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TABILIDAD 1\Documents\"/>
    </mc:Choice>
  </mc:AlternateContent>
  <xr:revisionPtr revIDLastSave="0" documentId="8_{7B7A891F-E759-4212-8940-1390CCD840CE}" xr6:coauthVersionLast="47" xr6:coauthVersionMax="47" xr10:uidLastSave="{00000000-0000-0000-0000-000000000000}"/>
  <bookViews>
    <workbookView xWindow="-120" yWindow="-120" windowWidth="29040" windowHeight="15840" xr2:uid="{4D4347E6-332B-42F0-AB1F-CE4745669563}"/>
  </bookViews>
  <sheets>
    <sheet name="CTA-SeNaSa" sheetId="1" r:id="rId1"/>
  </sheets>
  <definedNames>
    <definedName name="_xlnm._FilterDatabase" localSheetId="0" hidden="1">'CTA-SeNaSa'!$A$7:$S$12007</definedName>
    <definedName name="_xlnm.Print_Area" localSheetId="0">'CTA-SeNaSa'!$A$1:$O$12007</definedName>
    <definedName name="_xlnm.Print_Titles" localSheetId="0">'CTA-SeNaSa'!$1:$8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1" l="1"/>
  <c r="I10" i="1" s="1"/>
  <c r="I11" i="1" s="1"/>
  <c r="I12" i="1" s="1"/>
  <c r="F10" i="1"/>
  <c r="H10" i="1"/>
  <c r="F11" i="1"/>
  <c r="H11" i="1"/>
  <c r="F12" i="1"/>
  <c r="H12" i="1"/>
  <c r="F13" i="1"/>
  <c r="H13" i="1"/>
  <c r="F14" i="1"/>
  <c r="H14" i="1"/>
  <c r="F15" i="1"/>
  <c r="H15" i="1"/>
  <c r="F16" i="1"/>
  <c r="H16" i="1"/>
  <c r="H17" i="1"/>
  <c r="F18" i="1"/>
  <c r="H18" i="1" s="1"/>
  <c r="F19" i="1"/>
  <c r="H19" i="1" s="1"/>
  <c r="F20" i="1"/>
  <c r="H20" i="1" s="1"/>
  <c r="H21" i="1"/>
  <c r="H22" i="1"/>
  <c r="H23" i="1"/>
  <c r="H24" i="1"/>
  <c r="H25" i="1"/>
  <c r="F26" i="1"/>
  <c r="H26" i="1"/>
  <c r="F27" i="1"/>
  <c r="H27" i="1"/>
  <c r="H28" i="1"/>
  <c r="H29" i="1"/>
  <c r="H30" i="1"/>
  <c r="H31" i="1"/>
  <c r="H32" i="1"/>
  <c r="F33" i="1"/>
  <c r="H33" i="1" s="1"/>
  <c r="F34" i="1"/>
  <c r="H34" i="1" s="1"/>
  <c r="F35" i="1"/>
  <c r="H35" i="1" s="1"/>
  <c r="F36" i="1"/>
  <c r="H36" i="1" s="1"/>
  <c r="H37" i="1"/>
  <c r="F38" i="1"/>
  <c r="H38" i="1"/>
  <c r="H39" i="1"/>
  <c r="H40" i="1"/>
  <c r="H41" i="1"/>
  <c r="H42" i="1"/>
  <c r="F43" i="1"/>
  <c r="H43" i="1" s="1"/>
  <c r="H44" i="1"/>
  <c r="F45" i="1"/>
  <c r="H45" i="1" s="1"/>
  <c r="H46" i="1"/>
  <c r="F47" i="1"/>
  <c r="H47" i="1"/>
  <c r="F48" i="1"/>
  <c r="H48" i="1"/>
  <c r="H49" i="1"/>
  <c r="H50" i="1"/>
  <c r="H51" i="1"/>
  <c r="H52" i="1"/>
  <c r="F53" i="1"/>
  <c r="H53" i="1" s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F68" i="1"/>
  <c r="F69" i="1"/>
  <c r="F70" i="1"/>
  <c r="F71" i="1"/>
  <c r="H71" i="1"/>
  <c r="F72" i="1"/>
  <c r="H72" i="1"/>
  <c r="F73" i="1"/>
  <c r="H73" i="1"/>
  <c r="F75" i="1"/>
  <c r="F76" i="1"/>
  <c r="H76" i="1"/>
  <c r="F77" i="1"/>
  <c r="H77" i="1"/>
  <c r="F78" i="1"/>
  <c r="H78" i="1"/>
  <c r="F79" i="1"/>
  <c r="F80" i="1"/>
  <c r="H80" i="1" s="1"/>
  <c r="F81" i="1"/>
  <c r="H81" i="1" s="1"/>
  <c r="H82" i="1"/>
  <c r="F83" i="1"/>
  <c r="H83" i="1" s="1"/>
  <c r="F85" i="1"/>
  <c r="H85" i="1" s="1"/>
  <c r="F86" i="1"/>
  <c r="H86" i="1" s="1"/>
  <c r="H87" i="1"/>
  <c r="H88" i="1"/>
  <c r="F89" i="1"/>
  <c r="H89" i="1"/>
  <c r="F90" i="1"/>
  <c r="H90" i="1"/>
  <c r="H91" i="1"/>
  <c r="H92" i="1"/>
  <c r="H93" i="1"/>
  <c r="F94" i="1"/>
  <c r="H94" i="1"/>
  <c r="F95" i="1"/>
  <c r="H95" i="1"/>
  <c r="H96" i="1"/>
  <c r="F97" i="1"/>
  <c r="H97" i="1" s="1"/>
  <c r="H98" i="1"/>
  <c r="F99" i="1"/>
  <c r="H99" i="1" s="1"/>
  <c r="F100" i="1"/>
  <c r="H100" i="1" s="1"/>
  <c r="H101" i="1"/>
  <c r="H102" i="1"/>
  <c r="F103" i="1"/>
  <c r="H103" i="1" s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F118" i="1"/>
  <c r="H118" i="1"/>
  <c r="H119" i="1"/>
  <c r="H120" i="1"/>
  <c r="H121" i="1"/>
  <c r="H122" i="1"/>
  <c r="H123" i="1"/>
  <c r="H124" i="1"/>
  <c r="H125" i="1"/>
  <c r="H126" i="1"/>
  <c r="H127" i="1"/>
  <c r="H128" i="1"/>
  <c r="F129" i="1"/>
  <c r="H129" i="1" s="1"/>
  <c r="H130" i="1"/>
  <c r="H131" i="1"/>
  <c r="H132" i="1"/>
  <c r="H133" i="1"/>
  <c r="F134" i="1"/>
  <c r="H134" i="1" s="1"/>
  <c r="H135" i="1"/>
  <c r="H136" i="1"/>
  <c r="H137" i="1"/>
  <c r="F138" i="1"/>
  <c r="H138" i="1" s="1"/>
  <c r="H139" i="1"/>
  <c r="F140" i="1"/>
  <c r="F141" i="1"/>
  <c r="F142" i="1"/>
  <c r="F143" i="1"/>
  <c r="H144" i="1"/>
  <c r="H145" i="1"/>
  <c r="F146" i="1"/>
  <c r="H146" i="1"/>
  <c r="F147" i="1"/>
  <c r="H147" i="1"/>
  <c r="H148" i="1"/>
  <c r="H149" i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57" i="1"/>
  <c r="H157" i="1" s="1"/>
  <c r="F158" i="1"/>
  <c r="H158" i="1" s="1"/>
  <c r="H159" i="1"/>
  <c r="F160" i="1"/>
  <c r="H160" i="1"/>
  <c r="H161" i="1"/>
  <c r="F162" i="1"/>
  <c r="H162" i="1" s="1"/>
  <c r="H163" i="1"/>
  <c r="H164" i="1"/>
  <c r="H165" i="1"/>
  <c r="F166" i="1"/>
  <c r="H166" i="1" s="1"/>
  <c r="H167" i="1"/>
  <c r="F168" i="1"/>
  <c r="H168" i="1" s="1"/>
  <c r="F169" i="1"/>
  <c r="H169" i="1" s="1"/>
  <c r="F170" i="1"/>
  <c r="H170" i="1" s="1"/>
  <c r="F171" i="1"/>
  <c r="H171" i="1" s="1"/>
  <c r="F172" i="1"/>
  <c r="H172" i="1" s="1"/>
  <c r="F173" i="1"/>
  <c r="H173" i="1" s="1"/>
  <c r="H174" i="1"/>
  <c r="F175" i="1"/>
  <c r="H175" i="1"/>
  <c r="F176" i="1"/>
  <c r="H176" i="1"/>
  <c r="H177" i="1"/>
  <c r="F178" i="1"/>
  <c r="H178" i="1" s="1"/>
  <c r="H179" i="1"/>
  <c r="H180" i="1"/>
  <c r="F181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F204" i="1"/>
  <c r="H204" i="1" s="1"/>
  <c r="H205" i="1"/>
  <c r="F206" i="1"/>
  <c r="H206" i="1" s="1"/>
  <c r="H207" i="1"/>
  <c r="H208" i="1"/>
  <c r="H209" i="1"/>
  <c r="H210" i="1"/>
  <c r="H211" i="1"/>
  <c r="F212" i="1"/>
  <c r="H212" i="1" s="1"/>
  <c r="H213" i="1"/>
  <c r="F214" i="1"/>
  <c r="F215" i="1"/>
  <c r="F216" i="1"/>
  <c r="H217" i="1"/>
  <c r="F218" i="1"/>
  <c r="H218" i="1"/>
  <c r="F219" i="1"/>
  <c r="H219" i="1"/>
  <c r="H220" i="1"/>
  <c r="F221" i="1"/>
  <c r="H221" i="1"/>
  <c r="H222" i="1"/>
  <c r="F223" i="1"/>
  <c r="H223" i="1" s="1"/>
  <c r="H224" i="1"/>
  <c r="F225" i="1"/>
  <c r="H225" i="1"/>
  <c r="F226" i="1"/>
  <c r="H226" i="1"/>
  <c r="F227" i="1"/>
  <c r="H227" i="1"/>
  <c r="F228" i="1"/>
  <c r="H228" i="1"/>
  <c r="H229" i="1"/>
  <c r="F230" i="1"/>
  <c r="H230" i="1"/>
  <c r="F231" i="1"/>
  <c r="H231" i="1" s="1"/>
  <c r="H232" i="1"/>
  <c r="F233" i="1"/>
  <c r="H233" i="1" s="1"/>
  <c r="H234" i="1"/>
  <c r="H235" i="1"/>
  <c r="F236" i="1"/>
  <c r="H236" i="1" s="1"/>
  <c r="F237" i="1"/>
  <c r="H237" i="1" s="1"/>
  <c r="F238" i="1"/>
  <c r="H238" i="1" s="1"/>
  <c r="H239" i="1"/>
  <c r="F240" i="1"/>
  <c r="H240" i="1" s="1"/>
  <c r="F241" i="1"/>
  <c r="H241" i="1" s="1"/>
  <c r="F242" i="1"/>
  <c r="H242" i="1" s="1"/>
  <c r="F243" i="1"/>
  <c r="H243" i="1" s="1"/>
  <c r="F244" i="1"/>
  <c r="H244" i="1" s="1"/>
  <c r="H245" i="1"/>
  <c r="F246" i="1"/>
  <c r="H246" i="1"/>
  <c r="F247" i="1"/>
  <c r="H247" i="1"/>
  <c r="F248" i="1"/>
  <c r="H248" i="1"/>
  <c r="F249" i="1"/>
  <c r="H249" i="1"/>
  <c r="H250" i="1"/>
  <c r="F251" i="1"/>
  <c r="H251" i="1" s="1"/>
  <c r="F252" i="1"/>
  <c r="H252" i="1"/>
  <c r="F253" i="1"/>
  <c r="H253" i="1" s="1"/>
  <c r="H254" i="1"/>
  <c r="H255" i="1"/>
  <c r="H256" i="1"/>
  <c r="F257" i="1"/>
  <c r="H257" i="1" s="1"/>
  <c r="F258" i="1"/>
  <c r="H258" i="1" s="1"/>
  <c r="H259" i="1"/>
  <c r="H260" i="1"/>
  <c r="H261" i="1"/>
  <c r="H262" i="1"/>
  <c r="H263" i="1"/>
  <c r="H264" i="1"/>
  <c r="F265" i="1"/>
  <c r="H265" i="1" s="1"/>
  <c r="H266" i="1"/>
  <c r="H267" i="1"/>
  <c r="H268" i="1"/>
  <c r="H269" i="1"/>
  <c r="H270" i="1"/>
  <c r="H271" i="1"/>
  <c r="H272" i="1"/>
  <c r="H273" i="1"/>
  <c r="H274" i="1"/>
  <c r="H275" i="1"/>
  <c r="H276" i="1"/>
  <c r="F277" i="1"/>
  <c r="H277" i="1"/>
  <c r="F278" i="1"/>
  <c r="H278" i="1"/>
  <c r="F279" i="1"/>
  <c r="H279" i="1"/>
  <c r="H280" i="1"/>
  <c r="H281" i="1"/>
  <c r="H282" i="1"/>
  <c r="H283" i="1"/>
  <c r="H284" i="1"/>
  <c r="H285" i="1"/>
  <c r="F286" i="1"/>
  <c r="H286" i="1" s="1"/>
  <c r="H287" i="1"/>
  <c r="H288" i="1"/>
  <c r="F289" i="1"/>
  <c r="H289" i="1" s="1"/>
  <c r="H290" i="1"/>
  <c r="H291" i="1"/>
  <c r="H292" i="1"/>
  <c r="H293" i="1"/>
  <c r="H294" i="1"/>
  <c r="H295" i="1"/>
  <c r="H296" i="1"/>
  <c r="H297" i="1"/>
  <c r="H298" i="1"/>
  <c r="H299" i="1"/>
  <c r="H300" i="1"/>
  <c r="F301" i="1"/>
  <c r="H301" i="1" s="1"/>
  <c r="H302" i="1"/>
  <c r="H303" i="1"/>
  <c r="H304" i="1"/>
  <c r="H305" i="1"/>
  <c r="H306" i="1"/>
  <c r="H307" i="1"/>
  <c r="H308" i="1"/>
  <c r="H309" i="1"/>
  <c r="H310" i="1"/>
  <c r="H311" i="1"/>
  <c r="H312" i="1"/>
  <c r="F313" i="1"/>
  <c r="H313" i="1"/>
  <c r="H314" i="1"/>
  <c r="H315" i="1"/>
  <c r="H316" i="1"/>
  <c r="F317" i="1"/>
  <c r="H317" i="1" s="1"/>
  <c r="H318" i="1"/>
  <c r="H319" i="1"/>
  <c r="H320" i="1"/>
  <c r="H321" i="1"/>
  <c r="H322" i="1"/>
  <c r="H323" i="1"/>
  <c r="F324" i="1"/>
  <c r="H324" i="1"/>
  <c r="H325" i="1"/>
  <c r="H326" i="1"/>
  <c r="H327" i="1"/>
  <c r="F328" i="1"/>
  <c r="H328" i="1"/>
  <c r="H329" i="1"/>
  <c r="H330" i="1"/>
  <c r="H331" i="1"/>
  <c r="F332" i="1"/>
  <c r="F333" i="1"/>
  <c r="F334" i="1"/>
  <c r="H335" i="1"/>
  <c r="H336" i="1"/>
  <c r="F337" i="1"/>
  <c r="H337" i="1" s="1"/>
  <c r="F338" i="1"/>
  <c r="H338" i="1" s="1"/>
  <c r="H339" i="1"/>
  <c r="F340" i="1"/>
  <c r="H340" i="1"/>
  <c r="F341" i="1"/>
  <c r="H341" i="1"/>
  <c r="F342" i="1"/>
  <c r="H342" i="1"/>
  <c r="F343" i="1"/>
  <c r="H343" i="1" s="1"/>
  <c r="F344" i="1"/>
  <c r="H344" i="1"/>
  <c r="F345" i="1"/>
  <c r="H345" i="1" s="1"/>
  <c r="F346" i="1"/>
  <c r="H346" i="1"/>
  <c r="H347" i="1"/>
  <c r="H348" i="1"/>
  <c r="H349" i="1"/>
  <c r="H350" i="1"/>
  <c r="F351" i="1"/>
  <c r="H351" i="1" s="1"/>
  <c r="F352" i="1"/>
  <c r="H352" i="1" s="1"/>
  <c r="H353" i="1"/>
  <c r="F354" i="1"/>
  <c r="H354" i="1"/>
  <c r="F355" i="1"/>
  <c r="H355" i="1" s="1"/>
  <c r="H356" i="1"/>
  <c r="F357" i="1"/>
  <c r="H357" i="1"/>
  <c r="H358" i="1"/>
  <c r="F359" i="1"/>
  <c r="H359" i="1" s="1"/>
  <c r="H360" i="1"/>
  <c r="H361" i="1"/>
  <c r="H362" i="1"/>
  <c r="H363" i="1"/>
  <c r="H364" i="1"/>
  <c r="H365" i="1"/>
  <c r="H366" i="1"/>
  <c r="H367" i="1"/>
  <c r="H368" i="1"/>
  <c r="H369" i="1"/>
  <c r="H370" i="1"/>
  <c r="F371" i="1"/>
  <c r="H371" i="1"/>
  <c r="H372" i="1"/>
  <c r="F373" i="1"/>
  <c r="H373" i="1" s="1"/>
  <c r="H374" i="1"/>
  <c r="H375" i="1"/>
  <c r="H376" i="1"/>
  <c r="F377" i="1"/>
  <c r="H377" i="1" s="1"/>
  <c r="H378" i="1"/>
  <c r="H379" i="1"/>
  <c r="H380" i="1"/>
  <c r="H381" i="1"/>
  <c r="H382" i="1"/>
  <c r="H383" i="1"/>
  <c r="H384" i="1"/>
  <c r="F385" i="1"/>
  <c r="H385" i="1" s="1"/>
  <c r="F386" i="1"/>
  <c r="H386" i="1"/>
  <c r="H387" i="1"/>
  <c r="H388" i="1"/>
  <c r="H389" i="1"/>
  <c r="F390" i="1"/>
  <c r="H390" i="1" s="1"/>
  <c r="F391" i="1"/>
  <c r="H391" i="1"/>
  <c r="H392" i="1"/>
  <c r="H393" i="1"/>
  <c r="F394" i="1"/>
  <c r="H394" i="1" s="1"/>
  <c r="H395" i="1"/>
  <c r="H396" i="1"/>
  <c r="F397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F412" i="1"/>
  <c r="H412" i="1"/>
  <c r="H413" i="1"/>
  <c r="H414" i="1"/>
  <c r="H415" i="1"/>
  <c r="H416" i="1"/>
  <c r="H417" i="1"/>
  <c r="H418" i="1"/>
  <c r="F419" i="1"/>
  <c r="H419" i="1"/>
  <c r="H420" i="1"/>
  <c r="H421" i="1"/>
  <c r="H422" i="1"/>
  <c r="H423" i="1"/>
  <c r="H424" i="1"/>
  <c r="F425" i="1"/>
  <c r="H425" i="1" s="1"/>
  <c r="H426" i="1"/>
  <c r="H427" i="1"/>
  <c r="H428" i="1"/>
  <c r="H429" i="1"/>
  <c r="F430" i="1"/>
  <c r="H430" i="1"/>
  <c r="H431" i="1"/>
  <c r="H432" i="1"/>
  <c r="H433" i="1"/>
  <c r="H434" i="1"/>
  <c r="H435" i="1"/>
  <c r="H436" i="1"/>
  <c r="F437" i="1"/>
  <c r="F438" i="1"/>
  <c r="F439" i="1"/>
  <c r="H440" i="1"/>
  <c r="F441" i="1"/>
  <c r="H441" i="1"/>
  <c r="H442" i="1"/>
  <c r="H443" i="1"/>
  <c r="H444" i="1"/>
  <c r="H445" i="1"/>
  <c r="F446" i="1"/>
  <c r="H446" i="1" s="1"/>
  <c r="F447" i="1"/>
  <c r="H447" i="1" s="1"/>
  <c r="F448" i="1"/>
  <c r="H448" i="1" s="1"/>
  <c r="H449" i="1"/>
  <c r="F450" i="1"/>
  <c r="H450" i="1"/>
  <c r="F451" i="1"/>
  <c r="H451" i="1"/>
  <c r="H452" i="1"/>
  <c r="F453" i="1"/>
  <c r="H453" i="1" s="1"/>
  <c r="F454" i="1"/>
  <c r="H454" i="1"/>
  <c r="H455" i="1"/>
  <c r="H456" i="1"/>
  <c r="H457" i="1"/>
  <c r="F458" i="1"/>
  <c r="H458" i="1" s="1"/>
  <c r="F459" i="1"/>
  <c r="H459" i="1"/>
  <c r="F460" i="1"/>
  <c r="H460" i="1"/>
  <c r="H461" i="1"/>
  <c r="H462" i="1"/>
  <c r="H463" i="1"/>
  <c r="H464" i="1"/>
  <c r="F465" i="1"/>
  <c r="H465" i="1" s="1"/>
  <c r="F466" i="1"/>
  <c r="H466" i="1" s="1"/>
  <c r="F467" i="1"/>
  <c r="H467" i="1" s="1"/>
  <c r="H468" i="1"/>
  <c r="H469" i="1"/>
  <c r="H470" i="1"/>
  <c r="H471" i="1"/>
  <c r="H472" i="1"/>
  <c r="F473" i="1"/>
  <c r="H473" i="1" s="1"/>
  <c r="H474" i="1"/>
  <c r="H475" i="1"/>
  <c r="F476" i="1"/>
  <c r="H476" i="1"/>
  <c r="F477" i="1"/>
  <c r="H477" i="1"/>
  <c r="H478" i="1"/>
  <c r="F479" i="1"/>
  <c r="H479" i="1"/>
  <c r="F480" i="1"/>
  <c r="H480" i="1" s="1"/>
  <c r="F481" i="1"/>
  <c r="H481" i="1"/>
  <c r="H482" i="1"/>
  <c r="H483" i="1"/>
  <c r="H484" i="1"/>
  <c r="H485" i="1"/>
  <c r="F486" i="1"/>
  <c r="H486" i="1" s="1"/>
  <c r="H487" i="1"/>
  <c r="F488" i="1"/>
  <c r="H488" i="1"/>
  <c r="H489" i="1"/>
  <c r="H490" i="1"/>
  <c r="H491" i="1"/>
  <c r="F492" i="1"/>
  <c r="H492" i="1"/>
  <c r="F493" i="1"/>
  <c r="H493" i="1"/>
  <c r="H494" i="1"/>
  <c r="H495" i="1"/>
  <c r="H496" i="1"/>
  <c r="H497" i="1"/>
  <c r="F498" i="1"/>
  <c r="H498" i="1" s="1"/>
  <c r="F499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F515" i="1"/>
  <c r="H515" i="1" s="1"/>
  <c r="H516" i="1"/>
  <c r="H517" i="1"/>
  <c r="H518" i="1"/>
  <c r="H519" i="1"/>
  <c r="H520" i="1"/>
  <c r="H521" i="1"/>
  <c r="H522" i="1"/>
  <c r="H523" i="1"/>
  <c r="H524" i="1"/>
  <c r="H525" i="1"/>
  <c r="F526" i="1"/>
  <c r="H526" i="1" s="1"/>
  <c r="H527" i="1"/>
  <c r="H528" i="1"/>
  <c r="H529" i="1"/>
  <c r="H530" i="1"/>
  <c r="H531" i="1"/>
  <c r="H532" i="1"/>
  <c r="H533" i="1"/>
  <c r="H534" i="1"/>
  <c r="H535" i="1"/>
  <c r="H536" i="1"/>
  <c r="H537" i="1"/>
  <c r="F538" i="1"/>
  <c r="H538" i="1" s="1"/>
  <c r="F539" i="1"/>
  <c r="H539" i="1"/>
  <c r="H540" i="1"/>
  <c r="H541" i="1"/>
  <c r="F542" i="1"/>
  <c r="H542" i="1" s="1"/>
  <c r="F543" i="1"/>
  <c r="H543" i="1"/>
  <c r="H544" i="1"/>
  <c r="H545" i="1"/>
  <c r="H546" i="1"/>
  <c r="H547" i="1"/>
  <c r="F548" i="1"/>
  <c r="H548" i="1"/>
  <c r="H549" i="1"/>
  <c r="H550" i="1"/>
  <c r="H551" i="1"/>
  <c r="H552" i="1"/>
  <c r="H553" i="1"/>
  <c r="F554" i="1"/>
  <c r="H554" i="1"/>
  <c r="F555" i="1"/>
  <c r="H555" i="1"/>
  <c r="H556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4" i="1"/>
  <c r="F595" i="1"/>
  <c r="H595" i="1"/>
  <c r="F596" i="1"/>
  <c r="H596" i="1" s="1"/>
  <c r="F597" i="1"/>
  <c r="H597" i="1"/>
  <c r="F598" i="1"/>
  <c r="H598" i="1"/>
  <c r="F599" i="1"/>
  <c r="H599" i="1"/>
  <c r="F600" i="1"/>
  <c r="H600" i="1" s="1"/>
  <c r="F601" i="1"/>
  <c r="H601" i="1"/>
  <c r="H602" i="1"/>
  <c r="H603" i="1"/>
  <c r="H604" i="1"/>
  <c r="H605" i="1"/>
  <c r="H606" i="1"/>
  <c r="H607" i="1"/>
  <c r="H608" i="1"/>
  <c r="H609" i="1"/>
  <c r="F610" i="1"/>
  <c r="H610" i="1" s="1"/>
  <c r="H611" i="1"/>
  <c r="H612" i="1"/>
  <c r="H613" i="1"/>
  <c r="H614" i="1"/>
  <c r="F615" i="1"/>
  <c r="H615" i="1"/>
  <c r="H616" i="1"/>
  <c r="H617" i="1"/>
  <c r="H618" i="1"/>
  <c r="H619" i="1"/>
  <c r="H620" i="1"/>
  <c r="H621" i="1"/>
  <c r="F622" i="1"/>
  <c r="H622" i="1" s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F644" i="1"/>
  <c r="H644" i="1"/>
  <c r="F645" i="1"/>
  <c r="F648" i="1"/>
  <c r="H649" i="1"/>
  <c r="H650" i="1"/>
  <c r="H651" i="1"/>
  <c r="H652" i="1"/>
  <c r="H653" i="1"/>
  <c r="H654" i="1"/>
  <c r="F655" i="1"/>
  <c r="H655" i="1" s="1"/>
  <c r="H656" i="1"/>
  <c r="H657" i="1"/>
  <c r="F658" i="1"/>
  <c r="H658" i="1" s="1"/>
  <c r="H659" i="1"/>
  <c r="H660" i="1"/>
  <c r="F661" i="1"/>
  <c r="H661" i="1" s="1"/>
  <c r="H662" i="1"/>
  <c r="F663" i="1"/>
  <c r="H663" i="1" s="1"/>
  <c r="H664" i="1"/>
  <c r="H665" i="1"/>
  <c r="F666" i="1"/>
  <c r="H666" i="1" s="1"/>
  <c r="F667" i="1"/>
  <c r="H667" i="1" s="1"/>
  <c r="H668" i="1"/>
  <c r="F669" i="1"/>
  <c r="H669" i="1" s="1"/>
  <c r="H670" i="1"/>
  <c r="H671" i="1"/>
  <c r="H672" i="1"/>
  <c r="F673" i="1"/>
  <c r="H673" i="1" s="1"/>
  <c r="H674" i="1"/>
  <c r="F675" i="1"/>
  <c r="H675" i="1"/>
  <c r="F676" i="1"/>
  <c r="H676" i="1"/>
  <c r="F677" i="1"/>
  <c r="H677" i="1" s="1"/>
  <c r="H678" i="1"/>
  <c r="F679" i="1"/>
  <c r="H679" i="1" s="1"/>
  <c r="H680" i="1"/>
  <c r="H681" i="1"/>
  <c r="F682" i="1"/>
  <c r="H682" i="1" s="1"/>
  <c r="H683" i="1"/>
  <c r="F684" i="1"/>
  <c r="H684" i="1" s="1"/>
  <c r="H685" i="1"/>
  <c r="H686" i="1"/>
  <c r="F687" i="1"/>
  <c r="H687" i="1" s="1"/>
  <c r="F688" i="1"/>
  <c r="H688" i="1"/>
  <c r="F689" i="1"/>
  <c r="H689" i="1"/>
  <c r="H690" i="1"/>
  <c r="H691" i="1"/>
  <c r="F692" i="1"/>
  <c r="H692" i="1" s="1"/>
  <c r="H693" i="1"/>
  <c r="H694" i="1"/>
  <c r="F695" i="1"/>
  <c r="H695" i="1"/>
  <c r="H696" i="1"/>
  <c r="F697" i="1"/>
  <c r="H697" i="1" s="1"/>
  <c r="F698" i="1"/>
  <c r="H698" i="1" s="1"/>
  <c r="H699" i="1"/>
  <c r="F700" i="1"/>
  <c r="H700" i="1"/>
  <c r="H701" i="1"/>
  <c r="F702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F714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F749" i="1"/>
  <c r="H749" i="1" s="1"/>
  <c r="H750" i="1"/>
  <c r="H751" i="1"/>
  <c r="F752" i="1"/>
  <c r="H752" i="1"/>
  <c r="H753" i="1"/>
  <c r="H754" i="1"/>
  <c r="F755" i="1"/>
  <c r="H755" i="1" s="1"/>
  <c r="F756" i="1"/>
  <c r="F757" i="1"/>
  <c r="H758" i="1"/>
  <c r="H759" i="1"/>
  <c r="H760" i="1"/>
  <c r="F761" i="1"/>
  <c r="H761" i="1"/>
  <c r="H762" i="1"/>
  <c r="F763" i="1"/>
  <c r="H763" i="1" s="1"/>
  <c r="F764" i="1"/>
  <c r="H764" i="1"/>
  <c r="F765" i="1"/>
  <c r="H765" i="1" s="1"/>
  <c r="H766" i="1"/>
  <c r="H767" i="1"/>
  <c r="H768" i="1"/>
  <c r="F769" i="1"/>
  <c r="H769" i="1"/>
  <c r="H770" i="1"/>
  <c r="H771" i="1"/>
  <c r="F772" i="1"/>
  <c r="H772" i="1" s="1"/>
  <c r="H773" i="1"/>
  <c r="H774" i="1"/>
  <c r="H775" i="1"/>
  <c r="F776" i="1"/>
  <c r="H776" i="1"/>
  <c r="F777" i="1"/>
  <c r="H777" i="1" s="1"/>
  <c r="H778" i="1"/>
  <c r="H779" i="1"/>
  <c r="H780" i="1"/>
  <c r="H781" i="1"/>
  <c r="H782" i="1"/>
  <c r="H783" i="1"/>
  <c r="H784" i="1"/>
  <c r="F785" i="1"/>
  <c r="H785" i="1"/>
  <c r="H786" i="1"/>
  <c r="H787" i="1"/>
  <c r="H788" i="1"/>
  <c r="H789" i="1"/>
  <c r="H790" i="1"/>
  <c r="H791" i="1"/>
  <c r="H792" i="1"/>
  <c r="H793" i="1"/>
  <c r="F794" i="1"/>
  <c r="H794" i="1" s="1"/>
  <c r="F795" i="1"/>
  <c r="H795" i="1"/>
  <c r="H796" i="1"/>
  <c r="H797" i="1"/>
  <c r="H798" i="1"/>
  <c r="H799" i="1"/>
  <c r="H800" i="1"/>
  <c r="H801" i="1"/>
  <c r="H802" i="1"/>
  <c r="H803" i="1"/>
  <c r="F804" i="1"/>
  <c r="H804" i="1" s="1"/>
  <c r="F805" i="1"/>
  <c r="H805" i="1"/>
  <c r="F806" i="1"/>
  <c r="H806" i="1" s="1"/>
  <c r="F807" i="1"/>
  <c r="H807" i="1"/>
  <c r="H808" i="1"/>
  <c r="F809" i="1"/>
  <c r="H809" i="1" s="1"/>
  <c r="H810" i="1"/>
  <c r="H811" i="1"/>
  <c r="H812" i="1"/>
  <c r="F813" i="1"/>
  <c r="H813" i="1"/>
  <c r="H814" i="1"/>
  <c r="F815" i="1"/>
  <c r="H815" i="1" s="1"/>
  <c r="H816" i="1"/>
  <c r="F817" i="1"/>
  <c r="H817" i="1"/>
  <c r="F818" i="1"/>
  <c r="H818" i="1" s="1"/>
  <c r="H819" i="1"/>
  <c r="H820" i="1"/>
  <c r="H821" i="1"/>
  <c r="F822" i="1"/>
  <c r="H822" i="1"/>
  <c r="H823" i="1"/>
  <c r="F824" i="1"/>
  <c r="H824" i="1" s="1"/>
  <c r="H825" i="1"/>
  <c r="F826" i="1"/>
  <c r="H826" i="1"/>
  <c r="F827" i="1"/>
  <c r="H827" i="1" s="1"/>
  <c r="H828" i="1"/>
  <c r="H829" i="1"/>
  <c r="H830" i="1"/>
  <c r="F831" i="1"/>
  <c r="H831" i="1"/>
  <c r="H832" i="1"/>
  <c r="H833" i="1"/>
  <c r="F834" i="1"/>
  <c r="H834" i="1" s="1"/>
  <c r="H835" i="1"/>
  <c r="H836" i="1"/>
  <c r="H837" i="1"/>
  <c r="H838" i="1"/>
  <c r="H839" i="1"/>
  <c r="H840" i="1"/>
  <c r="H841" i="1"/>
  <c r="F842" i="1"/>
  <c r="H842" i="1"/>
  <c r="H843" i="1"/>
  <c r="H844" i="1"/>
  <c r="F845" i="1"/>
  <c r="H845" i="1" s="1"/>
  <c r="H846" i="1"/>
  <c r="H847" i="1"/>
  <c r="H848" i="1"/>
  <c r="H849" i="1"/>
  <c r="F850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F866" i="1"/>
  <c r="H866" i="1" s="1"/>
  <c r="H867" i="1"/>
  <c r="H868" i="1"/>
  <c r="H869" i="1"/>
  <c r="H870" i="1"/>
  <c r="H871" i="1"/>
  <c r="F872" i="1"/>
  <c r="H872" i="1"/>
  <c r="F873" i="1"/>
  <c r="H873" i="1" s="1"/>
  <c r="H874" i="1"/>
  <c r="H875" i="1"/>
  <c r="H876" i="1"/>
  <c r="H877" i="1"/>
  <c r="H878" i="1"/>
  <c r="H879" i="1"/>
  <c r="H880" i="1"/>
  <c r="H881" i="1"/>
  <c r="H882" i="1"/>
  <c r="H883" i="1"/>
  <c r="F884" i="1"/>
  <c r="H884" i="1"/>
  <c r="H885" i="1"/>
  <c r="H886" i="1"/>
  <c r="H887" i="1"/>
  <c r="H888" i="1"/>
  <c r="F889" i="1"/>
  <c r="H889" i="1" s="1"/>
  <c r="H890" i="1"/>
  <c r="F891" i="1"/>
  <c r="H891" i="1"/>
  <c r="H892" i="1"/>
  <c r="H893" i="1"/>
  <c r="H894" i="1"/>
  <c r="H895" i="1"/>
  <c r="F896" i="1"/>
  <c r="H896" i="1" s="1"/>
  <c r="H897" i="1"/>
  <c r="H898" i="1"/>
  <c r="H899" i="1"/>
  <c r="H900" i="1"/>
  <c r="H901" i="1"/>
  <c r="F902" i="1"/>
  <c r="H902" i="1"/>
  <c r="F903" i="1"/>
  <c r="H903" i="1" s="1"/>
  <c r="F904" i="1"/>
  <c r="H904" i="1"/>
  <c r="F905" i="1"/>
  <c r="F906" i="1"/>
  <c r="F907" i="1"/>
  <c r="H908" i="1"/>
  <c r="F909" i="1"/>
  <c r="H909" i="1" s="1"/>
  <c r="F910" i="1"/>
  <c r="H910" i="1"/>
  <c r="F911" i="1"/>
  <c r="H911" i="1" s="1"/>
  <c r="H912" i="1"/>
  <c r="F913" i="1"/>
  <c r="H913" i="1"/>
  <c r="H914" i="1"/>
  <c r="F915" i="1"/>
  <c r="H915" i="1" s="1"/>
  <c r="H916" i="1"/>
  <c r="F917" i="1"/>
  <c r="H917" i="1" s="1"/>
  <c r="F918" i="1"/>
  <c r="H918" i="1" s="1"/>
  <c r="H919" i="1"/>
  <c r="H920" i="1"/>
  <c r="F921" i="1"/>
  <c r="H921" i="1"/>
  <c r="F922" i="1"/>
  <c r="H922" i="1" s="1"/>
  <c r="F923" i="1"/>
  <c r="H923" i="1"/>
  <c r="F924" i="1"/>
  <c r="H924" i="1" s="1"/>
  <c r="H925" i="1"/>
  <c r="H926" i="1"/>
  <c r="F927" i="1"/>
  <c r="H927" i="1" s="1"/>
  <c r="H928" i="1"/>
  <c r="H929" i="1"/>
  <c r="H930" i="1"/>
  <c r="H931" i="1"/>
  <c r="F932" i="1"/>
  <c r="H932" i="1" s="1"/>
  <c r="H933" i="1"/>
  <c r="F934" i="1"/>
  <c r="H934" i="1"/>
  <c r="H935" i="1"/>
  <c r="H936" i="1"/>
  <c r="H937" i="1"/>
  <c r="H938" i="1"/>
  <c r="F939" i="1"/>
  <c r="H939" i="1" s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F966" i="1"/>
  <c r="H966" i="1" s="1"/>
  <c r="H967" i="1"/>
  <c r="H968" i="1"/>
  <c r="H969" i="1"/>
  <c r="H970" i="1"/>
  <c r="H971" i="1"/>
  <c r="F972" i="1"/>
  <c r="H972" i="1" s="1"/>
  <c r="H973" i="1"/>
  <c r="H974" i="1"/>
  <c r="H975" i="1"/>
  <c r="H976" i="1"/>
  <c r="H977" i="1"/>
  <c r="F978" i="1"/>
  <c r="H978" i="1" s="1"/>
  <c r="H979" i="1"/>
  <c r="H980" i="1"/>
  <c r="H981" i="1"/>
  <c r="F982" i="1"/>
  <c r="H982" i="1"/>
  <c r="F983" i="1"/>
  <c r="H983" i="1"/>
  <c r="H984" i="1"/>
  <c r="H985" i="1"/>
  <c r="H986" i="1"/>
  <c r="H987" i="1"/>
  <c r="H988" i="1"/>
  <c r="H989" i="1"/>
  <c r="H990" i="1"/>
  <c r="F991" i="1"/>
  <c r="H991" i="1" s="1"/>
  <c r="H992" i="1"/>
  <c r="H993" i="1"/>
  <c r="F994" i="1"/>
  <c r="H994" i="1"/>
  <c r="H995" i="1"/>
  <c r="H996" i="1"/>
  <c r="H997" i="1"/>
  <c r="H998" i="1"/>
  <c r="H999" i="1"/>
  <c r="F1000" i="1"/>
  <c r="H1000" i="1" s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F1035" i="1"/>
  <c r="H1035" i="1"/>
  <c r="H1036" i="1"/>
  <c r="H1037" i="1"/>
  <c r="H1038" i="1"/>
  <c r="H1039" i="1"/>
  <c r="H1040" i="1"/>
  <c r="F1041" i="1"/>
  <c r="H1041" i="1" s="1"/>
  <c r="H1042" i="1"/>
  <c r="H1043" i="1"/>
  <c r="H1044" i="1"/>
  <c r="H1045" i="1"/>
  <c r="H1046" i="1"/>
  <c r="H1047" i="1"/>
  <c r="F1048" i="1"/>
  <c r="H1048" i="1" s="1"/>
  <c r="H1049" i="1"/>
  <c r="H1050" i="1"/>
  <c r="H1051" i="1"/>
  <c r="F1052" i="1"/>
  <c r="H1052" i="1" s="1"/>
  <c r="H1053" i="1"/>
  <c r="F1054" i="1"/>
  <c r="H1054" i="1" s="1"/>
  <c r="F1055" i="1"/>
  <c r="H1055" i="1"/>
  <c r="H1056" i="1"/>
  <c r="F1057" i="1"/>
  <c r="H1057" i="1"/>
  <c r="F1058" i="1"/>
  <c r="H1058" i="1" s="1"/>
  <c r="H1059" i="1"/>
  <c r="F1060" i="1"/>
  <c r="H1060" i="1"/>
  <c r="F1061" i="1"/>
  <c r="H1061" i="1" s="1"/>
  <c r="F1062" i="1"/>
  <c r="H1062" i="1"/>
  <c r="H1063" i="1"/>
  <c r="F1064" i="1"/>
  <c r="H1064" i="1" s="1"/>
  <c r="H1065" i="1"/>
  <c r="F1066" i="1"/>
  <c r="H1066" i="1"/>
  <c r="F1067" i="1"/>
  <c r="H1067" i="1"/>
  <c r="F1068" i="1"/>
  <c r="H1068" i="1"/>
  <c r="H1069" i="1"/>
  <c r="H1070" i="1"/>
  <c r="H1071" i="1"/>
  <c r="F1072" i="1"/>
  <c r="H1072" i="1" s="1"/>
  <c r="H1073" i="1"/>
  <c r="F1074" i="1"/>
  <c r="H1074" i="1" s="1"/>
  <c r="H1075" i="1"/>
  <c r="H1076" i="1"/>
  <c r="F1077" i="1"/>
  <c r="H1077" i="1" s="1"/>
  <c r="H1078" i="1"/>
  <c r="H1079" i="1"/>
  <c r="H1080" i="1"/>
  <c r="H1081" i="1"/>
  <c r="F1082" i="1"/>
  <c r="H1082" i="1"/>
  <c r="H1083" i="1"/>
  <c r="H1084" i="1"/>
  <c r="F1085" i="1"/>
  <c r="H1085" i="1"/>
  <c r="H1086" i="1"/>
  <c r="F1087" i="1"/>
  <c r="H1087" i="1" s="1"/>
  <c r="H1088" i="1"/>
  <c r="H1089" i="1"/>
  <c r="F1090" i="1"/>
  <c r="H1091" i="1"/>
  <c r="H1092" i="1"/>
  <c r="H1093" i="1"/>
  <c r="F1094" i="1"/>
  <c r="H1094" i="1" s="1"/>
  <c r="F1095" i="1"/>
  <c r="H1095" i="1" s="1"/>
  <c r="H1096" i="1"/>
  <c r="H1097" i="1"/>
  <c r="F1098" i="1"/>
  <c r="H1098" i="1" s="1"/>
  <c r="H1099" i="1"/>
  <c r="H1100" i="1"/>
  <c r="H1101" i="1"/>
  <c r="H1102" i="1"/>
  <c r="H1103" i="1"/>
  <c r="H1104" i="1"/>
  <c r="F1105" i="1"/>
  <c r="H1105" i="1" s="1"/>
  <c r="H1106" i="1"/>
  <c r="H1107" i="1"/>
  <c r="H1109" i="1"/>
  <c r="H1110" i="1"/>
  <c r="H1111" i="1"/>
  <c r="H1112" i="1"/>
  <c r="H1113" i="1"/>
  <c r="H1114" i="1"/>
  <c r="H1115" i="1"/>
  <c r="H1116" i="1"/>
  <c r="H1117" i="1"/>
  <c r="F1118" i="1"/>
  <c r="H1118" i="1" s="1"/>
  <c r="H1119" i="1"/>
  <c r="H1120" i="1"/>
  <c r="F1121" i="1"/>
  <c r="H1121" i="1" s="1"/>
  <c r="H1122" i="1"/>
  <c r="H1123" i="1"/>
  <c r="H1124" i="1"/>
  <c r="H1125" i="1"/>
  <c r="H1126" i="1"/>
  <c r="H1127" i="1"/>
  <c r="H1128" i="1"/>
  <c r="H1129" i="1"/>
  <c r="H1130" i="1"/>
  <c r="H1131" i="1"/>
  <c r="F1132" i="1"/>
  <c r="H1132" i="1" s="1"/>
  <c r="H1133" i="1"/>
  <c r="H1134" i="1"/>
  <c r="H1135" i="1"/>
  <c r="H1136" i="1"/>
  <c r="H1137" i="1"/>
  <c r="H1138" i="1"/>
  <c r="H1139" i="1"/>
  <c r="H1140" i="1"/>
  <c r="H1141" i="1"/>
  <c r="F1142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F1157" i="1"/>
  <c r="H1157" i="1" s="1"/>
  <c r="H1158" i="1"/>
  <c r="H1159" i="1"/>
  <c r="H1160" i="1"/>
  <c r="H1161" i="1"/>
  <c r="H1162" i="1"/>
  <c r="H1163" i="1"/>
  <c r="H1164" i="1"/>
  <c r="F1165" i="1"/>
  <c r="H1165" i="1"/>
  <c r="F1166" i="1"/>
  <c r="H1166" i="1" s="1"/>
  <c r="H1167" i="1"/>
  <c r="H1168" i="1"/>
  <c r="H1169" i="1"/>
  <c r="H1170" i="1"/>
  <c r="H1171" i="1"/>
  <c r="H1172" i="1"/>
  <c r="H1173" i="1"/>
  <c r="H1174" i="1"/>
  <c r="F1175" i="1"/>
  <c r="H1175" i="1" s="1"/>
  <c r="F1176" i="1"/>
  <c r="H1176" i="1" s="1"/>
  <c r="F1177" i="1"/>
  <c r="H1177" i="1" s="1"/>
  <c r="H1178" i="1"/>
  <c r="F1179" i="1"/>
  <c r="H1179" i="1" s="1"/>
  <c r="H1180" i="1"/>
  <c r="F1181" i="1"/>
  <c r="H1181" i="1"/>
  <c r="H1182" i="1"/>
  <c r="F1183" i="1"/>
  <c r="H1183" i="1" s="1"/>
  <c r="H1184" i="1"/>
  <c r="F1185" i="1"/>
  <c r="H1185" i="1"/>
  <c r="F1186" i="1"/>
  <c r="H1186" i="1" s="1"/>
  <c r="H1187" i="1"/>
  <c r="H1188" i="1"/>
  <c r="H1189" i="1"/>
  <c r="H1190" i="1"/>
  <c r="F1191" i="1"/>
  <c r="H1191" i="1"/>
  <c r="F1192" i="1"/>
  <c r="H1192" i="1"/>
  <c r="F1193" i="1"/>
  <c r="H1193" i="1"/>
  <c r="H1194" i="1"/>
  <c r="H1195" i="1"/>
  <c r="H1196" i="1"/>
  <c r="H1197" i="1"/>
  <c r="F1198" i="1"/>
  <c r="H1198" i="1" s="1"/>
  <c r="H1199" i="1"/>
  <c r="H1200" i="1"/>
  <c r="H1201" i="1"/>
  <c r="F1202" i="1"/>
  <c r="H1202" i="1" s="1"/>
  <c r="H1203" i="1"/>
  <c r="H1204" i="1"/>
  <c r="H1205" i="1"/>
  <c r="H1206" i="1"/>
  <c r="F1207" i="1"/>
  <c r="H1207" i="1" s="1"/>
  <c r="F1208" i="1"/>
  <c r="H1208" i="1"/>
  <c r="F1209" i="1"/>
  <c r="H1209" i="1" s="1"/>
  <c r="H1210" i="1"/>
  <c r="H1211" i="1"/>
  <c r="F1212" i="1"/>
  <c r="F1213" i="1"/>
  <c r="H1213" i="1"/>
  <c r="F1214" i="1"/>
  <c r="F1215" i="1"/>
  <c r="H1216" i="1"/>
  <c r="H1217" i="1"/>
  <c r="H1218" i="1"/>
  <c r="H1219" i="1"/>
  <c r="H1220" i="1"/>
  <c r="H1221" i="1"/>
  <c r="H1222" i="1"/>
  <c r="H1223" i="1"/>
  <c r="F1224" i="1"/>
  <c r="H1224" i="1"/>
  <c r="F1225" i="1"/>
  <c r="H1225" i="1"/>
  <c r="F1226" i="1"/>
  <c r="H1226" i="1"/>
  <c r="H1227" i="1"/>
  <c r="H1228" i="1"/>
  <c r="H1229" i="1"/>
  <c r="H1230" i="1"/>
  <c r="H1231" i="1"/>
  <c r="H1232" i="1"/>
  <c r="H1233" i="1"/>
  <c r="H1234" i="1"/>
  <c r="H1235" i="1"/>
  <c r="F1236" i="1"/>
  <c r="H1236" i="1"/>
  <c r="H1237" i="1"/>
  <c r="H1238" i="1"/>
  <c r="H1239" i="1"/>
  <c r="H1240" i="1"/>
  <c r="H1241" i="1"/>
  <c r="H1242" i="1"/>
  <c r="H1243" i="1"/>
  <c r="F1244" i="1"/>
  <c r="H1244" i="1" s="1"/>
  <c r="F1245" i="1"/>
  <c r="H1245" i="1" s="1"/>
  <c r="H1246" i="1"/>
  <c r="F1247" i="1"/>
  <c r="H1247" i="1" s="1"/>
  <c r="H1248" i="1"/>
  <c r="H1249" i="1"/>
  <c r="H1250" i="1"/>
  <c r="F1251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F1263" i="1"/>
  <c r="H1263" i="1" s="1"/>
  <c r="H1264" i="1"/>
  <c r="H1265" i="1"/>
  <c r="H1266" i="1"/>
  <c r="H1267" i="1"/>
  <c r="H1268" i="1"/>
  <c r="H1269" i="1"/>
  <c r="H1270" i="1"/>
  <c r="H1271" i="1"/>
  <c r="H1272" i="1"/>
  <c r="F1273" i="1"/>
  <c r="H1273" i="1" s="1"/>
  <c r="H1274" i="1"/>
  <c r="F1275" i="1"/>
  <c r="H1275" i="1" s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F1289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F1313" i="1"/>
  <c r="F1314" i="1"/>
  <c r="H1315" i="1"/>
  <c r="H1316" i="1"/>
  <c r="H1317" i="1"/>
  <c r="H1318" i="1"/>
  <c r="H1319" i="1"/>
  <c r="H1320" i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/>
  <c r="F1328" i="1"/>
  <c r="H1328" i="1" s="1"/>
  <c r="F1329" i="1"/>
  <c r="H1329" i="1"/>
  <c r="F1330" i="1"/>
  <c r="H1330" i="1" s="1"/>
  <c r="H1331" i="1"/>
  <c r="H1332" i="1"/>
  <c r="F1333" i="1"/>
  <c r="H1333" i="1" s="1"/>
  <c r="H1334" i="1"/>
  <c r="F1335" i="1"/>
  <c r="H1335" i="1" s="1"/>
  <c r="H1336" i="1"/>
  <c r="F1337" i="1"/>
  <c r="H1337" i="1" s="1"/>
  <c r="F1338" i="1"/>
  <c r="H1338" i="1"/>
  <c r="H1339" i="1"/>
  <c r="H1340" i="1"/>
  <c r="H1341" i="1"/>
  <c r="F1342" i="1"/>
  <c r="H1342" i="1" s="1"/>
  <c r="F1343" i="1"/>
  <c r="H1343" i="1"/>
  <c r="H1344" i="1"/>
  <c r="H1345" i="1"/>
  <c r="H1346" i="1"/>
  <c r="H1347" i="1"/>
  <c r="H1348" i="1"/>
  <c r="F1349" i="1"/>
  <c r="H1349" i="1"/>
  <c r="F1350" i="1"/>
  <c r="H1350" i="1" s="1"/>
  <c r="F1351" i="1"/>
  <c r="H1351" i="1"/>
  <c r="F1352" i="1"/>
  <c r="H1352" i="1" s="1"/>
  <c r="H1353" i="1"/>
  <c r="F1354" i="1"/>
  <c r="H1354" i="1" s="1"/>
  <c r="H1355" i="1"/>
  <c r="F1356" i="1"/>
  <c r="H1356" i="1" s="1"/>
  <c r="H1357" i="1"/>
  <c r="H1358" i="1"/>
  <c r="H1359" i="1"/>
  <c r="H1360" i="1"/>
  <c r="H1361" i="1"/>
  <c r="H1362" i="1"/>
  <c r="H1363" i="1"/>
  <c r="F1364" i="1"/>
  <c r="H1364" i="1"/>
  <c r="H1365" i="1"/>
  <c r="F1366" i="1"/>
  <c r="H1366" i="1"/>
  <c r="H1367" i="1"/>
  <c r="H1368" i="1"/>
  <c r="H1369" i="1"/>
  <c r="H1370" i="1"/>
  <c r="F1371" i="1"/>
  <c r="H1371" i="1" s="1"/>
  <c r="H1372" i="1"/>
  <c r="H1373" i="1"/>
  <c r="H1374" i="1"/>
  <c r="H1375" i="1"/>
  <c r="H1376" i="1"/>
  <c r="H1377" i="1"/>
  <c r="H1378" i="1"/>
  <c r="H1379" i="1"/>
  <c r="H1380" i="1"/>
  <c r="F1381" i="1"/>
  <c r="H1381" i="1" s="1"/>
  <c r="H1382" i="1"/>
  <c r="H1383" i="1"/>
  <c r="H1384" i="1"/>
  <c r="H1385" i="1"/>
  <c r="H1386" i="1"/>
  <c r="H1387" i="1"/>
  <c r="H1388" i="1"/>
  <c r="H1389" i="1"/>
  <c r="H1390" i="1"/>
  <c r="F1391" i="1"/>
  <c r="H1391" i="1" s="1"/>
  <c r="H1392" i="1"/>
  <c r="H1393" i="1"/>
  <c r="H1394" i="1"/>
  <c r="H1395" i="1"/>
  <c r="H1396" i="1"/>
  <c r="H1397" i="1"/>
  <c r="H1398" i="1"/>
  <c r="H1399" i="1"/>
  <c r="H1400" i="1"/>
  <c r="F1401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F1436" i="1"/>
  <c r="H1436" i="1" s="1"/>
  <c r="H1437" i="1"/>
  <c r="H1438" i="1"/>
  <c r="H1439" i="1"/>
  <c r="H1440" i="1"/>
  <c r="H1441" i="1"/>
  <c r="H1442" i="1"/>
  <c r="F1443" i="1"/>
  <c r="H1443" i="1"/>
  <c r="F1444" i="1"/>
  <c r="H1444" i="1" s="1"/>
  <c r="H1445" i="1"/>
  <c r="H1446" i="1"/>
  <c r="H1447" i="1"/>
  <c r="H1448" i="1"/>
  <c r="F1449" i="1"/>
  <c r="H1449" i="1" s="1"/>
  <c r="H1450" i="1"/>
  <c r="H1451" i="1"/>
  <c r="F1452" i="1"/>
  <c r="H1452" i="1"/>
  <c r="F1453" i="1"/>
  <c r="H1453" i="1"/>
  <c r="H1454" i="1"/>
  <c r="H1455" i="1"/>
  <c r="F1456" i="1"/>
  <c r="H1456" i="1" s="1"/>
  <c r="H1457" i="1"/>
  <c r="H1458" i="1"/>
  <c r="H1459" i="1"/>
  <c r="H1460" i="1"/>
  <c r="F1461" i="1"/>
  <c r="H1461" i="1"/>
  <c r="H1462" i="1"/>
  <c r="F1463" i="1"/>
  <c r="H1463" i="1" s="1"/>
  <c r="F1464" i="1"/>
  <c r="H1464" i="1"/>
  <c r="F1465" i="1"/>
  <c r="H1465" i="1" s="1"/>
  <c r="F1466" i="1"/>
  <c r="H1466" i="1"/>
  <c r="F1467" i="1"/>
  <c r="H1467" i="1" s="1"/>
  <c r="F1468" i="1"/>
  <c r="H1468" i="1"/>
  <c r="H1469" i="1"/>
  <c r="H1470" i="1"/>
  <c r="H1471" i="1"/>
  <c r="H1472" i="1"/>
  <c r="F1473" i="1"/>
  <c r="H1473" i="1" s="1"/>
  <c r="H1474" i="1"/>
  <c r="H1475" i="1"/>
  <c r="F1476" i="1"/>
  <c r="H1476" i="1"/>
  <c r="H1477" i="1"/>
  <c r="H1478" i="1"/>
  <c r="F1479" i="1"/>
  <c r="H1479" i="1" s="1"/>
  <c r="F1480" i="1"/>
  <c r="H1480" i="1"/>
  <c r="H1481" i="1"/>
  <c r="F1482" i="1"/>
  <c r="H1485" i="1"/>
  <c r="H1486" i="1"/>
  <c r="H1487" i="1"/>
  <c r="F1488" i="1"/>
  <c r="H1488" i="1" s="1"/>
  <c r="F1489" i="1"/>
  <c r="H1489" i="1"/>
  <c r="H1490" i="1"/>
  <c r="H1491" i="1"/>
  <c r="H1492" i="1"/>
  <c r="F1493" i="1"/>
  <c r="H1493" i="1" s="1"/>
  <c r="F1494" i="1"/>
  <c r="H1494" i="1"/>
  <c r="H1495" i="1"/>
  <c r="F1496" i="1"/>
  <c r="H1496" i="1" s="1"/>
  <c r="H1497" i="1"/>
  <c r="H1498" i="1"/>
  <c r="H1499" i="1"/>
  <c r="F1500" i="1"/>
  <c r="H1500" i="1"/>
  <c r="F1501" i="1"/>
  <c r="H1501" i="1" s="1"/>
  <c r="F1502" i="1"/>
  <c r="H1502" i="1"/>
  <c r="H1503" i="1"/>
  <c r="F1504" i="1"/>
  <c r="H1504" i="1" s="1"/>
  <c r="H1505" i="1"/>
  <c r="H1506" i="1"/>
  <c r="H1507" i="1"/>
  <c r="H1509" i="1"/>
  <c r="H1510" i="1"/>
  <c r="H1511" i="1"/>
  <c r="H1512" i="1"/>
  <c r="H1513" i="1"/>
  <c r="H1514" i="1"/>
  <c r="H1515" i="1"/>
  <c r="H1516" i="1"/>
  <c r="F1517" i="1"/>
  <c r="H1517" i="1" s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F1557" i="1"/>
  <c r="H1557" i="1"/>
  <c r="H1558" i="1"/>
  <c r="H1559" i="1"/>
  <c r="H1560" i="1"/>
  <c r="H1561" i="1"/>
  <c r="F1562" i="1"/>
  <c r="H1562" i="1" s="1"/>
  <c r="H1563" i="1"/>
  <c r="H1564" i="1"/>
  <c r="H1565" i="1"/>
  <c r="H1566" i="1"/>
  <c r="H1567" i="1"/>
  <c r="H1568" i="1"/>
  <c r="H1569" i="1"/>
  <c r="H1570" i="1"/>
  <c r="H1571" i="1"/>
  <c r="H1572" i="1"/>
  <c r="F1573" i="1"/>
  <c r="H1573" i="1" s="1"/>
  <c r="F1574" i="1"/>
  <c r="H1574" i="1" s="1"/>
  <c r="F1575" i="1"/>
  <c r="H1575" i="1"/>
  <c r="F1576" i="1"/>
  <c r="H1577" i="1"/>
  <c r="H1578" i="1"/>
  <c r="H1579" i="1"/>
  <c r="H1580" i="1"/>
  <c r="H1581" i="1"/>
  <c r="H1582" i="1"/>
  <c r="F1583" i="1"/>
  <c r="H1583" i="1"/>
  <c r="H1584" i="1"/>
  <c r="F1585" i="1"/>
  <c r="H1585" i="1" s="1"/>
  <c r="H1586" i="1"/>
  <c r="F1587" i="1"/>
  <c r="H1587" i="1" s="1"/>
  <c r="F1588" i="1"/>
  <c r="H1588" i="1" s="1"/>
  <c r="H1589" i="1"/>
  <c r="H1590" i="1"/>
  <c r="H1591" i="1"/>
  <c r="F1592" i="1"/>
  <c r="H1592" i="1" s="1"/>
  <c r="H1593" i="1"/>
  <c r="H1594" i="1"/>
  <c r="H1595" i="1"/>
  <c r="F1596" i="1"/>
  <c r="H1596" i="1" s="1"/>
  <c r="F1597" i="1"/>
  <c r="H1597" i="1" s="1"/>
  <c r="H1598" i="1"/>
  <c r="F1599" i="1"/>
  <c r="H1599" i="1"/>
  <c r="F1600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F1616" i="1"/>
  <c r="H1616" i="1"/>
  <c r="F1617" i="1"/>
  <c r="H1617" i="1"/>
  <c r="F1618" i="1"/>
  <c r="H1618" i="1"/>
  <c r="F1619" i="1"/>
  <c r="H1619" i="1"/>
  <c r="H1620" i="1"/>
  <c r="F1621" i="1"/>
  <c r="H1621" i="1" s="1"/>
  <c r="F1622" i="1"/>
  <c r="H1622" i="1" s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F1643" i="1"/>
  <c r="H1643" i="1"/>
  <c r="H1644" i="1"/>
  <c r="H1645" i="1"/>
  <c r="F1646" i="1"/>
  <c r="H1646" i="1" s="1"/>
  <c r="H1647" i="1"/>
  <c r="F1648" i="1"/>
  <c r="H1648" i="1"/>
  <c r="F1649" i="1"/>
  <c r="H1649" i="1"/>
  <c r="H1650" i="1"/>
  <c r="H1651" i="1"/>
  <c r="F1652" i="1"/>
  <c r="H1652" i="1" s="1"/>
  <c r="F1653" i="1"/>
  <c r="H1653" i="1" s="1"/>
  <c r="H1654" i="1"/>
  <c r="H1655" i="1"/>
  <c r="H1656" i="1"/>
  <c r="H1657" i="1"/>
  <c r="H1658" i="1"/>
  <c r="H1659" i="1"/>
  <c r="H1660" i="1"/>
  <c r="H1661" i="1"/>
  <c r="H1662" i="1"/>
  <c r="H1663" i="1"/>
  <c r="F1664" i="1"/>
  <c r="H1664" i="1"/>
  <c r="F1665" i="1"/>
  <c r="H1665" i="1"/>
  <c r="H1666" i="1"/>
  <c r="H1667" i="1"/>
  <c r="F1668" i="1"/>
  <c r="H1668" i="1" s="1"/>
  <c r="F1669" i="1"/>
  <c r="H1669" i="1" s="1"/>
  <c r="H1670" i="1"/>
  <c r="F1671" i="1"/>
  <c r="H1671" i="1"/>
  <c r="F1672" i="1"/>
  <c r="H1672" i="1"/>
  <c r="H1673" i="1"/>
  <c r="H1674" i="1"/>
  <c r="H1675" i="1"/>
  <c r="F1676" i="1"/>
  <c r="H1676" i="1"/>
  <c r="H1677" i="1"/>
  <c r="F1678" i="1"/>
  <c r="H1678" i="1" s="1"/>
  <c r="F1679" i="1"/>
  <c r="H1679" i="1" s="1"/>
  <c r="H1680" i="1"/>
  <c r="F1681" i="1"/>
  <c r="H1681" i="1" s="1"/>
  <c r="H1682" i="1"/>
  <c r="F1683" i="1"/>
  <c r="H1683" i="1"/>
  <c r="H1684" i="1"/>
  <c r="H1685" i="1"/>
  <c r="H1686" i="1"/>
  <c r="H1687" i="1"/>
  <c r="F1688" i="1"/>
  <c r="H1688" i="1" s="1"/>
  <c r="H1689" i="1"/>
  <c r="H1690" i="1"/>
  <c r="F1691" i="1"/>
  <c r="H1691" i="1"/>
  <c r="H1692" i="1"/>
  <c r="F1693" i="1"/>
  <c r="H1693" i="1" s="1"/>
  <c r="H1694" i="1"/>
  <c r="H1695" i="1"/>
  <c r="H1696" i="1"/>
  <c r="H1697" i="1"/>
  <c r="F1701" i="1"/>
  <c r="H1702" i="1"/>
  <c r="H1703" i="1"/>
  <c r="H1704" i="1"/>
  <c r="F1705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F1720" i="1"/>
  <c r="H1720" i="1" s="1"/>
  <c r="H1721" i="1"/>
  <c r="H1722" i="1"/>
  <c r="H1723" i="1"/>
  <c r="H1724" i="1"/>
  <c r="H1725" i="1"/>
  <c r="H1726" i="1"/>
  <c r="H1727" i="1"/>
  <c r="H1728" i="1"/>
  <c r="F1729" i="1"/>
  <c r="H1729" i="1" s="1"/>
  <c r="H1730" i="1"/>
  <c r="H1731" i="1"/>
  <c r="H1732" i="1"/>
  <c r="H1733" i="1"/>
  <c r="H1734" i="1"/>
  <c r="H1735" i="1"/>
  <c r="H1736" i="1"/>
  <c r="H1737" i="1"/>
  <c r="H1738" i="1"/>
  <c r="F1739" i="1"/>
  <c r="H1739" i="1"/>
  <c r="H1740" i="1"/>
  <c r="H1741" i="1"/>
  <c r="H1742" i="1"/>
  <c r="H1743" i="1"/>
  <c r="H1744" i="1"/>
  <c r="H1745" i="1"/>
  <c r="H1746" i="1"/>
  <c r="H1747" i="1"/>
  <c r="F1748" i="1"/>
  <c r="H1748" i="1" s="1"/>
  <c r="H1749" i="1"/>
  <c r="H1750" i="1"/>
  <c r="F1751" i="1"/>
  <c r="H1751" i="1" s="1"/>
  <c r="F1752" i="1"/>
  <c r="H1752" i="1" s="1"/>
  <c r="F1753" i="1"/>
  <c r="H1753" i="1" s="1"/>
  <c r="F1754" i="1"/>
  <c r="H1754" i="1"/>
  <c r="H1755" i="1"/>
  <c r="H1756" i="1"/>
  <c r="H1757" i="1"/>
  <c r="F1758" i="1"/>
  <c r="H1758" i="1" s="1"/>
  <c r="H1759" i="1"/>
  <c r="H1760" i="1"/>
  <c r="F1761" i="1"/>
  <c r="H1761" i="1" s="1"/>
  <c r="H1762" i="1"/>
  <c r="H1763" i="1"/>
  <c r="H1764" i="1"/>
  <c r="F1765" i="1"/>
  <c r="H1765" i="1"/>
  <c r="F1766" i="1"/>
  <c r="F1767" i="1"/>
  <c r="H1768" i="1"/>
  <c r="F1769" i="1"/>
  <c r="H1769" i="1" s="1"/>
  <c r="F1770" i="1"/>
  <c r="H1770" i="1" s="1"/>
  <c r="H1771" i="1"/>
  <c r="H1772" i="1"/>
  <c r="F1773" i="1"/>
  <c r="H1773" i="1" s="1"/>
  <c r="H1774" i="1"/>
  <c r="H1775" i="1"/>
  <c r="F1776" i="1"/>
  <c r="H1776" i="1" s="1"/>
  <c r="H1777" i="1"/>
  <c r="F1778" i="1"/>
  <c r="H1778" i="1"/>
  <c r="F1779" i="1"/>
  <c r="H1779" i="1"/>
  <c r="H1780" i="1"/>
  <c r="F1781" i="1"/>
  <c r="H1781" i="1" s="1"/>
  <c r="H1782" i="1"/>
  <c r="H1783" i="1"/>
  <c r="H1784" i="1"/>
  <c r="H1785" i="1"/>
  <c r="H1786" i="1"/>
  <c r="H1787" i="1"/>
  <c r="H1788" i="1"/>
  <c r="F1789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F1801" i="1"/>
  <c r="H1801" i="1" s="1"/>
  <c r="H1802" i="1"/>
  <c r="H1803" i="1"/>
  <c r="H1804" i="1"/>
  <c r="H1805" i="1"/>
  <c r="H1806" i="1"/>
  <c r="H1807" i="1"/>
  <c r="F1808" i="1"/>
  <c r="H1808" i="1"/>
  <c r="H1809" i="1"/>
  <c r="F1810" i="1"/>
  <c r="H1810" i="1"/>
  <c r="F1811" i="1"/>
  <c r="H1811" i="1"/>
  <c r="F1812" i="1"/>
  <c r="H1812" i="1" s="1"/>
  <c r="H1813" i="1"/>
  <c r="F1814" i="1"/>
  <c r="H1814" i="1"/>
  <c r="H1815" i="1"/>
  <c r="F1816" i="1"/>
  <c r="H1816" i="1" s="1"/>
  <c r="H1817" i="1"/>
  <c r="H1818" i="1"/>
  <c r="F1819" i="1"/>
  <c r="H1819" i="1"/>
  <c r="H1820" i="1"/>
  <c r="H1821" i="1"/>
  <c r="H1822" i="1"/>
  <c r="F1823" i="1"/>
  <c r="H1823" i="1" s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F1836" i="1"/>
  <c r="H1836" i="1"/>
  <c r="H1837" i="1"/>
  <c r="H1838" i="1"/>
  <c r="H1839" i="1"/>
  <c r="H1840" i="1"/>
  <c r="H1841" i="1"/>
  <c r="F1842" i="1"/>
  <c r="H1842" i="1" s="1"/>
  <c r="F1843" i="1"/>
  <c r="H1843" i="1" s="1"/>
  <c r="H1844" i="1"/>
  <c r="H1845" i="1"/>
  <c r="H1846" i="1"/>
  <c r="H1847" i="1"/>
  <c r="H1848" i="1"/>
  <c r="H1849" i="1"/>
  <c r="H1850" i="1"/>
  <c r="H1851" i="1"/>
  <c r="F1852" i="1"/>
  <c r="H1852" i="1" s="1"/>
  <c r="H1853" i="1"/>
  <c r="H1854" i="1"/>
  <c r="F1855" i="1"/>
  <c r="H1855" i="1"/>
  <c r="F1856" i="1"/>
  <c r="H1856" i="1" s="1"/>
  <c r="F1857" i="1"/>
  <c r="H1857" i="1"/>
  <c r="H1858" i="1"/>
  <c r="F1859" i="1"/>
  <c r="H1859" i="1" s="1"/>
  <c r="H1860" i="1"/>
  <c r="H1861" i="1"/>
  <c r="H1862" i="1"/>
  <c r="H1863" i="1"/>
  <c r="H1864" i="1"/>
  <c r="H1865" i="1"/>
  <c r="F1866" i="1"/>
  <c r="H1867" i="1"/>
  <c r="H1868" i="1"/>
  <c r="H1869" i="1"/>
  <c r="F1870" i="1"/>
  <c r="H1870" i="1" s="1"/>
  <c r="H1871" i="1"/>
  <c r="H1872" i="1"/>
  <c r="H1873" i="1"/>
  <c r="F1874" i="1"/>
  <c r="H1874" i="1"/>
  <c r="H1875" i="1"/>
  <c r="H1876" i="1"/>
  <c r="H1877" i="1"/>
  <c r="H1878" i="1"/>
  <c r="H1879" i="1"/>
  <c r="F1880" i="1"/>
  <c r="H1880" i="1" s="1"/>
  <c r="H1881" i="1"/>
  <c r="H1882" i="1"/>
  <c r="H1883" i="1"/>
  <c r="H1884" i="1"/>
  <c r="F1885" i="1"/>
  <c r="H1885" i="1" s="1"/>
  <c r="H1886" i="1"/>
  <c r="H1887" i="1"/>
  <c r="H1888" i="1"/>
  <c r="H1889" i="1"/>
  <c r="F1890" i="1"/>
  <c r="H1890" i="1"/>
  <c r="H1891" i="1"/>
  <c r="H1892" i="1"/>
  <c r="H1893" i="1"/>
  <c r="H1894" i="1"/>
  <c r="H1895" i="1"/>
  <c r="H1896" i="1"/>
  <c r="F1897" i="1"/>
  <c r="H1897" i="1" s="1"/>
  <c r="H1898" i="1"/>
  <c r="F1899" i="1"/>
  <c r="H1899" i="1" s="1"/>
  <c r="H1900" i="1"/>
  <c r="H1901" i="1"/>
  <c r="H1902" i="1"/>
  <c r="F1903" i="1"/>
  <c r="H1903" i="1"/>
  <c r="F1905" i="1"/>
  <c r="H1905" i="1" s="1"/>
  <c r="F1906" i="1"/>
  <c r="H1906" i="1" s="1"/>
  <c r="H1907" i="1"/>
  <c r="F1908" i="1"/>
  <c r="H1908" i="1"/>
  <c r="F1909" i="1"/>
  <c r="H1909" i="1"/>
  <c r="H1910" i="1"/>
  <c r="F1911" i="1"/>
  <c r="H1911" i="1"/>
  <c r="H1912" i="1"/>
  <c r="H1913" i="1"/>
  <c r="F1914" i="1"/>
  <c r="H1914" i="1" s="1"/>
  <c r="H1915" i="1"/>
  <c r="H1916" i="1"/>
  <c r="F1917" i="1"/>
  <c r="H1917" i="1" s="1"/>
  <c r="F1918" i="1"/>
  <c r="H1918" i="1" s="1"/>
  <c r="F1919" i="1"/>
  <c r="H1919" i="1" s="1"/>
  <c r="H1920" i="1"/>
  <c r="H1921" i="1"/>
  <c r="F1922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F1937" i="1"/>
  <c r="H1937" i="1"/>
  <c r="H1938" i="1"/>
  <c r="H1939" i="1"/>
  <c r="H1940" i="1"/>
  <c r="H1941" i="1"/>
  <c r="H1942" i="1"/>
  <c r="H1943" i="1"/>
  <c r="F1944" i="1"/>
  <c r="F1945" i="1"/>
  <c r="H1945" i="1"/>
  <c r="H1946" i="1"/>
  <c r="F1947" i="1"/>
  <c r="H1947" i="1" s="1"/>
  <c r="H1948" i="1"/>
  <c r="H1949" i="1"/>
  <c r="H1950" i="1"/>
  <c r="H1951" i="1"/>
  <c r="H1952" i="1"/>
  <c r="H1953" i="1"/>
  <c r="H1954" i="1"/>
  <c r="H1955" i="1"/>
  <c r="F1956" i="1"/>
  <c r="H1956" i="1"/>
  <c r="H1957" i="1"/>
  <c r="F1958" i="1"/>
  <c r="H1958" i="1" s="1"/>
  <c r="H1959" i="1"/>
  <c r="F1960" i="1"/>
  <c r="H1960" i="1" s="1"/>
  <c r="H1961" i="1"/>
  <c r="H1962" i="1"/>
  <c r="H1963" i="1"/>
  <c r="F1964" i="1"/>
  <c r="H1964" i="1"/>
  <c r="H1965" i="1"/>
  <c r="H1966" i="1"/>
  <c r="H1967" i="1"/>
  <c r="H1968" i="1"/>
  <c r="H1969" i="1"/>
  <c r="F1970" i="1"/>
  <c r="H1970" i="1" s="1"/>
  <c r="H1971" i="1"/>
  <c r="H1972" i="1"/>
  <c r="H1973" i="1"/>
  <c r="H1974" i="1"/>
  <c r="H1975" i="1"/>
  <c r="F1976" i="1"/>
  <c r="H1976" i="1"/>
  <c r="F1977" i="1"/>
  <c r="H1977" i="1"/>
  <c r="H1978" i="1"/>
  <c r="H1979" i="1"/>
  <c r="H1980" i="1"/>
  <c r="H1981" i="1"/>
  <c r="H1982" i="1"/>
  <c r="H1983" i="1"/>
  <c r="H1984" i="1"/>
  <c r="F1985" i="1"/>
  <c r="H1985" i="1" s="1"/>
  <c r="H1986" i="1"/>
  <c r="H1987" i="1"/>
  <c r="F1988" i="1"/>
  <c r="H1988" i="1"/>
  <c r="H1989" i="1"/>
  <c r="F1990" i="1"/>
  <c r="H1990" i="1" s="1"/>
  <c r="F1991" i="1"/>
  <c r="H1991" i="1" s="1"/>
  <c r="H1992" i="1"/>
  <c r="F1993" i="1"/>
  <c r="H1993" i="1"/>
  <c r="H1994" i="1"/>
  <c r="H1995" i="1"/>
  <c r="H1996" i="1"/>
  <c r="F1997" i="1"/>
  <c r="H1997" i="1" s="1"/>
  <c r="F1998" i="1"/>
  <c r="H1998" i="1"/>
  <c r="H1999" i="1"/>
  <c r="H2000" i="1"/>
  <c r="F2001" i="1"/>
  <c r="H2001" i="1" s="1"/>
  <c r="F2002" i="1"/>
  <c r="H2002" i="1" s="1"/>
  <c r="F2003" i="1"/>
  <c r="H2003" i="1" s="1"/>
  <c r="F2004" i="1"/>
  <c r="H2004" i="1" s="1"/>
  <c r="F2005" i="1"/>
  <c r="H2005" i="1" s="1"/>
  <c r="H2006" i="1"/>
  <c r="F2007" i="1"/>
  <c r="H2007" i="1"/>
  <c r="F2008" i="1"/>
  <c r="H2008" i="1" s="1"/>
  <c r="H2009" i="1"/>
  <c r="H2010" i="1"/>
  <c r="H2011" i="1"/>
  <c r="H2012" i="1"/>
  <c r="H2013" i="1"/>
  <c r="H2014" i="1"/>
  <c r="H2015" i="1"/>
  <c r="H2016" i="1"/>
  <c r="F2018" i="1"/>
  <c r="H2019" i="1"/>
  <c r="H2020" i="1"/>
  <c r="H2021" i="1"/>
  <c r="H2022" i="1"/>
  <c r="H2023" i="1"/>
  <c r="H2024" i="1"/>
  <c r="H2025" i="1"/>
  <c r="H2026" i="1"/>
  <c r="H2027" i="1"/>
  <c r="H2028" i="1"/>
  <c r="F2029" i="1"/>
  <c r="H2029" i="1" s="1"/>
  <c r="F2030" i="1"/>
  <c r="H2030" i="1"/>
  <c r="H2031" i="1"/>
  <c r="H2032" i="1"/>
  <c r="H2033" i="1"/>
  <c r="F2034" i="1"/>
  <c r="H2034" i="1" s="1"/>
  <c r="H2035" i="1"/>
  <c r="H2036" i="1"/>
  <c r="F2037" i="1"/>
  <c r="H2037" i="1" s="1"/>
  <c r="H2038" i="1"/>
  <c r="H2039" i="1"/>
  <c r="F2040" i="1"/>
  <c r="H2040" i="1" s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F2053" i="1"/>
  <c r="H2053" i="1"/>
  <c r="F2054" i="1"/>
  <c r="H2054" i="1"/>
  <c r="F2055" i="1"/>
  <c r="H2055" i="1"/>
  <c r="H2056" i="1"/>
  <c r="H2057" i="1"/>
  <c r="H2058" i="1"/>
  <c r="H2059" i="1"/>
  <c r="H2060" i="1"/>
  <c r="H2061" i="1"/>
  <c r="F2062" i="1"/>
  <c r="H2062" i="1"/>
  <c r="F2063" i="1"/>
  <c r="H2063" i="1"/>
  <c r="F2064" i="1"/>
  <c r="H2064" i="1"/>
  <c r="F2065" i="1"/>
  <c r="H2065" i="1"/>
  <c r="F2066" i="1"/>
  <c r="H2066" i="1"/>
  <c r="H2067" i="1"/>
  <c r="F2068" i="1"/>
  <c r="H2068" i="1" s="1"/>
  <c r="H2069" i="1"/>
  <c r="F2070" i="1"/>
  <c r="H2070" i="1" s="1"/>
  <c r="H2071" i="1"/>
  <c r="F2072" i="1"/>
  <c r="H2072" i="1"/>
  <c r="F2073" i="1"/>
  <c r="H2073" i="1"/>
  <c r="F2074" i="1"/>
  <c r="H2074" i="1"/>
  <c r="H2075" i="1"/>
  <c r="H2076" i="1"/>
  <c r="H2077" i="1"/>
  <c r="F2078" i="1"/>
  <c r="H2078" i="1"/>
  <c r="H2079" i="1"/>
  <c r="H2080" i="1"/>
  <c r="F2081" i="1"/>
  <c r="H2081" i="1"/>
  <c r="H2082" i="1"/>
  <c r="H2083" i="1"/>
  <c r="F2084" i="1"/>
  <c r="H2084" i="1" s="1"/>
  <c r="F2085" i="1"/>
  <c r="H2085" i="1" s="1"/>
  <c r="F2086" i="1"/>
  <c r="H2086" i="1" s="1"/>
  <c r="H2087" i="1"/>
  <c r="H2088" i="1"/>
  <c r="F2089" i="1"/>
  <c r="H2090" i="1"/>
  <c r="H2091" i="1"/>
  <c r="F2092" i="1"/>
  <c r="H2092" i="1"/>
  <c r="H2093" i="1"/>
  <c r="F2094" i="1"/>
  <c r="H2094" i="1" s="1"/>
  <c r="H2095" i="1"/>
  <c r="H2096" i="1"/>
  <c r="H2097" i="1"/>
  <c r="H2098" i="1"/>
  <c r="H2099" i="1"/>
  <c r="H2100" i="1"/>
  <c r="H2101" i="1"/>
  <c r="H2102" i="1"/>
  <c r="H2103" i="1"/>
  <c r="H2104" i="1"/>
  <c r="F2105" i="1"/>
  <c r="H2105" i="1"/>
  <c r="H2106" i="1"/>
  <c r="H2107" i="1"/>
  <c r="H2108" i="1"/>
  <c r="H2109" i="1"/>
  <c r="H2110" i="1"/>
  <c r="H2111" i="1"/>
  <c r="H2112" i="1"/>
  <c r="H2113" i="1"/>
  <c r="H2114" i="1"/>
  <c r="F2115" i="1"/>
  <c r="H2115" i="1" s="1"/>
  <c r="F2116" i="1"/>
  <c r="H2116" i="1"/>
  <c r="H2117" i="1"/>
  <c r="H2118" i="1"/>
  <c r="H2119" i="1"/>
  <c r="H2120" i="1"/>
  <c r="F2121" i="1"/>
  <c r="H2121" i="1" s="1"/>
  <c r="F2122" i="1"/>
  <c r="H2122" i="1"/>
  <c r="F2123" i="1"/>
  <c r="H2123" i="1"/>
  <c r="H2124" i="1"/>
  <c r="F2125" i="1"/>
  <c r="H2125" i="1" s="1"/>
  <c r="H2126" i="1"/>
  <c r="H2127" i="1"/>
  <c r="H2128" i="1"/>
  <c r="F2129" i="1"/>
  <c r="H2129" i="1" s="1"/>
  <c r="F2130" i="1"/>
  <c r="H2130" i="1" s="1"/>
  <c r="H2131" i="1"/>
  <c r="H2132" i="1"/>
  <c r="H2133" i="1"/>
  <c r="F2134" i="1"/>
  <c r="H2134" i="1" s="1"/>
  <c r="H2135" i="1"/>
  <c r="H2136" i="1"/>
  <c r="H2137" i="1"/>
  <c r="H2138" i="1"/>
  <c r="H2139" i="1"/>
  <c r="H2140" i="1"/>
  <c r="H2141" i="1"/>
  <c r="H2142" i="1"/>
  <c r="F2143" i="1"/>
  <c r="H2143" i="1"/>
  <c r="H2144" i="1"/>
  <c r="H2145" i="1"/>
  <c r="H2146" i="1"/>
  <c r="H2147" i="1"/>
  <c r="H2148" i="1"/>
  <c r="F2149" i="1"/>
  <c r="H2149" i="1" s="1"/>
  <c r="H2150" i="1"/>
  <c r="F2151" i="1"/>
  <c r="H2151" i="1"/>
  <c r="H2152" i="1"/>
  <c r="H2153" i="1"/>
  <c r="F2154" i="1"/>
  <c r="H2154" i="1" s="1"/>
  <c r="F2155" i="1"/>
  <c r="H2155" i="1"/>
  <c r="F2156" i="1"/>
  <c r="H2156" i="1" s="1"/>
  <c r="H2157" i="1"/>
  <c r="H2158" i="1"/>
  <c r="F2159" i="1"/>
  <c r="H2159" i="1" s="1"/>
  <c r="H2160" i="1"/>
  <c r="H2161" i="1"/>
  <c r="H2162" i="1"/>
  <c r="F2163" i="1"/>
  <c r="F2164" i="1"/>
  <c r="H2164" i="1" s="1"/>
  <c r="H2165" i="1"/>
  <c r="H2166" i="1"/>
  <c r="F2167" i="1"/>
  <c r="H2167" i="1" s="1"/>
  <c r="H2168" i="1"/>
  <c r="F2169" i="1"/>
  <c r="H2169" i="1" s="1"/>
  <c r="H2170" i="1"/>
  <c r="H2171" i="1"/>
  <c r="H2172" i="1"/>
  <c r="H2173" i="1"/>
  <c r="H2174" i="1"/>
  <c r="H2175" i="1"/>
  <c r="H2176" i="1"/>
  <c r="H2177" i="1"/>
  <c r="H2178" i="1"/>
  <c r="F2179" i="1"/>
  <c r="H2179" i="1"/>
  <c r="H2180" i="1"/>
  <c r="H2181" i="1"/>
  <c r="H2182" i="1"/>
  <c r="H2183" i="1"/>
  <c r="H2184" i="1"/>
  <c r="H2185" i="1"/>
  <c r="H2186" i="1"/>
  <c r="F2187" i="1"/>
  <c r="H2187" i="1"/>
  <c r="H2188" i="1"/>
  <c r="F2189" i="1"/>
  <c r="H2189" i="1" s="1"/>
  <c r="H2190" i="1"/>
  <c r="H2191" i="1"/>
  <c r="H2192" i="1"/>
  <c r="F2193" i="1"/>
  <c r="H2193" i="1" s="1"/>
  <c r="H2194" i="1"/>
  <c r="F2195" i="1"/>
  <c r="H2195" i="1"/>
  <c r="F2196" i="1"/>
  <c r="H2196" i="1"/>
  <c r="H2197" i="1"/>
  <c r="H2198" i="1"/>
  <c r="H2199" i="1"/>
  <c r="F2200" i="1"/>
  <c r="H2200" i="1"/>
  <c r="H2201" i="1"/>
  <c r="H2202" i="1"/>
  <c r="H2203" i="1"/>
  <c r="H2204" i="1"/>
  <c r="H2205" i="1"/>
  <c r="F2206" i="1"/>
  <c r="H2206" i="1" s="1"/>
  <c r="H2207" i="1"/>
  <c r="H2208" i="1"/>
  <c r="H2209" i="1"/>
  <c r="H2210" i="1"/>
  <c r="H2211" i="1"/>
  <c r="H2212" i="1"/>
  <c r="H2213" i="1"/>
  <c r="H2214" i="1"/>
  <c r="H2215" i="1"/>
  <c r="H2216" i="1"/>
  <c r="H2217" i="1"/>
  <c r="F2218" i="1"/>
  <c r="F2219" i="1"/>
  <c r="H2219" i="1" s="1"/>
  <c r="F2220" i="1"/>
  <c r="H2220" i="1" s="1"/>
  <c r="H2221" i="1"/>
  <c r="H2222" i="1"/>
  <c r="H2223" i="1"/>
  <c r="F2224" i="1"/>
  <c r="H2224" i="1" s="1"/>
  <c r="F2225" i="1"/>
  <c r="H2225" i="1" s="1"/>
  <c r="F2226" i="1"/>
  <c r="H2226" i="1" s="1"/>
  <c r="F2227" i="1"/>
  <c r="H2227" i="1" s="1"/>
  <c r="F2228" i="1"/>
  <c r="H2228" i="1" s="1"/>
  <c r="H2229" i="1"/>
  <c r="F2230" i="1"/>
  <c r="H2230" i="1"/>
  <c r="F2231" i="1"/>
  <c r="H2231" i="1"/>
  <c r="F2232" i="1"/>
  <c r="H2232" i="1"/>
  <c r="F2233" i="1"/>
  <c r="H2233" i="1"/>
  <c r="H2234" i="1"/>
  <c r="F2235" i="1"/>
  <c r="H2235" i="1"/>
  <c r="H2236" i="1"/>
  <c r="F2237" i="1"/>
  <c r="H2237" i="1" s="1"/>
  <c r="F2238" i="1"/>
  <c r="H2238" i="1" s="1"/>
  <c r="F2239" i="1"/>
  <c r="H2239" i="1" s="1"/>
  <c r="F2240" i="1"/>
  <c r="H2240" i="1" s="1"/>
  <c r="F2241" i="1"/>
  <c r="H2241" i="1" s="1"/>
  <c r="H2242" i="1"/>
  <c r="F2243" i="1"/>
  <c r="H2243" i="1" s="1"/>
  <c r="F2244" i="1"/>
  <c r="H2244" i="1"/>
  <c r="H2245" i="1"/>
  <c r="F2246" i="1"/>
  <c r="H2246" i="1" s="1"/>
  <c r="H2247" i="1"/>
  <c r="H2248" i="1"/>
  <c r="H2249" i="1"/>
  <c r="H2250" i="1"/>
  <c r="H2251" i="1"/>
  <c r="H2252" i="1"/>
  <c r="H2253" i="1"/>
  <c r="F2254" i="1"/>
  <c r="H2254" i="1" s="1"/>
  <c r="H2255" i="1"/>
  <c r="H2256" i="1"/>
  <c r="F2257" i="1"/>
  <c r="H2257" i="1" s="1"/>
  <c r="H2258" i="1"/>
  <c r="H2259" i="1"/>
  <c r="F2260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F2275" i="1"/>
  <c r="H2275" i="1" s="1"/>
  <c r="F2276" i="1"/>
  <c r="H2276" i="1" s="1"/>
  <c r="H2277" i="1"/>
  <c r="H2278" i="1"/>
  <c r="H2279" i="1"/>
  <c r="H2280" i="1"/>
  <c r="H2281" i="1"/>
  <c r="F2282" i="1"/>
  <c r="H2282" i="1"/>
  <c r="F2283" i="1"/>
  <c r="H2283" i="1"/>
  <c r="F2284" i="1"/>
  <c r="H2284" i="1" s="1"/>
  <c r="H2285" i="1"/>
  <c r="F2286" i="1"/>
  <c r="H2286" i="1" s="1"/>
  <c r="F2287" i="1"/>
  <c r="H2287" i="1" s="1"/>
  <c r="F2288" i="1"/>
  <c r="H2288" i="1" s="1"/>
  <c r="F2289" i="1"/>
  <c r="H2289" i="1" s="1"/>
  <c r="F2290" i="1"/>
  <c r="H2290" i="1" s="1"/>
  <c r="H2291" i="1"/>
  <c r="F2292" i="1"/>
  <c r="H2292" i="1" s="1"/>
  <c r="H2293" i="1"/>
  <c r="F2294" i="1"/>
  <c r="H2294" i="1"/>
  <c r="H2295" i="1"/>
  <c r="F2296" i="1"/>
  <c r="H2296" i="1" s="1"/>
  <c r="H2297" i="1"/>
  <c r="H2298" i="1"/>
  <c r="F2299" i="1"/>
  <c r="H2299" i="1"/>
  <c r="H2300" i="1"/>
  <c r="H2301" i="1"/>
  <c r="H2302" i="1"/>
  <c r="H2303" i="1"/>
  <c r="H2304" i="1"/>
  <c r="H2305" i="1"/>
  <c r="H2306" i="1"/>
  <c r="H2307" i="1"/>
  <c r="F2308" i="1"/>
  <c r="H2308" i="1" s="1"/>
  <c r="F2309" i="1"/>
  <c r="H2309" i="1"/>
  <c r="H2310" i="1"/>
  <c r="H2311" i="1"/>
  <c r="H2312" i="1"/>
  <c r="H2313" i="1"/>
  <c r="F2314" i="1"/>
  <c r="H2314" i="1" s="1"/>
  <c r="F2315" i="1"/>
  <c r="H2315" i="1"/>
  <c r="H2316" i="1"/>
  <c r="H2317" i="1"/>
  <c r="H2319" i="1"/>
  <c r="H2320" i="1"/>
  <c r="H2321" i="1"/>
  <c r="H2322" i="1"/>
  <c r="H2323" i="1"/>
  <c r="F2324" i="1"/>
  <c r="H2324" i="1"/>
  <c r="H2325" i="1"/>
  <c r="H2326" i="1"/>
  <c r="H2327" i="1"/>
  <c r="H2328" i="1"/>
  <c r="H2329" i="1"/>
  <c r="F2330" i="1"/>
  <c r="H2330" i="1"/>
  <c r="H2331" i="1"/>
  <c r="H2332" i="1"/>
  <c r="H2333" i="1"/>
  <c r="H2334" i="1"/>
  <c r="H2335" i="1"/>
  <c r="H2336" i="1"/>
  <c r="H2337" i="1"/>
  <c r="H2338" i="1"/>
  <c r="H2339" i="1"/>
  <c r="H2340" i="1"/>
  <c r="F2341" i="1"/>
  <c r="H2341" i="1"/>
  <c r="H2342" i="1"/>
  <c r="H2343" i="1"/>
  <c r="F2344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F2357" i="1"/>
  <c r="H2357" i="1"/>
  <c r="H2358" i="1"/>
  <c r="H2359" i="1"/>
  <c r="H2361" i="1"/>
  <c r="F2362" i="1"/>
  <c r="H2362" i="1" s="1"/>
  <c r="F2363" i="1"/>
  <c r="H2363" i="1" s="1"/>
  <c r="F2364" i="1"/>
  <c r="H2364" i="1" s="1"/>
  <c r="F2365" i="1"/>
  <c r="H2365" i="1" s="1"/>
  <c r="H2366" i="1"/>
  <c r="F2367" i="1"/>
  <c r="H2367" i="1"/>
  <c r="F2368" i="1"/>
  <c r="H2368" i="1" s="1"/>
  <c r="F2369" i="1"/>
  <c r="H2369" i="1"/>
  <c r="F2370" i="1"/>
  <c r="H2370" i="1" s="1"/>
  <c r="F2371" i="1"/>
  <c r="H2371" i="1"/>
  <c r="H2372" i="1"/>
  <c r="F2373" i="1"/>
  <c r="H2373" i="1"/>
  <c r="F2374" i="1"/>
  <c r="H2374" i="1"/>
  <c r="H2375" i="1"/>
  <c r="H2376" i="1"/>
  <c r="H2377" i="1"/>
  <c r="F2378" i="1"/>
  <c r="H2378" i="1"/>
  <c r="F2379" i="1"/>
  <c r="H2379" i="1"/>
  <c r="H2380" i="1"/>
  <c r="H2381" i="1"/>
  <c r="H2382" i="1"/>
  <c r="H2383" i="1"/>
  <c r="H2384" i="1"/>
  <c r="H2385" i="1"/>
  <c r="F2386" i="1"/>
  <c r="H2386" i="1"/>
  <c r="F2387" i="1"/>
  <c r="H2387" i="1"/>
  <c r="F2388" i="1"/>
  <c r="H2388" i="1"/>
  <c r="H2389" i="1"/>
  <c r="H2390" i="1"/>
  <c r="F2391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F2406" i="1"/>
  <c r="H2406" i="1" s="1"/>
  <c r="F2407" i="1"/>
  <c r="H2407" i="1" s="1"/>
  <c r="F2408" i="1"/>
  <c r="H2408" i="1" s="1"/>
  <c r="F2409" i="1"/>
  <c r="H2409" i="1" s="1"/>
  <c r="H2410" i="1"/>
  <c r="F2411" i="1"/>
  <c r="H2411" i="1" s="1"/>
  <c r="F2412" i="1"/>
  <c r="H2412" i="1"/>
  <c r="F2413" i="1"/>
  <c r="H2413" i="1" s="1"/>
  <c r="H2414" i="1"/>
  <c r="H2415" i="1"/>
  <c r="H2416" i="1"/>
  <c r="H2417" i="1"/>
  <c r="F2418" i="1"/>
  <c r="H2418" i="1"/>
  <c r="H2419" i="1"/>
  <c r="H2420" i="1"/>
  <c r="H2421" i="1"/>
  <c r="F2422" i="1"/>
  <c r="H2422" i="1"/>
  <c r="H2423" i="1"/>
  <c r="F2424" i="1"/>
  <c r="H2424" i="1" s="1"/>
  <c r="F2425" i="1"/>
  <c r="H2425" i="1" s="1"/>
  <c r="H2426" i="1"/>
  <c r="H2427" i="1"/>
  <c r="H2428" i="1"/>
  <c r="H2429" i="1"/>
  <c r="H2430" i="1"/>
  <c r="H2431" i="1"/>
  <c r="H2432" i="1"/>
  <c r="H2433" i="1"/>
  <c r="H2435" i="1"/>
  <c r="H2436" i="1"/>
  <c r="H2437" i="1"/>
  <c r="F2438" i="1"/>
  <c r="H2438" i="1"/>
  <c r="H2439" i="1"/>
  <c r="H2440" i="1"/>
  <c r="F2441" i="1"/>
  <c r="H2441" i="1" s="1"/>
  <c r="H2442" i="1"/>
  <c r="H2443" i="1"/>
  <c r="H2444" i="1"/>
  <c r="F2445" i="1"/>
  <c r="H2445" i="1" s="1"/>
  <c r="H2446" i="1"/>
  <c r="H2447" i="1"/>
  <c r="F2448" i="1"/>
  <c r="H2448" i="1"/>
  <c r="H2449" i="1"/>
  <c r="F2450" i="1"/>
  <c r="H2450" i="1" s="1"/>
  <c r="F2451" i="1"/>
  <c r="H2451" i="1" s="1"/>
  <c r="H2453" i="1"/>
  <c r="F2454" i="1"/>
  <c r="H2454" i="1" s="1"/>
  <c r="H2455" i="1"/>
  <c r="H2456" i="1"/>
  <c r="H2457" i="1"/>
  <c r="H2458" i="1"/>
  <c r="H2459" i="1"/>
  <c r="H2460" i="1"/>
  <c r="H2461" i="1"/>
  <c r="H2462" i="1"/>
  <c r="H2463" i="1"/>
  <c r="H2464" i="1"/>
  <c r="F2465" i="1"/>
  <c r="H2465" i="1"/>
  <c r="H2466" i="1"/>
  <c r="H2467" i="1"/>
  <c r="H2468" i="1"/>
  <c r="F2469" i="1"/>
  <c r="H2469" i="1"/>
  <c r="F2470" i="1"/>
  <c r="H2470" i="1" s="1"/>
  <c r="H2471" i="1"/>
  <c r="H2472" i="1"/>
  <c r="H2473" i="1"/>
  <c r="H2474" i="1"/>
  <c r="H2475" i="1"/>
  <c r="F2476" i="1"/>
  <c r="F2477" i="1"/>
  <c r="H2477" i="1"/>
  <c r="H2478" i="1"/>
  <c r="H2479" i="1"/>
  <c r="F2480" i="1"/>
  <c r="H2480" i="1" s="1"/>
  <c r="F2481" i="1"/>
  <c r="H2481" i="1"/>
  <c r="H2482" i="1"/>
  <c r="F2483" i="1"/>
  <c r="H2483" i="1" s="1"/>
  <c r="H2484" i="1"/>
  <c r="H2485" i="1"/>
  <c r="H2486" i="1"/>
  <c r="H2487" i="1"/>
  <c r="H2488" i="1"/>
  <c r="H2489" i="1"/>
  <c r="F2490" i="1"/>
  <c r="H2490" i="1"/>
  <c r="H2491" i="1"/>
  <c r="H2492" i="1"/>
  <c r="F2493" i="1"/>
  <c r="H2493" i="1" s="1"/>
  <c r="F2494" i="1"/>
  <c r="H2494" i="1"/>
  <c r="F2495" i="1"/>
  <c r="H2495" i="1" s="1"/>
  <c r="F2496" i="1"/>
  <c r="H2496" i="1"/>
  <c r="F2497" i="1"/>
  <c r="H2497" i="1" s="1"/>
  <c r="H2498" i="1"/>
  <c r="F2499" i="1"/>
  <c r="H2499" i="1"/>
  <c r="H2500" i="1"/>
  <c r="H2501" i="1"/>
  <c r="H2502" i="1"/>
  <c r="H2503" i="1"/>
  <c r="H2504" i="1"/>
  <c r="H2505" i="1"/>
  <c r="H2506" i="1"/>
  <c r="H2507" i="1"/>
  <c r="H2508" i="1"/>
  <c r="F2509" i="1"/>
  <c r="H2509" i="1" s="1"/>
  <c r="H2510" i="1"/>
  <c r="H2511" i="1"/>
  <c r="H2512" i="1"/>
  <c r="F2513" i="1"/>
  <c r="H2513" i="1"/>
  <c r="H2514" i="1"/>
  <c r="F2515" i="1"/>
  <c r="H2515" i="1" s="1"/>
  <c r="H2516" i="1"/>
  <c r="F2518" i="1"/>
  <c r="H2518" i="1" s="1"/>
  <c r="H2519" i="1"/>
  <c r="F2520" i="1"/>
  <c r="H2520" i="1"/>
  <c r="H2521" i="1"/>
  <c r="F2522" i="1"/>
  <c r="H2522" i="1" s="1"/>
  <c r="H2523" i="1"/>
  <c r="H2524" i="1"/>
  <c r="H2525" i="1"/>
  <c r="H2526" i="1"/>
  <c r="H2527" i="1"/>
  <c r="H2528" i="1"/>
  <c r="H2529" i="1"/>
  <c r="H2530" i="1"/>
  <c r="H2531" i="1"/>
  <c r="F2532" i="1"/>
  <c r="H2532" i="1"/>
  <c r="H2533" i="1"/>
  <c r="H2534" i="1"/>
  <c r="H2535" i="1"/>
  <c r="H2536" i="1"/>
  <c r="H2537" i="1"/>
  <c r="F2538" i="1"/>
  <c r="H2538" i="1" s="1"/>
  <c r="F2539" i="1"/>
  <c r="H2539" i="1"/>
  <c r="F2540" i="1"/>
  <c r="H2540" i="1" s="1"/>
  <c r="H2541" i="1"/>
  <c r="F2542" i="1"/>
  <c r="H2542" i="1"/>
  <c r="H2543" i="1"/>
  <c r="H2544" i="1"/>
  <c r="H2545" i="1"/>
  <c r="F2546" i="1"/>
  <c r="H2546" i="1" s="1"/>
  <c r="F2547" i="1"/>
  <c r="H2547" i="1"/>
  <c r="H2548" i="1"/>
  <c r="F2549" i="1"/>
  <c r="H2549" i="1" s="1"/>
  <c r="H2550" i="1"/>
  <c r="F2551" i="1"/>
  <c r="H2551" i="1"/>
  <c r="H2552" i="1"/>
  <c r="H2553" i="1"/>
  <c r="F2554" i="1"/>
  <c r="H2554" i="1" s="1"/>
  <c r="F2555" i="1"/>
  <c r="H2555" i="1"/>
  <c r="H2556" i="1"/>
  <c r="H2557" i="1"/>
  <c r="H2558" i="1"/>
  <c r="H2559" i="1"/>
  <c r="H2560" i="1"/>
  <c r="H2561" i="1"/>
  <c r="H2562" i="1"/>
  <c r="F2563" i="1"/>
  <c r="H2564" i="1"/>
  <c r="H2565" i="1"/>
  <c r="F2566" i="1"/>
  <c r="H2566" i="1" s="1"/>
  <c r="H2567" i="1"/>
  <c r="H2568" i="1"/>
  <c r="H2569" i="1"/>
  <c r="F2570" i="1"/>
  <c r="H2570" i="1"/>
  <c r="F2571" i="1"/>
  <c r="H2571" i="1" s="1"/>
  <c r="F2572" i="1"/>
  <c r="H2572" i="1"/>
  <c r="H2573" i="1"/>
  <c r="H2574" i="1"/>
  <c r="H2575" i="1"/>
  <c r="F2576" i="1"/>
  <c r="H2576" i="1" s="1"/>
  <c r="F2577" i="1"/>
  <c r="H2577" i="1"/>
  <c r="F2578" i="1"/>
  <c r="H2578" i="1" s="1"/>
  <c r="F2579" i="1"/>
  <c r="H2579" i="1"/>
  <c r="H2580" i="1"/>
  <c r="H2581" i="1"/>
  <c r="H2582" i="1"/>
  <c r="F2583" i="1"/>
  <c r="H2583" i="1" s="1"/>
  <c r="H2584" i="1"/>
  <c r="F2585" i="1"/>
  <c r="H2585" i="1"/>
  <c r="H2586" i="1"/>
  <c r="H2587" i="1"/>
  <c r="H2588" i="1"/>
  <c r="F2589" i="1"/>
  <c r="H2589" i="1" s="1"/>
  <c r="F2590" i="1"/>
  <c r="H2590" i="1"/>
  <c r="F2591" i="1"/>
  <c r="H2591" i="1" s="1"/>
  <c r="H2592" i="1"/>
  <c r="H2593" i="1"/>
  <c r="F2594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F2607" i="1"/>
  <c r="H2607" i="1" s="1"/>
  <c r="F2608" i="1"/>
  <c r="H2608" i="1"/>
  <c r="H2609" i="1"/>
  <c r="F2610" i="1"/>
  <c r="H2610" i="1" s="1"/>
  <c r="H2611" i="1"/>
  <c r="H2612" i="1"/>
  <c r="F2613" i="1"/>
  <c r="H2613" i="1"/>
  <c r="F2614" i="1"/>
  <c r="H2614" i="1" s="1"/>
  <c r="H2615" i="1"/>
  <c r="F2616" i="1"/>
  <c r="H2616" i="1"/>
  <c r="H2617" i="1"/>
  <c r="F2618" i="1"/>
  <c r="H2618" i="1" s="1"/>
  <c r="H2619" i="1"/>
  <c r="H2620" i="1"/>
  <c r="H2621" i="1"/>
  <c r="H2622" i="1"/>
  <c r="H2623" i="1"/>
  <c r="H2624" i="1"/>
  <c r="H2625" i="1"/>
  <c r="H2626" i="1"/>
  <c r="H2627" i="1"/>
  <c r="F2628" i="1"/>
  <c r="H2628" i="1"/>
  <c r="H2629" i="1"/>
  <c r="H2630" i="1"/>
  <c r="H2631" i="1"/>
  <c r="H2632" i="1"/>
  <c r="F2633" i="1"/>
  <c r="H2634" i="1"/>
  <c r="H2635" i="1"/>
  <c r="F2636" i="1"/>
  <c r="H2636" i="1" s="1"/>
  <c r="F2637" i="1"/>
  <c r="H2637" i="1"/>
  <c r="F2638" i="1"/>
  <c r="H2638" i="1" s="1"/>
  <c r="H2639" i="1"/>
  <c r="H2640" i="1"/>
  <c r="H2641" i="1"/>
  <c r="H2642" i="1"/>
  <c r="H2643" i="1"/>
  <c r="F2644" i="1"/>
  <c r="H2644" i="1"/>
  <c r="H2645" i="1"/>
  <c r="H2646" i="1"/>
  <c r="H2647" i="1"/>
  <c r="H2648" i="1"/>
  <c r="H2649" i="1"/>
  <c r="H2650" i="1"/>
  <c r="H2651" i="1"/>
  <c r="F2652" i="1"/>
  <c r="H2652" i="1" s="1"/>
  <c r="F2653" i="1"/>
  <c r="H2653" i="1"/>
  <c r="H2654" i="1"/>
  <c r="H2655" i="1"/>
  <c r="F2656" i="1"/>
  <c r="H2656" i="1" s="1"/>
  <c r="H2657" i="1"/>
  <c r="H2658" i="1"/>
  <c r="H2659" i="1"/>
  <c r="H2660" i="1"/>
  <c r="H2661" i="1"/>
  <c r="F2662" i="1"/>
  <c r="H2662" i="1"/>
  <c r="H2663" i="1"/>
  <c r="H2664" i="1"/>
  <c r="H2665" i="1"/>
  <c r="H2666" i="1"/>
  <c r="H2667" i="1"/>
  <c r="H2668" i="1"/>
  <c r="H2669" i="1"/>
  <c r="F2670" i="1"/>
  <c r="H2670" i="1" s="1"/>
  <c r="H2671" i="1"/>
  <c r="F2672" i="1"/>
  <c r="H2672" i="1"/>
  <c r="H2673" i="1"/>
  <c r="F2674" i="1"/>
  <c r="H2674" i="1" s="1"/>
  <c r="H2675" i="1"/>
  <c r="H2676" i="1"/>
  <c r="F2677" i="1"/>
  <c r="H2677" i="1"/>
  <c r="H2678" i="1"/>
  <c r="H2679" i="1"/>
  <c r="H2680" i="1"/>
  <c r="H2681" i="1"/>
  <c r="F2682" i="1"/>
  <c r="H2682" i="1" s="1"/>
  <c r="H2683" i="1"/>
  <c r="H2684" i="1"/>
  <c r="F2685" i="1"/>
  <c r="H2685" i="1"/>
  <c r="H2686" i="1"/>
  <c r="H2687" i="1"/>
  <c r="H2688" i="1"/>
  <c r="F2689" i="1"/>
  <c r="H2689" i="1" s="1"/>
  <c r="H2690" i="1"/>
  <c r="H2691" i="1"/>
  <c r="H2692" i="1"/>
  <c r="F2693" i="1"/>
  <c r="H2693" i="1"/>
  <c r="H2694" i="1"/>
  <c r="H2695" i="1"/>
  <c r="H2696" i="1"/>
  <c r="H2697" i="1"/>
  <c r="F2698" i="1"/>
  <c r="F2699" i="1"/>
  <c r="H2699" i="1" s="1"/>
  <c r="H2700" i="1"/>
  <c r="H2701" i="1"/>
  <c r="F2702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F2717" i="1"/>
  <c r="H2717" i="1" s="1"/>
  <c r="H2718" i="1"/>
  <c r="H2719" i="1"/>
  <c r="F2720" i="1"/>
  <c r="H2720" i="1"/>
  <c r="H2721" i="1"/>
  <c r="H2722" i="1"/>
  <c r="F2723" i="1"/>
  <c r="H2723" i="1" s="1"/>
  <c r="H2724" i="1"/>
  <c r="H2725" i="1"/>
  <c r="H2726" i="1"/>
  <c r="H2727" i="1"/>
  <c r="H2728" i="1"/>
  <c r="H2729" i="1"/>
  <c r="F2730" i="1"/>
  <c r="H2730" i="1"/>
  <c r="H2731" i="1"/>
  <c r="H2732" i="1"/>
  <c r="H2733" i="1"/>
  <c r="H2734" i="1"/>
  <c r="H2735" i="1"/>
  <c r="H2736" i="1"/>
  <c r="H2737" i="1"/>
  <c r="F2738" i="1"/>
  <c r="H2739" i="1"/>
  <c r="H2740" i="1"/>
  <c r="H2741" i="1"/>
  <c r="F2742" i="1"/>
  <c r="H2742" i="1" s="1"/>
  <c r="H2743" i="1"/>
  <c r="H2744" i="1"/>
  <c r="F2745" i="1"/>
  <c r="H2745" i="1"/>
  <c r="H2746" i="1"/>
  <c r="F2747" i="1"/>
  <c r="H2747" i="1" s="1"/>
  <c r="H2748" i="1"/>
  <c r="F2749" i="1"/>
  <c r="H2749" i="1"/>
  <c r="H2750" i="1"/>
  <c r="F2751" i="1"/>
  <c r="H2751" i="1" s="1"/>
  <c r="F2752" i="1"/>
  <c r="H2752" i="1"/>
  <c r="H2753" i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H2760" i="1"/>
  <c r="H2761" i="1"/>
  <c r="H2762" i="1"/>
  <c r="F2763" i="1"/>
  <c r="H2763" i="1" s="1"/>
  <c r="H2764" i="1"/>
  <c r="H2765" i="1"/>
  <c r="H2766" i="1"/>
  <c r="H2767" i="1"/>
  <c r="F2768" i="1"/>
  <c r="H2768" i="1"/>
  <c r="H2769" i="1"/>
  <c r="F2770" i="1"/>
  <c r="H2770" i="1" s="1"/>
  <c r="H2771" i="1"/>
  <c r="H2772" i="1"/>
  <c r="H2773" i="1"/>
  <c r="F2774" i="1"/>
  <c r="H2774" i="1"/>
  <c r="H2775" i="1"/>
  <c r="H2776" i="1"/>
  <c r="F2777" i="1"/>
  <c r="H2777" i="1"/>
  <c r="H2778" i="1"/>
  <c r="F2779" i="1"/>
  <c r="H2779" i="1"/>
  <c r="H2780" i="1"/>
  <c r="F2781" i="1"/>
  <c r="H2781" i="1" s="1"/>
  <c r="H2782" i="1"/>
  <c r="F2783" i="1"/>
  <c r="H2783" i="1"/>
  <c r="F2784" i="1"/>
  <c r="H2784" i="1"/>
  <c r="H2785" i="1"/>
  <c r="F2786" i="1"/>
  <c r="H2786" i="1"/>
  <c r="H2787" i="1"/>
  <c r="H2788" i="1"/>
  <c r="F2789" i="1"/>
  <c r="H2789" i="1"/>
  <c r="H2790" i="1"/>
  <c r="H2791" i="1"/>
  <c r="H2792" i="1"/>
  <c r="H2793" i="1"/>
  <c r="H2794" i="1"/>
  <c r="H2795" i="1"/>
  <c r="H2796" i="1"/>
  <c r="H2797" i="1"/>
  <c r="H2798" i="1"/>
  <c r="H2799" i="1"/>
  <c r="F2800" i="1"/>
  <c r="H2800" i="1"/>
  <c r="H2801" i="1"/>
  <c r="H2802" i="1"/>
  <c r="H2803" i="1"/>
  <c r="H2804" i="1"/>
  <c r="H2805" i="1"/>
  <c r="F2806" i="1"/>
  <c r="H2806" i="1"/>
  <c r="F2807" i="1"/>
  <c r="H2807" i="1"/>
  <c r="H2808" i="1"/>
  <c r="F2809" i="1"/>
  <c r="H2809" i="1" s="1"/>
  <c r="H2810" i="1"/>
  <c r="F2811" i="1"/>
  <c r="H2811" i="1"/>
  <c r="F2812" i="1"/>
  <c r="H2812" i="1" s="1"/>
  <c r="F2813" i="1"/>
  <c r="H2813" i="1" s="1"/>
  <c r="H2814" i="1"/>
  <c r="F2815" i="1"/>
  <c r="H2815" i="1"/>
  <c r="F2816" i="1"/>
  <c r="H2816" i="1"/>
  <c r="F2817" i="1"/>
  <c r="H2817" i="1"/>
  <c r="F2818" i="1"/>
  <c r="H2818" i="1"/>
  <c r="H2819" i="1"/>
  <c r="F2820" i="1"/>
  <c r="H2820" i="1" s="1"/>
  <c r="F2821" i="1"/>
  <c r="H2821" i="1"/>
  <c r="F2822" i="1"/>
  <c r="H2822" i="1" s="1"/>
  <c r="H2823" i="1"/>
  <c r="H2824" i="1"/>
  <c r="F2825" i="1"/>
  <c r="H2825" i="1"/>
  <c r="H2826" i="1"/>
  <c r="F2827" i="1"/>
  <c r="H2827" i="1" s="1"/>
  <c r="H2828" i="1"/>
  <c r="H2829" i="1"/>
  <c r="F2830" i="1"/>
  <c r="F2831" i="1"/>
  <c r="H2832" i="1"/>
  <c r="H2833" i="1"/>
  <c r="H2834" i="1"/>
  <c r="H2835" i="1"/>
  <c r="H2836" i="1"/>
  <c r="F2837" i="1"/>
  <c r="H2837" i="1"/>
  <c r="F2838" i="1"/>
  <c r="H2838" i="1" s="1"/>
  <c r="H2839" i="1"/>
  <c r="H2840" i="1"/>
  <c r="H2841" i="1"/>
  <c r="F2842" i="1"/>
  <c r="H2842" i="1"/>
  <c r="F2843" i="1"/>
  <c r="H2843" i="1" s="1"/>
  <c r="H2844" i="1"/>
  <c r="H2845" i="1"/>
  <c r="H2846" i="1"/>
  <c r="F2847" i="1"/>
  <c r="H2847" i="1"/>
  <c r="F2848" i="1"/>
  <c r="H2848" i="1" s="1"/>
  <c r="H2849" i="1"/>
  <c r="F2850" i="1"/>
  <c r="H2850" i="1"/>
  <c r="H2851" i="1"/>
  <c r="H2852" i="1"/>
  <c r="H2853" i="1"/>
  <c r="H2854" i="1"/>
  <c r="H2855" i="1"/>
  <c r="F2856" i="1"/>
  <c r="H2856" i="1" s="1"/>
  <c r="H2857" i="1"/>
  <c r="H2858" i="1"/>
  <c r="F2859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F2872" i="1"/>
  <c r="H2872" i="1" s="1"/>
  <c r="H2873" i="1"/>
  <c r="H2874" i="1"/>
  <c r="H2875" i="1"/>
  <c r="H2876" i="1"/>
  <c r="H2877" i="1"/>
  <c r="F2878" i="1"/>
  <c r="H2878" i="1" s="1"/>
  <c r="F2879" i="1"/>
  <c r="H2879" i="1" s="1"/>
  <c r="H2880" i="1"/>
  <c r="H2881" i="1"/>
  <c r="F2882" i="1"/>
  <c r="H2882" i="1"/>
  <c r="H2883" i="1"/>
  <c r="H2884" i="1"/>
  <c r="H2885" i="1"/>
  <c r="H2886" i="1"/>
  <c r="H2887" i="1"/>
  <c r="H2888" i="1"/>
  <c r="F2889" i="1"/>
  <c r="H2889" i="1" s="1"/>
  <c r="H2890" i="1"/>
  <c r="H2891" i="1"/>
  <c r="H2892" i="1"/>
  <c r="H2893" i="1"/>
  <c r="H2894" i="1"/>
  <c r="F2895" i="1"/>
  <c r="H2895" i="1"/>
  <c r="H2896" i="1"/>
  <c r="H2897" i="1"/>
  <c r="F2898" i="1"/>
  <c r="H2898" i="1" s="1"/>
  <c r="H2899" i="1"/>
  <c r="H2900" i="1"/>
  <c r="F2901" i="1"/>
  <c r="H2901" i="1"/>
  <c r="F2902" i="1"/>
  <c r="H2902" i="1" s="1"/>
  <c r="H2903" i="1"/>
  <c r="F2904" i="1"/>
  <c r="H2904" i="1" s="1"/>
  <c r="F2905" i="1"/>
  <c r="H2905" i="1" s="1"/>
  <c r="H2906" i="1"/>
  <c r="F2907" i="1"/>
  <c r="H2907" i="1"/>
  <c r="H2908" i="1"/>
  <c r="F2909" i="1"/>
  <c r="H2909" i="1" s="1"/>
  <c r="H2910" i="1"/>
  <c r="F2911" i="1"/>
  <c r="H2911" i="1"/>
  <c r="H2912" i="1"/>
  <c r="F2913" i="1"/>
  <c r="H2913" i="1" s="1"/>
  <c r="H2914" i="1"/>
  <c r="H2915" i="1"/>
  <c r="F2916" i="1"/>
  <c r="H2916" i="1" s="1"/>
  <c r="H2917" i="1"/>
  <c r="H2918" i="1"/>
  <c r="F2919" i="1"/>
  <c r="H2919" i="1" s="1"/>
  <c r="H2920" i="1"/>
  <c r="F2921" i="1"/>
  <c r="H2921" i="1"/>
  <c r="H2922" i="1"/>
  <c r="H2923" i="1"/>
  <c r="H2924" i="1"/>
  <c r="F2925" i="1"/>
  <c r="H2925" i="1" s="1"/>
  <c r="H2926" i="1"/>
  <c r="H2927" i="1"/>
  <c r="H2928" i="1"/>
  <c r="H2929" i="1"/>
  <c r="H2930" i="1"/>
  <c r="H2931" i="1"/>
  <c r="F2932" i="1"/>
  <c r="H2932" i="1" s="1"/>
  <c r="H2933" i="1"/>
  <c r="H2934" i="1"/>
  <c r="H2935" i="1"/>
  <c r="H2938" i="1"/>
  <c r="F2939" i="1"/>
  <c r="G2939" i="1"/>
  <c r="H2939" i="1"/>
  <c r="F2940" i="1"/>
  <c r="H2940" i="1" s="1"/>
  <c r="F2941" i="1"/>
  <c r="H2941" i="1"/>
  <c r="H2942" i="1"/>
  <c r="F2943" i="1"/>
  <c r="H2943" i="1" s="1"/>
  <c r="H2944" i="1"/>
  <c r="H2945" i="1"/>
  <c r="H2946" i="1"/>
  <c r="F2947" i="1"/>
  <c r="H2947" i="1"/>
  <c r="H2948" i="1"/>
  <c r="F2949" i="1"/>
  <c r="H2949" i="1" s="1"/>
  <c r="H2950" i="1"/>
  <c r="H2951" i="1"/>
  <c r="H2952" i="1"/>
  <c r="H2953" i="1"/>
  <c r="H2954" i="1"/>
  <c r="H2955" i="1"/>
  <c r="F2956" i="1"/>
  <c r="H2956" i="1"/>
  <c r="F2957" i="1"/>
  <c r="H2957" i="1" s="1"/>
  <c r="F2958" i="1"/>
  <c r="H2958" i="1"/>
  <c r="H2959" i="1"/>
  <c r="H2960" i="1"/>
  <c r="H2961" i="1"/>
  <c r="H2962" i="1"/>
  <c r="H2963" i="1"/>
  <c r="F2964" i="1"/>
  <c r="H2964" i="1" s="1"/>
  <c r="H2965" i="1"/>
  <c r="F2966" i="1"/>
  <c r="H2966" i="1" s="1"/>
  <c r="F2967" i="1"/>
  <c r="H2967" i="1" s="1"/>
  <c r="H2968" i="1"/>
  <c r="H2969" i="1"/>
  <c r="H2970" i="1"/>
  <c r="H2971" i="1"/>
  <c r="H2972" i="1"/>
  <c r="H2973" i="1"/>
  <c r="H2974" i="1"/>
  <c r="H2975" i="1"/>
  <c r="H2976" i="1"/>
  <c r="H2977" i="1"/>
  <c r="F2978" i="1"/>
  <c r="H2978" i="1"/>
  <c r="H2979" i="1"/>
  <c r="H2980" i="1"/>
  <c r="H2981" i="1"/>
  <c r="F2982" i="1"/>
  <c r="H2982" i="1"/>
  <c r="F2983" i="1"/>
  <c r="H2983" i="1"/>
  <c r="F2984" i="1"/>
  <c r="H2984" i="1"/>
  <c r="H2985" i="1"/>
  <c r="F2986" i="1"/>
  <c r="H2986" i="1" s="1"/>
  <c r="F2987" i="1"/>
  <c r="H2987" i="1" s="1"/>
  <c r="F2988" i="1"/>
  <c r="H2988" i="1" s="1"/>
  <c r="H2989" i="1"/>
  <c r="H2990" i="1"/>
  <c r="H2991" i="1"/>
  <c r="F2992" i="1"/>
  <c r="H2992" i="1" s="1"/>
  <c r="H2993" i="1"/>
  <c r="F2994" i="1"/>
  <c r="H2995" i="1"/>
  <c r="F2996" i="1"/>
  <c r="H2996" i="1" s="1"/>
  <c r="H2997" i="1"/>
  <c r="F2998" i="1"/>
  <c r="H2998" i="1"/>
  <c r="H2999" i="1"/>
  <c r="H3000" i="1"/>
  <c r="H3001" i="1"/>
  <c r="F3002" i="1"/>
  <c r="H3002" i="1" s="1"/>
  <c r="H3003" i="1"/>
  <c r="H3004" i="1"/>
  <c r="H3005" i="1"/>
  <c r="H3006" i="1"/>
  <c r="H3007" i="1"/>
  <c r="F3008" i="1"/>
  <c r="H3008" i="1" s="1"/>
  <c r="H3009" i="1"/>
  <c r="H3010" i="1"/>
  <c r="H3011" i="1"/>
  <c r="F3012" i="1"/>
  <c r="H3012" i="1" s="1"/>
  <c r="H3013" i="1"/>
  <c r="H3014" i="1"/>
  <c r="F3015" i="1"/>
  <c r="H3015" i="1" s="1"/>
  <c r="F3016" i="1"/>
  <c r="H3016" i="1"/>
  <c r="H3017" i="1"/>
  <c r="H3018" i="1"/>
  <c r="F3019" i="1"/>
  <c r="H3019" i="1"/>
  <c r="F3020" i="1"/>
  <c r="H3020" i="1" s="1"/>
  <c r="H3021" i="1"/>
  <c r="H3022" i="1"/>
  <c r="H3023" i="1"/>
  <c r="H3024" i="1"/>
  <c r="F3026" i="1"/>
  <c r="H3026" i="1" s="1"/>
  <c r="H3027" i="1"/>
  <c r="H3028" i="1"/>
  <c r="H3029" i="1"/>
  <c r="H3030" i="1"/>
  <c r="F3031" i="1"/>
  <c r="H3031" i="1" s="1"/>
  <c r="H3032" i="1"/>
  <c r="H3033" i="1"/>
  <c r="H3034" i="1"/>
  <c r="H3035" i="1"/>
  <c r="H3036" i="1"/>
  <c r="H3037" i="1"/>
  <c r="H3038" i="1"/>
  <c r="H3039" i="1"/>
  <c r="F3040" i="1"/>
  <c r="H3040" i="1"/>
  <c r="H3041" i="1"/>
  <c r="H3042" i="1"/>
  <c r="H3043" i="1"/>
  <c r="H3044" i="1"/>
  <c r="H3045" i="1"/>
  <c r="H3046" i="1"/>
  <c r="H3047" i="1"/>
  <c r="H3048" i="1"/>
  <c r="H3049" i="1"/>
  <c r="F3050" i="1"/>
  <c r="H3050" i="1" s="1"/>
  <c r="H3051" i="1"/>
  <c r="H3052" i="1"/>
  <c r="F3053" i="1"/>
  <c r="H3053" i="1"/>
  <c r="H3054" i="1"/>
  <c r="H3055" i="1"/>
  <c r="F3056" i="1"/>
  <c r="H3056" i="1"/>
  <c r="F3057" i="1"/>
  <c r="H3057" i="1"/>
  <c r="H3058" i="1"/>
  <c r="H3059" i="1"/>
  <c r="F3060" i="1"/>
  <c r="H3060" i="1" s="1"/>
  <c r="H3061" i="1"/>
  <c r="F3062" i="1"/>
  <c r="H3062" i="1"/>
  <c r="F3063" i="1"/>
  <c r="H3063" i="1" s="1"/>
  <c r="F3064" i="1"/>
  <c r="H3064" i="1"/>
  <c r="H3065" i="1"/>
  <c r="H3066" i="1"/>
  <c r="H3067" i="1"/>
  <c r="H3068" i="1"/>
  <c r="F3069" i="1"/>
  <c r="H3069" i="1" s="1"/>
  <c r="H3070" i="1"/>
  <c r="H3071" i="1"/>
  <c r="F3072" i="1"/>
  <c r="H3072" i="1"/>
  <c r="F3073" i="1"/>
  <c r="H3073" i="1" s="1"/>
  <c r="H3074" i="1"/>
  <c r="F3075" i="1"/>
  <c r="H3075" i="1" s="1"/>
  <c r="H3076" i="1"/>
  <c r="F3077" i="1"/>
  <c r="H3077" i="1" s="1"/>
  <c r="F3078" i="1"/>
  <c r="H3078" i="1" s="1"/>
  <c r="D3079" i="1"/>
  <c r="E3079" i="1"/>
  <c r="H3079" i="1" s="1"/>
  <c r="F3080" i="1"/>
  <c r="H3081" i="1"/>
  <c r="H3082" i="1"/>
  <c r="H3083" i="1"/>
  <c r="H3084" i="1"/>
  <c r="F3085" i="1"/>
  <c r="H3085" i="1" s="1"/>
  <c r="F3086" i="1"/>
  <c r="H3086" i="1"/>
  <c r="H3087" i="1"/>
  <c r="H3088" i="1"/>
  <c r="H3089" i="1"/>
  <c r="H3090" i="1"/>
  <c r="H3091" i="1"/>
  <c r="H3092" i="1"/>
  <c r="H3093" i="1"/>
  <c r="H3095" i="1"/>
  <c r="H3096" i="1"/>
  <c r="F3097" i="1"/>
  <c r="H3097" i="1" s="1"/>
  <c r="H3098" i="1"/>
  <c r="H3099" i="1"/>
  <c r="H3100" i="1"/>
  <c r="H3101" i="1"/>
  <c r="F3102" i="1"/>
  <c r="H3102" i="1" s="1"/>
  <c r="F3103" i="1"/>
  <c r="H3103" i="1"/>
  <c r="H3104" i="1"/>
  <c r="H3105" i="1"/>
  <c r="H3106" i="1"/>
  <c r="H3107" i="1"/>
  <c r="H3108" i="1"/>
  <c r="H3109" i="1"/>
  <c r="H3110" i="1"/>
  <c r="H3111" i="1"/>
  <c r="F3112" i="1"/>
  <c r="H3112" i="1"/>
  <c r="H3113" i="1"/>
  <c r="H3114" i="1"/>
  <c r="H3115" i="1"/>
  <c r="H3116" i="1"/>
  <c r="H3117" i="1"/>
  <c r="H3118" i="1"/>
  <c r="H3119" i="1"/>
  <c r="H3120" i="1"/>
  <c r="H3121" i="1"/>
  <c r="F3122" i="1"/>
  <c r="H3122" i="1" s="1"/>
  <c r="F3123" i="1"/>
  <c r="H3123" i="1"/>
  <c r="F3124" i="1"/>
  <c r="H3124" i="1" s="1"/>
  <c r="F3125" i="1"/>
  <c r="H3125" i="1"/>
  <c r="H3126" i="1"/>
  <c r="H3127" i="1"/>
  <c r="H3128" i="1"/>
  <c r="H3129" i="1"/>
  <c r="H3130" i="1"/>
  <c r="F3131" i="1"/>
  <c r="H3131" i="1"/>
  <c r="F3132" i="1"/>
  <c r="H3133" i="1"/>
  <c r="H3134" i="1"/>
  <c r="F3135" i="1"/>
  <c r="H3135" i="1"/>
  <c r="H3136" i="1"/>
  <c r="H3137" i="1"/>
  <c r="F3138" i="1"/>
  <c r="H3138" i="1"/>
  <c r="F3139" i="1"/>
  <c r="H3139" i="1" s="1"/>
  <c r="H3140" i="1"/>
  <c r="H3141" i="1"/>
  <c r="H3142" i="1"/>
  <c r="F3143" i="1"/>
  <c r="H3143" i="1"/>
  <c r="F3144" i="1"/>
  <c r="H3144" i="1" s="1"/>
  <c r="H3145" i="1"/>
  <c r="H3146" i="1"/>
  <c r="H3147" i="1"/>
  <c r="H3148" i="1"/>
  <c r="H3149" i="1"/>
  <c r="F3150" i="1"/>
  <c r="H3150" i="1" s="1"/>
  <c r="H3151" i="1"/>
  <c r="F3152" i="1"/>
  <c r="H3152" i="1" s="1"/>
  <c r="F3153" i="1"/>
  <c r="H3153" i="1"/>
  <c r="H3154" i="1"/>
  <c r="F3155" i="1"/>
  <c r="H3155" i="1" s="1"/>
  <c r="F3156" i="1"/>
  <c r="H3156" i="1" s="1"/>
  <c r="H3157" i="1"/>
  <c r="H3158" i="1"/>
  <c r="F3159" i="1"/>
  <c r="H3159" i="1" s="1"/>
  <c r="F3160" i="1"/>
  <c r="H3160" i="1"/>
  <c r="F3161" i="1"/>
  <c r="H3161" i="1" s="1"/>
  <c r="F3162" i="1"/>
  <c r="H3162" i="1"/>
  <c r="F3163" i="1"/>
  <c r="H3163" i="1" s="1"/>
  <c r="H3164" i="1"/>
  <c r="F3165" i="1"/>
  <c r="H3165" i="1" s="1"/>
  <c r="H3166" i="1"/>
  <c r="H3167" i="1"/>
  <c r="D3168" i="1"/>
  <c r="E3168" i="1"/>
  <c r="H3168" i="1" s="1"/>
  <c r="H3169" i="1"/>
  <c r="H3170" i="1"/>
  <c r="F3171" i="1"/>
  <c r="H3171" i="1"/>
  <c r="H3172" i="1"/>
  <c r="H3173" i="1"/>
  <c r="H3174" i="1"/>
  <c r="H3175" i="1"/>
  <c r="H3176" i="1"/>
  <c r="F3177" i="1"/>
  <c r="H3177" i="1"/>
  <c r="F3178" i="1"/>
  <c r="H3178" i="1" s="1"/>
  <c r="H3179" i="1"/>
  <c r="H3180" i="1"/>
  <c r="F3181" i="1"/>
  <c r="H3181" i="1" s="1"/>
  <c r="F3182" i="1"/>
  <c r="H3182" i="1"/>
  <c r="H3183" i="1"/>
  <c r="H3184" i="1"/>
  <c r="H3185" i="1"/>
  <c r="H3186" i="1"/>
  <c r="H3187" i="1"/>
  <c r="H3188" i="1"/>
  <c r="H3189" i="1"/>
  <c r="H3190" i="1"/>
  <c r="H3192" i="1"/>
  <c r="H3193" i="1"/>
  <c r="H3194" i="1"/>
  <c r="H3195" i="1"/>
  <c r="H3196" i="1"/>
  <c r="H3197" i="1"/>
  <c r="H3198" i="1"/>
  <c r="F3199" i="1"/>
  <c r="H3199" i="1"/>
  <c r="H3200" i="1"/>
  <c r="H3201" i="1"/>
  <c r="H3202" i="1"/>
  <c r="H3203" i="1"/>
  <c r="H3204" i="1"/>
  <c r="H3205" i="1"/>
  <c r="H3206" i="1"/>
  <c r="H3207" i="1"/>
  <c r="H3208" i="1"/>
  <c r="H3209" i="1"/>
  <c r="F3210" i="1"/>
  <c r="H3210" i="1" s="1"/>
  <c r="H3211" i="1"/>
  <c r="F3212" i="1"/>
  <c r="H3212" i="1" s="1"/>
  <c r="H3213" i="1"/>
  <c r="F3214" i="1"/>
  <c r="H3214" i="1" s="1"/>
  <c r="H3215" i="1"/>
  <c r="F3216" i="1"/>
  <c r="H3217" i="1"/>
  <c r="H3218" i="1"/>
  <c r="H3219" i="1"/>
  <c r="H3220" i="1"/>
  <c r="F3221" i="1"/>
  <c r="H3221" i="1"/>
  <c r="H3222" i="1"/>
  <c r="F3223" i="1"/>
  <c r="H3223" i="1" s="1"/>
  <c r="F3224" i="1"/>
  <c r="H3224" i="1" s="1"/>
  <c r="H3225" i="1"/>
  <c r="F3226" i="1"/>
  <c r="H3226" i="1"/>
  <c r="F3227" i="1"/>
  <c r="H3227" i="1" s="1"/>
  <c r="F3228" i="1"/>
  <c r="H3228" i="1"/>
  <c r="F3229" i="1"/>
  <c r="H3229" i="1" s="1"/>
  <c r="F3230" i="1"/>
  <c r="H3230" i="1"/>
  <c r="F3231" i="1"/>
  <c r="H3231" i="1" s="1"/>
  <c r="H3232" i="1"/>
  <c r="F3233" i="1"/>
  <c r="H3233" i="1" s="1"/>
  <c r="H3234" i="1"/>
  <c r="H3235" i="1"/>
  <c r="H3236" i="1"/>
  <c r="H3237" i="1"/>
  <c r="H3238" i="1"/>
  <c r="F3239" i="1"/>
  <c r="H3239" i="1" s="1"/>
  <c r="F3240" i="1"/>
  <c r="H3240" i="1"/>
  <c r="F3241" i="1"/>
  <c r="H3241" i="1" s="1"/>
  <c r="F3242" i="1"/>
  <c r="H3242" i="1"/>
  <c r="H3243" i="1"/>
  <c r="H3244" i="1"/>
  <c r="F3245" i="1"/>
  <c r="H3245" i="1"/>
  <c r="F3246" i="1"/>
  <c r="H3246" i="1" s="1"/>
  <c r="H3247" i="1"/>
  <c r="H3248" i="1"/>
  <c r="F3249" i="1"/>
  <c r="H3249" i="1" s="1"/>
  <c r="H3250" i="1"/>
  <c r="F3251" i="1"/>
  <c r="H3251" i="1" s="1"/>
  <c r="H3252" i="1"/>
  <c r="H3253" i="1"/>
  <c r="H3254" i="1"/>
  <c r="H3255" i="1"/>
  <c r="H3256" i="1"/>
  <c r="F3257" i="1"/>
  <c r="H3257" i="1"/>
  <c r="F3258" i="1"/>
  <c r="H3258" i="1" s="1"/>
  <c r="F3259" i="1"/>
  <c r="H3259" i="1"/>
  <c r="H3260" i="1"/>
  <c r="F3261" i="1"/>
  <c r="H3261" i="1" s="1"/>
  <c r="H3262" i="1"/>
  <c r="H3263" i="1"/>
  <c r="F3264" i="1"/>
  <c r="H3264" i="1"/>
  <c r="H3265" i="1"/>
  <c r="H3266" i="1"/>
  <c r="H3267" i="1"/>
  <c r="H3268" i="1"/>
  <c r="H3269" i="1"/>
  <c r="F3270" i="1"/>
  <c r="H3270" i="1"/>
  <c r="H3271" i="1"/>
  <c r="H3272" i="1"/>
  <c r="H3273" i="1"/>
  <c r="H3274" i="1"/>
  <c r="F3275" i="1"/>
  <c r="H3275" i="1"/>
  <c r="H3276" i="1"/>
  <c r="H3277" i="1"/>
  <c r="H3278" i="1"/>
  <c r="H3279" i="1"/>
  <c r="H3280" i="1"/>
  <c r="H3281" i="1"/>
  <c r="H3282" i="1"/>
  <c r="H3283" i="1"/>
  <c r="F3284" i="1"/>
  <c r="H3284" i="1"/>
  <c r="H3285" i="1"/>
  <c r="H3286" i="1"/>
  <c r="H3287" i="1"/>
  <c r="H3288" i="1"/>
  <c r="F3289" i="1"/>
  <c r="H3289" i="1" s="1"/>
  <c r="H3290" i="1"/>
  <c r="F3291" i="1"/>
  <c r="F3292" i="1"/>
  <c r="H3292" i="1"/>
  <c r="H3293" i="1"/>
  <c r="H3294" i="1"/>
  <c r="H3295" i="1"/>
  <c r="F3296" i="1"/>
  <c r="H3296" i="1" s="1"/>
  <c r="H3297" i="1"/>
  <c r="H3298" i="1"/>
  <c r="H3299" i="1"/>
  <c r="H3300" i="1"/>
  <c r="H3301" i="1"/>
  <c r="H3302" i="1"/>
  <c r="H3303" i="1"/>
  <c r="H3304" i="1"/>
  <c r="H3305" i="1"/>
  <c r="H3306" i="1"/>
  <c r="H3307" i="1"/>
  <c r="F3308" i="1"/>
  <c r="H3308" i="1" s="1"/>
  <c r="F3309" i="1"/>
  <c r="H3309" i="1"/>
  <c r="F3310" i="1"/>
  <c r="H3310" i="1" s="1"/>
  <c r="F3311" i="1"/>
  <c r="H3311" i="1"/>
  <c r="F3312" i="1"/>
  <c r="H3312" i="1" s="1"/>
  <c r="F3313" i="1"/>
  <c r="H3313" i="1"/>
  <c r="F3314" i="1"/>
  <c r="H3314" i="1" s="1"/>
  <c r="F3315" i="1"/>
  <c r="H3315" i="1"/>
  <c r="F3316" i="1"/>
  <c r="H3316" i="1" s="1"/>
  <c r="H3317" i="1"/>
  <c r="F3318" i="1"/>
  <c r="H3318" i="1"/>
  <c r="H3319" i="1"/>
  <c r="H3320" i="1"/>
  <c r="F3321" i="1"/>
  <c r="H3321" i="1" s="1"/>
  <c r="F3322" i="1"/>
  <c r="H3322" i="1" s="1"/>
  <c r="F3323" i="1"/>
  <c r="H3323" i="1" s="1"/>
  <c r="F3324" i="1"/>
  <c r="H3324" i="1"/>
  <c r="H3325" i="1"/>
  <c r="H3326" i="1"/>
  <c r="H3327" i="1"/>
  <c r="H3328" i="1"/>
  <c r="H3329" i="1"/>
  <c r="F3330" i="1"/>
  <c r="H3330" i="1" s="1"/>
  <c r="H3331" i="1"/>
  <c r="F3332" i="1"/>
  <c r="H3332" i="1" s="1"/>
  <c r="H3333" i="1"/>
  <c r="H3334" i="1"/>
  <c r="H3335" i="1"/>
  <c r="H3336" i="1"/>
  <c r="H3337" i="1"/>
  <c r="H3338" i="1"/>
  <c r="F3339" i="1"/>
  <c r="H3339" i="1" s="1"/>
  <c r="H3340" i="1"/>
  <c r="F3341" i="1"/>
  <c r="H3341" i="1"/>
  <c r="H3342" i="1"/>
  <c r="H3343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F3357" i="1"/>
  <c r="H3357" i="1" s="1"/>
  <c r="H3358" i="1"/>
  <c r="H3359" i="1"/>
  <c r="H3360" i="1"/>
  <c r="H3361" i="1"/>
  <c r="H3362" i="1"/>
  <c r="H3363" i="1"/>
  <c r="H3364" i="1"/>
  <c r="H3365" i="1"/>
  <c r="F3366" i="1"/>
  <c r="H3366" i="1"/>
  <c r="F3367" i="1"/>
  <c r="H3367" i="1"/>
  <c r="F3368" i="1"/>
  <c r="H3368" i="1"/>
  <c r="F3369" i="1"/>
  <c r="H3369" i="1"/>
  <c r="H3370" i="1"/>
  <c r="F3371" i="1"/>
  <c r="H3371" i="1" s="1"/>
  <c r="F3372" i="1"/>
  <c r="H3372" i="1" s="1"/>
  <c r="H3373" i="1"/>
  <c r="H3374" i="1"/>
  <c r="F3375" i="1"/>
  <c r="H3375" i="1"/>
  <c r="H3376" i="1"/>
  <c r="F3377" i="1"/>
  <c r="H3377" i="1" s="1"/>
  <c r="F3378" i="1"/>
  <c r="H3378" i="1" s="1"/>
  <c r="F3379" i="1"/>
  <c r="H3379" i="1" s="1"/>
  <c r="F3380" i="1"/>
  <c r="H3380" i="1" s="1"/>
  <c r="H3381" i="1"/>
  <c r="H3382" i="1"/>
  <c r="H3383" i="1"/>
  <c r="H3384" i="1"/>
  <c r="H3385" i="1"/>
  <c r="H3386" i="1"/>
  <c r="H3387" i="1"/>
  <c r="F3388" i="1"/>
  <c r="H3388" i="1" s="1"/>
  <c r="H3389" i="1"/>
  <c r="H3390" i="1"/>
  <c r="H3391" i="1"/>
  <c r="H3392" i="1"/>
  <c r="F3393" i="1"/>
  <c r="H3393" i="1"/>
  <c r="F3394" i="1"/>
  <c r="H3394" i="1"/>
  <c r="H3395" i="1"/>
  <c r="H3396" i="1"/>
  <c r="H3397" i="1"/>
  <c r="H3398" i="1"/>
  <c r="H3399" i="1"/>
  <c r="H3400" i="1"/>
  <c r="F3401" i="1"/>
  <c r="H3401" i="1"/>
  <c r="H3402" i="1"/>
  <c r="H3403" i="1"/>
  <c r="H3404" i="1"/>
  <c r="F3405" i="1"/>
  <c r="H3405" i="1"/>
  <c r="H3406" i="1"/>
  <c r="H3407" i="1"/>
  <c r="H3408" i="1"/>
  <c r="F3409" i="1"/>
  <c r="H3409" i="1"/>
  <c r="H3410" i="1"/>
  <c r="H3411" i="1"/>
  <c r="H3412" i="1"/>
  <c r="H3413" i="1"/>
  <c r="H3414" i="1"/>
  <c r="H3415" i="1"/>
  <c r="H3416" i="1"/>
  <c r="H3417" i="1"/>
  <c r="F3418" i="1"/>
  <c r="H3418" i="1"/>
  <c r="H3419" i="1"/>
  <c r="F3420" i="1"/>
  <c r="H3420" i="1"/>
  <c r="H3421" i="1"/>
  <c r="H3422" i="1"/>
  <c r="F3423" i="1"/>
  <c r="H3423" i="1" s="1"/>
  <c r="H3424" i="1"/>
  <c r="H3425" i="1"/>
  <c r="H3426" i="1"/>
  <c r="H3427" i="1"/>
  <c r="H3428" i="1"/>
  <c r="H3429" i="1"/>
  <c r="H3430" i="1"/>
  <c r="F3431" i="1"/>
  <c r="H3431" i="1"/>
  <c r="F3432" i="1"/>
  <c r="H3432" i="1"/>
  <c r="F3433" i="1"/>
  <c r="H3433" i="1"/>
  <c r="F3434" i="1"/>
  <c r="H3434" i="1"/>
  <c r="F3435" i="1"/>
  <c r="H3435" i="1"/>
  <c r="F3436" i="1"/>
  <c r="H3436" i="1"/>
  <c r="H3437" i="1"/>
  <c r="H3438" i="1"/>
  <c r="F3439" i="1"/>
  <c r="H3439" i="1" s="1"/>
  <c r="H3440" i="1"/>
  <c r="H3441" i="1"/>
  <c r="H3442" i="1"/>
  <c r="F3443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F3457" i="1"/>
  <c r="H3457" i="1"/>
  <c r="H3458" i="1"/>
  <c r="F3459" i="1"/>
  <c r="H3459" i="1" s="1"/>
  <c r="F3460" i="1"/>
  <c r="H3460" i="1" s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F3476" i="1"/>
  <c r="H3476" i="1" s="1"/>
  <c r="F3477" i="1"/>
  <c r="H3477" i="1" s="1"/>
  <c r="F3478" i="1"/>
  <c r="H3478" i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H3487" i="1"/>
  <c r="F3488" i="1"/>
  <c r="H3488" i="1" s="1"/>
  <c r="F3489" i="1"/>
  <c r="H3489" i="1"/>
  <c r="H3490" i="1"/>
  <c r="F3491" i="1"/>
  <c r="H3491" i="1"/>
  <c r="F3492" i="1"/>
  <c r="H3492" i="1" s="1"/>
  <c r="H3493" i="1"/>
  <c r="F3494" i="1"/>
  <c r="H3494" i="1" s="1"/>
  <c r="F3496" i="1"/>
  <c r="H3496" i="1"/>
  <c r="H3497" i="1"/>
  <c r="H3498" i="1"/>
  <c r="H3499" i="1"/>
  <c r="H3500" i="1"/>
  <c r="H3501" i="1"/>
  <c r="H3502" i="1"/>
  <c r="F3503" i="1"/>
  <c r="H3503" i="1" s="1"/>
  <c r="H3504" i="1"/>
  <c r="H3505" i="1"/>
  <c r="F3506" i="1"/>
  <c r="H3506" i="1" s="1"/>
  <c r="H3507" i="1"/>
  <c r="H3508" i="1"/>
  <c r="H3509" i="1"/>
  <c r="F3510" i="1"/>
  <c r="H3510" i="1"/>
  <c r="H3511" i="1"/>
  <c r="H3512" i="1"/>
  <c r="H3513" i="1"/>
  <c r="H3514" i="1"/>
  <c r="F3515" i="1"/>
  <c r="H3515" i="1"/>
  <c r="H3516" i="1"/>
  <c r="H3517" i="1"/>
  <c r="H3518" i="1"/>
  <c r="H3519" i="1"/>
  <c r="H3520" i="1"/>
  <c r="H3521" i="1"/>
  <c r="H3522" i="1"/>
  <c r="F3523" i="1"/>
  <c r="H3523" i="1" s="1"/>
  <c r="F3524" i="1"/>
  <c r="H3524" i="1" s="1"/>
  <c r="F3525" i="1"/>
  <c r="H3525" i="1" s="1"/>
  <c r="H3526" i="1"/>
  <c r="H3527" i="1"/>
  <c r="H3529" i="1"/>
  <c r="F3530" i="1"/>
  <c r="H3530" i="1" s="1"/>
  <c r="F3531" i="1"/>
  <c r="H3531" i="1"/>
  <c r="F3532" i="1"/>
  <c r="H3532" i="1" s="1"/>
  <c r="F3533" i="1"/>
  <c r="H3533" i="1"/>
  <c r="F3534" i="1"/>
  <c r="H3534" i="1" s="1"/>
  <c r="F3535" i="1"/>
  <c r="H3535" i="1"/>
  <c r="H3536" i="1"/>
  <c r="F3537" i="1"/>
  <c r="H3537" i="1"/>
  <c r="F3538" i="1"/>
  <c r="H3538" i="1" s="1"/>
  <c r="F3539" i="1"/>
  <c r="H3539" i="1"/>
  <c r="F3540" i="1"/>
  <c r="H3540" i="1"/>
  <c r="F3541" i="1"/>
  <c r="H3541" i="1" s="1"/>
  <c r="F3542" i="1"/>
  <c r="H3542" i="1" s="1"/>
  <c r="F3543" i="1"/>
  <c r="H3543" i="1" s="1"/>
  <c r="H3544" i="1"/>
  <c r="H3545" i="1"/>
  <c r="F3546" i="1"/>
  <c r="H3546" i="1"/>
  <c r="F3547" i="1"/>
  <c r="H3547" i="1"/>
  <c r="F3548" i="1"/>
  <c r="H3548" i="1"/>
  <c r="F3549" i="1"/>
  <c r="H3549" i="1" s="1"/>
  <c r="F3550" i="1"/>
  <c r="H3550" i="1"/>
  <c r="F3551" i="1"/>
  <c r="F3552" i="1"/>
  <c r="H3552" i="1" s="1"/>
  <c r="F3553" i="1"/>
  <c r="H3553" i="1"/>
  <c r="F3554" i="1"/>
  <c r="H3554" i="1" s="1"/>
  <c r="F3555" i="1"/>
  <c r="H3555" i="1"/>
  <c r="F3556" i="1"/>
  <c r="H3556" i="1" s="1"/>
  <c r="F3557" i="1"/>
  <c r="H3557" i="1"/>
  <c r="F3558" i="1"/>
  <c r="H3558" i="1" s="1"/>
  <c r="F3559" i="1"/>
  <c r="H3559" i="1"/>
  <c r="F3560" i="1"/>
  <c r="H3560" i="1" s="1"/>
  <c r="F3561" i="1"/>
  <c r="H3561" i="1"/>
  <c r="F3562" i="1"/>
  <c r="H3562" i="1" s="1"/>
  <c r="F3563" i="1"/>
  <c r="H3563" i="1"/>
  <c r="F3564" i="1"/>
  <c r="H3564" i="1" s="1"/>
  <c r="F3565" i="1"/>
  <c r="H3565" i="1"/>
  <c r="F3566" i="1"/>
  <c r="H3566" i="1" s="1"/>
  <c r="F3567" i="1"/>
  <c r="H3567" i="1"/>
  <c r="F3568" i="1"/>
  <c r="H3568" i="1" s="1"/>
  <c r="F3569" i="1"/>
  <c r="H3569" i="1"/>
  <c r="F3570" i="1"/>
  <c r="H3570" i="1" s="1"/>
  <c r="F3571" i="1"/>
  <c r="H3571" i="1"/>
  <c r="F3572" i="1"/>
  <c r="H3572" i="1" s="1"/>
  <c r="F3573" i="1"/>
  <c r="H3573" i="1"/>
  <c r="F3574" i="1"/>
  <c r="H3574" i="1" s="1"/>
  <c r="F3575" i="1"/>
  <c r="H3575" i="1"/>
  <c r="F3576" i="1"/>
  <c r="H3576" i="1" s="1"/>
  <c r="F3577" i="1"/>
  <c r="H3577" i="1"/>
  <c r="F3578" i="1"/>
  <c r="H3578" i="1" s="1"/>
  <c r="F3579" i="1"/>
  <c r="H3579" i="1"/>
  <c r="F3580" i="1"/>
  <c r="H3580" i="1" s="1"/>
  <c r="F3581" i="1"/>
  <c r="H3581" i="1"/>
  <c r="F3582" i="1"/>
  <c r="H3582" i="1" s="1"/>
  <c r="F3583" i="1"/>
  <c r="H3583" i="1"/>
  <c r="F3584" i="1"/>
  <c r="H3584" i="1" s="1"/>
  <c r="F3585" i="1"/>
  <c r="H3585" i="1"/>
  <c r="F3586" i="1"/>
  <c r="H3586" i="1" s="1"/>
  <c r="F3587" i="1"/>
  <c r="H3587" i="1"/>
  <c r="F3588" i="1"/>
  <c r="H3588" i="1" s="1"/>
  <c r="F3589" i="1"/>
  <c r="H3589" i="1"/>
  <c r="F3590" i="1"/>
  <c r="H3590" i="1" s="1"/>
  <c r="F3591" i="1"/>
  <c r="H3591" i="1"/>
  <c r="F3592" i="1"/>
  <c r="H3592" i="1" s="1"/>
  <c r="F3593" i="1"/>
  <c r="H3593" i="1"/>
  <c r="F3594" i="1"/>
  <c r="H3594" i="1" s="1"/>
  <c r="H3595" i="1"/>
  <c r="F3596" i="1"/>
  <c r="H3596" i="1"/>
  <c r="F3597" i="1"/>
  <c r="H3597" i="1"/>
  <c r="F3598" i="1"/>
  <c r="H3598" i="1"/>
  <c r="F3599" i="1"/>
  <c r="H3599" i="1"/>
  <c r="F3600" i="1"/>
  <c r="H3600" i="1"/>
  <c r="F3601" i="1"/>
  <c r="F3602" i="1"/>
  <c r="H3602" i="1" s="1"/>
  <c r="F3603" i="1"/>
  <c r="H3603" i="1"/>
  <c r="F3604" i="1"/>
  <c r="H3604" i="1" s="1"/>
  <c r="F3605" i="1"/>
  <c r="H3605" i="1"/>
  <c r="F3606" i="1"/>
  <c r="H3606" i="1" s="1"/>
  <c r="H3607" i="1"/>
  <c r="H3608" i="1"/>
  <c r="F3609" i="1"/>
  <c r="H3609" i="1"/>
  <c r="H3610" i="1"/>
  <c r="H3611" i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/>
  <c r="F3618" i="1"/>
  <c r="H3618" i="1" s="1"/>
  <c r="F3619" i="1"/>
  <c r="H3619" i="1" s="1"/>
  <c r="F3625" i="1"/>
  <c r="H3625" i="1"/>
  <c r="F3629" i="1"/>
  <c r="H3629" i="1"/>
  <c r="F3630" i="1"/>
  <c r="H3630" i="1"/>
  <c r="H3631" i="1"/>
  <c r="F3633" i="1"/>
  <c r="H3633" i="1"/>
  <c r="F3634" i="1"/>
  <c r="H3634" i="1"/>
  <c r="F3635" i="1"/>
  <c r="H3635" i="1"/>
  <c r="F3636" i="1"/>
  <c r="H3636" i="1"/>
  <c r="F3637" i="1"/>
  <c r="H3637" i="1"/>
  <c r="F3638" i="1"/>
  <c r="H3640" i="1"/>
  <c r="F3642" i="1"/>
  <c r="H3642" i="1"/>
  <c r="F3643" i="1"/>
  <c r="H3643" i="1"/>
  <c r="F3644" i="1"/>
  <c r="H3644" i="1"/>
  <c r="F3645" i="1"/>
  <c r="H3645" i="1"/>
  <c r="H3646" i="1"/>
  <c r="F3647" i="1"/>
  <c r="H3647" i="1" s="1"/>
  <c r="H3648" i="1"/>
  <c r="F3649" i="1"/>
  <c r="H3649" i="1" s="1"/>
  <c r="F3650" i="1"/>
  <c r="H3650" i="1" s="1"/>
  <c r="H3651" i="1"/>
  <c r="F3652" i="1"/>
  <c r="H3652" i="1"/>
  <c r="H3653" i="1"/>
  <c r="F3654" i="1"/>
  <c r="H3654" i="1" s="1"/>
  <c r="F3655" i="1"/>
  <c r="H3655" i="1" s="1"/>
  <c r="H3656" i="1"/>
  <c r="F3657" i="1"/>
  <c r="H3657" i="1"/>
  <c r="F3658" i="1"/>
  <c r="H3658" i="1" s="1"/>
  <c r="F3659" i="1"/>
  <c r="H3659" i="1" s="1"/>
  <c r="H3660" i="1"/>
  <c r="H3661" i="1"/>
  <c r="H3662" i="1"/>
  <c r="H3663" i="1"/>
  <c r="H3664" i="1"/>
  <c r="H3665" i="1"/>
  <c r="H3666" i="1"/>
  <c r="H3667" i="1"/>
  <c r="F3668" i="1"/>
  <c r="H3668" i="1" s="1"/>
  <c r="F3669" i="1"/>
  <c r="H3669" i="1"/>
  <c r="F3670" i="1"/>
  <c r="H3670" i="1" s="1"/>
  <c r="F3671" i="1"/>
  <c r="H3671" i="1"/>
  <c r="F3672" i="1"/>
  <c r="H3672" i="1" s="1"/>
  <c r="F3673" i="1"/>
  <c r="H3673" i="1"/>
  <c r="F3674" i="1"/>
  <c r="H3674" i="1" s="1"/>
  <c r="F3675" i="1"/>
  <c r="H3675" i="1"/>
  <c r="F3676" i="1"/>
  <c r="H3676" i="1" s="1"/>
  <c r="H3677" i="1"/>
  <c r="F3678" i="1"/>
  <c r="H3678" i="1" s="1"/>
  <c r="F3679" i="1"/>
  <c r="H3679" i="1" s="1"/>
  <c r="F3680" i="1"/>
  <c r="H3680" i="1" s="1"/>
  <c r="F3681" i="1"/>
  <c r="H3681" i="1" s="1"/>
  <c r="F3682" i="1"/>
  <c r="F3683" i="1"/>
  <c r="H3683" i="1"/>
  <c r="F3684" i="1"/>
  <c r="H3684" i="1"/>
  <c r="F3685" i="1"/>
  <c r="H3685" i="1"/>
  <c r="F3686" i="1"/>
  <c r="H3686" i="1"/>
  <c r="F3687" i="1"/>
  <c r="H3687" i="1"/>
  <c r="F3688" i="1"/>
  <c r="H3688" i="1"/>
  <c r="F3689" i="1"/>
  <c r="H3689" i="1"/>
  <c r="F3690" i="1"/>
  <c r="H3690" i="1"/>
  <c r="F3691" i="1"/>
  <c r="H3691" i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F3716" i="1"/>
  <c r="H3716" i="1"/>
  <c r="F3717" i="1"/>
  <c r="H3717" i="1"/>
  <c r="F3718" i="1"/>
  <c r="H3718" i="1"/>
  <c r="F3719" i="1"/>
  <c r="H3719" i="1"/>
  <c r="F3720" i="1"/>
  <c r="H3720" i="1"/>
  <c r="F3721" i="1"/>
  <c r="H3721" i="1"/>
  <c r="F3722" i="1"/>
  <c r="H3722" i="1"/>
  <c r="F3723" i="1"/>
  <c r="H3723" i="1"/>
  <c r="F3724" i="1"/>
  <c r="H3724" i="1"/>
  <c r="F3725" i="1"/>
  <c r="H3725" i="1"/>
  <c r="F3726" i="1"/>
  <c r="H3726" i="1"/>
  <c r="H3727" i="1"/>
  <c r="F3728" i="1"/>
  <c r="H3728" i="1" s="1"/>
  <c r="F3729" i="1"/>
  <c r="H3729" i="1"/>
  <c r="F3730" i="1"/>
  <c r="H3730" i="1" s="1"/>
  <c r="F3731" i="1"/>
  <c r="H3731" i="1"/>
  <c r="F3732" i="1"/>
  <c r="H3732" i="1" s="1"/>
  <c r="F3733" i="1"/>
  <c r="H3733" i="1"/>
  <c r="F3734" i="1"/>
  <c r="H3734" i="1" s="1"/>
  <c r="F3735" i="1"/>
  <c r="H3735" i="1"/>
  <c r="F3736" i="1"/>
  <c r="H3736" i="1" s="1"/>
  <c r="F3737" i="1"/>
  <c r="H3737" i="1"/>
  <c r="F3738" i="1"/>
  <c r="H3738" i="1" s="1"/>
  <c r="F3739" i="1"/>
  <c r="H3739" i="1"/>
  <c r="F3740" i="1"/>
  <c r="H3740" i="1" s="1"/>
  <c r="F3741" i="1"/>
  <c r="H3741" i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H3748" i="1"/>
  <c r="F3749" i="1"/>
  <c r="H3749" i="1" s="1"/>
  <c r="F3750" i="1"/>
  <c r="H3750" i="1"/>
  <c r="F3751" i="1"/>
  <c r="H3751" i="1" s="1"/>
  <c r="F3752" i="1"/>
  <c r="H3752" i="1"/>
  <c r="F3753" i="1"/>
  <c r="H3753" i="1" s="1"/>
  <c r="F3754" i="1"/>
  <c r="H3754" i="1"/>
  <c r="F3755" i="1"/>
  <c r="H3755" i="1" s="1"/>
  <c r="H3756" i="1"/>
  <c r="F3757" i="1"/>
  <c r="H3757" i="1"/>
  <c r="H3758" i="1"/>
  <c r="F3759" i="1"/>
  <c r="H3759" i="1" s="1"/>
  <c r="F3761" i="1"/>
  <c r="H3761" i="1"/>
  <c r="F3762" i="1"/>
  <c r="H3762" i="1"/>
  <c r="F3763" i="1"/>
  <c r="H3763" i="1"/>
  <c r="F3764" i="1"/>
  <c r="H3764" i="1"/>
  <c r="F3765" i="1"/>
  <c r="H3765" i="1"/>
  <c r="F3766" i="1"/>
  <c r="H3766" i="1"/>
  <c r="F3767" i="1"/>
  <c r="H3767" i="1"/>
  <c r="F3768" i="1"/>
  <c r="H3768" i="1"/>
  <c r="F3769" i="1"/>
  <c r="H3769" i="1"/>
  <c r="F3770" i="1"/>
  <c r="H3770" i="1"/>
  <c r="F3771" i="1"/>
  <c r="H3771" i="1"/>
  <c r="F3772" i="1"/>
  <c r="H3772" i="1"/>
  <c r="F3773" i="1"/>
  <c r="H3773" i="1"/>
  <c r="F3774" i="1"/>
  <c r="H3774" i="1"/>
  <c r="F3775" i="1"/>
  <c r="H3775" i="1"/>
  <c r="F3776" i="1"/>
  <c r="H3776" i="1"/>
  <c r="H3777" i="1"/>
  <c r="F3778" i="1"/>
  <c r="H3778" i="1" s="1"/>
  <c r="F3779" i="1"/>
  <c r="H3779" i="1"/>
  <c r="F3780" i="1"/>
  <c r="H3780" i="1" s="1"/>
  <c r="F3781" i="1"/>
  <c r="H3781" i="1"/>
  <c r="F3782" i="1"/>
  <c r="H3782" i="1" s="1"/>
  <c r="F3783" i="1"/>
  <c r="H3783" i="1"/>
  <c r="F3784" i="1"/>
  <c r="H3784" i="1" s="1"/>
  <c r="F3785" i="1"/>
  <c r="H3785" i="1"/>
  <c r="F3786" i="1"/>
  <c r="H3786" i="1" s="1"/>
  <c r="F3787" i="1"/>
  <c r="H3787" i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F3842" i="1"/>
  <c r="H3842" i="1"/>
  <c r="F3843" i="1"/>
  <c r="H3843" i="1"/>
  <c r="F3844" i="1"/>
  <c r="H3844" i="1"/>
  <c r="F3845" i="1"/>
  <c r="H3845" i="1"/>
  <c r="F3846" i="1"/>
  <c r="H3846" i="1"/>
  <c r="F3847" i="1"/>
  <c r="H3847" i="1"/>
  <c r="F3848" i="1"/>
  <c r="H3848" i="1"/>
  <c r="F3849" i="1"/>
  <c r="H3849" i="1"/>
  <c r="F3850" i="1"/>
  <c r="H3850" i="1"/>
  <c r="F3851" i="1"/>
  <c r="H3851" i="1"/>
  <c r="F3852" i="1"/>
  <c r="H3852" i="1"/>
  <c r="F3853" i="1"/>
  <c r="H3853" i="1"/>
  <c r="F3854" i="1"/>
  <c r="H3854" i="1"/>
  <c r="H3855" i="1"/>
  <c r="F3856" i="1"/>
  <c r="H3856" i="1" s="1"/>
  <c r="F3857" i="1"/>
  <c r="H3857" i="1" s="1"/>
  <c r="F3858" i="1"/>
  <c r="H3858" i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/>
  <c r="H3869" i="1"/>
  <c r="F3870" i="1"/>
  <c r="H3870" i="1" s="1"/>
  <c r="F3871" i="1"/>
  <c r="H3871" i="1"/>
  <c r="F3872" i="1"/>
  <c r="H3872" i="1" s="1"/>
  <c r="F3873" i="1"/>
  <c r="H3873" i="1" s="1"/>
  <c r="F3874" i="1"/>
  <c r="H3874" i="1" s="1"/>
  <c r="F3875" i="1"/>
  <c r="H3875" i="1" s="1"/>
  <c r="H3876" i="1"/>
  <c r="F3877" i="1"/>
  <c r="H3877" i="1"/>
  <c r="F3878" i="1"/>
  <c r="H3878" i="1"/>
  <c r="F3879" i="1"/>
  <c r="H3879" i="1"/>
  <c r="F3880" i="1"/>
  <c r="H3880" i="1"/>
  <c r="F3881" i="1"/>
  <c r="H3881" i="1"/>
  <c r="H3882" i="1"/>
  <c r="F3884" i="1"/>
  <c r="H3884" i="1"/>
  <c r="F3885" i="1"/>
  <c r="H3885" i="1"/>
  <c r="F3886" i="1"/>
  <c r="H3886" i="1"/>
  <c r="F3887" i="1"/>
  <c r="H3887" i="1"/>
  <c r="F3888" i="1"/>
  <c r="H3888" i="1"/>
  <c r="F3889" i="1"/>
  <c r="H3889" i="1"/>
  <c r="F3890" i="1"/>
  <c r="H3890" i="1"/>
  <c r="F3891" i="1"/>
  <c r="H3891" i="1"/>
  <c r="F3892" i="1"/>
  <c r="H3892" i="1"/>
  <c r="F3893" i="1"/>
  <c r="H3893" i="1"/>
  <c r="F3894" i="1"/>
  <c r="H3894" i="1"/>
  <c r="F3895" i="1"/>
  <c r="H3895" i="1"/>
  <c r="F3896" i="1"/>
  <c r="H3896" i="1"/>
  <c r="F3897" i="1"/>
  <c r="H3897" i="1"/>
  <c r="F3898" i="1"/>
  <c r="H3898" i="1"/>
  <c r="F3899" i="1"/>
  <c r="H3899" i="1"/>
  <c r="F3900" i="1"/>
  <c r="H3900" i="1"/>
  <c r="F3901" i="1"/>
  <c r="H3901" i="1"/>
  <c r="F3902" i="1"/>
  <c r="H3902" i="1"/>
  <c r="F3903" i="1"/>
  <c r="H3903" i="1"/>
  <c r="F3904" i="1"/>
  <c r="H3904" i="1"/>
  <c r="F3905" i="1"/>
  <c r="H3905" i="1"/>
  <c r="F3906" i="1"/>
  <c r="H3906" i="1"/>
  <c r="F3907" i="1"/>
  <c r="H3907" i="1"/>
  <c r="F3908" i="1"/>
  <c r="H3908" i="1"/>
  <c r="F3909" i="1"/>
  <c r="H3909" i="1"/>
  <c r="F3910" i="1"/>
  <c r="H3910" i="1"/>
  <c r="F3911" i="1"/>
  <c r="H3911" i="1"/>
  <c r="F3912" i="1"/>
  <c r="H3912" i="1"/>
  <c r="F3913" i="1"/>
  <c r="H3913" i="1"/>
  <c r="F3914" i="1"/>
  <c r="H3914" i="1"/>
  <c r="F3915" i="1"/>
  <c r="H3915" i="1"/>
  <c r="H3916" i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F3931" i="1"/>
  <c r="H3931" i="1" s="1"/>
  <c r="F3932" i="1"/>
  <c r="H3932" i="1" s="1"/>
  <c r="F3933" i="1"/>
  <c r="H3933" i="1"/>
  <c r="F3934" i="1"/>
  <c r="H3934" i="1" s="1"/>
  <c r="F3935" i="1"/>
  <c r="H3935" i="1" s="1"/>
  <c r="F3936" i="1"/>
  <c r="H3936" i="1" s="1"/>
  <c r="F3937" i="1"/>
  <c r="H3937" i="1"/>
  <c r="F3938" i="1"/>
  <c r="H3938" i="1" s="1"/>
  <c r="F3939" i="1"/>
  <c r="H3939" i="1" s="1"/>
  <c r="F3940" i="1"/>
  <c r="H3940" i="1" s="1"/>
  <c r="F3941" i="1"/>
  <c r="H3941" i="1"/>
  <c r="F3942" i="1"/>
  <c r="H3942" i="1" s="1"/>
  <c r="F3943" i="1"/>
  <c r="H3943" i="1" s="1"/>
  <c r="F3944" i="1"/>
  <c r="H3944" i="1" s="1"/>
  <c r="F3945" i="1"/>
  <c r="H3945" i="1"/>
  <c r="F3946" i="1"/>
  <c r="H3946" i="1" s="1"/>
  <c r="F3947" i="1"/>
  <c r="H3947" i="1" s="1"/>
  <c r="F3948" i="1"/>
  <c r="H3948" i="1" s="1"/>
  <c r="F3949" i="1"/>
  <c r="H3949" i="1"/>
  <c r="F3950" i="1"/>
  <c r="H3950" i="1" s="1"/>
  <c r="F3951" i="1"/>
  <c r="H3951" i="1" s="1"/>
  <c r="F3952" i="1"/>
  <c r="H3952" i="1" s="1"/>
  <c r="F3953" i="1"/>
  <c r="H3953" i="1"/>
  <c r="F3954" i="1"/>
  <c r="H3954" i="1" s="1"/>
  <c r="F3955" i="1"/>
  <c r="H3955" i="1" s="1"/>
  <c r="F3956" i="1"/>
  <c r="H3956" i="1" s="1"/>
  <c r="F3957" i="1"/>
  <c r="H3957" i="1"/>
  <c r="F3958" i="1"/>
  <c r="H3958" i="1" s="1"/>
  <c r="F3959" i="1"/>
  <c r="H3959" i="1" s="1"/>
  <c r="F3960" i="1"/>
  <c r="H3960" i="1" s="1"/>
  <c r="H3961" i="1"/>
  <c r="F3962" i="1"/>
  <c r="H3962" i="1"/>
  <c r="H3963" i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F3970" i="1"/>
  <c r="H3970" i="1"/>
  <c r="F3971" i="1"/>
  <c r="H3971" i="1" s="1"/>
  <c r="F3972" i="1"/>
  <c r="H3972" i="1"/>
  <c r="F3973" i="1"/>
  <c r="H3973" i="1" s="1"/>
  <c r="F3974" i="1"/>
  <c r="H3974" i="1"/>
  <c r="F3975" i="1"/>
  <c r="H3975" i="1" s="1"/>
  <c r="F3976" i="1"/>
  <c r="H3976" i="1"/>
  <c r="F3977" i="1"/>
  <c r="H3977" i="1" s="1"/>
  <c r="F3978" i="1"/>
  <c r="H3978" i="1"/>
  <c r="F3979" i="1"/>
  <c r="H3979" i="1" s="1"/>
  <c r="F3980" i="1"/>
  <c r="H3980" i="1"/>
  <c r="F3981" i="1"/>
  <c r="H3981" i="1" s="1"/>
  <c r="F3982" i="1"/>
  <c r="H3982" i="1"/>
  <c r="F3983" i="1"/>
  <c r="H3983" i="1" s="1"/>
  <c r="F3984" i="1"/>
  <c r="H3984" i="1"/>
  <c r="F3985" i="1"/>
  <c r="H3985" i="1" s="1"/>
  <c r="F3986" i="1"/>
  <c r="H3986" i="1"/>
  <c r="F3987" i="1"/>
  <c r="H3987" i="1" s="1"/>
  <c r="F3988" i="1"/>
  <c r="H3988" i="1"/>
  <c r="F3989" i="1"/>
  <c r="H3989" i="1" s="1"/>
  <c r="F3990" i="1"/>
  <c r="H3990" i="1"/>
  <c r="F3991" i="1"/>
  <c r="H3991" i="1" s="1"/>
  <c r="F3992" i="1"/>
  <c r="H3992" i="1"/>
  <c r="H3993" i="1"/>
  <c r="F3994" i="1"/>
  <c r="H3994" i="1"/>
  <c r="F3995" i="1"/>
  <c r="H3995" i="1"/>
  <c r="F3996" i="1"/>
  <c r="H3996" i="1"/>
  <c r="F3997" i="1"/>
  <c r="H3997" i="1"/>
  <c r="F3998" i="1"/>
  <c r="H3998" i="1"/>
  <c r="F3999" i="1"/>
  <c r="H3999" i="1"/>
  <c r="F4000" i="1"/>
  <c r="H4000" i="1"/>
  <c r="F4001" i="1"/>
  <c r="H4001" i="1"/>
  <c r="F4002" i="1"/>
  <c r="H4002" i="1"/>
  <c r="F4003" i="1"/>
  <c r="H4003" i="1"/>
  <c r="F4004" i="1"/>
  <c r="H4004" i="1"/>
  <c r="F4005" i="1"/>
  <c r="H4005" i="1"/>
  <c r="F4006" i="1"/>
  <c r="H4006" i="1"/>
  <c r="F4007" i="1"/>
  <c r="H4007" i="1"/>
  <c r="F4008" i="1"/>
  <c r="H4008" i="1"/>
  <c r="F4009" i="1"/>
  <c r="H4009" i="1"/>
  <c r="F4010" i="1"/>
  <c r="H4010" i="1"/>
  <c r="F4011" i="1"/>
  <c r="H4011" i="1"/>
  <c r="F4012" i="1"/>
  <c r="H4012" i="1"/>
  <c r="F4013" i="1"/>
  <c r="H4013" i="1"/>
  <c r="H4014" i="1"/>
  <c r="F4015" i="1"/>
  <c r="H4015" i="1" s="1"/>
  <c r="F4016" i="1"/>
  <c r="F4017" i="1"/>
  <c r="H4017" i="1"/>
  <c r="F4018" i="1"/>
  <c r="H4018" i="1" s="1"/>
  <c r="H4019" i="1"/>
  <c r="F4020" i="1"/>
  <c r="H4020" i="1"/>
  <c r="F4021" i="1"/>
  <c r="H4021" i="1"/>
  <c r="F4022" i="1"/>
  <c r="H4022" i="1"/>
  <c r="F4023" i="1"/>
  <c r="H4023" i="1"/>
  <c r="F4024" i="1"/>
  <c r="H4024" i="1"/>
  <c r="F4025" i="1"/>
  <c r="H4025" i="1"/>
  <c r="F4026" i="1"/>
  <c r="H4026" i="1"/>
  <c r="F4027" i="1"/>
  <c r="H4027" i="1"/>
  <c r="F4028" i="1"/>
  <c r="H4028" i="1"/>
  <c r="F4029" i="1"/>
  <c r="H4029" i="1"/>
  <c r="F4030" i="1"/>
  <c r="H4030" i="1"/>
  <c r="F4031" i="1"/>
  <c r="H4031" i="1"/>
  <c r="F4032" i="1"/>
  <c r="H4032" i="1"/>
  <c r="F4033" i="1"/>
  <c r="H4033" i="1"/>
  <c r="F4034" i="1"/>
  <c r="H4034" i="1"/>
  <c r="F4035" i="1"/>
  <c r="H4035" i="1"/>
  <c r="F4036" i="1"/>
  <c r="H4036" i="1"/>
  <c r="F4037" i="1"/>
  <c r="H4037" i="1"/>
  <c r="F4038" i="1"/>
  <c r="H4038" i="1"/>
  <c r="F4039" i="1"/>
  <c r="H4039" i="1"/>
  <c r="F4040" i="1"/>
  <c r="H4040" i="1"/>
  <c r="F4041" i="1"/>
  <c r="H4041" i="1"/>
  <c r="F4042" i="1"/>
  <c r="H4042" i="1"/>
  <c r="H4043" i="1"/>
  <c r="H4044" i="1"/>
  <c r="F4045" i="1"/>
  <c r="F4046" i="1"/>
  <c r="H4046" i="1"/>
  <c r="F4047" i="1"/>
  <c r="H4047" i="1"/>
  <c r="F4048" i="1"/>
  <c r="H4048" i="1"/>
  <c r="F4049" i="1"/>
  <c r="H4049" i="1"/>
  <c r="F4050" i="1"/>
  <c r="H4050" i="1"/>
  <c r="F4051" i="1"/>
  <c r="H4051" i="1"/>
  <c r="F4052" i="1"/>
  <c r="H4052" i="1"/>
  <c r="F4053" i="1"/>
  <c r="H4053" i="1"/>
  <c r="F4054" i="1"/>
  <c r="H4054" i="1"/>
  <c r="F4055" i="1"/>
  <c r="H4055" i="1"/>
  <c r="F4056" i="1"/>
  <c r="H4056" i="1"/>
  <c r="F4057" i="1"/>
  <c r="H4057" i="1"/>
  <c r="F4058" i="1"/>
  <c r="H4058" i="1"/>
  <c r="F4059" i="1"/>
  <c r="H4059" i="1"/>
  <c r="F4060" i="1"/>
  <c r="H4060" i="1"/>
  <c r="H4061" i="1"/>
  <c r="F4062" i="1"/>
  <c r="H4062" i="1"/>
  <c r="F4063" i="1"/>
  <c r="H4063" i="1" s="1"/>
  <c r="F4064" i="1"/>
  <c r="H4064" i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F4074" i="1"/>
  <c r="H4074" i="1" s="1"/>
  <c r="F4075" i="1"/>
  <c r="H4075" i="1"/>
  <c r="F4076" i="1"/>
  <c r="H4076" i="1" s="1"/>
  <c r="H4077" i="1"/>
  <c r="F4078" i="1"/>
  <c r="H4078" i="1"/>
  <c r="F4079" i="1"/>
  <c r="H4079" i="1"/>
  <c r="F4080" i="1"/>
  <c r="H4080" i="1"/>
  <c r="F4081" i="1"/>
  <c r="H4081" i="1"/>
  <c r="F4082" i="1"/>
  <c r="H4082" i="1"/>
  <c r="F4083" i="1"/>
  <c r="H4083" i="1"/>
  <c r="F4084" i="1"/>
  <c r="H4084" i="1"/>
  <c r="H4085" i="1"/>
  <c r="F4086" i="1"/>
  <c r="H4086" i="1" s="1"/>
  <c r="F4087" i="1"/>
  <c r="H4087" i="1"/>
  <c r="F4088" i="1"/>
  <c r="H4088" i="1" s="1"/>
  <c r="F4089" i="1"/>
  <c r="H4089" i="1"/>
  <c r="F4090" i="1"/>
  <c r="H4090" i="1" s="1"/>
  <c r="F4091" i="1"/>
  <c r="H4091" i="1"/>
  <c r="F4092" i="1"/>
  <c r="H4092" i="1" s="1"/>
  <c r="F4093" i="1"/>
  <c r="H4093" i="1" s="1"/>
  <c r="F4094" i="1"/>
  <c r="H4094" i="1" s="1"/>
  <c r="H4095" i="1"/>
  <c r="F4096" i="1"/>
  <c r="H4096" i="1" s="1"/>
  <c r="F4097" i="1"/>
  <c r="H4097" i="1" s="1"/>
  <c r="F4098" i="1"/>
  <c r="H4098" i="1" s="1"/>
  <c r="F4099" i="1"/>
  <c r="H4099" i="1" s="1"/>
  <c r="F4100" i="1"/>
  <c r="H4100" i="1" s="1"/>
  <c r="H4101" i="1"/>
  <c r="F4102" i="1"/>
  <c r="H4102" i="1"/>
  <c r="F4103" i="1"/>
  <c r="H4103" i="1"/>
  <c r="F4104" i="1"/>
  <c r="H4104" i="1"/>
  <c r="F4105" i="1"/>
  <c r="H4105" i="1"/>
  <c r="F4106" i="1"/>
  <c r="H4106" i="1"/>
  <c r="H4107" i="1"/>
  <c r="F4108" i="1"/>
  <c r="H4108" i="1"/>
  <c r="F4109" i="1"/>
  <c r="H4109" i="1" s="1"/>
  <c r="F4110" i="1"/>
  <c r="H4110" i="1" s="1"/>
  <c r="H4111" i="1"/>
  <c r="F4112" i="1"/>
  <c r="H4112" i="1" s="1"/>
  <c r="F4113" i="1"/>
  <c r="H4113" i="1"/>
  <c r="F4114" i="1"/>
  <c r="H4114" i="1" s="1"/>
  <c r="F4115" i="1"/>
  <c r="H4115" i="1"/>
  <c r="F4116" i="1"/>
  <c r="F4117" i="1"/>
  <c r="H4117" i="1"/>
  <c r="F4118" i="1"/>
  <c r="H4118" i="1"/>
  <c r="F4119" i="1"/>
  <c r="H4119" i="1"/>
  <c r="F4120" i="1"/>
  <c r="H4120" i="1"/>
  <c r="E4121" i="1"/>
  <c r="H4121" i="1"/>
  <c r="F4122" i="1"/>
  <c r="H4122" i="1"/>
  <c r="F4123" i="1"/>
  <c r="H4123" i="1"/>
  <c r="H4124" i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H4133" i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H4144" i="1"/>
  <c r="F4145" i="1"/>
  <c r="H4145" i="1"/>
  <c r="F4146" i="1"/>
  <c r="H4146" i="1"/>
  <c r="F4147" i="1"/>
  <c r="H4147" i="1"/>
  <c r="F4148" i="1"/>
  <c r="H4148" i="1"/>
  <c r="H4149" i="1"/>
  <c r="F4150" i="1"/>
  <c r="H4150" i="1" s="1"/>
  <c r="F4151" i="1"/>
  <c r="H4151" i="1" s="1"/>
  <c r="F4152" i="1"/>
  <c r="H4152" i="1"/>
  <c r="F4153" i="1"/>
  <c r="H4153" i="1" s="1"/>
  <c r="F4154" i="1"/>
  <c r="H4154" i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H4169" i="1"/>
  <c r="F4170" i="1"/>
  <c r="H4170" i="1" s="1"/>
  <c r="F4171" i="1"/>
  <c r="H4171" i="1"/>
  <c r="H4172" i="1"/>
  <c r="F4173" i="1"/>
  <c r="H4173" i="1"/>
  <c r="F4174" i="1"/>
  <c r="H4174" i="1"/>
  <c r="F4175" i="1"/>
  <c r="H4175" i="1"/>
  <c r="F4176" i="1"/>
  <c r="H4176" i="1"/>
  <c r="F4177" i="1"/>
  <c r="H4177" i="1"/>
  <c r="F4178" i="1"/>
  <c r="H4178" i="1"/>
  <c r="F4179" i="1"/>
  <c r="H4179" i="1"/>
  <c r="F4180" i="1"/>
  <c r="H4180" i="1"/>
  <c r="F4181" i="1"/>
  <c r="H4181" i="1"/>
  <c r="F4182" i="1"/>
  <c r="H4182" i="1"/>
  <c r="F4183" i="1"/>
  <c r="H4183" i="1"/>
  <c r="F4184" i="1"/>
  <c r="H4184" i="1"/>
  <c r="F4185" i="1"/>
  <c r="H4185" i="1"/>
  <c r="F4186" i="1"/>
  <c r="H4186" i="1"/>
  <c r="F4187" i="1"/>
  <c r="H4187" i="1"/>
  <c r="F4188" i="1"/>
  <c r="H4188" i="1"/>
  <c r="H4189" i="1"/>
  <c r="F4190" i="1"/>
  <c r="H4190" i="1" s="1"/>
  <c r="F4191" i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H4219" i="1"/>
  <c r="F4220" i="1"/>
  <c r="H4220" i="1"/>
  <c r="F4221" i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H4233" i="1"/>
  <c r="F4234" i="1"/>
  <c r="H4234" i="1" s="1"/>
  <c r="F4235" i="1"/>
  <c r="H4235" i="1" s="1"/>
  <c r="F4236" i="1"/>
  <c r="H4236" i="1" s="1"/>
  <c r="F4237" i="1"/>
  <c r="H4237" i="1"/>
  <c r="F4238" i="1"/>
  <c r="H4238" i="1" s="1"/>
  <c r="F4239" i="1"/>
  <c r="H4239" i="1" s="1"/>
  <c r="F4240" i="1"/>
  <c r="H4240" i="1" s="1"/>
  <c r="F4241" i="1"/>
  <c r="H4241" i="1"/>
  <c r="F4242" i="1"/>
  <c r="H4242" i="1" s="1"/>
  <c r="H4243" i="1"/>
  <c r="F4244" i="1"/>
  <c r="H4244" i="1"/>
  <c r="F4245" i="1"/>
  <c r="H4245" i="1"/>
  <c r="F4246" i="1"/>
  <c r="H4246" i="1"/>
  <c r="F4247" i="1"/>
  <c r="H4247" i="1"/>
  <c r="F4248" i="1"/>
  <c r="H4248" i="1"/>
  <c r="F4249" i="1"/>
  <c r="H4249" i="1"/>
  <c r="F4250" i="1"/>
  <c r="H4250" i="1"/>
  <c r="F4251" i="1"/>
  <c r="H4251" i="1"/>
  <c r="F4252" i="1"/>
  <c r="H4252" i="1"/>
  <c r="F4253" i="1"/>
  <c r="H4253" i="1"/>
  <c r="F4254" i="1"/>
  <c r="H4254" i="1"/>
  <c r="F4255" i="1"/>
  <c r="H4255" i="1"/>
  <c r="F4256" i="1"/>
  <c r="F4257" i="1"/>
  <c r="H4257" i="1"/>
  <c r="F4258" i="1"/>
  <c r="H4258" i="1" s="1"/>
  <c r="F4259" i="1"/>
  <c r="H4259" i="1" s="1"/>
  <c r="H4260" i="1"/>
  <c r="F4261" i="1"/>
  <c r="H4261" i="1" s="1"/>
  <c r="F4262" i="1"/>
  <c r="H4262" i="1"/>
  <c r="F4263" i="1"/>
  <c r="H4263" i="1" s="1"/>
  <c r="F4264" i="1"/>
  <c r="H4264" i="1"/>
  <c r="F4265" i="1"/>
  <c r="H4265" i="1" s="1"/>
  <c r="F4266" i="1"/>
  <c r="H4266" i="1"/>
  <c r="F4267" i="1"/>
  <c r="H4267" i="1" s="1"/>
  <c r="F4268" i="1"/>
  <c r="H4268" i="1"/>
  <c r="F4269" i="1"/>
  <c r="H4269" i="1" s="1"/>
  <c r="F4270" i="1"/>
  <c r="H4270" i="1"/>
  <c r="F4271" i="1"/>
  <c r="H4271" i="1" s="1"/>
  <c r="F4272" i="1"/>
  <c r="H4272" i="1"/>
  <c r="F4273" i="1"/>
  <c r="H4273" i="1" s="1"/>
  <c r="G4273" i="1"/>
  <c r="F4274" i="1"/>
  <c r="H4274" i="1" s="1"/>
  <c r="F4275" i="1"/>
  <c r="F4276" i="1"/>
  <c r="H4276" i="1"/>
  <c r="F4277" i="1"/>
  <c r="H4277" i="1" s="1"/>
  <c r="F4278" i="1"/>
  <c r="H4278" i="1" s="1"/>
  <c r="F4279" i="1"/>
  <c r="H4279" i="1" s="1"/>
  <c r="F4280" i="1"/>
  <c r="H4280" i="1"/>
  <c r="F4281" i="1"/>
  <c r="H4281" i="1" s="1"/>
  <c r="F4282" i="1"/>
  <c r="H4282" i="1" s="1"/>
  <c r="F4283" i="1"/>
  <c r="H4283" i="1" s="1"/>
  <c r="F4284" i="1"/>
  <c r="H4284" i="1"/>
  <c r="F4285" i="1"/>
  <c r="H4285" i="1" s="1"/>
  <c r="F4286" i="1"/>
  <c r="H4286" i="1" s="1"/>
  <c r="F4287" i="1"/>
  <c r="H4287" i="1" s="1"/>
  <c r="F4288" i="1"/>
  <c r="H4288" i="1"/>
  <c r="F4289" i="1"/>
  <c r="H4289" i="1" s="1"/>
  <c r="F4290" i="1"/>
  <c r="H4290" i="1" s="1"/>
  <c r="F4291" i="1"/>
  <c r="H4291" i="1" s="1"/>
  <c r="F4292" i="1"/>
  <c r="H4292" i="1"/>
  <c r="F4293" i="1"/>
  <c r="H4293" i="1" s="1"/>
  <c r="F4294" i="1"/>
  <c r="H4294" i="1" s="1"/>
  <c r="F4295" i="1"/>
  <c r="H4295" i="1" s="1"/>
  <c r="F4296" i="1"/>
  <c r="H4296" i="1"/>
  <c r="F4297" i="1"/>
  <c r="H4297" i="1" s="1"/>
  <c r="F4298" i="1"/>
  <c r="H4298" i="1" s="1"/>
  <c r="F4299" i="1"/>
  <c r="H4299" i="1" s="1"/>
  <c r="F4300" i="1"/>
  <c r="H4300" i="1"/>
  <c r="F4301" i="1"/>
  <c r="H4301" i="1" s="1"/>
  <c r="F4302" i="1"/>
  <c r="H4302" i="1" s="1"/>
  <c r="F4303" i="1"/>
  <c r="H4303" i="1" s="1"/>
  <c r="F4304" i="1"/>
  <c r="H4304" i="1"/>
  <c r="F4305" i="1"/>
  <c r="H4305" i="1" s="1"/>
  <c r="F4306" i="1"/>
  <c r="H4306" i="1" s="1"/>
  <c r="F4307" i="1"/>
  <c r="H4307" i="1" s="1"/>
  <c r="F4308" i="1"/>
  <c r="H4308" i="1"/>
  <c r="F4309" i="1"/>
  <c r="H4309" i="1" s="1"/>
  <c r="F4310" i="1"/>
  <c r="H4310" i="1" s="1"/>
  <c r="F4311" i="1"/>
  <c r="H4311" i="1" s="1"/>
  <c r="F4312" i="1"/>
  <c r="H4312" i="1"/>
  <c r="F4313" i="1"/>
  <c r="H4313" i="1" s="1"/>
  <c r="F4314" i="1"/>
  <c r="H4314" i="1" s="1"/>
  <c r="F4315" i="1"/>
  <c r="H4315" i="1" s="1"/>
  <c r="F4316" i="1"/>
  <c r="H4316" i="1"/>
  <c r="F4317" i="1"/>
  <c r="H4317" i="1" s="1"/>
  <c r="F4318" i="1"/>
  <c r="F4319" i="1"/>
  <c r="H4319" i="1"/>
  <c r="F4320" i="1"/>
  <c r="H4320" i="1"/>
  <c r="F4321" i="1"/>
  <c r="H4321" i="1"/>
  <c r="F4322" i="1"/>
  <c r="H4322" i="1"/>
  <c r="F4323" i="1"/>
  <c r="H4323" i="1"/>
  <c r="F4324" i="1"/>
  <c r="H4324" i="1"/>
  <c r="F4325" i="1"/>
  <c r="H4325" i="1"/>
  <c r="F4326" i="1"/>
  <c r="H4326" i="1"/>
  <c r="F4327" i="1"/>
  <c r="H4327" i="1"/>
  <c r="F4328" i="1"/>
  <c r="H4328" i="1"/>
  <c r="F4329" i="1"/>
  <c r="H4329" i="1"/>
  <c r="F4330" i="1"/>
  <c r="H4330" i="1"/>
  <c r="F4331" i="1"/>
  <c r="H4331" i="1"/>
  <c r="F4332" i="1"/>
  <c r="H4332" i="1"/>
  <c r="F4333" i="1"/>
  <c r="H4333" i="1"/>
  <c r="F4334" i="1"/>
  <c r="H4334" i="1"/>
  <c r="F4335" i="1"/>
  <c r="H4335" i="1"/>
  <c r="F4336" i="1"/>
  <c r="H4336" i="1"/>
  <c r="F4337" i="1"/>
  <c r="H4337" i="1"/>
  <c r="F4338" i="1"/>
  <c r="H4338" i="1"/>
  <c r="F4339" i="1"/>
  <c r="H4339" i="1"/>
  <c r="F4340" i="1"/>
  <c r="H4340" i="1"/>
  <c r="F4341" i="1"/>
  <c r="H4341" i="1"/>
  <c r="F4342" i="1"/>
  <c r="H4342" i="1"/>
  <c r="F4343" i="1"/>
  <c r="H4343" i="1"/>
  <c r="F4344" i="1"/>
  <c r="H4344" i="1"/>
  <c r="F4345" i="1"/>
  <c r="H4345" i="1"/>
  <c r="F4346" i="1"/>
  <c r="H4346" i="1"/>
  <c r="F4347" i="1"/>
  <c r="H4347" i="1"/>
  <c r="F4348" i="1"/>
  <c r="H4348" i="1"/>
  <c r="F4349" i="1"/>
  <c r="H4349" i="1"/>
  <c r="F4350" i="1"/>
  <c r="H4350" i="1"/>
  <c r="F4351" i="1"/>
  <c r="H4351" i="1"/>
  <c r="F4352" i="1"/>
  <c r="H4352" i="1"/>
  <c r="F4353" i="1"/>
  <c r="H4353" i="1"/>
  <c r="F4354" i="1"/>
  <c r="H4354" i="1"/>
  <c r="F4355" i="1"/>
  <c r="H4355" i="1"/>
  <c r="F4356" i="1"/>
  <c r="H4356" i="1"/>
  <c r="F4357" i="1"/>
  <c r="H4357" i="1"/>
  <c r="F4358" i="1"/>
  <c r="H4358" i="1"/>
  <c r="F4359" i="1"/>
  <c r="H4359" i="1"/>
  <c r="F4360" i="1"/>
  <c r="H4360" i="1"/>
  <c r="F4361" i="1"/>
  <c r="H4361" i="1"/>
  <c r="F4362" i="1"/>
  <c r="H4362" i="1"/>
  <c r="F4363" i="1"/>
  <c r="H4363" i="1"/>
  <c r="F4364" i="1"/>
  <c r="H4364" i="1"/>
  <c r="H4365" i="1"/>
  <c r="F4366" i="1"/>
  <c r="H4366" i="1" s="1"/>
  <c r="F4367" i="1"/>
  <c r="F4369" i="1"/>
  <c r="H4369" i="1" s="1"/>
  <c r="F4370" i="1"/>
  <c r="H4370" i="1" s="1"/>
  <c r="F4371" i="1"/>
  <c r="H4371" i="1"/>
  <c r="F4372" i="1"/>
  <c r="H4372" i="1" s="1"/>
  <c r="F4373" i="1"/>
  <c r="H4373" i="1"/>
  <c r="F4374" i="1"/>
  <c r="H4374" i="1" s="1"/>
  <c r="F4375" i="1"/>
  <c r="H4375" i="1"/>
  <c r="F4376" i="1"/>
  <c r="H4376" i="1" s="1"/>
  <c r="F4377" i="1"/>
  <c r="H4377" i="1"/>
  <c r="F4378" i="1"/>
  <c r="H4378" i="1" s="1"/>
  <c r="F4379" i="1"/>
  <c r="H4379" i="1"/>
  <c r="F4380" i="1"/>
  <c r="H4380" i="1" s="1"/>
  <c r="F4381" i="1"/>
  <c r="H4381" i="1"/>
  <c r="F4382" i="1"/>
  <c r="H4382" i="1" s="1"/>
  <c r="F4383" i="1"/>
  <c r="H4383" i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/>
  <c r="F4390" i="1"/>
  <c r="H4390" i="1" s="1"/>
  <c r="F4391" i="1"/>
  <c r="H4391" i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H4402" i="1"/>
  <c r="F4403" i="1"/>
  <c r="H4403" i="1" s="1"/>
  <c r="F4404" i="1"/>
  <c r="H4404" i="1"/>
  <c r="F4405" i="1"/>
  <c r="H4405" i="1" s="1"/>
  <c r="F4406" i="1"/>
  <c r="H4406" i="1"/>
  <c r="F4407" i="1"/>
  <c r="F4408" i="1"/>
  <c r="H4408" i="1"/>
  <c r="F4409" i="1"/>
  <c r="H4409" i="1"/>
  <c r="H4410" i="1"/>
  <c r="F4411" i="1"/>
  <c r="H4411" i="1" s="1"/>
  <c r="F4412" i="1"/>
  <c r="H4412" i="1"/>
  <c r="H4413" i="1"/>
  <c r="F4414" i="1"/>
  <c r="H4414" i="1" s="1"/>
  <c r="F4415" i="1"/>
  <c r="H4415" i="1"/>
  <c r="F4416" i="1"/>
  <c r="H4416" i="1" s="1"/>
  <c r="H4417" i="1"/>
  <c r="F4418" i="1"/>
  <c r="H4418" i="1"/>
  <c r="F4419" i="1"/>
  <c r="H4419" i="1"/>
  <c r="F4420" i="1"/>
  <c r="H4420" i="1"/>
  <c r="F4421" i="1"/>
  <c r="H4421" i="1"/>
  <c r="F4422" i="1"/>
  <c r="H4422" i="1"/>
  <c r="F4423" i="1"/>
  <c r="H4423" i="1"/>
  <c r="F4424" i="1"/>
  <c r="H4424" i="1"/>
  <c r="F4425" i="1"/>
  <c r="H4425" i="1"/>
  <c r="F4426" i="1"/>
  <c r="H4426" i="1"/>
  <c r="F4427" i="1"/>
  <c r="H4427" i="1"/>
  <c r="F4428" i="1"/>
  <c r="H4428" i="1"/>
  <c r="F4429" i="1"/>
  <c r="F4430" i="1"/>
  <c r="H4430" i="1" s="1"/>
  <c r="F4431" i="1"/>
  <c r="H4431" i="1" s="1"/>
  <c r="H4432" i="1"/>
  <c r="H4433" i="1"/>
  <c r="F4434" i="1"/>
  <c r="H4434" i="1"/>
  <c r="F4435" i="1"/>
  <c r="H4435" i="1"/>
  <c r="F4436" i="1"/>
  <c r="H4436" i="1"/>
  <c r="H4437" i="1"/>
  <c r="F4438" i="1"/>
  <c r="H4438" i="1"/>
  <c r="F4439" i="1"/>
  <c r="H4439" i="1" s="1"/>
  <c r="F4440" i="1"/>
  <c r="H4440" i="1"/>
  <c r="F4441" i="1"/>
  <c r="H4441" i="1" s="1"/>
  <c r="F4442" i="1"/>
  <c r="H4442" i="1"/>
  <c r="H4443" i="1"/>
  <c r="F4444" i="1"/>
  <c r="H4444" i="1"/>
  <c r="F4445" i="1"/>
  <c r="H4445" i="1"/>
  <c r="H4446" i="1"/>
  <c r="F4447" i="1"/>
  <c r="H4447" i="1"/>
  <c r="F4448" i="1"/>
  <c r="H4448" i="1"/>
  <c r="F4449" i="1"/>
  <c r="H4449" i="1"/>
  <c r="F4450" i="1"/>
  <c r="H4450" i="1"/>
  <c r="F4451" i="1"/>
  <c r="H4451" i="1"/>
  <c r="F4452" i="1"/>
  <c r="H4452" i="1"/>
  <c r="F4453" i="1"/>
  <c r="H4453" i="1"/>
  <c r="F4454" i="1"/>
  <c r="H4454" i="1"/>
  <c r="F4455" i="1"/>
  <c r="H4455" i="1"/>
  <c r="H4456" i="1"/>
  <c r="F4457" i="1"/>
  <c r="H4457" i="1"/>
  <c r="F4458" i="1"/>
  <c r="H4458" i="1" s="1"/>
  <c r="F4459" i="1"/>
  <c r="H4459" i="1"/>
  <c r="F4460" i="1"/>
  <c r="H4460" i="1" s="1"/>
  <c r="F4461" i="1"/>
  <c r="H4461" i="1"/>
  <c r="F4462" i="1"/>
  <c r="H4462" i="1" s="1"/>
  <c r="F4463" i="1"/>
  <c r="H4463" i="1"/>
  <c r="F4464" i="1"/>
  <c r="H4464" i="1" s="1"/>
  <c r="F4465" i="1"/>
  <c r="H4465" i="1"/>
  <c r="F4466" i="1"/>
  <c r="H4466" i="1" s="1"/>
  <c r="H4467" i="1"/>
  <c r="F4468" i="1"/>
  <c r="H4468" i="1"/>
  <c r="H4469" i="1"/>
  <c r="F4470" i="1"/>
  <c r="H4470" i="1"/>
  <c r="F4471" i="1"/>
  <c r="H4471" i="1"/>
  <c r="F4472" i="1"/>
  <c r="H4472" i="1"/>
  <c r="H4473" i="1"/>
  <c r="F4474" i="1"/>
  <c r="H4474" i="1" s="1"/>
  <c r="F4475" i="1"/>
  <c r="F4476" i="1"/>
  <c r="H4476" i="1" s="1"/>
  <c r="F4477" i="1"/>
  <c r="H4477" i="1"/>
  <c r="F4478" i="1"/>
  <c r="H4478" i="1" s="1"/>
  <c r="F4479" i="1"/>
  <c r="H4479" i="1" s="1"/>
  <c r="H4480" i="1"/>
  <c r="F4481" i="1"/>
  <c r="H4481" i="1"/>
  <c r="F4482" i="1"/>
  <c r="H4482" i="1"/>
  <c r="F4483" i="1"/>
  <c r="H4483" i="1"/>
  <c r="F4484" i="1"/>
  <c r="H4484" i="1"/>
  <c r="H4485" i="1"/>
  <c r="H4486" i="1"/>
  <c r="F4487" i="1"/>
  <c r="H4487" i="1" s="1"/>
  <c r="F4488" i="1"/>
  <c r="H4488" i="1"/>
  <c r="F4489" i="1"/>
  <c r="H4489" i="1"/>
  <c r="F4490" i="1"/>
  <c r="H4490" i="1"/>
  <c r="F4491" i="1"/>
  <c r="H4491" i="1"/>
  <c r="F4492" i="1"/>
  <c r="H4492" i="1" s="1"/>
  <c r="F4493" i="1"/>
  <c r="H4493" i="1"/>
  <c r="F4494" i="1"/>
  <c r="H4494" i="1"/>
  <c r="F4495" i="1"/>
  <c r="H4495" i="1"/>
  <c r="F4496" i="1"/>
  <c r="H4496" i="1"/>
  <c r="F4497" i="1"/>
  <c r="H4497" i="1"/>
  <c r="F4498" i="1"/>
  <c r="H4498" i="1" s="1"/>
  <c r="F4499" i="1"/>
  <c r="H4499" i="1"/>
  <c r="F4500" i="1"/>
  <c r="H4500" i="1"/>
  <c r="F4501" i="1"/>
  <c r="H4501" i="1"/>
  <c r="F4502" i="1"/>
  <c r="H4502" i="1"/>
  <c r="F4503" i="1"/>
  <c r="H4503" i="1"/>
  <c r="F4504" i="1"/>
  <c r="H4504" i="1" s="1"/>
  <c r="F4505" i="1"/>
  <c r="H4505" i="1"/>
  <c r="F4506" i="1"/>
  <c r="H4506" i="1"/>
  <c r="F4507" i="1"/>
  <c r="H4507" i="1"/>
  <c r="F4508" i="1"/>
  <c r="H4508" i="1"/>
  <c r="F4509" i="1"/>
  <c r="H4509" i="1"/>
  <c r="F4510" i="1"/>
  <c r="F4511" i="1"/>
  <c r="H4511" i="1" s="1"/>
  <c r="F4512" i="1"/>
  <c r="H4512" i="1"/>
  <c r="F4513" i="1"/>
  <c r="H4513" i="1" s="1"/>
  <c r="F4514" i="1"/>
  <c r="H4514" i="1"/>
  <c r="F4515" i="1"/>
  <c r="H4515" i="1" s="1"/>
  <c r="F4516" i="1"/>
  <c r="H4516" i="1"/>
  <c r="F4517" i="1"/>
  <c r="H4517" i="1" s="1"/>
  <c r="F4518" i="1"/>
  <c r="H4518" i="1"/>
  <c r="F4519" i="1"/>
  <c r="H4519" i="1" s="1"/>
  <c r="F4520" i="1"/>
  <c r="H4520" i="1"/>
  <c r="F4521" i="1"/>
  <c r="H4521" i="1" s="1"/>
  <c r="F4522" i="1"/>
  <c r="H4522" i="1"/>
  <c r="F4523" i="1"/>
  <c r="H4523" i="1" s="1"/>
  <c r="F4524" i="1"/>
  <c r="H4524" i="1"/>
  <c r="F4525" i="1"/>
  <c r="H4525" i="1" s="1"/>
  <c r="F4526" i="1"/>
  <c r="H4526" i="1"/>
  <c r="F4527" i="1"/>
  <c r="H4527" i="1" s="1"/>
  <c r="F4528" i="1"/>
  <c r="H4528" i="1"/>
  <c r="F4529" i="1"/>
  <c r="H4529" i="1" s="1"/>
  <c r="F4530" i="1"/>
  <c r="H4530" i="1"/>
  <c r="F4531" i="1"/>
  <c r="H4531" i="1" s="1"/>
  <c r="F4532" i="1"/>
  <c r="H4532" i="1"/>
  <c r="H4533" i="1"/>
  <c r="H4534" i="1"/>
  <c r="H4535" i="1"/>
  <c r="F4536" i="1"/>
  <c r="H4536" i="1"/>
  <c r="F4537" i="1"/>
  <c r="H4537" i="1"/>
  <c r="F4538" i="1"/>
  <c r="H4538" i="1"/>
  <c r="F4539" i="1"/>
  <c r="H4539" i="1"/>
  <c r="F4540" i="1"/>
  <c r="H4540" i="1"/>
  <c r="F4541" i="1"/>
  <c r="H4541" i="1"/>
  <c r="F4542" i="1"/>
  <c r="H4542" i="1"/>
  <c r="F4543" i="1"/>
  <c r="H4543" i="1"/>
  <c r="H4544" i="1"/>
  <c r="F4545" i="1"/>
  <c r="H4545" i="1" s="1"/>
  <c r="E4546" i="1"/>
  <c r="F4546" i="1" s="1"/>
  <c r="H4546" i="1" s="1"/>
  <c r="F4547" i="1"/>
  <c r="H4547" i="1"/>
  <c r="F4548" i="1"/>
  <c r="H4548" i="1" s="1"/>
  <c r="F4549" i="1"/>
  <c r="H4549" i="1"/>
  <c r="H4550" i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E4561" i="1"/>
  <c r="F4561" i="1" s="1"/>
  <c r="H4561" i="1"/>
  <c r="F4562" i="1"/>
  <c r="H4562" i="1" s="1"/>
  <c r="F4563" i="1"/>
  <c r="H4563" i="1"/>
  <c r="F4564" i="1"/>
  <c r="H4564" i="1" s="1"/>
  <c r="F4565" i="1"/>
  <c r="H4565" i="1"/>
  <c r="F4566" i="1"/>
  <c r="H4566" i="1" s="1"/>
  <c r="F4567" i="1"/>
  <c r="H4567" i="1"/>
  <c r="F4568" i="1"/>
  <c r="H4568" i="1" s="1"/>
  <c r="F4569" i="1"/>
  <c r="H4569" i="1"/>
  <c r="F4570" i="1"/>
  <c r="H4570" i="1" s="1"/>
  <c r="F4571" i="1"/>
  <c r="H4571" i="1"/>
  <c r="F4572" i="1"/>
  <c r="H4572" i="1" s="1"/>
  <c r="F4573" i="1"/>
  <c r="H4573" i="1"/>
  <c r="F4574" i="1"/>
  <c r="H4574" i="1" s="1"/>
  <c r="H4575" i="1"/>
  <c r="F4576" i="1"/>
  <c r="H4576" i="1" s="1"/>
  <c r="F4577" i="1"/>
  <c r="H4577" i="1" s="1"/>
  <c r="F4578" i="1"/>
  <c r="H4578" i="1" s="1"/>
  <c r="F4579" i="1"/>
  <c r="H4579" i="1" s="1"/>
  <c r="F4580" i="1"/>
  <c r="H4580" i="1" s="1"/>
  <c r="H4581" i="1"/>
  <c r="F4582" i="1"/>
  <c r="H4582" i="1" s="1"/>
  <c r="F4583" i="1"/>
  <c r="H4583" i="1"/>
  <c r="F4584" i="1"/>
  <c r="H4584" i="1"/>
  <c r="F4585" i="1"/>
  <c r="H4585" i="1"/>
  <c r="F4586" i="1"/>
  <c r="H4586" i="1" s="1"/>
  <c r="F4587" i="1"/>
  <c r="H4587" i="1"/>
  <c r="F4588" i="1"/>
  <c r="H4588" i="1" s="1"/>
  <c r="F4589" i="1"/>
  <c r="H4589" i="1"/>
  <c r="F4590" i="1"/>
  <c r="H4590" i="1"/>
  <c r="D4591" i="1"/>
  <c r="H4591" i="1" s="1"/>
  <c r="F4591" i="1"/>
  <c r="F4592" i="1"/>
  <c r="H4592" i="1" s="1"/>
  <c r="H4593" i="1"/>
  <c r="F4594" i="1"/>
  <c r="H4594" i="1"/>
  <c r="F4595" i="1"/>
  <c r="H4595" i="1"/>
  <c r="F4596" i="1"/>
  <c r="H4596" i="1" s="1"/>
  <c r="F4597" i="1"/>
  <c r="H4597" i="1"/>
  <c r="F4598" i="1"/>
  <c r="H4598" i="1"/>
  <c r="F4599" i="1"/>
  <c r="H4599" i="1"/>
  <c r="F4600" i="1"/>
  <c r="H4600" i="1"/>
  <c r="F4601" i="1"/>
  <c r="H4601" i="1"/>
  <c r="F4602" i="1"/>
  <c r="H4602" i="1" s="1"/>
  <c r="F4603" i="1"/>
  <c r="H4603" i="1"/>
  <c r="F4604" i="1"/>
  <c r="H4604" i="1"/>
  <c r="F4605" i="1"/>
  <c r="H4605" i="1"/>
  <c r="H4606" i="1"/>
  <c r="F4607" i="1"/>
  <c r="H4607" i="1" s="1"/>
  <c r="F4608" i="1"/>
  <c r="H4608" i="1"/>
  <c r="F4609" i="1"/>
  <c r="H4609" i="1"/>
  <c r="F4610" i="1"/>
  <c r="H4610" i="1"/>
  <c r="F4611" i="1"/>
  <c r="H4611" i="1"/>
  <c r="F4612" i="1"/>
  <c r="H4612" i="1"/>
  <c r="F4613" i="1"/>
  <c r="H4613" i="1"/>
  <c r="F4614" i="1"/>
  <c r="H4614" i="1"/>
  <c r="F4615" i="1"/>
  <c r="H4615" i="1"/>
  <c r="F4616" i="1"/>
  <c r="H4616" i="1"/>
  <c r="F4617" i="1"/>
  <c r="H4617" i="1"/>
  <c r="F4618" i="1"/>
  <c r="H4618" i="1"/>
  <c r="F4619" i="1"/>
  <c r="H4619" i="1"/>
  <c r="F4620" i="1"/>
  <c r="H4620" i="1"/>
  <c r="H4621" i="1"/>
  <c r="F4622" i="1"/>
  <c r="H4622" i="1" s="1"/>
  <c r="F4623" i="1"/>
  <c r="H4623" i="1" s="1"/>
  <c r="F4624" i="1"/>
  <c r="H4624" i="1" s="1"/>
  <c r="F4625" i="1"/>
  <c r="H4625" i="1" s="1"/>
  <c r="F4626" i="1"/>
  <c r="H4626" i="1" s="1"/>
  <c r="H4627" i="1"/>
  <c r="F4628" i="1"/>
  <c r="H4628" i="1" s="1"/>
  <c r="F4629" i="1"/>
  <c r="H4629" i="1"/>
  <c r="F4630" i="1"/>
  <c r="H4630" i="1" s="1"/>
  <c r="F4631" i="1"/>
  <c r="H4631" i="1" s="1"/>
  <c r="F4632" i="1"/>
  <c r="H4632" i="1" s="1"/>
  <c r="F4633" i="1"/>
  <c r="H4633" i="1"/>
  <c r="F4634" i="1"/>
  <c r="H4634" i="1" s="1"/>
  <c r="F4635" i="1"/>
  <c r="H4635" i="1" s="1"/>
  <c r="F4636" i="1"/>
  <c r="H4636" i="1" s="1"/>
  <c r="F4637" i="1"/>
  <c r="H4637" i="1"/>
  <c r="F4638" i="1"/>
  <c r="H4638" i="1" s="1"/>
  <c r="F4639" i="1"/>
  <c r="H4639" i="1" s="1"/>
  <c r="F4640" i="1"/>
  <c r="H4640" i="1" s="1"/>
  <c r="F4641" i="1"/>
  <c r="H4641" i="1"/>
  <c r="F4642" i="1"/>
  <c r="H4642" i="1" s="1"/>
  <c r="F4643" i="1"/>
  <c r="H4643" i="1" s="1"/>
  <c r="F4644" i="1"/>
  <c r="H4644" i="1" s="1"/>
  <c r="F4645" i="1"/>
  <c r="H4645" i="1"/>
  <c r="F4646" i="1"/>
  <c r="H4646" i="1" s="1"/>
  <c r="F4647" i="1"/>
  <c r="H4647" i="1" s="1"/>
  <c r="F4648" i="1"/>
  <c r="H4648" i="1" s="1"/>
  <c r="F4649" i="1"/>
  <c r="H4649" i="1"/>
  <c r="F4650" i="1"/>
  <c r="H4650" i="1" s="1"/>
  <c r="D4651" i="1"/>
  <c r="H4651" i="1" s="1"/>
  <c r="F4651" i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D4659" i="1"/>
  <c r="H4659" i="1" s="1"/>
  <c r="E4659" i="1"/>
  <c r="F4659" i="1"/>
  <c r="F4660" i="1"/>
  <c r="H4660" i="1"/>
  <c r="F4661" i="1"/>
  <c r="H4661" i="1" s="1"/>
  <c r="F4662" i="1"/>
  <c r="H4662" i="1" s="1"/>
  <c r="F4663" i="1"/>
  <c r="H4663" i="1" s="1"/>
  <c r="F4664" i="1"/>
  <c r="H4664" i="1"/>
  <c r="F4665" i="1"/>
  <c r="H4665" i="1" s="1"/>
  <c r="F4666" i="1"/>
  <c r="H4666" i="1" s="1"/>
  <c r="F4667" i="1"/>
  <c r="H4667" i="1" s="1"/>
  <c r="F4668" i="1"/>
  <c r="H4668" i="1"/>
  <c r="F4669" i="1"/>
  <c r="H4670" i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H4682" i="1"/>
  <c r="D4683" i="1"/>
  <c r="H4683" i="1" s="1"/>
  <c r="D4684" i="1"/>
  <c r="H4684" i="1" s="1"/>
  <c r="F4684" i="1"/>
  <c r="D4685" i="1"/>
  <c r="H4685" i="1" s="1"/>
  <c r="F4685" i="1"/>
  <c r="D4686" i="1"/>
  <c r="F4686" i="1"/>
  <c r="H4686" i="1"/>
  <c r="H4687" i="1"/>
  <c r="F4688" i="1"/>
  <c r="H4688" i="1"/>
  <c r="F4689" i="1"/>
  <c r="H4689" i="1"/>
  <c r="F4690" i="1"/>
  <c r="H4690" i="1"/>
  <c r="F4691" i="1"/>
  <c r="H4691" i="1"/>
  <c r="F4692" i="1"/>
  <c r="H4692" i="1"/>
  <c r="D4693" i="1"/>
  <c r="F4693" i="1"/>
  <c r="H4693" i="1" s="1"/>
  <c r="F4694" i="1"/>
  <c r="H4694" i="1"/>
  <c r="H4695" i="1"/>
  <c r="F4696" i="1"/>
  <c r="H4696" i="1"/>
  <c r="F4697" i="1"/>
  <c r="H4697" i="1"/>
  <c r="F4698" i="1"/>
  <c r="H4698" i="1"/>
  <c r="F4700" i="1"/>
  <c r="H4700" i="1" s="1"/>
  <c r="F4701" i="1"/>
  <c r="H4701" i="1"/>
  <c r="F4702" i="1"/>
  <c r="H4702" i="1" s="1"/>
  <c r="F4703" i="1"/>
  <c r="H4703" i="1" s="1"/>
  <c r="F4704" i="1"/>
  <c r="H4704" i="1" s="1"/>
  <c r="F4705" i="1"/>
  <c r="H4705" i="1"/>
  <c r="F4706" i="1"/>
  <c r="H4706" i="1" s="1"/>
  <c r="E4707" i="1"/>
  <c r="F4707" i="1" s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H4731" i="1"/>
  <c r="F4732" i="1"/>
  <c r="H4732" i="1" s="1"/>
  <c r="F4733" i="1"/>
  <c r="H4733" i="1" s="1"/>
  <c r="F4734" i="1"/>
  <c r="H4734" i="1" s="1"/>
  <c r="F4735" i="1"/>
  <c r="H4735" i="1" s="1"/>
  <c r="H4736" i="1"/>
  <c r="F4737" i="1"/>
  <c r="H4737" i="1" s="1"/>
  <c r="F4738" i="1"/>
  <c r="H4738" i="1"/>
  <c r="E4739" i="1"/>
  <c r="F4739" i="1" s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H4750" i="1"/>
  <c r="F4751" i="1"/>
  <c r="H4751" i="1" s="1"/>
  <c r="H4752" i="1"/>
  <c r="F4753" i="1"/>
  <c r="H4753" i="1" s="1"/>
  <c r="F4754" i="1"/>
  <c r="H4754" i="1"/>
  <c r="F4755" i="1"/>
  <c r="H4755" i="1" s="1"/>
  <c r="D4756" i="1"/>
  <c r="F4756" i="1"/>
  <c r="H4756" i="1"/>
  <c r="F4757" i="1"/>
  <c r="H4757" i="1" s="1"/>
  <c r="F4758" i="1"/>
  <c r="H4758" i="1"/>
  <c r="F4759" i="1"/>
  <c r="H4759" i="1" s="1"/>
  <c r="F4760" i="1"/>
  <c r="H4760" i="1"/>
  <c r="F4761" i="1"/>
  <c r="H4761" i="1" s="1"/>
  <c r="F4762" i="1"/>
  <c r="H4762" i="1"/>
  <c r="F4763" i="1"/>
  <c r="H4763" i="1" s="1"/>
  <c r="H4764" i="1"/>
  <c r="F4765" i="1"/>
  <c r="H4765" i="1" s="1"/>
  <c r="F4766" i="1"/>
  <c r="H4766" i="1"/>
  <c r="F4767" i="1"/>
  <c r="H4767" i="1" s="1"/>
  <c r="F4768" i="1"/>
  <c r="H4768" i="1"/>
  <c r="F4769" i="1"/>
  <c r="H4769" i="1" s="1"/>
  <c r="F4770" i="1"/>
  <c r="H4770" i="1"/>
  <c r="F4771" i="1"/>
  <c r="H4771" i="1" s="1"/>
  <c r="F4772" i="1"/>
  <c r="H4772" i="1"/>
  <c r="F4773" i="1"/>
  <c r="H4773" i="1" s="1"/>
  <c r="F4774" i="1"/>
  <c r="H4774" i="1"/>
  <c r="H4775" i="1"/>
  <c r="H4776" i="1"/>
  <c r="F4777" i="1"/>
  <c r="H4777" i="1"/>
  <c r="H4778" i="1"/>
  <c r="H4779" i="1"/>
  <c r="H4780" i="1"/>
  <c r="F4781" i="1"/>
  <c r="H4781" i="1" s="1"/>
  <c r="E4782" i="1"/>
  <c r="F4782" i="1"/>
  <c r="H4782" i="1" s="1"/>
  <c r="F4783" i="1"/>
  <c r="H4783" i="1" s="1"/>
  <c r="F4784" i="1"/>
  <c r="H4784" i="1" s="1"/>
  <c r="F4785" i="1"/>
  <c r="H4785" i="1" s="1"/>
  <c r="F4786" i="1"/>
  <c r="H4786" i="1" s="1"/>
  <c r="H4787" i="1"/>
  <c r="H4788" i="1"/>
  <c r="F4789" i="1"/>
  <c r="H4789" i="1" s="1"/>
  <c r="F4790" i="1"/>
  <c r="H4790" i="1"/>
  <c r="F4791" i="1"/>
  <c r="H4791" i="1" s="1"/>
  <c r="F4792" i="1"/>
  <c r="H4792" i="1"/>
  <c r="F4793" i="1"/>
  <c r="H4793" i="1" s="1"/>
  <c r="H4794" i="1"/>
  <c r="H4795" i="1"/>
  <c r="F4796" i="1"/>
  <c r="H4796" i="1" s="1"/>
  <c r="H4797" i="1"/>
  <c r="F4798" i="1"/>
  <c r="H4798" i="1" s="1"/>
  <c r="F4799" i="1"/>
  <c r="H4799" i="1"/>
  <c r="F4800" i="1"/>
  <c r="H4800" i="1" s="1"/>
  <c r="E4801" i="1"/>
  <c r="F4801" i="1"/>
  <c r="H4801" i="1"/>
  <c r="F4802" i="1"/>
  <c r="H4802" i="1" s="1"/>
  <c r="F4803" i="1"/>
  <c r="H4803" i="1"/>
  <c r="F4804" i="1"/>
  <c r="H4804" i="1" s="1"/>
  <c r="F4805" i="1"/>
  <c r="H4805" i="1"/>
  <c r="F4806" i="1"/>
  <c r="H4806" i="1" s="1"/>
  <c r="H4807" i="1"/>
  <c r="F4808" i="1"/>
  <c r="H4808" i="1" s="1"/>
  <c r="F4809" i="1"/>
  <c r="H4809" i="1"/>
  <c r="F4810" i="1"/>
  <c r="H4810" i="1" s="1"/>
  <c r="H4811" i="1"/>
  <c r="H4812" i="1"/>
  <c r="F4813" i="1"/>
  <c r="H4813" i="1" s="1"/>
  <c r="F4814" i="1"/>
  <c r="H4814" i="1"/>
  <c r="H4815" i="1"/>
  <c r="F4816" i="1"/>
  <c r="H4816" i="1"/>
  <c r="F4817" i="1"/>
  <c r="H4817" i="1" s="1"/>
  <c r="F4818" i="1"/>
  <c r="H4818" i="1"/>
  <c r="F4819" i="1"/>
  <c r="H4819" i="1" s="1"/>
  <c r="H4820" i="1"/>
  <c r="F4821" i="1"/>
  <c r="H4821" i="1" s="1"/>
  <c r="F4822" i="1"/>
  <c r="H4822" i="1" s="1"/>
  <c r="H4823" i="1"/>
  <c r="F4824" i="1"/>
  <c r="H4824" i="1" s="1"/>
  <c r="F4825" i="1"/>
  <c r="H4825" i="1"/>
  <c r="F4826" i="1"/>
  <c r="H4826" i="1" s="1"/>
  <c r="F4827" i="1"/>
  <c r="H4827" i="1"/>
  <c r="F4828" i="1"/>
  <c r="H4828" i="1" s="1"/>
  <c r="F4829" i="1"/>
  <c r="H4829" i="1"/>
  <c r="F4830" i="1"/>
  <c r="H4830" i="1" s="1"/>
  <c r="F4831" i="1"/>
  <c r="H4831" i="1"/>
  <c r="F4832" i="1"/>
  <c r="H4832" i="1" s="1"/>
  <c r="F4833" i="1"/>
  <c r="H4833" i="1"/>
  <c r="F4834" i="1"/>
  <c r="H4834" i="1" s="1"/>
  <c r="F4835" i="1"/>
  <c r="H4835" i="1"/>
  <c r="F4836" i="1"/>
  <c r="H4836" i="1" s="1"/>
  <c r="F4837" i="1"/>
  <c r="H4837" i="1"/>
  <c r="F4838" i="1"/>
  <c r="H4838" i="1" s="1"/>
  <c r="F4839" i="1"/>
  <c r="H4839" i="1"/>
  <c r="F4840" i="1"/>
  <c r="H4840" i="1" s="1"/>
  <c r="F4841" i="1"/>
  <c r="H4841" i="1"/>
  <c r="F4842" i="1"/>
  <c r="H4842" i="1" s="1"/>
  <c r="F4843" i="1"/>
  <c r="H4843" i="1"/>
  <c r="F4844" i="1"/>
  <c r="H4844" i="1" s="1"/>
  <c r="F4845" i="1"/>
  <c r="H4845" i="1"/>
  <c r="F4846" i="1"/>
  <c r="H4846" i="1" s="1"/>
  <c r="F4847" i="1"/>
  <c r="H4847" i="1"/>
  <c r="F4848" i="1"/>
  <c r="H4848" i="1" s="1"/>
  <c r="F4849" i="1"/>
  <c r="H4849" i="1"/>
  <c r="F4850" i="1"/>
  <c r="H4850" i="1" s="1"/>
  <c r="F4851" i="1"/>
  <c r="H4851" i="1"/>
  <c r="H4852" i="1"/>
  <c r="H4853" i="1"/>
  <c r="F4854" i="1"/>
  <c r="H4854" i="1" s="1"/>
  <c r="H4855" i="1"/>
  <c r="F4856" i="1"/>
  <c r="H4856" i="1"/>
  <c r="F4857" i="1"/>
  <c r="H4857" i="1" s="1"/>
  <c r="F4858" i="1"/>
  <c r="H4858" i="1"/>
  <c r="H4859" i="1"/>
  <c r="F4860" i="1"/>
  <c r="H4860" i="1"/>
  <c r="F4861" i="1"/>
  <c r="H4861" i="1" s="1"/>
  <c r="F4862" i="1"/>
  <c r="H4862" i="1"/>
  <c r="F4863" i="1"/>
  <c r="H4863" i="1" s="1"/>
  <c r="D4864" i="1"/>
  <c r="F4864" i="1"/>
  <c r="H4864" i="1"/>
  <c r="F4865" i="1"/>
  <c r="H4865" i="1" s="1"/>
  <c r="F4866" i="1"/>
  <c r="H4866" i="1"/>
  <c r="F4867" i="1"/>
  <c r="H4867" i="1" s="1"/>
  <c r="F4868" i="1"/>
  <c r="H4868" i="1"/>
  <c r="F4869" i="1"/>
  <c r="H4869" i="1" s="1"/>
  <c r="H4870" i="1"/>
  <c r="F4871" i="1"/>
  <c r="H4871" i="1" s="1"/>
  <c r="F4872" i="1"/>
  <c r="H4872" i="1"/>
  <c r="F4873" i="1"/>
  <c r="H4873" i="1" s="1"/>
  <c r="F4874" i="1"/>
  <c r="H4874" i="1"/>
  <c r="H4875" i="1"/>
  <c r="F4876" i="1"/>
  <c r="H4876" i="1" s="1"/>
  <c r="F4877" i="1"/>
  <c r="H4877" i="1" s="1"/>
  <c r="D4878" i="1"/>
  <c r="F4878" i="1"/>
  <c r="H4878" i="1"/>
  <c r="F4879" i="1"/>
  <c r="H4879" i="1" s="1"/>
  <c r="F4880" i="1"/>
  <c r="H4880" i="1"/>
  <c r="F4881" i="1"/>
  <c r="H4881" i="1" s="1"/>
  <c r="F4882" i="1"/>
  <c r="H4882" i="1"/>
  <c r="F4883" i="1"/>
  <c r="H4883" i="1" s="1"/>
  <c r="F4884" i="1"/>
  <c r="H4884" i="1"/>
  <c r="H4885" i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H4909" i="1"/>
  <c r="F4910" i="1"/>
  <c r="H4910" i="1" s="1"/>
  <c r="F4911" i="1"/>
  <c r="H4911" i="1"/>
  <c r="F4912" i="1"/>
  <c r="H4912" i="1" s="1"/>
  <c r="F4913" i="1"/>
  <c r="H4913" i="1"/>
  <c r="F4914" i="1"/>
  <c r="H4914" i="1" s="1"/>
  <c r="F4915" i="1"/>
  <c r="H4915" i="1"/>
  <c r="F4916" i="1"/>
  <c r="H4916" i="1" s="1"/>
  <c r="F4917" i="1"/>
  <c r="H4917" i="1"/>
  <c r="F4918" i="1"/>
  <c r="H4918" i="1" s="1"/>
  <c r="F4919" i="1"/>
  <c r="H4919" i="1"/>
  <c r="H4920" i="1"/>
  <c r="F4921" i="1"/>
  <c r="H4921" i="1"/>
  <c r="F4922" i="1"/>
  <c r="H4922" i="1" s="1"/>
  <c r="F4923" i="1"/>
  <c r="H4923" i="1"/>
  <c r="F4924" i="1"/>
  <c r="H4924" i="1" s="1"/>
  <c r="F4925" i="1"/>
  <c r="H4925" i="1"/>
  <c r="H4926" i="1"/>
  <c r="H4927" i="1"/>
  <c r="F4928" i="1"/>
  <c r="H4928" i="1"/>
  <c r="F4929" i="1"/>
  <c r="H4929" i="1" s="1"/>
  <c r="F4930" i="1"/>
  <c r="H4930" i="1"/>
  <c r="F4931" i="1"/>
  <c r="H4931" i="1" s="1"/>
  <c r="H4932" i="1"/>
  <c r="F4933" i="1"/>
  <c r="H4933" i="1" s="1"/>
  <c r="F4934" i="1"/>
  <c r="H4934" i="1"/>
  <c r="F4935" i="1"/>
  <c r="H4935" i="1" s="1"/>
  <c r="F4936" i="1"/>
  <c r="H4936" i="1"/>
  <c r="F4937" i="1"/>
  <c r="H4937" i="1" s="1"/>
  <c r="F4938" i="1"/>
  <c r="H4938" i="1"/>
  <c r="F4939" i="1"/>
  <c r="H4939" i="1" s="1"/>
  <c r="F4940" i="1"/>
  <c r="H4940" i="1"/>
  <c r="F4941" i="1"/>
  <c r="H4941" i="1" s="1"/>
  <c r="F4942" i="1"/>
  <c r="H4942" i="1"/>
  <c r="F4943" i="1"/>
  <c r="H4943" i="1" s="1"/>
  <c r="F4944" i="1"/>
  <c r="H4944" i="1"/>
  <c r="F4945" i="1"/>
  <c r="H4945" i="1" s="1"/>
  <c r="F4946" i="1"/>
  <c r="H4946" i="1"/>
  <c r="H4947" i="1"/>
  <c r="F4948" i="1"/>
  <c r="H4948" i="1" s="1"/>
  <c r="H4949" i="1"/>
  <c r="F4950" i="1"/>
  <c r="H4950" i="1" s="1"/>
  <c r="F4951" i="1"/>
  <c r="H4951" i="1"/>
  <c r="F4952" i="1"/>
  <c r="H4952" i="1" s="1"/>
  <c r="F4953" i="1"/>
  <c r="H4953" i="1"/>
  <c r="F4954" i="1"/>
  <c r="H4954" i="1" s="1"/>
  <c r="F4955" i="1"/>
  <c r="H4955" i="1"/>
  <c r="F4956" i="1"/>
  <c r="H4956" i="1" s="1"/>
  <c r="F4957" i="1"/>
  <c r="H4957" i="1"/>
  <c r="F4958" i="1"/>
  <c r="H4958" i="1" s="1"/>
  <c r="F4959" i="1"/>
  <c r="H4959" i="1"/>
  <c r="F4960" i="1"/>
  <c r="H4960" i="1" s="1"/>
  <c r="F4961" i="1"/>
  <c r="H4961" i="1"/>
  <c r="F4962" i="1"/>
  <c r="H4962" i="1" s="1"/>
  <c r="F4963" i="1"/>
  <c r="H4963" i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H4987" i="1"/>
  <c r="F4988" i="1"/>
  <c r="H4988" i="1"/>
  <c r="F4989" i="1"/>
  <c r="H4989" i="1" s="1"/>
  <c r="F4990" i="1"/>
  <c r="H4990" i="1"/>
  <c r="F4991" i="1"/>
  <c r="H4991" i="1" s="1"/>
  <c r="H4992" i="1"/>
  <c r="F4993" i="1"/>
  <c r="H4993" i="1" s="1"/>
  <c r="F4994" i="1"/>
  <c r="H4994" i="1"/>
  <c r="F4995" i="1"/>
  <c r="H4995" i="1" s="1"/>
  <c r="F4996" i="1"/>
  <c r="H4996" i="1"/>
  <c r="F4997" i="1"/>
  <c r="H4997" i="1" s="1"/>
  <c r="H4998" i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H5007" i="1"/>
  <c r="F5008" i="1"/>
  <c r="H5008" i="1" s="1"/>
  <c r="F5009" i="1"/>
  <c r="H5009" i="1"/>
  <c r="F5010" i="1"/>
  <c r="H5010" i="1" s="1"/>
  <c r="F5011" i="1"/>
  <c r="H5011" i="1"/>
  <c r="F5012" i="1"/>
  <c r="H5012" i="1" s="1"/>
  <c r="F5013" i="1"/>
  <c r="H5013" i="1"/>
  <c r="F5014" i="1"/>
  <c r="H5014" i="1" s="1"/>
  <c r="F5015" i="1"/>
  <c r="H5015" i="1"/>
  <c r="F5016" i="1"/>
  <c r="H5016" i="1" s="1"/>
  <c r="F5017" i="1"/>
  <c r="H5017" i="1"/>
  <c r="F5018" i="1"/>
  <c r="H5018" i="1" s="1"/>
  <c r="H5019" i="1"/>
  <c r="F5020" i="1"/>
  <c r="H5020" i="1" s="1"/>
  <c r="F5021" i="1"/>
  <c r="H5021" i="1"/>
  <c r="F5022" i="1"/>
  <c r="H5022" i="1" s="1"/>
  <c r="F5023" i="1"/>
  <c r="H5023" i="1"/>
  <c r="F5024" i="1"/>
  <c r="H5024" i="1" s="1"/>
  <c r="F5025" i="1"/>
  <c r="H5025" i="1"/>
  <c r="F5026" i="1"/>
  <c r="H5026" i="1" s="1"/>
  <c r="D5027" i="1"/>
  <c r="H5027" i="1"/>
  <c r="F5028" i="1"/>
  <c r="H5028" i="1" s="1"/>
  <c r="H5029" i="1"/>
  <c r="F5030" i="1"/>
  <c r="H5030" i="1" s="1"/>
  <c r="F5031" i="1"/>
  <c r="H5031" i="1" s="1"/>
  <c r="H5032" i="1"/>
  <c r="H5033" i="1"/>
  <c r="F5034" i="1"/>
  <c r="H5034" i="1"/>
  <c r="F5035" i="1"/>
  <c r="H5035" i="1" s="1"/>
  <c r="F5036" i="1"/>
  <c r="H5036" i="1"/>
  <c r="F5037" i="1"/>
  <c r="H5037" i="1" s="1"/>
  <c r="F5038" i="1"/>
  <c r="H5038" i="1"/>
  <c r="F5039" i="1"/>
  <c r="H5039" i="1" s="1"/>
  <c r="F5040" i="1"/>
  <c r="H5040" i="1"/>
  <c r="F5041" i="1"/>
  <c r="H5041" i="1" s="1"/>
  <c r="F5042" i="1"/>
  <c r="H5042" i="1"/>
  <c r="F5043" i="1"/>
  <c r="H5043" i="1" s="1"/>
  <c r="F5044" i="1"/>
  <c r="H5044" i="1"/>
  <c r="F5045" i="1"/>
  <c r="H5045" i="1" s="1"/>
  <c r="F5046" i="1"/>
  <c r="H5046" i="1"/>
  <c r="F5047" i="1"/>
  <c r="H5047" i="1" s="1"/>
  <c r="F5048" i="1"/>
  <c r="H5048" i="1"/>
  <c r="F5049" i="1"/>
  <c r="H5049" i="1" s="1"/>
  <c r="F5050" i="1"/>
  <c r="H5050" i="1"/>
  <c r="F5051" i="1"/>
  <c r="H5051" i="1" s="1"/>
  <c r="F5052" i="1"/>
  <c r="H5052" i="1"/>
  <c r="F5053" i="1"/>
  <c r="H5053" i="1" s="1"/>
  <c r="F5054" i="1"/>
  <c r="H5054" i="1"/>
  <c r="F5055" i="1"/>
  <c r="H5055" i="1" s="1"/>
  <c r="F5056" i="1"/>
  <c r="H5056" i="1"/>
  <c r="F5057" i="1"/>
  <c r="H5057" i="1" s="1"/>
  <c r="F5058" i="1"/>
  <c r="H5058" i="1"/>
  <c r="F5059" i="1"/>
  <c r="H5059" i="1" s="1"/>
  <c r="H5060" i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H5067" i="1"/>
  <c r="F5068" i="1"/>
  <c r="H5068" i="1" s="1"/>
  <c r="F5069" i="1"/>
  <c r="H5069" i="1"/>
  <c r="H5070" i="1"/>
  <c r="F5071" i="1"/>
  <c r="H5071" i="1"/>
  <c r="F5072" i="1"/>
  <c r="H5072" i="1" s="1"/>
  <c r="D5073" i="1"/>
  <c r="E5073" i="1"/>
  <c r="F5073" i="1"/>
  <c r="H5073" i="1" s="1"/>
  <c r="H5074" i="1"/>
  <c r="H5075" i="1"/>
  <c r="F5076" i="1"/>
  <c r="H5076" i="1" s="1"/>
  <c r="F5077" i="1"/>
  <c r="H5077" i="1"/>
  <c r="F5078" i="1"/>
  <c r="H5078" i="1" s="1"/>
  <c r="F5079" i="1"/>
  <c r="H5079" i="1"/>
  <c r="F5080" i="1"/>
  <c r="H5080" i="1" s="1"/>
  <c r="F5081" i="1"/>
  <c r="H5081" i="1"/>
  <c r="F5082" i="1"/>
  <c r="H5082" i="1" s="1"/>
  <c r="F5083" i="1"/>
  <c r="H5083" i="1"/>
  <c r="F5084" i="1"/>
  <c r="H5084" i="1" s="1"/>
  <c r="F5085" i="1"/>
  <c r="H5085" i="1"/>
  <c r="D5086" i="1"/>
  <c r="H5086" i="1" s="1"/>
  <c r="F5086" i="1"/>
  <c r="F5087" i="1"/>
  <c r="H5087" i="1"/>
  <c r="F5088" i="1"/>
  <c r="H5088" i="1" s="1"/>
  <c r="F5089" i="1"/>
  <c r="H5089" i="1"/>
  <c r="H5090" i="1"/>
  <c r="D5091" i="1"/>
  <c r="F5091" i="1"/>
  <c r="H5091" i="1"/>
  <c r="D5092" i="1"/>
  <c r="H5092" i="1" s="1"/>
  <c r="E5092" i="1"/>
  <c r="F5093" i="1"/>
  <c r="H5093" i="1" s="1"/>
  <c r="F5094" i="1"/>
  <c r="H5094" i="1" s="1"/>
  <c r="F5095" i="1"/>
  <c r="H5095" i="1" s="1"/>
  <c r="F5096" i="1"/>
  <c r="H5096" i="1" s="1"/>
  <c r="H5097" i="1"/>
  <c r="F5098" i="1"/>
  <c r="H5098" i="1" s="1"/>
  <c r="F5099" i="1"/>
  <c r="H5099" i="1"/>
  <c r="F5100" i="1"/>
  <c r="H5100" i="1" s="1"/>
  <c r="F5101" i="1"/>
  <c r="H5101" i="1"/>
  <c r="F5102" i="1"/>
  <c r="H5102" i="1" s="1"/>
  <c r="F5103" i="1"/>
  <c r="H5103" i="1"/>
  <c r="H5104" i="1"/>
  <c r="F5105" i="1"/>
  <c r="H5105" i="1"/>
  <c r="F5106" i="1"/>
  <c r="H5106" i="1" s="1"/>
  <c r="H5107" i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H5118" i="1"/>
  <c r="H5119" i="1"/>
  <c r="F5120" i="1"/>
  <c r="H5120" i="1"/>
  <c r="F5121" i="1"/>
  <c r="H5121" i="1" s="1"/>
  <c r="F5122" i="1"/>
  <c r="H5122" i="1"/>
  <c r="F5123" i="1"/>
  <c r="H5123" i="1" s="1"/>
  <c r="F5124" i="1"/>
  <c r="H5124" i="1"/>
  <c r="H5125" i="1"/>
  <c r="F5126" i="1"/>
  <c r="H5126" i="1"/>
  <c r="F5127" i="1"/>
  <c r="H5127" i="1" s="1"/>
  <c r="H5128" i="1"/>
  <c r="F5129" i="1"/>
  <c r="H5129" i="1"/>
  <c r="F5130" i="1"/>
  <c r="H5130" i="1" s="1"/>
  <c r="F5131" i="1"/>
  <c r="H5131" i="1"/>
  <c r="F5132" i="1"/>
  <c r="H5132" i="1" s="1"/>
  <c r="F5133" i="1"/>
  <c r="H5133" i="1"/>
  <c r="F5134" i="1"/>
  <c r="H5134" i="1" s="1"/>
  <c r="F5135" i="1"/>
  <c r="H5135" i="1"/>
  <c r="F5136" i="1"/>
  <c r="H5136" i="1" s="1"/>
  <c r="F5137" i="1"/>
  <c r="H5137" i="1"/>
  <c r="F5138" i="1"/>
  <c r="H5138" i="1" s="1"/>
  <c r="F5139" i="1"/>
  <c r="H5139" i="1"/>
  <c r="F5140" i="1"/>
  <c r="H5140" i="1" s="1"/>
  <c r="F5141" i="1"/>
  <c r="H5141" i="1"/>
  <c r="F5142" i="1"/>
  <c r="H5142" i="1" s="1"/>
  <c r="H5143" i="1"/>
  <c r="H5144" i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H5152" i="1"/>
  <c r="F5153" i="1"/>
  <c r="H5153" i="1" s="1"/>
  <c r="F5154" i="1"/>
  <c r="H5154" i="1"/>
  <c r="F5155" i="1"/>
  <c r="H5155" i="1" s="1"/>
  <c r="F5156" i="1"/>
  <c r="H5156" i="1"/>
  <c r="F5157" i="1"/>
  <c r="H5157" i="1" s="1"/>
  <c r="F5158" i="1"/>
  <c r="H5158" i="1"/>
  <c r="F5159" i="1"/>
  <c r="H5159" i="1" s="1"/>
  <c r="F5160" i="1"/>
  <c r="H5160" i="1"/>
  <c r="F5161" i="1"/>
  <c r="H5161" i="1" s="1"/>
  <c r="F5162" i="1"/>
  <c r="H5162" i="1"/>
  <c r="F5163" i="1"/>
  <c r="H5163" i="1" s="1"/>
  <c r="F5164" i="1"/>
  <c r="H5164" i="1"/>
  <c r="F5165" i="1"/>
  <c r="H5165" i="1" s="1"/>
  <c r="F5166" i="1"/>
  <c r="H5166" i="1"/>
  <c r="F5167" i="1"/>
  <c r="H5167" i="1" s="1"/>
  <c r="H5168" i="1"/>
  <c r="F5169" i="1"/>
  <c r="H5169" i="1" s="1"/>
  <c r="F5170" i="1"/>
  <c r="H5170" i="1"/>
  <c r="F5171" i="1"/>
  <c r="H5171" i="1" s="1"/>
  <c r="F5172" i="1"/>
  <c r="H5172" i="1"/>
  <c r="F5173" i="1"/>
  <c r="H5173" i="1" s="1"/>
  <c r="F5174" i="1"/>
  <c r="H5174" i="1"/>
  <c r="F5175" i="1"/>
  <c r="H5175" i="1" s="1"/>
  <c r="H5176" i="1"/>
  <c r="F5177" i="1"/>
  <c r="H5177" i="1"/>
  <c r="F5178" i="1"/>
  <c r="H5178" i="1" s="1"/>
  <c r="F5179" i="1"/>
  <c r="H5179" i="1" s="1"/>
  <c r="F5180" i="1"/>
  <c r="H5180" i="1"/>
  <c r="F5181" i="1"/>
  <c r="H5181" i="1" s="1"/>
  <c r="F5182" i="1"/>
  <c r="H5182" i="1" s="1"/>
  <c r="F5183" i="1"/>
  <c r="H5183" i="1" s="1"/>
  <c r="F5184" i="1"/>
  <c r="H5184" i="1"/>
  <c r="F5185" i="1"/>
  <c r="H5185" i="1" s="1"/>
  <c r="F5186" i="1"/>
  <c r="H5186" i="1"/>
  <c r="F5187" i="1"/>
  <c r="H5187" i="1"/>
  <c r="F5188" i="1"/>
  <c r="H5188" i="1"/>
  <c r="F5189" i="1"/>
  <c r="H5189" i="1" s="1"/>
  <c r="F5190" i="1"/>
  <c r="H5190" i="1" s="1"/>
  <c r="F5191" i="1"/>
  <c r="H5191" i="1"/>
  <c r="F5192" i="1"/>
  <c r="H5192" i="1" s="1"/>
  <c r="F5193" i="1"/>
  <c r="H5193" i="1" s="1"/>
  <c r="F5194" i="1"/>
  <c r="H5194" i="1" s="1"/>
  <c r="H5195" i="1"/>
  <c r="F5196" i="1"/>
  <c r="H5196" i="1" s="1"/>
  <c r="F5197" i="1"/>
  <c r="H5197" i="1"/>
  <c r="F5198" i="1"/>
  <c r="H5198" i="1" s="1"/>
  <c r="F5199" i="1"/>
  <c r="H5199" i="1"/>
  <c r="F5200" i="1"/>
  <c r="H5200" i="1" s="1"/>
  <c r="F5201" i="1"/>
  <c r="H5201" i="1"/>
  <c r="F5202" i="1"/>
  <c r="H5202" i="1" s="1"/>
  <c r="F5203" i="1"/>
  <c r="H5203" i="1"/>
  <c r="H5204" i="1"/>
  <c r="H5205" i="1"/>
  <c r="F5206" i="1"/>
  <c r="H5206" i="1" s="1"/>
  <c r="F5207" i="1"/>
  <c r="H5207" i="1"/>
  <c r="F5208" i="1"/>
  <c r="H5208" i="1"/>
  <c r="F5209" i="1"/>
  <c r="H5209" i="1"/>
  <c r="F5210" i="1"/>
  <c r="H5210" i="1"/>
  <c r="H5211" i="1"/>
  <c r="F5212" i="1"/>
  <c r="H5212" i="1"/>
  <c r="F5213" i="1"/>
  <c r="H5213" i="1" s="1"/>
  <c r="F5214" i="1"/>
  <c r="H5214" i="1"/>
  <c r="F5215" i="1"/>
  <c r="H5215" i="1" s="1"/>
  <c r="F5216" i="1"/>
  <c r="H5216" i="1"/>
  <c r="F5217" i="1"/>
  <c r="H5217" i="1" s="1"/>
  <c r="F5218" i="1"/>
  <c r="H5218" i="1"/>
  <c r="F5219" i="1"/>
  <c r="H5219" i="1" s="1"/>
  <c r="F5220" i="1"/>
  <c r="H5220" i="1"/>
  <c r="H5221" i="1"/>
  <c r="F5222" i="1"/>
  <c r="H5222" i="1"/>
  <c r="F5223" i="1"/>
  <c r="H5223" i="1" s="1"/>
  <c r="F5224" i="1"/>
  <c r="H5224" i="1"/>
  <c r="F5225" i="1"/>
  <c r="H5225" i="1" s="1"/>
  <c r="F5226" i="1"/>
  <c r="H5226" i="1"/>
  <c r="F5227" i="1"/>
  <c r="H5227" i="1" s="1"/>
  <c r="F5228" i="1"/>
  <c r="H5228" i="1"/>
  <c r="F5229" i="1"/>
  <c r="H5229" i="1" s="1"/>
  <c r="F5230" i="1"/>
  <c r="H5230" i="1"/>
  <c r="F5231" i="1"/>
  <c r="H5231" i="1" s="1"/>
  <c r="F5232" i="1"/>
  <c r="H5232" i="1"/>
  <c r="F5233" i="1"/>
  <c r="H5233" i="1" s="1"/>
  <c r="F5234" i="1"/>
  <c r="H5234" i="1"/>
  <c r="F5235" i="1"/>
  <c r="H5235" i="1" s="1"/>
  <c r="F5236" i="1"/>
  <c r="H5236" i="1"/>
  <c r="F5237" i="1"/>
  <c r="H5237" i="1" s="1"/>
  <c r="F5238" i="1"/>
  <c r="H5238" i="1"/>
  <c r="H5239" i="1"/>
  <c r="F5240" i="1"/>
  <c r="H5240" i="1"/>
  <c r="F5241" i="1"/>
  <c r="H5241" i="1"/>
  <c r="D5242" i="1"/>
  <c r="E5242" i="1"/>
  <c r="F5242" i="1"/>
  <c r="H5242" i="1"/>
  <c r="F5243" i="1"/>
  <c r="H5243" i="1" s="1"/>
  <c r="F5244" i="1"/>
  <c r="H5244" i="1"/>
  <c r="F5245" i="1"/>
  <c r="H5245" i="1" s="1"/>
  <c r="D5246" i="1"/>
  <c r="E5246" i="1"/>
  <c r="F5246" i="1" s="1"/>
  <c r="E5247" i="1"/>
  <c r="F5247" i="1"/>
  <c r="H5247" i="1"/>
  <c r="F5248" i="1"/>
  <c r="H5248" i="1" s="1"/>
  <c r="F5249" i="1"/>
  <c r="H5249" i="1"/>
  <c r="F5250" i="1"/>
  <c r="H5250" i="1" s="1"/>
  <c r="F5251" i="1"/>
  <c r="H5251" i="1"/>
  <c r="F5252" i="1"/>
  <c r="H5252" i="1" s="1"/>
  <c r="F5253" i="1"/>
  <c r="H5253" i="1"/>
  <c r="F5254" i="1"/>
  <c r="H5254" i="1" s="1"/>
  <c r="F5255" i="1"/>
  <c r="H5255" i="1"/>
  <c r="F5256" i="1"/>
  <c r="H5256" i="1" s="1"/>
  <c r="F5257" i="1"/>
  <c r="H5257" i="1"/>
  <c r="F5258" i="1"/>
  <c r="H5258" i="1" s="1"/>
  <c r="F5259" i="1"/>
  <c r="H5259" i="1"/>
  <c r="F5260" i="1"/>
  <c r="H5260" i="1" s="1"/>
  <c r="F5261" i="1"/>
  <c r="H5261" i="1"/>
  <c r="F5262" i="1"/>
  <c r="H5262" i="1" s="1"/>
  <c r="F5263" i="1"/>
  <c r="H5263" i="1"/>
  <c r="F5264" i="1"/>
  <c r="H5264" i="1" s="1"/>
  <c r="D5265" i="1"/>
  <c r="H5265" i="1"/>
  <c r="F5266" i="1"/>
  <c r="H5266" i="1" s="1"/>
  <c r="F5267" i="1"/>
  <c r="H5267" i="1"/>
  <c r="F5268" i="1"/>
  <c r="H5268" i="1" s="1"/>
  <c r="F5269" i="1"/>
  <c r="H5269" i="1"/>
  <c r="F5270" i="1"/>
  <c r="H5270" i="1" s="1"/>
  <c r="F5271" i="1"/>
  <c r="H5271" i="1"/>
  <c r="F5272" i="1"/>
  <c r="H5272" i="1" s="1"/>
  <c r="F5273" i="1"/>
  <c r="H5273" i="1"/>
  <c r="H5274" i="1"/>
  <c r="H5275" i="1"/>
  <c r="F5276" i="1"/>
  <c r="H5276" i="1"/>
  <c r="F5277" i="1"/>
  <c r="H5277" i="1" s="1"/>
  <c r="F5278" i="1"/>
  <c r="H5278" i="1" s="1"/>
  <c r="F5279" i="1"/>
  <c r="H5279" i="1" s="1"/>
  <c r="H5280" i="1"/>
  <c r="F5281" i="1"/>
  <c r="H5281" i="1" s="1"/>
  <c r="F5282" i="1"/>
  <c r="H5282" i="1"/>
  <c r="F5283" i="1"/>
  <c r="H5283" i="1" s="1"/>
  <c r="F5284" i="1"/>
  <c r="H5284" i="1"/>
  <c r="F5285" i="1"/>
  <c r="H5285" i="1" s="1"/>
  <c r="F5286" i="1"/>
  <c r="H5286" i="1"/>
  <c r="F5287" i="1"/>
  <c r="H5287" i="1" s="1"/>
  <c r="F5288" i="1"/>
  <c r="H5288" i="1"/>
  <c r="F5289" i="1"/>
  <c r="H5289" i="1" s="1"/>
  <c r="F5290" i="1"/>
  <c r="H5290" i="1"/>
  <c r="F5291" i="1"/>
  <c r="H5291" i="1" s="1"/>
  <c r="F5292" i="1"/>
  <c r="H5292" i="1"/>
  <c r="F5293" i="1"/>
  <c r="H5293" i="1" s="1"/>
  <c r="F5294" i="1"/>
  <c r="H5294" i="1"/>
  <c r="F5295" i="1"/>
  <c r="H5295" i="1" s="1"/>
  <c r="F5296" i="1"/>
  <c r="H5296" i="1"/>
  <c r="F5297" i="1"/>
  <c r="H5297" i="1" s="1"/>
  <c r="F5298" i="1"/>
  <c r="H5298" i="1"/>
  <c r="F5299" i="1"/>
  <c r="H5299" i="1" s="1"/>
  <c r="F5300" i="1"/>
  <c r="H5300" i="1"/>
  <c r="F5301" i="1"/>
  <c r="H5301" i="1" s="1"/>
  <c r="F5302" i="1"/>
  <c r="H5302" i="1"/>
  <c r="F5303" i="1"/>
  <c r="H5303" i="1" s="1"/>
  <c r="F5304" i="1"/>
  <c r="H5304" i="1"/>
  <c r="F5305" i="1"/>
  <c r="H5305" i="1" s="1"/>
  <c r="H5306" i="1"/>
  <c r="F5307" i="1"/>
  <c r="H5307" i="1" s="1"/>
  <c r="F5308" i="1"/>
  <c r="H5308" i="1"/>
  <c r="F5309" i="1"/>
  <c r="H5309" i="1" s="1"/>
  <c r="F5310" i="1"/>
  <c r="H5310" i="1"/>
  <c r="F5311" i="1"/>
  <c r="H5311" i="1" s="1"/>
  <c r="F5312" i="1"/>
  <c r="H5312" i="1"/>
  <c r="F5313" i="1"/>
  <c r="H5313" i="1" s="1"/>
  <c r="F5314" i="1"/>
  <c r="H5314" i="1"/>
  <c r="F5315" i="1"/>
  <c r="H5315" i="1" s="1"/>
  <c r="F5316" i="1"/>
  <c r="H5316" i="1"/>
  <c r="F5317" i="1"/>
  <c r="H5317" i="1" s="1"/>
  <c r="F5318" i="1"/>
  <c r="H5318" i="1"/>
  <c r="H5319" i="1"/>
  <c r="F5320" i="1"/>
  <c r="H5320" i="1"/>
  <c r="F5321" i="1"/>
  <c r="H5321" i="1" s="1"/>
  <c r="F5322" i="1"/>
  <c r="H5322" i="1"/>
  <c r="F5323" i="1"/>
  <c r="H5323" i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/>
  <c r="F5332" i="1"/>
  <c r="H5332" i="1" s="1"/>
  <c r="F5333" i="1"/>
  <c r="H5333" i="1" s="1"/>
  <c r="F5334" i="1"/>
  <c r="H5334" i="1" s="1"/>
  <c r="F5335" i="1"/>
  <c r="H5335" i="1" s="1"/>
  <c r="F5336" i="1"/>
  <c r="H5336" i="1" s="1"/>
  <c r="H5337" i="1"/>
  <c r="F5338" i="1"/>
  <c r="H5338" i="1" s="1"/>
  <c r="F5339" i="1"/>
  <c r="H5339" i="1" s="1"/>
  <c r="F5340" i="1"/>
  <c r="H5340" i="1" s="1"/>
  <c r="F5341" i="1"/>
  <c r="H5341" i="1"/>
  <c r="F5342" i="1"/>
  <c r="H5342" i="1" s="1"/>
  <c r="F5343" i="1"/>
  <c r="H5343" i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/>
  <c r="F5368" i="1"/>
  <c r="H5368" i="1" s="1"/>
  <c r="F5369" i="1"/>
  <c r="H5369" i="1" s="1"/>
  <c r="H5370" i="1"/>
  <c r="H5371" i="1"/>
  <c r="F5372" i="1"/>
  <c r="H5372" i="1" s="1"/>
  <c r="F5373" i="1"/>
  <c r="H5373" i="1" s="1"/>
  <c r="F5374" i="1"/>
  <c r="H5374" i="1" s="1"/>
  <c r="F5375" i="1"/>
  <c r="H5375" i="1" s="1"/>
  <c r="F5376" i="1"/>
  <c r="H5376" i="1"/>
  <c r="F5377" i="1"/>
  <c r="H5377" i="1" s="1"/>
  <c r="F5378" i="1"/>
  <c r="H5378" i="1" s="1"/>
  <c r="F5379" i="1"/>
  <c r="H5379" i="1" s="1"/>
  <c r="H5380" i="1"/>
  <c r="F5381" i="1"/>
  <c r="H5381" i="1" s="1"/>
  <c r="F5382" i="1"/>
  <c r="H5382" i="1" s="1"/>
  <c r="F5383" i="1"/>
  <c r="H5383" i="1" s="1"/>
  <c r="F5384" i="1"/>
  <c r="H5384" i="1" s="1"/>
  <c r="H5385" i="1"/>
  <c r="F5386" i="1"/>
  <c r="H5386" i="1"/>
  <c r="F5387" i="1"/>
  <c r="H5387" i="1" s="1"/>
  <c r="F5388" i="1"/>
  <c r="H5388" i="1"/>
  <c r="F5389" i="1"/>
  <c r="H5389" i="1" s="1"/>
  <c r="F5390" i="1"/>
  <c r="H5390" i="1"/>
  <c r="F5391" i="1"/>
  <c r="H5391" i="1" s="1"/>
  <c r="F5392" i="1"/>
  <c r="H5392" i="1"/>
  <c r="F5393" i="1"/>
  <c r="H5393" i="1" s="1"/>
  <c r="F5394" i="1"/>
  <c r="H5394" i="1"/>
  <c r="F5395" i="1"/>
  <c r="H5395" i="1" s="1"/>
  <c r="F5396" i="1"/>
  <c r="H5396" i="1"/>
  <c r="F5397" i="1"/>
  <c r="H5397" i="1" s="1"/>
  <c r="F5398" i="1"/>
  <c r="H5398" i="1"/>
  <c r="F5399" i="1"/>
  <c r="H5399" i="1" s="1"/>
  <c r="F5400" i="1"/>
  <c r="H5400" i="1"/>
  <c r="F5401" i="1"/>
  <c r="H5401" i="1" s="1"/>
  <c r="F5402" i="1"/>
  <c r="H5402" i="1"/>
  <c r="F5403" i="1"/>
  <c r="H5403" i="1" s="1"/>
  <c r="H5404" i="1"/>
  <c r="F5405" i="1"/>
  <c r="H5405" i="1" s="1"/>
  <c r="F5406" i="1"/>
  <c r="H5406" i="1" s="1"/>
  <c r="F5407" i="1"/>
  <c r="H5407" i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/>
  <c r="F5414" i="1"/>
  <c r="H5414" i="1"/>
  <c r="F5415" i="1"/>
  <c r="H5415" i="1"/>
  <c r="F5416" i="1"/>
  <c r="H5416" i="1"/>
  <c r="F5417" i="1"/>
  <c r="H5417" i="1" s="1"/>
  <c r="F5418" i="1"/>
  <c r="H5418" i="1"/>
  <c r="F5419" i="1"/>
  <c r="H5419" i="1" s="1"/>
  <c r="F5420" i="1"/>
  <c r="H5420" i="1" s="1"/>
  <c r="F5421" i="1"/>
  <c r="H5421" i="1"/>
  <c r="F5422" i="1"/>
  <c r="H5422" i="1"/>
  <c r="F5423" i="1"/>
  <c r="H5423" i="1"/>
  <c r="F5424" i="1"/>
  <c r="H5424" i="1"/>
  <c r="F5425" i="1"/>
  <c r="H5425" i="1"/>
  <c r="F5426" i="1"/>
  <c r="H5426" i="1" s="1"/>
  <c r="H5427" i="1"/>
  <c r="F5428" i="1"/>
  <c r="H5428" i="1" s="1"/>
  <c r="F5429" i="1"/>
  <c r="H5429" i="1"/>
  <c r="F5430" i="1"/>
  <c r="H5430" i="1" s="1"/>
  <c r="H5431" i="1"/>
  <c r="H5432" i="1"/>
  <c r="F5433" i="1"/>
  <c r="H5433" i="1" s="1"/>
  <c r="F5434" i="1"/>
  <c r="H5434" i="1" s="1"/>
  <c r="F5435" i="1"/>
  <c r="H5435" i="1"/>
  <c r="F5436" i="1"/>
  <c r="H5436" i="1" s="1"/>
  <c r="F5437" i="1"/>
  <c r="H5437" i="1" s="1"/>
  <c r="F5438" i="1"/>
  <c r="H5438" i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/>
  <c r="H5445" i="1"/>
  <c r="F5446" i="1"/>
  <c r="H5446" i="1" s="1"/>
  <c r="F5447" i="1"/>
  <c r="H5447" i="1" s="1"/>
  <c r="F5448" i="1"/>
  <c r="H5448" i="1" s="1"/>
  <c r="F5449" i="1"/>
  <c r="H5449" i="1" s="1"/>
  <c r="F5450" i="1"/>
  <c r="H5450" i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/>
  <c r="F5469" i="1"/>
  <c r="H5469" i="1" s="1"/>
  <c r="F5470" i="1"/>
  <c r="H5470" i="1" s="1"/>
  <c r="F5471" i="1"/>
  <c r="H5471" i="1" s="1"/>
  <c r="F5472" i="1"/>
  <c r="H5472" i="1"/>
  <c r="F5473" i="1"/>
  <c r="H5473" i="1" s="1"/>
  <c r="F5474" i="1"/>
  <c r="H5474" i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/>
  <c r="F5481" i="1"/>
  <c r="H5481" i="1" s="1"/>
  <c r="F5482" i="1"/>
  <c r="H5482" i="1" s="1"/>
  <c r="F5483" i="1"/>
  <c r="H5483" i="1" s="1"/>
  <c r="F5484" i="1"/>
  <c r="H5484" i="1"/>
  <c r="F5485" i="1"/>
  <c r="H5485" i="1" s="1"/>
  <c r="F5486" i="1"/>
  <c r="H5486" i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/>
  <c r="F5505" i="1"/>
  <c r="H5505" i="1" s="1"/>
  <c r="F5506" i="1"/>
  <c r="H5506" i="1" s="1"/>
  <c r="F5507" i="1"/>
  <c r="H5507" i="1" s="1"/>
  <c r="F5508" i="1"/>
  <c r="H5508" i="1"/>
  <c r="F5509" i="1"/>
  <c r="H5509" i="1" s="1"/>
  <c r="F5510" i="1"/>
  <c r="H5510" i="1"/>
  <c r="F5511" i="1"/>
  <c r="H5511" i="1" s="1"/>
  <c r="F5512" i="1"/>
  <c r="H5512" i="1"/>
  <c r="F5513" i="1"/>
  <c r="H5513" i="1" s="1"/>
  <c r="F5514" i="1"/>
  <c r="H5514" i="1"/>
  <c r="F5515" i="1"/>
  <c r="H5515" i="1" s="1"/>
  <c r="F5516" i="1"/>
  <c r="H5516" i="1"/>
  <c r="H5517" i="1"/>
  <c r="F5518" i="1"/>
  <c r="H5518" i="1" s="1"/>
  <c r="F5519" i="1"/>
  <c r="H5519" i="1" s="1"/>
  <c r="F5520" i="1"/>
  <c r="H5520" i="1" s="1"/>
  <c r="F5521" i="1"/>
  <c r="H5521" i="1"/>
  <c r="F5522" i="1"/>
  <c r="H5522" i="1" s="1"/>
  <c r="F5523" i="1"/>
  <c r="H5523" i="1" s="1"/>
  <c r="F5524" i="1"/>
  <c r="H5524" i="1" s="1"/>
  <c r="F5525" i="1"/>
  <c r="H5525" i="1"/>
  <c r="H5526" i="1"/>
  <c r="F5527" i="1"/>
  <c r="H5527" i="1"/>
  <c r="F5528" i="1"/>
  <c r="H5528" i="1" s="1"/>
  <c r="F5529" i="1"/>
  <c r="H5529" i="1"/>
  <c r="H5530" i="1"/>
  <c r="F5531" i="1"/>
  <c r="H5531" i="1"/>
  <c r="F5532" i="1"/>
  <c r="H5532" i="1" s="1"/>
  <c r="F5533" i="1"/>
  <c r="H5533" i="1"/>
  <c r="F5534" i="1"/>
  <c r="H5534" i="1" s="1"/>
  <c r="F5535" i="1"/>
  <c r="H5535" i="1"/>
  <c r="F5536" i="1"/>
  <c r="H5536" i="1" s="1"/>
  <c r="F5537" i="1"/>
  <c r="H5537" i="1"/>
  <c r="F5538" i="1"/>
  <c r="H5538" i="1" s="1"/>
  <c r="F5539" i="1"/>
  <c r="H5539" i="1"/>
  <c r="H5540" i="1"/>
  <c r="H5541" i="1"/>
  <c r="F5542" i="1"/>
  <c r="H5542" i="1"/>
  <c r="F5543" i="1"/>
  <c r="H5543" i="1" s="1"/>
  <c r="F5544" i="1"/>
  <c r="H5544" i="1"/>
  <c r="F5545" i="1"/>
  <c r="H5545" i="1" s="1"/>
  <c r="F5546" i="1"/>
  <c r="H5546" i="1"/>
  <c r="F5547" i="1"/>
  <c r="H5547" i="1" s="1"/>
  <c r="F5548" i="1"/>
  <c r="H5548" i="1"/>
  <c r="F5549" i="1"/>
  <c r="H5549" i="1" s="1"/>
  <c r="F5550" i="1"/>
  <c r="H5550" i="1"/>
  <c r="F5551" i="1"/>
  <c r="H5551" i="1" s="1"/>
  <c r="F5552" i="1"/>
  <c r="H5552" i="1"/>
  <c r="F5553" i="1"/>
  <c r="H5553" i="1" s="1"/>
  <c r="H5554" i="1"/>
  <c r="F5555" i="1"/>
  <c r="H5555" i="1" s="1"/>
  <c r="F5556" i="1"/>
  <c r="H5556" i="1"/>
  <c r="F5557" i="1"/>
  <c r="H5557" i="1" s="1"/>
  <c r="F5558" i="1"/>
  <c r="H5558" i="1"/>
  <c r="F5559" i="1"/>
  <c r="H5559" i="1" s="1"/>
  <c r="F5560" i="1"/>
  <c r="H5560" i="1"/>
  <c r="F5561" i="1"/>
  <c r="H5561" i="1" s="1"/>
  <c r="F5562" i="1"/>
  <c r="H5562" i="1"/>
  <c r="F5563" i="1"/>
  <c r="H5563" i="1" s="1"/>
  <c r="F5564" i="1"/>
  <c r="H5564" i="1"/>
  <c r="F5565" i="1"/>
  <c r="H5565" i="1" s="1"/>
  <c r="F5566" i="1"/>
  <c r="H5566" i="1"/>
  <c r="F5567" i="1"/>
  <c r="H5567" i="1" s="1"/>
  <c r="F5568" i="1"/>
  <c r="H5568" i="1"/>
  <c r="F5569" i="1"/>
  <c r="H5569" i="1" s="1"/>
  <c r="F5570" i="1"/>
  <c r="H5570" i="1"/>
  <c r="F5571" i="1"/>
  <c r="H5571" i="1" s="1"/>
  <c r="F5572" i="1"/>
  <c r="H5572" i="1"/>
  <c r="H5573" i="1"/>
  <c r="F5574" i="1"/>
  <c r="H5574" i="1" s="1"/>
  <c r="F5575" i="1"/>
  <c r="H5575" i="1"/>
  <c r="F5576" i="1"/>
  <c r="H5576" i="1" s="1"/>
  <c r="F5577" i="1"/>
  <c r="H5577" i="1" s="1"/>
  <c r="F5578" i="1"/>
  <c r="H5578" i="1" s="1"/>
  <c r="F5579" i="1"/>
  <c r="H5579" i="1"/>
  <c r="F5580" i="1"/>
  <c r="H5580" i="1" s="1"/>
  <c r="F5581" i="1"/>
  <c r="H5581" i="1" s="1"/>
  <c r="F5582" i="1"/>
  <c r="H5582" i="1" s="1"/>
  <c r="F5583" i="1"/>
  <c r="H5583" i="1"/>
  <c r="F5584" i="1"/>
  <c r="H5584" i="1" s="1"/>
  <c r="F5585" i="1"/>
  <c r="H5585" i="1" s="1"/>
  <c r="F5586" i="1"/>
  <c r="H5586" i="1" s="1"/>
  <c r="F5587" i="1"/>
  <c r="H5587" i="1"/>
  <c r="F5588" i="1"/>
  <c r="H5588" i="1" s="1"/>
  <c r="F5589" i="1"/>
  <c r="H5589" i="1" s="1"/>
  <c r="F5590" i="1"/>
  <c r="H5590" i="1" s="1"/>
  <c r="F5591" i="1"/>
  <c r="H5591" i="1"/>
  <c r="F5592" i="1"/>
  <c r="H5592" i="1" s="1"/>
  <c r="F5593" i="1"/>
  <c r="H5593" i="1" s="1"/>
  <c r="F5594" i="1"/>
  <c r="H5594" i="1" s="1"/>
  <c r="F5595" i="1"/>
  <c r="H5595" i="1"/>
  <c r="F5596" i="1"/>
  <c r="H5596" i="1" s="1"/>
  <c r="F5597" i="1"/>
  <c r="H5597" i="1" s="1"/>
  <c r="F5598" i="1"/>
  <c r="H5598" i="1" s="1"/>
  <c r="F5599" i="1"/>
  <c r="H5599" i="1"/>
  <c r="F5600" i="1"/>
  <c r="H5600" i="1" s="1"/>
  <c r="F5601" i="1"/>
  <c r="H5601" i="1" s="1"/>
  <c r="F5602" i="1"/>
  <c r="H5602" i="1" s="1"/>
  <c r="F5603" i="1"/>
  <c r="H5603" i="1"/>
  <c r="F5604" i="1"/>
  <c r="H5604" i="1" s="1"/>
  <c r="H5605" i="1"/>
  <c r="F5606" i="1"/>
  <c r="H5606" i="1" s="1"/>
  <c r="F5607" i="1"/>
  <c r="H5607" i="1"/>
  <c r="H5608" i="1"/>
  <c r="F5609" i="1"/>
  <c r="H5609" i="1"/>
  <c r="F5610" i="1"/>
  <c r="H5610" i="1" s="1"/>
  <c r="F5611" i="1"/>
  <c r="H5611" i="1"/>
  <c r="F5612" i="1"/>
  <c r="H5612" i="1" s="1"/>
  <c r="F5613" i="1"/>
  <c r="H5613" i="1"/>
  <c r="F5614" i="1"/>
  <c r="H5614" i="1" s="1"/>
  <c r="F5615" i="1"/>
  <c r="H5615" i="1"/>
  <c r="F5616" i="1"/>
  <c r="H5616" i="1" s="1"/>
  <c r="F5617" i="1"/>
  <c r="H5617" i="1"/>
  <c r="F5618" i="1"/>
  <c r="H5618" i="1" s="1"/>
  <c r="F5619" i="1"/>
  <c r="H5619" i="1"/>
  <c r="F5620" i="1"/>
  <c r="H5620" i="1" s="1"/>
  <c r="F5621" i="1"/>
  <c r="H5621" i="1"/>
  <c r="F5622" i="1"/>
  <c r="H5622" i="1" s="1"/>
  <c r="F5623" i="1"/>
  <c r="H5623" i="1"/>
  <c r="F5624" i="1"/>
  <c r="H5624" i="1" s="1"/>
  <c r="F5625" i="1"/>
  <c r="H5625" i="1"/>
  <c r="F5626" i="1"/>
  <c r="H5626" i="1" s="1"/>
  <c r="F5627" i="1"/>
  <c r="H5627" i="1"/>
  <c r="F5628" i="1"/>
  <c r="H5628" i="1" s="1"/>
  <c r="F5629" i="1"/>
  <c r="H5629" i="1"/>
  <c r="F5630" i="1"/>
  <c r="H5630" i="1" s="1"/>
  <c r="F5631" i="1"/>
  <c r="H5631" i="1"/>
  <c r="H5632" i="1"/>
  <c r="F5633" i="1"/>
  <c r="H5633" i="1" s="1"/>
  <c r="F5634" i="1"/>
  <c r="H5634" i="1"/>
  <c r="H5635" i="1"/>
  <c r="F5636" i="1"/>
  <c r="H5636" i="1"/>
  <c r="F5637" i="1"/>
  <c r="H5637" i="1" s="1"/>
  <c r="F5638" i="1"/>
  <c r="H5638" i="1"/>
  <c r="F5639" i="1"/>
  <c r="H5639" i="1" s="1"/>
  <c r="F5640" i="1"/>
  <c r="H5640" i="1"/>
  <c r="F5641" i="1"/>
  <c r="H5641" i="1" s="1"/>
  <c r="F5642" i="1"/>
  <c r="H5642" i="1"/>
  <c r="F5643" i="1"/>
  <c r="H5643" i="1" s="1"/>
  <c r="F5644" i="1"/>
  <c r="H5644" i="1"/>
  <c r="F5645" i="1"/>
  <c r="H5645" i="1" s="1"/>
  <c r="F5646" i="1"/>
  <c r="H5646" i="1"/>
  <c r="F5647" i="1"/>
  <c r="H5647" i="1" s="1"/>
  <c r="F5648" i="1"/>
  <c r="H5648" i="1"/>
  <c r="F5649" i="1"/>
  <c r="H5649" i="1" s="1"/>
  <c r="F5650" i="1"/>
  <c r="H5650" i="1"/>
  <c r="F5651" i="1"/>
  <c r="H5651" i="1" s="1"/>
  <c r="F5652" i="1"/>
  <c r="H5652" i="1"/>
  <c r="F5653" i="1"/>
  <c r="H5653" i="1" s="1"/>
  <c r="F5654" i="1"/>
  <c r="H5654" i="1"/>
  <c r="F5655" i="1"/>
  <c r="H5655" i="1" s="1"/>
  <c r="F5656" i="1"/>
  <c r="H5656" i="1"/>
  <c r="F5657" i="1"/>
  <c r="H5657" i="1" s="1"/>
  <c r="G5658" i="1"/>
  <c r="H5658" i="1"/>
  <c r="F5659" i="1"/>
  <c r="H5659" i="1" s="1"/>
  <c r="F5660" i="1"/>
  <c r="H5660" i="1"/>
  <c r="F5661" i="1"/>
  <c r="H5661" i="1" s="1"/>
  <c r="H5662" i="1"/>
  <c r="F5663" i="1"/>
  <c r="H5663" i="1" s="1"/>
  <c r="F5664" i="1"/>
  <c r="H5664" i="1"/>
  <c r="F5665" i="1"/>
  <c r="H5665" i="1" s="1"/>
  <c r="F5666" i="1"/>
  <c r="H5666" i="1"/>
  <c r="F5667" i="1"/>
  <c r="H5667" i="1" s="1"/>
  <c r="H5668" i="1"/>
  <c r="H5669" i="1"/>
  <c r="F5670" i="1"/>
  <c r="H5670" i="1" s="1"/>
  <c r="H5671" i="1"/>
  <c r="F5672" i="1"/>
  <c r="H5672" i="1" s="1"/>
  <c r="F5673" i="1"/>
  <c r="H5673" i="1"/>
  <c r="F5674" i="1"/>
  <c r="H5674" i="1" s="1"/>
  <c r="F5675" i="1"/>
  <c r="H5675" i="1"/>
  <c r="F5676" i="1"/>
  <c r="H5676" i="1" s="1"/>
  <c r="H5677" i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H5687" i="1"/>
  <c r="F5688" i="1"/>
  <c r="H5688" i="1"/>
  <c r="F5689" i="1"/>
  <c r="H5689" i="1" s="1"/>
  <c r="F5690" i="1"/>
  <c r="H5690" i="1"/>
  <c r="F5691" i="1"/>
  <c r="H5691" i="1" s="1"/>
  <c r="F5692" i="1"/>
  <c r="H5692" i="1"/>
  <c r="F5693" i="1"/>
  <c r="H5693" i="1" s="1"/>
  <c r="F5694" i="1"/>
  <c r="H5694" i="1"/>
  <c r="F5695" i="1"/>
  <c r="H5695" i="1" s="1"/>
  <c r="F5696" i="1"/>
  <c r="H5696" i="1"/>
  <c r="F5697" i="1"/>
  <c r="H5697" i="1" s="1"/>
  <c r="F5698" i="1"/>
  <c r="H5698" i="1"/>
  <c r="F5699" i="1"/>
  <c r="H5699" i="1" s="1"/>
  <c r="F5700" i="1"/>
  <c r="H5700" i="1"/>
  <c r="F5701" i="1"/>
  <c r="H5701" i="1" s="1"/>
  <c r="F5702" i="1"/>
  <c r="H5702" i="1"/>
  <c r="H5703" i="1"/>
  <c r="D5704" i="1"/>
  <c r="F5704" i="1"/>
  <c r="H5704" i="1"/>
  <c r="F5705" i="1"/>
  <c r="H5705" i="1" s="1"/>
  <c r="F5706" i="1"/>
  <c r="H5706" i="1"/>
  <c r="F5707" i="1"/>
  <c r="H5707" i="1" s="1"/>
  <c r="F5708" i="1"/>
  <c r="H5708" i="1"/>
  <c r="F5709" i="1"/>
  <c r="H5709" i="1" s="1"/>
  <c r="F5710" i="1"/>
  <c r="H5710" i="1"/>
  <c r="D5711" i="1"/>
  <c r="H5711" i="1" s="1"/>
  <c r="F5711" i="1"/>
  <c r="F5712" i="1"/>
  <c r="H5712" i="1" s="1"/>
  <c r="H5713" i="1"/>
  <c r="F5714" i="1"/>
  <c r="H5714" i="1"/>
  <c r="F5715" i="1"/>
  <c r="H5715" i="1" s="1"/>
  <c r="F5716" i="1"/>
  <c r="H5716" i="1"/>
  <c r="F5717" i="1"/>
  <c r="H5717" i="1" s="1"/>
  <c r="F5718" i="1"/>
  <c r="H5718" i="1"/>
  <c r="F5719" i="1"/>
  <c r="H5719" i="1" s="1"/>
  <c r="F5720" i="1"/>
  <c r="H5720" i="1"/>
  <c r="F5721" i="1"/>
  <c r="H5721" i="1" s="1"/>
  <c r="F5722" i="1"/>
  <c r="H5722" i="1"/>
  <c r="F5723" i="1"/>
  <c r="H5723" i="1" s="1"/>
  <c r="F5724" i="1"/>
  <c r="H5724" i="1"/>
  <c r="F5725" i="1"/>
  <c r="H5725" i="1" s="1"/>
  <c r="F5726" i="1"/>
  <c r="H5726" i="1"/>
  <c r="F5727" i="1"/>
  <c r="H5727" i="1" s="1"/>
  <c r="H5728" i="1"/>
  <c r="F5729" i="1"/>
  <c r="H5729" i="1" s="1"/>
  <c r="F5730" i="1"/>
  <c r="H5730" i="1"/>
  <c r="F5731" i="1"/>
  <c r="H5731" i="1" s="1"/>
  <c r="F5732" i="1"/>
  <c r="H5732" i="1"/>
  <c r="H5733" i="1"/>
  <c r="H5734" i="1"/>
  <c r="F5735" i="1"/>
  <c r="H5735" i="1"/>
  <c r="F5736" i="1"/>
  <c r="H5736" i="1" s="1"/>
  <c r="F5737" i="1"/>
  <c r="H5737" i="1"/>
  <c r="F5738" i="1"/>
  <c r="H5738" i="1" s="1"/>
  <c r="F5739" i="1"/>
  <c r="H5739" i="1"/>
  <c r="F5740" i="1"/>
  <c r="H5740" i="1" s="1"/>
  <c r="D5741" i="1"/>
  <c r="F5741" i="1"/>
  <c r="H5741" i="1" s="1"/>
  <c r="F5742" i="1"/>
  <c r="H5742" i="1" s="1"/>
  <c r="D5743" i="1"/>
  <c r="F5743" i="1"/>
  <c r="F5744" i="1"/>
  <c r="H5744" i="1"/>
  <c r="F5745" i="1"/>
  <c r="H5745" i="1" s="1"/>
  <c r="F5746" i="1"/>
  <c r="H5746" i="1"/>
  <c r="F5747" i="1"/>
  <c r="H5747" i="1" s="1"/>
  <c r="F5748" i="1"/>
  <c r="H5748" i="1"/>
  <c r="F5749" i="1"/>
  <c r="H5749" i="1" s="1"/>
  <c r="F5750" i="1"/>
  <c r="H5750" i="1"/>
  <c r="F5751" i="1"/>
  <c r="H5751" i="1" s="1"/>
  <c r="F5752" i="1"/>
  <c r="H5752" i="1"/>
  <c r="F5753" i="1"/>
  <c r="H5753" i="1" s="1"/>
  <c r="F5754" i="1"/>
  <c r="H5754" i="1"/>
  <c r="F5755" i="1"/>
  <c r="H5755" i="1" s="1"/>
  <c r="F5756" i="1"/>
  <c r="H5756" i="1"/>
  <c r="F5757" i="1"/>
  <c r="H5757" i="1" s="1"/>
  <c r="F5758" i="1"/>
  <c r="H5758" i="1"/>
  <c r="F5759" i="1"/>
  <c r="H5759" i="1" s="1"/>
  <c r="H5760" i="1"/>
  <c r="D5761" i="1"/>
  <c r="H5761" i="1" s="1"/>
  <c r="F5761" i="1"/>
  <c r="F5762" i="1"/>
  <c r="H5762" i="1"/>
  <c r="H5763" i="1"/>
  <c r="H5764" i="1"/>
  <c r="F5765" i="1"/>
  <c r="H5765" i="1"/>
  <c r="F5766" i="1"/>
  <c r="H5766" i="1" s="1"/>
  <c r="H5767" i="1"/>
  <c r="F5768" i="1"/>
  <c r="H5768" i="1" s="1"/>
  <c r="F5769" i="1"/>
  <c r="H5769" i="1"/>
  <c r="F5770" i="1"/>
  <c r="H5770" i="1" s="1"/>
  <c r="F5771" i="1"/>
  <c r="H5771" i="1"/>
  <c r="F5772" i="1"/>
  <c r="H5772" i="1" s="1"/>
  <c r="F5773" i="1"/>
  <c r="H5773" i="1"/>
  <c r="F5774" i="1"/>
  <c r="H5774" i="1" s="1"/>
  <c r="F5775" i="1"/>
  <c r="H5775" i="1"/>
  <c r="F5776" i="1"/>
  <c r="H5776" i="1" s="1"/>
  <c r="F5777" i="1"/>
  <c r="H5777" i="1"/>
  <c r="F5778" i="1"/>
  <c r="H5778" i="1" s="1"/>
  <c r="F5779" i="1"/>
  <c r="H5779" i="1"/>
  <c r="F5780" i="1"/>
  <c r="H5780" i="1" s="1"/>
  <c r="F5781" i="1"/>
  <c r="H5781" i="1"/>
  <c r="H5782" i="1"/>
  <c r="D5783" i="1"/>
  <c r="F5783" i="1"/>
  <c r="H5783" i="1"/>
  <c r="F5784" i="1"/>
  <c r="H5784" i="1" s="1"/>
  <c r="F5785" i="1"/>
  <c r="H5785" i="1"/>
  <c r="F5786" i="1"/>
  <c r="H5786" i="1" s="1"/>
  <c r="F5787" i="1"/>
  <c r="H5787" i="1"/>
  <c r="F5788" i="1"/>
  <c r="H5788" i="1" s="1"/>
  <c r="F5789" i="1"/>
  <c r="H5789" i="1"/>
  <c r="F5790" i="1"/>
  <c r="H5790" i="1" s="1"/>
  <c r="D5791" i="1"/>
  <c r="F5791" i="1"/>
  <c r="H5791" i="1"/>
  <c r="F5792" i="1"/>
  <c r="H5792" i="1" s="1"/>
  <c r="D5793" i="1"/>
  <c r="F5793" i="1"/>
  <c r="H5793" i="1"/>
  <c r="F5794" i="1"/>
  <c r="H5794" i="1" s="1"/>
  <c r="F5795" i="1"/>
  <c r="H5795" i="1" s="1"/>
  <c r="F5796" i="1"/>
  <c r="H5796" i="1" s="1"/>
  <c r="F5797" i="1"/>
  <c r="H5797" i="1"/>
  <c r="F5798" i="1"/>
  <c r="H5798" i="1" s="1"/>
  <c r="F5799" i="1"/>
  <c r="H5799" i="1" s="1"/>
  <c r="F5800" i="1"/>
  <c r="H5800" i="1" s="1"/>
  <c r="F5801" i="1"/>
  <c r="H5801" i="1"/>
  <c r="H5802" i="1"/>
  <c r="H5803" i="1"/>
  <c r="F5804" i="1"/>
  <c r="H5804" i="1" s="1"/>
  <c r="H5805" i="1"/>
  <c r="F5806" i="1"/>
  <c r="H5806" i="1"/>
  <c r="F5807" i="1"/>
  <c r="H5807" i="1" s="1"/>
  <c r="D5808" i="1"/>
  <c r="F5808" i="1"/>
  <c r="F5809" i="1"/>
  <c r="H5809" i="1"/>
  <c r="F5810" i="1"/>
  <c r="H5810" i="1" s="1"/>
  <c r="F5811" i="1"/>
  <c r="H5811" i="1"/>
  <c r="F5812" i="1"/>
  <c r="H5812" i="1" s="1"/>
  <c r="F5813" i="1"/>
  <c r="H5813" i="1"/>
  <c r="F5814" i="1"/>
  <c r="H5814" i="1" s="1"/>
  <c r="F5815" i="1"/>
  <c r="H5815" i="1"/>
  <c r="F5816" i="1"/>
  <c r="H5816" i="1" s="1"/>
  <c r="F5817" i="1"/>
  <c r="H5817" i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H5825" i="1"/>
  <c r="F5826" i="1"/>
  <c r="H5826" i="1"/>
  <c r="F5827" i="1"/>
  <c r="H5827" i="1"/>
  <c r="F5828" i="1"/>
  <c r="H5828" i="1"/>
  <c r="D5829" i="1"/>
  <c r="F5829" i="1"/>
  <c r="H5829" i="1" s="1"/>
  <c r="F5830" i="1"/>
  <c r="H5830" i="1" s="1"/>
  <c r="F5831" i="1"/>
  <c r="H5831" i="1" s="1"/>
  <c r="F5832" i="1"/>
  <c r="H5832" i="1" s="1"/>
  <c r="H5833" i="1"/>
  <c r="H5834" i="1"/>
  <c r="F5835" i="1"/>
  <c r="H5835" i="1" s="1"/>
  <c r="F5836" i="1"/>
  <c r="H5836" i="1"/>
  <c r="F5837" i="1"/>
  <c r="H5837" i="1" s="1"/>
  <c r="H5838" i="1"/>
  <c r="F5839" i="1"/>
  <c r="H5839" i="1" s="1"/>
  <c r="F5840" i="1"/>
  <c r="H5840" i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H5852" i="1"/>
  <c r="F5853" i="1"/>
  <c r="H5853" i="1" s="1"/>
  <c r="F5854" i="1"/>
  <c r="H5854" i="1"/>
  <c r="F5855" i="1"/>
  <c r="H5855" i="1"/>
  <c r="F5856" i="1"/>
  <c r="H5856" i="1"/>
  <c r="F5857" i="1"/>
  <c r="H5857" i="1"/>
  <c r="F5858" i="1"/>
  <c r="H5858" i="1"/>
  <c r="F5859" i="1"/>
  <c r="H5859" i="1" s="1"/>
  <c r="F5860" i="1"/>
  <c r="H5860" i="1"/>
  <c r="F5861" i="1"/>
  <c r="H5861" i="1"/>
  <c r="F5862" i="1"/>
  <c r="H5862" i="1"/>
  <c r="F5863" i="1"/>
  <c r="H5863" i="1"/>
  <c r="F5864" i="1"/>
  <c r="H5864" i="1"/>
  <c r="F5865" i="1"/>
  <c r="H5865" i="1" s="1"/>
  <c r="F5866" i="1"/>
  <c r="H5866" i="1"/>
  <c r="F5867" i="1"/>
  <c r="H5867" i="1"/>
  <c r="D5868" i="1"/>
  <c r="H5868" i="1" s="1"/>
  <c r="F5868" i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H5876" i="1"/>
  <c r="H5877" i="1"/>
  <c r="F5878" i="1"/>
  <c r="H5878" i="1" s="1"/>
  <c r="H5879" i="1"/>
  <c r="F5880" i="1"/>
  <c r="H5880" i="1" s="1"/>
  <c r="F5881" i="1"/>
  <c r="H5881" i="1" s="1"/>
  <c r="F5882" i="1"/>
  <c r="H5882" i="1" s="1"/>
  <c r="F5883" i="1"/>
  <c r="H5883" i="1" s="1"/>
  <c r="F5884" i="1"/>
  <c r="H5884" i="1" s="1"/>
  <c r="H5885" i="1"/>
  <c r="F5886" i="1"/>
  <c r="H5886" i="1" s="1"/>
  <c r="F5887" i="1"/>
  <c r="H5887" i="1"/>
  <c r="F5888" i="1"/>
  <c r="H5888" i="1" s="1"/>
  <c r="F5889" i="1"/>
  <c r="H5889" i="1"/>
  <c r="F5890" i="1"/>
  <c r="H5890" i="1" s="1"/>
  <c r="H5891" i="1"/>
  <c r="F5892" i="1"/>
  <c r="H5892" i="1"/>
  <c r="F5893" i="1"/>
  <c r="H5893" i="1"/>
  <c r="F5894" i="1"/>
  <c r="H5894" i="1"/>
  <c r="F5895" i="1"/>
  <c r="H5895" i="1"/>
  <c r="F5896" i="1"/>
  <c r="H5896" i="1"/>
  <c r="F5897" i="1"/>
  <c r="H5897" i="1"/>
  <c r="F5898" i="1"/>
  <c r="H5898" i="1"/>
  <c r="F5899" i="1"/>
  <c r="H5899" i="1"/>
  <c r="F5900" i="1"/>
  <c r="H5900" i="1"/>
  <c r="F5901" i="1"/>
  <c r="H5901" i="1"/>
  <c r="F5902" i="1"/>
  <c r="H5902" i="1"/>
  <c r="H5903" i="1"/>
  <c r="H5904" i="1"/>
  <c r="H5905" i="1"/>
  <c r="F5906" i="1"/>
  <c r="H5906" i="1"/>
  <c r="F5907" i="1"/>
  <c r="H5907" i="1"/>
  <c r="F5908" i="1"/>
  <c r="H5908" i="1"/>
  <c r="H5909" i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H5938" i="1"/>
  <c r="H5939" i="1"/>
  <c r="D5940" i="1"/>
  <c r="F5940" i="1"/>
  <c r="H5940" i="1"/>
  <c r="F5941" i="1"/>
  <c r="H5941" i="1"/>
  <c r="F5942" i="1"/>
  <c r="H5942" i="1" s="1"/>
  <c r="F5943" i="1"/>
  <c r="H5943" i="1"/>
  <c r="F5944" i="1"/>
  <c r="H5944" i="1" s="1"/>
  <c r="F5945" i="1"/>
  <c r="H5945" i="1"/>
  <c r="F5946" i="1"/>
  <c r="H5946" i="1"/>
  <c r="F5947" i="1"/>
  <c r="H5947" i="1"/>
  <c r="F5948" i="1"/>
  <c r="H5948" i="1" s="1"/>
  <c r="F5949" i="1"/>
  <c r="H5949" i="1"/>
  <c r="F5950" i="1"/>
  <c r="H5950" i="1" s="1"/>
  <c r="F5951" i="1"/>
  <c r="H5951" i="1"/>
  <c r="F5952" i="1"/>
  <c r="H5952" i="1"/>
  <c r="F5953" i="1"/>
  <c r="H5953" i="1"/>
  <c r="F5954" i="1"/>
  <c r="H5954" i="1" s="1"/>
  <c r="F5955" i="1"/>
  <c r="H5955" i="1"/>
  <c r="F5956" i="1"/>
  <c r="H5956" i="1" s="1"/>
  <c r="F5957" i="1"/>
  <c r="H5957" i="1"/>
  <c r="F5958" i="1"/>
  <c r="H5958" i="1"/>
  <c r="F5959" i="1"/>
  <c r="H5959" i="1"/>
  <c r="H5960" i="1"/>
  <c r="H5961" i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H5972" i="1"/>
  <c r="F5973" i="1"/>
  <c r="H5973" i="1" s="1"/>
  <c r="F5974" i="1"/>
  <c r="H5974" i="1"/>
  <c r="F5975" i="1"/>
  <c r="H5975" i="1" s="1"/>
  <c r="F5976" i="1"/>
  <c r="H5976" i="1"/>
  <c r="F5977" i="1"/>
  <c r="H5977" i="1"/>
  <c r="F5978" i="1"/>
  <c r="H5978" i="1"/>
  <c r="F5979" i="1"/>
  <c r="H5979" i="1" s="1"/>
  <c r="F5980" i="1"/>
  <c r="H5980" i="1" s="1"/>
  <c r="F5981" i="1"/>
  <c r="H5981" i="1"/>
  <c r="F5982" i="1"/>
  <c r="H5982" i="1" s="1"/>
  <c r="F5983" i="1"/>
  <c r="H5983" i="1" s="1"/>
  <c r="F5984" i="1"/>
  <c r="H5984" i="1" s="1"/>
  <c r="F5985" i="1"/>
  <c r="H5985" i="1" s="1"/>
  <c r="F5986" i="1"/>
  <c r="H5986" i="1"/>
  <c r="F5987" i="1"/>
  <c r="H5987" i="1"/>
  <c r="F5988" i="1"/>
  <c r="H5988" i="1"/>
  <c r="D5989" i="1"/>
  <c r="H5989" i="1" s="1"/>
  <c r="H5990" i="1"/>
  <c r="F5991" i="1"/>
  <c r="H5991" i="1"/>
  <c r="F5992" i="1"/>
  <c r="H5992" i="1"/>
  <c r="F5993" i="1"/>
  <c r="H5993" i="1"/>
  <c r="F5994" i="1"/>
  <c r="H5994" i="1"/>
  <c r="F5995" i="1"/>
  <c r="H5995" i="1"/>
  <c r="D5996" i="1"/>
  <c r="F5996" i="1"/>
  <c r="H5996" i="1"/>
  <c r="F5997" i="1"/>
  <c r="H5997" i="1" s="1"/>
  <c r="F5998" i="1"/>
  <c r="H5998" i="1"/>
  <c r="F5999" i="1"/>
  <c r="H5999" i="1" s="1"/>
  <c r="F6000" i="1"/>
  <c r="H6000" i="1"/>
  <c r="H6001" i="1"/>
  <c r="F6002" i="1"/>
  <c r="H6002" i="1" s="1"/>
  <c r="F6004" i="1"/>
  <c r="H6004" i="1"/>
  <c r="F6005" i="1"/>
  <c r="H6005" i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H6030" i="1"/>
  <c r="F6031" i="1"/>
  <c r="H6031" i="1" s="1"/>
  <c r="F6032" i="1"/>
  <c r="H6032" i="1"/>
  <c r="F6033" i="1"/>
  <c r="H6033" i="1"/>
  <c r="F6034" i="1"/>
  <c r="H6034" i="1"/>
  <c r="H6035" i="1"/>
  <c r="H6036" i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H6051" i="1"/>
  <c r="F6052" i="1"/>
  <c r="H6052" i="1" s="1"/>
  <c r="F6053" i="1"/>
  <c r="H6053" i="1"/>
  <c r="F6054" i="1"/>
  <c r="H6054" i="1" s="1"/>
  <c r="F6055" i="1"/>
  <c r="H6055" i="1"/>
  <c r="F6056" i="1"/>
  <c r="H6056" i="1" s="1"/>
  <c r="F6057" i="1"/>
  <c r="H6057" i="1"/>
  <c r="F6058" i="1"/>
  <c r="H6058" i="1" s="1"/>
  <c r="F6059" i="1"/>
  <c r="H6059" i="1"/>
  <c r="H6060" i="1"/>
  <c r="F6061" i="1"/>
  <c r="H6061" i="1"/>
  <c r="H6062" i="1"/>
  <c r="F6063" i="1"/>
  <c r="H6063" i="1" s="1"/>
  <c r="F6064" i="1"/>
  <c r="H6064" i="1" s="1"/>
  <c r="F6065" i="1"/>
  <c r="H6065" i="1" s="1"/>
  <c r="H6066" i="1"/>
  <c r="H6067" i="1"/>
  <c r="F6068" i="1"/>
  <c r="H6068" i="1" s="1"/>
  <c r="F6069" i="1"/>
  <c r="H6069" i="1"/>
  <c r="F6070" i="1"/>
  <c r="H6070" i="1" s="1"/>
  <c r="F6071" i="1"/>
  <c r="H6071" i="1"/>
  <c r="H6072" i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H6079" i="1"/>
  <c r="F6080" i="1"/>
  <c r="H6080" i="1" s="1"/>
  <c r="F6081" i="1"/>
  <c r="H6081" i="1"/>
  <c r="F6082" i="1"/>
  <c r="H6082" i="1" s="1"/>
  <c r="F6083" i="1"/>
  <c r="H6083" i="1"/>
  <c r="F6084" i="1"/>
  <c r="H6084" i="1"/>
  <c r="F6085" i="1"/>
  <c r="H6085" i="1"/>
  <c r="F6086" i="1"/>
  <c r="H6086" i="1" s="1"/>
  <c r="F6087" i="1"/>
  <c r="H6087" i="1"/>
  <c r="F6088" i="1"/>
  <c r="H6088" i="1" s="1"/>
  <c r="F6089" i="1"/>
  <c r="H6089" i="1"/>
  <c r="F6090" i="1"/>
  <c r="H6090" i="1" s="1"/>
  <c r="F6091" i="1"/>
  <c r="H6091" i="1"/>
  <c r="F6092" i="1"/>
  <c r="H6092" i="1" s="1"/>
  <c r="F6093" i="1"/>
  <c r="H6093" i="1"/>
  <c r="F6094" i="1"/>
  <c r="H6094" i="1"/>
  <c r="F6095" i="1"/>
  <c r="H6095" i="1"/>
  <c r="F6096" i="1"/>
  <c r="H6096" i="1" s="1"/>
  <c r="F6097" i="1"/>
  <c r="H6097" i="1"/>
  <c r="F6098" i="1"/>
  <c r="H6098" i="1" s="1"/>
  <c r="F6099" i="1"/>
  <c r="H6099" i="1"/>
  <c r="F6100" i="1"/>
  <c r="H6100" i="1" s="1"/>
  <c r="D6101" i="1"/>
  <c r="H6101" i="1" s="1"/>
  <c r="F6101" i="1"/>
  <c r="F6102" i="1"/>
  <c r="H6102" i="1" s="1"/>
  <c r="D6103" i="1"/>
  <c r="F6103" i="1"/>
  <c r="H6103" i="1"/>
  <c r="F6104" i="1"/>
  <c r="H6104" i="1"/>
  <c r="F6105" i="1"/>
  <c r="H6105" i="1"/>
  <c r="F6106" i="1"/>
  <c r="H6106" i="1"/>
  <c r="F6107" i="1"/>
  <c r="H6107" i="1"/>
  <c r="F6108" i="1"/>
  <c r="H6108" i="1"/>
  <c r="F6109" i="1"/>
  <c r="H6109" i="1"/>
  <c r="F6110" i="1"/>
  <c r="H6110" i="1"/>
  <c r="F6111" i="1"/>
  <c r="H6111" i="1"/>
  <c r="F6112" i="1"/>
  <c r="H6112" i="1"/>
  <c r="F6113" i="1"/>
  <c r="H6113" i="1"/>
  <c r="F6114" i="1"/>
  <c r="H6114" i="1"/>
  <c r="H6115" i="1"/>
  <c r="F6116" i="1"/>
  <c r="H6116" i="1" s="1"/>
  <c r="F6117" i="1"/>
  <c r="H6117" i="1" s="1"/>
  <c r="F6118" i="1"/>
  <c r="H6118" i="1" s="1"/>
  <c r="F6119" i="1"/>
  <c r="H6119" i="1" s="1"/>
  <c r="F6120" i="1"/>
  <c r="H6120" i="1" s="1"/>
  <c r="H6121" i="1"/>
  <c r="F6122" i="1"/>
  <c r="H6122" i="1"/>
  <c r="F6123" i="1"/>
  <c r="H6123" i="1"/>
  <c r="F6124" i="1"/>
  <c r="H6124" i="1"/>
  <c r="F6125" i="1"/>
  <c r="H6125" i="1"/>
  <c r="F6126" i="1"/>
  <c r="H6126" i="1" s="1"/>
  <c r="F6127" i="1"/>
  <c r="H6127" i="1"/>
  <c r="F6128" i="1"/>
  <c r="H6128" i="1"/>
  <c r="F6129" i="1"/>
  <c r="H6129" i="1"/>
  <c r="F6130" i="1"/>
  <c r="H6130" i="1"/>
  <c r="F6131" i="1"/>
  <c r="H6131" i="1"/>
  <c r="F6132" i="1"/>
  <c r="H6132" i="1" s="1"/>
  <c r="F6133" i="1"/>
  <c r="H6133" i="1"/>
  <c r="F6134" i="1"/>
  <c r="H6134" i="1"/>
  <c r="F6135" i="1"/>
  <c r="H6135" i="1"/>
  <c r="F6136" i="1"/>
  <c r="H6136" i="1"/>
  <c r="F6137" i="1"/>
  <c r="H6137" i="1" s="1"/>
  <c r="F6138" i="1"/>
  <c r="H6138" i="1" s="1"/>
  <c r="F6139" i="1"/>
  <c r="H6139" i="1"/>
  <c r="F6140" i="1"/>
  <c r="H6140" i="1" s="1"/>
  <c r="F6141" i="1"/>
  <c r="H6141" i="1"/>
  <c r="F6142" i="1"/>
  <c r="H6142" i="1" s="1"/>
  <c r="F6143" i="1"/>
  <c r="H6143" i="1"/>
  <c r="F6144" i="1"/>
  <c r="H6144" i="1"/>
  <c r="F6145" i="1"/>
  <c r="H6145" i="1"/>
  <c r="H6146" i="1"/>
  <c r="F6147" i="1"/>
  <c r="H6147" i="1"/>
  <c r="F6148" i="1"/>
  <c r="H6148" i="1"/>
  <c r="F6149" i="1"/>
  <c r="H6149" i="1"/>
  <c r="F6150" i="1"/>
  <c r="H6150" i="1"/>
  <c r="F6151" i="1"/>
  <c r="H6151" i="1"/>
  <c r="F6152" i="1"/>
  <c r="H6152" i="1"/>
  <c r="F6153" i="1"/>
  <c r="H6153" i="1"/>
  <c r="F6154" i="1"/>
  <c r="H6154" i="1"/>
  <c r="F6155" i="1"/>
  <c r="H6155" i="1"/>
  <c r="H6156" i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H6169" i="1"/>
  <c r="H6170" i="1"/>
  <c r="F6171" i="1"/>
  <c r="H6171" i="1"/>
  <c r="F6172" i="1"/>
  <c r="H6172" i="1"/>
  <c r="F6173" i="1"/>
  <c r="H6173" i="1"/>
  <c r="F6174" i="1"/>
  <c r="H6174" i="1"/>
  <c r="H6175" i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H6192" i="1"/>
  <c r="F6193" i="1"/>
  <c r="H6193" i="1"/>
  <c r="F6194" i="1"/>
  <c r="H6194" i="1"/>
  <c r="F6195" i="1"/>
  <c r="H6195" i="1"/>
  <c r="F6196" i="1"/>
  <c r="H6196" i="1"/>
  <c r="H6197" i="1"/>
  <c r="F6198" i="1"/>
  <c r="H6198" i="1"/>
  <c r="F6199" i="1"/>
  <c r="H6199" i="1"/>
  <c r="F6200" i="1"/>
  <c r="H6200" i="1"/>
  <c r="F6201" i="1"/>
  <c r="H6201" i="1"/>
  <c r="F6202" i="1"/>
  <c r="H6202" i="1"/>
  <c r="F6203" i="1"/>
  <c r="H6203" i="1"/>
  <c r="F6204" i="1"/>
  <c r="H6204" i="1"/>
  <c r="F6205" i="1"/>
  <c r="H6205" i="1"/>
  <c r="F6206" i="1"/>
  <c r="H6206" i="1"/>
  <c r="F6207" i="1"/>
  <c r="H6207" i="1"/>
  <c r="F6208" i="1"/>
  <c r="H6208" i="1"/>
  <c r="F6209" i="1"/>
  <c r="H6209" i="1"/>
  <c r="F6210" i="1"/>
  <c r="H6210" i="1"/>
  <c r="F6211" i="1"/>
  <c r="H6211" i="1"/>
  <c r="F6212" i="1"/>
  <c r="H6212" i="1"/>
  <c r="F6213" i="1"/>
  <c r="H6213" i="1"/>
  <c r="F6214" i="1"/>
  <c r="H6214" i="1"/>
  <c r="F6215" i="1"/>
  <c r="H6215" i="1"/>
  <c r="F6216" i="1"/>
  <c r="H6216" i="1"/>
  <c r="F6217" i="1"/>
  <c r="H6217" i="1"/>
  <c r="F6218" i="1"/>
  <c r="H6218" i="1"/>
  <c r="F6219" i="1"/>
  <c r="H6219" i="1"/>
  <c r="F6220" i="1"/>
  <c r="H6220" i="1"/>
  <c r="F6221" i="1"/>
  <c r="H6221" i="1"/>
  <c r="F6222" i="1"/>
  <c r="H6222" i="1"/>
  <c r="F6223" i="1"/>
  <c r="H6223" i="1"/>
  <c r="F6224" i="1"/>
  <c r="H6224" i="1"/>
  <c r="F6225" i="1"/>
  <c r="H6225" i="1"/>
  <c r="F6226" i="1"/>
  <c r="H6226" i="1"/>
  <c r="F6227" i="1"/>
  <c r="H6227" i="1"/>
  <c r="F6228" i="1"/>
  <c r="H6228" i="1"/>
  <c r="F6229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F6247" i="1"/>
  <c r="H6247" i="1" s="1"/>
  <c r="H6248" i="1"/>
  <c r="F6249" i="1"/>
  <c r="H6249" i="1"/>
  <c r="H6250" i="1"/>
  <c r="H6251" i="1"/>
  <c r="F6252" i="1"/>
  <c r="H6252" i="1" s="1"/>
  <c r="F6253" i="1"/>
  <c r="H6253" i="1"/>
  <c r="H6254" i="1"/>
  <c r="H6255" i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H6276" i="1"/>
  <c r="H6277" i="1"/>
  <c r="H6278" i="1"/>
  <c r="F6279" i="1"/>
  <c r="H6279" i="1" s="1"/>
  <c r="H6280" i="1"/>
  <c r="H6281" i="1"/>
  <c r="H6282" i="1"/>
  <c r="H6283" i="1"/>
  <c r="F6284" i="1"/>
  <c r="H6284" i="1"/>
  <c r="F6285" i="1"/>
  <c r="H6285" i="1"/>
  <c r="F6286" i="1"/>
  <c r="H6286" i="1" s="1"/>
  <c r="H6287" i="1"/>
  <c r="F6288" i="1"/>
  <c r="H6288" i="1"/>
  <c r="F6289" i="1"/>
  <c r="H6289" i="1"/>
  <c r="F6290" i="1"/>
  <c r="H6290" i="1"/>
  <c r="F6291" i="1"/>
  <c r="H6291" i="1"/>
  <c r="H6292" i="1"/>
  <c r="H6293" i="1"/>
  <c r="H6294" i="1"/>
  <c r="H6295" i="1"/>
  <c r="F6296" i="1"/>
  <c r="H6296" i="1" s="1"/>
  <c r="F6297" i="1"/>
  <c r="H6297" i="1"/>
  <c r="F6298" i="1"/>
  <c r="H6298" i="1" s="1"/>
  <c r="H6299" i="1"/>
  <c r="F6300" i="1"/>
  <c r="H6300" i="1"/>
  <c r="F6301" i="1"/>
  <c r="H6301" i="1" s="1"/>
  <c r="F6302" i="1"/>
  <c r="H6302" i="1"/>
  <c r="F6303" i="1"/>
  <c r="H6303" i="1" s="1"/>
  <c r="F6304" i="1"/>
  <c r="H6304" i="1"/>
  <c r="F6305" i="1"/>
  <c r="H6305" i="1" s="1"/>
  <c r="F6306" i="1"/>
  <c r="H6306" i="1"/>
  <c r="F6307" i="1"/>
  <c r="H6307" i="1" s="1"/>
  <c r="F6308" i="1"/>
  <c r="H6308" i="1"/>
  <c r="F6309" i="1"/>
  <c r="H6309" i="1" s="1"/>
  <c r="F6310" i="1"/>
  <c r="H6310" i="1"/>
  <c r="F6311" i="1"/>
  <c r="H6311" i="1" s="1"/>
  <c r="F6312" i="1"/>
  <c r="H6312" i="1"/>
  <c r="F6313" i="1"/>
  <c r="H6313" i="1" s="1"/>
  <c r="F6314" i="1"/>
  <c r="H6314" i="1"/>
  <c r="F6315" i="1"/>
  <c r="H6315" i="1" s="1"/>
  <c r="F6316" i="1"/>
  <c r="H6316" i="1"/>
  <c r="F6317" i="1"/>
  <c r="H6317" i="1" s="1"/>
  <c r="F6318" i="1"/>
  <c r="H6318" i="1"/>
  <c r="F6319" i="1"/>
  <c r="H6319" i="1" s="1"/>
  <c r="F6320" i="1"/>
  <c r="H6320" i="1"/>
  <c r="F6321" i="1"/>
  <c r="H6321" i="1" s="1"/>
  <c r="F6322" i="1"/>
  <c r="H6322" i="1"/>
  <c r="F6323" i="1"/>
  <c r="H6323" i="1" s="1"/>
  <c r="F6324" i="1"/>
  <c r="H6324" i="1"/>
  <c r="F6325" i="1"/>
  <c r="H6325" i="1" s="1"/>
  <c r="F6326" i="1"/>
  <c r="H6326" i="1"/>
  <c r="F6327" i="1"/>
  <c r="H6327" i="1" s="1"/>
  <c r="F6328" i="1"/>
  <c r="H6328" i="1" s="1"/>
  <c r="F6329" i="1"/>
  <c r="H6329" i="1"/>
  <c r="F6330" i="1"/>
  <c r="H6330" i="1" s="1"/>
  <c r="F6331" i="1"/>
  <c r="H6331" i="1" s="1"/>
  <c r="F6332" i="1"/>
  <c r="H6332" i="1" s="1"/>
  <c r="H6333" i="1"/>
  <c r="F6334" i="1"/>
  <c r="H6334" i="1"/>
  <c r="F6335" i="1"/>
  <c r="H6335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/>
  <c r="F6361" i="1"/>
  <c r="H6361" i="1" s="1"/>
  <c r="F6362" i="1"/>
  <c r="H6362" i="1" s="1"/>
  <c r="H6363" i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H6388" i="1"/>
  <c r="H6389" i="1"/>
  <c r="F6390" i="1"/>
  <c r="H6390" i="1"/>
  <c r="F6391" i="1"/>
  <c r="H6391" i="1"/>
  <c r="F6392" i="1"/>
  <c r="H6392" i="1"/>
  <c r="F6393" i="1"/>
  <c r="H6393" i="1"/>
  <c r="F6395" i="1"/>
  <c r="H6395" i="1" s="1"/>
  <c r="F6396" i="1"/>
  <c r="H6396" i="1" s="1"/>
  <c r="F6397" i="1"/>
  <c r="H6397" i="1" s="1"/>
  <c r="F6399" i="1"/>
  <c r="H6399" i="1" s="1"/>
  <c r="F6400" i="1"/>
  <c r="H6400" i="1" s="1"/>
  <c r="F6401" i="1"/>
  <c r="H6401" i="1" s="1"/>
  <c r="F6402" i="1"/>
  <c r="H6402" i="1" s="1"/>
  <c r="F6403" i="1"/>
  <c r="H6403" i="1"/>
  <c r="F6404" i="1"/>
  <c r="H6404" i="1" s="1"/>
  <c r="F6405" i="1"/>
  <c r="H6405" i="1"/>
  <c r="F6406" i="1"/>
  <c r="H6406" i="1" s="1"/>
  <c r="F6407" i="1"/>
  <c r="H6407" i="1"/>
  <c r="F6408" i="1"/>
  <c r="H6408" i="1" s="1"/>
  <c r="F6409" i="1"/>
  <c r="H6409" i="1"/>
  <c r="F6410" i="1"/>
  <c r="H6410" i="1" s="1"/>
  <c r="F6411" i="1"/>
  <c r="H6411" i="1"/>
  <c r="H6412" i="1"/>
  <c r="H6413" i="1"/>
  <c r="F6414" i="1"/>
  <c r="H6414" i="1"/>
  <c r="F6415" i="1"/>
  <c r="H6415" i="1"/>
  <c r="F6416" i="1"/>
  <c r="H6416" i="1"/>
  <c r="F6417" i="1"/>
  <c r="H6417" i="1"/>
  <c r="F6418" i="1"/>
  <c r="H6418" i="1"/>
  <c r="F6419" i="1"/>
  <c r="H6419" i="1"/>
  <c r="F6420" i="1"/>
  <c r="H6420" i="1"/>
  <c r="H6421" i="1"/>
  <c r="H6422" i="1"/>
  <c r="H6423" i="1"/>
  <c r="H6424" i="1"/>
  <c r="F6425" i="1"/>
  <c r="H6425" i="1" s="1"/>
  <c r="F6426" i="1"/>
  <c r="H6426" i="1" s="1"/>
  <c r="F6427" i="1"/>
  <c r="H6427" i="1"/>
  <c r="F6428" i="1"/>
  <c r="H6428" i="1" s="1"/>
  <c r="F6429" i="1"/>
  <c r="H6429" i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/>
  <c r="F6446" i="1"/>
  <c r="H6446" i="1" s="1"/>
  <c r="F6447" i="1"/>
  <c r="H6447" i="1"/>
  <c r="F6448" i="1"/>
  <c r="H6448" i="1" s="1"/>
  <c r="F6449" i="1"/>
  <c r="H6449" i="1"/>
  <c r="F6450" i="1"/>
  <c r="H6450" i="1" s="1"/>
  <c r="F6451" i="1"/>
  <c r="H6451" i="1"/>
  <c r="F6452" i="1"/>
  <c r="H6452" i="1" s="1"/>
  <c r="F6453" i="1"/>
  <c r="H6453" i="1"/>
  <c r="F6454" i="1"/>
  <c r="H6454" i="1" s="1"/>
  <c r="F6455" i="1"/>
  <c r="H6455" i="1"/>
  <c r="F6456" i="1"/>
  <c r="H6456" i="1" s="1"/>
  <c r="F6457" i="1"/>
  <c r="H6457" i="1"/>
  <c r="F6458" i="1"/>
  <c r="H6458" i="1" s="1"/>
  <c r="F6459" i="1"/>
  <c r="H6459" i="1"/>
  <c r="F6460" i="1"/>
  <c r="H6460" i="1" s="1"/>
  <c r="F6461" i="1"/>
  <c r="H6461" i="1"/>
  <c r="F6462" i="1"/>
  <c r="H6462" i="1" s="1"/>
  <c r="F6463" i="1"/>
  <c r="H6463" i="1"/>
  <c r="F6464" i="1"/>
  <c r="H6464" i="1" s="1"/>
  <c r="F6465" i="1"/>
  <c r="H6465" i="1"/>
  <c r="F6466" i="1"/>
  <c r="H6466" i="1" s="1"/>
  <c r="F6467" i="1"/>
  <c r="H6467" i="1"/>
  <c r="F6468" i="1"/>
  <c r="H6468" i="1" s="1"/>
  <c r="F6469" i="1"/>
  <c r="H6469" i="1"/>
  <c r="F6470" i="1"/>
  <c r="H6470" i="1" s="1"/>
  <c r="F6471" i="1"/>
  <c r="H6471" i="1"/>
  <c r="F6472" i="1"/>
  <c r="H6472" i="1" s="1"/>
  <c r="F6473" i="1"/>
  <c r="H6473" i="1"/>
  <c r="F6474" i="1"/>
  <c r="H6474" i="1" s="1"/>
  <c r="F6475" i="1"/>
  <c r="H6475" i="1"/>
  <c r="F6476" i="1"/>
  <c r="H6476" i="1" s="1"/>
  <c r="F6477" i="1"/>
  <c r="H6477" i="1"/>
  <c r="F6478" i="1"/>
  <c r="H6478" i="1" s="1"/>
  <c r="H6479" i="1"/>
  <c r="F6480" i="1"/>
  <c r="H6480" i="1" s="1"/>
  <c r="H6481" i="1"/>
  <c r="F6482" i="1"/>
  <c r="H6482" i="1"/>
  <c r="H6483" i="1"/>
  <c r="F6484" i="1"/>
  <c r="H6484" i="1"/>
  <c r="F6485" i="1"/>
  <c r="H6485" i="1" s="1"/>
  <c r="H6486" i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H6496" i="1"/>
  <c r="H6497" i="1"/>
  <c r="H6498" i="1"/>
  <c r="H6499" i="1"/>
  <c r="H6500" i="1"/>
  <c r="H6501" i="1"/>
  <c r="H6502" i="1"/>
  <c r="F6503" i="1"/>
  <c r="H6503" i="1"/>
  <c r="F6504" i="1"/>
  <c r="H6504" i="1"/>
  <c r="F6505" i="1"/>
  <c r="H6505" i="1"/>
  <c r="F6506" i="1"/>
  <c r="H6506" i="1"/>
  <c r="F6507" i="1"/>
  <c r="H6507" i="1"/>
  <c r="F6508" i="1"/>
  <c r="H6508" i="1"/>
  <c r="F6509" i="1"/>
  <c r="H6509" i="1"/>
  <c r="F6510" i="1"/>
  <c r="H6510" i="1"/>
  <c r="F6511" i="1"/>
  <c r="H6511" i="1"/>
  <c r="F6512" i="1"/>
  <c r="H6512" i="1"/>
  <c r="F6513" i="1"/>
  <c r="H6513" i="1"/>
  <c r="F6514" i="1"/>
  <c r="H6514" i="1"/>
  <c r="F6515" i="1"/>
  <c r="H6515" i="1"/>
  <c r="F6516" i="1"/>
  <c r="H6516" i="1"/>
  <c r="F6517" i="1"/>
  <c r="H6517" i="1"/>
  <c r="F6518" i="1"/>
  <c r="H6518" i="1"/>
  <c r="F6519" i="1"/>
  <c r="H6519" i="1"/>
  <c r="F6520" i="1"/>
  <c r="H6520" i="1"/>
  <c r="F6521" i="1"/>
  <c r="H6521" i="1"/>
  <c r="F6522" i="1"/>
  <c r="H6522" i="1"/>
  <c r="F6523" i="1"/>
  <c r="H6523" i="1"/>
  <c r="F6524" i="1"/>
  <c r="H6524" i="1"/>
  <c r="F6525" i="1"/>
  <c r="H6525" i="1"/>
  <c r="F6526" i="1"/>
  <c r="H6526" i="1"/>
  <c r="F6527" i="1"/>
  <c r="H6527" i="1"/>
  <c r="F6528" i="1"/>
  <c r="H6528" i="1"/>
  <c r="F6529" i="1"/>
  <c r="H6529" i="1"/>
  <c r="F6530" i="1"/>
  <c r="H6530" i="1"/>
  <c r="F6531" i="1"/>
  <c r="H6531" i="1"/>
  <c r="F6532" i="1"/>
  <c r="H6532" i="1"/>
  <c r="F6533" i="1"/>
  <c r="H6533" i="1"/>
  <c r="F6534" i="1"/>
  <c r="H6534" i="1"/>
  <c r="H6535" i="1"/>
  <c r="F6536" i="1"/>
  <c r="H6536" i="1" s="1"/>
  <c r="F6537" i="1"/>
  <c r="H6537" i="1"/>
  <c r="F6538" i="1"/>
  <c r="H6538" i="1" s="1"/>
  <c r="F6539" i="1"/>
  <c r="H6539" i="1"/>
  <c r="F6540" i="1"/>
  <c r="H6540" i="1" s="1"/>
  <c r="F6541" i="1"/>
  <c r="H6541" i="1"/>
  <c r="F6542" i="1"/>
  <c r="H6542" i="1" s="1"/>
  <c r="F6543" i="1"/>
  <c r="H6543" i="1"/>
  <c r="F6544" i="1"/>
  <c r="H6544" i="1" s="1"/>
  <c r="F6545" i="1"/>
  <c r="H6545" i="1"/>
  <c r="F6546" i="1"/>
  <c r="H6546" i="1" s="1"/>
  <c r="F6547" i="1"/>
  <c r="H6547" i="1"/>
  <c r="F6548" i="1"/>
  <c r="H6548" i="1" s="1"/>
  <c r="F6549" i="1"/>
  <c r="H6549" i="1"/>
  <c r="F6550" i="1"/>
  <c r="H6550" i="1" s="1"/>
  <c r="F6551" i="1"/>
  <c r="H6551" i="1"/>
  <c r="F6552" i="1"/>
  <c r="H6552" i="1" s="1"/>
  <c r="F6553" i="1"/>
  <c r="H6553" i="1"/>
  <c r="F6554" i="1"/>
  <c r="H6554" i="1" s="1"/>
  <c r="F6555" i="1"/>
  <c r="H6555" i="1"/>
  <c r="F6556" i="1"/>
  <c r="H6556" i="1" s="1"/>
  <c r="F6557" i="1"/>
  <c r="H6557" i="1"/>
  <c r="F6558" i="1"/>
  <c r="H6558" i="1" s="1"/>
  <c r="F6559" i="1"/>
  <c r="H6559" i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/>
  <c r="F6568" i="1"/>
  <c r="H6568" i="1" s="1"/>
  <c r="F6569" i="1"/>
  <c r="H6569" i="1"/>
  <c r="F6570" i="1"/>
  <c r="H6570" i="1" s="1"/>
  <c r="F6571" i="1"/>
  <c r="H6571" i="1"/>
  <c r="F6572" i="1"/>
  <c r="H6572" i="1" s="1"/>
  <c r="F6573" i="1"/>
  <c r="H6573" i="1"/>
  <c r="F6574" i="1"/>
  <c r="H6574" i="1" s="1"/>
  <c r="F6575" i="1"/>
  <c r="H6575" i="1"/>
  <c r="F6576" i="1"/>
  <c r="H6576" i="1" s="1"/>
  <c r="F6577" i="1"/>
  <c r="H6577" i="1"/>
  <c r="F6578" i="1"/>
  <c r="H6578" i="1" s="1"/>
  <c r="F6579" i="1"/>
  <c r="H6579" i="1"/>
  <c r="F6580" i="1"/>
  <c r="H6580" i="1" s="1"/>
  <c r="F6581" i="1"/>
  <c r="H6581" i="1"/>
  <c r="F6582" i="1"/>
  <c r="H6582" i="1" s="1"/>
  <c r="F6583" i="1"/>
  <c r="H6583" i="1"/>
  <c r="F6584" i="1"/>
  <c r="H6584" i="1" s="1"/>
  <c r="F6585" i="1"/>
  <c r="H6585" i="1"/>
  <c r="F6586" i="1"/>
  <c r="H6586" i="1" s="1"/>
  <c r="F6587" i="1"/>
  <c r="H6587" i="1"/>
  <c r="F6588" i="1"/>
  <c r="H6588" i="1" s="1"/>
  <c r="F6589" i="1"/>
  <c r="H6589" i="1"/>
  <c r="F6590" i="1"/>
  <c r="H6590" i="1" s="1"/>
  <c r="F6591" i="1"/>
  <c r="H6591" i="1"/>
  <c r="F6592" i="1"/>
  <c r="H6592" i="1" s="1"/>
  <c r="H6593" i="1"/>
  <c r="F6594" i="1"/>
  <c r="H6594" i="1" s="1"/>
  <c r="F6595" i="1"/>
  <c r="H6595" i="1" s="1"/>
  <c r="F6596" i="1"/>
  <c r="H6596" i="1"/>
  <c r="F6597" i="1"/>
  <c r="H6597" i="1" s="1"/>
  <c r="F6598" i="1"/>
  <c r="H6598" i="1" s="1"/>
  <c r="F6599" i="1"/>
  <c r="H6599" i="1" s="1"/>
  <c r="F6600" i="1"/>
  <c r="H6600" i="1"/>
  <c r="F6601" i="1"/>
  <c r="H6601" i="1" s="1"/>
  <c r="F6602" i="1"/>
  <c r="H6602" i="1" s="1"/>
  <c r="F6603" i="1"/>
  <c r="H6603" i="1" s="1"/>
  <c r="F6604" i="1"/>
  <c r="H6604" i="1"/>
  <c r="F6605" i="1"/>
  <c r="H6605" i="1" s="1"/>
  <c r="F6606" i="1"/>
  <c r="H6606" i="1" s="1"/>
  <c r="F6607" i="1"/>
  <c r="H6607" i="1" s="1"/>
  <c r="F6608" i="1"/>
  <c r="H6608" i="1"/>
  <c r="F6609" i="1"/>
  <c r="H6609" i="1" s="1"/>
  <c r="F6610" i="1"/>
  <c r="H6610" i="1" s="1"/>
  <c r="F6611" i="1"/>
  <c r="H6611" i="1" s="1"/>
  <c r="F6612" i="1"/>
  <c r="H6612" i="1"/>
  <c r="F6613" i="1"/>
  <c r="H6613" i="1" s="1"/>
  <c r="F6614" i="1"/>
  <c r="H6614" i="1" s="1"/>
  <c r="F6615" i="1"/>
  <c r="H6615" i="1" s="1"/>
  <c r="F6616" i="1"/>
  <c r="H6616" i="1"/>
  <c r="F6617" i="1"/>
  <c r="H6617" i="1" s="1"/>
  <c r="F6618" i="1"/>
  <c r="H6618" i="1" s="1"/>
  <c r="F6619" i="1"/>
  <c r="H6619" i="1" s="1"/>
  <c r="F6620" i="1"/>
  <c r="H6620" i="1"/>
  <c r="F6621" i="1"/>
  <c r="H6621" i="1" s="1"/>
  <c r="F6622" i="1"/>
  <c r="H6622" i="1" s="1"/>
  <c r="F6623" i="1"/>
  <c r="H6623" i="1" s="1"/>
  <c r="F6624" i="1"/>
  <c r="H6624" i="1"/>
  <c r="F6625" i="1"/>
  <c r="H6625" i="1" s="1"/>
  <c r="F6626" i="1"/>
  <c r="H6626" i="1" s="1"/>
  <c r="F6627" i="1"/>
  <c r="H6627" i="1" s="1"/>
  <c r="F6628" i="1"/>
  <c r="H6628" i="1"/>
  <c r="F6629" i="1"/>
  <c r="F6630" i="1"/>
  <c r="H6630" i="1"/>
  <c r="F6631" i="1"/>
  <c r="H6631" i="1"/>
  <c r="F6632" i="1"/>
  <c r="H6632" i="1"/>
  <c r="F6633" i="1"/>
  <c r="H6633" i="1"/>
  <c r="F6634" i="1"/>
  <c r="H6634" i="1"/>
  <c r="F6635" i="1"/>
  <c r="H6635" i="1"/>
  <c r="F6636" i="1"/>
  <c r="H6636" i="1"/>
  <c r="F6637" i="1"/>
  <c r="H6637" i="1"/>
  <c r="F6638" i="1"/>
  <c r="H6638" i="1"/>
  <c r="F6639" i="1"/>
  <c r="H6639" i="1"/>
  <c r="F6640" i="1"/>
  <c r="H6640" i="1"/>
  <c r="F6641" i="1"/>
  <c r="H6641" i="1"/>
  <c r="F6642" i="1"/>
  <c r="H6642" i="1"/>
  <c r="F6643" i="1"/>
  <c r="H6643" i="1"/>
  <c r="F6644" i="1"/>
  <c r="H6644" i="1"/>
  <c r="F6645" i="1"/>
  <c r="H6645" i="1"/>
  <c r="F6646" i="1"/>
  <c r="H6646" i="1"/>
  <c r="F6647" i="1"/>
  <c r="H6647" i="1"/>
  <c r="F6648" i="1"/>
  <c r="H6648" i="1"/>
  <c r="F6649" i="1"/>
  <c r="H6649" i="1"/>
  <c r="F6650" i="1"/>
  <c r="H6650" i="1"/>
  <c r="H6651" i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/>
  <c r="F6669" i="1"/>
  <c r="H6669" i="1" s="1"/>
  <c r="F6670" i="1"/>
  <c r="H6670" i="1"/>
  <c r="F6671" i="1"/>
  <c r="H6671" i="1" s="1"/>
  <c r="H6672" i="1"/>
  <c r="F6673" i="1"/>
  <c r="H6673" i="1"/>
  <c r="F6674" i="1"/>
  <c r="H6674" i="1" s="1"/>
  <c r="F6675" i="1"/>
  <c r="H6675" i="1" s="1"/>
  <c r="F6676" i="1"/>
  <c r="H6676" i="1" s="1"/>
  <c r="F6677" i="1"/>
  <c r="H6677" i="1"/>
  <c r="F6678" i="1"/>
  <c r="H6678" i="1" s="1"/>
  <c r="F6679" i="1"/>
  <c r="H6679" i="1" s="1"/>
  <c r="F6680" i="1"/>
  <c r="H6680" i="1" s="1"/>
  <c r="F6681" i="1"/>
  <c r="H6681" i="1"/>
  <c r="F6682" i="1"/>
  <c r="H6682" i="1" s="1"/>
  <c r="F6683" i="1"/>
  <c r="H6683" i="1" s="1"/>
  <c r="F6684" i="1"/>
  <c r="H6684" i="1" s="1"/>
  <c r="F6685" i="1"/>
  <c r="H6685" i="1"/>
  <c r="F6686" i="1"/>
  <c r="H6686" i="1" s="1"/>
  <c r="F6687" i="1"/>
  <c r="H6687" i="1" s="1"/>
  <c r="F6688" i="1"/>
  <c r="H6688" i="1" s="1"/>
  <c r="H6689" i="1"/>
  <c r="F6690" i="1"/>
  <c r="H6690" i="1"/>
  <c r="F6691" i="1"/>
  <c r="H6691" i="1"/>
  <c r="F6692" i="1"/>
  <c r="H6692" i="1"/>
  <c r="F6693" i="1"/>
  <c r="H6693" i="1"/>
  <c r="F6694" i="1"/>
  <c r="H6694" i="1"/>
  <c r="F6695" i="1"/>
  <c r="H6695" i="1"/>
  <c r="F6696" i="1"/>
  <c r="H6696" i="1"/>
  <c r="H6697" i="1"/>
  <c r="F6698" i="1"/>
  <c r="H6698" i="1" s="1"/>
  <c r="H6699" i="1"/>
  <c r="F6700" i="1"/>
  <c r="H6700" i="1"/>
  <c r="F6701" i="1"/>
  <c r="H6701" i="1" s="1"/>
  <c r="F6702" i="1"/>
  <c r="H6702" i="1"/>
  <c r="F6703" i="1"/>
  <c r="H6703" i="1" s="1"/>
  <c r="F6704" i="1"/>
  <c r="H6704" i="1"/>
  <c r="H6705" i="1"/>
  <c r="F6706" i="1"/>
  <c r="H6706" i="1"/>
  <c r="F6707" i="1"/>
  <c r="H6707" i="1"/>
  <c r="H6708" i="1"/>
  <c r="F6709" i="1"/>
  <c r="H6709" i="1" s="1"/>
  <c r="F6710" i="1"/>
  <c r="H6710" i="1" s="1"/>
  <c r="F6711" i="1"/>
  <c r="H6711" i="1" s="1"/>
  <c r="F6712" i="1"/>
  <c r="H6712" i="1"/>
  <c r="F6713" i="1"/>
  <c r="H6713" i="1" s="1"/>
  <c r="F6714" i="1"/>
  <c r="H6714" i="1"/>
  <c r="F6715" i="1"/>
  <c r="H6715" i="1" s="1"/>
  <c r="F6716" i="1"/>
  <c r="H6716" i="1"/>
  <c r="F6717" i="1"/>
  <c r="H6717" i="1" s="1"/>
  <c r="H6718" i="1"/>
  <c r="F6719" i="1"/>
  <c r="H6719" i="1"/>
  <c r="F6720" i="1"/>
  <c r="H6720" i="1" s="1"/>
  <c r="F6721" i="1"/>
  <c r="H6721" i="1"/>
  <c r="F6722" i="1"/>
  <c r="H6722" i="1" s="1"/>
  <c r="F6723" i="1"/>
  <c r="H6723" i="1"/>
  <c r="F6724" i="1"/>
  <c r="H6724" i="1" s="1"/>
  <c r="F6725" i="1"/>
  <c r="H6725" i="1"/>
  <c r="F6726" i="1"/>
  <c r="H6726" i="1" s="1"/>
  <c r="F6727" i="1"/>
  <c r="H6727" i="1"/>
  <c r="F6728" i="1"/>
  <c r="H6728" i="1" s="1"/>
  <c r="F6729" i="1"/>
  <c r="H6729" i="1"/>
  <c r="F6730" i="1"/>
  <c r="H6730" i="1" s="1"/>
  <c r="F6731" i="1"/>
  <c r="H6731" i="1"/>
  <c r="F6732" i="1"/>
  <c r="H6732" i="1" s="1"/>
  <c r="F6733" i="1"/>
  <c r="H6733" i="1"/>
  <c r="F6734" i="1"/>
  <c r="H6734" i="1" s="1"/>
  <c r="F6735" i="1"/>
  <c r="H6735" i="1"/>
  <c r="F6736" i="1"/>
  <c r="H6736" i="1" s="1"/>
  <c r="F6737" i="1"/>
  <c r="H6737" i="1"/>
  <c r="F6738" i="1"/>
  <c r="H6738" i="1" s="1"/>
  <c r="F6739" i="1"/>
  <c r="H6739" i="1"/>
  <c r="F6740" i="1"/>
  <c r="H6740" i="1" s="1"/>
  <c r="F6741" i="1"/>
  <c r="H6741" i="1"/>
  <c r="F6742" i="1"/>
  <c r="H6742" i="1" s="1"/>
  <c r="F6743" i="1"/>
  <c r="H6743" i="1"/>
  <c r="F6744" i="1"/>
  <c r="H6744" i="1" s="1"/>
  <c r="F6745" i="1"/>
  <c r="H6745" i="1"/>
  <c r="F6746" i="1"/>
  <c r="H6746" i="1" s="1"/>
  <c r="F6747" i="1"/>
  <c r="H6747" i="1"/>
  <c r="F6748" i="1"/>
  <c r="H6748" i="1" s="1"/>
  <c r="F6749" i="1"/>
  <c r="H6749" i="1"/>
  <c r="F6750" i="1"/>
  <c r="H6750" i="1" s="1"/>
  <c r="F6751" i="1"/>
  <c r="H6751" i="1"/>
  <c r="F6752" i="1"/>
  <c r="H6752" i="1" s="1"/>
  <c r="F6753" i="1"/>
  <c r="H6753" i="1"/>
  <c r="F6754" i="1"/>
  <c r="H6754" i="1" s="1"/>
  <c r="F6755" i="1"/>
  <c r="H6755" i="1"/>
  <c r="F6756" i="1"/>
  <c r="H6756" i="1" s="1"/>
  <c r="F6757" i="1"/>
  <c r="H6757" i="1"/>
  <c r="F6758" i="1"/>
  <c r="H6758" i="1" s="1"/>
  <c r="F6759" i="1"/>
  <c r="H6759" i="1"/>
  <c r="F6760" i="1"/>
  <c r="H6760" i="1" s="1"/>
  <c r="F6761" i="1"/>
  <c r="H6761" i="1"/>
  <c r="F6762" i="1"/>
  <c r="H6762" i="1" s="1"/>
  <c r="F6763" i="1"/>
  <c r="H6763" i="1"/>
  <c r="F6764" i="1"/>
  <c r="H6764" i="1" s="1"/>
  <c r="F6765" i="1"/>
  <c r="H6765" i="1"/>
  <c r="F6766" i="1"/>
  <c r="H6766" i="1" s="1"/>
  <c r="F6767" i="1"/>
  <c r="H6767" i="1"/>
  <c r="H6768" i="1"/>
  <c r="F6769" i="1"/>
  <c r="H6769" i="1"/>
  <c r="F6770" i="1"/>
  <c r="H6770" i="1"/>
  <c r="F6771" i="1"/>
  <c r="H6771" i="1"/>
  <c r="F6772" i="1"/>
  <c r="H6772" i="1"/>
  <c r="F6773" i="1"/>
  <c r="H6773" i="1"/>
  <c r="F6774" i="1"/>
  <c r="H6774" i="1"/>
  <c r="H6775" i="1"/>
  <c r="F6776" i="1"/>
  <c r="H6776" i="1" s="1"/>
  <c r="F6777" i="1"/>
  <c r="H6777" i="1"/>
  <c r="F6778" i="1"/>
  <c r="H6778" i="1" s="1"/>
  <c r="F6779" i="1"/>
  <c r="H6779" i="1"/>
  <c r="F6780" i="1"/>
  <c r="H6780" i="1" s="1"/>
  <c r="F6781" i="1"/>
  <c r="H6781" i="1"/>
  <c r="F6782" i="1"/>
  <c r="H6782" i="1" s="1"/>
  <c r="F6783" i="1"/>
  <c r="H6783" i="1" s="1"/>
  <c r="H6784" i="1"/>
  <c r="F6785" i="1"/>
  <c r="H6785" i="1" s="1"/>
  <c r="F6786" i="1"/>
  <c r="H6786" i="1" s="1"/>
  <c r="F6787" i="1"/>
  <c r="H6787" i="1" s="1"/>
  <c r="F6788" i="1"/>
  <c r="H6788" i="1"/>
  <c r="F6789" i="1"/>
  <c r="H6789" i="1" s="1"/>
  <c r="F6790" i="1"/>
  <c r="H6790" i="1" s="1"/>
  <c r="F6791" i="1"/>
  <c r="H6791" i="1" s="1"/>
  <c r="F6792" i="1"/>
  <c r="H6792" i="1"/>
  <c r="F6793" i="1"/>
  <c r="H6793" i="1" s="1"/>
  <c r="F6794" i="1"/>
  <c r="H6794" i="1" s="1"/>
  <c r="F6795" i="1"/>
  <c r="H6795" i="1" s="1"/>
  <c r="F6796" i="1"/>
  <c r="H6796" i="1"/>
  <c r="F6797" i="1"/>
  <c r="H6797" i="1" s="1"/>
  <c r="F6798" i="1"/>
  <c r="H6798" i="1" s="1"/>
  <c r="F6799" i="1"/>
  <c r="H6799" i="1" s="1"/>
  <c r="F6800" i="1"/>
  <c r="H6800" i="1"/>
  <c r="F6802" i="1"/>
  <c r="H6802" i="1" s="1"/>
  <c r="F6803" i="1"/>
  <c r="H6803" i="1" s="1"/>
  <c r="F6804" i="1"/>
  <c r="H6804" i="1"/>
  <c r="H6805" i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6" i="1"/>
  <c r="H6826" i="1" s="1"/>
  <c r="F6827" i="1"/>
  <c r="H6827" i="1" s="1"/>
  <c r="F6829" i="1"/>
  <c r="H6829" i="1"/>
  <c r="F6830" i="1"/>
  <c r="H6830" i="1"/>
  <c r="F6831" i="1"/>
  <c r="H6831" i="1"/>
  <c r="F6832" i="1"/>
  <c r="H6832" i="1"/>
  <c r="F6833" i="1"/>
  <c r="H6833" i="1"/>
  <c r="F6834" i="1"/>
  <c r="H6834" i="1"/>
  <c r="F6835" i="1"/>
  <c r="H6835" i="1"/>
  <c r="F6836" i="1"/>
  <c r="H6836" i="1"/>
  <c r="F6837" i="1"/>
  <c r="H6837" i="1"/>
  <c r="F6838" i="1"/>
  <c r="H6838" i="1"/>
  <c r="F6839" i="1"/>
  <c r="H6839" i="1"/>
  <c r="F6840" i="1"/>
  <c r="H6840" i="1"/>
  <c r="F6841" i="1"/>
  <c r="H6841" i="1"/>
  <c r="F6842" i="1"/>
  <c r="H6842" i="1"/>
  <c r="F6843" i="1"/>
  <c r="H6843" i="1"/>
  <c r="F6844" i="1"/>
  <c r="H6844" i="1"/>
  <c r="F6845" i="1"/>
  <c r="H6845" i="1"/>
  <c r="F6846" i="1"/>
  <c r="H6846" i="1"/>
  <c r="F6847" i="1"/>
  <c r="H6847" i="1"/>
  <c r="F6848" i="1"/>
  <c r="H6848" i="1"/>
  <c r="F6849" i="1"/>
  <c r="H6849" i="1"/>
  <c r="F6850" i="1"/>
  <c r="H6850" i="1"/>
  <c r="F6851" i="1"/>
  <c r="H6851" i="1"/>
  <c r="F6852" i="1"/>
  <c r="H6852" i="1"/>
  <c r="F6853" i="1"/>
  <c r="H6853" i="1"/>
  <c r="F6854" i="1"/>
  <c r="H6854" i="1"/>
  <c r="F6855" i="1"/>
  <c r="H6855" i="1"/>
  <c r="F6856" i="1"/>
  <c r="H6856" i="1"/>
  <c r="F6857" i="1"/>
  <c r="H6857" i="1"/>
  <c r="F6858" i="1"/>
  <c r="H6858" i="1"/>
  <c r="F6859" i="1"/>
  <c r="H6859" i="1"/>
  <c r="F6860" i="1"/>
  <c r="H6860" i="1"/>
  <c r="F6861" i="1"/>
  <c r="H6861" i="1"/>
  <c r="F6862" i="1"/>
  <c r="H6862" i="1"/>
  <c r="F6863" i="1"/>
  <c r="H6863" i="1"/>
  <c r="F6864" i="1"/>
  <c r="H6864" i="1"/>
  <c r="F6865" i="1"/>
  <c r="H6865" i="1"/>
  <c r="F6866" i="1"/>
  <c r="H6866" i="1"/>
  <c r="F6868" i="1"/>
  <c r="H6868" i="1" s="1"/>
  <c r="F6869" i="1"/>
  <c r="H6869" i="1"/>
  <c r="F6870" i="1"/>
  <c r="H6870" i="1" s="1"/>
  <c r="F6871" i="1"/>
  <c r="H6871" i="1" s="1"/>
  <c r="F6872" i="1"/>
  <c r="H6872" i="1" s="1"/>
  <c r="F6873" i="1"/>
  <c r="H6873" i="1"/>
  <c r="F6874" i="1"/>
  <c r="H6874" i="1" s="1"/>
  <c r="F6875" i="1"/>
  <c r="H6875" i="1" s="1"/>
  <c r="F6876" i="1"/>
  <c r="H6876" i="1" s="1"/>
  <c r="F6877" i="1"/>
  <c r="H6877" i="1"/>
  <c r="H6878" i="1"/>
  <c r="F6879" i="1"/>
  <c r="H6879" i="1"/>
  <c r="F6880" i="1"/>
  <c r="H6880" i="1"/>
  <c r="F6881" i="1"/>
  <c r="H6881" i="1"/>
  <c r="F6882" i="1"/>
  <c r="H6882" i="1"/>
  <c r="F6883" i="1"/>
  <c r="H6883" i="1"/>
  <c r="H6884" i="1"/>
  <c r="F6885" i="1"/>
  <c r="H6885" i="1"/>
  <c r="F6886" i="1"/>
  <c r="H6886" i="1" s="1"/>
  <c r="F6887" i="1"/>
  <c r="H6887" i="1"/>
  <c r="F6888" i="1"/>
  <c r="H6888" i="1" s="1"/>
  <c r="F6889" i="1"/>
  <c r="H6889" i="1"/>
  <c r="F6890" i="1"/>
  <c r="H6890" i="1" s="1"/>
  <c r="F6891" i="1"/>
  <c r="H6891" i="1"/>
  <c r="F6892" i="1"/>
  <c r="H6892" i="1" s="1"/>
  <c r="F6893" i="1"/>
  <c r="H6893" i="1"/>
  <c r="F6894" i="1"/>
  <c r="H6894" i="1" s="1"/>
  <c r="F6895" i="1"/>
  <c r="H6895" i="1"/>
  <c r="F6896" i="1"/>
  <c r="H6896" i="1" s="1"/>
  <c r="F6897" i="1"/>
  <c r="H6897" i="1"/>
  <c r="F6898" i="1"/>
  <c r="H6898" i="1" s="1"/>
  <c r="F6899" i="1"/>
  <c r="H6899" i="1"/>
  <c r="F6900" i="1"/>
  <c r="H6900" i="1" s="1"/>
  <c r="F6902" i="1"/>
  <c r="H6902" i="1"/>
  <c r="F6903" i="1"/>
  <c r="H6903" i="1"/>
  <c r="F6904" i="1"/>
  <c r="F6905" i="1"/>
  <c r="H6905" i="1" s="1"/>
  <c r="F6906" i="1"/>
  <c r="H6906" i="1"/>
  <c r="F6907" i="1"/>
  <c r="H6907" i="1" s="1"/>
  <c r="F6908" i="1"/>
  <c r="H6908" i="1"/>
  <c r="F6909" i="1"/>
  <c r="H6909" i="1" s="1"/>
  <c r="F6910" i="1"/>
  <c r="H6910" i="1"/>
  <c r="F6911" i="1"/>
  <c r="H6911" i="1" s="1"/>
  <c r="F6912" i="1"/>
  <c r="H6912" i="1"/>
  <c r="F6913" i="1"/>
  <c r="H6913" i="1" s="1"/>
  <c r="F6914" i="1"/>
  <c r="H6914" i="1"/>
  <c r="F6915" i="1"/>
  <c r="H6915" i="1" s="1"/>
  <c r="F6916" i="1"/>
  <c r="H6916" i="1"/>
  <c r="F6917" i="1"/>
  <c r="H6917" i="1" s="1"/>
  <c r="F6918" i="1"/>
  <c r="H6918" i="1"/>
  <c r="F6919" i="1"/>
  <c r="H6919" i="1" s="1"/>
  <c r="F6920" i="1"/>
  <c r="H6920" i="1"/>
  <c r="F6921" i="1"/>
  <c r="H6921" i="1" s="1"/>
  <c r="F6922" i="1"/>
  <c r="H6922" i="1"/>
  <c r="F6923" i="1"/>
  <c r="H6923" i="1" s="1"/>
  <c r="F6924" i="1"/>
  <c r="H6924" i="1"/>
  <c r="F6925" i="1"/>
  <c r="H6925" i="1" s="1"/>
  <c r="F6926" i="1"/>
  <c r="H6926" i="1"/>
  <c r="F6927" i="1"/>
  <c r="H6927" i="1" s="1"/>
  <c r="F6928" i="1"/>
  <c r="H6928" i="1"/>
  <c r="F6929" i="1"/>
  <c r="H6929" i="1" s="1"/>
  <c r="F6930" i="1"/>
  <c r="H6930" i="1"/>
  <c r="F6931" i="1"/>
  <c r="H6931" i="1" s="1"/>
  <c r="F6932" i="1"/>
  <c r="H6932" i="1"/>
  <c r="F6933" i="1"/>
  <c r="H6933" i="1" s="1"/>
  <c r="F6934" i="1"/>
  <c r="H6934" i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F6945" i="1"/>
  <c r="F6947" i="1"/>
  <c r="F6948" i="1"/>
  <c r="H6948" i="1" s="1"/>
  <c r="F6949" i="1"/>
  <c r="H6949" i="1"/>
  <c r="F6950" i="1"/>
  <c r="F6951" i="1"/>
  <c r="F6952" i="1"/>
  <c r="F6953" i="1"/>
  <c r="H6953" i="1" s="1"/>
  <c r="F6954" i="1"/>
  <c r="H6954" i="1" s="1"/>
  <c r="F6955" i="1"/>
  <c r="H6955" i="1" s="1"/>
  <c r="F6956" i="1"/>
  <c r="H6956" i="1" s="1"/>
  <c r="F6957" i="1"/>
  <c r="F6958" i="1"/>
  <c r="H6958" i="1" s="1"/>
  <c r="F6959" i="1"/>
  <c r="H6959" i="1" s="1"/>
  <c r="F6960" i="1"/>
  <c r="H6960" i="1" s="1"/>
  <c r="F6961" i="1"/>
  <c r="H6961" i="1" s="1"/>
  <c r="F6963" i="1"/>
  <c r="F6964" i="1"/>
  <c r="H6964" i="1" s="1"/>
  <c r="F6965" i="1"/>
  <c r="F6966" i="1"/>
  <c r="H6966" i="1"/>
  <c r="F6967" i="1"/>
  <c r="H6967" i="1"/>
  <c r="F6968" i="1"/>
  <c r="H6968" i="1"/>
  <c r="F6969" i="1"/>
  <c r="H6969" i="1"/>
  <c r="F6970" i="1"/>
  <c r="H6970" i="1"/>
  <c r="F6971" i="1"/>
  <c r="H6971" i="1"/>
  <c r="F6972" i="1"/>
  <c r="H6972" i="1"/>
  <c r="F6973" i="1"/>
  <c r="H6973" i="1"/>
  <c r="F6974" i="1"/>
  <c r="H6974" i="1"/>
  <c r="F6975" i="1"/>
  <c r="H6975" i="1"/>
  <c r="F6976" i="1"/>
  <c r="H6976" i="1"/>
  <c r="F6977" i="1"/>
  <c r="H6977" i="1"/>
  <c r="F6978" i="1"/>
  <c r="H6978" i="1"/>
  <c r="F6979" i="1"/>
  <c r="H6979" i="1"/>
  <c r="F6980" i="1"/>
  <c r="H6980" i="1"/>
  <c r="F6981" i="1"/>
  <c r="H6981" i="1"/>
  <c r="F6982" i="1"/>
  <c r="H6982" i="1"/>
  <c r="F6983" i="1"/>
  <c r="H6983" i="1"/>
  <c r="F6984" i="1"/>
  <c r="H6984" i="1"/>
  <c r="F6985" i="1"/>
  <c r="H6985" i="1"/>
  <c r="F6986" i="1"/>
  <c r="H6986" i="1"/>
  <c r="F6987" i="1"/>
  <c r="H6987" i="1"/>
  <c r="F6988" i="1"/>
  <c r="H6988" i="1"/>
  <c r="F6989" i="1"/>
  <c r="H6989" i="1"/>
  <c r="F6990" i="1"/>
  <c r="H6990" i="1"/>
  <c r="F6991" i="1"/>
  <c r="H6991" i="1"/>
  <c r="F6992" i="1"/>
  <c r="H6992" i="1"/>
  <c r="F6993" i="1"/>
  <c r="H6993" i="1"/>
  <c r="F6994" i="1"/>
  <c r="H6994" i="1"/>
  <c r="F6995" i="1"/>
  <c r="H6995" i="1"/>
  <c r="F6996" i="1"/>
  <c r="H6996" i="1"/>
  <c r="F6997" i="1"/>
  <c r="H6997" i="1"/>
  <c r="F6998" i="1"/>
  <c r="H6998" i="1"/>
  <c r="F6999" i="1"/>
  <c r="H6999" i="1"/>
  <c r="F7000" i="1"/>
  <c r="H7000" i="1"/>
  <c r="F7001" i="1"/>
  <c r="H7001" i="1"/>
  <c r="F7002" i="1"/>
  <c r="H7002" i="1"/>
  <c r="F7003" i="1"/>
  <c r="H7003" i="1"/>
  <c r="F7004" i="1"/>
  <c r="H7004" i="1"/>
  <c r="F7005" i="1"/>
  <c r="H7005" i="1"/>
  <c r="H7006" i="1"/>
  <c r="H7007" i="1"/>
  <c r="H7008" i="1"/>
  <c r="H7009" i="1"/>
  <c r="H7010" i="1"/>
  <c r="F7011" i="1"/>
  <c r="H7011" i="1" s="1"/>
  <c r="H7012" i="1"/>
  <c r="H7013" i="1"/>
  <c r="H7014" i="1"/>
  <c r="H7015" i="1"/>
  <c r="F7016" i="1"/>
  <c r="H7016" i="1"/>
  <c r="H7017" i="1"/>
  <c r="H7018" i="1"/>
  <c r="H7019" i="1"/>
  <c r="F7020" i="1"/>
  <c r="H7020" i="1"/>
  <c r="F7021" i="1"/>
  <c r="H7021" i="1"/>
  <c r="H7022" i="1"/>
  <c r="H7023" i="1"/>
  <c r="F7024" i="1"/>
  <c r="H7024" i="1" s="1"/>
  <c r="H7025" i="1"/>
  <c r="H7026" i="1"/>
  <c r="F7027" i="1"/>
  <c r="H7027" i="1"/>
  <c r="F7028" i="1"/>
  <c r="H7028" i="1" s="1"/>
  <c r="F7029" i="1"/>
  <c r="H7029" i="1"/>
  <c r="F7030" i="1"/>
  <c r="H7030" i="1" s="1"/>
  <c r="F7031" i="1"/>
  <c r="H7031" i="1"/>
  <c r="H7032" i="1"/>
  <c r="F7033" i="1"/>
  <c r="H7033" i="1" s="1"/>
  <c r="F7034" i="1"/>
  <c r="H7034" i="1"/>
  <c r="F7035" i="1"/>
  <c r="H7035" i="1" s="1"/>
  <c r="F7036" i="1"/>
  <c r="H7036" i="1"/>
  <c r="F7037" i="1"/>
  <c r="H7037" i="1" s="1"/>
  <c r="F7038" i="1"/>
  <c r="H7038" i="1"/>
  <c r="F7039" i="1"/>
  <c r="H7039" i="1" s="1"/>
  <c r="F7040" i="1"/>
  <c r="H7040" i="1"/>
  <c r="F7041" i="1"/>
  <c r="H7041" i="1" s="1"/>
  <c r="F7042" i="1"/>
  <c r="H7042" i="1"/>
  <c r="F7043" i="1"/>
  <c r="H7043" i="1" s="1"/>
  <c r="F7044" i="1"/>
  <c r="H7044" i="1"/>
  <c r="F7045" i="1"/>
  <c r="H7045" i="1" s="1"/>
  <c r="F7046" i="1"/>
  <c r="H7046" i="1"/>
  <c r="F7047" i="1"/>
  <c r="H7047" i="1" s="1"/>
  <c r="F7048" i="1"/>
  <c r="H7048" i="1"/>
  <c r="F7049" i="1"/>
  <c r="H7049" i="1" s="1"/>
  <c r="H7050" i="1"/>
  <c r="H7051" i="1"/>
  <c r="H7052" i="1"/>
  <c r="F7053" i="1"/>
  <c r="H7053" i="1"/>
  <c r="F7054" i="1"/>
  <c r="H7054" i="1" s="1"/>
  <c r="F7055" i="1"/>
  <c r="H7055" i="1" s="1"/>
  <c r="F7056" i="1"/>
  <c r="H7056" i="1" s="1"/>
  <c r="F7057" i="1"/>
  <c r="H7057" i="1"/>
  <c r="H7058" i="1"/>
  <c r="F7059" i="1"/>
  <c r="H7059" i="1"/>
  <c r="F7060" i="1"/>
  <c r="H7060" i="1"/>
  <c r="F7061" i="1"/>
  <c r="H7061" i="1"/>
  <c r="F7063" i="1"/>
  <c r="H7063" i="1" s="1"/>
  <c r="H7064" i="1"/>
  <c r="H7065" i="1"/>
  <c r="H7066" i="1"/>
  <c r="H7067" i="1"/>
  <c r="F7068" i="1"/>
  <c r="H7068" i="1"/>
  <c r="F7069" i="1"/>
  <c r="H7069" i="1"/>
  <c r="H7070" i="1"/>
  <c r="F7071" i="1"/>
  <c r="H7071" i="1" s="1"/>
  <c r="F7072" i="1"/>
  <c r="H7072" i="1" s="1"/>
  <c r="H7073" i="1"/>
  <c r="H7074" i="1"/>
  <c r="F7075" i="1"/>
  <c r="H7075" i="1"/>
  <c r="F7076" i="1"/>
  <c r="H7076" i="1"/>
  <c r="F7077" i="1"/>
  <c r="H7077" i="1"/>
  <c r="F7078" i="1"/>
  <c r="H7078" i="1"/>
  <c r="F7079" i="1"/>
  <c r="H7079" i="1"/>
  <c r="F7080" i="1"/>
  <c r="H7080" i="1"/>
  <c r="H7081" i="1"/>
  <c r="F7082" i="1"/>
  <c r="H7082" i="1"/>
  <c r="F7083" i="1"/>
  <c r="H7083" i="1" s="1"/>
  <c r="F7084" i="1"/>
  <c r="H7084" i="1"/>
  <c r="H7085" i="1"/>
  <c r="H7086" i="1"/>
  <c r="F7087" i="1"/>
  <c r="H7087" i="1"/>
  <c r="F7088" i="1"/>
  <c r="H7088" i="1"/>
  <c r="H7089" i="1"/>
  <c r="H7090" i="1"/>
  <c r="H7091" i="1"/>
  <c r="H7092" i="1"/>
  <c r="H7093" i="1"/>
  <c r="H7094" i="1"/>
  <c r="H7095" i="1"/>
  <c r="F7096" i="1"/>
  <c r="H7096" i="1" s="1"/>
  <c r="F7097" i="1"/>
  <c r="H7097" i="1"/>
  <c r="F7098" i="1"/>
  <c r="H7098" i="1" s="1"/>
  <c r="F7099" i="1"/>
  <c r="H7099" i="1"/>
  <c r="F7100" i="1"/>
  <c r="H7100" i="1" s="1"/>
  <c r="F7101" i="1"/>
  <c r="H7101" i="1"/>
  <c r="H7102" i="1"/>
  <c r="H7103" i="1"/>
  <c r="H7104" i="1"/>
  <c r="H7105" i="1"/>
  <c r="H7106" i="1"/>
  <c r="H7107" i="1"/>
  <c r="H7108" i="1"/>
  <c r="H7109" i="1"/>
  <c r="H7110" i="1"/>
  <c r="H7111" i="1"/>
  <c r="F7112" i="1"/>
  <c r="H7112" i="1" s="1"/>
  <c r="F7113" i="1"/>
  <c r="H7113" i="1"/>
  <c r="F7114" i="1"/>
  <c r="H7114" i="1" s="1"/>
  <c r="F7115" i="1"/>
  <c r="H7115" i="1" s="1"/>
  <c r="F7116" i="1"/>
  <c r="H7116" i="1" s="1"/>
  <c r="F7117" i="1"/>
  <c r="H7117" i="1"/>
  <c r="F7118" i="1"/>
  <c r="H7118" i="1" s="1"/>
  <c r="F7119" i="1"/>
  <c r="H7119" i="1" s="1"/>
  <c r="F7120" i="1"/>
  <c r="H7120" i="1" s="1"/>
  <c r="F7121" i="1"/>
  <c r="H7121" i="1"/>
  <c r="F7122" i="1"/>
  <c r="H7122" i="1" s="1"/>
  <c r="F7123" i="1"/>
  <c r="H7123" i="1" s="1"/>
  <c r="F7125" i="1"/>
  <c r="H7125" i="1" s="1"/>
  <c r="F7126" i="1"/>
  <c r="H7126" i="1" s="1"/>
  <c r="F7127" i="1"/>
  <c r="H7127" i="1" s="1"/>
  <c r="F7129" i="1"/>
  <c r="F7130" i="1"/>
  <c r="H7130" i="1"/>
  <c r="F7131" i="1"/>
  <c r="H7131" i="1" s="1"/>
  <c r="F7132" i="1"/>
  <c r="H7132" i="1"/>
  <c r="F7133" i="1"/>
  <c r="H7133" i="1" s="1"/>
  <c r="F7134" i="1"/>
  <c r="H7134" i="1"/>
  <c r="F7135" i="1"/>
  <c r="H7135" i="1" s="1"/>
  <c r="F7136" i="1"/>
  <c r="H7136" i="1"/>
  <c r="F7137" i="1"/>
  <c r="H7137" i="1" s="1"/>
  <c r="F7138" i="1"/>
  <c r="H7138" i="1"/>
  <c r="H7139" i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H7148" i="1"/>
  <c r="F7149" i="1"/>
  <c r="H7149" i="1"/>
  <c r="F7151" i="1"/>
  <c r="H7151" i="1" s="1"/>
  <c r="F7152" i="1"/>
  <c r="H7152" i="1"/>
  <c r="F7155" i="1"/>
  <c r="H7155" i="1"/>
  <c r="F7158" i="1"/>
  <c r="H7158" i="1"/>
  <c r="F7160" i="1"/>
  <c r="H7160" i="1"/>
  <c r="F7161" i="1"/>
  <c r="H7161" i="1"/>
  <c r="F7162" i="1"/>
  <c r="H7162" i="1" s="1"/>
  <c r="F7168" i="1"/>
  <c r="H7168" i="1" s="1"/>
  <c r="F7174" i="1"/>
  <c r="H7174" i="1"/>
  <c r="F7176" i="1"/>
  <c r="H7176" i="1" s="1"/>
  <c r="F7177" i="1"/>
  <c r="H7177" i="1"/>
  <c r="F7178" i="1"/>
  <c r="H7178" i="1" s="1"/>
  <c r="F7179" i="1"/>
  <c r="H7179" i="1"/>
  <c r="F7180" i="1"/>
  <c r="H7180" i="1" s="1"/>
  <c r="F7185" i="1"/>
  <c r="H7185" i="1"/>
  <c r="F7187" i="1"/>
  <c r="H7187" i="1" s="1"/>
  <c r="F7188" i="1"/>
  <c r="H7188" i="1"/>
  <c r="F7189" i="1"/>
  <c r="H7189" i="1" s="1"/>
  <c r="H7190" i="1"/>
  <c r="F7191" i="1"/>
  <c r="H7191" i="1"/>
  <c r="F7192" i="1"/>
  <c r="H7192" i="1"/>
  <c r="F7193" i="1"/>
  <c r="H7193" i="1"/>
  <c r="F7195" i="1"/>
  <c r="H7195" i="1" s="1"/>
  <c r="F7196" i="1"/>
  <c r="H7196" i="1" s="1"/>
  <c r="F7201" i="1"/>
  <c r="H7201" i="1" s="1"/>
  <c r="H7202" i="1"/>
  <c r="H7203" i="1"/>
  <c r="H7204" i="1"/>
  <c r="F7205" i="1"/>
  <c r="H7205" i="1" s="1"/>
  <c r="F7206" i="1"/>
  <c r="H7206" i="1" s="1"/>
  <c r="F7207" i="1"/>
  <c r="H7207" i="1" s="1"/>
  <c r="F7208" i="1"/>
  <c r="H7208" i="1" s="1"/>
  <c r="H7209" i="1"/>
  <c r="H7210" i="1"/>
  <c r="F7211" i="1"/>
  <c r="H7211" i="1"/>
  <c r="F7212" i="1"/>
  <c r="H7212" i="1"/>
  <c r="F7216" i="1"/>
  <c r="H7216" i="1"/>
  <c r="F7217" i="1"/>
  <c r="H7217" i="1"/>
  <c r="F7218" i="1"/>
  <c r="H7218" i="1"/>
  <c r="H7219" i="1"/>
  <c r="F7220" i="1"/>
  <c r="H7220" i="1" s="1"/>
  <c r="F7221" i="1"/>
  <c r="H7221" i="1"/>
  <c r="F7222" i="1"/>
  <c r="H7222" i="1" s="1"/>
  <c r="F7223" i="1"/>
  <c r="H7223" i="1"/>
  <c r="F7224" i="1"/>
  <c r="H7224" i="1" s="1"/>
  <c r="F7225" i="1"/>
  <c r="H7225" i="1"/>
  <c r="F7226" i="1"/>
  <c r="H7226" i="1" s="1"/>
  <c r="F7227" i="1"/>
  <c r="H7227" i="1"/>
  <c r="F7228" i="1"/>
  <c r="H7228" i="1" s="1"/>
  <c r="H7229" i="1"/>
  <c r="F7230" i="1"/>
  <c r="H7230" i="1" s="1"/>
  <c r="F7231" i="1"/>
  <c r="H7231" i="1" s="1"/>
  <c r="F7232" i="1"/>
  <c r="H7232" i="1"/>
  <c r="F7233" i="1"/>
  <c r="H7233" i="1" s="1"/>
  <c r="F7234" i="1"/>
  <c r="H7234" i="1" s="1"/>
  <c r="F7235" i="1"/>
  <c r="H7235" i="1" s="1"/>
  <c r="F7236" i="1"/>
  <c r="H7236" i="1" s="1"/>
  <c r="F7237" i="1"/>
  <c r="H7237" i="1" s="1"/>
  <c r="H7239" i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/>
  <c r="F7246" i="1"/>
  <c r="H7246" i="1" s="1"/>
  <c r="F7247" i="1"/>
  <c r="H7247" i="1"/>
  <c r="F7248" i="1"/>
  <c r="H7248" i="1" s="1"/>
  <c r="F7249" i="1"/>
  <c r="H7249" i="1"/>
  <c r="F7250" i="1"/>
  <c r="H7250" i="1" s="1"/>
  <c r="F7256" i="1"/>
  <c r="H7256" i="1"/>
  <c r="F7258" i="1"/>
  <c r="H7258" i="1" s="1"/>
  <c r="F7259" i="1"/>
  <c r="H7259" i="1"/>
  <c r="F7264" i="1"/>
  <c r="H7264" i="1" s="1"/>
  <c r="F7266" i="1"/>
  <c r="F7270" i="1"/>
  <c r="H7270" i="1" s="1"/>
  <c r="H7271" i="1"/>
  <c r="H7272" i="1"/>
  <c r="H7273" i="1"/>
  <c r="F7274" i="1"/>
  <c r="H7274" i="1" s="1"/>
  <c r="H7275" i="1"/>
  <c r="F7276" i="1"/>
  <c r="H7276" i="1"/>
  <c r="F7277" i="1"/>
  <c r="H7277" i="1" s="1"/>
  <c r="F7278" i="1"/>
  <c r="H7278" i="1"/>
  <c r="F7279" i="1"/>
  <c r="H7279" i="1" s="1"/>
  <c r="F7280" i="1"/>
  <c r="H7280" i="1"/>
  <c r="F7281" i="1"/>
  <c r="H7281" i="1" s="1"/>
  <c r="F7282" i="1"/>
  <c r="H7282" i="1"/>
  <c r="F7283" i="1"/>
  <c r="H7283" i="1" s="1"/>
  <c r="F7284" i="1"/>
  <c r="H7284" i="1"/>
  <c r="F7285" i="1"/>
  <c r="H7285" i="1" s="1"/>
  <c r="F7286" i="1"/>
  <c r="H7286" i="1"/>
  <c r="F7287" i="1"/>
  <c r="H7287" i="1" s="1"/>
  <c r="F7288" i="1"/>
  <c r="H7288" i="1"/>
  <c r="F7289" i="1"/>
  <c r="H7289" i="1" s="1"/>
  <c r="F7290" i="1"/>
  <c r="H7290" i="1"/>
  <c r="F7291" i="1"/>
  <c r="H7291" i="1" s="1"/>
  <c r="F7292" i="1"/>
  <c r="H7292" i="1"/>
  <c r="F7293" i="1"/>
  <c r="H7293" i="1" s="1"/>
  <c r="F7294" i="1"/>
  <c r="H7294" i="1"/>
  <c r="F7295" i="1"/>
  <c r="H7295" i="1" s="1"/>
  <c r="F7296" i="1"/>
  <c r="H7296" i="1"/>
  <c r="F7297" i="1"/>
  <c r="H7297" i="1" s="1"/>
  <c r="F7298" i="1"/>
  <c r="H7298" i="1"/>
  <c r="F7299" i="1"/>
  <c r="H7299" i="1" s="1"/>
  <c r="F7300" i="1"/>
  <c r="H7300" i="1"/>
  <c r="F7301" i="1"/>
  <c r="H7301" i="1" s="1"/>
  <c r="F7302" i="1"/>
  <c r="H7302" i="1"/>
  <c r="F7303" i="1"/>
  <c r="H7303" i="1" s="1"/>
  <c r="F7304" i="1"/>
  <c r="H7304" i="1"/>
  <c r="F7305" i="1"/>
  <c r="H7305" i="1" s="1"/>
  <c r="F7306" i="1"/>
  <c r="H7306" i="1"/>
  <c r="F7307" i="1"/>
  <c r="H7307" i="1" s="1"/>
  <c r="F7308" i="1"/>
  <c r="H7308" i="1"/>
  <c r="F7309" i="1"/>
  <c r="H7309" i="1" s="1"/>
  <c r="F7310" i="1"/>
  <c r="H7310" i="1"/>
  <c r="F7311" i="1"/>
  <c r="H7311" i="1" s="1"/>
  <c r="F7312" i="1"/>
  <c r="H7312" i="1"/>
  <c r="F7313" i="1"/>
  <c r="H7313" i="1" s="1"/>
  <c r="F7314" i="1"/>
  <c r="H7314" i="1"/>
  <c r="F7315" i="1"/>
  <c r="H7315" i="1" s="1"/>
  <c r="F7316" i="1"/>
  <c r="H7316" i="1"/>
  <c r="F7317" i="1"/>
  <c r="H7317" i="1" s="1"/>
  <c r="F7318" i="1"/>
  <c r="H7318" i="1"/>
  <c r="F7319" i="1"/>
  <c r="H7319" i="1" s="1"/>
  <c r="F7320" i="1"/>
  <c r="H7320" i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F7355" i="1"/>
  <c r="H7355" i="1"/>
  <c r="F7356" i="1"/>
  <c r="H7356" i="1" s="1"/>
  <c r="F7357" i="1"/>
  <c r="H7357" i="1"/>
  <c r="H7358" i="1"/>
  <c r="H7359" i="1"/>
  <c r="F7360" i="1"/>
  <c r="H7360" i="1" s="1"/>
  <c r="F7361" i="1"/>
  <c r="H7361" i="1" s="1"/>
  <c r="F7362" i="1"/>
  <c r="H7362" i="1" s="1"/>
  <c r="H7363" i="1"/>
  <c r="H7364" i="1"/>
  <c r="F7365" i="1"/>
  <c r="H7365" i="1"/>
  <c r="F7366" i="1"/>
  <c r="H7366" i="1"/>
  <c r="H7367" i="1"/>
  <c r="H7368" i="1"/>
  <c r="F7369" i="1"/>
  <c r="H7369" i="1"/>
  <c r="F7370" i="1"/>
  <c r="H7370" i="1" s="1"/>
  <c r="F7371" i="1"/>
  <c r="H7371" i="1"/>
  <c r="H7372" i="1"/>
  <c r="H7373" i="1"/>
  <c r="F7374" i="1"/>
  <c r="H7374" i="1" s="1"/>
  <c r="H7375" i="1"/>
  <c r="H7376" i="1"/>
  <c r="H7377" i="1"/>
  <c r="H7378" i="1"/>
  <c r="H7379" i="1"/>
  <c r="H7380" i="1"/>
  <c r="H7381" i="1"/>
  <c r="F7382" i="1"/>
  <c r="H7382" i="1"/>
  <c r="F7383" i="1"/>
  <c r="H7383" i="1" s="1"/>
  <c r="H7384" i="1"/>
  <c r="H7385" i="1"/>
  <c r="H7386" i="1"/>
  <c r="H7387" i="1"/>
  <c r="H7388" i="1"/>
  <c r="H7389" i="1"/>
  <c r="H7390" i="1"/>
  <c r="H7391" i="1"/>
  <c r="F7392" i="1"/>
  <c r="H7392" i="1" s="1"/>
  <c r="F7393" i="1"/>
  <c r="H7393" i="1" s="1"/>
  <c r="F7394" i="1"/>
  <c r="H7394" i="1" s="1"/>
  <c r="F7395" i="1"/>
  <c r="H7395" i="1" s="1"/>
  <c r="F7396" i="1"/>
  <c r="H7396" i="1" s="1"/>
  <c r="F7398" i="1"/>
  <c r="H7398" i="1"/>
  <c r="F7399" i="1"/>
  <c r="H7399" i="1"/>
  <c r="F7400" i="1"/>
  <c r="H7400" i="1"/>
  <c r="F7401" i="1"/>
  <c r="H7401" i="1"/>
  <c r="F7402" i="1"/>
  <c r="H7402" i="1"/>
  <c r="F7403" i="1"/>
  <c r="H7403" i="1"/>
  <c r="F7404" i="1"/>
  <c r="H7404" i="1"/>
  <c r="F7406" i="1"/>
  <c r="H7406" i="1"/>
  <c r="F7407" i="1"/>
  <c r="H7407" i="1" s="1"/>
  <c r="F7408" i="1"/>
  <c r="H7408" i="1"/>
  <c r="F7409" i="1"/>
  <c r="H7409" i="1" s="1"/>
  <c r="F7410" i="1"/>
  <c r="H7410" i="1"/>
  <c r="F7411" i="1"/>
  <c r="H7411" i="1" s="1"/>
  <c r="F7412" i="1"/>
  <c r="H7412" i="1"/>
  <c r="F7413" i="1"/>
  <c r="H7413" i="1" s="1"/>
  <c r="F7414" i="1"/>
  <c r="H7414" i="1"/>
  <c r="F7415" i="1"/>
  <c r="F7416" i="1"/>
  <c r="H7416" i="1"/>
  <c r="F7417" i="1"/>
  <c r="H7417" i="1"/>
  <c r="F7418" i="1"/>
  <c r="H7418" i="1"/>
  <c r="F7419" i="1"/>
  <c r="H7419" i="1"/>
  <c r="F7420" i="1"/>
  <c r="H7420" i="1"/>
  <c r="F7421" i="1"/>
  <c r="H7421" i="1"/>
  <c r="F7422" i="1"/>
  <c r="H7422" i="1"/>
  <c r="F7423" i="1"/>
  <c r="H7423" i="1"/>
  <c r="F7424" i="1"/>
  <c r="H7424" i="1"/>
  <c r="F7425" i="1"/>
  <c r="H7425" i="1"/>
  <c r="F7426" i="1"/>
  <c r="H7426" i="1"/>
  <c r="F7427" i="1"/>
  <c r="H7427" i="1"/>
  <c r="F7428" i="1"/>
  <c r="H7428" i="1"/>
  <c r="H7429" i="1"/>
  <c r="F7430" i="1"/>
  <c r="H7430" i="1" s="1"/>
  <c r="H7431" i="1"/>
  <c r="H7432" i="1"/>
  <c r="H7433" i="1"/>
  <c r="H7434" i="1"/>
  <c r="H7435" i="1"/>
  <c r="F7436" i="1"/>
  <c r="H7436" i="1"/>
  <c r="H7437" i="1"/>
  <c r="H7438" i="1"/>
  <c r="H7439" i="1"/>
  <c r="F7440" i="1"/>
  <c r="H7440" i="1"/>
  <c r="H7441" i="1"/>
  <c r="F7442" i="1"/>
  <c r="H7442" i="1" s="1"/>
  <c r="H7443" i="1"/>
  <c r="F7444" i="1"/>
  <c r="H7444" i="1"/>
  <c r="H7445" i="1"/>
  <c r="F7446" i="1"/>
  <c r="H7446" i="1"/>
  <c r="H7447" i="1"/>
  <c r="H7448" i="1"/>
  <c r="F7449" i="1"/>
  <c r="H7449" i="1"/>
  <c r="F7450" i="1"/>
  <c r="H7450" i="1" s="1"/>
  <c r="H7451" i="1"/>
  <c r="H7452" i="1"/>
  <c r="H7453" i="1"/>
  <c r="H7454" i="1"/>
  <c r="H7455" i="1"/>
  <c r="H7456" i="1"/>
  <c r="H7457" i="1"/>
  <c r="F7458" i="1"/>
  <c r="H7458" i="1"/>
  <c r="F7459" i="1"/>
  <c r="H7459" i="1"/>
  <c r="F7460" i="1"/>
  <c r="H7460" i="1"/>
  <c r="F7462" i="1"/>
  <c r="H7462" i="1"/>
  <c r="F7463" i="1"/>
  <c r="H7463" i="1" s="1"/>
  <c r="F7464" i="1"/>
  <c r="H7464" i="1"/>
  <c r="F7465" i="1"/>
  <c r="H7465" i="1" s="1"/>
  <c r="F7466" i="1"/>
  <c r="H7466" i="1"/>
  <c r="F7467" i="1"/>
  <c r="H7467" i="1" s="1"/>
  <c r="F7468" i="1"/>
  <c r="H7468" i="1"/>
  <c r="F7469" i="1"/>
  <c r="H7469" i="1" s="1"/>
  <c r="F7470" i="1"/>
  <c r="H7470" i="1"/>
  <c r="H7471" i="1"/>
  <c r="H7472" i="1"/>
  <c r="F7473" i="1"/>
  <c r="H7473" i="1" s="1"/>
  <c r="F7474" i="1"/>
  <c r="H7474" i="1" s="1"/>
  <c r="F7475" i="1"/>
  <c r="H7475" i="1" s="1"/>
  <c r="F7476" i="1"/>
  <c r="H7476" i="1" s="1"/>
  <c r="F7477" i="1"/>
  <c r="H7477" i="1" s="1"/>
  <c r="H7478" i="1"/>
  <c r="F7479" i="1"/>
  <c r="H7479" i="1"/>
  <c r="F7480" i="1"/>
  <c r="H7480" i="1" s="1"/>
  <c r="H7481" i="1"/>
  <c r="H7482" i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H7496" i="1"/>
  <c r="H7497" i="1"/>
  <c r="H7498" i="1"/>
  <c r="F7499" i="1"/>
  <c r="H7499" i="1" s="1"/>
  <c r="F7500" i="1"/>
  <c r="H7500" i="1" s="1"/>
  <c r="F7501" i="1"/>
  <c r="H7501" i="1" s="1"/>
  <c r="H7502" i="1"/>
  <c r="F7503" i="1"/>
  <c r="H7503" i="1"/>
  <c r="F7504" i="1"/>
  <c r="H7504" i="1" s="1"/>
  <c r="F7505" i="1"/>
  <c r="H7505" i="1"/>
  <c r="H7506" i="1"/>
  <c r="F7507" i="1"/>
  <c r="H7507" i="1"/>
  <c r="H7508" i="1"/>
  <c r="H7509" i="1"/>
  <c r="F7510" i="1"/>
  <c r="H7510" i="1"/>
  <c r="H7511" i="1"/>
  <c r="F7512" i="1"/>
  <c r="H7512" i="1"/>
  <c r="H7513" i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H7522" i="1"/>
  <c r="F7523" i="1"/>
  <c r="H7523" i="1"/>
  <c r="F7524" i="1"/>
  <c r="H7524" i="1" s="1"/>
  <c r="F7525" i="1"/>
  <c r="H7525" i="1"/>
  <c r="F7526" i="1"/>
  <c r="H7526" i="1" s="1"/>
  <c r="F7527" i="1"/>
  <c r="H7527" i="1"/>
  <c r="F7528" i="1"/>
  <c r="H7528" i="1" s="1"/>
  <c r="H7529" i="1"/>
  <c r="F7530" i="1"/>
  <c r="H7530" i="1"/>
  <c r="F7531" i="1"/>
  <c r="H7531" i="1"/>
  <c r="F7532" i="1"/>
  <c r="H7532" i="1"/>
  <c r="H7533" i="1"/>
  <c r="H7534" i="1"/>
  <c r="H7535" i="1"/>
  <c r="H7536" i="1"/>
  <c r="H7537" i="1"/>
  <c r="F7538" i="1"/>
  <c r="H7538" i="1" s="1"/>
  <c r="F7539" i="1"/>
  <c r="H7539" i="1"/>
  <c r="F7540" i="1"/>
  <c r="H7540" i="1" s="1"/>
  <c r="F7541" i="1"/>
  <c r="H7541" i="1"/>
  <c r="F7542" i="1"/>
  <c r="H7542" i="1" s="1"/>
  <c r="F7543" i="1"/>
  <c r="H7543" i="1"/>
  <c r="F7544" i="1"/>
  <c r="H7544" i="1" s="1"/>
  <c r="F7545" i="1"/>
  <c r="H7545" i="1"/>
  <c r="F7546" i="1"/>
  <c r="H7546" i="1" s="1"/>
  <c r="F7547" i="1"/>
  <c r="H7547" i="1"/>
  <c r="F7548" i="1"/>
  <c r="H7548" i="1" s="1"/>
  <c r="F7549" i="1"/>
  <c r="H7549" i="1"/>
  <c r="F7550" i="1"/>
  <c r="H7550" i="1" s="1"/>
  <c r="F7551" i="1"/>
  <c r="H7551" i="1"/>
  <c r="F7552" i="1"/>
  <c r="H7552" i="1" s="1"/>
  <c r="F7553" i="1"/>
  <c r="H7553" i="1"/>
  <c r="F7554" i="1"/>
  <c r="H7554" i="1" s="1"/>
  <c r="F7555" i="1"/>
  <c r="H7555" i="1"/>
  <c r="F7556" i="1"/>
  <c r="H7556" i="1" s="1"/>
  <c r="F7557" i="1"/>
  <c r="H7557" i="1"/>
  <c r="F7558" i="1"/>
  <c r="H7558" i="1" s="1"/>
  <c r="F7559" i="1"/>
  <c r="H7559" i="1"/>
  <c r="F7560" i="1"/>
  <c r="H7560" i="1" s="1"/>
  <c r="F7561" i="1"/>
  <c r="H7561" i="1"/>
  <c r="F7562" i="1"/>
  <c r="H7562" i="1" s="1"/>
  <c r="F7563" i="1"/>
  <c r="H7563" i="1"/>
  <c r="F7564" i="1"/>
  <c r="H7564" i="1" s="1"/>
  <c r="F7565" i="1"/>
  <c r="H7565" i="1"/>
  <c r="F7566" i="1"/>
  <c r="H7566" i="1" s="1"/>
  <c r="F7568" i="1"/>
  <c r="H7568" i="1" s="1"/>
  <c r="H7569" i="1"/>
  <c r="H7570" i="1"/>
  <c r="H7571" i="1"/>
  <c r="H7572" i="1"/>
  <c r="H7573" i="1"/>
  <c r="F7574" i="1"/>
  <c r="H7574" i="1"/>
  <c r="H7575" i="1"/>
  <c r="H7576" i="1"/>
  <c r="H7577" i="1"/>
  <c r="F7578" i="1"/>
  <c r="H7578" i="1"/>
  <c r="F7579" i="1"/>
  <c r="H7579" i="1"/>
  <c r="H7580" i="1"/>
  <c r="F7581" i="1"/>
  <c r="H7581" i="1" s="1"/>
  <c r="F7582" i="1"/>
  <c r="H7582" i="1" s="1"/>
  <c r="F7583" i="1"/>
  <c r="H7583" i="1" s="1"/>
  <c r="H7584" i="1"/>
  <c r="F7585" i="1"/>
  <c r="H7585" i="1"/>
  <c r="F7587" i="1"/>
  <c r="H7587" i="1" s="1"/>
  <c r="F7588" i="1"/>
  <c r="H7588" i="1" s="1"/>
  <c r="F7589" i="1"/>
  <c r="H7589" i="1" s="1"/>
  <c r="F7590" i="1"/>
  <c r="H7590" i="1" s="1"/>
  <c r="H7591" i="1"/>
  <c r="H7592" i="1"/>
  <c r="H7593" i="1"/>
  <c r="F7594" i="1"/>
  <c r="H7594" i="1" s="1"/>
  <c r="H7595" i="1"/>
  <c r="H7596" i="1"/>
  <c r="H7597" i="1"/>
  <c r="H7598" i="1"/>
  <c r="F7599" i="1"/>
  <c r="H7599" i="1" s="1"/>
  <c r="H7600" i="1"/>
  <c r="H7601" i="1"/>
  <c r="H7602" i="1"/>
  <c r="F7603" i="1"/>
  <c r="H7603" i="1"/>
  <c r="H7604" i="1"/>
  <c r="H7605" i="1"/>
  <c r="H7606" i="1"/>
  <c r="H7607" i="1"/>
  <c r="F7608" i="1"/>
  <c r="H7608" i="1" s="1"/>
  <c r="F7609" i="1"/>
  <c r="H7609" i="1"/>
  <c r="F7610" i="1"/>
  <c r="H7610" i="1"/>
  <c r="F7611" i="1"/>
  <c r="H7611" i="1"/>
  <c r="F7612" i="1"/>
  <c r="H7612" i="1"/>
  <c r="F7613" i="1"/>
  <c r="H7613" i="1"/>
  <c r="F7614" i="1"/>
  <c r="H7614" i="1"/>
  <c r="H7615" i="1"/>
  <c r="H7616" i="1"/>
  <c r="H7617" i="1"/>
  <c r="H7618" i="1"/>
  <c r="F7619" i="1"/>
  <c r="H7619" i="1" s="1"/>
  <c r="F7620" i="1"/>
  <c r="H7620" i="1"/>
  <c r="H7621" i="1"/>
  <c r="H7622" i="1"/>
  <c r="F7623" i="1"/>
  <c r="H7623" i="1"/>
  <c r="H7624" i="1"/>
  <c r="F7625" i="1"/>
  <c r="H7625" i="1"/>
  <c r="F7626" i="1"/>
  <c r="H7626" i="1" s="1"/>
  <c r="F7627" i="1"/>
  <c r="H7627" i="1"/>
  <c r="F7628" i="1"/>
  <c r="H7628" i="1" s="1"/>
  <c r="F7629" i="1"/>
  <c r="F7630" i="1"/>
  <c r="H7630" i="1" s="1"/>
  <c r="H7631" i="1"/>
  <c r="F7632" i="1"/>
  <c r="H7632" i="1"/>
  <c r="F7633" i="1"/>
  <c r="H7633" i="1" s="1"/>
  <c r="F7634" i="1"/>
  <c r="H7634" i="1"/>
  <c r="H7635" i="1"/>
  <c r="F7636" i="1"/>
  <c r="H7636" i="1"/>
  <c r="F7637" i="1"/>
  <c r="H7637" i="1" s="1"/>
  <c r="H7638" i="1"/>
  <c r="H7641" i="1"/>
  <c r="F7642" i="1"/>
  <c r="H7642" i="1"/>
  <c r="H7643" i="1"/>
  <c r="F7644" i="1"/>
  <c r="H7644" i="1"/>
  <c r="H7645" i="1"/>
  <c r="H7646" i="1"/>
  <c r="F7647" i="1"/>
  <c r="H7647" i="1"/>
  <c r="F7648" i="1"/>
  <c r="H7648" i="1" s="1"/>
  <c r="F7649" i="1"/>
  <c r="H7649" i="1"/>
  <c r="F7650" i="1"/>
  <c r="H7650" i="1" s="1"/>
  <c r="F7651" i="1"/>
  <c r="H7651" i="1"/>
  <c r="H7652" i="1"/>
  <c r="H7653" i="1"/>
  <c r="F7655" i="1"/>
  <c r="H7655" i="1" s="1"/>
  <c r="F7656" i="1"/>
  <c r="H7656" i="1"/>
  <c r="F7657" i="1"/>
  <c r="H7657" i="1" s="1"/>
  <c r="F7658" i="1"/>
  <c r="H7658" i="1"/>
  <c r="F7659" i="1"/>
  <c r="H7659" i="1" s="1"/>
  <c r="F7660" i="1"/>
  <c r="H7660" i="1"/>
  <c r="F7661" i="1"/>
  <c r="H7661" i="1" s="1"/>
  <c r="F7662" i="1"/>
  <c r="H7662" i="1"/>
  <c r="F7663" i="1"/>
  <c r="H7663" i="1" s="1"/>
  <c r="F7664" i="1"/>
  <c r="H7664" i="1"/>
  <c r="F7665" i="1"/>
  <c r="H7665" i="1" s="1"/>
  <c r="F7666" i="1"/>
  <c r="H7666" i="1"/>
  <c r="F7667" i="1"/>
  <c r="H7667" i="1" s="1"/>
  <c r="F7668" i="1"/>
  <c r="H7668" i="1"/>
  <c r="F7669" i="1"/>
  <c r="H7669" i="1" s="1"/>
  <c r="F7670" i="1"/>
  <c r="H7670" i="1"/>
  <c r="F7671" i="1"/>
  <c r="H7671" i="1" s="1"/>
  <c r="F7672" i="1"/>
  <c r="H7672" i="1"/>
  <c r="F7673" i="1"/>
  <c r="H7673" i="1" s="1"/>
  <c r="F7676" i="1"/>
  <c r="H7676" i="1"/>
  <c r="F7682" i="1"/>
  <c r="H7682" i="1" s="1"/>
  <c r="F7683" i="1"/>
  <c r="H7683" i="1"/>
  <c r="F7685" i="1"/>
  <c r="H7685" i="1" s="1"/>
  <c r="F7689" i="1"/>
  <c r="H7689" i="1" s="1"/>
  <c r="F7691" i="1"/>
  <c r="H7691" i="1" s="1"/>
  <c r="F7692" i="1"/>
  <c r="H7692" i="1"/>
  <c r="F7693" i="1"/>
  <c r="H7693" i="1" s="1"/>
  <c r="F7694" i="1"/>
  <c r="H7694" i="1"/>
  <c r="H7695" i="1"/>
  <c r="H7698" i="1"/>
  <c r="H7700" i="1"/>
  <c r="F7702" i="1"/>
  <c r="H7702" i="1"/>
  <c r="H7703" i="1"/>
  <c r="F7704" i="1"/>
  <c r="H7704" i="1"/>
  <c r="F7706" i="1"/>
  <c r="H7706" i="1" s="1"/>
  <c r="F7707" i="1"/>
  <c r="H7707" i="1"/>
  <c r="H7708" i="1"/>
  <c r="H7709" i="1"/>
  <c r="F7710" i="1"/>
  <c r="H7710" i="1"/>
  <c r="F7711" i="1"/>
  <c r="H7711" i="1" s="1"/>
  <c r="F7712" i="1"/>
  <c r="H7712" i="1"/>
  <c r="F7713" i="1"/>
  <c r="H7713" i="1"/>
  <c r="F7714" i="1"/>
  <c r="H7714" i="1"/>
  <c r="F7715" i="1"/>
  <c r="H7715" i="1"/>
  <c r="F7716" i="1"/>
  <c r="H7716" i="1"/>
  <c r="F7717" i="1"/>
  <c r="H7717" i="1"/>
  <c r="F7718" i="1"/>
  <c r="H7718" i="1"/>
  <c r="F7719" i="1"/>
  <c r="H7719" i="1"/>
  <c r="F7720" i="1"/>
  <c r="H7720" i="1"/>
  <c r="F7721" i="1"/>
  <c r="H7721" i="1"/>
  <c r="F7722" i="1"/>
  <c r="H7722" i="1"/>
  <c r="F7723" i="1"/>
  <c r="H7723" i="1"/>
  <c r="F7724" i="1"/>
  <c r="H7724" i="1"/>
  <c r="F7725" i="1"/>
  <c r="H7725" i="1"/>
  <c r="F7726" i="1"/>
  <c r="H7726" i="1"/>
  <c r="F7727" i="1"/>
  <c r="H7727" i="1"/>
  <c r="F7728" i="1"/>
  <c r="H7728" i="1"/>
  <c r="F7729" i="1"/>
  <c r="H7729" i="1"/>
  <c r="F7730" i="1"/>
  <c r="H7730" i="1"/>
  <c r="F7731" i="1"/>
  <c r="H7731" i="1"/>
  <c r="F7732" i="1"/>
  <c r="H7732" i="1"/>
  <c r="F7733" i="1"/>
  <c r="H7733" i="1"/>
  <c r="F7734" i="1"/>
  <c r="H7734" i="1"/>
  <c r="F7735" i="1"/>
  <c r="H7735" i="1"/>
  <c r="F7736" i="1"/>
  <c r="H7736" i="1"/>
  <c r="F7737" i="1"/>
  <c r="H7737" i="1"/>
  <c r="F7738" i="1"/>
  <c r="H7738" i="1"/>
  <c r="F7739" i="1"/>
  <c r="H7739" i="1"/>
  <c r="F7740" i="1"/>
  <c r="H7740" i="1"/>
  <c r="F7741" i="1"/>
  <c r="H7741" i="1"/>
  <c r="F7742" i="1"/>
  <c r="H7742" i="1"/>
  <c r="F7743" i="1"/>
  <c r="H7743" i="1"/>
  <c r="F7744" i="1"/>
  <c r="H7744" i="1"/>
  <c r="F7745" i="1"/>
  <c r="H7745" i="1"/>
  <c r="F7746" i="1"/>
  <c r="H7746" i="1"/>
  <c r="F7747" i="1"/>
  <c r="H7747" i="1"/>
  <c r="F7748" i="1"/>
  <c r="H7748" i="1"/>
  <c r="F7749" i="1"/>
  <c r="H7749" i="1"/>
  <c r="H7750" i="1"/>
  <c r="H7751" i="1"/>
  <c r="F7752" i="1"/>
  <c r="H7752" i="1"/>
  <c r="F7753" i="1"/>
  <c r="H7753" i="1" s="1"/>
  <c r="F7754" i="1"/>
  <c r="H7754" i="1"/>
  <c r="F7755" i="1"/>
  <c r="H7755" i="1" s="1"/>
  <c r="F7756" i="1"/>
  <c r="H7756" i="1"/>
  <c r="F7757" i="1"/>
  <c r="H7757" i="1" s="1"/>
  <c r="F7758" i="1"/>
  <c r="H7758" i="1"/>
  <c r="F7759" i="1"/>
  <c r="H7759" i="1" s="1"/>
  <c r="F7760" i="1"/>
  <c r="H7760" i="1"/>
  <c r="F7761" i="1"/>
  <c r="H7761" i="1" s="1"/>
  <c r="F7762" i="1"/>
  <c r="H7762" i="1"/>
  <c r="F7763" i="1"/>
  <c r="H7763" i="1" s="1"/>
  <c r="F7764" i="1"/>
  <c r="H7764" i="1"/>
  <c r="F7765" i="1"/>
  <c r="H7765" i="1" s="1"/>
  <c r="F7766" i="1"/>
  <c r="H7766" i="1"/>
  <c r="F7767" i="1"/>
  <c r="H7767" i="1" s="1"/>
  <c r="F7768" i="1"/>
  <c r="H7768" i="1"/>
  <c r="F7769" i="1"/>
  <c r="H7769" i="1" s="1"/>
  <c r="F7770" i="1"/>
  <c r="H7770" i="1"/>
  <c r="F7771" i="1"/>
  <c r="H7771" i="1" s="1"/>
  <c r="F7772" i="1"/>
  <c r="H7772" i="1"/>
  <c r="F7773" i="1"/>
  <c r="H7773" i="1" s="1"/>
  <c r="F7774" i="1"/>
  <c r="H7774" i="1"/>
  <c r="F7775" i="1"/>
  <c r="H7775" i="1" s="1"/>
  <c r="F7776" i="1"/>
  <c r="H7776" i="1"/>
  <c r="F7777" i="1"/>
  <c r="H7777" i="1" s="1"/>
  <c r="F7778" i="1"/>
  <c r="H7778" i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/>
  <c r="F7786" i="1"/>
  <c r="H7786" i="1" s="1"/>
  <c r="F7787" i="1"/>
  <c r="H7787" i="1"/>
  <c r="F7788" i="1"/>
  <c r="H7788" i="1" s="1"/>
  <c r="H7789" i="1"/>
  <c r="F7790" i="1"/>
  <c r="H7790" i="1" s="1"/>
  <c r="F7792" i="1"/>
  <c r="H7792" i="1"/>
  <c r="F7793" i="1"/>
  <c r="H7793" i="1" s="1"/>
  <c r="F7794" i="1"/>
  <c r="H7794" i="1"/>
  <c r="F7795" i="1"/>
  <c r="H7795" i="1" s="1"/>
  <c r="F7796" i="1"/>
  <c r="H7796" i="1"/>
  <c r="F7797" i="1"/>
  <c r="H7797" i="1" s="1"/>
  <c r="F7798" i="1"/>
  <c r="H7798" i="1"/>
  <c r="F7799" i="1"/>
  <c r="H7799" i="1" s="1"/>
  <c r="F7800" i="1"/>
  <c r="H7800" i="1"/>
  <c r="F7801" i="1"/>
  <c r="H7801" i="1" s="1"/>
  <c r="F7802" i="1"/>
  <c r="H7802" i="1"/>
  <c r="F7803" i="1"/>
  <c r="H7803" i="1" s="1"/>
  <c r="F7804" i="1"/>
  <c r="H7804" i="1"/>
  <c r="F7805" i="1"/>
  <c r="H7805" i="1" s="1"/>
  <c r="F7806" i="1"/>
  <c r="H7806" i="1"/>
  <c r="F7807" i="1"/>
  <c r="H7807" i="1" s="1"/>
  <c r="F7808" i="1"/>
  <c r="H7808" i="1"/>
  <c r="F7809" i="1"/>
  <c r="H7809" i="1" s="1"/>
  <c r="F7810" i="1"/>
  <c r="H7810" i="1"/>
  <c r="F7811" i="1"/>
  <c r="H7811" i="1" s="1"/>
  <c r="H7812" i="1"/>
  <c r="H7813" i="1"/>
  <c r="F7814" i="1"/>
  <c r="H7814" i="1"/>
  <c r="F7815" i="1"/>
  <c r="H7815" i="1"/>
  <c r="H7816" i="1"/>
  <c r="H7817" i="1"/>
  <c r="H7818" i="1"/>
  <c r="F7819" i="1"/>
  <c r="H7819" i="1" s="1"/>
  <c r="F7820" i="1"/>
  <c r="H7820" i="1"/>
  <c r="F7821" i="1"/>
  <c r="H7821" i="1" s="1"/>
  <c r="F7822" i="1"/>
  <c r="H7822" i="1"/>
  <c r="F7823" i="1"/>
  <c r="H7823" i="1" s="1"/>
  <c r="F7824" i="1"/>
  <c r="H7824" i="1"/>
  <c r="F7825" i="1"/>
  <c r="H7825" i="1" s="1"/>
  <c r="F7826" i="1"/>
  <c r="H7826" i="1"/>
  <c r="F7827" i="1"/>
  <c r="H7827" i="1" s="1"/>
  <c r="F7828" i="1"/>
  <c r="H7828" i="1"/>
  <c r="F7829" i="1"/>
  <c r="H7829" i="1"/>
  <c r="F7830" i="1"/>
  <c r="H7830" i="1"/>
  <c r="H7831" i="1"/>
  <c r="H7832" i="1"/>
  <c r="F7833" i="1"/>
  <c r="H7833" i="1" s="1"/>
  <c r="H7834" i="1"/>
  <c r="H7836" i="1"/>
  <c r="H7837" i="1"/>
  <c r="H7838" i="1"/>
  <c r="F7839" i="1"/>
  <c r="H7839" i="1" s="1"/>
  <c r="H7840" i="1"/>
  <c r="H7841" i="1"/>
  <c r="H7842" i="1"/>
  <c r="H7843" i="1"/>
  <c r="H7844" i="1"/>
  <c r="H7845" i="1"/>
  <c r="F7846" i="1"/>
  <c r="H7846" i="1"/>
  <c r="F7847" i="1"/>
  <c r="H7847" i="1" s="1"/>
  <c r="H7848" i="1"/>
  <c r="F7849" i="1"/>
  <c r="H7849" i="1"/>
  <c r="H7850" i="1"/>
  <c r="F7851" i="1"/>
  <c r="H7851" i="1"/>
  <c r="H7852" i="1"/>
  <c r="H7853" i="1"/>
  <c r="F7854" i="1"/>
  <c r="H7854" i="1"/>
  <c r="F7855" i="1"/>
  <c r="H7855" i="1" s="1"/>
  <c r="F7856" i="1"/>
  <c r="H7856" i="1"/>
  <c r="F7857" i="1"/>
  <c r="H7857" i="1" s="1"/>
  <c r="F7858" i="1"/>
  <c r="H7858" i="1"/>
  <c r="F7859" i="1"/>
  <c r="H7859" i="1" s="1"/>
  <c r="F7860" i="1"/>
  <c r="H7860" i="1"/>
  <c r="F7861" i="1"/>
  <c r="H7861" i="1"/>
  <c r="H7862" i="1"/>
  <c r="H7863" i="1"/>
  <c r="F7864" i="1"/>
  <c r="H7864" i="1"/>
  <c r="H7865" i="1"/>
  <c r="F7866" i="1"/>
  <c r="H7866" i="1" s="1"/>
  <c r="H7867" i="1"/>
  <c r="F7868" i="1"/>
  <c r="H7868" i="1" s="1"/>
  <c r="F7869" i="1"/>
  <c r="H7869" i="1"/>
  <c r="H7871" i="1"/>
  <c r="H7872" i="1"/>
  <c r="H7873" i="1"/>
  <c r="F7874" i="1"/>
  <c r="H7874" i="1" s="1"/>
  <c r="F7876" i="1"/>
  <c r="H7876" i="1" s="1"/>
  <c r="F7877" i="1"/>
  <c r="H7877" i="1"/>
  <c r="F7878" i="1"/>
  <c r="H7878" i="1" s="1"/>
  <c r="F7879" i="1"/>
  <c r="H7879" i="1"/>
  <c r="F7880" i="1"/>
  <c r="H7880" i="1" s="1"/>
  <c r="F7881" i="1"/>
  <c r="H7881" i="1"/>
  <c r="F7882" i="1"/>
  <c r="H7882" i="1" s="1"/>
  <c r="F7883" i="1"/>
  <c r="H7883" i="1"/>
  <c r="F7884" i="1"/>
  <c r="H7884" i="1" s="1"/>
  <c r="F7885" i="1"/>
  <c r="H7885" i="1"/>
  <c r="F7886" i="1"/>
  <c r="H7886" i="1" s="1"/>
  <c r="F7887" i="1"/>
  <c r="H7887" i="1"/>
  <c r="F7888" i="1"/>
  <c r="H7888" i="1" s="1"/>
  <c r="F7889" i="1"/>
  <c r="H7889" i="1"/>
  <c r="F7890" i="1"/>
  <c r="H7890" i="1" s="1"/>
  <c r="F7891" i="1"/>
  <c r="H7891" i="1"/>
  <c r="F7892" i="1"/>
  <c r="H7892" i="1" s="1"/>
  <c r="F7893" i="1"/>
  <c r="H7893" i="1"/>
  <c r="F7894" i="1"/>
  <c r="H7894" i="1" s="1"/>
  <c r="F7895" i="1"/>
  <c r="H7895" i="1"/>
  <c r="F7896" i="1"/>
  <c r="H7896" i="1" s="1"/>
  <c r="F7897" i="1"/>
  <c r="H7897" i="1"/>
  <c r="F7898" i="1"/>
  <c r="H7898" i="1" s="1"/>
  <c r="F7899" i="1"/>
  <c r="H7899" i="1"/>
  <c r="F7900" i="1"/>
  <c r="H7900" i="1" s="1"/>
  <c r="F7901" i="1"/>
  <c r="H7901" i="1"/>
  <c r="F7902" i="1"/>
  <c r="H7902" i="1" s="1"/>
  <c r="F7903" i="1"/>
  <c r="H7903" i="1"/>
  <c r="F7904" i="1"/>
  <c r="H7904" i="1" s="1"/>
  <c r="F7905" i="1"/>
  <c r="H7905" i="1"/>
  <c r="F7906" i="1"/>
  <c r="H7906" i="1" s="1"/>
  <c r="F7907" i="1"/>
  <c r="H7907" i="1"/>
  <c r="H7908" i="1"/>
  <c r="H7909" i="1"/>
  <c r="H7910" i="1"/>
  <c r="F7911" i="1"/>
  <c r="H7911" i="1" s="1"/>
  <c r="F7912" i="1"/>
  <c r="H7912" i="1"/>
  <c r="F7914" i="1"/>
  <c r="H7914" i="1" s="1"/>
  <c r="H7915" i="1"/>
  <c r="H7916" i="1"/>
  <c r="H7917" i="1"/>
  <c r="H7918" i="1"/>
  <c r="F7919" i="1"/>
  <c r="H7919" i="1" s="1"/>
  <c r="F7920" i="1"/>
  <c r="H7920" i="1"/>
  <c r="F7921" i="1"/>
  <c r="H7921" i="1" s="1"/>
  <c r="F7922" i="1"/>
  <c r="H7922" i="1"/>
  <c r="F7923" i="1"/>
  <c r="H7923" i="1" s="1"/>
  <c r="F7924" i="1"/>
  <c r="H7924" i="1"/>
  <c r="F7925" i="1"/>
  <c r="H7925" i="1" s="1"/>
  <c r="F7926" i="1"/>
  <c r="H7926" i="1"/>
  <c r="F7927" i="1"/>
  <c r="H7927" i="1" s="1"/>
  <c r="F7928" i="1"/>
  <c r="H7928" i="1"/>
  <c r="H7929" i="1"/>
  <c r="F7930" i="1"/>
  <c r="H7930" i="1" s="1"/>
  <c r="F7931" i="1"/>
  <c r="H7931" i="1"/>
  <c r="H7932" i="1"/>
  <c r="F7933" i="1"/>
  <c r="H7933" i="1" s="1"/>
  <c r="F7934" i="1"/>
  <c r="H7934" i="1" s="1"/>
  <c r="F7935" i="1"/>
  <c r="H7935" i="1" s="1"/>
  <c r="F7936" i="1"/>
  <c r="H7936" i="1" s="1"/>
  <c r="F7937" i="1"/>
  <c r="H7937" i="1"/>
  <c r="F7938" i="1"/>
  <c r="H7938" i="1" s="1"/>
  <c r="F7939" i="1"/>
  <c r="H7939" i="1"/>
  <c r="H7941" i="1"/>
  <c r="F7942" i="1"/>
  <c r="H7942" i="1"/>
  <c r="H7943" i="1"/>
  <c r="H7944" i="1"/>
  <c r="F7945" i="1"/>
  <c r="H7945" i="1"/>
  <c r="H7946" i="1"/>
  <c r="H7947" i="1"/>
  <c r="H7948" i="1"/>
  <c r="H7949" i="1"/>
  <c r="F7950" i="1"/>
  <c r="H7950" i="1"/>
  <c r="H7951" i="1"/>
  <c r="F7952" i="1"/>
  <c r="H7952" i="1"/>
  <c r="H7953" i="1"/>
  <c r="H7954" i="1"/>
  <c r="H7955" i="1"/>
  <c r="H7956" i="1"/>
  <c r="H7957" i="1"/>
  <c r="H7958" i="1"/>
  <c r="H7959" i="1"/>
  <c r="H7960" i="1"/>
  <c r="F7961" i="1"/>
  <c r="H7961" i="1" s="1"/>
  <c r="H7962" i="1"/>
  <c r="F7963" i="1"/>
  <c r="H7963" i="1"/>
  <c r="F7964" i="1"/>
  <c r="H7964" i="1" s="1"/>
  <c r="H7965" i="1"/>
  <c r="F7966" i="1"/>
  <c r="H7966" i="1"/>
  <c r="H7967" i="1"/>
  <c r="H7968" i="1"/>
  <c r="F7969" i="1"/>
  <c r="H7969" i="1" s="1"/>
  <c r="F7970" i="1"/>
  <c r="H7970" i="1"/>
  <c r="F7971" i="1"/>
  <c r="H7971" i="1" s="1"/>
  <c r="F7972" i="1"/>
  <c r="H7972" i="1"/>
  <c r="F7973" i="1"/>
  <c r="H7973" i="1" s="1"/>
  <c r="H7974" i="1"/>
  <c r="H7975" i="1"/>
  <c r="H7976" i="1"/>
  <c r="F7977" i="1"/>
  <c r="H7977" i="1"/>
  <c r="F7978" i="1"/>
  <c r="H7978" i="1" s="1"/>
  <c r="F7979" i="1"/>
  <c r="H7979" i="1"/>
  <c r="F7980" i="1"/>
  <c r="H7980" i="1" s="1"/>
  <c r="F7981" i="1"/>
  <c r="H7981" i="1"/>
  <c r="F7982" i="1"/>
  <c r="H7982" i="1" s="1"/>
  <c r="F7983" i="1"/>
  <c r="H7983" i="1"/>
  <c r="F7984" i="1"/>
  <c r="H7984" i="1" s="1"/>
  <c r="F7985" i="1"/>
  <c r="H7985" i="1"/>
  <c r="F7986" i="1"/>
  <c r="H7986" i="1" s="1"/>
  <c r="F7987" i="1"/>
  <c r="H7987" i="1"/>
  <c r="F7988" i="1"/>
  <c r="H7988" i="1" s="1"/>
  <c r="F7989" i="1"/>
  <c r="H7989" i="1"/>
  <c r="F7990" i="1"/>
  <c r="H7990" i="1" s="1"/>
  <c r="F7991" i="1"/>
  <c r="H7991" i="1"/>
  <c r="F7992" i="1"/>
  <c r="H7992" i="1" s="1"/>
  <c r="F7993" i="1"/>
  <c r="H7993" i="1"/>
  <c r="F7994" i="1"/>
  <c r="H7994" i="1" s="1"/>
  <c r="F7995" i="1"/>
  <c r="H7995" i="1"/>
  <c r="F7996" i="1"/>
  <c r="H7996" i="1" s="1"/>
  <c r="F7997" i="1"/>
  <c r="H7997" i="1"/>
  <c r="F7998" i="1"/>
  <c r="H7998" i="1" s="1"/>
  <c r="F7999" i="1"/>
  <c r="H7999" i="1"/>
  <c r="F8000" i="1"/>
  <c r="H8000" i="1" s="1"/>
  <c r="F8001" i="1"/>
  <c r="H8001" i="1"/>
  <c r="F8002" i="1"/>
  <c r="H8002" i="1" s="1"/>
  <c r="F8003" i="1"/>
  <c r="H8003" i="1"/>
  <c r="F8005" i="1"/>
  <c r="H8005" i="1" s="1"/>
  <c r="F8006" i="1"/>
  <c r="H8006" i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F8014" i="1"/>
  <c r="F8015" i="1"/>
  <c r="F8016" i="1"/>
  <c r="F8017" i="1"/>
  <c r="F8018" i="1"/>
  <c r="H8018" i="1"/>
  <c r="F8019" i="1"/>
  <c r="H8019" i="1"/>
  <c r="F8020" i="1"/>
  <c r="H8020" i="1"/>
  <c r="F8021" i="1"/>
  <c r="H8021" i="1"/>
  <c r="H8022" i="1"/>
  <c r="F8023" i="1"/>
  <c r="H8023" i="1" s="1"/>
  <c r="H8024" i="1"/>
  <c r="H8025" i="1"/>
  <c r="H8026" i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/>
  <c r="F8049" i="1"/>
  <c r="H8049" i="1" s="1"/>
  <c r="H8050" i="1"/>
  <c r="H8051" i="1"/>
  <c r="F8052" i="1"/>
  <c r="H8052" i="1"/>
  <c r="F8053" i="1"/>
  <c r="H8053" i="1"/>
  <c r="F8054" i="1"/>
  <c r="H8054" i="1"/>
  <c r="F8055" i="1"/>
  <c r="H8055" i="1"/>
  <c r="F8056" i="1"/>
  <c r="H8056" i="1"/>
  <c r="F8057" i="1"/>
  <c r="H8057" i="1"/>
  <c r="F8058" i="1"/>
  <c r="H8058" i="1"/>
  <c r="F8059" i="1"/>
  <c r="H8059" i="1"/>
  <c r="F8060" i="1"/>
  <c r="H8060" i="1"/>
  <c r="F8061" i="1"/>
  <c r="H8061" i="1"/>
  <c r="F8062" i="1"/>
  <c r="H8062" i="1"/>
  <c r="F8063" i="1"/>
  <c r="H8063" i="1"/>
  <c r="H8065" i="1"/>
  <c r="F8066" i="1"/>
  <c r="H8066" i="1"/>
  <c r="F8067" i="1"/>
  <c r="H8067" i="1"/>
  <c r="F8068" i="1"/>
  <c r="H8068" i="1"/>
  <c r="F8069" i="1"/>
  <c r="H8069" i="1"/>
  <c r="H8070" i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H8077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F8110" i="1"/>
  <c r="H8110" i="1" s="1"/>
  <c r="H8111" i="1"/>
  <c r="H8112" i="1"/>
  <c r="H8113" i="1"/>
  <c r="H8114" i="1"/>
  <c r="H8115" i="1"/>
  <c r="F8116" i="1"/>
  <c r="H8116" i="1" s="1"/>
  <c r="F8117" i="1"/>
  <c r="H8117" i="1"/>
  <c r="F8118" i="1"/>
  <c r="H8118" i="1" s="1"/>
  <c r="F8119" i="1"/>
  <c r="H8119" i="1"/>
  <c r="F8120" i="1"/>
  <c r="H8120" i="1" s="1"/>
  <c r="H8121" i="1"/>
  <c r="H8122" i="1"/>
  <c r="F8123" i="1"/>
  <c r="H8123" i="1"/>
  <c r="F8124" i="1"/>
  <c r="H8124" i="1"/>
  <c r="F8126" i="1"/>
  <c r="H8126" i="1" s="1"/>
  <c r="F8127" i="1"/>
  <c r="H8127" i="1" s="1"/>
  <c r="F8128" i="1"/>
  <c r="H8128" i="1" s="1"/>
  <c r="F8130" i="1"/>
  <c r="H8130" i="1" s="1"/>
  <c r="F8131" i="1"/>
  <c r="H8131" i="1"/>
  <c r="F8132" i="1"/>
  <c r="H8132" i="1" s="1"/>
  <c r="F8133" i="1"/>
  <c r="H8133" i="1"/>
  <c r="F8134" i="1"/>
  <c r="H8134" i="1" s="1"/>
  <c r="F8135" i="1"/>
  <c r="H8135" i="1"/>
  <c r="F8136" i="1"/>
  <c r="H8136" i="1" s="1"/>
  <c r="F8137" i="1"/>
  <c r="H8137" i="1"/>
  <c r="F8138" i="1"/>
  <c r="H8138" i="1" s="1"/>
  <c r="F8139" i="1"/>
  <c r="H8139" i="1"/>
  <c r="F8140" i="1"/>
  <c r="H8140" i="1" s="1"/>
  <c r="F8141" i="1"/>
  <c r="H8141" i="1"/>
  <c r="F8142" i="1"/>
  <c r="H8142" i="1" s="1"/>
  <c r="F8143" i="1"/>
  <c r="H8143" i="1"/>
  <c r="F8144" i="1"/>
  <c r="H8144" i="1" s="1"/>
  <c r="F8145" i="1"/>
  <c r="H8145" i="1"/>
  <c r="F8146" i="1"/>
  <c r="H8146" i="1" s="1"/>
  <c r="F8147" i="1"/>
  <c r="H8147" i="1"/>
  <c r="F8148" i="1"/>
  <c r="H8148" i="1" s="1"/>
  <c r="F8149" i="1"/>
  <c r="H8149" i="1"/>
  <c r="F8150" i="1"/>
  <c r="H8150" i="1" s="1"/>
  <c r="F8151" i="1"/>
  <c r="H8151" i="1"/>
  <c r="F8152" i="1"/>
  <c r="H8152" i="1" s="1"/>
  <c r="F8153" i="1"/>
  <c r="H8153" i="1"/>
  <c r="F8154" i="1"/>
  <c r="H8154" i="1" s="1"/>
  <c r="F8155" i="1"/>
  <c r="H8155" i="1"/>
  <c r="F8156" i="1"/>
  <c r="H8156" i="1" s="1"/>
  <c r="F8157" i="1"/>
  <c r="H8157" i="1"/>
  <c r="F8158" i="1"/>
  <c r="H8158" i="1" s="1"/>
  <c r="F8159" i="1"/>
  <c r="H8159" i="1"/>
  <c r="F8160" i="1"/>
  <c r="H8160" i="1" s="1"/>
  <c r="F8161" i="1"/>
  <c r="H8161" i="1"/>
  <c r="F8162" i="1"/>
  <c r="H8162" i="1" s="1"/>
  <c r="F8163" i="1"/>
  <c r="H8163" i="1"/>
  <c r="H8164" i="1"/>
  <c r="H8165" i="1"/>
  <c r="F8166" i="1"/>
  <c r="H8166" i="1"/>
  <c r="F8167" i="1"/>
  <c r="H8167" i="1"/>
  <c r="F8168" i="1"/>
  <c r="H8168" i="1"/>
  <c r="F8169" i="1"/>
  <c r="H8169" i="1"/>
  <c r="F8170" i="1"/>
  <c r="H8170" i="1"/>
  <c r="F8171" i="1"/>
  <c r="H8171" i="1"/>
  <c r="F8172" i="1"/>
  <c r="H8172" i="1"/>
  <c r="F8173" i="1"/>
  <c r="H8173" i="1"/>
  <c r="F8174" i="1"/>
  <c r="H8174" i="1"/>
  <c r="F8175" i="1"/>
  <c r="H8175" i="1"/>
  <c r="F8176" i="1"/>
  <c r="H8176" i="1"/>
  <c r="H8177" i="1"/>
  <c r="F8178" i="1"/>
  <c r="H8178" i="1"/>
  <c r="F8179" i="1"/>
  <c r="H8179" i="1" s="1"/>
  <c r="F8180" i="1"/>
  <c r="H8180" i="1"/>
  <c r="F8181" i="1"/>
  <c r="H8181" i="1" s="1"/>
  <c r="F8182" i="1"/>
  <c r="H8182" i="1"/>
  <c r="H8183" i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H8194" i="1"/>
  <c r="F8195" i="1"/>
  <c r="H8195" i="1"/>
  <c r="H8196" i="1"/>
  <c r="F8197" i="1"/>
  <c r="H8197" i="1"/>
  <c r="H8198" i="1"/>
  <c r="H8199" i="1"/>
  <c r="F8200" i="1"/>
  <c r="H8200" i="1"/>
  <c r="F8201" i="1"/>
  <c r="H8201" i="1"/>
  <c r="F8202" i="1"/>
  <c r="H8202" i="1"/>
  <c r="F8203" i="1"/>
  <c r="H8203" i="1"/>
  <c r="F8204" i="1"/>
  <c r="H8204" i="1"/>
  <c r="F8205" i="1"/>
  <c r="H8205" i="1"/>
  <c r="F8206" i="1"/>
  <c r="H8206" i="1"/>
  <c r="F8207" i="1"/>
  <c r="H8207" i="1"/>
  <c r="F8208" i="1"/>
  <c r="H8208" i="1"/>
  <c r="F8209" i="1"/>
  <c r="H8209" i="1"/>
  <c r="F8210" i="1"/>
  <c r="H8210" i="1"/>
  <c r="F8211" i="1"/>
  <c r="H8211" i="1"/>
  <c r="F8212" i="1"/>
  <c r="H8212" i="1"/>
  <c r="F8213" i="1"/>
  <c r="H8213" i="1"/>
  <c r="F8214" i="1"/>
  <c r="H8214" i="1"/>
  <c r="H8215" i="1"/>
  <c r="F8216" i="1"/>
  <c r="H8216" i="1"/>
  <c r="F8217" i="1"/>
  <c r="H8217" i="1" s="1"/>
  <c r="F8218" i="1"/>
  <c r="H8218" i="1"/>
  <c r="H8219" i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F8230" i="1"/>
  <c r="H8230" i="1"/>
  <c r="F8231" i="1"/>
  <c r="H8231" i="1"/>
  <c r="F8232" i="1"/>
  <c r="H8232" i="1"/>
  <c r="F8233" i="1"/>
  <c r="H8233" i="1"/>
  <c r="H8234" i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/>
  <c r="F8248" i="1"/>
  <c r="H8248" i="1" s="1"/>
  <c r="F8249" i="1"/>
  <c r="H8249" i="1"/>
  <c r="F8250" i="1"/>
  <c r="H8250" i="1" s="1"/>
  <c r="F8251" i="1"/>
  <c r="H8251" i="1"/>
  <c r="F8252" i="1"/>
  <c r="H8252" i="1" s="1"/>
  <c r="F8253" i="1"/>
  <c r="H8253" i="1"/>
  <c r="F8254" i="1"/>
  <c r="H8254" i="1" s="1"/>
  <c r="F8255" i="1"/>
  <c r="H8255" i="1"/>
  <c r="F8256" i="1"/>
  <c r="H8256" i="1" s="1"/>
  <c r="F8257" i="1"/>
  <c r="H8257" i="1"/>
  <c r="F8258" i="1"/>
  <c r="H8258" i="1" s="1"/>
  <c r="F8259" i="1"/>
  <c r="H8259" i="1"/>
  <c r="F8260" i="1"/>
  <c r="H8260" i="1" s="1"/>
  <c r="F8261" i="1"/>
  <c r="H8261" i="1"/>
  <c r="H8262" i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H8285" i="1"/>
  <c r="F8286" i="1"/>
  <c r="H8286" i="1"/>
  <c r="F8287" i="1"/>
  <c r="H8287" i="1"/>
  <c r="F8288" i="1"/>
  <c r="H8288" i="1"/>
  <c r="F8289" i="1"/>
  <c r="H8289" i="1"/>
  <c r="F8290" i="1"/>
  <c r="H8290" i="1"/>
  <c r="F8291" i="1"/>
  <c r="H8291" i="1"/>
  <c r="F8292" i="1"/>
  <c r="H8292" i="1"/>
  <c r="F8293" i="1"/>
  <c r="H8293" i="1"/>
  <c r="F8294" i="1"/>
  <c r="H8294" i="1"/>
  <c r="F8295" i="1"/>
  <c r="H8295" i="1"/>
  <c r="F8296" i="1"/>
  <c r="H8296" i="1"/>
  <c r="F8297" i="1"/>
  <c r="H8297" i="1"/>
  <c r="H8298" i="1"/>
  <c r="F8299" i="1"/>
  <c r="H8299" i="1" s="1"/>
  <c r="H8300" i="1"/>
  <c r="H8301" i="1"/>
  <c r="F8302" i="1"/>
  <c r="H8302" i="1"/>
  <c r="H8303" i="1"/>
  <c r="F8304" i="1"/>
  <c r="H8304" i="1" s="1"/>
  <c r="F8305" i="1"/>
  <c r="H8305" i="1" s="1"/>
  <c r="H8306" i="1"/>
  <c r="H8307" i="1"/>
  <c r="F8308" i="1"/>
  <c r="H8308" i="1"/>
  <c r="F8310" i="1"/>
  <c r="H8310" i="1" s="1"/>
  <c r="H8311" i="1"/>
  <c r="H8312" i="1"/>
  <c r="F8313" i="1"/>
  <c r="H8313" i="1" s="1"/>
  <c r="H8314" i="1"/>
  <c r="H8315" i="1"/>
  <c r="H8316" i="1"/>
  <c r="H8317" i="1"/>
  <c r="H8318" i="1"/>
  <c r="H8319" i="1"/>
  <c r="H8320" i="1"/>
  <c r="H8321" i="1"/>
  <c r="F8322" i="1"/>
  <c r="H8322" i="1"/>
  <c r="F8323" i="1"/>
  <c r="H8323" i="1"/>
  <c r="H8324" i="1"/>
  <c r="H8325" i="1"/>
  <c r="H8326" i="1"/>
  <c r="H8327" i="1"/>
  <c r="F8328" i="1"/>
  <c r="H8328" i="1" s="1"/>
  <c r="F8329" i="1"/>
  <c r="H8329" i="1"/>
  <c r="F8330" i="1"/>
  <c r="H8330" i="1" s="1"/>
  <c r="H8331" i="1"/>
  <c r="H8332" i="1"/>
  <c r="F8333" i="1"/>
  <c r="H8333" i="1"/>
  <c r="F8334" i="1"/>
  <c r="H8334" i="1"/>
  <c r="F8335" i="1"/>
  <c r="H8335" i="1"/>
  <c r="F8336" i="1"/>
  <c r="H8336" i="1"/>
  <c r="F8337" i="1"/>
  <c r="H8337" i="1"/>
  <c r="F8338" i="1"/>
  <c r="H8338" i="1"/>
  <c r="F8339" i="1"/>
  <c r="H8339" i="1"/>
  <c r="F8340" i="1"/>
  <c r="H8340" i="1"/>
  <c r="F8341" i="1"/>
  <c r="H8341" i="1"/>
  <c r="F8342" i="1"/>
  <c r="H8342" i="1"/>
  <c r="F8343" i="1"/>
  <c r="H8343" i="1"/>
  <c r="F8344" i="1"/>
  <c r="H8344" i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7" i="1"/>
  <c r="H8357" i="1"/>
  <c r="F8358" i="1"/>
  <c r="H8358" i="1"/>
  <c r="F8359" i="1"/>
  <c r="H8359" i="1"/>
  <c r="F8360" i="1"/>
  <c r="H8360" i="1"/>
  <c r="F8361" i="1"/>
  <c r="H8361" i="1"/>
  <c r="F8362" i="1"/>
  <c r="H8362" i="1"/>
  <c r="F8363" i="1"/>
  <c r="H8363" i="1"/>
  <c r="H8364" i="1"/>
  <c r="F8365" i="1"/>
  <c r="H8365" i="1" s="1"/>
  <c r="F8366" i="1"/>
  <c r="H8366" i="1"/>
  <c r="F8367" i="1"/>
  <c r="H8367" i="1" s="1"/>
  <c r="F8368" i="1"/>
  <c r="H8368" i="1"/>
  <c r="F8369" i="1"/>
  <c r="H8369" i="1" s="1"/>
  <c r="F8370" i="1"/>
  <c r="H8370" i="1"/>
  <c r="F8371" i="1"/>
  <c r="H8371" i="1" s="1"/>
  <c r="F8372" i="1"/>
  <c r="H8372" i="1"/>
  <c r="F8373" i="1"/>
  <c r="H8373" i="1" s="1"/>
  <c r="H8374" i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/>
  <c r="F8382" i="1"/>
  <c r="H8382" i="1" s="1"/>
  <c r="F8383" i="1"/>
  <c r="H8383" i="1" s="1"/>
  <c r="F8384" i="1"/>
  <c r="H8384" i="1" s="1"/>
  <c r="F8385" i="1"/>
  <c r="H8385" i="1"/>
  <c r="F8386" i="1"/>
  <c r="H8386" i="1" s="1"/>
  <c r="F8387" i="1"/>
  <c r="H8387" i="1" s="1"/>
  <c r="F8388" i="1"/>
  <c r="H8388" i="1" s="1"/>
  <c r="F8389" i="1"/>
  <c r="H8389" i="1"/>
  <c r="F8390" i="1"/>
  <c r="H8390" i="1" s="1"/>
  <c r="F8391" i="1"/>
  <c r="H8391" i="1" s="1"/>
  <c r="F8392" i="1"/>
  <c r="F8394" i="1"/>
  <c r="H8394" i="1"/>
  <c r="F8395" i="1"/>
  <c r="H8395" i="1" s="1"/>
  <c r="F8396" i="1"/>
  <c r="H8396" i="1" s="1"/>
  <c r="F8397" i="1"/>
  <c r="H8397" i="1" s="1"/>
  <c r="F8398" i="1"/>
  <c r="H8398" i="1"/>
  <c r="F8399" i="1"/>
  <c r="H8399" i="1" s="1"/>
  <c r="F8400" i="1"/>
  <c r="H8400" i="1" s="1"/>
  <c r="F8401" i="1"/>
  <c r="H8401" i="1" s="1"/>
  <c r="F8402" i="1"/>
  <c r="H8402" i="1"/>
  <c r="F8403" i="1"/>
  <c r="H8403" i="1" s="1"/>
  <c r="F8404" i="1"/>
  <c r="H8404" i="1" s="1"/>
  <c r="F8405" i="1"/>
  <c r="H8405" i="1" s="1"/>
  <c r="F8406" i="1"/>
  <c r="H8406" i="1"/>
  <c r="F8407" i="1"/>
  <c r="H8407" i="1" s="1"/>
  <c r="F8408" i="1"/>
  <c r="H8408" i="1" s="1"/>
  <c r="F8409" i="1"/>
  <c r="H8409" i="1" s="1"/>
  <c r="F8410" i="1"/>
  <c r="H8410" i="1"/>
  <c r="F8411" i="1"/>
  <c r="H8411" i="1" s="1"/>
  <c r="F8412" i="1"/>
  <c r="H8412" i="1" s="1"/>
  <c r="F8413" i="1"/>
  <c r="H8413" i="1" s="1"/>
  <c r="F8414" i="1"/>
  <c r="H8414" i="1"/>
  <c r="F8415" i="1"/>
  <c r="H8415" i="1" s="1"/>
  <c r="F8416" i="1"/>
  <c r="H8416" i="1" s="1"/>
  <c r="F8418" i="1"/>
  <c r="H8418" i="1" s="1"/>
  <c r="F8419" i="1"/>
  <c r="H8419" i="1" s="1"/>
  <c r="F8420" i="1"/>
  <c r="H8420" i="1" s="1"/>
  <c r="F8422" i="1"/>
  <c r="H8422" i="1"/>
  <c r="F8423" i="1"/>
  <c r="H8423" i="1"/>
  <c r="F8424" i="1"/>
  <c r="H8424" i="1"/>
  <c r="F8425" i="1"/>
  <c r="H8425" i="1"/>
  <c r="F8426" i="1"/>
  <c r="H8426" i="1"/>
  <c r="F8427" i="1"/>
  <c r="H8427" i="1"/>
  <c r="F8428" i="1"/>
  <c r="H8428" i="1"/>
  <c r="F8429" i="1"/>
  <c r="H8429" i="1"/>
  <c r="F8430" i="1"/>
  <c r="H8430" i="1"/>
  <c r="F8431" i="1"/>
  <c r="H8431" i="1"/>
  <c r="F8432" i="1"/>
  <c r="H8432" i="1"/>
  <c r="F8433" i="1"/>
  <c r="H8433" i="1"/>
  <c r="F8435" i="1"/>
  <c r="H8435" i="1" s="1"/>
  <c r="F8436" i="1"/>
  <c r="H8436" i="1" s="1"/>
  <c r="H8437" i="1"/>
  <c r="F8438" i="1"/>
  <c r="H8438" i="1"/>
  <c r="F8439" i="1"/>
  <c r="H8439" i="1"/>
  <c r="H8440" i="1"/>
  <c r="F8441" i="1"/>
  <c r="H8441" i="1" s="1"/>
  <c r="F8442" i="1"/>
  <c r="H8442" i="1"/>
  <c r="F8443" i="1"/>
  <c r="H8443" i="1" s="1"/>
  <c r="F8444" i="1"/>
  <c r="H8444" i="1"/>
  <c r="F8445" i="1"/>
  <c r="H8445" i="1" s="1"/>
  <c r="F8446" i="1"/>
  <c r="H8446" i="1"/>
  <c r="F8447" i="1"/>
  <c r="H8447" i="1" s="1"/>
  <c r="F8448" i="1"/>
  <c r="H8448" i="1"/>
  <c r="F8449" i="1"/>
  <c r="H8449" i="1" s="1"/>
  <c r="F8450" i="1"/>
  <c r="H8450" i="1"/>
  <c r="F8451" i="1"/>
  <c r="H8451" i="1" s="1"/>
  <c r="F8452" i="1"/>
  <c r="H8452" i="1"/>
  <c r="F8453" i="1"/>
  <c r="H8453" i="1" s="1"/>
  <c r="H8454" i="1"/>
  <c r="F8455" i="1"/>
  <c r="H8455" i="1" s="1"/>
  <c r="F8456" i="1"/>
  <c r="H8456" i="1" s="1"/>
  <c r="F8457" i="1"/>
  <c r="H8457" i="1"/>
  <c r="F8458" i="1"/>
  <c r="H8458" i="1" s="1"/>
  <c r="F8459" i="1"/>
  <c r="H8459" i="1" s="1"/>
  <c r="F8460" i="1"/>
  <c r="H8460" i="1" s="1"/>
  <c r="F8461" i="1"/>
  <c r="H8461" i="1"/>
  <c r="F8462" i="1"/>
  <c r="H8462" i="1" s="1"/>
  <c r="F8463" i="1"/>
  <c r="H8463" i="1" s="1"/>
  <c r="F8464" i="1"/>
  <c r="H8464" i="1" s="1"/>
  <c r="F8465" i="1"/>
  <c r="H8465" i="1"/>
  <c r="H8466" i="1"/>
  <c r="F8467" i="1"/>
  <c r="H8467" i="1"/>
  <c r="F8468" i="1"/>
  <c r="H8468" i="1"/>
  <c r="F8469" i="1"/>
  <c r="H8469" i="1"/>
  <c r="F8470" i="1"/>
  <c r="H8470" i="1"/>
  <c r="F8471" i="1"/>
  <c r="H8471" i="1"/>
  <c r="F8472" i="1"/>
  <c r="H8472" i="1"/>
  <c r="F8473" i="1"/>
  <c r="H8473" i="1"/>
  <c r="F8474" i="1"/>
  <c r="H8474" i="1"/>
  <c r="F8475" i="1"/>
  <c r="H8475" i="1"/>
  <c r="F8476" i="1"/>
  <c r="H8476" i="1"/>
  <c r="F8477" i="1"/>
  <c r="H8477" i="1"/>
  <c r="F8478" i="1"/>
  <c r="H8478" i="1"/>
  <c r="F8479" i="1"/>
  <c r="H8479" i="1"/>
  <c r="F8480" i="1"/>
  <c r="H8480" i="1"/>
  <c r="F8481" i="1"/>
  <c r="H8481" i="1"/>
  <c r="F8482" i="1"/>
  <c r="H8482" i="1"/>
  <c r="F8483" i="1"/>
  <c r="H8483" i="1"/>
  <c r="F8484" i="1"/>
  <c r="H8484" i="1"/>
  <c r="F8485" i="1"/>
  <c r="H8485" i="1"/>
  <c r="F8486" i="1"/>
  <c r="H8486" i="1"/>
  <c r="F8487" i="1"/>
  <c r="H8487" i="1"/>
  <c r="F8488" i="1"/>
  <c r="H8488" i="1"/>
  <c r="F8489" i="1"/>
  <c r="H8489" i="1"/>
  <c r="F8490" i="1"/>
  <c r="H8490" i="1"/>
  <c r="F8491" i="1"/>
  <c r="H8491" i="1"/>
  <c r="F8492" i="1"/>
  <c r="H8492" i="1"/>
  <c r="F8493" i="1"/>
  <c r="H8493" i="1"/>
  <c r="F8494" i="1"/>
  <c r="H8494" i="1"/>
  <c r="H8495" i="1"/>
  <c r="F8496" i="1"/>
  <c r="H8496" i="1" s="1"/>
  <c r="F8497" i="1"/>
  <c r="H8497" i="1"/>
  <c r="F8498" i="1"/>
  <c r="H8498" i="1" s="1"/>
  <c r="F8499" i="1"/>
  <c r="H8499" i="1"/>
  <c r="F8500" i="1"/>
  <c r="H8500" i="1" s="1"/>
  <c r="F8501" i="1"/>
  <c r="H8501" i="1" s="1"/>
  <c r="F8502" i="1"/>
  <c r="H8502" i="1" s="1"/>
  <c r="F8503" i="1"/>
  <c r="H8503" i="1" s="1"/>
  <c r="F8504" i="1"/>
  <c r="H8504" i="1" s="1"/>
  <c r="H8505" i="1"/>
  <c r="F8506" i="1"/>
  <c r="H8506" i="1"/>
  <c r="F8507" i="1"/>
  <c r="H8507" i="1" s="1"/>
  <c r="H8508" i="1"/>
  <c r="F8509" i="1"/>
  <c r="H8509" i="1"/>
  <c r="F8510" i="1"/>
  <c r="H8510" i="1"/>
  <c r="F8511" i="1"/>
  <c r="H8511" i="1"/>
  <c r="F8512" i="1"/>
  <c r="H8512" i="1"/>
  <c r="F8513" i="1"/>
  <c r="H8513" i="1"/>
  <c r="F8514" i="1"/>
  <c r="H8514" i="1"/>
  <c r="F8515" i="1"/>
  <c r="H8515" i="1"/>
  <c r="F8516" i="1"/>
  <c r="H8516" i="1"/>
  <c r="F8517" i="1"/>
  <c r="H8517" i="1"/>
  <c r="F8518" i="1"/>
  <c r="H8518" i="1"/>
  <c r="H8519" i="1"/>
  <c r="H8520" i="1"/>
  <c r="F8521" i="1"/>
  <c r="H8521" i="1" s="1"/>
  <c r="F8522" i="1"/>
  <c r="H8522" i="1" s="1"/>
  <c r="H8523" i="1"/>
  <c r="H8524" i="1"/>
  <c r="F8525" i="1"/>
  <c r="H8525" i="1" s="1"/>
  <c r="H8526" i="1"/>
  <c r="H8527" i="1"/>
  <c r="F8528" i="1"/>
  <c r="H8528" i="1"/>
  <c r="H8529" i="1"/>
  <c r="H8530" i="1"/>
  <c r="F8531" i="1"/>
  <c r="H8531" i="1" s="1"/>
  <c r="H8532" i="1"/>
  <c r="H8533" i="1"/>
  <c r="H8534" i="1"/>
  <c r="F8535" i="1"/>
  <c r="H8535" i="1" s="1"/>
  <c r="F8536" i="1"/>
  <c r="H8536" i="1" s="1"/>
  <c r="F8537" i="1"/>
  <c r="H8537" i="1" s="1"/>
  <c r="F8538" i="1"/>
  <c r="H8538" i="1"/>
  <c r="H8539" i="1"/>
  <c r="H8540" i="1"/>
  <c r="F8541" i="1"/>
  <c r="H8541" i="1" s="1"/>
  <c r="F8542" i="1"/>
  <c r="H8542" i="1"/>
  <c r="F8543" i="1"/>
  <c r="H8543" i="1" s="1"/>
  <c r="F8544" i="1"/>
  <c r="H8544" i="1"/>
  <c r="H8545" i="1"/>
  <c r="F8549" i="1"/>
  <c r="H8549" i="1" s="1"/>
  <c r="F8550" i="1"/>
  <c r="H8550" i="1" s="1"/>
  <c r="F8551" i="1"/>
  <c r="H8551" i="1" s="1"/>
  <c r="H8552" i="1"/>
  <c r="H8553" i="1"/>
  <c r="H8554" i="1"/>
  <c r="F8555" i="1"/>
  <c r="H8555" i="1" s="1"/>
  <c r="F8556" i="1"/>
  <c r="H8556" i="1" s="1"/>
  <c r="F8557" i="1"/>
  <c r="H8557" i="1" s="1"/>
  <c r="F8558" i="1"/>
  <c r="H8558" i="1"/>
  <c r="F8559" i="1"/>
  <c r="H8559" i="1" s="1"/>
  <c r="F8560" i="1"/>
  <c r="H8560" i="1" s="1"/>
  <c r="F8561" i="1"/>
  <c r="H8561" i="1" s="1"/>
  <c r="F8562" i="1"/>
  <c r="H8562" i="1"/>
  <c r="F8563" i="1"/>
  <c r="H8563" i="1" s="1"/>
  <c r="F8564" i="1"/>
  <c r="H8564" i="1" s="1"/>
  <c r="F8565" i="1"/>
  <c r="H8565" i="1" s="1"/>
  <c r="F8566" i="1"/>
  <c r="H8566" i="1"/>
  <c r="F8567" i="1"/>
  <c r="H8567" i="1" s="1"/>
  <c r="F8568" i="1"/>
  <c r="H8568" i="1" s="1"/>
  <c r="F8569" i="1"/>
  <c r="H8569" i="1" s="1"/>
  <c r="F8570" i="1"/>
  <c r="H8570" i="1"/>
  <c r="F8571" i="1"/>
  <c r="H8571" i="1" s="1"/>
  <c r="H8572" i="1"/>
  <c r="F8573" i="1"/>
  <c r="H8573" i="1"/>
  <c r="F8574" i="1"/>
  <c r="H8574" i="1"/>
  <c r="F8575" i="1"/>
  <c r="H8575" i="1"/>
  <c r="F8578" i="1"/>
  <c r="H8578" i="1" s="1"/>
  <c r="F8579" i="1"/>
  <c r="H8579" i="1" s="1"/>
  <c r="F8580" i="1"/>
  <c r="H8580" i="1" s="1"/>
  <c r="F8581" i="1"/>
  <c r="H8581" i="1"/>
  <c r="F8582" i="1"/>
  <c r="H8582" i="1" s="1"/>
  <c r="F8583" i="1"/>
  <c r="H8583" i="1"/>
  <c r="H8584" i="1"/>
  <c r="F8585" i="1"/>
  <c r="H8585" i="1" s="1"/>
  <c r="F8586" i="1"/>
  <c r="H8586" i="1" s="1"/>
  <c r="F8587" i="1"/>
  <c r="H8587" i="1" s="1"/>
  <c r="F8588" i="1"/>
  <c r="H8588" i="1" s="1"/>
  <c r="F8589" i="1"/>
  <c r="H8589" i="1" s="1"/>
  <c r="F8590" i="1"/>
  <c r="H8590" i="1" s="1"/>
  <c r="F8591" i="1"/>
  <c r="H8591" i="1" s="1"/>
  <c r="F8592" i="1"/>
  <c r="H8592" i="1" s="1"/>
  <c r="F8593" i="1"/>
  <c r="H8593" i="1" s="1"/>
  <c r="F8594" i="1"/>
  <c r="H8594" i="1" s="1"/>
  <c r="F8596" i="1"/>
  <c r="H8596" i="1"/>
  <c r="H8598" i="1"/>
  <c r="F8599" i="1"/>
  <c r="H8599" i="1"/>
  <c r="H8600" i="1"/>
  <c r="H8601" i="1"/>
  <c r="H8602" i="1"/>
  <c r="H8603" i="1"/>
  <c r="F8604" i="1"/>
  <c r="H8604" i="1" s="1"/>
  <c r="H8605" i="1"/>
  <c r="H8606" i="1"/>
  <c r="F8607" i="1"/>
  <c r="H8607" i="1" s="1"/>
  <c r="H8608" i="1"/>
  <c r="H8609" i="1"/>
  <c r="H8610" i="1"/>
  <c r="F8611" i="1"/>
  <c r="H8611" i="1" s="1"/>
  <c r="H8612" i="1"/>
  <c r="H8613" i="1"/>
  <c r="F8614" i="1"/>
  <c r="H8614" i="1"/>
  <c r="H8615" i="1"/>
  <c r="H8616" i="1"/>
  <c r="F8618" i="1"/>
  <c r="H8618" i="1"/>
  <c r="H8619" i="1"/>
  <c r="H8620" i="1"/>
  <c r="H8621" i="1"/>
  <c r="F8622" i="1"/>
  <c r="H8622" i="1" s="1"/>
  <c r="F8623" i="1"/>
  <c r="H8623" i="1"/>
  <c r="H8624" i="1"/>
  <c r="H8625" i="1"/>
  <c r="H8626" i="1"/>
  <c r="H8627" i="1"/>
  <c r="H8628" i="1"/>
  <c r="F8629" i="1"/>
  <c r="H8629" i="1"/>
  <c r="F8630" i="1"/>
  <c r="H8630" i="1"/>
  <c r="F8631" i="1"/>
  <c r="H8631" i="1"/>
  <c r="F8632" i="1"/>
  <c r="H8632" i="1"/>
  <c r="F8633" i="1"/>
  <c r="H8633" i="1"/>
  <c r="F8634" i="1"/>
  <c r="H8634" i="1"/>
  <c r="F8635" i="1"/>
  <c r="H8635" i="1"/>
  <c r="F8636" i="1"/>
  <c r="H8636" i="1"/>
  <c r="F8637" i="1"/>
  <c r="H8637" i="1"/>
  <c r="F8638" i="1"/>
  <c r="H8638" i="1"/>
  <c r="F8639" i="1"/>
  <c r="H8639" i="1"/>
  <c r="F8640" i="1"/>
  <c r="H8640" i="1"/>
  <c r="F8641" i="1"/>
  <c r="H8641" i="1"/>
  <c r="H8643" i="1"/>
  <c r="F8644" i="1"/>
  <c r="H8644" i="1"/>
  <c r="F8645" i="1"/>
  <c r="H8645" i="1"/>
  <c r="F8646" i="1"/>
  <c r="H8646" i="1"/>
  <c r="F8647" i="1"/>
  <c r="H8647" i="1"/>
  <c r="H8648" i="1"/>
  <c r="F8649" i="1"/>
  <c r="H8649" i="1" s="1"/>
  <c r="F8650" i="1"/>
  <c r="H8650" i="1"/>
  <c r="F8651" i="1"/>
  <c r="H8651" i="1" s="1"/>
  <c r="F8652" i="1"/>
  <c r="H8652" i="1"/>
  <c r="F8653" i="1"/>
  <c r="H8653" i="1" s="1"/>
  <c r="F8654" i="1"/>
  <c r="H8654" i="1"/>
  <c r="F8655" i="1"/>
  <c r="H8655" i="1" s="1"/>
  <c r="F8656" i="1"/>
  <c r="H8656" i="1"/>
  <c r="F8657" i="1"/>
  <c r="H8657" i="1" s="1"/>
  <c r="F8658" i="1"/>
  <c r="H8658" i="1"/>
  <c r="F8659" i="1"/>
  <c r="H8659" i="1" s="1"/>
  <c r="F8660" i="1"/>
  <c r="H8660" i="1" s="1"/>
  <c r="F8661" i="1"/>
  <c r="H8661" i="1" s="1"/>
  <c r="F8662" i="1"/>
  <c r="H8662" i="1"/>
  <c r="F8663" i="1"/>
  <c r="H8663" i="1" s="1"/>
  <c r="F8664" i="1"/>
  <c r="H8664" i="1"/>
  <c r="F8665" i="1"/>
  <c r="H8665" i="1" s="1"/>
  <c r="F8666" i="1"/>
  <c r="H8666" i="1"/>
  <c r="F8667" i="1"/>
  <c r="H8667" i="1" s="1"/>
  <c r="F8668" i="1"/>
  <c r="H8668" i="1"/>
  <c r="F8669" i="1"/>
  <c r="H8669" i="1" s="1"/>
  <c r="F8670" i="1"/>
  <c r="H8670" i="1"/>
  <c r="F8671" i="1"/>
  <c r="H8671" i="1" s="1"/>
  <c r="F8672" i="1"/>
  <c r="H8672" i="1"/>
  <c r="F8673" i="1"/>
  <c r="H8673" i="1" s="1"/>
  <c r="F8674" i="1"/>
  <c r="H8674" i="1" s="1"/>
  <c r="F8675" i="1"/>
  <c r="H8675" i="1" s="1"/>
  <c r="F8676" i="1"/>
  <c r="H8676" i="1" s="1"/>
  <c r="F8677" i="1"/>
  <c r="H8677" i="1" s="1"/>
  <c r="F8678" i="1"/>
  <c r="H8678" i="1" s="1"/>
  <c r="F8679" i="1"/>
  <c r="H8679" i="1" s="1"/>
  <c r="H8680" i="1"/>
  <c r="H8681" i="1"/>
  <c r="F8682" i="1"/>
  <c r="H8682" i="1"/>
  <c r="F8683" i="1"/>
  <c r="H8683" i="1"/>
  <c r="F8684" i="1"/>
  <c r="H8684" i="1"/>
  <c r="F8685" i="1"/>
  <c r="H8685" i="1"/>
  <c r="F8686" i="1"/>
  <c r="H8686" i="1"/>
  <c r="F8687" i="1"/>
  <c r="H8687" i="1"/>
  <c r="F8688" i="1"/>
  <c r="H8688" i="1"/>
  <c r="F8689" i="1"/>
  <c r="H8689" i="1"/>
  <c r="F8690" i="1"/>
  <c r="H8690" i="1"/>
  <c r="F8691" i="1"/>
  <c r="H8691" i="1"/>
  <c r="F8692" i="1"/>
  <c r="H8692" i="1"/>
  <c r="F8693" i="1"/>
  <c r="H8693" i="1"/>
  <c r="H8694" i="1"/>
  <c r="F8695" i="1"/>
  <c r="H8695" i="1"/>
  <c r="F8696" i="1"/>
  <c r="H8696" i="1" s="1"/>
  <c r="F8697" i="1"/>
  <c r="H8697" i="1"/>
  <c r="F8698" i="1"/>
  <c r="H8698" i="1" s="1"/>
  <c r="F8699" i="1"/>
  <c r="H8699" i="1"/>
  <c r="F8700" i="1"/>
  <c r="H8700" i="1" s="1"/>
  <c r="F8701" i="1"/>
  <c r="H8701" i="1"/>
  <c r="F8702" i="1"/>
  <c r="H8702" i="1" s="1"/>
  <c r="H8703" i="1"/>
  <c r="H8704" i="1"/>
  <c r="H8705" i="1"/>
  <c r="F8706" i="1"/>
  <c r="H8706" i="1"/>
  <c r="F8707" i="1"/>
  <c r="H8707" i="1" s="1"/>
  <c r="F8708" i="1"/>
  <c r="H8708" i="1"/>
  <c r="F8709" i="1"/>
  <c r="H8709" i="1" s="1"/>
  <c r="F8710" i="1"/>
  <c r="H8710" i="1"/>
  <c r="F8711" i="1"/>
  <c r="H8711" i="1" s="1"/>
  <c r="F8712" i="1"/>
  <c r="H8712" i="1"/>
  <c r="F8713" i="1"/>
  <c r="H8713" i="1" s="1"/>
  <c r="F8714" i="1"/>
  <c r="H8714" i="1"/>
  <c r="F8715" i="1"/>
  <c r="H8715" i="1" s="1"/>
  <c r="F8716" i="1"/>
  <c r="H8716" i="1"/>
  <c r="F8717" i="1"/>
  <c r="H8717" i="1" s="1"/>
  <c r="F8718" i="1"/>
  <c r="H8718" i="1"/>
  <c r="F8719" i="1"/>
  <c r="H8719" i="1" s="1"/>
  <c r="F8720" i="1"/>
  <c r="H8720" i="1"/>
  <c r="F8721" i="1"/>
  <c r="H8721" i="1" s="1"/>
  <c r="F8722" i="1"/>
  <c r="H8722" i="1"/>
  <c r="F8723" i="1"/>
  <c r="H8723" i="1" s="1"/>
  <c r="F8724" i="1"/>
  <c r="H8724" i="1"/>
  <c r="F8725" i="1"/>
  <c r="H8725" i="1" s="1"/>
  <c r="F8726" i="1"/>
  <c r="H8726" i="1"/>
  <c r="F8727" i="1"/>
  <c r="H8727" i="1" s="1"/>
  <c r="F8728" i="1"/>
  <c r="H8728" i="1"/>
  <c r="H8729" i="1"/>
  <c r="F8730" i="1"/>
  <c r="H8730" i="1" s="1"/>
  <c r="F8731" i="1"/>
  <c r="H8731" i="1" s="1"/>
  <c r="F8732" i="1"/>
  <c r="H8732" i="1" s="1"/>
  <c r="F8733" i="1"/>
  <c r="H8733" i="1"/>
  <c r="F8734" i="1"/>
  <c r="H8734" i="1" s="1"/>
  <c r="F8735" i="1"/>
  <c r="H8735" i="1" s="1"/>
  <c r="F8736" i="1"/>
  <c r="H8736" i="1" s="1"/>
  <c r="F8737" i="1"/>
  <c r="H8737" i="1"/>
  <c r="F8738" i="1"/>
  <c r="H8738" i="1" s="1"/>
  <c r="F8739" i="1"/>
  <c r="H8739" i="1" s="1"/>
  <c r="F8740" i="1"/>
  <c r="H8740" i="1" s="1"/>
  <c r="H8741" i="1"/>
  <c r="F8742" i="1"/>
  <c r="H8742" i="1"/>
  <c r="F8743" i="1"/>
  <c r="H8743" i="1"/>
  <c r="H8744" i="1"/>
  <c r="H8745" i="1"/>
  <c r="F8746" i="1"/>
  <c r="H8746" i="1" s="1"/>
  <c r="F8747" i="1"/>
  <c r="H8747" i="1" s="1"/>
  <c r="F8748" i="1"/>
  <c r="H8748" i="1" s="1"/>
  <c r="F8749" i="1"/>
  <c r="H8749" i="1" s="1"/>
  <c r="F8750" i="1"/>
  <c r="H8750" i="1" s="1"/>
  <c r="F8751" i="1"/>
  <c r="H8751" i="1" s="1"/>
  <c r="H8752" i="1"/>
  <c r="F8753" i="1"/>
  <c r="H8753" i="1"/>
  <c r="F8754" i="1"/>
  <c r="H8754" i="1"/>
  <c r="F8755" i="1"/>
  <c r="H8755" i="1"/>
  <c r="F8756" i="1"/>
  <c r="H8756" i="1"/>
  <c r="F8757" i="1"/>
  <c r="H8757" i="1"/>
  <c r="F8758" i="1"/>
  <c r="H8758" i="1"/>
  <c r="F8759" i="1"/>
  <c r="H8759" i="1"/>
  <c r="F8760" i="1"/>
  <c r="H8760" i="1"/>
  <c r="F8761" i="1"/>
  <c r="H8761" i="1"/>
  <c r="F8762" i="1"/>
  <c r="H8762" i="1"/>
  <c r="F8763" i="1"/>
  <c r="H8763" i="1"/>
  <c r="F8764" i="1"/>
  <c r="H8764" i="1"/>
  <c r="H8765" i="1"/>
  <c r="F8766" i="1"/>
  <c r="H8766" i="1"/>
  <c r="F8767" i="1"/>
  <c r="H8767" i="1" s="1"/>
  <c r="F8768" i="1"/>
  <c r="H8768" i="1"/>
  <c r="F8769" i="1"/>
  <c r="H8769" i="1" s="1"/>
  <c r="F8770" i="1"/>
  <c r="H8770" i="1" s="1"/>
  <c r="F8771" i="1"/>
  <c r="H8771" i="1" s="1"/>
  <c r="F8772" i="1"/>
  <c r="H8772" i="1" s="1"/>
  <c r="F8773" i="1"/>
  <c r="H8773" i="1" s="1"/>
  <c r="F8774" i="1"/>
  <c r="H8774" i="1" s="1"/>
  <c r="F8775" i="1"/>
  <c r="H8775" i="1" s="1"/>
  <c r="F8776" i="1"/>
  <c r="H8776" i="1"/>
  <c r="F8777" i="1"/>
  <c r="H8777" i="1" s="1"/>
  <c r="F8778" i="1"/>
  <c r="H8778" i="1"/>
  <c r="F8779" i="1"/>
  <c r="H8779" i="1" s="1"/>
  <c r="H8780" i="1"/>
  <c r="F8781" i="1"/>
  <c r="H8781" i="1"/>
  <c r="F8782" i="1"/>
  <c r="H8782" i="1" s="1"/>
  <c r="F8783" i="1"/>
  <c r="H8783" i="1" s="1"/>
  <c r="F8784" i="1"/>
  <c r="H8784" i="1" s="1"/>
  <c r="F8785" i="1"/>
  <c r="H8785" i="1"/>
  <c r="H8786" i="1"/>
  <c r="F8787" i="1"/>
  <c r="H8787" i="1"/>
  <c r="F8788" i="1"/>
  <c r="H8788" i="1"/>
  <c r="F8789" i="1"/>
  <c r="H8789" i="1"/>
  <c r="F8790" i="1"/>
  <c r="H8790" i="1"/>
  <c r="F8791" i="1"/>
  <c r="H8791" i="1"/>
  <c r="F8792" i="1"/>
  <c r="H8792" i="1"/>
  <c r="F8793" i="1"/>
  <c r="H8793" i="1"/>
  <c r="F8794" i="1"/>
  <c r="H8794" i="1"/>
  <c r="F8796" i="1"/>
  <c r="H8796" i="1" s="1"/>
  <c r="F8797" i="1"/>
  <c r="H8797" i="1" s="1"/>
  <c r="F8798" i="1"/>
  <c r="H8798" i="1" s="1"/>
  <c r="F8799" i="1"/>
  <c r="H8799" i="1" s="1"/>
  <c r="F8800" i="1"/>
  <c r="H8800" i="1" s="1"/>
  <c r="F8801" i="1"/>
  <c r="H8801" i="1" s="1"/>
  <c r="F8802" i="1"/>
  <c r="H8802" i="1" s="1"/>
  <c r="F8803" i="1"/>
  <c r="H8803" i="1" s="1"/>
  <c r="F8804" i="1"/>
  <c r="H8804" i="1" s="1"/>
  <c r="F8806" i="1"/>
  <c r="H8806" i="1"/>
  <c r="F8807" i="1"/>
  <c r="H8807" i="1" s="1"/>
  <c r="F8808" i="1"/>
  <c r="H8808" i="1" s="1"/>
  <c r="F8809" i="1"/>
  <c r="H8809" i="1" s="1"/>
  <c r="F8810" i="1"/>
  <c r="H8810" i="1" s="1"/>
  <c r="F8811" i="1"/>
  <c r="H8811" i="1" s="1"/>
  <c r="F8812" i="1"/>
  <c r="H8812" i="1" s="1"/>
  <c r="F8813" i="1"/>
  <c r="H8813" i="1" s="1"/>
  <c r="F8814" i="1"/>
  <c r="H8814" i="1" s="1"/>
  <c r="F8815" i="1"/>
  <c r="H8815" i="1" s="1"/>
  <c r="F8816" i="1"/>
  <c r="H8816" i="1" s="1"/>
  <c r="F8817" i="1"/>
  <c r="H8817" i="1" s="1"/>
  <c r="F8818" i="1"/>
  <c r="H8818" i="1" s="1"/>
  <c r="F8819" i="1"/>
  <c r="H8819" i="1" s="1"/>
  <c r="F8820" i="1"/>
  <c r="H8820" i="1" s="1"/>
  <c r="F8821" i="1"/>
  <c r="H8821" i="1" s="1"/>
  <c r="F8822" i="1"/>
  <c r="H8822" i="1"/>
  <c r="F8823" i="1"/>
  <c r="H8823" i="1" s="1"/>
  <c r="F8825" i="1"/>
  <c r="H8825" i="1"/>
  <c r="H8826" i="1"/>
  <c r="H8827" i="1"/>
  <c r="F8828" i="1"/>
  <c r="H8828" i="1"/>
  <c r="F8829" i="1"/>
  <c r="H8829" i="1" s="1"/>
  <c r="F8830" i="1"/>
  <c r="H8830" i="1" s="1"/>
  <c r="F8831" i="1"/>
  <c r="H8831" i="1" s="1"/>
  <c r="F8832" i="1"/>
  <c r="H8832" i="1"/>
  <c r="F8833" i="1"/>
  <c r="H8833" i="1" s="1"/>
  <c r="F8834" i="1"/>
  <c r="H8834" i="1" s="1"/>
  <c r="F8835" i="1"/>
  <c r="H8835" i="1" s="1"/>
  <c r="F8836" i="1"/>
  <c r="H8836" i="1"/>
  <c r="F8837" i="1"/>
  <c r="H8837" i="1" s="1"/>
  <c r="F8838" i="1"/>
  <c r="H8838" i="1" s="1"/>
  <c r="F8839" i="1"/>
  <c r="H8839" i="1" s="1"/>
  <c r="F8840" i="1"/>
  <c r="H8840" i="1"/>
  <c r="F8841" i="1"/>
  <c r="H8841" i="1" s="1"/>
  <c r="F8842" i="1"/>
  <c r="H8842" i="1" s="1"/>
  <c r="F8843" i="1"/>
  <c r="H8843" i="1" s="1"/>
  <c r="F8844" i="1"/>
  <c r="H8844" i="1"/>
  <c r="F8845" i="1"/>
  <c r="H8845" i="1" s="1"/>
  <c r="F8846" i="1"/>
  <c r="H8846" i="1" s="1"/>
  <c r="F8847" i="1"/>
  <c r="H8847" i="1" s="1"/>
  <c r="F8848" i="1"/>
  <c r="H8848" i="1"/>
  <c r="F8849" i="1"/>
  <c r="H8849" i="1" s="1"/>
  <c r="F8850" i="1"/>
  <c r="H8850" i="1" s="1"/>
  <c r="F8851" i="1"/>
  <c r="H8851" i="1" s="1"/>
  <c r="F8852" i="1"/>
  <c r="H8852" i="1"/>
  <c r="F8853" i="1"/>
  <c r="H8853" i="1" s="1"/>
  <c r="F8854" i="1"/>
  <c r="H8854" i="1" s="1"/>
  <c r="F8855" i="1"/>
  <c r="H8855" i="1" s="1"/>
  <c r="F8856" i="1"/>
  <c r="H8856" i="1"/>
  <c r="F8857" i="1"/>
  <c r="H8857" i="1" s="1"/>
  <c r="F8858" i="1"/>
  <c r="H8858" i="1" s="1"/>
  <c r="F8859" i="1"/>
  <c r="H8859" i="1" s="1"/>
  <c r="F8860" i="1"/>
  <c r="H8860" i="1"/>
  <c r="F8861" i="1"/>
  <c r="H8861" i="1" s="1"/>
  <c r="F8863" i="1"/>
  <c r="H8863" i="1" s="1"/>
  <c r="F8864" i="1"/>
  <c r="H8864" i="1" s="1"/>
  <c r="F8865" i="1"/>
  <c r="H8865" i="1" s="1"/>
  <c r="F8866" i="1"/>
  <c r="H8866" i="1" s="1"/>
  <c r="F8867" i="1"/>
  <c r="H8867" i="1" s="1"/>
  <c r="F8868" i="1"/>
  <c r="H8868" i="1" s="1"/>
  <c r="H8869" i="1"/>
  <c r="F8870" i="1"/>
  <c r="H8870" i="1" s="1"/>
  <c r="F8871" i="1"/>
  <c r="H8871" i="1"/>
  <c r="F8872" i="1"/>
  <c r="H8872" i="1" s="1"/>
  <c r="F8873" i="1"/>
  <c r="H8873" i="1" s="1"/>
  <c r="F8874" i="1"/>
  <c r="H8874" i="1" s="1"/>
  <c r="H8875" i="1"/>
  <c r="H8876" i="1"/>
  <c r="F8877" i="1"/>
  <c r="H8877" i="1" s="1"/>
  <c r="F8878" i="1"/>
  <c r="H8878" i="1" s="1"/>
  <c r="F8879" i="1"/>
  <c r="H8879" i="1" s="1"/>
  <c r="F8880" i="1"/>
  <c r="H8880" i="1" s="1"/>
  <c r="F8881" i="1"/>
  <c r="H8881" i="1" s="1"/>
  <c r="F8882" i="1"/>
  <c r="H8882" i="1" s="1"/>
  <c r="H8883" i="1"/>
  <c r="F8884" i="1"/>
  <c r="H8884" i="1" s="1"/>
  <c r="F8885" i="1"/>
  <c r="H8885" i="1" s="1"/>
  <c r="F8886" i="1"/>
  <c r="H8886" i="1"/>
  <c r="F8887" i="1"/>
  <c r="H8887" i="1" s="1"/>
  <c r="F8888" i="1"/>
  <c r="H8888" i="1" s="1"/>
  <c r="F8889" i="1"/>
  <c r="H8889" i="1" s="1"/>
  <c r="F8890" i="1"/>
  <c r="H8890" i="1"/>
  <c r="F8891" i="1"/>
  <c r="H8891" i="1" s="1"/>
  <c r="F8892" i="1"/>
  <c r="F8893" i="1"/>
  <c r="H8893" i="1"/>
  <c r="F8894" i="1"/>
  <c r="H8894" i="1"/>
  <c r="F8895" i="1"/>
  <c r="H8895" i="1"/>
  <c r="H8896" i="1"/>
  <c r="F8897" i="1"/>
  <c r="H8897" i="1" s="1"/>
  <c r="F8898" i="1"/>
  <c r="H8898" i="1" s="1"/>
  <c r="F8899" i="1"/>
  <c r="H8899" i="1" s="1"/>
  <c r="H8900" i="1"/>
  <c r="H8901" i="1"/>
  <c r="F8902" i="1"/>
  <c r="H8902" i="1"/>
  <c r="F8903" i="1"/>
  <c r="H8903" i="1"/>
  <c r="F8904" i="1"/>
  <c r="H8904" i="1"/>
  <c r="F8905" i="1"/>
  <c r="H8905" i="1"/>
  <c r="F8906" i="1"/>
  <c r="H8906" i="1"/>
  <c r="F8907" i="1"/>
  <c r="H8907" i="1"/>
  <c r="F8908" i="1"/>
  <c r="H8908" i="1"/>
  <c r="F8909" i="1"/>
  <c r="H8909" i="1"/>
  <c r="F8910" i="1"/>
  <c r="H8910" i="1"/>
  <c r="F8911" i="1"/>
  <c r="H8911" i="1"/>
  <c r="F8912" i="1"/>
  <c r="H8912" i="1"/>
  <c r="F8913" i="1"/>
  <c r="H8913" i="1"/>
  <c r="F8914" i="1"/>
  <c r="H8914" i="1"/>
  <c r="F8915" i="1"/>
  <c r="H8915" i="1"/>
  <c r="F8916" i="1"/>
  <c r="H8916" i="1"/>
  <c r="H8917" i="1"/>
  <c r="F8918" i="1"/>
  <c r="H8918" i="1" s="1"/>
  <c r="F8919" i="1"/>
  <c r="H8919" i="1"/>
  <c r="H8920" i="1"/>
  <c r="F8921" i="1"/>
  <c r="H8921" i="1" s="1"/>
  <c r="F8922" i="1"/>
  <c r="H8922" i="1" s="1"/>
  <c r="F8923" i="1"/>
  <c r="H8923" i="1" s="1"/>
  <c r="H8924" i="1"/>
  <c r="F8925" i="1"/>
  <c r="H8925" i="1"/>
  <c r="F8926" i="1"/>
  <c r="H8926" i="1"/>
  <c r="F8927" i="1"/>
  <c r="H8927" i="1"/>
  <c r="F8928" i="1"/>
  <c r="H8928" i="1"/>
  <c r="F8929" i="1"/>
  <c r="H8929" i="1"/>
  <c r="F8930" i="1"/>
  <c r="H8930" i="1"/>
  <c r="F8931" i="1"/>
  <c r="H8931" i="1"/>
  <c r="F8933" i="1"/>
  <c r="H8933" i="1" s="1"/>
  <c r="F8934" i="1"/>
  <c r="H8934" i="1" s="1"/>
  <c r="F8935" i="1"/>
  <c r="H8935" i="1"/>
  <c r="F8936" i="1"/>
  <c r="H8936" i="1" s="1"/>
  <c r="F8937" i="1"/>
  <c r="H8937" i="1" s="1"/>
  <c r="F8942" i="1"/>
  <c r="H8942" i="1" s="1"/>
  <c r="F8943" i="1"/>
  <c r="H8943" i="1"/>
  <c r="F8944" i="1"/>
  <c r="H8944" i="1" s="1"/>
  <c r="F8945" i="1"/>
  <c r="H8945" i="1" s="1"/>
  <c r="F8946" i="1"/>
  <c r="H8946" i="1" s="1"/>
  <c r="F8947" i="1"/>
  <c r="H8947" i="1" s="1"/>
  <c r="F8948" i="1"/>
  <c r="H8948" i="1" s="1"/>
  <c r="F8949" i="1"/>
  <c r="H8949" i="1" s="1"/>
  <c r="F8950" i="1"/>
  <c r="H8950" i="1" s="1"/>
  <c r="F8951" i="1"/>
  <c r="H8951" i="1" s="1"/>
  <c r="F8952" i="1"/>
  <c r="H8952" i="1" s="1"/>
  <c r="F8953" i="1"/>
  <c r="H8953" i="1" s="1"/>
  <c r="F8956" i="1"/>
  <c r="H8956" i="1" s="1"/>
  <c r="F8957" i="1"/>
  <c r="H8957" i="1" s="1"/>
  <c r="F8958" i="1"/>
  <c r="H8958" i="1" s="1"/>
  <c r="F8959" i="1"/>
  <c r="H8959" i="1" s="1"/>
  <c r="F8960" i="1"/>
  <c r="H8960" i="1" s="1"/>
  <c r="H8961" i="1"/>
  <c r="F8962" i="1"/>
  <c r="H8962" i="1"/>
  <c r="F8963" i="1"/>
  <c r="H8963" i="1"/>
  <c r="F8964" i="1"/>
  <c r="H8964" i="1"/>
  <c r="F8965" i="1"/>
  <c r="H8965" i="1"/>
  <c r="F8966" i="1"/>
  <c r="H8966" i="1"/>
  <c r="F8967" i="1"/>
  <c r="H8967" i="1"/>
  <c r="F8968" i="1"/>
  <c r="H8968" i="1"/>
  <c r="F8969" i="1"/>
  <c r="H8969" i="1"/>
  <c r="F8970" i="1"/>
  <c r="H8970" i="1"/>
  <c r="F8971" i="1"/>
  <c r="H8971" i="1"/>
  <c r="H8972" i="1"/>
  <c r="H8973" i="1"/>
  <c r="F8975" i="1"/>
  <c r="H8975" i="1" s="1"/>
  <c r="F8976" i="1"/>
  <c r="H8976" i="1" s="1"/>
  <c r="F8977" i="1"/>
  <c r="H8977" i="1" s="1"/>
  <c r="F8978" i="1"/>
  <c r="H8978" i="1" s="1"/>
  <c r="F8979" i="1"/>
  <c r="H8979" i="1" s="1"/>
  <c r="F8980" i="1"/>
  <c r="H8980" i="1" s="1"/>
  <c r="F8981" i="1"/>
  <c r="H8981" i="1" s="1"/>
  <c r="F8982" i="1"/>
  <c r="H8982" i="1" s="1"/>
  <c r="F8983" i="1"/>
  <c r="H8983" i="1" s="1"/>
  <c r="F8984" i="1"/>
  <c r="H8984" i="1"/>
  <c r="F8985" i="1"/>
  <c r="H8985" i="1" s="1"/>
  <c r="F8986" i="1"/>
  <c r="H8986" i="1"/>
  <c r="F8987" i="1"/>
  <c r="H8987" i="1" s="1"/>
  <c r="F8988" i="1"/>
  <c r="H8988" i="1"/>
  <c r="F8989" i="1"/>
  <c r="H8989" i="1" s="1"/>
  <c r="H8990" i="1"/>
  <c r="F8991" i="1"/>
  <c r="H8991" i="1" s="1"/>
  <c r="H8992" i="1"/>
  <c r="F8993" i="1"/>
  <c r="H8993" i="1"/>
  <c r="H8994" i="1"/>
  <c r="F8995" i="1"/>
  <c r="H8995" i="1" s="1"/>
  <c r="F8996" i="1"/>
  <c r="H8996" i="1" s="1"/>
  <c r="F8997" i="1"/>
  <c r="H8997" i="1" s="1"/>
  <c r="F8998" i="1"/>
  <c r="H8998" i="1" s="1"/>
  <c r="F8999" i="1"/>
  <c r="H8999" i="1" s="1"/>
  <c r="F9000" i="1"/>
  <c r="H9000" i="1" s="1"/>
  <c r="F9001" i="1"/>
  <c r="H9001" i="1"/>
  <c r="F9002" i="1"/>
  <c r="H9002" i="1" s="1"/>
  <c r="F9003" i="1"/>
  <c r="H9003" i="1"/>
  <c r="F9004" i="1"/>
  <c r="H9004" i="1" s="1"/>
  <c r="F9005" i="1"/>
  <c r="H9005" i="1"/>
  <c r="F9006" i="1"/>
  <c r="H9006" i="1" s="1"/>
  <c r="F9007" i="1"/>
  <c r="H9007" i="1"/>
  <c r="F9008" i="1"/>
  <c r="H9008" i="1" s="1"/>
  <c r="F9009" i="1"/>
  <c r="H9009" i="1"/>
  <c r="F9010" i="1"/>
  <c r="H9010" i="1" s="1"/>
  <c r="F9011" i="1"/>
  <c r="H9011" i="1"/>
  <c r="F9012" i="1"/>
  <c r="H9012" i="1" s="1"/>
  <c r="F9013" i="1"/>
  <c r="H9013" i="1"/>
  <c r="F9014" i="1"/>
  <c r="H9014" i="1" s="1"/>
  <c r="F9015" i="1"/>
  <c r="H9015" i="1"/>
  <c r="F9016" i="1"/>
  <c r="H9016" i="1" s="1"/>
  <c r="F9017" i="1"/>
  <c r="H9017" i="1"/>
  <c r="F9018" i="1"/>
  <c r="H9018" i="1" s="1"/>
  <c r="F9019" i="1"/>
  <c r="H9019" i="1"/>
  <c r="F9020" i="1"/>
  <c r="H9020" i="1" s="1"/>
  <c r="F9021" i="1"/>
  <c r="H9021" i="1"/>
  <c r="F9022" i="1"/>
  <c r="H9022" i="1" s="1"/>
  <c r="F9023" i="1"/>
  <c r="H9023" i="1"/>
  <c r="H9024" i="1"/>
  <c r="H9025" i="1"/>
  <c r="F9026" i="1"/>
  <c r="H9026" i="1"/>
  <c r="F9027" i="1"/>
  <c r="H9027" i="1"/>
  <c r="F9028" i="1"/>
  <c r="H9028" i="1"/>
  <c r="F9029" i="1"/>
  <c r="H9029" i="1"/>
  <c r="F9030" i="1"/>
  <c r="H9030" i="1"/>
  <c r="F9031" i="1"/>
  <c r="H9031" i="1"/>
  <c r="F9032" i="1"/>
  <c r="F9033" i="1"/>
  <c r="H9033" i="1" s="1"/>
  <c r="F9034" i="1"/>
  <c r="H9034" i="1"/>
  <c r="F9035" i="1"/>
  <c r="H9035" i="1" s="1"/>
  <c r="F9036" i="1"/>
  <c r="H9036" i="1"/>
  <c r="F9037" i="1"/>
  <c r="H9037" i="1" s="1"/>
  <c r="F9038" i="1"/>
  <c r="H9038" i="1"/>
  <c r="F9039" i="1"/>
  <c r="H9039" i="1" s="1"/>
  <c r="F9040" i="1"/>
  <c r="H9040" i="1"/>
  <c r="F9041" i="1"/>
  <c r="H9041" i="1" s="1"/>
  <c r="F9042" i="1"/>
  <c r="H9042" i="1"/>
  <c r="F9043" i="1"/>
  <c r="H9043" i="1" s="1"/>
  <c r="F9044" i="1"/>
  <c r="H9044" i="1"/>
  <c r="F9045" i="1"/>
  <c r="H9045" i="1" s="1"/>
  <c r="H9046" i="1"/>
  <c r="F9047" i="1"/>
  <c r="H9047" i="1" s="1"/>
  <c r="H9049" i="1"/>
  <c r="F9050" i="1"/>
  <c r="H9050" i="1" s="1"/>
  <c r="F9051" i="1"/>
  <c r="H9051" i="1" s="1"/>
  <c r="F9052" i="1"/>
  <c r="H9052" i="1"/>
  <c r="F9053" i="1"/>
  <c r="H9053" i="1" s="1"/>
  <c r="F9054" i="1"/>
  <c r="H9054" i="1" s="1"/>
  <c r="F9055" i="1"/>
  <c r="H9055" i="1" s="1"/>
  <c r="F9056" i="1"/>
  <c r="H9056" i="1"/>
  <c r="F9057" i="1"/>
  <c r="H9057" i="1" s="1"/>
  <c r="F9058" i="1"/>
  <c r="H9058" i="1" s="1"/>
  <c r="F9059" i="1"/>
  <c r="H9059" i="1" s="1"/>
  <c r="F9060" i="1"/>
  <c r="H9060" i="1"/>
  <c r="F9061" i="1"/>
  <c r="H9061" i="1" s="1"/>
  <c r="F9062" i="1"/>
  <c r="H9062" i="1" s="1"/>
  <c r="F9065" i="1"/>
  <c r="H9065" i="1"/>
  <c r="F9066" i="1"/>
  <c r="H9066" i="1" s="1"/>
  <c r="F9067" i="1"/>
  <c r="H9067" i="1"/>
  <c r="F9068" i="1"/>
  <c r="H9068" i="1" s="1"/>
  <c r="F9069" i="1"/>
  <c r="H9069" i="1"/>
  <c r="F9070" i="1"/>
  <c r="H9070" i="1" s="1"/>
  <c r="F9071" i="1"/>
  <c r="H9071" i="1"/>
  <c r="F9072" i="1"/>
  <c r="H9072" i="1"/>
  <c r="H9073" i="1"/>
  <c r="F9074" i="1"/>
  <c r="H9074" i="1"/>
  <c r="F9075" i="1"/>
  <c r="H9075" i="1" s="1"/>
  <c r="F9076" i="1"/>
  <c r="H9076" i="1" s="1"/>
  <c r="F9077" i="1"/>
  <c r="H9077" i="1" s="1"/>
  <c r="F9078" i="1"/>
  <c r="H9078" i="1" s="1"/>
  <c r="F9079" i="1"/>
  <c r="H9079" i="1" s="1"/>
  <c r="F9080" i="1"/>
  <c r="H9080" i="1" s="1"/>
  <c r="F9081" i="1"/>
  <c r="H9081" i="1" s="1"/>
  <c r="F9082" i="1"/>
  <c r="H9082" i="1"/>
  <c r="F9083" i="1"/>
  <c r="H9083" i="1" s="1"/>
  <c r="F9084" i="1"/>
  <c r="H9084" i="1" s="1"/>
  <c r="F9085" i="1"/>
  <c r="H9085" i="1" s="1"/>
  <c r="F9086" i="1"/>
  <c r="H9086" i="1"/>
  <c r="F9087" i="1"/>
  <c r="H9087" i="1" s="1"/>
  <c r="F9088" i="1"/>
  <c r="H9088" i="1" s="1"/>
  <c r="F9089" i="1"/>
  <c r="H9089" i="1"/>
  <c r="F9090" i="1"/>
  <c r="H9090" i="1" s="1"/>
  <c r="F9091" i="1"/>
  <c r="H9091" i="1"/>
  <c r="F9092" i="1"/>
  <c r="H9092" i="1" s="1"/>
  <c r="F9093" i="1"/>
  <c r="H9093" i="1"/>
  <c r="F9094" i="1"/>
  <c r="H9094" i="1" s="1"/>
  <c r="F9095" i="1"/>
  <c r="H9095" i="1"/>
  <c r="F9096" i="1"/>
  <c r="H9096" i="1" s="1"/>
  <c r="F9097" i="1"/>
  <c r="H9097" i="1"/>
  <c r="F9098" i="1"/>
  <c r="H9098" i="1" s="1"/>
  <c r="F9099" i="1"/>
  <c r="H9099" i="1"/>
  <c r="F9100" i="1"/>
  <c r="H9100" i="1" s="1"/>
  <c r="F9101" i="1"/>
  <c r="H9101" i="1"/>
  <c r="F9102" i="1"/>
  <c r="H9102" i="1" s="1"/>
  <c r="F9103" i="1"/>
  <c r="H9103" i="1"/>
  <c r="F9104" i="1"/>
  <c r="H9104" i="1" s="1"/>
  <c r="F9105" i="1"/>
  <c r="H9105" i="1"/>
  <c r="F9106" i="1"/>
  <c r="H9106" i="1" s="1"/>
  <c r="F9107" i="1"/>
  <c r="H9107" i="1"/>
  <c r="F9108" i="1"/>
  <c r="H9108" i="1" s="1"/>
  <c r="F9109" i="1"/>
  <c r="F9110" i="1"/>
  <c r="H9110" i="1" s="1"/>
  <c r="F9111" i="1"/>
  <c r="H9111" i="1" s="1"/>
  <c r="F9112" i="1"/>
  <c r="F9113" i="1"/>
  <c r="H9113" i="1" s="1"/>
  <c r="F9114" i="1"/>
  <c r="H9114" i="1" s="1"/>
  <c r="F9115" i="1"/>
  <c r="H9115" i="1" s="1"/>
  <c r="F9118" i="1"/>
  <c r="H9118" i="1" s="1"/>
  <c r="F9119" i="1"/>
  <c r="H9119" i="1"/>
  <c r="H9120" i="1"/>
  <c r="F9121" i="1"/>
  <c r="H9121" i="1" s="1"/>
  <c r="F9122" i="1"/>
  <c r="H9122" i="1" s="1"/>
  <c r="F9123" i="1"/>
  <c r="H9123" i="1" s="1"/>
  <c r="F9124" i="1"/>
  <c r="H9124" i="1" s="1"/>
  <c r="F9125" i="1"/>
  <c r="H9125" i="1" s="1"/>
  <c r="H9126" i="1"/>
  <c r="F9127" i="1"/>
  <c r="H9127" i="1" s="1"/>
  <c r="H9128" i="1"/>
  <c r="H9129" i="1"/>
  <c r="H9130" i="1"/>
  <c r="F9131" i="1"/>
  <c r="H9131" i="1" s="1"/>
  <c r="F9132" i="1"/>
  <c r="H9132" i="1" s="1"/>
  <c r="F9134" i="1"/>
  <c r="H9134" i="1" s="1"/>
  <c r="F9135" i="1"/>
  <c r="H9135" i="1" s="1"/>
  <c r="F9136" i="1"/>
  <c r="H9136" i="1" s="1"/>
  <c r="F9137" i="1"/>
  <c r="H9137" i="1" s="1"/>
  <c r="F9139" i="1"/>
  <c r="H9139" i="1" s="1"/>
  <c r="F9140" i="1"/>
  <c r="H9140" i="1"/>
  <c r="F9141" i="1"/>
  <c r="H9141" i="1" s="1"/>
  <c r="F9142" i="1"/>
  <c r="H9142" i="1"/>
  <c r="F9143" i="1"/>
  <c r="H9143" i="1" s="1"/>
  <c r="F9144" i="1"/>
  <c r="H9144" i="1"/>
  <c r="F9145" i="1"/>
  <c r="H9145" i="1" s="1"/>
  <c r="F9146" i="1"/>
  <c r="H9146" i="1"/>
  <c r="F9147" i="1"/>
  <c r="H9147" i="1" s="1"/>
  <c r="F9148" i="1"/>
  <c r="H9148" i="1"/>
  <c r="F9149" i="1"/>
  <c r="H9149" i="1" s="1"/>
  <c r="F9150" i="1"/>
  <c r="H9150" i="1"/>
  <c r="F9151" i="1"/>
  <c r="H9151" i="1" s="1"/>
  <c r="F9152" i="1"/>
  <c r="H9152" i="1"/>
  <c r="F9153" i="1"/>
  <c r="H9153" i="1" s="1"/>
  <c r="F9154" i="1"/>
  <c r="H9154" i="1"/>
  <c r="F9155" i="1"/>
  <c r="H9155" i="1" s="1"/>
  <c r="F9156" i="1"/>
  <c r="H9156" i="1"/>
  <c r="F9157" i="1"/>
  <c r="H9157" i="1" s="1"/>
  <c r="F9158" i="1"/>
  <c r="H9158" i="1"/>
  <c r="F9159" i="1"/>
  <c r="H9159" i="1" s="1"/>
  <c r="F9160" i="1"/>
  <c r="H9160" i="1"/>
  <c r="F9161" i="1"/>
  <c r="H9161" i="1" s="1"/>
  <c r="F9162" i="1"/>
  <c r="H9162" i="1"/>
  <c r="F9163" i="1"/>
  <c r="H9163" i="1" s="1"/>
  <c r="F9164" i="1"/>
  <c r="H9164" i="1"/>
  <c r="F9165" i="1"/>
  <c r="H9165" i="1" s="1"/>
  <c r="F9166" i="1"/>
  <c r="H9166" i="1"/>
  <c r="F9167" i="1"/>
  <c r="H9167" i="1" s="1"/>
  <c r="F9168" i="1"/>
  <c r="H9168" i="1"/>
  <c r="F9169" i="1"/>
  <c r="H9169" i="1" s="1"/>
  <c r="F9170" i="1"/>
  <c r="H9170" i="1"/>
  <c r="F9171" i="1"/>
  <c r="H9171" i="1" s="1"/>
  <c r="F9172" i="1"/>
  <c r="H9172" i="1"/>
  <c r="F9173" i="1"/>
  <c r="H9173" i="1" s="1"/>
  <c r="F9174" i="1"/>
  <c r="H9174" i="1"/>
  <c r="F9175" i="1"/>
  <c r="H9175" i="1" s="1"/>
  <c r="F9176" i="1"/>
  <c r="H9176" i="1"/>
  <c r="F9177" i="1"/>
  <c r="H9177" i="1" s="1"/>
  <c r="F9178" i="1"/>
  <c r="H9178" i="1"/>
  <c r="H9179" i="1"/>
  <c r="F9180" i="1"/>
  <c r="H9180" i="1" s="1"/>
  <c r="H9182" i="1"/>
  <c r="F9183" i="1"/>
  <c r="H9183" i="1" s="1"/>
  <c r="H9184" i="1"/>
  <c r="F9185" i="1"/>
  <c r="H9185" i="1" s="1"/>
  <c r="F9186" i="1"/>
  <c r="H9186" i="1" s="1"/>
  <c r="F9187" i="1"/>
  <c r="H9187" i="1" s="1"/>
  <c r="F9188" i="1"/>
  <c r="H9188" i="1" s="1"/>
  <c r="F9189" i="1"/>
  <c r="H9189" i="1" s="1"/>
  <c r="F9190" i="1"/>
  <c r="H9190" i="1" s="1"/>
  <c r="F9191" i="1"/>
  <c r="H9191" i="1" s="1"/>
  <c r="F9192" i="1"/>
  <c r="H9192" i="1" s="1"/>
  <c r="F9193" i="1"/>
  <c r="H9193" i="1" s="1"/>
  <c r="F9194" i="1"/>
  <c r="H9194" i="1" s="1"/>
  <c r="F9195" i="1"/>
  <c r="H9195" i="1" s="1"/>
  <c r="F9196" i="1"/>
  <c r="H9196" i="1" s="1"/>
  <c r="F9197" i="1"/>
  <c r="H9197" i="1" s="1"/>
  <c r="F9198" i="1"/>
  <c r="H9198" i="1" s="1"/>
  <c r="F9199" i="1"/>
  <c r="H9199" i="1" s="1"/>
  <c r="F9200" i="1"/>
  <c r="H9200" i="1" s="1"/>
  <c r="F9201" i="1"/>
  <c r="H9201" i="1" s="1"/>
  <c r="F9203" i="1"/>
  <c r="H9203" i="1" s="1"/>
  <c r="F9204" i="1"/>
  <c r="H9204" i="1" s="1"/>
  <c r="F9205" i="1"/>
  <c r="H9205" i="1" s="1"/>
  <c r="F9206" i="1"/>
  <c r="H9206" i="1" s="1"/>
  <c r="F9207" i="1"/>
  <c r="H9207" i="1" s="1"/>
  <c r="F9208" i="1"/>
  <c r="H9208" i="1" s="1"/>
  <c r="F9210" i="1"/>
  <c r="H9210" i="1" s="1"/>
  <c r="F9211" i="1"/>
  <c r="H9211" i="1"/>
  <c r="F9212" i="1"/>
  <c r="H9212" i="1" s="1"/>
  <c r="F9213" i="1"/>
  <c r="H9213" i="1"/>
  <c r="F9214" i="1"/>
  <c r="H9214" i="1" s="1"/>
  <c r="F9215" i="1"/>
  <c r="H9215" i="1"/>
  <c r="F9216" i="1"/>
  <c r="H9216" i="1" s="1"/>
  <c r="F9217" i="1"/>
  <c r="H9217" i="1"/>
  <c r="F9218" i="1"/>
  <c r="H9218" i="1" s="1"/>
  <c r="F9219" i="1"/>
  <c r="H9219" i="1"/>
  <c r="F9220" i="1"/>
  <c r="H9220" i="1" s="1"/>
  <c r="F9221" i="1"/>
  <c r="H9221" i="1"/>
  <c r="F9222" i="1"/>
  <c r="H9222" i="1" s="1"/>
  <c r="F9223" i="1"/>
  <c r="H9223" i="1"/>
  <c r="F9224" i="1"/>
  <c r="H9224" i="1" s="1"/>
  <c r="F9225" i="1"/>
  <c r="H9225" i="1"/>
  <c r="F9226" i="1"/>
  <c r="H9226" i="1" s="1"/>
  <c r="F9227" i="1"/>
  <c r="H9227" i="1"/>
  <c r="F9228" i="1"/>
  <c r="H9228" i="1" s="1"/>
  <c r="F9229" i="1"/>
  <c r="H9229" i="1"/>
  <c r="F9230" i="1"/>
  <c r="H9230" i="1" s="1"/>
  <c r="F9231" i="1"/>
  <c r="H9231" i="1"/>
  <c r="F9232" i="1"/>
  <c r="H9232" i="1" s="1"/>
  <c r="F9233" i="1"/>
  <c r="H9233" i="1"/>
  <c r="F9234" i="1"/>
  <c r="H9234" i="1" s="1"/>
  <c r="F9235" i="1"/>
  <c r="H9235" i="1"/>
  <c r="F9236" i="1"/>
  <c r="H9236" i="1" s="1"/>
  <c r="F9237" i="1"/>
  <c r="H9237" i="1"/>
  <c r="F9238" i="1"/>
  <c r="H9238" i="1" s="1"/>
  <c r="F9239" i="1"/>
  <c r="H9239" i="1"/>
  <c r="F9240" i="1"/>
  <c r="H9240" i="1" s="1"/>
  <c r="F9241" i="1"/>
  <c r="H9241" i="1"/>
  <c r="F9242" i="1"/>
  <c r="H9242" i="1" s="1"/>
  <c r="F9243" i="1"/>
  <c r="H9243" i="1"/>
  <c r="F9244" i="1"/>
  <c r="H9244" i="1" s="1"/>
  <c r="F9246" i="1"/>
  <c r="H9246" i="1" s="1"/>
  <c r="F9247" i="1"/>
  <c r="H9247" i="1" s="1"/>
  <c r="F9248" i="1"/>
  <c r="H9248" i="1" s="1"/>
  <c r="F9249" i="1"/>
  <c r="H9249" i="1" s="1"/>
  <c r="F9250" i="1"/>
  <c r="H9250" i="1" s="1"/>
  <c r="F9251" i="1"/>
  <c r="H9251" i="1" s="1"/>
  <c r="F9252" i="1"/>
  <c r="H9252" i="1" s="1"/>
  <c r="F9253" i="1"/>
  <c r="H9253" i="1" s="1"/>
  <c r="F9254" i="1"/>
  <c r="H9254" i="1" s="1"/>
  <c r="F9255" i="1"/>
  <c r="H9255" i="1" s="1"/>
  <c r="F9256" i="1"/>
  <c r="H9256" i="1" s="1"/>
  <c r="F9257" i="1"/>
  <c r="H9257" i="1" s="1"/>
  <c r="F9258" i="1"/>
  <c r="H9258" i="1" s="1"/>
  <c r="F9259" i="1"/>
  <c r="H9259" i="1" s="1"/>
  <c r="F9260" i="1"/>
  <c r="H9260" i="1" s="1"/>
  <c r="H9261" i="1"/>
  <c r="F9262" i="1"/>
  <c r="H9262" i="1"/>
  <c r="F9263" i="1"/>
  <c r="H9263" i="1" s="1"/>
  <c r="F9264" i="1"/>
  <c r="H9264" i="1"/>
  <c r="F9265" i="1"/>
  <c r="H9265" i="1" s="1"/>
  <c r="F9266" i="1"/>
  <c r="H9266" i="1"/>
  <c r="H9267" i="1"/>
  <c r="F9268" i="1"/>
  <c r="H9268" i="1" s="1"/>
  <c r="H9269" i="1"/>
  <c r="F9270" i="1"/>
  <c r="H9270" i="1" s="1"/>
  <c r="F9271" i="1"/>
  <c r="H9271" i="1" s="1"/>
  <c r="F9272" i="1"/>
  <c r="H9272" i="1" s="1"/>
  <c r="F9273" i="1"/>
  <c r="H9273" i="1" s="1"/>
  <c r="F9274" i="1"/>
  <c r="H9274" i="1" s="1"/>
  <c r="H9275" i="1"/>
  <c r="F9276" i="1"/>
  <c r="H9276" i="1" s="1"/>
  <c r="F9277" i="1"/>
  <c r="H9277" i="1"/>
  <c r="F9278" i="1"/>
  <c r="H9278" i="1" s="1"/>
  <c r="F9279" i="1"/>
  <c r="H9279" i="1"/>
  <c r="F9280" i="1"/>
  <c r="H9280" i="1" s="1"/>
  <c r="F9281" i="1"/>
  <c r="H9281" i="1"/>
  <c r="F9282" i="1"/>
  <c r="H9282" i="1" s="1"/>
  <c r="F9283" i="1"/>
  <c r="H9283" i="1"/>
  <c r="F9284" i="1"/>
  <c r="H9284" i="1" s="1"/>
  <c r="F9285" i="1"/>
  <c r="H9285" i="1"/>
  <c r="F9286" i="1"/>
  <c r="H9286" i="1" s="1"/>
  <c r="F9287" i="1"/>
  <c r="H9287" i="1"/>
  <c r="F9288" i="1"/>
  <c r="H9288" i="1" s="1"/>
  <c r="F9289" i="1"/>
  <c r="H9289" i="1"/>
  <c r="F9290" i="1"/>
  <c r="H9290" i="1" s="1"/>
  <c r="F9291" i="1"/>
  <c r="H9291" i="1"/>
  <c r="F9292" i="1"/>
  <c r="H9292" i="1" s="1"/>
  <c r="F9293" i="1"/>
  <c r="H9293" i="1"/>
  <c r="F9294" i="1"/>
  <c r="H9294" i="1" s="1"/>
  <c r="F9295" i="1"/>
  <c r="H9295" i="1"/>
  <c r="F9296" i="1"/>
  <c r="H9296" i="1" s="1"/>
  <c r="F9297" i="1"/>
  <c r="H9297" i="1"/>
  <c r="F9298" i="1"/>
  <c r="H9298" i="1" s="1"/>
  <c r="F9299" i="1"/>
  <c r="H9299" i="1"/>
  <c r="F9300" i="1"/>
  <c r="H9300" i="1" s="1"/>
  <c r="F9301" i="1"/>
  <c r="H9301" i="1"/>
  <c r="F9302" i="1"/>
  <c r="H9302" i="1" s="1"/>
  <c r="F9303" i="1"/>
  <c r="H9303" i="1"/>
  <c r="F9304" i="1"/>
  <c r="H9304" i="1" s="1"/>
  <c r="F9305" i="1"/>
  <c r="H9305" i="1"/>
  <c r="F9306" i="1"/>
  <c r="H9306" i="1" s="1"/>
  <c r="F9308" i="1"/>
  <c r="H9308" i="1" s="1"/>
  <c r="F9309" i="1"/>
  <c r="H9309" i="1" s="1"/>
  <c r="F9310" i="1"/>
  <c r="H9310" i="1" s="1"/>
  <c r="F9311" i="1"/>
  <c r="H9311" i="1" s="1"/>
  <c r="F9312" i="1"/>
  <c r="H9312" i="1" s="1"/>
  <c r="F9313" i="1"/>
  <c r="H9313" i="1" s="1"/>
  <c r="F9314" i="1"/>
  <c r="H9314" i="1" s="1"/>
  <c r="F9315" i="1"/>
  <c r="H9315" i="1" s="1"/>
  <c r="H9316" i="1"/>
  <c r="F9317" i="1"/>
  <c r="H9317" i="1" s="1"/>
  <c r="F9318" i="1"/>
  <c r="H9318" i="1"/>
  <c r="F9319" i="1"/>
  <c r="H9319" i="1" s="1"/>
  <c r="F9321" i="1"/>
  <c r="H9321" i="1" s="1"/>
  <c r="F9322" i="1"/>
  <c r="H9322" i="1" s="1"/>
  <c r="F9323" i="1"/>
  <c r="H9323" i="1" s="1"/>
  <c r="F9324" i="1"/>
  <c r="H9324" i="1" s="1"/>
  <c r="F9325" i="1"/>
  <c r="H9325" i="1" s="1"/>
  <c r="F9326" i="1"/>
  <c r="H9326" i="1" s="1"/>
  <c r="F9327" i="1"/>
  <c r="H9327" i="1" s="1"/>
  <c r="F9328" i="1"/>
  <c r="H9328" i="1" s="1"/>
  <c r="F9329" i="1"/>
  <c r="H9329" i="1" s="1"/>
  <c r="F9330" i="1"/>
  <c r="H9330" i="1" s="1"/>
  <c r="F9331" i="1"/>
  <c r="H9331" i="1" s="1"/>
  <c r="F9332" i="1"/>
  <c r="H9332" i="1" s="1"/>
  <c r="F9333" i="1"/>
  <c r="H9333" i="1" s="1"/>
  <c r="F9334" i="1"/>
  <c r="H9334" i="1" s="1"/>
  <c r="F9335" i="1"/>
  <c r="H9335" i="1" s="1"/>
  <c r="F9336" i="1"/>
  <c r="H9336" i="1" s="1"/>
  <c r="F9337" i="1"/>
  <c r="H9337" i="1" s="1"/>
  <c r="F9338" i="1"/>
  <c r="H9338" i="1" s="1"/>
  <c r="F9339" i="1"/>
  <c r="H9339" i="1" s="1"/>
  <c r="F9340" i="1"/>
  <c r="H9340" i="1" s="1"/>
  <c r="H9341" i="1"/>
  <c r="F9342" i="1"/>
  <c r="H9342" i="1" s="1"/>
  <c r="F9343" i="1"/>
  <c r="H9343" i="1"/>
  <c r="F9344" i="1"/>
  <c r="H9344" i="1" s="1"/>
  <c r="F9345" i="1"/>
  <c r="H9345" i="1"/>
  <c r="F9347" i="1"/>
  <c r="H9347" i="1" s="1"/>
  <c r="F9348" i="1"/>
  <c r="H9348" i="1" s="1"/>
  <c r="F9349" i="1"/>
  <c r="H9349" i="1" s="1"/>
  <c r="F9350" i="1"/>
  <c r="H9350" i="1" s="1"/>
  <c r="F9351" i="1"/>
  <c r="H9351" i="1" s="1"/>
  <c r="F9352" i="1"/>
  <c r="H9352" i="1" s="1"/>
  <c r="F9353" i="1"/>
  <c r="H9353" i="1" s="1"/>
  <c r="F9354" i="1"/>
  <c r="H9354" i="1" s="1"/>
  <c r="F9355" i="1"/>
  <c r="H9355" i="1" s="1"/>
  <c r="F9356" i="1"/>
  <c r="H9356" i="1" s="1"/>
  <c r="F9357" i="1"/>
  <c r="H9357" i="1" s="1"/>
  <c r="F9358" i="1"/>
  <c r="H9358" i="1" s="1"/>
  <c r="F9359" i="1"/>
  <c r="H9359" i="1" s="1"/>
  <c r="F9360" i="1"/>
  <c r="H9360" i="1" s="1"/>
  <c r="F9361" i="1"/>
  <c r="H9361" i="1" s="1"/>
  <c r="F9362" i="1"/>
  <c r="H9362" i="1" s="1"/>
  <c r="F9363" i="1"/>
  <c r="H9363" i="1" s="1"/>
  <c r="F9364" i="1"/>
  <c r="H9364" i="1" s="1"/>
  <c r="H9365" i="1"/>
  <c r="F9366" i="1"/>
  <c r="H9366" i="1"/>
  <c r="F9367" i="1"/>
  <c r="H9367" i="1" s="1"/>
  <c r="F9368" i="1"/>
  <c r="H9368" i="1"/>
  <c r="F9369" i="1"/>
  <c r="H9369" i="1" s="1"/>
  <c r="H9370" i="1"/>
  <c r="H9371" i="1"/>
  <c r="F9372" i="1"/>
  <c r="H9372" i="1" s="1"/>
  <c r="F9373" i="1"/>
  <c r="H9373" i="1" s="1"/>
  <c r="F9374" i="1"/>
  <c r="H9374" i="1" s="1"/>
  <c r="F9375" i="1"/>
  <c r="H9375" i="1" s="1"/>
  <c r="H9376" i="1"/>
  <c r="F9377" i="1"/>
  <c r="H9377" i="1"/>
  <c r="F9378" i="1"/>
  <c r="H9378" i="1" s="1"/>
  <c r="F9379" i="1"/>
  <c r="H9379" i="1"/>
  <c r="F9380" i="1"/>
  <c r="H9380" i="1" s="1"/>
  <c r="H9381" i="1"/>
  <c r="F9382" i="1"/>
  <c r="H9382" i="1" s="1"/>
  <c r="F9383" i="1"/>
  <c r="H9383" i="1" s="1"/>
  <c r="F9384" i="1"/>
  <c r="H9384" i="1" s="1"/>
  <c r="F9385" i="1"/>
  <c r="H9385" i="1" s="1"/>
  <c r="F9386" i="1"/>
  <c r="H9386" i="1" s="1"/>
  <c r="H9387" i="1"/>
  <c r="F9388" i="1"/>
  <c r="H9388" i="1" s="1"/>
  <c r="F9389" i="1"/>
  <c r="H9389" i="1" s="1"/>
  <c r="F9390" i="1"/>
  <c r="H9390" i="1" s="1"/>
  <c r="F9391" i="1"/>
  <c r="H9391" i="1" s="1"/>
  <c r="H9392" i="1"/>
  <c r="H9393" i="1"/>
  <c r="F9394" i="1"/>
  <c r="H9394" i="1" s="1"/>
  <c r="H9395" i="1"/>
  <c r="H9396" i="1"/>
  <c r="H9397" i="1"/>
  <c r="H9398" i="1"/>
  <c r="H9399" i="1"/>
  <c r="F9400" i="1"/>
  <c r="H9400" i="1"/>
  <c r="F9401" i="1"/>
  <c r="H9401" i="1" s="1"/>
  <c r="H9403" i="1"/>
  <c r="F9404" i="1"/>
  <c r="H9404" i="1" s="1"/>
  <c r="F9405" i="1"/>
  <c r="H9405" i="1"/>
  <c r="F9406" i="1"/>
  <c r="H9406" i="1" s="1"/>
  <c r="F9407" i="1"/>
  <c r="H9407" i="1"/>
  <c r="H9408" i="1"/>
  <c r="H9409" i="1"/>
  <c r="F9410" i="1"/>
  <c r="H9410" i="1" s="1"/>
  <c r="H9411" i="1"/>
  <c r="F9412" i="1"/>
  <c r="H9412" i="1"/>
  <c r="F9413" i="1"/>
  <c r="H9413" i="1" s="1"/>
  <c r="H9414" i="1"/>
  <c r="H9415" i="1"/>
  <c r="H9416" i="1"/>
  <c r="H9417" i="1"/>
  <c r="H9418" i="1"/>
  <c r="H9420" i="1"/>
  <c r="H9421" i="1"/>
  <c r="H9422" i="1"/>
  <c r="H9423" i="1"/>
  <c r="F9424" i="1"/>
  <c r="H9424" i="1" s="1"/>
  <c r="F9425" i="1"/>
  <c r="H9425" i="1" s="1"/>
  <c r="H9426" i="1"/>
  <c r="H9427" i="1"/>
  <c r="H9428" i="1"/>
  <c r="H9429" i="1"/>
  <c r="H9430" i="1"/>
  <c r="F9431" i="1"/>
  <c r="H9431" i="1" s="1"/>
  <c r="F9432" i="1"/>
  <c r="H9432" i="1" s="1"/>
  <c r="F9433" i="1"/>
  <c r="H9433" i="1" s="1"/>
  <c r="F9434" i="1"/>
  <c r="H9434" i="1" s="1"/>
  <c r="F9435" i="1"/>
  <c r="H9435" i="1" s="1"/>
  <c r="F9436" i="1"/>
  <c r="H9436" i="1" s="1"/>
  <c r="F9437" i="1"/>
  <c r="H9437" i="1" s="1"/>
  <c r="F9438" i="1"/>
  <c r="H9438" i="1" s="1"/>
  <c r="F9439" i="1"/>
  <c r="H9439" i="1" s="1"/>
  <c r="F9440" i="1"/>
  <c r="H9440" i="1" s="1"/>
  <c r="F9441" i="1"/>
  <c r="H9441" i="1" s="1"/>
  <c r="F9442" i="1"/>
  <c r="H9442" i="1" s="1"/>
  <c r="F9443" i="1"/>
  <c r="H9443" i="1" s="1"/>
  <c r="F9444" i="1"/>
  <c r="H9444" i="1" s="1"/>
  <c r="S9444" i="1"/>
  <c r="F9445" i="1"/>
  <c r="H9445" i="1"/>
  <c r="F9446" i="1"/>
  <c r="H9446" i="1" s="1"/>
  <c r="F9447" i="1"/>
  <c r="H9447" i="1"/>
  <c r="F9448" i="1"/>
  <c r="H9448" i="1" s="1"/>
  <c r="F9449" i="1"/>
  <c r="H9449" i="1"/>
  <c r="F9450" i="1"/>
  <c r="H9450" i="1" s="1"/>
  <c r="F9451" i="1"/>
  <c r="H9451" i="1"/>
  <c r="F9452" i="1"/>
  <c r="H9452" i="1" s="1"/>
  <c r="F9453" i="1"/>
  <c r="H9453" i="1"/>
  <c r="F9454" i="1"/>
  <c r="H9454" i="1" s="1"/>
  <c r="F9455" i="1"/>
  <c r="H9455" i="1"/>
  <c r="F9456" i="1"/>
  <c r="H9456" i="1" s="1"/>
  <c r="F9457" i="1"/>
  <c r="H9457" i="1"/>
  <c r="F9458" i="1"/>
  <c r="H9458" i="1" s="1"/>
  <c r="F9459" i="1"/>
  <c r="H9459" i="1"/>
  <c r="F9460" i="1"/>
  <c r="H9460" i="1" s="1"/>
  <c r="F9461" i="1"/>
  <c r="H9461" i="1"/>
  <c r="F9462" i="1"/>
  <c r="H9462" i="1" s="1"/>
  <c r="F9463" i="1"/>
  <c r="H9463" i="1"/>
  <c r="F9464" i="1"/>
  <c r="H9464" i="1" s="1"/>
  <c r="F9465" i="1"/>
  <c r="H9465" i="1"/>
  <c r="F9466" i="1"/>
  <c r="H9466" i="1" s="1"/>
  <c r="F9468" i="1"/>
  <c r="H9468" i="1" s="1"/>
  <c r="F9469" i="1"/>
  <c r="H9469" i="1" s="1"/>
  <c r="F9470" i="1"/>
  <c r="H9470" i="1" s="1"/>
  <c r="F9471" i="1"/>
  <c r="H9471" i="1" s="1"/>
  <c r="F9472" i="1"/>
  <c r="H9472" i="1" s="1"/>
  <c r="F9473" i="1"/>
  <c r="H9473" i="1" s="1"/>
  <c r="F9475" i="1"/>
  <c r="H9475" i="1" s="1"/>
  <c r="F9476" i="1"/>
  <c r="H9476" i="1" s="1"/>
  <c r="F9477" i="1"/>
  <c r="H9477" i="1" s="1"/>
  <c r="F9478" i="1"/>
  <c r="H9478" i="1" s="1"/>
  <c r="F9479" i="1"/>
  <c r="H9479" i="1" s="1"/>
  <c r="H9480" i="1"/>
  <c r="H9481" i="1"/>
  <c r="F9482" i="1"/>
  <c r="H9482" i="1" s="1"/>
  <c r="F9483" i="1"/>
  <c r="H9483" i="1"/>
  <c r="F9484" i="1"/>
  <c r="H9484" i="1" s="1"/>
  <c r="F9485" i="1"/>
  <c r="H9485" i="1"/>
  <c r="F9486" i="1"/>
  <c r="H9486" i="1" s="1"/>
  <c r="F9487" i="1"/>
  <c r="H9487" i="1"/>
  <c r="H9488" i="1"/>
  <c r="H9489" i="1"/>
  <c r="F9490" i="1"/>
  <c r="H9490" i="1" s="1"/>
  <c r="F9491" i="1"/>
  <c r="H9491" i="1" s="1"/>
  <c r="F9492" i="1"/>
  <c r="H9492" i="1" s="1"/>
  <c r="F9493" i="1"/>
  <c r="H9493" i="1" s="1"/>
  <c r="F9494" i="1"/>
  <c r="H9494" i="1" s="1"/>
  <c r="H9495" i="1"/>
  <c r="F9496" i="1"/>
  <c r="H9496" i="1"/>
  <c r="F9497" i="1"/>
  <c r="H9497" i="1" s="1"/>
  <c r="F9498" i="1"/>
  <c r="H9498" i="1"/>
  <c r="F9499" i="1"/>
  <c r="H9499" i="1" s="1"/>
  <c r="F9500" i="1"/>
  <c r="H9500" i="1"/>
  <c r="F9501" i="1"/>
  <c r="F9502" i="1"/>
  <c r="H9502" i="1" s="1"/>
  <c r="F9503" i="1"/>
  <c r="F9504" i="1"/>
  <c r="H9504" i="1" s="1"/>
  <c r="F9505" i="1"/>
  <c r="H9505" i="1" s="1"/>
  <c r="F9506" i="1"/>
  <c r="H9506" i="1" s="1"/>
  <c r="F9507" i="1"/>
  <c r="H9507" i="1" s="1"/>
  <c r="F9508" i="1"/>
  <c r="H9508" i="1" s="1"/>
  <c r="F9509" i="1"/>
  <c r="H9509" i="1" s="1"/>
  <c r="F9510" i="1"/>
  <c r="H9510" i="1" s="1"/>
  <c r="F9511" i="1"/>
  <c r="H9511" i="1" s="1"/>
  <c r="F9512" i="1"/>
  <c r="H9512" i="1" s="1"/>
  <c r="F9513" i="1"/>
  <c r="H9513" i="1" s="1"/>
  <c r="F9514" i="1"/>
  <c r="H9514" i="1" s="1"/>
  <c r="F9515" i="1"/>
  <c r="F9516" i="1"/>
  <c r="H9516" i="1" s="1"/>
  <c r="F9517" i="1"/>
  <c r="H9517" i="1"/>
  <c r="F9518" i="1"/>
  <c r="H9518" i="1" s="1"/>
  <c r="F9519" i="1"/>
  <c r="H9519" i="1"/>
  <c r="F9520" i="1"/>
  <c r="H9520" i="1" s="1"/>
  <c r="F9521" i="1"/>
  <c r="H9521" i="1"/>
  <c r="F9522" i="1"/>
  <c r="H9522" i="1" s="1"/>
  <c r="F9523" i="1"/>
  <c r="H9523" i="1"/>
  <c r="F9524" i="1"/>
  <c r="H9524" i="1" s="1"/>
  <c r="F9525" i="1"/>
  <c r="H9525" i="1"/>
  <c r="F9526" i="1"/>
  <c r="H9526" i="1" s="1"/>
  <c r="F9527" i="1"/>
  <c r="H9527" i="1"/>
  <c r="F9528" i="1"/>
  <c r="H9528" i="1" s="1"/>
  <c r="F9529" i="1"/>
  <c r="F9530" i="1"/>
  <c r="F9531" i="1"/>
  <c r="H9531" i="1" s="1"/>
  <c r="F9532" i="1"/>
  <c r="H9532" i="1" s="1"/>
  <c r="F9533" i="1"/>
  <c r="H9533" i="1" s="1"/>
  <c r="F9534" i="1"/>
  <c r="H9534" i="1" s="1"/>
  <c r="F9535" i="1"/>
  <c r="H9535" i="1" s="1"/>
  <c r="F9536" i="1"/>
  <c r="H9536" i="1" s="1"/>
  <c r="F9537" i="1"/>
  <c r="H9537" i="1" s="1"/>
  <c r="F9538" i="1"/>
  <c r="H9538" i="1" s="1"/>
  <c r="F9539" i="1"/>
  <c r="H9539" i="1" s="1"/>
  <c r="F9540" i="1"/>
  <c r="H9540" i="1" s="1"/>
  <c r="F9541" i="1"/>
  <c r="H9541" i="1" s="1"/>
  <c r="F9542" i="1"/>
  <c r="H9542" i="1" s="1"/>
  <c r="F9543" i="1"/>
  <c r="H9543" i="1" s="1"/>
  <c r="F9544" i="1"/>
  <c r="H9544" i="1" s="1"/>
  <c r="F9545" i="1"/>
  <c r="H9545" i="1" s="1"/>
  <c r="F9546" i="1"/>
  <c r="H9546" i="1" s="1"/>
  <c r="F9547" i="1"/>
  <c r="H9547" i="1" s="1"/>
  <c r="F9548" i="1"/>
  <c r="H9548" i="1" s="1"/>
  <c r="F9549" i="1"/>
  <c r="H9549" i="1" s="1"/>
  <c r="F9550" i="1"/>
  <c r="H9550" i="1" s="1"/>
  <c r="F9551" i="1"/>
  <c r="H9551" i="1" s="1"/>
  <c r="F9552" i="1"/>
  <c r="H9552" i="1" s="1"/>
  <c r="F9553" i="1"/>
  <c r="H9553" i="1" s="1"/>
  <c r="F9554" i="1"/>
  <c r="H9554" i="1" s="1"/>
  <c r="F9555" i="1"/>
  <c r="H9555" i="1" s="1"/>
  <c r="F9556" i="1"/>
  <c r="H9556" i="1" s="1"/>
  <c r="F9557" i="1"/>
  <c r="H9557" i="1" s="1"/>
  <c r="F9558" i="1"/>
  <c r="H9558" i="1" s="1"/>
  <c r="F9559" i="1"/>
  <c r="H9559" i="1" s="1"/>
  <c r="F9560" i="1"/>
  <c r="H9560" i="1" s="1"/>
  <c r="F9561" i="1"/>
  <c r="H9561" i="1" s="1"/>
  <c r="F9562" i="1"/>
  <c r="H9562" i="1" s="1"/>
  <c r="F9563" i="1"/>
  <c r="H9563" i="1" s="1"/>
  <c r="F9564" i="1"/>
  <c r="H9564" i="1" s="1"/>
  <c r="F9565" i="1"/>
  <c r="H9565" i="1" s="1"/>
  <c r="H9566" i="1"/>
  <c r="F9567" i="1"/>
  <c r="H9567" i="1" s="1"/>
  <c r="F9568" i="1"/>
  <c r="H9568" i="1"/>
  <c r="F9569" i="1"/>
  <c r="H9569" i="1" s="1"/>
  <c r="F9570" i="1"/>
  <c r="F9571" i="1"/>
  <c r="F9572" i="1"/>
  <c r="H9572" i="1" s="1"/>
  <c r="F9573" i="1"/>
  <c r="F9574" i="1"/>
  <c r="H9574" i="1" s="1"/>
  <c r="F9575" i="1"/>
  <c r="H9575" i="1"/>
  <c r="F9576" i="1"/>
  <c r="H9576" i="1" s="1"/>
  <c r="F9577" i="1"/>
  <c r="H9577" i="1"/>
  <c r="F9578" i="1"/>
  <c r="H9578" i="1" s="1"/>
  <c r="F9579" i="1"/>
  <c r="H9579" i="1"/>
  <c r="F9580" i="1"/>
  <c r="H9580" i="1" s="1"/>
  <c r="F9581" i="1"/>
  <c r="H9581" i="1"/>
  <c r="F9582" i="1"/>
  <c r="H9582" i="1" s="1"/>
  <c r="F9583" i="1"/>
  <c r="H9583" i="1"/>
  <c r="F9584" i="1"/>
  <c r="H9584" i="1" s="1"/>
  <c r="F9585" i="1"/>
  <c r="H9585" i="1"/>
  <c r="F9586" i="1"/>
  <c r="H9586" i="1" s="1"/>
  <c r="F9587" i="1"/>
  <c r="H9587" i="1"/>
  <c r="F9588" i="1"/>
  <c r="H9588" i="1" s="1"/>
  <c r="F9589" i="1"/>
  <c r="H9589" i="1"/>
  <c r="F9590" i="1"/>
  <c r="H9590" i="1" s="1"/>
  <c r="F9591" i="1"/>
  <c r="H9591" i="1"/>
  <c r="F9592" i="1"/>
  <c r="H9592" i="1" s="1"/>
  <c r="F9593" i="1"/>
  <c r="H9593" i="1"/>
  <c r="F9594" i="1"/>
  <c r="H9594" i="1" s="1"/>
  <c r="F9595" i="1"/>
  <c r="H9595" i="1"/>
  <c r="F9596" i="1"/>
  <c r="H9596" i="1" s="1"/>
  <c r="F9597" i="1"/>
  <c r="H9597" i="1"/>
  <c r="F9598" i="1"/>
  <c r="H9598" i="1" s="1"/>
  <c r="F9599" i="1"/>
  <c r="H9599" i="1"/>
  <c r="F9600" i="1"/>
  <c r="H9600" i="1" s="1"/>
  <c r="F9601" i="1"/>
  <c r="H9601" i="1"/>
  <c r="F9602" i="1"/>
  <c r="H9602" i="1" s="1"/>
  <c r="F9603" i="1"/>
  <c r="H9603" i="1"/>
  <c r="F9604" i="1"/>
  <c r="H9604" i="1" s="1"/>
  <c r="H9605" i="1"/>
  <c r="F9606" i="1"/>
  <c r="H9606" i="1" s="1"/>
  <c r="F9607" i="1"/>
  <c r="H9607" i="1" s="1"/>
  <c r="F9608" i="1"/>
  <c r="H9608" i="1" s="1"/>
  <c r="F9609" i="1"/>
  <c r="H9609" i="1" s="1"/>
  <c r="F9610" i="1"/>
  <c r="H9610" i="1" s="1"/>
  <c r="F9611" i="1"/>
  <c r="H9611" i="1" s="1"/>
  <c r="F9612" i="1"/>
  <c r="H9612" i="1" s="1"/>
  <c r="F9613" i="1"/>
  <c r="H9613" i="1" s="1"/>
  <c r="F9614" i="1"/>
  <c r="H9614" i="1" s="1"/>
  <c r="F9615" i="1"/>
  <c r="H9615" i="1" s="1"/>
  <c r="F9616" i="1"/>
  <c r="H9616" i="1" s="1"/>
  <c r="F9617" i="1"/>
  <c r="H9617" i="1" s="1"/>
  <c r="F9618" i="1"/>
  <c r="H9618" i="1" s="1"/>
  <c r="F9619" i="1"/>
  <c r="H9619" i="1" s="1"/>
  <c r="F9620" i="1"/>
  <c r="H9620" i="1" s="1"/>
  <c r="F9621" i="1"/>
  <c r="H9621" i="1" s="1"/>
  <c r="F9622" i="1"/>
  <c r="H9622" i="1" s="1"/>
  <c r="F9623" i="1"/>
  <c r="H9623" i="1" s="1"/>
  <c r="F9624" i="1"/>
  <c r="H9624" i="1" s="1"/>
  <c r="F9625" i="1"/>
  <c r="H9625" i="1" s="1"/>
  <c r="F9626" i="1"/>
  <c r="H9626" i="1" s="1"/>
  <c r="F9627" i="1"/>
  <c r="H9627" i="1" s="1"/>
  <c r="F9628" i="1"/>
  <c r="H9628" i="1" s="1"/>
  <c r="F9629" i="1"/>
  <c r="H9629" i="1" s="1"/>
  <c r="F9630" i="1"/>
  <c r="H9630" i="1" s="1"/>
  <c r="F9631" i="1"/>
  <c r="H9631" i="1" s="1"/>
  <c r="F9632" i="1"/>
  <c r="H9632" i="1" s="1"/>
  <c r="H9633" i="1"/>
  <c r="F9634" i="1"/>
  <c r="H9634" i="1" s="1"/>
  <c r="F9635" i="1"/>
  <c r="H9635" i="1" s="1"/>
  <c r="F9637" i="1"/>
  <c r="H9637" i="1" s="1"/>
  <c r="F9640" i="1"/>
  <c r="H9640" i="1" s="1"/>
  <c r="F9641" i="1"/>
  <c r="H9641" i="1" s="1"/>
  <c r="F9642" i="1"/>
  <c r="H9642" i="1" s="1"/>
  <c r="H9644" i="1"/>
  <c r="F9645" i="1"/>
  <c r="H9645" i="1" s="1"/>
  <c r="F9646" i="1"/>
  <c r="H9646" i="1" s="1"/>
  <c r="F9647" i="1"/>
  <c r="H9647" i="1" s="1"/>
  <c r="F9648" i="1"/>
  <c r="H9648" i="1" s="1"/>
  <c r="F9649" i="1"/>
  <c r="H9649" i="1" s="1"/>
  <c r="F9650" i="1"/>
  <c r="H9650" i="1" s="1"/>
  <c r="F9651" i="1"/>
  <c r="H9651" i="1" s="1"/>
  <c r="F9652" i="1"/>
  <c r="H9652" i="1" s="1"/>
  <c r="F9653" i="1"/>
  <c r="H9653" i="1" s="1"/>
  <c r="F9654" i="1"/>
  <c r="H9654" i="1" s="1"/>
  <c r="F9655" i="1"/>
  <c r="H9655" i="1" s="1"/>
  <c r="F9656" i="1"/>
  <c r="H9656" i="1" s="1"/>
  <c r="F9657" i="1"/>
  <c r="H9657" i="1" s="1"/>
  <c r="F9658" i="1"/>
  <c r="H9658" i="1" s="1"/>
  <c r="F9659" i="1"/>
  <c r="H9659" i="1" s="1"/>
  <c r="F9660" i="1"/>
  <c r="H9660" i="1" s="1"/>
  <c r="F9661" i="1"/>
  <c r="H9661" i="1" s="1"/>
  <c r="F9662" i="1"/>
  <c r="H9662" i="1" s="1"/>
  <c r="F9663" i="1"/>
  <c r="H9663" i="1" s="1"/>
  <c r="F9664" i="1"/>
  <c r="H9664" i="1" s="1"/>
  <c r="F9665" i="1"/>
  <c r="H9665" i="1" s="1"/>
  <c r="F9666" i="1"/>
  <c r="H9666" i="1" s="1"/>
  <c r="F9667" i="1"/>
  <c r="H9667" i="1" s="1"/>
  <c r="F9668" i="1"/>
  <c r="H9668" i="1" s="1"/>
  <c r="R9668" i="1"/>
  <c r="F9669" i="1"/>
  <c r="H9669" i="1" s="1"/>
  <c r="F9670" i="1"/>
  <c r="H9670" i="1" s="1"/>
  <c r="F9671" i="1"/>
  <c r="H9671" i="1" s="1"/>
  <c r="F9672" i="1"/>
  <c r="H9672" i="1" s="1"/>
  <c r="F9673" i="1"/>
  <c r="H9673" i="1" s="1"/>
  <c r="F9674" i="1"/>
  <c r="H9674" i="1" s="1"/>
  <c r="F9675" i="1"/>
  <c r="H9675" i="1" s="1"/>
  <c r="F9676" i="1"/>
  <c r="H9676" i="1" s="1"/>
  <c r="F9677" i="1"/>
  <c r="H9677" i="1" s="1"/>
  <c r="F9678" i="1"/>
  <c r="H9678" i="1" s="1"/>
  <c r="F9679" i="1"/>
  <c r="H9679" i="1" s="1"/>
  <c r="F9680" i="1"/>
  <c r="H9680" i="1" s="1"/>
  <c r="F9681" i="1"/>
  <c r="H9681" i="1" s="1"/>
  <c r="F9682" i="1"/>
  <c r="H9682" i="1" s="1"/>
  <c r="F9683" i="1"/>
  <c r="H9683" i="1" s="1"/>
  <c r="F9684" i="1"/>
  <c r="H9684" i="1" s="1"/>
  <c r="F9685" i="1"/>
  <c r="H9685" i="1" s="1"/>
  <c r="F9686" i="1"/>
  <c r="H9686" i="1" s="1"/>
  <c r="F9687" i="1"/>
  <c r="H9687" i="1" s="1"/>
  <c r="F9688" i="1"/>
  <c r="H9688" i="1" s="1"/>
  <c r="F9689" i="1"/>
  <c r="H9689" i="1" s="1"/>
  <c r="F9690" i="1"/>
  <c r="H9690" i="1" s="1"/>
  <c r="F9691" i="1"/>
  <c r="H9691" i="1" s="1"/>
  <c r="F9692" i="1"/>
  <c r="H9692" i="1" s="1"/>
  <c r="F9693" i="1"/>
  <c r="H9693" i="1" s="1"/>
  <c r="F9694" i="1"/>
  <c r="H9694" i="1" s="1"/>
  <c r="F9695" i="1"/>
  <c r="H9695" i="1" s="1"/>
  <c r="F9696" i="1"/>
  <c r="H9696" i="1" s="1"/>
  <c r="F9697" i="1"/>
  <c r="H9697" i="1" s="1"/>
  <c r="F9698" i="1"/>
  <c r="H9698" i="1" s="1"/>
  <c r="F9699" i="1"/>
  <c r="H9699" i="1" s="1"/>
  <c r="F9700" i="1"/>
  <c r="H9700" i="1" s="1"/>
  <c r="F9701" i="1"/>
  <c r="H9701" i="1" s="1"/>
  <c r="F9702" i="1"/>
  <c r="H9702" i="1" s="1"/>
  <c r="H9703" i="1"/>
  <c r="F9704" i="1"/>
  <c r="H9704" i="1" s="1"/>
  <c r="F9705" i="1"/>
  <c r="H9705" i="1" s="1"/>
  <c r="F9706" i="1"/>
  <c r="H9706" i="1" s="1"/>
  <c r="H9707" i="1"/>
  <c r="F9708" i="1"/>
  <c r="H9708" i="1" s="1"/>
  <c r="F9709" i="1"/>
  <c r="H9709" i="1"/>
  <c r="F9710" i="1"/>
  <c r="H9710" i="1" s="1"/>
  <c r="F9711" i="1"/>
  <c r="H9711" i="1"/>
  <c r="F9712" i="1"/>
  <c r="H9712" i="1" s="1"/>
  <c r="F9713" i="1"/>
  <c r="H9713" i="1"/>
  <c r="F9714" i="1"/>
  <c r="H9714" i="1" s="1"/>
  <c r="F9715" i="1"/>
  <c r="H9715" i="1"/>
  <c r="F9716" i="1"/>
  <c r="H9716" i="1" s="1"/>
  <c r="F9717" i="1"/>
  <c r="H9717" i="1"/>
  <c r="F9718" i="1"/>
  <c r="H9718" i="1" s="1"/>
  <c r="F9719" i="1"/>
  <c r="H9719" i="1"/>
  <c r="F9720" i="1"/>
  <c r="H9720" i="1" s="1"/>
  <c r="F9721" i="1"/>
  <c r="H9721" i="1"/>
  <c r="F9722" i="1"/>
  <c r="H9722" i="1" s="1"/>
  <c r="F9723" i="1"/>
  <c r="H9723" i="1"/>
  <c r="F9724" i="1"/>
  <c r="H9724" i="1" s="1"/>
  <c r="F9725" i="1"/>
  <c r="H9725" i="1"/>
  <c r="F9726" i="1"/>
  <c r="H9726" i="1" s="1"/>
  <c r="F9727" i="1"/>
  <c r="H9727" i="1"/>
  <c r="F9728" i="1"/>
  <c r="H9728" i="1" s="1"/>
  <c r="F9729" i="1"/>
  <c r="H9729" i="1"/>
  <c r="F9730" i="1"/>
  <c r="H9730" i="1" s="1"/>
  <c r="H9731" i="1"/>
  <c r="F9732" i="1"/>
  <c r="H9732" i="1" s="1"/>
  <c r="F9733" i="1"/>
  <c r="H9733" i="1" s="1"/>
  <c r="F9735" i="1"/>
  <c r="H9735" i="1" s="1"/>
  <c r="F9736" i="1"/>
  <c r="H9736" i="1"/>
  <c r="F9737" i="1"/>
  <c r="H9737" i="1" s="1"/>
  <c r="F9738" i="1"/>
  <c r="H9738" i="1"/>
  <c r="F9739" i="1"/>
  <c r="H9739" i="1" s="1"/>
  <c r="F9740" i="1"/>
  <c r="H9740" i="1"/>
  <c r="F9741" i="1"/>
  <c r="H9741" i="1" s="1"/>
  <c r="F9742" i="1"/>
  <c r="H9742" i="1"/>
  <c r="F9743" i="1"/>
  <c r="H9743" i="1" s="1"/>
  <c r="F9744" i="1"/>
  <c r="H9744" i="1"/>
  <c r="F9745" i="1"/>
  <c r="H9745" i="1" s="1"/>
  <c r="F9746" i="1"/>
  <c r="H9746" i="1"/>
  <c r="F9747" i="1"/>
  <c r="H9747" i="1" s="1"/>
  <c r="F9748" i="1"/>
  <c r="H9748" i="1"/>
  <c r="F9749" i="1"/>
  <c r="H9749" i="1" s="1"/>
  <c r="F9750" i="1"/>
  <c r="H9750" i="1"/>
  <c r="H9751" i="1"/>
  <c r="F9752" i="1"/>
  <c r="H9752" i="1" s="1"/>
  <c r="F9753" i="1"/>
  <c r="H9753" i="1" s="1"/>
  <c r="H9754" i="1"/>
  <c r="F9755" i="1"/>
  <c r="H9755" i="1" s="1"/>
  <c r="F9756" i="1"/>
  <c r="H9756" i="1" s="1"/>
  <c r="F9757" i="1"/>
  <c r="H9757" i="1" s="1"/>
  <c r="H9758" i="1"/>
  <c r="F9759" i="1"/>
  <c r="H9759" i="1"/>
  <c r="F9760" i="1"/>
  <c r="H9760" i="1" s="1"/>
  <c r="H9761" i="1"/>
  <c r="F9762" i="1"/>
  <c r="H9762" i="1" s="1"/>
  <c r="F9763" i="1"/>
  <c r="H9763" i="1" s="1"/>
  <c r="F9764" i="1"/>
  <c r="H9764" i="1" s="1"/>
  <c r="F9765" i="1"/>
  <c r="H9765" i="1" s="1"/>
  <c r="F9766" i="1"/>
  <c r="H9766" i="1" s="1"/>
  <c r="F9767" i="1"/>
  <c r="H9767" i="1" s="1"/>
  <c r="H9768" i="1"/>
  <c r="F9770" i="1"/>
  <c r="H9770" i="1" s="1"/>
  <c r="I9772" i="1"/>
  <c r="I9773" i="1" s="1"/>
  <c r="I9774" i="1" s="1"/>
  <c r="I9775" i="1" s="1"/>
  <c r="F9773" i="1"/>
  <c r="H9773" i="1" s="1"/>
  <c r="F9774" i="1"/>
  <c r="H9774" i="1"/>
  <c r="F9775" i="1"/>
  <c r="H9775" i="1" s="1"/>
  <c r="F9776" i="1"/>
  <c r="H9776" i="1"/>
  <c r="F9777" i="1"/>
  <c r="H9777" i="1" s="1"/>
  <c r="F9778" i="1"/>
  <c r="H9778" i="1"/>
  <c r="F9779" i="1"/>
  <c r="H9779" i="1" s="1"/>
  <c r="F9780" i="1"/>
  <c r="H9780" i="1"/>
  <c r="H9781" i="1"/>
  <c r="F9782" i="1"/>
  <c r="H9782" i="1"/>
  <c r="H9783" i="1"/>
  <c r="F9784" i="1"/>
  <c r="H9784" i="1" s="1"/>
  <c r="F9785" i="1"/>
  <c r="H9785" i="1" s="1"/>
  <c r="F9786" i="1"/>
  <c r="H9786" i="1" s="1"/>
  <c r="F9787" i="1"/>
  <c r="H9787" i="1" s="1"/>
  <c r="H9788" i="1"/>
  <c r="F9789" i="1"/>
  <c r="H9789" i="1"/>
  <c r="F9790" i="1"/>
  <c r="H9790" i="1" s="1"/>
  <c r="F9791" i="1"/>
  <c r="H9791" i="1"/>
  <c r="F9792" i="1"/>
  <c r="H9792" i="1" s="1"/>
  <c r="F9793" i="1"/>
  <c r="H9793" i="1"/>
  <c r="H9794" i="1"/>
  <c r="H9795" i="1"/>
  <c r="F9796" i="1"/>
  <c r="H9796" i="1" s="1"/>
  <c r="F9797" i="1"/>
  <c r="H9797" i="1" s="1"/>
  <c r="F9798" i="1"/>
  <c r="H9798" i="1" s="1"/>
  <c r="F9799" i="1"/>
  <c r="H9799" i="1" s="1"/>
  <c r="F9800" i="1"/>
  <c r="H9800" i="1" s="1"/>
  <c r="F9801" i="1"/>
  <c r="H9801" i="1" s="1"/>
  <c r="F9802" i="1"/>
  <c r="H9802" i="1" s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F9816" i="1"/>
  <c r="H9816" i="1"/>
  <c r="H9817" i="1"/>
  <c r="H9818" i="1"/>
  <c r="H9819" i="1"/>
  <c r="H9820" i="1"/>
  <c r="H9821" i="1"/>
  <c r="H9822" i="1"/>
  <c r="H9823" i="1"/>
  <c r="H9824" i="1"/>
  <c r="H9825" i="1"/>
  <c r="F9826" i="1"/>
  <c r="H9826" i="1" s="1"/>
  <c r="H9827" i="1"/>
  <c r="H9828" i="1"/>
  <c r="F9829" i="1"/>
  <c r="H9829" i="1" s="1"/>
  <c r="H9830" i="1"/>
  <c r="H9831" i="1"/>
  <c r="H9832" i="1"/>
  <c r="H9833" i="1"/>
  <c r="H9835" i="1"/>
  <c r="F9836" i="1"/>
  <c r="H9836" i="1"/>
  <c r="F9837" i="1"/>
  <c r="H9837" i="1" s="1"/>
  <c r="F9838" i="1"/>
  <c r="H9838" i="1"/>
  <c r="H9839" i="1"/>
  <c r="F9840" i="1"/>
  <c r="H9840" i="1" s="1"/>
  <c r="H9841" i="1"/>
  <c r="H9842" i="1"/>
  <c r="F9843" i="1"/>
  <c r="H9843" i="1"/>
  <c r="H9845" i="1"/>
  <c r="H9846" i="1"/>
  <c r="H9847" i="1"/>
  <c r="H9848" i="1"/>
  <c r="F9849" i="1"/>
  <c r="H9849" i="1"/>
  <c r="F9850" i="1"/>
  <c r="H9850" i="1" s="1"/>
  <c r="F9851" i="1"/>
  <c r="H9851" i="1"/>
  <c r="F9852" i="1"/>
  <c r="H9852" i="1" s="1"/>
  <c r="F9853" i="1"/>
  <c r="H9853" i="1"/>
  <c r="F9854" i="1"/>
  <c r="H9854" i="1" s="1"/>
  <c r="F9855" i="1"/>
  <c r="H9855" i="1"/>
  <c r="F9856" i="1"/>
  <c r="H9856" i="1" s="1"/>
  <c r="F9857" i="1"/>
  <c r="H9857" i="1"/>
  <c r="F9858" i="1"/>
  <c r="H9858" i="1" s="1"/>
  <c r="F9859" i="1"/>
  <c r="H9859" i="1"/>
  <c r="F9860" i="1"/>
  <c r="H9860" i="1" s="1"/>
  <c r="F9861" i="1"/>
  <c r="H9861" i="1"/>
  <c r="F9862" i="1"/>
  <c r="H9862" i="1" s="1"/>
  <c r="F9863" i="1"/>
  <c r="H9863" i="1"/>
  <c r="F9864" i="1"/>
  <c r="H9864" i="1" s="1"/>
  <c r="F9865" i="1"/>
  <c r="H9865" i="1"/>
  <c r="F9866" i="1"/>
  <c r="H9866" i="1" s="1"/>
  <c r="F9867" i="1"/>
  <c r="H9867" i="1"/>
  <c r="F9868" i="1"/>
  <c r="H9868" i="1" s="1"/>
  <c r="F9869" i="1"/>
  <c r="H9869" i="1"/>
  <c r="F9870" i="1"/>
  <c r="H9870" i="1" s="1"/>
  <c r="F9871" i="1"/>
  <c r="H9871" i="1"/>
  <c r="F9872" i="1"/>
  <c r="H9872" i="1" s="1"/>
  <c r="F9873" i="1"/>
  <c r="H9873" i="1"/>
  <c r="F9874" i="1"/>
  <c r="H9874" i="1" s="1"/>
  <c r="F9875" i="1"/>
  <c r="H9875" i="1"/>
  <c r="F9876" i="1"/>
  <c r="H9876" i="1" s="1"/>
  <c r="F9877" i="1"/>
  <c r="H9877" i="1"/>
  <c r="F9878" i="1"/>
  <c r="H9878" i="1" s="1"/>
  <c r="F9879" i="1"/>
  <c r="H9879" i="1"/>
  <c r="F9880" i="1"/>
  <c r="H9880" i="1" s="1"/>
  <c r="F9881" i="1"/>
  <c r="H9881" i="1"/>
  <c r="H9882" i="1"/>
  <c r="F9883" i="1"/>
  <c r="H9883" i="1"/>
  <c r="F9884" i="1"/>
  <c r="H9884" i="1" s="1"/>
  <c r="F9885" i="1"/>
  <c r="H9885" i="1"/>
  <c r="F9886" i="1"/>
  <c r="H9886" i="1" s="1"/>
  <c r="F9887" i="1"/>
  <c r="H9887" i="1"/>
  <c r="F9888" i="1"/>
  <c r="H9888" i="1" s="1"/>
  <c r="F9889" i="1"/>
  <c r="H9889" i="1"/>
  <c r="F9890" i="1"/>
  <c r="H9890" i="1" s="1"/>
  <c r="F9891" i="1"/>
  <c r="H9891" i="1"/>
  <c r="F9892" i="1"/>
  <c r="H9892" i="1" s="1"/>
  <c r="F9893" i="1"/>
  <c r="H9893" i="1"/>
  <c r="F9894" i="1"/>
  <c r="H9894" i="1" s="1"/>
  <c r="F9895" i="1"/>
  <c r="H9895" i="1"/>
  <c r="F9896" i="1"/>
  <c r="H9896" i="1" s="1"/>
  <c r="F9897" i="1"/>
  <c r="H9897" i="1"/>
  <c r="H9898" i="1"/>
  <c r="F9899" i="1"/>
  <c r="H9899" i="1" s="1"/>
  <c r="F9900" i="1"/>
  <c r="H9900" i="1" s="1"/>
  <c r="F9901" i="1"/>
  <c r="H9901" i="1" s="1"/>
  <c r="F9902" i="1"/>
  <c r="H9902" i="1" s="1"/>
  <c r="F9903" i="1"/>
  <c r="H9903" i="1" s="1"/>
  <c r="F9904" i="1"/>
  <c r="H9904" i="1" s="1"/>
  <c r="F9905" i="1"/>
  <c r="H9905" i="1" s="1"/>
  <c r="F9906" i="1"/>
  <c r="H9906" i="1" s="1"/>
  <c r="F9907" i="1"/>
  <c r="H9907" i="1" s="1"/>
  <c r="F9908" i="1"/>
  <c r="H9908" i="1" s="1"/>
  <c r="F9910" i="1"/>
  <c r="H9910" i="1"/>
  <c r="F9911" i="1"/>
  <c r="H9911" i="1" s="1"/>
  <c r="F9912" i="1"/>
  <c r="H9912" i="1"/>
  <c r="F9913" i="1"/>
  <c r="H9913" i="1" s="1"/>
  <c r="F9914" i="1"/>
  <c r="H9914" i="1"/>
  <c r="F9915" i="1"/>
  <c r="H9915" i="1" s="1"/>
  <c r="F9916" i="1"/>
  <c r="H9916" i="1"/>
  <c r="F9917" i="1"/>
  <c r="H9917" i="1" s="1"/>
  <c r="F9918" i="1"/>
  <c r="H9918" i="1"/>
  <c r="F9919" i="1"/>
  <c r="H9919" i="1" s="1"/>
  <c r="F9920" i="1"/>
  <c r="H9920" i="1"/>
  <c r="F9921" i="1"/>
  <c r="H9921" i="1" s="1"/>
  <c r="F9922" i="1"/>
  <c r="H9922" i="1"/>
  <c r="F9923" i="1"/>
  <c r="H9923" i="1" s="1"/>
  <c r="F9924" i="1"/>
  <c r="H9924" i="1"/>
  <c r="F9925" i="1"/>
  <c r="H9925" i="1" s="1"/>
  <c r="F9926" i="1"/>
  <c r="H9926" i="1"/>
  <c r="F9927" i="1"/>
  <c r="H9927" i="1" s="1"/>
  <c r="F9928" i="1"/>
  <c r="H9928" i="1"/>
  <c r="F9929" i="1"/>
  <c r="H9929" i="1" s="1"/>
  <c r="F9930" i="1"/>
  <c r="H9930" i="1"/>
  <c r="F9932" i="1"/>
  <c r="H9932" i="1" s="1"/>
  <c r="F9933" i="1"/>
  <c r="H9933" i="1"/>
  <c r="F9934" i="1"/>
  <c r="H9934" i="1" s="1"/>
  <c r="F9935" i="1"/>
  <c r="H9935" i="1"/>
  <c r="F9936" i="1"/>
  <c r="H9936" i="1" s="1"/>
  <c r="F9937" i="1"/>
  <c r="H9937" i="1"/>
  <c r="F9938" i="1"/>
  <c r="H9938" i="1" s="1"/>
  <c r="F9939" i="1"/>
  <c r="H9939" i="1"/>
  <c r="F9940" i="1"/>
  <c r="H9940" i="1" s="1"/>
  <c r="F9941" i="1"/>
  <c r="H9941" i="1"/>
  <c r="F9942" i="1"/>
  <c r="H9942" i="1" s="1"/>
  <c r="F9943" i="1"/>
  <c r="H9943" i="1"/>
  <c r="F9944" i="1"/>
  <c r="H9944" i="1" s="1"/>
  <c r="F9945" i="1"/>
  <c r="H9945" i="1"/>
  <c r="F9946" i="1"/>
  <c r="H9946" i="1" s="1"/>
  <c r="F9947" i="1"/>
  <c r="H9947" i="1"/>
  <c r="F9948" i="1"/>
  <c r="H9948" i="1" s="1"/>
  <c r="F9949" i="1"/>
  <c r="H9949" i="1"/>
  <c r="F9950" i="1"/>
  <c r="H9950" i="1" s="1"/>
  <c r="F9951" i="1"/>
  <c r="H9951" i="1"/>
  <c r="F9952" i="1"/>
  <c r="H9952" i="1" s="1"/>
  <c r="F9953" i="1"/>
  <c r="H9953" i="1"/>
  <c r="F9954" i="1"/>
  <c r="H9954" i="1" s="1"/>
  <c r="F9955" i="1"/>
  <c r="H9955" i="1"/>
  <c r="H9956" i="1"/>
  <c r="F9957" i="1"/>
  <c r="H9957" i="1"/>
  <c r="F9958" i="1"/>
  <c r="H9958" i="1" s="1"/>
  <c r="H9959" i="1"/>
  <c r="H9960" i="1"/>
  <c r="F9961" i="1"/>
  <c r="H9961" i="1" s="1"/>
  <c r="F9962" i="1"/>
  <c r="H9962" i="1"/>
  <c r="F9963" i="1"/>
  <c r="H9963" i="1" s="1"/>
  <c r="F9964" i="1"/>
  <c r="H9964" i="1"/>
  <c r="F9965" i="1"/>
  <c r="H9965" i="1" s="1"/>
  <c r="F9966" i="1"/>
  <c r="H9966" i="1"/>
  <c r="F9967" i="1"/>
  <c r="H9967" i="1" s="1"/>
  <c r="F9968" i="1"/>
  <c r="H9968" i="1"/>
  <c r="F9970" i="1"/>
  <c r="F9971" i="1"/>
  <c r="H9971" i="1"/>
  <c r="F9972" i="1"/>
  <c r="H9972" i="1" s="1"/>
  <c r="F9973" i="1"/>
  <c r="H9973" i="1"/>
  <c r="F9974" i="1"/>
  <c r="H9974" i="1" s="1"/>
  <c r="F9975" i="1"/>
  <c r="H9975" i="1"/>
  <c r="F9976" i="1"/>
  <c r="H9976" i="1" s="1"/>
  <c r="F9977" i="1"/>
  <c r="H9977" i="1"/>
  <c r="F9978" i="1"/>
  <c r="H9978" i="1" s="1"/>
  <c r="F9979" i="1"/>
  <c r="H9979" i="1"/>
  <c r="F9980" i="1"/>
  <c r="H9980" i="1" s="1"/>
  <c r="F9981" i="1"/>
  <c r="H9981" i="1"/>
  <c r="H9982" i="1"/>
  <c r="F9983" i="1"/>
  <c r="H9983" i="1"/>
  <c r="H9985" i="1"/>
  <c r="F9986" i="1"/>
  <c r="H9986" i="1"/>
  <c r="F9987" i="1"/>
  <c r="H9987" i="1" s="1"/>
  <c r="F9989" i="1"/>
  <c r="H9989" i="1"/>
  <c r="F9990" i="1"/>
  <c r="H9990" i="1" s="1"/>
  <c r="H9991" i="1"/>
  <c r="F9992" i="1"/>
  <c r="H9992" i="1"/>
  <c r="F9993" i="1"/>
  <c r="H9993" i="1"/>
  <c r="F9994" i="1"/>
  <c r="H9994" i="1"/>
  <c r="F9995" i="1"/>
  <c r="H9995" i="1"/>
  <c r="F9996" i="1"/>
  <c r="H9996" i="1"/>
  <c r="F9997" i="1"/>
  <c r="H9997" i="1"/>
  <c r="F9998" i="1"/>
  <c r="H9998" i="1"/>
  <c r="F10000" i="1"/>
  <c r="H10000" i="1"/>
  <c r="F10001" i="1"/>
  <c r="H10001" i="1" s="1"/>
  <c r="F10002" i="1"/>
  <c r="H10002" i="1"/>
  <c r="F10003" i="1"/>
  <c r="H10003" i="1" s="1"/>
  <c r="F10004" i="1"/>
  <c r="H10004" i="1"/>
  <c r="F10005" i="1"/>
  <c r="H10005" i="1" s="1"/>
  <c r="F10006" i="1"/>
  <c r="H10006" i="1"/>
  <c r="F10007" i="1"/>
  <c r="H10007" i="1" s="1"/>
  <c r="F10008" i="1"/>
  <c r="H10008" i="1"/>
  <c r="F10009" i="1"/>
  <c r="H10009" i="1" s="1"/>
  <c r="F10010" i="1"/>
  <c r="H10010" i="1"/>
  <c r="F10011" i="1"/>
  <c r="H10011" i="1" s="1"/>
  <c r="F10012" i="1"/>
  <c r="H10012" i="1"/>
  <c r="F10013" i="1"/>
  <c r="H10013" i="1" s="1"/>
  <c r="F10014" i="1"/>
  <c r="H10014" i="1"/>
  <c r="F10015" i="1"/>
  <c r="H10015" i="1" s="1"/>
  <c r="F10016" i="1"/>
  <c r="F10017" i="1"/>
  <c r="H10017" i="1"/>
  <c r="F10018" i="1"/>
  <c r="H10018" i="1"/>
  <c r="F10019" i="1"/>
  <c r="H10019" i="1"/>
  <c r="F10021" i="1"/>
  <c r="H10021" i="1"/>
  <c r="F10022" i="1"/>
  <c r="H10022" i="1" s="1"/>
  <c r="F10023" i="1"/>
  <c r="H10023" i="1"/>
  <c r="F10024" i="1"/>
  <c r="H10024" i="1" s="1"/>
  <c r="F10025" i="1"/>
  <c r="H10025" i="1"/>
  <c r="F10026" i="1"/>
  <c r="H10026" i="1" s="1"/>
  <c r="F10027" i="1"/>
  <c r="H10027" i="1"/>
  <c r="F10028" i="1"/>
  <c r="H10028" i="1" s="1"/>
  <c r="F10029" i="1"/>
  <c r="H10029" i="1"/>
  <c r="F10030" i="1"/>
  <c r="H10030" i="1" s="1"/>
  <c r="F10031" i="1"/>
  <c r="H10031" i="1"/>
  <c r="F10032" i="1"/>
  <c r="H10032" i="1" s="1"/>
  <c r="F10033" i="1"/>
  <c r="H10033" i="1"/>
  <c r="F10034" i="1"/>
  <c r="F10035" i="1"/>
  <c r="H10035" i="1"/>
  <c r="F10036" i="1"/>
  <c r="H10036" i="1"/>
  <c r="F10037" i="1"/>
  <c r="H10037" i="1"/>
  <c r="F10038" i="1"/>
  <c r="H10038" i="1"/>
  <c r="F10039" i="1"/>
  <c r="H10039" i="1"/>
  <c r="F10040" i="1"/>
  <c r="H10040" i="1"/>
  <c r="F10041" i="1"/>
  <c r="F10042" i="1"/>
  <c r="H10042" i="1" s="1"/>
  <c r="F10043" i="1"/>
  <c r="F10044" i="1"/>
  <c r="F10045" i="1"/>
  <c r="H10045" i="1"/>
  <c r="F10046" i="1"/>
  <c r="H10046" i="1"/>
  <c r="F10047" i="1"/>
  <c r="H10047" i="1"/>
  <c r="F10048" i="1"/>
  <c r="H10048" i="1"/>
  <c r="F10049" i="1"/>
  <c r="H10049" i="1"/>
  <c r="F10050" i="1"/>
  <c r="H10050" i="1"/>
  <c r="F10051" i="1"/>
  <c r="H10051" i="1"/>
  <c r="F10052" i="1"/>
  <c r="H10052" i="1"/>
  <c r="F10053" i="1"/>
  <c r="H10053" i="1"/>
  <c r="F10054" i="1"/>
  <c r="H10054" i="1"/>
  <c r="F10055" i="1"/>
  <c r="H10055" i="1"/>
  <c r="F10056" i="1"/>
  <c r="H10056" i="1"/>
  <c r="F10057" i="1"/>
  <c r="H10057" i="1"/>
  <c r="F10058" i="1"/>
  <c r="H10058" i="1"/>
  <c r="H10059" i="1"/>
  <c r="F10061" i="1"/>
  <c r="H10061" i="1"/>
  <c r="F10062" i="1"/>
  <c r="H10062" i="1"/>
  <c r="F10065" i="1"/>
  <c r="H10065" i="1" s="1"/>
  <c r="F10066" i="1"/>
  <c r="H10066" i="1"/>
  <c r="F10067" i="1"/>
  <c r="H10067" i="1" s="1"/>
  <c r="F10068" i="1"/>
  <c r="H10068" i="1"/>
  <c r="H10069" i="1"/>
  <c r="F10070" i="1"/>
  <c r="H10070" i="1" s="1"/>
  <c r="F10071" i="1"/>
  <c r="H10071" i="1"/>
  <c r="F10072" i="1"/>
  <c r="H10072" i="1" s="1"/>
  <c r="H10073" i="1"/>
  <c r="F10075" i="1"/>
  <c r="H10075" i="1" s="1"/>
  <c r="F10076" i="1"/>
  <c r="H10076" i="1"/>
  <c r="F10077" i="1"/>
  <c r="H10077" i="1" s="1"/>
  <c r="F10078" i="1"/>
  <c r="H10078" i="1"/>
  <c r="F10079" i="1"/>
  <c r="H10079" i="1" s="1"/>
  <c r="F10080" i="1"/>
  <c r="H10080" i="1"/>
  <c r="F10081" i="1"/>
  <c r="H10081" i="1" s="1"/>
  <c r="F10082" i="1"/>
  <c r="H10082" i="1"/>
  <c r="F10083" i="1"/>
  <c r="H10083" i="1" s="1"/>
  <c r="F10084" i="1"/>
  <c r="H10084" i="1"/>
  <c r="F10085" i="1"/>
  <c r="H10085" i="1" s="1"/>
  <c r="F10086" i="1"/>
  <c r="H10086" i="1"/>
  <c r="F10087" i="1"/>
  <c r="H10087" i="1" s="1"/>
  <c r="F10088" i="1"/>
  <c r="H10088" i="1"/>
  <c r="F10089" i="1"/>
  <c r="H10089" i="1" s="1"/>
  <c r="F10090" i="1"/>
  <c r="H10090" i="1"/>
  <c r="F10091" i="1"/>
  <c r="H10091" i="1" s="1"/>
  <c r="F10092" i="1"/>
  <c r="H10092" i="1"/>
  <c r="F10093" i="1"/>
  <c r="H10093" i="1" s="1"/>
  <c r="F10094" i="1"/>
  <c r="H10094" i="1"/>
  <c r="F10095" i="1"/>
  <c r="H10095" i="1" s="1"/>
  <c r="F10096" i="1"/>
  <c r="H10096" i="1"/>
  <c r="F10097" i="1"/>
  <c r="H10097" i="1" s="1"/>
  <c r="F10098" i="1"/>
  <c r="H10098" i="1"/>
  <c r="F10099" i="1"/>
  <c r="H10099" i="1" s="1"/>
  <c r="F10100" i="1"/>
  <c r="H10100" i="1"/>
  <c r="F10101" i="1"/>
  <c r="H10101" i="1" s="1"/>
  <c r="H10103" i="1"/>
  <c r="F10104" i="1"/>
  <c r="H10104" i="1" s="1"/>
  <c r="F10105" i="1"/>
  <c r="H10105" i="1"/>
  <c r="F10106" i="1"/>
  <c r="H10106" i="1" s="1"/>
  <c r="F10107" i="1"/>
  <c r="H10107" i="1"/>
  <c r="F10108" i="1"/>
  <c r="H10108" i="1" s="1"/>
  <c r="F10109" i="1"/>
  <c r="H10109" i="1"/>
  <c r="F10110" i="1"/>
  <c r="H10110" i="1" s="1"/>
  <c r="F10112" i="1"/>
  <c r="H10112" i="1" s="1"/>
  <c r="F10113" i="1"/>
  <c r="H10113" i="1" s="1"/>
  <c r="F10114" i="1"/>
  <c r="H10114" i="1" s="1"/>
  <c r="F10115" i="1"/>
  <c r="H10115" i="1" s="1"/>
  <c r="F10116" i="1"/>
  <c r="H10116" i="1" s="1"/>
  <c r="H10117" i="1"/>
  <c r="H10118" i="1"/>
  <c r="H10119" i="1"/>
  <c r="F10120" i="1"/>
  <c r="H10120" i="1" s="1"/>
  <c r="H10121" i="1"/>
  <c r="H10122" i="1"/>
  <c r="F10123" i="1"/>
  <c r="H10123" i="1"/>
  <c r="H10124" i="1"/>
  <c r="H10125" i="1"/>
  <c r="H10126" i="1"/>
  <c r="F10127" i="1"/>
  <c r="H10127" i="1"/>
  <c r="H10128" i="1"/>
  <c r="F10129" i="1"/>
  <c r="H10129" i="1" s="1"/>
  <c r="H10130" i="1"/>
  <c r="H10131" i="1"/>
  <c r="H10133" i="1"/>
  <c r="F10134" i="1"/>
  <c r="H10134" i="1"/>
  <c r="F10135" i="1"/>
  <c r="H10135" i="1"/>
  <c r="F10136" i="1"/>
  <c r="H10136" i="1"/>
  <c r="H10137" i="1"/>
  <c r="H10138" i="1"/>
  <c r="H10139" i="1"/>
  <c r="H10140" i="1"/>
  <c r="H10141" i="1"/>
  <c r="H10142" i="1"/>
  <c r="H10143" i="1"/>
  <c r="H10145" i="1"/>
  <c r="F10146" i="1"/>
  <c r="H10146" i="1" s="1"/>
  <c r="F10147" i="1"/>
  <c r="H10147" i="1" s="1"/>
  <c r="F10148" i="1"/>
  <c r="H10148" i="1" s="1"/>
  <c r="F10149" i="1"/>
  <c r="H10149" i="1" s="1"/>
  <c r="F10150" i="1"/>
  <c r="H10150" i="1" s="1"/>
  <c r="F10151" i="1"/>
  <c r="H10151" i="1" s="1"/>
  <c r="F10152" i="1"/>
  <c r="H10152" i="1" s="1"/>
  <c r="H10153" i="1"/>
  <c r="F10154" i="1"/>
  <c r="H10154" i="1"/>
  <c r="F10155" i="1"/>
  <c r="H10155" i="1" s="1"/>
  <c r="F10156" i="1"/>
  <c r="H10156" i="1"/>
  <c r="F10157" i="1"/>
  <c r="H10157" i="1" s="1"/>
  <c r="F10158" i="1"/>
  <c r="H10158" i="1"/>
  <c r="F10159" i="1"/>
  <c r="H10159" i="1" s="1"/>
  <c r="F10160" i="1"/>
  <c r="H10160" i="1"/>
  <c r="F10161" i="1"/>
  <c r="H10161" i="1" s="1"/>
  <c r="F10162" i="1"/>
  <c r="H10162" i="1"/>
  <c r="F10163" i="1"/>
  <c r="H10163" i="1" s="1"/>
  <c r="F10164" i="1"/>
  <c r="H10164" i="1"/>
  <c r="F10165" i="1"/>
  <c r="H10165" i="1" s="1"/>
  <c r="F10166" i="1"/>
  <c r="H10166" i="1"/>
  <c r="F10167" i="1"/>
  <c r="H10167" i="1" s="1"/>
  <c r="F10168" i="1"/>
  <c r="H10168" i="1"/>
  <c r="H10169" i="1"/>
  <c r="F10170" i="1"/>
  <c r="H10170" i="1" s="1"/>
  <c r="F10171" i="1"/>
  <c r="H10171" i="1"/>
  <c r="F10172" i="1"/>
  <c r="H10172" i="1" s="1"/>
  <c r="F10173" i="1"/>
  <c r="H10173" i="1"/>
  <c r="F10174" i="1"/>
  <c r="H10174" i="1" s="1"/>
  <c r="F10175" i="1"/>
  <c r="H10175" i="1"/>
  <c r="H10176" i="1"/>
  <c r="F10177" i="1"/>
  <c r="H10177" i="1" s="1"/>
  <c r="H10178" i="1"/>
  <c r="F10179" i="1"/>
  <c r="H10179" i="1"/>
  <c r="F10180" i="1"/>
  <c r="H10180" i="1" s="1"/>
  <c r="F10181" i="1"/>
  <c r="H10181" i="1"/>
  <c r="F10182" i="1"/>
  <c r="H10182" i="1" s="1"/>
  <c r="F10183" i="1"/>
  <c r="H10183" i="1"/>
  <c r="H10184" i="1"/>
  <c r="H10186" i="1"/>
  <c r="H10187" i="1"/>
  <c r="H10188" i="1"/>
  <c r="F10189" i="1"/>
  <c r="H10189" i="1"/>
  <c r="H10190" i="1"/>
  <c r="F10191" i="1"/>
  <c r="H10191" i="1"/>
  <c r="H10192" i="1"/>
  <c r="H10193" i="1"/>
  <c r="H10194" i="1"/>
  <c r="H10195" i="1"/>
  <c r="H10196" i="1"/>
  <c r="F10197" i="1"/>
  <c r="H10197" i="1"/>
  <c r="F10198" i="1"/>
  <c r="H10198" i="1" s="1"/>
  <c r="H10199" i="1"/>
  <c r="F10200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F10216" i="1"/>
  <c r="H10216" i="1" s="1"/>
  <c r="F10217" i="1"/>
  <c r="H10217" i="1"/>
  <c r="H10218" i="1"/>
  <c r="H10219" i="1"/>
  <c r="H10220" i="1"/>
  <c r="F10221" i="1"/>
  <c r="H10221" i="1" s="1"/>
  <c r="F10222" i="1"/>
  <c r="H10222" i="1"/>
  <c r="F10223" i="1"/>
  <c r="H10223" i="1" s="1"/>
  <c r="F10224" i="1"/>
  <c r="H10224" i="1"/>
  <c r="F10225" i="1"/>
  <c r="H10225" i="1" s="1"/>
  <c r="F10226" i="1"/>
  <c r="H10226" i="1"/>
  <c r="F10227" i="1"/>
  <c r="H10227" i="1" s="1"/>
  <c r="F10228" i="1"/>
  <c r="H10228" i="1"/>
  <c r="F10229" i="1"/>
  <c r="H10229" i="1" s="1"/>
  <c r="F10230" i="1"/>
  <c r="H10230" i="1"/>
  <c r="F10231" i="1"/>
  <c r="H10231" i="1" s="1"/>
  <c r="F10232" i="1"/>
  <c r="H10232" i="1"/>
  <c r="F10233" i="1"/>
  <c r="H10233" i="1" s="1"/>
  <c r="F10234" i="1"/>
  <c r="H10234" i="1"/>
  <c r="F10235" i="1"/>
  <c r="H10235" i="1"/>
  <c r="F10236" i="1"/>
  <c r="H10236" i="1"/>
  <c r="F10237" i="1"/>
  <c r="H10237" i="1"/>
  <c r="F10239" i="1"/>
  <c r="H10239" i="1" s="1"/>
  <c r="F10240" i="1"/>
  <c r="H10240" i="1"/>
  <c r="F10241" i="1"/>
  <c r="H10241" i="1" s="1"/>
  <c r="F10242" i="1"/>
  <c r="H10242" i="1"/>
  <c r="F10243" i="1"/>
  <c r="H10243" i="1" s="1"/>
  <c r="H10244" i="1"/>
  <c r="F10245" i="1"/>
  <c r="H10245" i="1"/>
  <c r="F10246" i="1"/>
  <c r="H10246" i="1"/>
  <c r="F10247" i="1"/>
  <c r="H10247" i="1"/>
  <c r="F10248" i="1"/>
  <c r="H10248" i="1" s="1"/>
  <c r="F10249" i="1"/>
  <c r="H10249" i="1"/>
  <c r="H10250" i="1"/>
  <c r="F10251" i="1"/>
  <c r="H10251" i="1" s="1"/>
  <c r="H10252" i="1"/>
  <c r="F10253" i="1"/>
  <c r="H10253" i="1"/>
  <c r="F10254" i="1"/>
  <c r="H10254" i="1" s="1"/>
  <c r="H10255" i="1"/>
  <c r="H10256" i="1"/>
  <c r="H10257" i="1"/>
  <c r="H10258" i="1"/>
  <c r="H10259" i="1"/>
  <c r="H10260" i="1"/>
  <c r="H10261" i="1"/>
  <c r="H10263" i="1"/>
  <c r="F10264" i="1"/>
  <c r="H10264" i="1"/>
  <c r="H10265" i="1"/>
  <c r="H10266" i="1"/>
  <c r="F10267" i="1"/>
  <c r="H10267" i="1"/>
  <c r="H10268" i="1"/>
  <c r="H10269" i="1"/>
  <c r="H10270" i="1"/>
  <c r="H10271" i="1"/>
  <c r="H10272" i="1"/>
  <c r="H10273" i="1"/>
  <c r="F10274" i="1"/>
  <c r="H10274" i="1" s="1"/>
  <c r="F10275" i="1"/>
  <c r="H10275" i="1"/>
  <c r="H10276" i="1"/>
  <c r="F10277" i="1"/>
  <c r="H10277" i="1" s="1"/>
  <c r="F10278" i="1"/>
  <c r="H10278" i="1"/>
  <c r="F10279" i="1"/>
  <c r="H10279" i="1" s="1"/>
  <c r="H10280" i="1"/>
  <c r="F10281" i="1"/>
  <c r="H10281" i="1"/>
  <c r="H10282" i="1"/>
  <c r="H10283" i="1"/>
  <c r="F10284" i="1"/>
  <c r="H10284" i="1" s="1"/>
  <c r="H10285" i="1"/>
  <c r="H10286" i="1"/>
  <c r="H10287" i="1"/>
  <c r="F10288" i="1"/>
  <c r="H10288" i="1"/>
  <c r="H10289" i="1"/>
  <c r="H10290" i="1"/>
  <c r="H10291" i="1"/>
  <c r="H10292" i="1"/>
  <c r="H10293" i="1"/>
  <c r="H10294" i="1"/>
  <c r="H10295" i="1"/>
  <c r="H10296" i="1"/>
  <c r="F10297" i="1"/>
  <c r="H10297" i="1" s="1"/>
  <c r="H10298" i="1"/>
  <c r="H10299" i="1"/>
  <c r="H10300" i="1"/>
  <c r="H10301" i="1"/>
  <c r="F10302" i="1"/>
  <c r="H10302" i="1"/>
  <c r="H10303" i="1"/>
  <c r="F10304" i="1"/>
  <c r="H10304" i="1" s="1"/>
  <c r="H10305" i="1"/>
  <c r="F10306" i="1"/>
  <c r="H10306" i="1"/>
  <c r="F10307" i="1"/>
  <c r="H10307" i="1" s="1"/>
  <c r="F10308" i="1"/>
  <c r="H10308" i="1"/>
  <c r="F10309" i="1"/>
  <c r="H10309" i="1" s="1"/>
  <c r="F10310" i="1"/>
  <c r="H10310" i="1"/>
  <c r="F10311" i="1"/>
  <c r="H10311" i="1" s="1"/>
  <c r="F10312" i="1"/>
  <c r="H10312" i="1"/>
  <c r="F10313" i="1"/>
  <c r="H10313" i="1" s="1"/>
  <c r="F10314" i="1"/>
  <c r="H10314" i="1"/>
  <c r="F10315" i="1"/>
  <c r="H10315" i="1" s="1"/>
  <c r="F10316" i="1"/>
  <c r="H10316" i="1"/>
  <c r="F10317" i="1"/>
  <c r="H10317" i="1" s="1"/>
  <c r="F10318" i="1"/>
  <c r="H10318" i="1"/>
  <c r="F10319" i="1"/>
  <c r="H10319" i="1" s="1"/>
  <c r="H10320" i="1"/>
  <c r="F10321" i="1"/>
  <c r="H10321" i="1"/>
  <c r="F10322" i="1"/>
  <c r="H10322" i="1" s="1"/>
  <c r="F10323" i="1"/>
  <c r="H10323" i="1"/>
  <c r="F10324" i="1"/>
  <c r="H10324" i="1" s="1"/>
  <c r="F10325" i="1"/>
  <c r="H10325" i="1"/>
  <c r="F10326" i="1"/>
  <c r="H10326" i="1" s="1"/>
  <c r="F10327" i="1"/>
  <c r="H10327" i="1"/>
  <c r="F10328" i="1"/>
  <c r="H10328" i="1" s="1"/>
  <c r="F10329" i="1"/>
  <c r="H10329" i="1"/>
  <c r="F10330" i="1"/>
  <c r="H10330" i="1" s="1"/>
  <c r="F10331" i="1"/>
  <c r="H10331" i="1"/>
  <c r="H10335" i="1"/>
  <c r="F10336" i="1"/>
  <c r="H10336" i="1"/>
  <c r="F10337" i="1"/>
  <c r="H10337" i="1" s="1"/>
  <c r="H10338" i="1"/>
  <c r="F10339" i="1"/>
  <c r="H10339" i="1" s="1"/>
  <c r="F10340" i="1"/>
  <c r="H10340" i="1" s="1"/>
  <c r="F10341" i="1"/>
  <c r="H10341" i="1" s="1"/>
  <c r="H10342" i="1"/>
  <c r="H10343" i="1"/>
  <c r="H10344" i="1"/>
  <c r="H10345" i="1"/>
  <c r="F10346" i="1"/>
  <c r="H10346" i="1"/>
  <c r="F10347" i="1"/>
  <c r="H10347" i="1"/>
  <c r="H10348" i="1"/>
  <c r="H10349" i="1"/>
  <c r="H10350" i="1"/>
  <c r="H10351" i="1"/>
  <c r="H10352" i="1"/>
  <c r="F10353" i="1"/>
  <c r="H10353" i="1" s="1"/>
  <c r="F10354" i="1"/>
  <c r="H10354" i="1" s="1"/>
  <c r="H10355" i="1"/>
  <c r="H10356" i="1"/>
  <c r="H10357" i="1"/>
  <c r="H10358" i="1"/>
  <c r="H10359" i="1"/>
  <c r="H10360" i="1"/>
  <c r="H10361" i="1"/>
  <c r="H10362" i="1"/>
  <c r="H10363" i="1"/>
  <c r="F10364" i="1"/>
  <c r="H10364" i="1" s="1"/>
  <c r="H10365" i="1"/>
  <c r="H10366" i="1"/>
  <c r="H10367" i="1"/>
  <c r="F10368" i="1"/>
  <c r="H10368" i="1" s="1"/>
  <c r="H10369" i="1"/>
  <c r="H10370" i="1"/>
  <c r="F10371" i="1"/>
  <c r="H10371" i="1" s="1"/>
  <c r="H10372" i="1"/>
  <c r="H10373" i="1"/>
  <c r="H10374" i="1"/>
  <c r="H10375" i="1"/>
  <c r="H10376" i="1"/>
  <c r="H10377" i="1"/>
  <c r="H10378" i="1"/>
  <c r="H10381" i="1"/>
  <c r="H10382" i="1"/>
  <c r="F10383" i="1"/>
  <c r="H10383" i="1" s="1"/>
  <c r="H10384" i="1"/>
  <c r="H10385" i="1"/>
  <c r="H10386" i="1"/>
  <c r="H10387" i="1"/>
  <c r="H10388" i="1"/>
  <c r="F10389" i="1"/>
  <c r="H10389" i="1" s="1"/>
  <c r="F10390" i="1"/>
  <c r="H10390" i="1" s="1"/>
  <c r="H10391" i="1"/>
  <c r="F10392" i="1"/>
  <c r="H10392" i="1" s="1"/>
  <c r="F10393" i="1"/>
  <c r="H10393" i="1" s="1"/>
  <c r="F10394" i="1"/>
  <c r="H10394" i="1" s="1"/>
  <c r="F10395" i="1"/>
  <c r="H10395" i="1" s="1"/>
  <c r="F10396" i="1"/>
  <c r="H10396" i="1" s="1"/>
  <c r="F10397" i="1"/>
  <c r="H10397" i="1" s="1"/>
  <c r="F10398" i="1"/>
  <c r="H10398" i="1" s="1"/>
  <c r="H10399" i="1"/>
  <c r="F10400" i="1"/>
  <c r="H10400" i="1"/>
  <c r="F10401" i="1"/>
  <c r="H10401" i="1"/>
  <c r="F10402" i="1"/>
  <c r="H10402" i="1"/>
  <c r="F10403" i="1"/>
  <c r="H10403" i="1"/>
  <c r="F10404" i="1"/>
  <c r="H10404" i="1"/>
  <c r="H10405" i="1"/>
  <c r="F10406" i="1"/>
  <c r="H10406" i="1" s="1"/>
  <c r="F10407" i="1"/>
  <c r="H10407" i="1"/>
  <c r="F10408" i="1"/>
  <c r="H10408" i="1" s="1"/>
  <c r="F10409" i="1"/>
  <c r="H10409" i="1"/>
  <c r="F10410" i="1"/>
  <c r="H10410" i="1" s="1"/>
  <c r="F10411" i="1"/>
  <c r="H10411" i="1"/>
  <c r="F10412" i="1"/>
  <c r="H10412" i="1" s="1"/>
  <c r="F10413" i="1"/>
  <c r="H10413" i="1" s="1"/>
  <c r="F10414" i="1"/>
  <c r="H10414" i="1" s="1"/>
  <c r="F10415" i="1"/>
  <c r="H10415" i="1" s="1"/>
  <c r="F10416" i="1"/>
  <c r="H10416" i="1" s="1"/>
  <c r="F10417" i="1"/>
  <c r="H10417" i="1" s="1"/>
  <c r="F10418" i="1"/>
  <c r="H10418" i="1" s="1"/>
  <c r="F10419" i="1"/>
  <c r="H10419" i="1" s="1"/>
  <c r="F10420" i="1"/>
  <c r="H10420" i="1" s="1"/>
  <c r="F10421" i="1"/>
  <c r="H10421" i="1" s="1"/>
  <c r="F10422" i="1"/>
  <c r="H10422" i="1" s="1"/>
  <c r="F10423" i="1"/>
  <c r="H10423" i="1" s="1"/>
  <c r="F10424" i="1"/>
  <c r="H10424" i="1" s="1"/>
  <c r="F10425" i="1"/>
  <c r="H10425" i="1" s="1"/>
  <c r="H10426" i="1"/>
  <c r="F10427" i="1"/>
  <c r="H10427" i="1" s="1"/>
  <c r="F10428" i="1"/>
  <c r="H10428" i="1" s="1"/>
  <c r="F10429" i="1"/>
  <c r="H10429" i="1" s="1"/>
  <c r="F10430" i="1"/>
  <c r="H10430" i="1" s="1"/>
  <c r="F10431" i="1"/>
  <c r="H10431" i="1" s="1"/>
  <c r="F10432" i="1"/>
  <c r="H10432" i="1" s="1"/>
  <c r="F10433" i="1"/>
  <c r="H10433" i="1" s="1"/>
  <c r="F10434" i="1"/>
  <c r="H10434" i="1" s="1"/>
  <c r="F10435" i="1"/>
  <c r="H10435" i="1" s="1"/>
  <c r="F10436" i="1"/>
  <c r="H10436" i="1" s="1"/>
  <c r="H10438" i="1"/>
  <c r="H10439" i="1"/>
  <c r="H10440" i="1"/>
  <c r="F10441" i="1"/>
  <c r="H10441" i="1" s="1"/>
  <c r="H10442" i="1"/>
  <c r="H10443" i="1"/>
  <c r="H10444" i="1"/>
  <c r="H10445" i="1"/>
  <c r="F10446" i="1"/>
  <c r="H10446" i="1" s="1"/>
  <c r="F10447" i="1"/>
  <c r="H10447" i="1" s="1"/>
  <c r="H10448" i="1"/>
  <c r="F10449" i="1"/>
  <c r="H10449" i="1"/>
  <c r="F10450" i="1"/>
  <c r="H10450" i="1"/>
  <c r="F10451" i="1"/>
  <c r="H10451" i="1"/>
  <c r="H10452" i="1"/>
  <c r="F10453" i="1"/>
  <c r="H10453" i="1" s="1"/>
  <c r="H10454" i="1"/>
  <c r="H10455" i="1"/>
  <c r="H10456" i="1"/>
  <c r="F10457" i="1"/>
  <c r="H10457" i="1" s="1"/>
  <c r="F10458" i="1"/>
  <c r="H10458" i="1"/>
  <c r="H10459" i="1"/>
  <c r="H10460" i="1"/>
  <c r="F10461" i="1"/>
  <c r="H10461" i="1"/>
  <c r="H10462" i="1"/>
  <c r="H10463" i="1"/>
  <c r="H10464" i="1"/>
  <c r="H10465" i="1"/>
  <c r="F10466" i="1"/>
  <c r="H10466" i="1" s="1"/>
  <c r="F10467" i="1"/>
  <c r="H10467" i="1" s="1"/>
  <c r="F10468" i="1"/>
  <c r="H10468" i="1" s="1"/>
  <c r="F10469" i="1"/>
  <c r="H10469" i="1" s="1"/>
  <c r="H10470" i="1"/>
  <c r="H10471" i="1"/>
  <c r="H10472" i="1"/>
  <c r="F10473" i="1"/>
  <c r="H10473" i="1" s="1"/>
  <c r="F10474" i="1"/>
  <c r="H10474" i="1" s="1"/>
  <c r="F10475" i="1"/>
  <c r="H10475" i="1" s="1"/>
  <c r="F10476" i="1"/>
  <c r="H10476" i="1" s="1"/>
  <c r="F10477" i="1"/>
  <c r="H10477" i="1" s="1"/>
  <c r="F10478" i="1"/>
  <c r="H10478" i="1" s="1"/>
  <c r="F10479" i="1"/>
  <c r="H10479" i="1" s="1"/>
  <c r="F10480" i="1"/>
  <c r="H10480" i="1" s="1"/>
  <c r="F10481" i="1"/>
  <c r="H10481" i="1" s="1"/>
  <c r="H10482" i="1"/>
  <c r="F10483" i="1"/>
  <c r="H10483" i="1" s="1"/>
  <c r="F10484" i="1"/>
  <c r="H10484" i="1" s="1"/>
  <c r="F10485" i="1"/>
  <c r="H10485" i="1" s="1"/>
  <c r="F10486" i="1"/>
  <c r="H10486" i="1" s="1"/>
  <c r="F10487" i="1"/>
  <c r="H10487" i="1" s="1"/>
  <c r="F10488" i="1"/>
  <c r="H10488" i="1" s="1"/>
  <c r="F10489" i="1"/>
  <c r="H10489" i="1" s="1"/>
  <c r="F10490" i="1"/>
  <c r="H10490" i="1" s="1"/>
  <c r="F10491" i="1"/>
  <c r="H10491" i="1" s="1"/>
  <c r="F10492" i="1"/>
  <c r="H10492" i="1" s="1"/>
  <c r="F10493" i="1"/>
  <c r="H10493" i="1" s="1"/>
  <c r="F10494" i="1"/>
  <c r="H10494" i="1" s="1"/>
  <c r="F10495" i="1"/>
  <c r="H10495" i="1" s="1"/>
  <c r="F10496" i="1"/>
  <c r="H10496" i="1" s="1"/>
  <c r="F10497" i="1"/>
  <c r="H10497" i="1" s="1"/>
  <c r="F10498" i="1"/>
  <c r="H10498" i="1" s="1"/>
  <c r="F10499" i="1"/>
  <c r="H10499" i="1" s="1"/>
  <c r="F10500" i="1"/>
  <c r="H10500" i="1" s="1"/>
  <c r="F10501" i="1"/>
  <c r="H10501" i="1" s="1"/>
  <c r="F10502" i="1"/>
  <c r="H10502" i="1" s="1"/>
  <c r="F10503" i="1"/>
  <c r="H10503" i="1" s="1"/>
  <c r="F10504" i="1"/>
  <c r="H10504" i="1" s="1"/>
  <c r="F10505" i="1"/>
  <c r="H10505" i="1" s="1"/>
  <c r="F10507" i="1"/>
  <c r="H10507" i="1" s="1"/>
  <c r="F10508" i="1"/>
  <c r="H10508" i="1" s="1"/>
  <c r="H10509" i="1"/>
  <c r="F10510" i="1"/>
  <c r="H10510" i="1" s="1"/>
  <c r="F10511" i="1"/>
  <c r="H10511" i="1" s="1"/>
  <c r="F10512" i="1"/>
  <c r="H10512" i="1" s="1"/>
  <c r="F10513" i="1"/>
  <c r="H10513" i="1" s="1"/>
  <c r="F10514" i="1"/>
  <c r="H10514" i="1" s="1"/>
  <c r="F10515" i="1"/>
  <c r="H10515" i="1" s="1"/>
  <c r="F10516" i="1"/>
  <c r="H10516" i="1" s="1"/>
  <c r="H10517" i="1"/>
  <c r="H10518" i="1"/>
  <c r="F10519" i="1"/>
  <c r="H10519" i="1" s="1"/>
  <c r="F10520" i="1"/>
  <c r="H10520" i="1" s="1"/>
  <c r="F10521" i="1"/>
  <c r="H10521" i="1" s="1"/>
  <c r="F10522" i="1"/>
  <c r="H10522" i="1" s="1"/>
  <c r="F10523" i="1"/>
  <c r="H10523" i="1" s="1"/>
  <c r="F10524" i="1"/>
  <c r="H10524" i="1" s="1"/>
  <c r="F10525" i="1"/>
  <c r="H10525" i="1" s="1"/>
  <c r="F10526" i="1"/>
  <c r="H10526" i="1" s="1"/>
  <c r="F10527" i="1"/>
  <c r="H10527" i="1" s="1"/>
  <c r="H10530" i="1"/>
  <c r="H10531" i="1"/>
  <c r="F10532" i="1"/>
  <c r="H10532" i="1" s="1"/>
  <c r="H10533" i="1"/>
  <c r="F10534" i="1"/>
  <c r="H10534" i="1" s="1"/>
  <c r="F10535" i="1"/>
  <c r="H10535" i="1" s="1"/>
  <c r="F10536" i="1"/>
  <c r="H10536" i="1" s="1"/>
  <c r="H10537" i="1"/>
  <c r="F10538" i="1"/>
  <c r="H10538" i="1"/>
  <c r="H10539" i="1"/>
  <c r="H10540" i="1"/>
  <c r="F10541" i="1"/>
  <c r="H10541" i="1" s="1"/>
  <c r="F10542" i="1"/>
  <c r="H10542" i="1" s="1"/>
  <c r="H10543" i="1"/>
  <c r="F10546" i="1"/>
  <c r="H10546" i="1" s="1"/>
  <c r="H10547" i="1"/>
  <c r="F10548" i="1"/>
  <c r="H10548" i="1" s="1"/>
  <c r="H10549" i="1"/>
  <c r="H10550" i="1"/>
  <c r="F10551" i="1"/>
  <c r="H10551" i="1" s="1"/>
  <c r="H10552" i="1"/>
  <c r="H10553" i="1"/>
  <c r="F10554" i="1"/>
  <c r="H10554" i="1"/>
  <c r="F10555" i="1"/>
  <c r="H10555" i="1"/>
  <c r="H10556" i="1"/>
  <c r="H10557" i="1"/>
  <c r="H10558" i="1"/>
  <c r="F10559" i="1"/>
  <c r="H10559" i="1"/>
  <c r="H10561" i="1"/>
  <c r="F10562" i="1"/>
  <c r="H10562" i="1"/>
  <c r="H10563" i="1"/>
  <c r="F10564" i="1"/>
  <c r="H10564" i="1"/>
  <c r="H10565" i="1"/>
  <c r="F10566" i="1"/>
  <c r="H10566" i="1" s="1"/>
  <c r="F10567" i="1"/>
  <c r="H10567" i="1" s="1"/>
  <c r="F10568" i="1"/>
  <c r="H10568" i="1" s="1"/>
  <c r="F10569" i="1"/>
  <c r="H10569" i="1" s="1"/>
  <c r="F10570" i="1"/>
  <c r="H10570" i="1" s="1"/>
  <c r="F10571" i="1"/>
  <c r="H10571" i="1" s="1"/>
  <c r="F10572" i="1"/>
  <c r="H10572" i="1" s="1"/>
  <c r="F10573" i="1"/>
  <c r="H10573" i="1" s="1"/>
  <c r="F10574" i="1"/>
  <c r="H10574" i="1" s="1"/>
  <c r="F10575" i="1"/>
  <c r="H10575" i="1" s="1"/>
  <c r="F10576" i="1"/>
  <c r="H10576" i="1" s="1"/>
  <c r="F10577" i="1"/>
  <c r="H10577" i="1" s="1"/>
  <c r="F10578" i="1"/>
  <c r="H10578" i="1" s="1"/>
  <c r="F10579" i="1"/>
  <c r="H10579" i="1" s="1"/>
  <c r="F10580" i="1"/>
  <c r="H10580" i="1" s="1"/>
  <c r="F10581" i="1"/>
  <c r="H10581" i="1" s="1"/>
  <c r="F10582" i="1"/>
  <c r="H10582" i="1" s="1"/>
  <c r="F10583" i="1"/>
  <c r="H10583" i="1" s="1"/>
  <c r="F10584" i="1"/>
  <c r="H10584" i="1" s="1"/>
  <c r="F10585" i="1"/>
  <c r="H10585" i="1" s="1"/>
  <c r="F10586" i="1"/>
  <c r="H10586" i="1" s="1"/>
  <c r="F10587" i="1"/>
  <c r="H10587" i="1" s="1"/>
  <c r="F10588" i="1"/>
  <c r="H10588" i="1" s="1"/>
  <c r="F10589" i="1"/>
  <c r="H10589" i="1" s="1"/>
  <c r="F10590" i="1"/>
  <c r="H10590" i="1" s="1"/>
  <c r="F10591" i="1"/>
  <c r="H10591" i="1" s="1"/>
  <c r="H10592" i="1"/>
  <c r="F10593" i="1"/>
  <c r="H10593" i="1"/>
  <c r="F10594" i="1"/>
  <c r="H10594" i="1"/>
  <c r="F10595" i="1"/>
  <c r="H10595" i="1"/>
  <c r="F10596" i="1"/>
  <c r="H10596" i="1"/>
  <c r="F10597" i="1"/>
  <c r="H10597" i="1"/>
  <c r="F10598" i="1"/>
  <c r="H10598" i="1"/>
  <c r="F10599" i="1"/>
  <c r="H10599" i="1"/>
  <c r="F10600" i="1"/>
  <c r="H10600" i="1"/>
  <c r="F10601" i="1"/>
  <c r="H10601" i="1"/>
  <c r="F10602" i="1"/>
  <c r="H10602" i="1"/>
  <c r="F10603" i="1"/>
  <c r="H10603" i="1"/>
  <c r="F10604" i="1"/>
  <c r="H10604" i="1"/>
  <c r="F10605" i="1"/>
  <c r="H10605" i="1"/>
  <c r="H10606" i="1"/>
  <c r="H10607" i="1"/>
  <c r="F10608" i="1"/>
  <c r="H10608" i="1" s="1"/>
  <c r="F10609" i="1"/>
  <c r="H10609" i="1" s="1"/>
  <c r="H10610" i="1"/>
  <c r="F10611" i="1"/>
  <c r="H10611" i="1"/>
  <c r="F10612" i="1"/>
  <c r="H10612" i="1"/>
  <c r="F10613" i="1"/>
  <c r="H10613" i="1"/>
  <c r="F10614" i="1"/>
  <c r="H10614" i="1"/>
  <c r="F10615" i="1"/>
  <c r="H10615" i="1"/>
  <c r="F10616" i="1"/>
  <c r="H10616" i="1"/>
  <c r="H10617" i="1"/>
  <c r="H10618" i="1"/>
  <c r="H10619" i="1"/>
  <c r="H10620" i="1"/>
  <c r="H10621" i="1"/>
  <c r="H10622" i="1"/>
  <c r="H10624" i="1"/>
  <c r="H10625" i="1"/>
  <c r="H10626" i="1"/>
  <c r="F10627" i="1"/>
  <c r="H10627" i="1" s="1"/>
  <c r="H10628" i="1"/>
  <c r="H10629" i="1"/>
  <c r="F10630" i="1"/>
  <c r="H10630" i="1" s="1"/>
  <c r="H10631" i="1"/>
  <c r="H10632" i="1"/>
  <c r="H10633" i="1"/>
  <c r="F10634" i="1"/>
  <c r="H10634" i="1" s="1"/>
  <c r="H10635" i="1"/>
  <c r="F10636" i="1"/>
  <c r="H10636" i="1" s="1"/>
  <c r="F10637" i="1"/>
  <c r="H10637" i="1" s="1"/>
  <c r="H10638" i="1"/>
  <c r="F10639" i="1"/>
  <c r="H10639" i="1"/>
  <c r="F10640" i="1"/>
  <c r="H10640" i="1"/>
  <c r="H10641" i="1"/>
  <c r="H10642" i="1"/>
  <c r="H10643" i="1"/>
  <c r="F10644" i="1"/>
  <c r="H10644" i="1"/>
  <c r="H10645" i="1"/>
  <c r="F10646" i="1"/>
  <c r="H10646" i="1" s="1"/>
  <c r="H10647" i="1"/>
  <c r="F10648" i="1"/>
  <c r="H10648" i="1" s="1"/>
  <c r="H10649" i="1"/>
  <c r="F10650" i="1"/>
  <c r="H10650" i="1"/>
  <c r="H10651" i="1"/>
  <c r="F10652" i="1"/>
  <c r="H10652" i="1"/>
  <c r="H10653" i="1"/>
  <c r="H10654" i="1"/>
  <c r="H10655" i="1"/>
  <c r="H10656" i="1"/>
  <c r="F10657" i="1"/>
  <c r="H10657" i="1" s="1"/>
  <c r="H10658" i="1"/>
  <c r="F10659" i="1"/>
  <c r="H10659" i="1"/>
  <c r="H10660" i="1"/>
  <c r="H10661" i="1"/>
  <c r="H10662" i="1"/>
  <c r="F10663" i="1"/>
  <c r="H10663" i="1"/>
  <c r="F10664" i="1"/>
  <c r="H10664" i="1"/>
  <c r="H10665" i="1"/>
  <c r="H10666" i="1"/>
  <c r="F10667" i="1"/>
  <c r="H10667" i="1" s="1"/>
  <c r="F10668" i="1"/>
  <c r="H10668" i="1" s="1"/>
  <c r="H10669" i="1"/>
  <c r="F10670" i="1"/>
  <c r="H10670" i="1"/>
  <c r="F10671" i="1"/>
  <c r="H10671" i="1"/>
  <c r="F10672" i="1"/>
  <c r="H10672" i="1"/>
  <c r="F10673" i="1"/>
  <c r="H10673" i="1"/>
  <c r="F10674" i="1"/>
  <c r="H10674" i="1"/>
  <c r="F10675" i="1"/>
  <c r="H10675" i="1"/>
  <c r="F10676" i="1"/>
  <c r="H10676" i="1"/>
  <c r="F10677" i="1"/>
  <c r="H10677" i="1"/>
  <c r="F10678" i="1"/>
  <c r="H10678" i="1"/>
  <c r="F10679" i="1"/>
  <c r="H10679" i="1"/>
  <c r="F10680" i="1"/>
  <c r="H10680" i="1"/>
  <c r="F10681" i="1"/>
  <c r="H10681" i="1"/>
  <c r="F10682" i="1"/>
  <c r="H10682" i="1"/>
  <c r="H10683" i="1"/>
  <c r="F10684" i="1"/>
  <c r="H10684" i="1" s="1"/>
  <c r="F10685" i="1"/>
  <c r="H10685" i="1" s="1"/>
  <c r="F10686" i="1"/>
  <c r="H10686" i="1" s="1"/>
  <c r="F10687" i="1"/>
  <c r="H10687" i="1" s="1"/>
  <c r="H10688" i="1"/>
  <c r="F10689" i="1"/>
  <c r="H10689" i="1" s="1"/>
  <c r="F10690" i="1"/>
  <c r="H10690" i="1" s="1"/>
  <c r="F10691" i="1"/>
  <c r="H10691" i="1" s="1"/>
  <c r="F10692" i="1"/>
  <c r="H10692" i="1" s="1"/>
  <c r="F10693" i="1"/>
  <c r="H10693" i="1" s="1"/>
  <c r="F10694" i="1"/>
  <c r="H10694" i="1" s="1"/>
  <c r="F10695" i="1"/>
  <c r="H10695" i="1" s="1"/>
  <c r="F10696" i="1"/>
  <c r="H10696" i="1" s="1"/>
  <c r="F10697" i="1"/>
  <c r="H10697" i="1" s="1"/>
  <c r="F10698" i="1"/>
  <c r="H10698" i="1" s="1"/>
  <c r="F10699" i="1"/>
  <c r="H10699" i="1" s="1"/>
  <c r="F10700" i="1"/>
  <c r="H10700" i="1" s="1"/>
  <c r="H10701" i="1"/>
  <c r="F10702" i="1"/>
  <c r="H10702" i="1"/>
  <c r="F10703" i="1"/>
  <c r="H10703" i="1"/>
  <c r="F10704" i="1"/>
  <c r="H10704" i="1"/>
  <c r="F10705" i="1"/>
  <c r="H10705" i="1"/>
  <c r="F10706" i="1"/>
  <c r="H10706" i="1"/>
  <c r="F10707" i="1"/>
  <c r="H10707" i="1"/>
  <c r="F10708" i="1"/>
  <c r="H10708" i="1"/>
  <c r="F10709" i="1"/>
  <c r="H10709" i="1"/>
  <c r="F10710" i="1"/>
  <c r="H10710" i="1"/>
  <c r="F10711" i="1"/>
  <c r="H10711" i="1"/>
  <c r="H10712" i="1"/>
  <c r="F10713" i="1"/>
  <c r="H10713" i="1" s="1"/>
  <c r="F10714" i="1"/>
  <c r="H10714" i="1" s="1"/>
  <c r="F10715" i="1"/>
  <c r="H10715" i="1" s="1"/>
  <c r="H10716" i="1"/>
  <c r="H10717" i="1"/>
  <c r="F10718" i="1"/>
  <c r="H10718" i="1"/>
  <c r="F10719" i="1"/>
  <c r="H10719" i="1"/>
  <c r="F10720" i="1"/>
  <c r="H10720" i="1"/>
  <c r="H10721" i="1"/>
  <c r="F10722" i="1"/>
  <c r="H10722" i="1" s="1"/>
  <c r="H10723" i="1"/>
  <c r="F10724" i="1"/>
  <c r="H10724" i="1" s="1"/>
  <c r="H10725" i="1"/>
  <c r="H10726" i="1"/>
  <c r="H10727" i="1"/>
  <c r="H10728" i="1"/>
  <c r="H10730" i="1"/>
  <c r="H10731" i="1"/>
  <c r="H10732" i="1"/>
  <c r="F10733" i="1"/>
  <c r="H10733" i="1" s="1"/>
  <c r="F10734" i="1"/>
  <c r="H10734" i="1" s="1"/>
  <c r="H10735" i="1"/>
  <c r="H10736" i="1"/>
  <c r="H10737" i="1"/>
  <c r="H10738" i="1"/>
  <c r="H10739" i="1"/>
  <c r="H10740" i="1"/>
  <c r="F10742" i="1"/>
  <c r="H10742" i="1"/>
  <c r="H10743" i="1"/>
  <c r="F10744" i="1"/>
  <c r="H10744" i="1" s="1"/>
  <c r="F10745" i="1"/>
  <c r="H10745" i="1" s="1"/>
  <c r="F10746" i="1"/>
  <c r="H10746" i="1" s="1"/>
  <c r="F10747" i="1"/>
  <c r="H10747" i="1" s="1"/>
  <c r="F10748" i="1"/>
  <c r="H10748" i="1" s="1"/>
  <c r="F10749" i="1"/>
  <c r="H10749" i="1" s="1"/>
  <c r="H10750" i="1"/>
  <c r="F10751" i="1"/>
  <c r="H10751" i="1"/>
  <c r="F10752" i="1"/>
  <c r="H10752" i="1"/>
  <c r="F10753" i="1"/>
  <c r="H10753" i="1"/>
  <c r="F10754" i="1"/>
  <c r="H10754" i="1"/>
  <c r="F10755" i="1"/>
  <c r="H10755" i="1"/>
  <c r="F10756" i="1"/>
  <c r="H10756" i="1"/>
  <c r="F10757" i="1"/>
  <c r="H10757" i="1"/>
  <c r="F10758" i="1"/>
  <c r="H10758" i="1"/>
  <c r="F10759" i="1"/>
  <c r="H10759" i="1"/>
  <c r="F10760" i="1"/>
  <c r="H10760" i="1"/>
  <c r="F10761" i="1"/>
  <c r="H10761" i="1"/>
  <c r="H10762" i="1"/>
  <c r="F10763" i="1"/>
  <c r="H10763" i="1"/>
  <c r="H10764" i="1"/>
  <c r="H10765" i="1"/>
  <c r="F10766" i="1"/>
  <c r="H10766" i="1"/>
  <c r="F10767" i="1"/>
  <c r="H10767" i="1"/>
  <c r="F10768" i="1"/>
  <c r="H10768" i="1"/>
  <c r="F10769" i="1"/>
  <c r="H10769" i="1"/>
  <c r="F10770" i="1"/>
  <c r="H10770" i="1"/>
  <c r="F10771" i="1"/>
  <c r="H10771" i="1"/>
  <c r="F10772" i="1"/>
  <c r="H10772" i="1"/>
  <c r="F10773" i="1"/>
  <c r="H10773" i="1"/>
  <c r="F10774" i="1"/>
  <c r="H10774" i="1"/>
  <c r="F10775" i="1"/>
  <c r="H10775" i="1"/>
  <c r="F10776" i="1"/>
  <c r="H10776" i="1"/>
  <c r="F10777" i="1"/>
  <c r="H10777" i="1"/>
  <c r="H10778" i="1"/>
  <c r="H10779" i="1"/>
  <c r="H10780" i="1"/>
  <c r="H10781" i="1"/>
  <c r="F10782" i="1"/>
  <c r="H10782" i="1" s="1"/>
  <c r="H10783" i="1"/>
  <c r="F10784" i="1"/>
  <c r="H10784" i="1" s="1"/>
  <c r="H10785" i="1"/>
  <c r="H10786" i="1"/>
  <c r="H10787" i="1"/>
  <c r="F10788" i="1"/>
  <c r="H10788" i="1" s="1"/>
  <c r="H10789" i="1"/>
  <c r="H10790" i="1"/>
  <c r="F10791" i="1"/>
  <c r="H10791" i="1"/>
  <c r="F10792" i="1"/>
  <c r="H10792" i="1" s="1"/>
  <c r="F10793" i="1"/>
  <c r="H10793" i="1"/>
  <c r="H10794" i="1"/>
  <c r="F10795" i="1"/>
  <c r="H10795" i="1" s="1"/>
  <c r="F10796" i="1"/>
  <c r="H10796" i="1" s="1"/>
  <c r="F10797" i="1"/>
  <c r="H10797" i="1" s="1"/>
  <c r="H10798" i="1"/>
  <c r="H10799" i="1"/>
  <c r="F10800" i="1"/>
  <c r="H10800" i="1" s="1"/>
  <c r="H10801" i="1"/>
  <c r="H10802" i="1"/>
  <c r="F10803" i="1"/>
  <c r="H10803" i="1"/>
  <c r="F10804" i="1"/>
  <c r="H10804" i="1"/>
  <c r="H10805" i="1"/>
  <c r="H10806" i="1"/>
  <c r="F10807" i="1"/>
  <c r="H10807" i="1" s="1"/>
  <c r="H10808" i="1"/>
  <c r="H10809" i="1"/>
  <c r="H10810" i="1"/>
  <c r="H10811" i="1"/>
  <c r="H10812" i="1"/>
  <c r="H10813" i="1"/>
  <c r="H10814" i="1"/>
  <c r="F10815" i="1"/>
  <c r="H10815" i="1"/>
  <c r="F10816" i="1"/>
  <c r="H10816" i="1"/>
  <c r="F10817" i="1"/>
  <c r="H10817" i="1"/>
  <c r="F10818" i="1"/>
  <c r="H10818" i="1"/>
  <c r="F10819" i="1"/>
  <c r="H10819" i="1"/>
  <c r="F10820" i="1"/>
  <c r="H10820" i="1"/>
  <c r="F10821" i="1"/>
  <c r="H10821" i="1"/>
  <c r="F10822" i="1"/>
  <c r="H10822" i="1"/>
  <c r="F10823" i="1"/>
  <c r="H10823" i="1"/>
  <c r="F10824" i="1"/>
  <c r="H10824" i="1"/>
  <c r="H10825" i="1"/>
  <c r="H10826" i="1"/>
  <c r="H10827" i="1"/>
  <c r="H10828" i="1"/>
  <c r="H10829" i="1"/>
  <c r="H10830" i="1"/>
  <c r="F10831" i="1"/>
  <c r="H10831" i="1"/>
  <c r="H10832" i="1"/>
  <c r="F10833" i="1"/>
  <c r="H10833" i="1" s="1"/>
  <c r="F10834" i="1"/>
  <c r="H10834" i="1" s="1"/>
  <c r="F10835" i="1"/>
  <c r="H10835" i="1" s="1"/>
  <c r="F10836" i="1"/>
  <c r="H10836" i="1" s="1"/>
  <c r="F10837" i="1"/>
  <c r="H10837" i="1" s="1"/>
  <c r="F10838" i="1"/>
  <c r="H10838" i="1" s="1"/>
  <c r="F10839" i="1"/>
  <c r="H10839" i="1" s="1"/>
  <c r="F10840" i="1"/>
  <c r="H10840" i="1" s="1"/>
  <c r="F10841" i="1"/>
  <c r="H10841" i="1" s="1"/>
  <c r="F10842" i="1"/>
  <c r="H10842" i="1" s="1"/>
  <c r="F10843" i="1"/>
  <c r="H10843" i="1" s="1"/>
  <c r="F10844" i="1"/>
  <c r="H10844" i="1" s="1"/>
  <c r="F10845" i="1"/>
  <c r="H10845" i="1" s="1"/>
  <c r="F10846" i="1"/>
  <c r="H10846" i="1" s="1"/>
  <c r="F10847" i="1"/>
  <c r="H10847" i="1" s="1"/>
  <c r="F10848" i="1"/>
  <c r="H10848" i="1" s="1"/>
  <c r="H10849" i="1"/>
  <c r="F10850" i="1"/>
  <c r="H10850" i="1" s="1"/>
  <c r="F10851" i="1"/>
  <c r="H10851" i="1" s="1"/>
  <c r="F10852" i="1"/>
  <c r="H10852" i="1" s="1"/>
  <c r="F10853" i="1"/>
  <c r="H10853" i="1" s="1"/>
  <c r="F10854" i="1"/>
  <c r="H10854" i="1" s="1"/>
  <c r="F10855" i="1"/>
  <c r="H10855" i="1" s="1"/>
  <c r="F10856" i="1"/>
  <c r="H10856" i="1" s="1"/>
  <c r="F10857" i="1"/>
  <c r="H10857" i="1" s="1"/>
  <c r="F10858" i="1"/>
  <c r="H10858" i="1" s="1"/>
  <c r="F10859" i="1"/>
  <c r="H10859" i="1" s="1"/>
  <c r="F10860" i="1"/>
  <c r="H10860" i="1" s="1"/>
  <c r="F10861" i="1"/>
  <c r="H10861" i="1" s="1"/>
  <c r="F10862" i="1"/>
  <c r="H10862" i="1" s="1"/>
  <c r="F10863" i="1"/>
  <c r="H10863" i="1" s="1"/>
  <c r="F10864" i="1"/>
  <c r="H10864" i="1" s="1"/>
  <c r="F10865" i="1"/>
  <c r="H10865" i="1" s="1"/>
  <c r="F10866" i="1"/>
  <c r="H10866" i="1" s="1"/>
  <c r="F10867" i="1"/>
  <c r="H10867" i="1" s="1"/>
  <c r="F10868" i="1"/>
  <c r="H10868" i="1" s="1"/>
  <c r="F10869" i="1"/>
  <c r="H10869" i="1" s="1"/>
  <c r="F10870" i="1"/>
  <c r="H10870" i="1" s="1"/>
  <c r="H10871" i="1"/>
  <c r="H10872" i="1"/>
  <c r="F10873" i="1"/>
  <c r="H10873" i="1" s="1"/>
  <c r="F10874" i="1"/>
  <c r="H10874" i="1" s="1"/>
  <c r="F10875" i="1"/>
  <c r="H10875" i="1" s="1"/>
  <c r="F10877" i="1"/>
  <c r="H10877" i="1"/>
  <c r="F10879" i="1"/>
  <c r="H10879" i="1" s="1"/>
  <c r="F10880" i="1"/>
  <c r="H10880" i="1" s="1"/>
  <c r="F10881" i="1"/>
  <c r="H10881" i="1" s="1"/>
  <c r="F10882" i="1"/>
  <c r="H10882" i="1" s="1"/>
  <c r="H10883" i="1"/>
  <c r="F10884" i="1"/>
  <c r="H10884" i="1"/>
  <c r="H10885" i="1"/>
  <c r="F10886" i="1"/>
  <c r="H10886" i="1" s="1"/>
  <c r="F10887" i="1"/>
  <c r="H10887" i="1"/>
  <c r="F10888" i="1"/>
  <c r="H10888" i="1" s="1"/>
  <c r="F10889" i="1"/>
  <c r="H10889" i="1"/>
  <c r="F10890" i="1"/>
  <c r="H10890" i="1" s="1"/>
  <c r="F10891" i="1"/>
  <c r="H10891" i="1"/>
  <c r="H10892" i="1"/>
  <c r="H10893" i="1"/>
  <c r="F10894" i="1"/>
  <c r="H10894" i="1"/>
  <c r="F10895" i="1"/>
  <c r="H10895" i="1"/>
  <c r="F10896" i="1"/>
  <c r="H10896" i="1"/>
  <c r="F10897" i="1"/>
  <c r="H10897" i="1"/>
  <c r="F10898" i="1"/>
  <c r="H10898" i="1"/>
  <c r="H10899" i="1"/>
  <c r="F10900" i="1"/>
  <c r="H10900" i="1"/>
  <c r="F10901" i="1"/>
  <c r="H10901" i="1" s="1"/>
  <c r="F10902" i="1"/>
  <c r="H10902" i="1"/>
  <c r="H10903" i="1"/>
  <c r="H10904" i="1"/>
  <c r="H10905" i="1"/>
  <c r="H10906" i="1"/>
  <c r="F10907" i="1"/>
  <c r="H10907" i="1" s="1"/>
  <c r="F10908" i="1"/>
  <c r="H10908" i="1" s="1"/>
  <c r="F10909" i="1"/>
  <c r="H10909" i="1" s="1"/>
  <c r="F10910" i="1"/>
  <c r="H10910" i="1" s="1"/>
  <c r="F10911" i="1"/>
  <c r="H10911" i="1" s="1"/>
  <c r="F10912" i="1"/>
  <c r="H10912" i="1" s="1"/>
  <c r="F10913" i="1"/>
  <c r="H10913" i="1" s="1"/>
  <c r="F10914" i="1"/>
  <c r="H10914" i="1" s="1"/>
  <c r="F10915" i="1"/>
  <c r="H10915" i="1" s="1"/>
  <c r="H10916" i="1"/>
  <c r="F10917" i="1"/>
  <c r="H10917" i="1"/>
  <c r="F10918" i="1"/>
  <c r="H10918" i="1"/>
  <c r="F10919" i="1"/>
  <c r="H10919" i="1"/>
  <c r="F10920" i="1"/>
  <c r="H10920" i="1"/>
  <c r="H10921" i="1"/>
  <c r="F10922" i="1"/>
  <c r="H10922" i="1" s="1"/>
  <c r="F10923" i="1"/>
  <c r="H10923" i="1" s="1"/>
  <c r="F10924" i="1"/>
  <c r="H10924" i="1" s="1"/>
  <c r="F10925" i="1"/>
  <c r="H10925" i="1" s="1"/>
  <c r="F10926" i="1"/>
  <c r="H10926" i="1" s="1"/>
  <c r="F10927" i="1"/>
  <c r="H10927" i="1" s="1"/>
  <c r="H10928" i="1"/>
  <c r="F10929" i="1"/>
  <c r="H10929" i="1" s="1"/>
  <c r="F10930" i="1"/>
  <c r="H10930" i="1" s="1"/>
  <c r="F10931" i="1"/>
  <c r="H10931" i="1" s="1"/>
  <c r="F10932" i="1"/>
  <c r="H10932" i="1" s="1"/>
  <c r="F10933" i="1"/>
  <c r="H10933" i="1" s="1"/>
  <c r="F10934" i="1"/>
  <c r="H10934" i="1" s="1"/>
  <c r="F10935" i="1"/>
  <c r="H10935" i="1" s="1"/>
  <c r="F10936" i="1"/>
  <c r="H10936" i="1" s="1"/>
  <c r="F10937" i="1"/>
  <c r="H10937" i="1" s="1"/>
  <c r="F10938" i="1"/>
  <c r="H10938" i="1" s="1"/>
  <c r="F10939" i="1"/>
  <c r="H10939" i="1" s="1"/>
  <c r="F10940" i="1"/>
  <c r="H10940" i="1" s="1"/>
  <c r="F10941" i="1"/>
  <c r="H10941" i="1" s="1"/>
  <c r="F10942" i="1"/>
  <c r="H10942" i="1" s="1"/>
  <c r="F10943" i="1"/>
  <c r="H10943" i="1" s="1"/>
  <c r="F10944" i="1"/>
  <c r="H10944" i="1" s="1"/>
  <c r="F10945" i="1"/>
  <c r="H10945" i="1" s="1"/>
  <c r="F10946" i="1"/>
  <c r="H10946" i="1" s="1"/>
  <c r="F10947" i="1"/>
  <c r="H10947" i="1" s="1"/>
  <c r="F10948" i="1"/>
  <c r="H10948" i="1" s="1"/>
  <c r="H10949" i="1"/>
  <c r="F10950" i="1"/>
  <c r="H10950" i="1"/>
  <c r="F10951" i="1"/>
  <c r="H10951" i="1"/>
  <c r="F10952" i="1"/>
  <c r="H10952" i="1"/>
  <c r="F10953" i="1"/>
  <c r="H10953" i="1"/>
  <c r="F10954" i="1"/>
  <c r="H10954" i="1"/>
  <c r="F10955" i="1"/>
  <c r="H10955" i="1"/>
  <c r="F10956" i="1"/>
  <c r="H10956" i="1"/>
  <c r="F10957" i="1"/>
  <c r="H10957" i="1"/>
  <c r="F10958" i="1"/>
  <c r="H10958" i="1"/>
  <c r="F10959" i="1"/>
  <c r="H10959" i="1"/>
  <c r="F10960" i="1"/>
  <c r="H10960" i="1"/>
  <c r="F10961" i="1"/>
  <c r="H10961" i="1"/>
  <c r="F10962" i="1"/>
  <c r="H10962" i="1"/>
  <c r="F10963" i="1"/>
  <c r="H10963" i="1"/>
  <c r="F10964" i="1"/>
  <c r="H10964" i="1"/>
  <c r="F10965" i="1"/>
  <c r="H10965" i="1"/>
  <c r="F10966" i="1"/>
  <c r="H10966" i="1"/>
  <c r="H10967" i="1"/>
  <c r="F10968" i="1"/>
  <c r="H10968" i="1" s="1"/>
  <c r="F10969" i="1"/>
  <c r="H10969" i="1"/>
  <c r="H10970" i="1"/>
  <c r="F10971" i="1"/>
  <c r="H10971" i="1" s="1"/>
  <c r="F10972" i="1"/>
  <c r="H10972" i="1" s="1"/>
  <c r="F10973" i="1"/>
  <c r="H10973" i="1" s="1"/>
  <c r="F10974" i="1"/>
  <c r="H10974" i="1" s="1"/>
  <c r="F10975" i="1"/>
  <c r="H10975" i="1" s="1"/>
  <c r="H10976" i="1"/>
  <c r="H10977" i="1"/>
  <c r="F10978" i="1"/>
  <c r="H10978" i="1" s="1"/>
  <c r="F10979" i="1"/>
  <c r="H10979" i="1" s="1"/>
  <c r="F10980" i="1"/>
  <c r="H10980" i="1" s="1"/>
  <c r="F10981" i="1"/>
  <c r="H10981" i="1" s="1"/>
  <c r="F10982" i="1"/>
  <c r="H10982" i="1" s="1"/>
  <c r="F10983" i="1"/>
  <c r="H10983" i="1" s="1"/>
  <c r="H10984" i="1"/>
  <c r="F10985" i="1"/>
  <c r="H10985" i="1" s="1"/>
  <c r="F10986" i="1"/>
  <c r="H10986" i="1" s="1"/>
  <c r="H10987" i="1"/>
  <c r="F10988" i="1"/>
  <c r="H10988" i="1"/>
  <c r="F10989" i="1"/>
  <c r="H10989" i="1"/>
  <c r="F10990" i="1"/>
  <c r="H10990" i="1"/>
  <c r="F10991" i="1"/>
  <c r="H10991" i="1"/>
  <c r="F10992" i="1"/>
  <c r="H10992" i="1"/>
  <c r="H10993" i="1"/>
  <c r="F10994" i="1"/>
  <c r="H10994" i="1" s="1"/>
  <c r="F10995" i="1"/>
  <c r="H10995" i="1"/>
  <c r="F10996" i="1"/>
  <c r="H10996" i="1" s="1"/>
  <c r="H10997" i="1"/>
  <c r="F10998" i="1"/>
  <c r="H10998" i="1" s="1"/>
  <c r="F10999" i="1"/>
  <c r="H10999" i="1" s="1"/>
  <c r="F11000" i="1"/>
  <c r="H11000" i="1" s="1"/>
  <c r="F11001" i="1"/>
  <c r="H11001" i="1" s="1"/>
  <c r="F11002" i="1"/>
  <c r="H11002" i="1" s="1"/>
  <c r="F11003" i="1"/>
  <c r="H11003" i="1" s="1"/>
  <c r="F11004" i="1"/>
  <c r="H11004" i="1" s="1"/>
  <c r="F11005" i="1"/>
  <c r="H11005" i="1" s="1"/>
  <c r="F11006" i="1"/>
  <c r="H11006" i="1" s="1"/>
  <c r="H11007" i="1"/>
  <c r="F11008" i="1"/>
  <c r="H11008" i="1"/>
  <c r="F11009" i="1"/>
  <c r="H11009" i="1"/>
  <c r="F11010" i="1"/>
  <c r="H11010" i="1"/>
  <c r="F11011" i="1"/>
  <c r="H11011" i="1"/>
  <c r="F11012" i="1"/>
  <c r="H11012" i="1"/>
  <c r="F11013" i="1"/>
  <c r="H11013" i="1"/>
  <c r="H11014" i="1"/>
  <c r="F11015" i="1"/>
  <c r="H11015" i="1" s="1"/>
  <c r="F11016" i="1"/>
  <c r="H11016" i="1"/>
  <c r="F11017" i="1"/>
  <c r="H11017" i="1" s="1"/>
  <c r="F11018" i="1"/>
  <c r="H11018" i="1"/>
  <c r="F11019" i="1"/>
  <c r="H11019" i="1" s="1"/>
  <c r="F11020" i="1"/>
  <c r="H11020" i="1"/>
  <c r="F11021" i="1"/>
  <c r="H11021" i="1" s="1"/>
  <c r="H11022" i="1"/>
  <c r="H11023" i="1"/>
  <c r="F11024" i="1"/>
  <c r="H11024" i="1"/>
  <c r="F11025" i="1"/>
  <c r="H11025" i="1"/>
  <c r="F11026" i="1"/>
  <c r="H11026" i="1"/>
  <c r="F11027" i="1"/>
  <c r="H11027" i="1"/>
  <c r="F11028" i="1"/>
  <c r="H11028" i="1"/>
  <c r="F11029" i="1"/>
  <c r="H11029" i="1"/>
  <c r="F11030" i="1"/>
  <c r="H11030" i="1"/>
  <c r="F11031" i="1"/>
  <c r="H11031" i="1"/>
  <c r="F11032" i="1"/>
  <c r="H11032" i="1"/>
  <c r="F11033" i="1"/>
  <c r="H11033" i="1"/>
  <c r="F11034" i="1"/>
  <c r="H11034" i="1"/>
  <c r="H11035" i="1"/>
  <c r="H11036" i="1"/>
  <c r="F11037" i="1"/>
  <c r="H11037" i="1" s="1"/>
  <c r="F11038" i="1"/>
  <c r="H11038" i="1" s="1"/>
  <c r="F11039" i="1"/>
  <c r="H11039" i="1" s="1"/>
  <c r="F11040" i="1"/>
  <c r="H11040" i="1" s="1"/>
  <c r="F11041" i="1"/>
  <c r="H11041" i="1" s="1"/>
  <c r="F11042" i="1"/>
  <c r="H11042" i="1" s="1"/>
  <c r="F11043" i="1"/>
  <c r="H11043" i="1" s="1"/>
  <c r="F11044" i="1"/>
  <c r="H11044" i="1" s="1"/>
  <c r="F11045" i="1"/>
  <c r="H11045" i="1" s="1"/>
  <c r="F11046" i="1"/>
  <c r="H11046" i="1" s="1"/>
  <c r="F11047" i="1"/>
  <c r="H11047" i="1" s="1"/>
  <c r="F11048" i="1"/>
  <c r="H11048" i="1" s="1"/>
  <c r="F11049" i="1"/>
  <c r="H11049" i="1" s="1"/>
  <c r="F11050" i="1"/>
  <c r="H11050" i="1" s="1"/>
  <c r="F11051" i="1"/>
  <c r="H11051" i="1" s="1"/>
  <c r="F11052" i="1"/>
  <c r="H11052" i="1" s="1"/>
  <c r="F11053" i="1"/>
  <c r="H11053" i="1" s="1"/>
  <c r="F11054" i="1"/>
  <c r="H11054" i="1" s="1"/>
  <c r="F11055" i="1"/>
  <c r="H11055" i="1" s="1"/>
  <c r="H11058" i="1"/>
  <c r="F11059" i="1"/>
  <c r="H11059" i="1" s="1"/>
  <c r="H11060" i="1"/>
  <c r="F11062" i="1"/>
  <c r="H11062" i="1" s="1"/>
  <c r="F11063" i="1"/>
  <c r="H11063" i="1" s="1"/>
  <c r="F11064" i="1"/>
  <c r="H11064" i="1" s="1"/>
  <c r="F11065" i="1"/>
  <c r="H11065" i="1" s="1"/>
  <c r="F11066" i="1"/>
  <c r="H11066" i="1" s="1"/>
  <c r="F11067" i="1"/>
  <c r="H11067" i="1" s="1"/>
  <c r="F11068" i="1"/>
  <c r="H11068" i="1" s="1"/>
  <c r="F11069" i="1"/>
  <c r="H11069" i="1" s="1"/>
  <c r="F11070" i="1"/>
  <c r="H11070" i="1" s="1"/>
  <c r="H11071" i="1"/>
  <c r="H11072" i="1"/>
  <c r="F11073" i="1"/>
  <c r="H11073" i="1"/>
  <c r="F11074" i="1"/>
  <c r="H11074" i="1"/>
  <c r="H11075" i="1"/>
  <c r="H11076" i="1"/>
  <c r="H11077" i="1"/>
  <c r="F11078" i="1"/>
  <c r="H11078" i="1"/>
  <c r="F11079" i="1"/>
  <c r="H11079" i="1"/>
  <c r="F11080" i="1"/>
  <c r="H11080" i="1"/>
  <c r="H11081" i="1"/>
  <c r="F11082" i="1"/>
  <c r="H11082" i="1" s="1"/>
  <c r="F11083" i="1"/>
  <c r="H11083" i="1" s="1"/>
  <c r="H11084" i="1"/>
  <c r="F11085" i="1"/>
  <c r="H11085" i="1" s="1"/>
  <c r="H11086" i="1"/>
  <c r="F11087" i="1"/>
  <c r="H11087" i="1"/>
  <c r="F11088" i="1"/>
  <c r="H11088" i="1"/>
  <c r="H11089" i="1"/>
  <c r="F11090" i="1"/>
  <c r="H11090" i="1" s="1"/>
  <c r="F11091" i="1"/>
  <c r="H11091" i="1" s="1"/>
  <c r="H11092" i="1"/>
  <c r="F11093" i="1"/>
  <c r="H11093" i="1" s="1"/>
  <c r="F11094" i="1"/>
  <c r="H11094" i="1" s="1"/>
  <c r="F11095" i="1"/>
  <c r="H11095" i="1" s="1"/>
  <c r="H11096" i="1"/>
  <c r="H11097" i="1"/>
  <c r="F11098" i="1"/>
  <c r="H11098" i="1" s="1"/>
  <c r="F11099" i="1"/>
  <c r="H11099" i="1" s="1"/>
  <c r="F11100" i="1"/>
  <c r="H11100" i="1"/>
  <c r="F11101" i="1"/>
  <c r="H11101" i="1" s="1"/>
  <c r="F11102" i="1"/>
  <c r="H11102" i="1"/>
  <c r="H11103" i="1"/>
  <c r="F11104" i="1"/>
  <c r="H11104" i="1" s="1"/>
  <c r="F11105" i="1"/>
  <c r="H11105" i="1" s="1"/>
  <c r="H11106" i="1"/>
  <c r="F11107" i="1"/>
  <c r="H11107" i="1" s="1"/>
  <c r="F11108" i="1"/>
  <c r="H11108" i="1"/>
  <c r="F11109" i="1"/>
  <c r="H11109" i="1" s="1"/>
  <c r="F11110" i="1"/>
  <c r="H11110" i="1"/>
  <c r="F11111" i="1"/>
  <c r="H11111" i="1" s="1"/>
  <c r="F11112" i="1"/>
  <c r="H11112" i="1"/>
  <c r="F11113" i="1"/>
  <c r="H11113" i="1" s="1"/>
  <c r="F11114" i="1"/>
  <c r="H11114" i="1"/>
  <c r="F11115" i="1"/>
  <c r="H11115" i="1" s="1"/>
  <c r="F11116" i="1"/>
  <c r="H11116" i="1"/>
  <c r="F11117" i="1"/>
  <c r="H11117" i="1" s="1"/>
  <c r="F11118" i="1"/>
  <c r="H11118" i="1"/>
  <c r="F11119" i="1"/>
  <c r="H11119" i="1" s="1"/>
  <c r="F11120" i="1"/>
  <c r="H11120" i="1"/>
  <c r="F11121" i="1"/>
  <c r="H11121" i="1" s="1"/>
  <c r="F11122" i="1"/>
  <c r="H11122" i="1"/>
  <c r="F11123" i="1"/>
  <c r="H11123" i="1" s="1"/>
  <c r="F11124" i="1"/>
  <c r="H11124" i="1"/>
  <c r="F11125" i="1"/>
  <c r="H11125" i="1" s="1"/>
  <c r="F11126" i="1"/>
  <c r="H11126" i="1"/>
  <c r="F11127" i="1"/>
  <c r="H11127" i="1" s="1"/>
  <c r="F11128" i="1"/>
  <c r="H11128" i="1"/>
  <c r="F11129" i="1"/>
  <c r="H11129" i="1" s="1"/>
  <c r="F11130" i="1"/>
  <c r="H11130" i="1"/>
  <c r="F11131" i="1"/>
  <c r="H11131" i="1" s="1"/>
  <c r="F11132" i="1"/>
  <c r="H11132" i="1"/>
  <c r="F11133" i="1"/>
  <c r="H11133" i="1" s="1"/>
  <c r="F11134" i="1"/>
  <c r="H11134" i="1"/>
  <c r="F11135" i="1"/>
  <c r="H11135" i="1" s="1"/>
  <c r="F11136" i="1"/>
  <c r="H11136" i="1"/>
  <c r="F11137" i="1"/>
  <c r="H11137" i="1" s="1"/>
  <c r="F11138" i="1"/>
  <c r="H11138" i="1"/>
  <c r="F11139" i="1"/>
  <c r="H11139" i="1" s="1"/>
  <c r="F11140" i="1"/>
  <c r="H11140" i="1"/>
  <c r="F11141" i="1"/>
  <c r="H11141" i="1" s="1"/>
  <c r="F11142" i="1"/>
  <c r="H11142" i="1"/>
  <c r="F11143" i="1"/>
  <c r="H11143" i="1" s="1"/>
  <c r="F11144" i="1"/>
  <c r="H11144" i="1"/>
  <c r="F11145" i="1"/>
  <c r="H11145" i="1" s="1"/>
  <c r="F11146" i="1"/>
  <c r="H11146" i="1"/>
  <c r="F11147" i="1"/>
  <c r="H11147" i="1" s="1"/>
  <c r="F11148" i="1"/>
  <c r="H11148" i="1"/>
  <c r="F11149" i="1"/>
  <c r="H11149" i="1" s="1"/>
  <c r="F11150" i="1"/>
  <c r="H11150" i="1"/>
  <c r="F11151" i="1"/>
  <c r="H11151" i="1" s="1"/>
  <c r="F11152" i="1"/>
  <c r="H11152" i="1"/>
  <c r="F11153" i="1"/>
  <c r="H11153" i="1" s="1"/>
  <c r="F11154" i="1"/>
  <c r="H11154" i="1"/>
  <c r="F11155" i="1"/>
  <c r="H11155" i="1" s="1"/>
  <c r="F11156" i="1"/>
  <c r="H11156" i="1"/>
  <c r="F11157" i="1"/>
  <c r="H11157" i="1" s="1"/>
  <c r="F11158" i="1"/>
  <c r="H11158" i="1"/>
  <c r="F11159" i="1"/>
  <c r="H11159" i="1" s="1"/>
  <c r="F11160" i="1"/>
  <c r="H11160" i="1"/>
  <c r="F11161" i="1"/>
  <c r="H11161" i="1" s="1"/>
  <c r="F11162" i="1"/>
  <c r="H11162" i="1"/>
  <c r="F11163" i="1"/>
  <c r="H11163" i="1" s="1"/>
  <c r="F11164" i="1"/>
  <c r="H11164" i="1"/>
  <c r="F11165" i="1"/>
  <c r="H11165" i="1"/>
  <c r="F11166" i="1"/>
  <c r="H11166" i="1"/>
  <c r="F11167" i="1"/>
  <c r="H11167" i="1"/>
  <c r="F11168" i="1"/>
  <c r="H11168" i="1"/>
  <c r="F11169" i="1"/>
  <c r="H11169" i="1"/>
  <c r="F11170" i="1"/>
  <c r="H11170" i="1"/>
  <c r="F11171" i="1"/>
  <c r="H11171" i="1"/>
  <c r="F11172" i="1"/>
  <c r="H11172" i="1"/>
  <c r="F11173" i="1"/>
  <c r="H11173" i="1"/>
  <c r="F11174" i="1"/>
  <c r="H11174" i="1"/>
  <c r="F11175" i="1"/>
  <c r="H11175" i="1"/>
  <c r="F11176" i="1"/>
  <c r="H11176" i="1"/>
  <c r="F11177" i="1"/>
  <c r="H11177" i="1"/>
  <c r="F11178" i="1"/>
  <c r="H11178" i="1"/>
  <c r="F11179" i="1"/>
  <c r="H11179" i="1"/>
  <c r="F11180" i="1"/>
  <c r="H11180" i="1"/>
  <c r="F11181" i="1"/>
  <c r="H11181" i="1"/>
  <c r="F11182" i="1"/>
  <c r="H11182" i="1"/>
  <c r="F11183" i="1"/>
  <c r="H11183" i="1" s="1"/>
  <c r="F11184" i="1"/>
  <c r="H11184" i="1"/>
  <c r="F11185" i="1"/>
  <c r="H11185" i="1" s="1"/>
  <c r="F11186" i="1"/>
  <c r="H11186" i="1"/>
  <c r="F11187" i="1"/>
  <c r="H11187" i="1" s="1"/>
  <c r="F11188" i="1"/>
  <c r="H11188" i="1"/>
  <c r="F11189" i="1"/>
  <c r="H11189" i="1" s="1"/>
  <c r="F11190" i="1"/>
  <c r="H11190" i="1"/>
  <c r="F11191" i="1"/>
  <c r="H11191" i="1" s="1"/>
  <c r="F11192" i="1"/>
  <c r="H11192" i="1"/>
  <c r="F11193" i="1"/>
  <c r="H11193" i="1" s="1"/>
  <c r="F11194" i="1"/>
  <c r="H11194" i="1"/>
  <c r="F11195" i="1"/>
  <c r="H11195" i="1" s="1"/>
  <c r="F11196" i="1"/>
  <c r="H11196" i="1"/>
  <c r="F11197" i="1"/>
  <c r="H11197" i="1" s="1"/>
  <c r="F11198" i="1"/>
  <c r="H11198" i="1"/>
  <c r="F11199" i="1"/>
  <c r="H11199" i="1" s="1"/>
  <c r="F11200" i="1"/>
  <c r="H11200" i="1"/>
  <c r="F11201" i="1"/>
  <c r="H11201" i="1" s="1"/>
  <c r="F11202" i="1"/>
  <c r="H11202" i="1"/>
  <c r="F11203" i="1"/>
  <c r="H11203" i="1" s="1"/>
  <c r="F11204" i="1"/>
  <c r="H11204" i="1"/>
  <c r="F11205" i="1"/>
  <c r="H11205" i="1" s="1"/>
  <c r="F11206" i="1"/>
  <c r="H11206" i="1"/>
  <c r="F11207" i="1"/>
  <c r="H11207" i="1" s="1"/>
  <c r="F11208" i="1"/>
  <c r="H11208" i="1"/>
  <c r="F11209" i="1"/>
  <c r="H11209" i="1" s="1"/>
  <c r="F11210" i="1"/>
  <c r="H11210" i="1"/>
  <c r="F11211" i="1"/>
  <c r="H11211" i="1" s="1"/>
  <c r="F11212" i="1"/>
  <c r="H11212" i="1"/>
  <c r="F11213" i="1"/>
  <c r="H11213" i="1"/>
  <c r="F11214" i="1"/>
  <c r="H11214" i="1"/>
  <c r="F11215" i="1"/>
  <c r="H11215" i="1"/>
  <c r="F11216" i="1"/>
  <c r="H11216" i="1"/>
  <c r="F11217" i="1"/>
  <c r="H11217" i="1"/>
  <c r="F11218" i="1"/>
  <c r="H11218" i="1"/>
  <c r="F11219" i="1"/>
  <c r="H11219" i="1"/>
  <c r="F11220" i="1"/>
  <c r="H11220" i="1"/>
  <c r="F11221" i="1"/>
  <c r="H11221" i="1"/>
  <c r="F11222" i="1"/>
  <c r="H11222" i="1"/>
  <c r="F11223" i="1"/>
  <c r="H11223" i="1"/>
  <c r="F11224" i="1"/>
  <c r="H11224" i="1"/>
  <c r="F11225" i="1"/>
  <c r="H11225" i="1"/>
  <c r="F11226" i="1"/>
  <c r="H11226" i="1"/>
  <c r="F11227" i="1"/>
  <c r="H11227" i="1"/>
  <c r="F11228" i="1"/>
  <c r="H11228" i="1"/>
  <c r="F11229" i="1"/>
  <c r="H11229" i="1" s="1"/>
  <c r="F11230" i="1"/>
  <c r="H11230" i="1"/>
  <c r="F11231" i="1"/>
  <c r="H11231" i="1" s="1"/>
  <c r="F11232" i="1"/>
  <c r="H11232" i="1"/>
  <c r="F11233" i="1"/>
  <c r="H11233" i="1" s="1"/>
  <c r="F11234" i="1"/>
  <c r="H11234" i="1"/>
  <c r="F11235" i="1"/>
  <c r="H11235" i="1" s="1"/>
  <c r="F11236" i="1"/>
  <c r="H11236" i="1"/>
  <c r="F11237" i="1"/>
  <c r="H11237" i="1" s="1"/>
  <c r="F11238" i="1"/>
  <c r="H11238" i="1"/>
  <c r="F11239" i="1"/>
  <c r="H11239" i="1" s="1"/>
  <c r="F11240" i="1"/>
  <c r="H11240" i="1"/>
  <c r="F11241" i="1"/>
  <c r="H11241" i="1" s="1"/>
  <c r="F11242" i="1"/>
  <c r="H11242" i="1"/>
  <c r="F11243" i="1"/>
  <c r="H11243" i="1" s="1"/>
  <c r="F11244" i="1"/>
  <c r="H11244" i="1"/>
  <c r="F11245" i="1"/>
  <c r="H11245" i="1" s="1"/>
  <c r="F11246" i="1"/>
  <c r="H11246" i="1"/>
  <c r="F11247" i="1"/>
  <c r="H11247" i="1" s="1"/>
  <c r="F11248" i="1"/>
  <c r="H11248" i="1"/>
  <c r="F11249" i="1"/>
  <c r="H11249" i="1" s="1"/>
  <c r="F11250" i="1"/>
  <c r="H11250" i="1"/>
  <c r="F11251" i="1"/>
  <c r="H11251" i="1" s="1"/>
  <c r="F11252" i="1"/>
  <c r="H11252" i="1"/>
  <c r="F11253" i="1"/>
  <c r="H11253" i="1" s="1"/>
  <c r="F11254" i="1"/>
  <c r="H11254" i="1"/>
  <c r="F11255" i="1"/>
  <c r="H11255" i="1" s="1"/>
  <c r="F11256" i="1"/>
  <c r="H11256" i="1"/>
  <c r="F11257" i="1"/>
  <c r="H11257" i="1" s="1"/>
  <c r="F11258" i="1"/>
  <c r="H11258" i="1"/>
  <c r="F11259" i="1"/>
  <c r="H11259" i="1" s="1"/>
  <c r="F11260" i="1"/>
  <c r="H11260" i="1"/>
  <c r="F11261" i="1"/>
  <c r="H11261" i="1" s="1"/>
  <c r="F11262" i="1"/>
  <c r="H11262" i="1"/>
  <c r="F11263" i="1"/>
  <c r="H11263" i="1" s="1"/>
  <c r="F11264" i="1"/>
  <c r="H11264" i="1"/>
  <c r="F11265" i="1"/>
  <c r="H11265" i="1" s="1"/>
  <c r="F11266" i="1"/>
  <c r="H11266" i="1"/>
  <c r="F11267" i="1"/>
  <c r="H11267" i="1" s="1"/>
  <c r="F11268" i="1"/>
  <c r="H11268" i="1"/>
  <c r="F11269" i="1"/>
  <c r="H11269" i="1" s="1"/>
  <c r="F11270" i="1"/>
  <c r="H11270" i="1"/>
  <c r="F11271" i="1"/>
  <c r="H11271" i="1" s="1"/>
  <c r="F11272" i="1"/>
  <c r="H11272" i="1"/>
  <c r="F11273" i="1"/>
  <c r="H11273" i="1" s="1"/>
  <c r="F11274" i="1"/>
  <c r="H11274" i="1"/>
  <c r="F11275" i="1"/>
  <c r="H11275" i="1" s="1"/>
  <c r="F11276" i="1"/>
  <c r="H11276" i="1"/>
  <c r="F11277" i="1"/>
  <c r="H11277" i="1" s="1"/>
  <c r="F11278" i="1"/>
  <c r="H11278" i="1"/>
  <c r="F11279" i="1"/>
  <c r="H11279" i="1" s="1"/>
  <c r="F11280" i="1"/>
  <c r="H11280" i="1"/>
  <c r="F11281" i="1"/>
  <c r="H11281" i="1" s="1"/>
  <c r="F11282" i="1"/>
  <c r="H11282" i="1"/>
  <c r="F11283" i="1"/>
  <c r="H11283" i="1" s="1"/>
  <c r="F11284" i="1"/>
  <c r="H11284" i="1"/>
  <c r="F11285" i="1"/>
  <c r="H11285" i="1" s="1"/>
  <c r="F11286" i="1"/>
  <c r="H11286" i="1"/>
  <c r="F11287" i="1"/>
  <c r="H11287" i="1" s="1"/>
  <c r="F11288" i="1"/>
  <c r="H11288" i="1"/>
  <c r="F11289" i="1"/>
  <c r="H11289" i="1" s="1"/>
  <c r="F11290" i="1"/>
  <c r="H11290" i="1"/>
  <c r="F11291" i="1"/>
  <c r="H11291" i="1" s="1"/>
  <c r="F11292" i="1"/>
  <c r="H11292" i="1"/>
  <c r="F11293" i="1"/>
  <c r="H11293" i="1" s="1"/>
  <c r="F11294" i="1"/>
  <c r="H11294" i="1"/>
  <c r="F11295" i="1"/>
  <c r="H11295" i="1" s="1"/>
  <c r="F11296" i="1"/>
  <c r="H11296" i="1"/>
  <c r="F11297" i="1"/>
  <c r="H11297" i="1" s="1"/>
  <c r="F11298" i="1"/>
  <c r="H11298" i="1"/>
  <c r="F11299" i="1"/>
  <c r="H11299" i="1" s="1"/>
  <c r="F11300" i="1"/>
  <c r="H11300" i="1"/>
  <c r="F11301" i="1"/>
  <c r="H11301" i="1" s="1"/>
  <c r="F11302" i="1"/>
  <c r="H11302" i="1"/>
  <c r="F11303" i="1"/>
  <c r="H11303" i="1" s="1"/>
  <c r="F11304" i="1"/>
  <c r="H11304" i="1"/>
  <c r="F11305" i="1"/>
  <c r="H11305" i="1" s="1"/>
  <c r="F11306" i="1"/>
  <c r="H11306" i="1"/>
  <c r="F11307" i="1"/>
  <c r="H11307" i="1" s="1"/>
  <c r="F11308" i="1"/>
  <c r="H11308" i="1"/>
  <c r="F11309" i="1"/>
  <c r="H11309" i="1" s="1"/>
  <c r="F11310" i="1"/>
  <c r="H11310" i="1"/>
  <c r="F11311" i="1"/>
  <c r="H11311" i="1" s="1"/>
  <c r="F11312" i="1"/>
  <c r="H11312" i="1"/>
  <c r="F11313" i="1"/>
  <c r="H11313" i="1" s="1"/>
  <c r="F11314" i="1"/>
  <c r="H11314" i="1"/>
  <c r="F11315" i="1"/>
  <c r="H11315" i="1" s="1"/>
  <c r="F11316" i="1"/>
  <c r="H11316" i="1"/>
  <c r="F11317" i="1"/>
  <c r="H11317" i="1" s="1"/>
  <c r="F11318" i="1"/>
  <c r="H11318" i="1"/>
  <c r="F11319" i="1"/>
  <c r="H11319" i="1" s="1"/>
  <c r="F11320" i="1"/>
  <c r="H11320" i="1"/>
  <c r="F11321" i="1"/>
  <c r="H11321" i="1" s="1"/>
  <c r="F11322" i="1"/>
  <c r="H11322" i="1"/>
  <c r="F11323" i="1"/>
  <c r="H11323" i="1" s="1"/>
  <c r="F11324" i="1"/>
  <c r="H11324" i="1"/>
  <c r="F11325" i="1"/>
  <c r="H11325" i="1" s="1"/>
  <c r="F11326" i="1"/>
  <c r="H11326" i="1"/>
  <c r="F11327" i="1"/>
  <c r="H11327" i="1" s="1"/>
  <c r="F11328" i="1"/>
  <c r="H11328" i="1"/>
  <c r="F11329" i="1"/>
  <c r="H11329" i="1" s="1"/>
  <c r="F11330" i="1"/>
  <c r="H11330" i="1"/>
  <c r="F11331" i="1"/>
  <c r="H11331" i="1" s="1"/>
  <c r="F11332" i="1"/>
  <c r="H11332" i="1"/>
  <c r="F11333" i="1"/>
  <c r="H11333" i="1" s="1"/>
  <c r="F11334" i="1"/>
  <c r="H11334" i="1"/>
  <c r="F11335" i="1"/>
  <c r="H11335" i="1" s="1"/>
  <c r="F11336" i="1"/>
  <c r="H11336" i="1"/>
  <c r="F11337" i="1"/>
  <c r="H11337" i="1" s="1"/>
  <c r="F11338" i="1"/>
  <c r="H11338" i="1"/>
  <c r="F11339" i="1"/>
  <c r="H11339" i="1" s="1"/>
  <c r="F11340" i="1"/>
  <c r="H11340" i="1"/>
  <c r="F11341" i="1"/>
  <c r="H11341" i="1" s="1"/>
  <c r="F11342" i="1"/>
  <c r="H11342" i="1"/>
  <c r="F11343" i="1"/>
  <c r="H11343" i="1" s="1"/>
  <c r="F11344" i="1"/>
  <c r="H11344" i="1"/>
  <c r="F11345" i="1"/>
  <c r="H11345" i="1" s="1"/>
  <c r="F11346" i="1"/>
  <c r="H11346" i="1"/>
  <c r="F11347" i="1"/>
  <c r="H11347" i="1" s="1"/>
  <c r="F11348" i="1"/>
  <c r="H11348" i="1"/>
  <c r="F11349" i="1"/>
  <c r="H11349" i="1" s="1"/>
  <c r="F11350" i="1"/>
  <c r="H11350" i="1"/>
  <c r="F11351" i="1"/>
  <c r="H11351" i="1" s="1"/>
  <c r="F11352" i="1"/>
  <c r="H11352" i="1"/>
  <c r="F11353" i="1"/>
  <c r="H11353" i="1" s="1"/>
  <c r="F11354" i="1"/>
  <c r="H11354" i="1"/>
  <c r="F11355" i="1"/>
  <c r="H11355" i="1" s="1"/>
  <c r="F11356" i="1"/>
  <c r="H11356" i="1"/>
  <c r="F11357" i="1"/>
  <c r="H11357" i="1" s="1"/>
  <c r="F11358" i="1"/>
  <c r="H11358" i="1"/>
  <c r="F11359" i="1"/>
  <c r="H11359" i="1" s="1"/>
  <c r="F11360" i="1"/>
  <c r="H11360" i="1"/>
  <c r="F11361" i="1"/>
  <c r="H11361" i="1" s="1"/>
  <c r="F11362" i="1"/>
  <c r="H11362" i="1"/>
  <c r="F11363" i="1"/>
  <c r="H11363" i="1" s="1"/>
  <c r="F11364" i="1"/>
  <c r="H11364" i="1"/>
  <c r="F11365" i="1"/>
  <c r="H11365" i="1" s="1"/>
  <c r="F11366" i="1"/>
  <c r="H11366" i="1"/>
  <c r="F11367" i="1"/>
  <c r="H11367" i="1" s="1"/>
  <c r="F11368" i="1"/>
  <c r="H11368" i="1"/>
  <c r="F11369" i="1"/>
  <c r="H11369" i="1" s="1"/>
  <c r="F11370" i="1"/>
  <c r="H11370" i="1"/>
  <c r="F11371" i="1"/>
  <c r="H11371" i="1" s="1"/>
  <c r="F11372" i="1"/>
  <c r="H11372" i="1"/>
  <c r="F11373" i="1"/>
  <c r="H11373" i="1" s="1"/>
  <c r="F11374" i="1"/>
  <c r="H11374" i="1"/>
  <c r="F11375" i="1"/>
  <c r="H11375" i="1" s="1"/>
  <c r="F11376" i="1"/>
  <c r="H11376" i="1"/>
  <c r="F11377" i="1"/>
  <c r="H11377" i="1" s="1"/>
  <c r="F11378" i="1"/>
  <c r="H11378" i="1"/>
  <c r="F11379" i="1"/>
  <c r="H11379" i="1" s="1"/>
  <c r="F11380" i="1"/>
  <c r="H11380" i="1"/>
  <c r="F11381" i="1"/>
  <c r="H11381" i="1" s="1"/>
  <c r="F11382" i="1"/>
  <c r="H11382" i="1"/>
  <c r="F11383" i="1"/>
  <c r="H11383" i="1" s="1"/>
  <c r="F11384" i="1"/>
  <c r="H11384" i="1"/>
  <c r="F11385" i="1"/>
  <c r="H11385" i="1" s="1"/>
  <c r="F11386" i="1"/>
  <c r="H11386" i="1"/>
  <c r="F11387" i="1"/>
  <c r="H11387" i="1" s="1"/>
  <c r="F11388" i="1"/>
  <c r="H11388" i="1"/>
  <c r="F11389" i="1"/>
  <c r="H11389" i="1" s="1"/>
  <c r="F11390" i="1"/>
  <c r="H11390" i="1"/>
  <c r="F11391" i="1"/>
  <c r="H11391" i="1" s="1"/>
  <c r="F11392" i="1"/>
  <c r="H11392" i="1"/>
  <c r="F11393" i="1"/>
  <c r="H11393" i="1" s="1"/>
  <c r="F11394" i="1"/>
  <c r="H11394" i="1"/>
  <c r="F11395" i="1"/>
  <c r="H11395" i="1" s="1"/>
  <c r="F11396" i="1"/>
  <c r="H11396" i="1"/>
  <c r="F11397" i="1"/>
  <c r="H11397" i="1" s="1"/>
  <c r="F11398" i="1"/>
  <c r="H11398" i="1"/>
  <c r="F11399" i="1"/>
  <c r="H11399" i="1" s="1"/>
  <c r="F11400" i="1"/>
  <c r="H11400" i="1"/>
  <c r="F11401" i="1"/>
  <c r="H11401" i="1" s="1"/>
  <c r="F11402" i="1"/>
  <c r="H11402" i="1"/>
  <c r="F11403" i="1"/>
  <c r="H11403" i="1" s="1"/>
  <c r="F11404" i="1"/>
  <c r="H11404" i="1"/>
  <c r="F11405" i="1"/>
  <c r="H11405" i="1" s="1"/>
  <c r="F11406" i="1"/>
  <c r="H11406" i="1"/>
  <c r="F11407" i="1"/>
  <c r="H11407" i="1" s="1"/>
  <c r="F11408" i="1"/>
  <c r="H11408" i="1"/>
  <c r="F11409" i="1"/>
  <c r="H11409" i="1" s="1"/>
  <c r="F11410" i="1"/>
  <c r="H11410" i="1"/>
  <c r="F11411" i="1"/>
  <c r="H11411" i="1" s="1"/>
  <c r="F11412" i="1"/>
  <c r="H11412" i="1"/>
  <c r="F11413" i="1"/>
  <c r="H11413" i="1" s="1"/>
  <c r="F11414" i="1"/>
  <c r="H11414" i="1"/>
  <c r="F11415" i="1"/>
  <c r="H11415" i="1" s="1"/>
  <c r="F11416" i="1"/>
  <c r="H11416" i="1"/>
  <c r="F11417" i="1"/>
  <c r="H11417" i="1" s="1"/>
  <c r="F11418" i="1"/>
  <c r="H11418" i="1"/>
  <c r="F11419" i="1"/>
  <c r="H11419" i="1" s="1"/>
  <c r="F11420" i="1"/>
  <c r="H11420" i="1"/>
  <c r="F11421" i="1"/>
  <c r="H11421" i="1" s="1"/>
  <c r="F11422" i="1"/>
  <c r="H11422" i="1"/>
  <c r="F11423" i="1"/>
  <c r="H11423" i="1" s="1"/>
  <c r="F11424" i="1"/>
  <c r="H11424" i="1"/>
  <c r="F11425" i="1"/>
  <c r="H11425" i="1" s="1"/>
  <c r="F11426" i="1"/>
  <c r="H11426" i="1"/>
  <c r="F11427" i="1"/>
  <c r="H11427" i="1" s="1"/>
  <c r="F11428" i="1"/>
  <c r="H11428" i="1"/>
  <c r="F11429" i="1"/>
  <c r="H11429" i="1" s="1"/>
  <c r="F11430" i="1"/>
  <c r="H11430" i="1"/>
  <c r="F11431" i="1"/>
  <c r="H11431" i="1" s="1"/>
  <c r="F11432" i="1"/>
  <c r="H11432" i="1"/>
  <c r="F11433" i="1"/>
  <c r="H11433" i="1" s="1"/>
  <c r="F11434" i="1"/>
  <c r="H11434" i="1"/>
  <c r="F11435" i="1"/>
  <c r="H11435" i="1" s="1"/>
  <c r="F11436" i="1"/>
  <c r="H11436" i="1"/>
  <c r="F11437" i="1"/>
  <c r="H11437" i="1" s="1"/>
  <c r="F11438" i="1"/>
  <c r="H11438" i="1"/>
  <c r="F11439" i="1"/>
  <c r="H11439" i="1" s="1"/>
  <c r="F11440" i="1"/>
  <c r="H11440" i="1"/>
  <c r="F11441" i="1"/>
  <c r="H11441" i="1" s="1"/>
  <c r="F11442" i="1"/>
  <c r="H11442" i="1"/>
  <c r="F11443" i="1"/>
  <c r="H11443" i="1" s="1"/>
  <c r="F11444" i="1"/>
  <c r="H11444" i="1"/>
  <c r="F11445" i="1"/>
  <c r="H11445" i="1" s="1"/>
  <c r="F11446" i="1"/>
  <c r="H11446" i="1"/>
  <c r="F11447" i="1"/>
  <c r="H11447" i="1" s="1"/>
  <c r="F11448" i="1"/>
  <c r="H11448" i="1"/>
  <c r="F11449" i="1"/>
  <c r="H11449" i="1" s="1"/>
  <c r="F11450" i="1"/>
  <c r="H11450" i="1"/>
  <c r="F11451" i="1"/>
  <c r="H11451" i="1" s="1"/>
  <c r="F11452" i="1"/>
  <c r="H11452" i="1"/>
  <c r="F11453" i="1"/>
  <c r="H11453" i="1" s="1"/>
  <c r="F11454" i="1"/>
  <c r="H11454" i="1"/>
  <c r="F11455" i="1"/>
  <c r="H11455" i="1" s="1"/>
  <c r="F11456" i="1"/>
  <c r="H11456" i="1"/>
  <c r="F11457" i="1"/>
  <c r="H11457" i="1" s="1"/>
  <c r="F11458" i="1"/>
  <c r="H11458" i="1"/>
  <c r="F11459" i="1"/>
  <c r="H11459" i="1" s="1"/>
  <c r="F11460" i="1"/>
  <c r="H11460" i="1"/>
  <c r="F11461" i="1"/>
  <c r="H11461" i="1" s="1"/>
  <c r="F11462" i="1"/>
  <c r="H11462" i="1"/>
  <c r="F11463" i="1"/>
  <c r="H11463" i="1" s="1"/>
  <c r="F11464" i="1"/>
  <c r="H11464" i="1"/>
  <c r="F11465" i="1"/>
  <c r="H11465" i="1" s="1"/>
  <c r="F11466" i="1"/>
  <c r="H11466" i="1"/>
  <c r="F11467" i="1"/>
  <c r="H11467" i="1" s="1"/>
  <c r="F11468" i="1"/>
  <c r="H11468" i="1"/>
  <c r="F11469" i="1"/>
  <c r="H11469" i="1" s="1"/>
  <c r="F11470" i="1"/>
  <c r="H11470" i="1"/>
  <c r="F11471" i="1"/>
  <c r="H11471" i="1" s="1"/>
  <c r="F11472" i="1"/>
  <c r="H11472" i="1"/>
  <c r="F11473" i="1"/>
  <c r="H11473" i="1" s="1"/>
  <c r="F11474" i="1"/>
  <c r="H11474" i="1"/>
  <c r="F11475" i="1"/>
  <c r="H11475" i="1" s="1"/>
  <c r="F11476" i="1"/>
  <c r="H11476" i="1"/>
  <c r="F11477" i="1"/>
  <c r="H11477" i="1" s="1"/>
  <c r="F11478" i="1"/>
  <c r="H11478" i="1"/>
  <c r="F11479" i="1"/>
  <c r="H11479" i="1" s="1"/>
  <c r="F11480" i="1"/>
  <c r="H11480" i="1"/>
  <c r="F11481" i="1"/>
  <c r="H11481" i="1" s="1"/>
  <c r="F11482" i="1"/>
  <c r="H11482" i="1"/>
  <c r="F11483" i="1"/>
  <c r="H11483" i="1" s="1"/>
  <c r="F11484" i="1"/>
  <c r="H11484" i="1"/>
  <c r="F11485" i="1"/>
  <c r="H11485" i="1" s="1"/>
  <c r="F11486" i="1"/>
  <c r="H11486" i="1"/>
  <c r="F11487" i="1"/>
  <c r="H11487" i="1" s="1"/>
  <c r="F11488" i="1"/>
  <c r="H11488" i="1"/>
  <c r="F11489" i="1"/>
  <c r="H11489" i="1" s="1"/>
  <c r="F11490" i="1"/>
  <c r="H11490" i="1"/>
  <c r="F11491" i="1"/>
  <c r="H11491" i="1" s="1"/>
  <c r="F11492" i="1"/>
  <c r="H11492" i="1"/>
  <c r="F11493" i="1"/>
  <c r="H11493" i="1" s="1"/>
  <c r="F11494" i="1"/>
  <c r="H11494" i="1"/>
  <c r="F11495" i="1"/>
  <c r="H11495" i="1" s="1"/>
  <c r="F11496" i="1"/>
  <c r="H11496" i="1"/>
  <c r="F11497" i="1"/>
  <c r="H11497" i="1" s="1"/>
  <c r="F11498" i="1"/>
  <c r="H11498" i="1"/>
  <c r="F11499" i="1"/>
  <c r="H11499" i="1" s="1"/>
  <c r="F11500" i="1"/>
  <c r="H11500" i="1"/>
  <c r="F11501" i="1"/>
  <c r="H11501" i="1" s="1"/>
  <c r="F11502" i="1"/>
  <c r="H11502" i="1"/>
  <c r="F11503" i="1"/>
  <c r="H11503" i="1" s="1"/>
  <c r="F11504" i="1"/>
  <c r="H11504" i="1"/>
  <c r="F11505" i="1"/>
  <c r="H11505" i="1" s="1"/>
  <c r="F11506" i="1"/>
  <c r="H11506" i="1"/>
  <c r="F11507" i="1"/>
  <c r="H11507" i="1" s="1"/>
  <c r="F11508" i="1"/>
  <c r="H11508" i="1"/>
  <c r="F11509" i="1"/>
  <c r="H11509" i="1" s="1"/>
  <c r="F11510" i="1"/>
  <c r="H11510" i="1"/>
  <c r="F11511" i="1"/>
  <c r="H11511" i="1" s="1"/>
  <c r="F11512" i="1"/>
  <c r="H11512" i="1"/>
  <c r="F11513" i="1"/>
  <c r="H11513" i="1" s="1"/>
  <c r="F11514" i="1"/>
  <c r="H11514" i="1"/>
  <c r="F11515" i="1"/>
  <c r="H11515" i="1" s="1"/>
  <c r="F11516" i="1"/>
  <c r="H11516" i="1"/>
  <c r="F11517" i="1"/>
  <c r="H11517" i="1" s="1"/>
  <c r="F11518" i="1"/>
  <c r="H11518" i="1"/>
  <c r="F11519" i="1"/>
  <c r="H11519" i="1" s="1"/>
  <c r="F11520" i="1"/>
  <c r="H11520" i="1"/>
  <c r="F11521" i="1"/>
  <c r="H11521" i="1" s="1"/>
  <c r="F11522" i="1"/>
  <c r="H11522" i="1"/>
  <c r="F11523" i="1"/>
  <c r="H11523" i="1" s="1"/>
  <c r="F11524" i="1"/>
  <c r="H11524" i="1"/>
  <c r="F11525" i="1"/>
  <c r="H11525" i="1" s="1"/>
  <c r="F11526" i="1"/>
  <c r="H11526" i="1"/>
  <c r="F11527" i="1"/>
  <c r="H11527" i="1" s="1"/>
  <c r="F11528" i="1"/>
  <c r="H11528" i="1"/>
  <c r="F11529" i="1"/>
  <c r="H11529" i="1" s="1"/>
  <c r="F11530" i="1"/>
  <c r="H11530" i="1"/>
  <c r="F11531" i="1"/>
  <c r="H11531" i="1" s="1"/>
  <c r="F11532" i="1"/>
  <c r="H11532" i="1"/>
  <c r="F11533" i="1"/>
  <c r="H11533" i="1" s="1"/>
  <c r="F11534" i="1"/>
  <c r="H11534" i="1"/>
  <c r="F11535" i="1"/>
  <c r="H11535" i="1" s="1"/>
  <c r="F11536" i="1"/>
  <c r="H11536" i="1"/>
  <c r="F11537" i="1"/>
  <c r="H11537" i="1" s="1"/>
  <c r="F11538" i="1"/>
  <c r="H11538" i="1"/>
  <c r="F11539" i="1"/>
  <c r="H11539" i="1" s="1"/>
  <c r="F11540" i="1"/>
  <c r="H11540" i="1"/>
  <c r="F11541" i="1"/>
  <c r="H11541" i="1" s="1"/>
  <c r="F11542" i="1"/>
  <c r="H11542" i="1"/>
  <c r="F11543" i="1"/>
  <c r="H11543" i="1" s="1"/>
  <c r="F11544" i="1"/>
  <c r="H11544" i="1"/>
  <c r="F11545" i="1"/>
  <c r="H11545" i="1" s="1"/>
  <c r="F11546" i="1"/>
  <c r="H11546" i="1"/>
  <c r="F11547" i="1"/>
  <c r="H11547" i="1" s="1"/>
  <c r="F11548" i="1"/>
  <c r="H11548" i="1"/>
  <c r="F11549" i="1"/>
  <c r="H11549" i="1" s="1"/>
  <c r="F11550" i="1"/>
  <c r="H11550" i="1"/>
  <c r="F11551" i="1"/>
  <c r="H11551" i="1" s="1"/>
  <c r="F11552" i="1"/>
  <c r="H11552" i="1"/>
  <c r="F11553" i="1"/>
  <c r="H11553" i="1" s="1"/>
  <c r="F11554" i="1"/>
  <c r="H11554" i="1"/>
  <c r="F11555" i="1"/>
  <c r="H11555" i="1" s="1"/>
  <c r="F11556" i="1"/>
  <c r="H11556" i="1"/>
  <c r="F11557" i="1"/>
  <c r="H11557" i="1" s="1"/>
  <c r="F11558" i="1"/>
  <c r="H11558" i="1"/>
  <c r="F11559" i="1"/>
  <c r="H11559" i="1" s="1"/>
  <c r="F11560" i="1"/>
  <c r="H11560" i="1"/>
  <c r="F11561" i="1"/>
  <c r="H11561" i="1" s="1"/>
  <c r="F11562" i="1"/>
  <c r="H11562" i="1"/>
  <c r="F11563" i="1"/>
  <c r="H11563" i="1" s="1"/>
  <c r="F11564" i="1"/>
  <c r="H11564" i="1"/>
  <c r="F11565" i="1"/>
  <c r="H11565" i="1" s="1"/>
  <c r="F11566" i="1"/>
  <c r="H11566" i="1"/>
  <c r="F11567" i="1"/>
  <c r="H11567" i="1" s="1"/>
  <c r="F11568" i="1"/>
  <c r="H11568" i="1"/>
  <c r="F11569" i="1"/>
  <c r="H11569" i="1" s="1"/>
  <c r="F11570" i="1"/>
  <c r="H11570" i="1"/>
  <c r="F11571" i="1"/>
  <c r="H11571" i="1" s="1"/>
  <c r="F11572" i="1"/>
  <c r="H11572" i="1"/>
  <c r="F11573" i="1"/>
  <c r="H11573" i="1" s="1"/>
  <c r="F11574" i="1"/>
  <c r="H11574" i="1"/>
  <c r="F11575" i="1"/>
  <c r="H11575" i="1" s="1"/>
  <c r="F11576" i="1"/>
  <c r="H11576" i="1"/>
  <c r="F11577" i="1"/>
  <c r="H11577" i="1" s="1"/>
  <c r="F11578" i="1"/>
  <c r="H11578" i="1"/>
  <c r="F11579" i="1"/>
  <c r="H11579" i="1" s="1"/>
  <c r="F11580" i="1"/>
  <c r="H11580" i="1"/>
  <c r="F11581" i="1"/>
  <c r="H11581" i="1" s="1"/>
  <c r="F11582" i="1"/>
  <c r="H11582" i="1"/>
  <c r="F11583" i="1"/>
  <c r="H11583" i="1" s="1"/>
  <c r="F11584" i="1"/>
  <c r="H11584" i="1"/>
  <c r="F11585" i="1"/>
  <c r="H11585" i="1" s="1"/>
  <c r="F11586" i="1"/>
  <c r="H11586" i="1"/>
  <c r="F11587" i="1"/>
  <c r="H11587" i="1" s="1"/>
  <c r="F11588" i="1"/>
  <c r="H11588" i="1"/>
  <c r="F11589" i="1"/>
  <c r="H11589" i="1" s="1"/>
  <c r="F11590" i="1"/>
  <c r="H11590" i="1"/>
  <c r="F11591" i="1"/>
  <c r="H11591" i="1" s="1"/>
  <c r="F11592" i="1"/>
  <c r="H11592" i="1"/>
  <c r="F11593" i="1"/>
  <c r="H11593" i="1" s="1"/>
  <c r="F11594" i="1"/>
  <c r="H11594" i="1"/>
  <c r="F11595" i="1"/>
  <c r="H11595" i="1" s="1"/>
  <c r="F11596" i="1"/>
  <c r="H11596" i="1"/>
  <c r="F11597" i="1"/>
  <c r="H11597" i="1" s="1"/>
  <c r="F11598" i="1"/>
  <c r="H11598" i="1"/>
  <c r="F11599" i="1"/>
  <c r="H11599" i="1" s="1"/>
  <c r="F11600" i="1"/>
  <c r="H11600" i="1"/>
  <c r="F11601" i="1"/>
  <c r="H11601" i="1" s="1"/>
  <c r="F11602" i="1"/>
  <c r="H11602" i="1"/>
  <c r="F11603" i="1"/>
  <c r="H11603" i="1" s="1"/>
  <c r="F11604" i="1"/>
  <c r="H11604" i="1"/>
  <c r="F11605" i="1"/>
  <c r="H11605" i="1" s="1"/>
  <c r="F11606" i="1"/>
  <c r="H11606" i="1"/>
  <c r="F11607" i="1"/>
  <c r="H11607" i="1" s="1"/>
  <c r="F11608" i="1"/>
  <c r="H11608" i="1"/>
  <c r="F11609" i="1"/>
  <c r="H11609" i="1" s="1"/>
  <c r="F11610" i="1"/>
  <c r="H11610" i="1"/>
  <c r="F11611" i="1"/>
  <c r="H11611" i="1" s="1"/>
  <c r="F11612" i="1"/>
  <c r="H11612" i="1"/>
  <c r="F11613" i="1"/>
  <c r="H11613" i="1" s="1"/>
  <c r="F11614" i="1"/>
  <c r="H11614" i="1"/>
  <c r="F11615" i="1"/>
  <c r="H11615" i="1" s="1"/>
  <c r="F11616" i="1"/>
  <c r="H11616" i="1"/>
  <c r="F11617" i="1"/>
  <c r="H11617" i="1" s="1"/>
  <c r="F11618" i="1"/>
  <c r="H11618" i="1"/>
  <c r="F11619" i="1"/>
  <c r="H11619" i="1" s="1"/>
  <c r="F11620" i="1"/>
  <c r="H11620" i="1"/>
  <c r="F11621" i="1"/>
  <c r="H11621" i="1" s="1"/>
  <c r="F11622" i="1"/>
  <c r="H11622" i="1"/>
  <c r="F11623" i="1"/>
  <c r="H11623" i="1" s="1"/>
  <c r="F11624" i="1"/>
  <c r="H11624" i="1"/>
  <c r="F11625" i="1"/>
  <c r="H11625" i="1" s="1"/>
  <c r="F11626" i="1"/>
  <c r="H11626" i="1"/>
  <c r="F11627" i="1"/>
  <c r="H11627" i="1" s="1"/>
  <c r="F11628" i="1"/>
  <c r="H11628" i="1"/>
  <c r="F11629" i="1"/>
  <c r="H11629" i="1" s="1"/>
  <c r="F11630" i="1"/>
  <c r="H11630" i="1"/>
  <c r="F11631" i="1"/>
  <c r="H11631" i="1" s="1"/>
  <c r="F11632" i="1"/>
  <c r="H11632" i="1"/>
  <c r="F11633" i="1"/>
  <c r="H11633" i="1" s="1"/>
  <c r="F11634" i="1"/>
  <c r="H11634" i="1"/>
  <c r="F11635" i="1"/>
  <c r="H11635" i="1" s="1"/>
  <c r="F11636" i="1"/>
  <c r="H11636" i="1"/>
  <c r="F11637" i="1"/>
  <c r="H11637" i="1" s="1"/>
  <c r="F11638" i="1"/>
  <c r="H11638" i="1"/>
  <c r="F11639" i="1"/>
  <c r="H11639" i="1" s="1"/>
  <c r="F11640" i="1"/>
  <c r="H11640" i="1"/>
  <c r="F11641" i="1"/>
  <c r="H11641" i="1" s="1"/>
  <c r="F11642" i="1"/>
  <c r="H11642" i="1"/>
  <c r="F11643" i="1"/>
  <c r="H11643" i="1" s="1"/>
  <c r="F11644" i="1"/>
  <c r="H11644" i="1"/>
  <c r="F11645" i="1"/>
  <c r="H11645" i="1" s="1"/>
  <c r="F11646" i="1"/>
  <c r="H11646" i="1"/>
  <c r="F11647" i="1"/>
  <c r="H11647" i="1" s="1"/>
  <c r="F11648" i="1"/>
  <c r="H11648" i="1"/>
  <c r="F11649" i="1"/>
  <c r="H11649" i="1" s="1"/>
  <c r="F11650" i="1"/>
  <c r="H11650" i="1"/>
  <c r="F11651" i="1"/>
  <c r="H11651" i="1" s="1"/>
  <c r="F11652" i="1"/>
  <c r="H11652" i="1"/>
  <c r="F11653" i="1"/>
  <c r="H11653" i="1" s="1"/>
  <c r="F11654" i="1"/>
  <c r="H11654" i="1"/>
  <c r="F11655" i="1"/>
  <c r="H11655" i="1" s="1"/>
  <c r="F11656" i="1"/>
  <c r="H11656" i="1"/>
  <c r="F11657" i="1"/>
  <c r="H11657" i="1" s="1"/>
  <c r="F11658" i="1"/>
  <c r="H11658" i="1"/>
  <c r="F11659" i="1"/>
  <c r="H11659" i="1" s="1"/>
  <c r="F11660" i="1"/>
  <c r="H11660" i="1"/>
  <c r="F11661" i="1"/>
  <c r="H11661" i="1" s="1"/>
  <c r="F11662" i="1"/>
  <c r="H11662" i="1"/>
  <c r="F11663" i="1"/>
  <c r="H11663" i="1" s="1"/>
  <c r="F11664" i="1"/>
  <c r="H11664" i="1"/>
  <c r="F11665" i="1"/>
  <c r="H11665" i="1" s="1"/>
  <c r="F11666" i="1"/>
  <c r="H11666" i="1"/>
  <c r="F11667" i="1"/>
  <c r="H11667" i="1" s="1"/>
  <c r="F11668" i="1"/>
  <c r="H11668" i="1"/>
  <c r="F11669" i="1"/>
  <c r="H11669" i="1" s="1"/>
  <c r="F11670" i="1"/>
  <c r="H11670" i="1"/>
  <c r="F11671" i="1"/>
  <c r="H11671" i="1" s="1"/>
  <c r="F11672" i="1"/>
  <c r="H11672" i="1"/>
  <c r="F11673" i="1"/>
  <c r="H11673" i="1" s="1"/>
  <c r="F11674" i="1"/>
  <c r="H11674" i="1"/>
  <c r="F11675" i="1"/>
  <c r="H11675" i="1" s="1"/>
  <c r="F11676" i="1"/>
  <c r="H11676" i="1"/>
  <c r="F11677" i="1"/>
  <c r="H11677" i="1" s="1"/>
  <c r="F11678" i="1"/>
  <c r="H11678" i="1"/>
  <c r="F11679" i="1"/>
  <c r="H11679" i="1" s="1"/>
  <c r="F11680" i="1"/>
  <c r="H11680" i="1"/>
  <c r="F11681" i="1"/>
  <c r="H11681" i="1" s="1"/>
  <c r="F11682" i="1"/>
  <c r="H11682" i="1"/>
  <c r="F11683" i="1"/>
  <c r="H11683" i="1" s="1"/>
  <c r="F11684" i="1"/>
  <c r="H11684" i="1"/>
  <c r="F11685" i="1"/>
  <c r="H11685" i="1" s="1"/>
  <c r="F11686" i="1"/>
  <c r="H11686" i="1"/>
  <c r="F11687" i="1"/>
  <c r="H11687" i="1" s="1"/>
  <c r="F11688" i="1"/>
  <c r="H11688" i="1"/>
  <c r="F11689" i="1"/>
  <c r="H11689" i="1" s="1"/>
  <c r="F11690" i="1"/>
  <c r="H11690" i="1"/>
  <c r="F11691" i="1"/>
  <c r="H11691" i="1" s="1"/>
  <c r="F11692" i="1"/>
  <c r="H11692" i="1"/>
  <c r="F11693" i="1"/>
  <c r="H11693" i="1" s="1"/>
  <c r="F11694" i="1"/>
  <c r="H11694" i="1"/>
  <c r="F11695" i="1"/>
  <c r="H11695" i="1" s="1"/>
  <c r="F11696" i="1"/>
  <c r="H11696" i="1"/>
  <c r="F11697" i="1"/>
  <c r="H11697" i="1" s="1"/>
  <c r="F11698" i="1"/>
  <c r="H11698" i="1"/>
  <c r="F11699" i="1"/>
  <c r="H11699" i="1" s="1"/>
  <c r="F11700" i="1"/>
  <c r="H11700" i="1"/>
  <c r="F11701" i="1"/>
  <c r="H11701" i="1" s="1"/>
  <c r="F11702" i="1"/>
  <c r="H11702" i="1"/>
  <c r="F11703" i="1"/>
  <c r="H11703" i="1" s="1"/>
  <c r="F11704" i="1"/>
  <c r="H11704" i="1"/>
  <c r="F11705" i="1"/>
  <c r="H11705" i="1" s="1"/>
  <c r="F11706" i="1"/>
  <c r="H11706" i="1"/>
  <c r="F11707" i="1"/>
  <c r="H11707" i="1" s="1"/>
  <c r="F11708" i="1"/>
  <c r="H11708" i="1"/>
  <c r="F11709" i="1"/>
  <c r="H11709" i="1" s="1"/>
  <c r="F11710" i="1"/>
  <c r="H11710" i="1"/>
  <c r="F11711" i="1"/>
  <c r="H11711" i="1" s="1"/>
  <c r="F11712" i="1"/>
  <c r="H11712" i="1"/>
  <c r="F11713" i="1"/>
  <c r="H11713" i="1" s="1"/>
  <c r="F11714" i="1"/>
  <c r="H11714" i="1"/>
  <c r="F11715" i="1"/>
  <c r="H11715" i="1" s="1"/>
  <c r="F11716" i="1"/>
  <c r="H11716" i="1"/>
  <c r="F11717" i="1"/>
  <c r="H11717" i="1" s="1"/>
  <c r="F11718" i="1"/>
  <c r="H11718" i="1"/>
  <c r="F11719" i="1"/>
  <c r="H11719" i="1" s="1"/>
  <c r="F11720" i="1"/>
  <c r="H11720" i="1"/>
  <c r="F11721" i="1"/>
  <c r="H11721" i="1" s="1"/>
  <c r="F11722" i="1"/>
  <c r="H11722" i="1"/>
  <c r="F11723" i="1"/>
  <c r="H11723" i="1" s="1"/>
  <c r="F11724" i="1"/>
  <c r="H11724" i="1"/>
  <c r="F11725" i="1"/>
  <c r="H11725" i="1" s="1"/>
  <c r="F11726" i="1"/>
  <c r="H11726" i="1"/>
  <c r="F11727" i="1"/>
  <c r="H11727" i="1" s="1"/>
  <c r="F11728" i="1"/>
  <c r="H11728" i="1"/>
  <c r="F11729" i="1"/>
  <c r="H11729" i="1" s="1"/>
  <c r="F11730" i="1"/>
  <c r="H11730" i="1"/>
  <c r="F11731" i="1"/>
  <c r="H11731" i="1" s="1"/>
  <c r="F11732" i="1"/>
  <c r="H11732" i="1"/>
  <c r="F11733" i="1"/>
  <c r="H11733" i="1" s="1"/>
  <c r="F11734" i="1"/>
  <c r="H11734" i="1"/>
  <c r="F11735" i="1"/>
  <c r="H11735" i="1" s="1"/>
  <c r="F11736" i="1"/>
  <c r="H11736" i="1"/>
  <c r="F11737" i="1"/>
  <c r="H11737" i="1" s="1"/>
  <c r="F11738" i="1"/>
  <c r="H11738" i="1"/>
  <c r="F11739" i="1"/>
  <c r="H11739" i="1" s="1"/>
  <c r="F11740" i="1"/>
  <c r="H11740" i="1"/>
  <c r="F11741" i="1"/>
  <c r="H11741" i="1" s="1"/>
  <c r="F11742" i="1"/>
  <c r="H11742" i="1"/>
  <c r="F11743" i="1"/>
  <c r="H11743" i="1" s="1"/>
  <c r="F11744" i="1"/>
  <c r="H11744" i="1"/>
  <c r="F11745" i="1"/>
  <c r="H11745" i="1" s="1"/>
  <c r="F11746" i="1"/>
  <c r="H11746" i="1"/>
  <c r="F11747" i="1"/>
  <c r="H11747" i="1" s="1"/>
  <c r="F11748" i="1"/>
  <c r="H11748" i="1"/>
  <c r="F11749" i="1"/>
  <c r="H11749" i="1" s="1"/>
  <c r="F11750" i="1"/>
  <c r="H11750" i="1"/>
  <c r="F11751" i="1"/>
  <c r="H11751" i="1" s="1"/>
  <c r="F11752" i="1"/>
  <c r="H11752" i="1"/>
  <c r="F11753" i="1"/>
  <c r="H11753" i="1" s="1"/>
  <c r="F11754" i="1"/>
  <c r="H11754" i="1"/>
  <c r="F11755" i="1"/>
  <c r="H11755" i="1" s="1"/>
  <c r="F11756" i="1"/>
  <c r="H11756" i="1"/>
  <c r="F11757" i="1"/>
  <c r="H11757" i="1" s="1"/>
  <c r="F11758" i="1"/>
  <c r="H11758" i="1"/>
  <c r="F11759" i="1"/>
  <c r="H11759" i="1" s="1"/>
  <c r="F11760" i="1"/>
  <c r="H11760" i="1"/>
  <c r="F11761" i="1"/>
  <c r="H11761" i="1" s="1"/>
  <c r="F11762" i="1"/>
  <c r="H11762" i="1"/>
  <c r="F11763" i="1"/>
  <c r="H11763" i="1" s="1"/>
  <c r="F11764" i="1"/>
  <c r="H11764" i="1"/>
  <c r="F11765" i="1"/>
  <c r="H11765" i="1" s="1"/>
  <c r="F11766" i="1"/>
  <c r="H11766" i="1"/>
  <c r="F11767" i="1"/>
  <c r="H11767" i="1" s="1"/>
  <c r="F11768" i="1"/>
  <c r="H11768" i="1"/>
  <c r="F11769" i="1"/>
  <c r="H11769" i="1" s="1"/>
  <c r="F11770" i="1"/>
  <c r="H11770" i="1"/>
  <c r="F11771" i="1"/>
  <c r="H11771" i="1" s="1"/>
  <c r="F11772" i="1"/>
  <c r="H11772" i="1"/>
  <c r="F11773" i="1"/>
  <c r="H11773" i="1" s="1"/>
  <c r="F11774" i="1"/>
  <c r="H11774" i="1"/>
  <c r="F11775" i="1"/>
  <c r="H11775" i="1" s="1"/>
  <c r="F11776" i="1"/>
  <c r="H11776" i="1"/>
  <c r="F11777" i="1"/>
  <c r="H11777" i="1" s="1"/>
  <c r="F11778" i="1"/>
  <c r="H11778" i="1"/>
  <c r="F11779" i="1"/>
  <c r="H11779" i="1" s="1"/>
  <c r="F11780" i="1"/>
  <c r="H11780" i="1"/>
  <c r="F11781" i="1"/>
  <c r="H11781" i="1" s="1"/>
  <c r="F11782" i="1"/>
  <c r="H11782" i="1"/>
  <c r="F11783" i="1"/>
  <c r="H11783" i="1" s="1"/>
  <c r="F11784" i="1"/>
  <c r="H11784" i="1"/>
  <c r="F11785" i="1"/>
  <c r="H11785" i="1" s="1"/>
  <c r="F11786" i="1"/>
  <c r="H11786" i="1"/>
  <c r="F11787" i="1"/>
  <c r="H11787" i="1" s="1"/>
  <c r="F11788" i="1"/>
  <c r="H11788" i="1"/>
  <c r="F11789" i="1"/>
  <c r="H11789" i="1" s="1"/>
  <c r="F11790" i="1"/>
  <c r="H11790" i="1"/>
  <c r="F11791" i="1"/>
  <c r="H11791" i="1" s="1"/>
  <c r="F11792" i="1"/>
  <c r="H11792" i="1"/>
  <c r="F11793" i="1"/>
  <c r="H11793" i="1" s="1"/>
  <c r="F11794" i="1"/>
  <c r="H11794" i="1"/>
  <c r="F11795" i="1"/>
  <c r="H11795" i="1" s="1"/>
  <c r="F11796" i="1"/>
  <c r="H11796" i="1"/>
  <c r="F11797" i="1"/>
  <c r="H11797" i="1" s="1"/>
  <c r="F11798" i="1"/>
  <c r="H11798" i="1"/>
  <c r="F11799" i="1"/>
  <c r="H11799" i="1" s="1"/>
  <c r="F11800" i="1"/>
  <c r="H11800" i="1"/>
  <c r="F11801" i="1"/>
  <c r="H11801" i="1" s="1"/>
  <c r="F11802" i="1"/>
  <c r="H11802" i="1"/>
  <c r="F11803" i="1"/>
  <c r="H11803" i="1" s="1"/>
  <c r="F11804" i="1"/>
  <c r="H11804" i="1"/>
  <c r="F11805" i="1"/>
  <c r="H11805" i="1" s="1"/>
  <c r="F11806" i="1"/>
  <c r="H11806" i="1"/>
  <c r="F11807" i="1"/>
  <c r="H11807" i="1" s="1"/>
  <c r="F11808" i="1"/>
  <c r="H11808" i="1"/>
  <c r="F11809" i="1"/>
  <c r="H11809" i="1" s="1"/>
  <c r="F11810" i="1"/>
  <c r="H11810" i="1"/>
  <c r="F11811" i="1"/>
  <c r="H11811" i="1" s="1"/>
  <c r="F11812" i="1"/>
  <c r="H11812" i="1"/>
  <c r="F11813" i="1"/>
  <c r="H11813" i="1" s="1"/>
  <c r="F11814" i="1"/>
  <c r="H11814" i="1"/>
  <c r="F11815" i="1"/>
  <c r="H11815" i="1" s="1"/>
  <c r="F11816" i="1"/>
  <c r="H11816" i="1"/>
  <c r="F11817" i="1"/>
  <c r="H11817" i="1" s="1"/>
  <c r="F11818" i="1"/>
  <c r="H11818" i="1"/>
  <c r="F11819" i="1"/>
  <c r="H11819" i="1" s="1"/>
  <c r="F11820" i="1"/>
  <c r="H11820" i="1"/>
  <c r="F11821" i="1"/>
  <c r="H11821" i="1" s="1"/>
  <c r="F11822" i="1"/>
  <c r="H11822" i="1"/>
  <c r="F11823" i="1"/>
  <c r="H11823" i="1" s="1"/>
  <c r="F11824" i="1"/>
  <c r="H11824" i="1"/>
  <c r="F11825" i="1"/>
  <c r="H11825" i="1" s="1"/>
  <c r="F11826" i="1"/>
  <c r="H11826" i="1"/>
  <c r="F11827" i="1"/>
  <c r="H11827" i="1" s="1"/>
  <c r="F11828" i="1"/>
  <c r="H11828" i="1"/>
  <c r="F11829" i="1"/>
  <c r="H11829" i="1" s="1"/>
  <c r="F11830" i="1"/>
  <c r="H11830" i="1"/>
  <c r="F11831" i="1"/>
  <c r="H11831" i="1" s="1"/>
  <c r="F11832" i="1"/>
  <c r="H11832" i="1"/>
  <c r="F11833" i="1"/>
  <c r="H11833" i="1" s="1"/>
  <c r="F11834" i="1"/>
  <c r="H11834" i="1"/>
  <c r="F11835" i="1"/>
  <c r="H11835" i="1" s="1"/>
  <c r="F11836" i="1"/>
  <c r="H11836" i="1"/>
  <c r="F11837" i="1"/>
  <c r="H11837" i="1" s="1"/>
  <c r="F11838" i="1"/>
  <c r="H11838" i="1"/>
  <c r="F11839" i="1"/>
  <c r="H11839" i="1" s="1"/>
  <c r="F11840" i="1"/>
  <c r="H11840" i="1"/>
  <c r="F11841" i="1"/>
  <c r="H11841" i="1" s="1"/>
  <c r="F11842" i="1"/>
  <c r="H11842" i="1"/>
  <c r="F11843" i="1"/>
  <c r="H11843" i="1" s="1"/>
  <c r="F11844" i="1"/>
  <c r="H11844" i="1"/>
  <c r="F11845" i="1"/>
  <c r="H11845" i="1" s="1"/>
  <c r="F11846" i="1"/>
  <c r="H11846" i="1"/>
  <c r="F11847" i="1"/>
  <c r="H11847" i="1" s="1"/>
  <c r="F11848" i="1"/>
  <c r="H11848" i="1"/>
  <c r="F11849" i="1"/>
  <c r="H11849" i="1" s="1"/>
  <c r="F11850" i="1"/>
  <c r="H11850" i="1"/>
  <c r="F11851" i="1"/>
  <c r="H11851" i="1" s="1"/>
  <c r="F11852" i="1"/>
  <c r="H11852" i="1"/>
  <c r="F11853" i="1"/>
  <c r="H11853" i="1" s="1"/>
  <c r="F11854" i="1"/>
  <c r="H11854" i="1"/>
  <c r="F11855" i="1"/>
  <c r="H11855" i="1" s="1"/>
  <c r="F11856" i="1"/>
  <c r="H11856" i="1"/>
  <c r="F11857" i="1"/>
  <c r="H11857" i="1" s="1"/>
  <c r="F11858" i="1"/>
  <c r="H11858" i="1"/>
  <c r="F11859" i="1"/>
  <c r="H11859" i="1" s="1"/>
  <c r="F11860" i="1"/>
  <c r="H11860" i="1"/>
  <c r="F11861" i="1"/>
  <c r="H11861" i="1" s="1"/>
  <c r="F11862" i="1"/>
  <c r="H11862" i="1"/>
  <c r="F11863" i="1"/>
  <c r="H11863" i="1" s="1"/>
  <c r="F11864" i="1"/>
  <c r="H11864" i="1"/>
  <c r="F11865" i="1"/>
  <c r="H11865" i="1" s="1"/>
  <c r="F11866" i="1"/>
  <c r="H11866" i="1"/>
  <c r="F11867" i="1"/>
  <c r="H11867" i="1" s="1"/>
  <c r="F11868" i="1"/>
  <c r="H11868" i="1"/>
  <c r="F11869" i="1"/>
  <c r="H11869" i="1" s="1"/>
  <c r="F11870" i="1"/>
  <c r="H11870" i="1"/>
  <c r="F11871" i="1"/>
  <c r="H11871" i="1" s="1"/>
  <c r="F11872" i="1"/>
  <c r="H11872" i="1"/>
  <c r="F11873" i="1"/>
  <c r="H11873" i="1" s="1"/>
  <c r="F11874" i="1"/>
  <c r="H11874" i="1"/>
  <c r="F11875" i="1"/>
  <c r="H11875" i="1" s="1"/>
  <c r="F11876" i="1"/>
  <c r="H11876" i="1"/>
  <c r="F11877" i="1"/>
  <c r="H11877" i="1" s="1"/>
  <c r="F11878" i="1"/>
  <c r="H11878" i="1"/>
  <c r="F11879" i="1"/>
  <c r="H11879" i="1" s="1"/>
  <c r="F11880" i="1"/>
  <c r="H11880" i="1"/>
  <c r="F11881" i="1"/>
  <c r="H11881" i="1" s="1"/>
  <c r="F11882" i="1"/>
  <c r="H11882" i="1"/>
  <c r="F11883" i="1"/>
  <c r="H11883" i="1" s="1"/>
  <c r="F11884" i="1"/>
  <c r="H11884" i="1"/>
  <c r="F11885" i="1"/>
  <c r="H11885" i="1" s="1"/>
  <c r="F11886" i="1"/>
  <c r="H11886" i="1"/>
  <c r="F11887" i="1"/>
  <c r="H11887" i="1" s="1"/>
  <c r="F11888" i="1"/>
  <c r="H11888" i="1"/>
  <c r="F11889" i="1"/>
  <c r="H11889" i="1" s="1"/>
  <c r="F11890" i="1"/>
  <c r="H11890" i="1"/>
  <c r="F11891" i="1"/>
  <c r="H11891" i="1" s="1"/>
  <c r="F11892" i="1"/>
  <c r="H11892" i="1"/>
  <c r="F11893" i="1"/>
  <c r="H11893" i="1" s="1"/>
  <c r="F11894" i="1"/>
  <c r="H11894" i="1"/>
  <c r="F11895" i="1"/>
  <c r="H11895" i="1" s="1"/>
  <c r="F11896" i="1"/>
  <c r="H11896" i="1"/>
  <c r="F11897" i="1"/>
  <c r="H11897" i="1" s="1"/>
  <c r="F11898" i="1"/>
  <c r="H11898" i="1"/>
  <c r="F11899" i="1"/>
  <c r="H11899" i="1" s="1"/>
  <c r="F11900" i="1"/>
  <c r="H11900" i="1"/>
  <c r="F11901" i="1"/>
  <c r="H11901" i="1" s="1"/>
  <c r="F11902" i="1"/>
  <c r="H11902" i="1"/>
  <c r="F11903" i="1"/>
  <c r="H11903" i="1" s="1"/>
  <c r="F11904" i="1"/>
  <c r="H11904" i="1"/>
  <c r="F11905" i="1"/>
  <c r="H11905" i="1" s="1"/>
  <c r="F11906" i="1"/>
  <c r="H11906" i="1"/>
  <c r="F11907" i="1"/>
  <c r="H11907" i="1" s="1"/>
  <c r="F11908" i="1"/>
  <c r="H11908" i="1"/>
  <c r="F11909" i="1"/>
  <c r="H11909" i="1" s="1"/>
  <c r="F11910" i="1"/>
  <c r="H11910" i="1"/>
  <c r="F11911" i="1"/>
  <c r="H11911" i="1" s="1"/>
  <c r="F11912" i="1"/>
  <c r="H11912" i="1"/>
  <c r="F11913" i="1"/>
  <c r="H11913" i="1" s="1"/>
  <c r="F11914" i="1"/>
  <c r="H11914" i="1"/>
  <c r="F11915" i="1"/>
  <c r="H11915" i="1" s="1"/>
  <c r="F11916" i="1"/>
  <c r="H11916" i="1"/>
  <c r="F11917" i="1"/>
  <c r="H11917" i="1" s="1"/>
  <c r="F11918" i="1"/>
  <c r="H11918" i="1"/>
  <c r="F11919" i="1"/>
  <c r="H11919" i="1" s="1"/>
  <c r="F11920" i="1"/>
  <c r="H11920" i="1"/>
  <c r="F11921" i="1"/>
  <c r="H11921" i="1" s="1"/>
  <c r="F11922" i="1"/>
  <c r="H11922" i="1"/>
  <c r="F11923" i="1"/>
  <c r="H11923" i="1" s="1"/>
  <c r="F11924" i="1"/>
  <c r="H11924" i="1"/>
  <c r="F11925" i="1"/>
  <c r="H11925" i="1" s="1"/>
  <c r="F11926" i="1"/>
  <c r="H11926" i="1"/>
  <c r="F11927" i="1"/>
  <c r="H11927" i="1" s="1"/>
  <c r="F11928" i="1"/>
  <c r="H11928" i="1"/>
  <c r="F11929" i="1"/>
  <c r="H11929" i="1" s="1"/>
  <c r="F11930" i="1"/>
  <c r="H11930" i="1"/>
  <c r="F11931" i="1"/>
  <c r="H11931" i="1" s="1"/>
  <c r="F11932" i="1"/>
  <c r="H11932" i="1"/>
  <c r="F11933" i="1"/>
  <c r="H11933" i="1" s="1"/>
  <c r="F11934" i="1"/>
  <c r="H11934" i="1"/>
  <c r="F11935" i="1"/>
  <c r="H11935" i="1" s="1"/>
  <c r="F11936" i="1"/>
  <c r="H11936" i="1"/>
  <c r="F11937" i="1"/>
  <c r="H11937" i="1" s="1"/>
  <c r="F11938" i="1"/>
  <c r="H11938" i="1"/>
  <c r="F11939" i="1"/>
  <c r="H11939" i="1" s="1"/>
  <c r="F11940" i="1"/>
  <c r="H11940" i="1"/>
  <c r="F11941" i="1"/>
  <c r="H11941" i="1" s="1"/>
  <c r="F11942" i="1"/>
  <c r="H11942" i="1"/>
  <c r="F11943" i="1"/>
  <c r="H11943" i="1" s="1"/>
  <c r="F11944" i="1"/>
  <c r="H11944" i="1"/>
  <c r="F11945" i="1"/>
  <c r="H11945" i="1" s="1"/>
  <c r="F11946" i="1"/>
  <c r="H11946" i="1"/>
  <c r="F11947" i="1"/>
  <c r="H11947" i="1" s="1"/>
  <c r="F11948" i="1"/>
  <c r="H11948" i="1"/>
  <c r="F11949" i="1"/>
  <c r="H11949" i="1" s="1"/>
  <c r="F11950" i="1"/>
  <c r="H11950" i="1"/>
  <c r="F11951" i="1"/>
  <c r="H11951" i="1" s="1"/>
  <c r="F11952" i="1"/>
  <c r="H11952" i="1"/>
  <c r="F11953" i="1"/>
  <c r="H11953" i="1" s="1"/>
  <c r="F11954" i="1"/>
  <c r="H11954" i="1"/>
  <c r="F11955" i="1"/>
  <c r="H11955" i="1" s="1"/>
  <c r="F11956" i="1"/>
  <c r="H11956" i="1"/>
  <c r="F11957" i="1"/>
  <c r="H11957" i="1"/>
  <c r="F11958" i="1"/>
  <c r="H11958" i="1"/>
  <c r="F11959" i="1"/>
  <c r="H11959" i="1"/>
  <c r="F11960" i="1"/>
  <c r="H11960" i="1"/>
  <c r="F11961" i="1"/>
  <c r="H11961" i="1"/>
  <c r="F11962" i="1"/>
  <c r="H11962" i="1"/>
  <c r="F11963" i="1"/>
  <c r="H11963" i="1"/>
  <c r="F11964" i="1"/>
  <c r="H11964" i="1"/>
  <c r="F11965" i="1"/>
  <c r="H11965" i="1"/>
  <c r="F11966" i="1"/>
  <c r="H11966" i="1"/>
  <c r="F11967" i="1"/>
  <c r="H11967" i="1"/>
  <c r="F11968" i="1"/>
  <c r="H11968" i="1"/>
  <c r="F11969" i="1"/>
  <c r="H11969" i="1"/>
  <c r="F11970" i="1"/>
  <c r="H11970" i="1"/>
  <c r="F11971" i="1"/>
  <c r="H11971" i="1"/>
  <c r="F11972" i="1"/>
  <c r="H11972" i="1"/>
  <c r="F11973" i="1"/>
  <c r="H11973" i="1"/>
  <c r="F11974" i="1"/>
  <c r="H11974" i="1"/>
  <c r="F11975" i="1"/>
  <c r="H11975" i="1"/>
  <c r="F11976" i="1"/>
  <c r="H11976" i="1"/>
  <c r="F11977" i="1"/>
  <c r="H11977" i="1"/>
  <c r="F11978" i="1"/>
  <c r="H11978" i="1"/>
  <c r="F11979" i="1"/>
  <c r="H11979" i="1"/>
  <c r="F11980" i="1"/>
  <c r="H11980" i="1"/>
  <c r="F11981" i="1"/>
  <c r="H11981" i="1"/>
  <c r="F11982" i="1"/>
  <c r="H11982" i="1"/>
  <c r="F11983" i="1"/>
  <c r="H11983" i="1"/>
  <c r="F11984" i="1"/>
  <c r="H11984" i="1"/>
  <c r="F11985" i="1"/>
  <c r="H11985" i="1"/>
  <c r="F11986" i="1"/>
  <c r="H11986" i="1"/>
  <c r="F11987" i="1"/>
  <c r="H11987" i="1"/>
  <c r="F11988" i="1"/>
  <c r="H11988" i="1"/>
  <c r="F11989" i="1"/>
  <c r="H11989" i="1"/>
  <c r="F11990" i="1"/>
  <c r="H11990" i="1"/>
  <c r="F11991" i="1"/>
  <c r="H11991" i="1"/>
  <c r="F11992" i="1"/>
  <c r="H11992" i="1"/>
  <c r="F11993" i="1"/>
  <c r="H11993" i="1"/>
  <c r="F11994" i="1"/>
  <c r="H11994" i="1"/>
  <c r="F11995" i="1"/>
  <c r="H11995" i="1"/>
  <c r="F11996" i="1"/>
  <c r="H11996" i="1"/>
  <c r="F11997" i="1"/>
  <c r="H11997" i="1"/>
  <c r="F11998" i="1"/>
  <c r="H11998" i="1"/>
  <c r="F11999" i="1"/>
  <c r="H11999" i="1"/>
  <c r="F12000" i="1"/>
  <c r="H12000" i="1"/>
  <c r="F12001" i="1"/>
  <c r="H12001" i="1"/>
  <c r="F12002" i="1"/>
  <c r="H12002" i="1"/>
  <c r="F12003" i="1"/>
  <c r="H12003" i="1"/>
  <c r="F12004" i="1"/>
  <c r="H12004" i="1"/>
  <c r="F12005" i="1"/>
  <c r="H12005" i="1"/>
  <c r="F12006" i="1"/>
  <c r="H12006" i="1"/>
  <c r="F12007" i="1"/>
  <c r="H12007" i="1"/>
  <c r="I9776" i="1" l="1"/>
  <c r="I9777" i="1" s="1"/>
  <c r="I9778" i="1" s="1"/>
  <c r="I9779" i="1" s="1"/>
  <c r="I9780" i="1" s="1"/>
  <c r="I9781" i="1" s="1"/>
  <c r="I9782" i="1" s="1"/>
  <c r="I9783" i="1" s="1"/>
  <c r="I9784" i="1" s="1"/>
  <c r="I9785" i="1" s="1"/>
  <c r="I9786" i="1" s="1"/>
  <c r="I9787" i="1" s="1"/>
  <c r="I9788" i="1" s="1"/>
  <c r="I9789" i="1" s="1"/>
  <c r="I9790" i="1" s="1"/>
  <c r="I9791" i="1" s="1"/>
  <c r="I9792" i="1" s="1"/>
  <c r="I9793" i="1" s="1"/>
  <c r="I9794" i="1" s="1"/>
  <c r="I9795" i="1" s="1"/>
  <c r="I9796" i="1" s="1"/>
  <c r="I9797" i="1" s="1"/>
  <c r="I9798" i="1" s="1"/>
  <c r="I9799" i="1" s="1"/>
  <c r="I9800" i="1" s="1"/>
  <c r="I9801" i="1" s="1"/>
  <c r="I9802" i="1" s="1"/>
  <c r="I9803" i="1" s="1"/>
  <c r="I9804" i="1" s="1"/>
  <c r="I9805" i="1" s="1"/>
  <c r="I9806" i="1" s="1"/>
  <c r="I9807" i="1" s="1"/>
  <c r="I9808" i="1" s="1"/>
  <c r="I9809" i="1" s="1"/>
  <c r="I9810" i="1" s="1"/>
  <c r="I9811" i="1" s="1"/>
  <c r="I9812" i="1" s="1"/>
  <c r="I9813" i="1" s="1"/>
  <c r="I9814" i="1" s="1"/>
  <c r="I9815" i="1" s="1"/>
  <c r="I9816" i="1" s="1"/>
  <c r="I9817" i="1" s="1"/>
  <c r="I9818" i="1" s="1"/>
  <c r="I9819" i="1" s="1"/>
  <c r="I9820" i="1" s="1"/>
  <c r="I9821" i="1" s="1"/>
  <c r="I9822" i="1" s="1"/>
  <c r="I9823" i="1" s="1"/>
  <c r="I9824" i="1" s="1"/>
  <c r="I9825" i="1" s="1"/>
  <c r="I9826" i="1" s="1"/>
  <c r="I9827" i="1" s="1"/>
  <c r="I9828" i="1" s="1"/>
  <c r="I9829" i="1" s="1"/>
  <c r="I9830" i="1" s="1"/>
  <c r="I9831" i="1" s="1"/>
  <c r="I9832" i="1" s="1"/>
  <c r="I9833" i="1" s="1"/>
  <c r="I9834" i="1" s="1"/>
  <c r="I9835" i="1" s="1"/>
  <c r="I9836" i="1" s="1"/>
  <c r="I9837" i="1" s="1"/>
  <c r="I9838" i="1" s="1"/>
  <c r="I9839" i="1" s="1"/>
  <c r="I9840" i="1" s="1"/>
  <c r="I9841" i="1" s="1"/>
  <c r="I9842" i="1" s="1"/>
  <c r="I9843" i="1" s="1"/>
  <c r="I9844" i="1" s="1"/>
  <c r="I9845" i="1" s="1"/>
  <c r="I9846" i="1" s="1"/>
  <c r="I9847" i="1" s="1"/>
  <c r="I9848" i="1" s="1"/>
  <c r="I9849" i="1" s="1"/>
  <c r="I9850" i="1" s="1"/>
  <c r="I9851" i="1" s="1"/>
  <c r="I9852" i="1" s="1"/>
  <c r="I9853" i="1" s="1"/>
  <c r="I9854" i="1" s="1"/>
  <c r="I9855" i="1" s="1"/>
  <c r="I9856" i="1" s="1"/>
  <c r="I9857" i="1" s="1"/>
  <c r="I9858" i="1" s="1"/>
  <c r="I9859" i="1" s="1"/>
  <c r="I9860" i="1" s="1"/>
  <c r="I9861" i="1" s="1"/>
  <c r="I9862" i="1" s="1"/>
  <c r="I9863" i="1" s="1"/>
  <c r="I9864" i="1" s="1"/>
  <c r="I9865" i="1" s="1"/>
  <c r="I9866" i="1" s="1"/>
  <c r="I9867" i="1" s="1"/>
  <c r="I9868" i="1" s="1"/>
  <c r="I9869" i="1" s="1"/>
  <c r="I9870" i="1" s="1"/>
  <c r="I9871" i="1" s="1"/>
  <c r="I9872" i="1" s="1"/>
  <c r="I9873" i="1" s="1"/>
  <c r="I9874" i="1" s="1"/>
  <c r="I9875" i="1" s="1"/>
  <c r="I9876" i="1" s="1"/>
  <c r="I9877" i="1" s="1"/>
  <c r="I9878" i="1" s="1"/>
  <c r="I9879" i="1" s="1"/>
  <c r="I9880" i="1" s="1"/>
  <c r="I9881" i="1" s="1"/>
  <c r="I9882" i="1" s="1"/>
  <c r="I9883" i="1" s="1"/>
  <c r="I9884" i="1" s="1"/>
  <c r="I9885" i="1" s="1"/>
  <c r="I9886" i="1" s="1"/>
  <c r="I9887" i="1" s="1"/>
  <c r="I9888" i="1" s="1"/>
  <c r="I9889" i="1" s="1"/>
  <c r="I9890" i="1" s="1"/>
  <c r="I9891" i="1" s="1"/>
  <c r="I9892" i="1" s="1"/>
  <c r="I9893" i="1" s="1"/>
  <c r="I9894" i="1" s="1"/>
  <c r="I9895" i="1" s="1"/>
  <c r="I9896" i="1" s="1"/>
  <c r="I9897" i="1" s="1"/>
  <c r="I9898" i="1" s="1"/>
  <c r="I9899" i="1" s="1"/>
  <c r="I9900" i="1" s="1"/>
  <c r="I9901" i="1" s="1"/>
  <c r="I9902" i="1" s="1"/>
  <c r="I9903" i="1" s="1"/>
  <c r="I9904" i="1" s="1"/>
  <c r="I9905" i="1" s="1"/>
  <c r="I9906" i="1" s="1"/>
  <c r="I9907" i="1" s="1"/>
  <c r="I9908" i="1" s="1"/>
  <c r="I9909" i="1" s="1"/>
  <c r="I9910" i="1" s="1"/>
  <c r="I9911" i="1" s="1"/>
  <c r="I9912" i="1" s="1"/>
  <c r="I9913" i="1" s="1"/>
  <c r="I9914" i="1" s="1"/>
  <c r="I9915" i="1" s="1"/>
  <c r="I9916" i="1" s="1"/>
  <c r="I9917" i="1" s="1"/>
  <c r="I9918" i="1" s="1"/>
  <c r="I9919" i="1" s="1"/>
  <c r="I9920" i="1" s="1"/>
  <c r="I9921" i="1" s="1"/>
  <c r="I9922" i="1" s="1"/>
  <c r="I9923" i="1" s="1"/>
  <c r="I9924" i="1" s="1"/>
  <c r="I9925" i="1" s="1"/>
  <c r="I9926" i="1" s="1"/>
  <c r="I9927" i="1" s="1"/>
  <c r="I9928" i="1" s="1"/>
  <c r="I9929" i="1" s="1"/>
  <c r="I9930" i="1" s="1"/>
  <c r="I9931" i="1" s="1"/>
  <c r="I9932" i="1" s="1"/>
  <c r="I9933" i="1" s="1"/>
  <c r="I9934" i="1" s="1"/>
  <c r="I9935" i="1" s="1"/>
  <c r="I9936" i="1" s="1"/>
  <c r="I9937" i="1" s="1"/>
  <c r="I9938" i="1" s="1"/>
  <c r="I9939" i="1" s="1"/>
  <c r="I9940" i="1" s="1"/>
  <c r="I9941" i="1" s="1"/>
  <c r="I9942" i="1" s="1"/>
  <c r="I9943" i="1" s="1"/>
  <c r="I9944" i="1" s="1"/>
  <c r="I9945" i="1" s="1"/>
  <c r="I9946" i="1" s="1"/>
  <c r="I9947" i="1" s="1"/>
  <c r="I9948" i="1" s="1"/>
  <c r="I9949" i="1" s="1"/>
  <c r="I9950" i="1" s="1"/>
  <c r="I9951" i="1" s="1"/>
  <c r="I9952" i="1" s="1"/>
  <c r="I9953" i="1" s="1"/>
  <c r="I9954" i="1" s="1"/>
  <c r="I9955" i="1" s="1"/>
  <c r="I9956" i="1" s="1"/>
  <c r="I9957" i="1" s="1"/>
  <c r="I9958" i="1" s="1"/>
  <c r="I9959" i="1" s="1"/>
  <c r="I9960" i="1" s="1"/>
  <c r="I9961" i="1" s="1"/>
  <c r="I9962" i="1" s="1"/>
  <c r="I9963" i="1" s="1"/>
  <c r="I9964" i="1" s="1"/>
  <c r="I9965" i="1" s="1"/>
  <c r="I9966" i="1" s="1"/>
  <c r="I9967" i="1" s="1"/>
  <c r="I9968" i="1" s="1"/>
  <c r="I9969" i="1" s="1"/>
  <c r="I9970" i="1" s="1"/>
  <c r="I9971" i="1" s="1"/>
  <c r="I9972" i="1" s="1"/>
  <c r="I9973" i="1" s="1"/>
  <c r="I9974" i="1" s="1"/>
  <c r="I9975" i="1" s="1"/>
  <c r="I9976" i="1" s="1"/>
  <c r="I9977" i="1" s="1"/>
  <c r="I9978" i="1" s="1"/>
  <c r="I9979" i="1" s="1"/>
  <c r="I9980" i="1" s="1"/>
  <c r="I9981" i="1" s="1"/>
  <c r="I9982" i="1" s="1"/>
  <c r="I9983" i="1" s="1"/>
  <c r="I9984" i="1" s="1"/>
  <c r="I9985" i="1" s="1"/>
  <c r="I9986" i="1" s="1"/>
  <c r="I9987" i="1" s="1"/>
  <c r="I9988" i="1" s="1"/>
  <c r="I9989" i="1" s="1"/>
  <c r="I9990" i="1" s="1"/>
  <c r="I9991" i="1" s="1"/>
  <c r="I9992" i="1" s="1"/>
  <c r="I9993" i="1" s="1"/>
  <c r="I9994" i="1" s="1"/>
  <c r="I9995" i="1" s="1"/>
  <c r="I9996" i="1" s="1"/>
  <c r="I9997" i="1" s="1"/>
  <c r="I9998" i="1" s="1"/>
  <c r="I9999" i="1" s="1"/>
  <c r="I10000" i="1" s="1"/>
  <c r="I10001" i="1" s="1"/>
  <c r="I10002" i="1" s="1"/>
  <c r="I10003" i="1" s="1"/>
  <c r="I10004" i="1" s="1"/>
  <c r="I10005" i="1" s="1"/>
  <c r="I10006" i="1" s="1"/>
  <c r="I10007" i="1" s="1"/>
  <c r="I10008" i="1" s="1"/>
  <c r="I10009" i="1" s="1"/>
  <c r="I10010" i="1" s="1"/>
  <c r="I10011" i="1" s="1"/>
  <c r="I10012" i="1" s="1"/>
  <c r="I10013" i="1" s="1"/>
  <c r="I10014" i="1" s="1"/>
  <c r="I10015" i="1" s="1"/>
  <c r="I10016" i="1" s="1"/>
  <c r="I10017" i="1" s="1"/>
  <c r="I10018" i="1" s="1"/>
  <c r="I10019" i="1" s="1"/>
  <c r="I10020" i="1" s="1"/>
  <c r="I10021" i="1" s="1"/>
  <c r="I10022" i="1" s="1"/>
  <c r="I10023" i="1" s="1"/>
  <c r="I10024" i="1" s="1"/>
  <c r="I10025" i="1" s="1"/>
  <c r="I10026" i="1" s="1"/>
  <c r="I10027" i="1" s="1"/>
  <c r="I10028" i="1" s="1"/>
  <c r="I10029" i="1" s="1"/>
  <c r="I10030" i="1" s="1"/>
  <c r="I10031" i="1" s="1"/>
  <c r="I10032" i="1" s="1"/>
  <c r="I10033" i="1" s="1"/>
  <c r="I10034" i="1" s="1"/>
  <c r="I10035" i="1" s="1"/>
  <c r="I10036" i="1" s="1"/>
  <c r="I10037" i="1" s="1"/>
  <c r="I10038" i="1" s="1"/>
  <c r="I10039" i="1" s="1"/>
  <c r="I10040" i="1" s="1"/>
  <c r="I10041" i="1" s="1"/>
  <c r="I10042" i="1" s="1"/>
  <c r="I10043" i="1" s="1"/>
  <c r="I10044" i="1" s="1"/>
  <c r="I10045" i="1" s="1"/>
  <c r="I10046" i="1" s="1"/>
  <c r="I10047" i="1" s="1"/>
  <c r="I10048" i="1" s="1"/>
  <c r="I10049" i="1" s="1"/>
  <c r="I10050" i="1" s="1"/>
  <c r="I10051" i="1" s="1"/>
  <c r="I10052" i="1" s="1"/>
  <c r="I10053" i="1" s="1"/>
  <c r="I10054" i="1" s="1"/>
  <c r="I10055" i="1" s="1"/>
  <c r="I10056" i="1" s="1"/>
  <c r="I10057" i="1" s="1"/>
  <c r="I10058" i="1" s="1"/>
  <c r="I10059" i="1" s="1"/>
  <c r="I10060" i="1" s="1"/>
  <c r="I10061" i="1" s="1"/>
  <c r="I10062" i="1" s="1"/>
  <c r="I10063" i="1" s="1"/>
  <c r="I10064" i="1" s="1"/>
  <c r="I10065" i="1" s="1"/>
  <c r="I10066" i="1" s="1"/>
  <c r="I10067" i="1" s="1"/>
  <c r="I10068" i="1" s="1"/>
  <c r="I10069" i="1" s="1"/>
  <c r="I10070" i="1" s="1"/>
  <c r="I10071" i="1" s="1"/>
  <c r="I10072" i="1" s="1"/>
  <c r="I10073" i="1" s="1"/>
  <c r="I10074" i="1" s="1"/>
  <c r="I10075" i="1" s="1"/>
  <c r="I10076" i="1" s="1"/>
  <c r="I10077" i="1" s="1"/>
  <c r="I10078" i="1" s="1"/>
  <c r="I10079" i="1" s="1"/>
  <c r="I10080" i="1" s="1"/>
  <c r="I10081" i="1" s="1"/>
  <c r="I10082" i="1" s="1"/>
  <c r="I10083" i="1" s="1"/>
  <c r="I10084" i="1" s="1"/>
  <c r="I10085" i="1" s="1"/>
  <c r="I10086" i="1" s="1"/>
  <c r="I10087" i="1" s="1"/>
  <c r="I10088" i="1" s="1"/>
  <c r="I10089" i="1" s="1"/>
  <c r="I10090" i="1" s="1"/>
  <c r="I10091" i="1" s="1"/>
  <c r="I10092" i="1" s="1"/>
  <c r="I10093" i="1" s="1"/>
  <c r="I10094" i="1" s="1"/>
  <c r="I10095" i="1" s="1"/>
  <c r="I10096" i="1" s="1"/>
  <c r="I10097" i="1" s="1"/>
  <c r="I10098" i="1" s="1"/>
  <c r="I10099" i="1" s="1"/>
  <c r="I10100" i="1" s="1"/>
  <c r="I10101" i="1" s="1"/>
  <c r="I10102" i="1" s="1"/>
  <c r="I10103" i="1" s="1"/>
  <c r="I10104" i="1" s="1"/>
  <c r="I10105" i="1" s="1"/>
  <c r="I10106" i="1" s="1"/>
  <c r="I10107" i="1" s="1"/>
  <c r="I10108" i="1" s="1"/>
  <c r="I10109" i="1" s="1"/>
  <c r="I10110" i="1" s="1"/>
  <c r="I10111" i="1" s="1"/>
  <c r="I10112" i="1" s="1"/>
  <c r="I10113" i="1" s="1"/>
  <c r="I10114" i="1" s="1"/>
  <c r="I10115" i="1" s="1"/>
  <c r="I10116" i="1" s="1"/>
  <c r="I10117" i="1" s="1"/>
  <c r="I10118" i="1" s="1"/>
  <c r="I10119" i="1" s="1"/>
  <c r="I10120" i="1" s="1"/>
  <c r="I10121" i="1" s="1"/>
  <c r="I10122" i="1" s="1"/>
  <c r="I10123" i="1" s="1"/>
  <c r="I10124" i="1" s="1"/>
  <c r="I10125" i="1" s="1"/>
  <c r="I10126" i="1" s="1"/>
  <c r="I10127" i="1" s="1"/>
  <c r="I10128" i="1" s="1"/>
  <c r="I10129" i="1" s="1"/>
  <c r="I10130" i="1" s="1"/>
  <c r="I10131" i="1" s="1"/>
  <c r="I10132" i="1" s="1"/>
  <c r="I10133" i="1" s="1"/>
  <c r="I10134" i="1" s="1"/>
  <c r="I10135" i="1" s="1"/>
  <c r="I10136" i="1" s="1"/>
  <c r="I10137" i="1" s="1"/>
  <c r="I10138" i="1" s="1"/>
  <c r="I10139" i="1" s="1"/>
  <c r="I10140" i="1" s="1"/>
  <c r="I10141" i="1" s="1"/>
  <c r="I10142" i="1" s="1"/>
  <c r="I10143" i="1" s="1"/>
  <c r="I10144" i="1" s="1"/>
  <c r="I10145" i="1" s="1"/>
  <c r="I10146" i="1" s="1"/>
  <c r="I10147" i="1" s="1"/>
  <c r="I10148" i="1" s="1"/>
  <c r="I10149" i="1" s="1"/>
  <c r="I10150" i="1" s="1"/>
  <c r="I10151" i="1" s="1"/>
  <c r="I10152" i="1" s="1"/>
  <c r="I10153" i="1" s="1"/>
  <c r="I10154" i="1" s="1"/>
  <c r="I10155" i="1" s="1"/>
  <c r="I10156" i="1" s="1"/>
  <c r="I10157" i="1" s="1"/>
  <c r="I10158" i="1" s="1"/>
  <c r="I10159" i="1" s="1"/>
  <c r="I10160" i="1" s="1"/>
  <c r="I10161" i="1" s="1"/>
  <c r="I10162" i="1" s="1"/>
  <c r="I10163" i="1" s="1"/>
  <c r="I10164" i="1" s="1"/>
  <c r="I10165" i="1" s="1"/>
  <c r="I10166" i="1" s="1"/>
  <c r="I10167" i="1" s="1"/>
  <c r="I10168" i="1" s="1"/>
  <c r="I10169" i="1" s="1"/>
  <c r="I10170" i="1" s="1"/>
  <c r="I10171" i="1" s="1"/>
  <c r="I10172" i="1" s="1"/>
  <c r="I10173" i="1" s="1"/>
  <c r="I10174" i="1" s="1"/>
  <c r="I10175" i="1" s="1"/>
  <c r="I10176" i="1" s="1"/>
  <c r="I10177" i="1" s="1"/>
  <c r="I10178" i="1" s="1"/>
  <c r="I10179" i="1" s="1"/>
  <c r="I10180" i="1" s="1"/>
  <c r="I10181" i="1" s="1"/>
  <c r="I10182" i="1" s="1"/>
  <c r="I10183" i="1" s="1"/>
  <c r="I10184" i="1" s="1"/>
  <c r="I10185" i="1" s="1"/>
  <c r="I10186" i="1" s="1"/>
  <c r="I10187" i="1" s="1"/>
  <c r="I10188" i="1" s="1"/>
  <c r="I10189" i="1" s="1"/>
  <c r="I10190" i="1" s="1"/>
  <c r="I10191" i="1" s="1"/>
  <c r="I10192" i="1" s="1"/>
  <c r="I10193" i="1" s="1"/>
  <c r="I10194" i="1" s="1"/>
  <c r="I10195" i="1" s="1"/>
  <c r="I10196" i="1" s="1"/>
  <c r="I10197" i="1" s="1"/>
  <c r="I10198" i="1" s="1"/>
  <c r="I10199" i="1" s="1"/>
  <c r="I10200" i="1" s="1"/>
  <c r="I10201" i="1" s="1"/>
  <c r="I10202" i="1" s="1"/>
  <c r="I10203" i="1" s="1"/>
  <c r="I10204" i="1" s="1"/>
  <c r="I10205" i="1" s="1"/>
  <c r="I10206" i="1" s="1"/>
  <c r="I10207" i="1" s="1"/>
  <c r="I10208" i="1" s="1"/>
  <c r="I10209" i="1" s="1"/>
  <c r="I10210" i="1" s="1"/>
  <c r="I10211" i="1" s="1"/>
  <c r="I10212" i="1" s="1"/>
  <c r="I10213" i="1" s="1"/>
  <c r="I10214" i="1" s="1"/>
  <c r="I10215" i="1" s="1"/>
  <c r="I10216" i="1" s="1"/>
  <c r="I10217" i="1" s="1"/>
  <c r="I10218" i="1" s="1"/>
  <c r="I10219" i="1" s="1"/>
  <c r="I10220" i="1" s="1"/>
  <c r="I10221" i="1" s="1"/>
  <c r="I10222" i="1" s="1"/>
  <c r="I10223" i="1" s="1"/>
  <c r="I10224" i="1" s="1"/>
  <c r="I10225" i="1" s="1"/>
  <c r="I10226" i="1" s="1"/>
  <c r="I10227" i="1" s="1"/>
  <c r="I10228" i="1" s="1"/>
  <c r="I10229" i="1" s="1"/>
  <c r="I10230" i="1" s="1"/>
  <c r="I10231" i="1" s="1"/>
  <c r="I10232" i="1" s="1"/>
  <c r="I10233" i="1" s="1"/>
  <c r="I10234" i="1" s="1"/>
  <c r="I10235" i="1" s="1"/>
  <c r="I10236" i="1" s="1"/>
  <c r="I10237" i="1" s="1"/>
  <c r="I10238" i="1" s="1"/>
  <c r="I10239" i="1" s="1"/>
  <c r="I10240" i="1" s="1"/>
  <c r="I10241" i="1" s="1"/>
  <c r="I10242" i="1" s="1"/>
  <c r="I10243" i="1" s="1"/>
  <c r="I10244" i="1" s="1"/>
  <c r="I10245" i="1" s="1"/>
  <c r="I10246" i="1" s="1"/>
  <c r="I10247" i="1" s="1"/>
  <c r="I10248" i="1" s="1"/>
  <c r="I10249" i="1" s="1"/>
  <c r="I10250" i="1" s="1"/>
  <c r="I10251" i="1" s="1"/>
  <c r="I10252" i="1" s="1"/>
  <c r="I10253" i="1" s="1"/>
  <c r="I10254" i="1" s="1"/>
  <c r="I10255" i="1" s="1"/>
  <c r="I10256" i="1" s="1"/>
  <c r="I10257" i="1" s="1"/>
  <c r="I10258" i="1" s="1"/>
  <c r="I10259" i="1" s="1"/>
  <c r="I10260" i="1" s="1"/>
  <c r="I10261" i="1" s="1"/>
  <c r="I10262" i="1" s="1"/>
  <c r="I10263" i="1" s="1"/>
  <c r="I10264" i="1" s="1"/>
  <c r="I10265" i="1" s="1"/>
  <c r="I10266" i="1" s="1"/>
  <c r="I10267" i="1" s="1"/>
  <c r="I10268" i="1" s="1"/>
  <c r="I10269" i="1" s="1"/>
  <c r="I10270" i="1" s="1"/>
  <c r="I10271" i="1" s="1"/>
  <c r="I10272" i="1" s="1"/>
  <c r="I10273" i="1" s="1"/>
  <c r="I10274" i="1" s="1"/>
  <c r="I10275" i="1" s="1"/>
  <c r="I10276" i="1" s="1"/>
  <c r="I10277" i="1" s="1"/>
  <c r="I10278" i="1" s="1"/>
  <c r="I10279" i="1" s="1"/>
  <c r="I10280" i="1" s="1"/>
  <c r="I10281" i="1" s="1"/>
  <c r="I10282" i="1" s="1"/>
  <c r="I10283" i="1" s="1"/>
  <c r="I10284" i="1" s="1"/>
  <c r="I10285" i="1" s="1"/>
  <c r="I10286" i="1" s="1"/>
  <c r="I10287" i="1" s="1"/>
  <c r="I10288" i="1" s="1"/>
  <c r="I10289" i="1" s="1"/>
  <c r="I10290" i="1" s="1"/>
  <c r="I10291" i="1" s="1"/>
  <c r="I10292" i="1" s="1"/>
  <c r="I10293" i="1" s="1"/>
  <c r="I10294" i="1" s="1"/>
  <c r="I10295" i="1" s="1"/>
  <c r="I10296" i="1" s="1"/>
  <c r="I10297" i="1" s="1"/>
  <c r="I10298" i="1" s="1"/>
  <c r="I10299" i="1" s="1"/>
  <c r="I10300" i="1" s="1"/>
  <c r="I10301" i="1" s="1"/>
  <c r="I10302" i="1" s="1"/>
  <c r="I10303" i="1" s="1"/>
  <c r="I10304" i="1" s="1"/>
  <c r="I10305" i="1" s="1"/>
  <c r="I10306" i="1" s="1"/>
  <c r="I10307" i="1" s="1"/>
  <c r="I10308" i="1" s="1"/>
  <c r="I10309" i="1" s="1"/>
  <c r="I10310" i="1" s="1"/>
  <c r="I10311" i="1" s="1"/>
  <c r="I10312" i="1" s="1"/>
  <c r="I10313" i="1" s="1"/>
  <c r="I10314" i="1" s="1"/>
  <c r="I10315" i="1" s="1"/>
  <c r="I10316" i="1" s="1"/>
  <c r="I10317" i="1" s="1"/>
  <c r="I10318" i="1" s="1"/>
  <c r="I10319" i="1" s="1"/>
  <c r="I10320" i="1" s="1"/>
  <c r="I10321" i="1" s="1"/>
  <c r="I10322" i="1" s="1"/>
  <c r="I10323" i="1" s="1"/>
  <c r="I10324" i="1" s="1"/>
  <c r="I10325" i="1" s="1"/>
  <c r="I10326" i="1" s="1"/>
  <c r="I10327" i="1" s="1"/>
  <c r="I10328" i="1" s="1"/>
  <c r="I10329" i="1" s="1"/>
  <c r="I10330" i="1" s="1"/>
  <c r="I10331" i="1" s="1"/>
  <c r="I10332" i="1" s="1"/>
  <c r="I10333" i="1" s="1"/>
  <c r="I10334" i="1" s="1"/>
  <c r="I10335" i="1" s="1"/>
  <c r="I10336" i="1" s="1"/>
  <c r="I10337" i="1" s="1"/>
  <c r="I10338" i="1" s="1"/>
  <c r="I10339" i="1" s="1"/>
  <c r="I10340" i="1" s="1"/>
  <c r="I10341" i="1" s="1"/>
  <c r="I10342" i="1" s="1"/>
  <c r="I10343" i="1" s="1"/>
  <c r="I10344" i="1" s="1"/>
  <c r="I10345" i="1" s="1"/>
  <c r="I10346" i="1" s="1"/>
  <c r="I10347" i="1" s="1"/>
  <c r="I10348" i="1" s="1"/>
  <c r="I10349" i="1" s="1"/>
  <c r="I10350" i="1" s="1"/>
  <c r="I10351" i="1" s="1"/>
  <c r="I10352" i="1" s="1"/>
  <c r="I10353" i="1" s="1"/>
  <c r="I10354" i="1" s="1"/>
  <c r="I10355" i="1" s="1"/>
  <c r="I10356" i="1" s="1"/>
  <c r="I10357" i="1" s="1"/>
  <c r="I10358" i="1" s="1"/>
  <c r="I10359" i="1" s="1"/>
  <c r="I10360" i="1" s="1"/>
  <c r="I10361" i="1" s="1"/>
  <c r="I10362" i="1" s="1"/>
  <c r="I10363" i="1" s="1"/>
  <c r="I10364" i="1" s="1"/>
  <c r="I10365" i="1" s="1"/>
  <c r="I10366" i="1" s="1"/>
  <c r="I10367" i="1" s="1"/>
  <c r="I10368" i="1" s="1"/>
  <c r="I10369" i="1" s="1"/>
  <c r="I10370" i="1" s="1"/>
  <c r="I10371" i="1" s="1"/>
  <c r="I10372" i="1" s="1"/>
  <c r="I10373" i="1" s="1"/>
  <c r="I10374" i="1" s="1"/>
  <c r="I10375" i="1" s="1"/>
  <c r="I10376" i="1" s="1"/>
  <c r="I10377" i="1" s="1"/>
  <c r="I10378" i="1" s="1"/>
  <c r="I10379" i="1" s="1"/>
  <c r="I10380" i="1" s="1"/>
  <c r="I10381" i="1" s="1"/>
  <c r="I10382" i="1" s="1"/>
  <c r="I10383" i="1" s="1"/>
  <c r="I10384" i="1" s="1"/>
  <c r="I10385" i="1" s="1"/>
  <c r="I10386" i="1" s="1"/>
  <c r="I10387" i="1" s="1"/>
  <c r="I10388" i="1" s="1"/>
  <c r="I10389" i="1" s="1"/>
  <c r="I10390" i="1" s="1"/>
  <c r="I10391" i="1" s="1"/>
  <c r="I10392" i="1" s="1"/>
  <c r="I10393" i="1" s="1"/>
  <c r="I10394" i="1" s="1"/>
  <c r="I10395" i="1" s="1"/>
  <c r="I10396" i="1" s="1"/>
  <c r="I10397" i="1" s="1"/>
  <c r="I10398" i="1" s="1"/>
  <c r="I10399" i="1" s="1"/>
  <c r="I10400" i="1" s="1"/>
  <c r="I10401" i="1" s="1"/>
  <c r="I10402" i="1" s="1"/>
  <c r="I10403" i="1" s="1"/>
  <c r="I10404" i="1" s="1"/>
  <c r="I10405" i="1" s="1"/>
  <c r="I10406" i="1" s="1"/>
  <c r="I10407" i="1" s="1"/>
  <c r="I10408" i="1" s="1"/>
  <c r="I10409" i="1" s="1"/>
  <c r="I10410" i="1" s="1"/>
  <c r="I10411" i="1" s="1"/>
  <c r="I10412" i="1" s="1"/>
  <c r="I10413" i="1" s="1"/>
  <c r="I10414" i="1" s="1"/>
  <c r="I10415" i="1" s="1"/>
  <c r="I10416" i="1" s="1"/>
  <c r="I10417" i="1" s="1"/>
  <c r="I10418" i="1" s="1"/>
  <c r="I10419" i="1" s="1"/>
  <c r="I10420" i="1" s="1"/>
  <c r="I10421" i="1" s="1"/>
  <c r="I10422" i="1" s="1"/>
  <c r="I10423" i="1" s="1"/>
  <c r="I10424" i="1" s="1"/>
  <c r="I10425" i="1" s="1"/>
  <c r="I10426" i="1" s="1"/>
  <c r="I10427" i="1" s="1"/>
  <c r="I10428" i="1" s="1"/>
  <c r="I10429" i="1" s="1"/>
  <c r="I10430" i="1" s="1"/>
  <c r="I10431" i="1" s="1"/>
  <c r="I10432" i="1" s="1"/>
  <c r="I10433" i="1" s="1"/>
  <c r="I10434" i="1" s="1"/>
  <c r="I10435" i="1" s="1"/>
  <c r="I10436" i="1" s="1"/>
  <c r="I10437" i="1" s="1"/>
  <c r="I10438" i="1" s="1"/>
  <c r="I10439" i="1" s="1"/>
  <c r="I10440" i="1" s="1"/>
  <c r="I10441" i="1" s="1"/>
  <c r="I10442" i="1" s="1"/>
  <c r="I10443" i="1" s="1"/>
  <c r="I10444" i="1" s="1"/>
  <c r="I10445" i="1" s="1"/>
  <c r="I10446" i="1" s="1"/>
  <c r="I10447" i="1" s="1"/>
  <c r="I10448" i="1" s="1"/>
  <c r="I10449" i="1" s="1"/>
  <c r="I10450" i="1" s="1"/>
  <c r="I10451" i="1" s="1"/>
  <c r="I10452" i="1" s="1"/>
  <c r="I10453" i="1" s="1"/>
  <c r="I10454" i="1" s="1"/>
  <c r="I10455" i="1" s="1"/>
  <c r="I10456" i="1" s="1"/>
  <c r="I10457" i="1" s="1"/>
  <c r="I10458" i="1" s="1"/>
  <c r="I10459" i="1" s="1"/>
  <c r="I10460" i="1" s="1"/>
  <c r="I10461" i="1" s="1"/>
  <c r="I10462" i="1" s="1"/>
  <c r="I10463" i="1" s="1"/>
  <c r="I10464" i="1" s="1"/>
  <c r="I10465" i="1" s="1"/>
  <c r="I10466" i="1" s="1"/>
  <c r="I10467" i="1" s="1"/>
  <c r="I10468" i="1" s="1"/>
  <c r="I10469" i="1" s="1"/>
  <c r="I10470" i="1" s="1"/>
  <c r="I10471" i="1" s="1"/>
  <c r="I10472" i="1" s="1"/>
  <c r="I10473" i="1" s="1"/>
  <c r="I10474" i="1" s="1"/>
  <c r="I10475" i="1" s="1"/>
  <c r="I10476" i="1" s="1"/>
  <c r="I10477" i="1" s="1"/>
  <c r="I10478" i="1" s="1"/>
  <c r="I10479" i="1" s="1"/>
  <c r="I10480" i="1" s="1"/>
  <c r="I10481" i="1" s="1"/>
  <c r="I10482" i="1" s="1"/>
  <c r="I10483" i="1" s="1"/>
  <c r="I10484" i="1" s="1"/>
  <c r="I10485" i="1" s="1"/>
  <c r="I10486" i="1" s="1"/>
  <c r="I10487" i="1" s="1"/>
  <c r="I10488" i="1" s="1"/>
  <c r="I10489" i="1" s="1"/>
  <c r="I10490" i="1" s="1"/>
  <c r="I10491" i="1" s="1"/>
  <c r="I10492" i="1" s="1"/>
  <c r="I10493" i="1" s="1"/>
  <c r="I10494" i="1" s="1"/>
  <c r="I10495" i="1" s="1"/>
  <c r="I10496" i="1" s="1"/>
  <c r="I10497" i="1" s="1"/>
  <c r="I10498" i="1" s="1"/>
  <c r="I10499" i="1" s="1"/>
  <c r="I10500" i="1" s="1"/>
  <c r="I10501" i="1" s="1"/>
  <c r="I10502" i="1" s="1"/>
  <c r="I10503" i="1" s="1"/>
  <c r="I10504" i="1" s="1"/>
  <c r="I10505" i="1" s="1"/>
  <c r="I10506" i="1" s="1"/>
  <c r="I10507" i="1" s="1"/>
  <c r="I10508" i="1" s="1"/>
  <c r="I10509" i="1" s="1"/>
  <c r="I10510" i="1" s="1"/>
  <c r="I10511" i="1" s="1"/>
  <c r="I10512" i="1" s="1"/>
  <c r="I10513" i="1" s="1"/>
  <c r="I10514" i="1" s="1"/>
  <c r="I10515" i="1" s="1"/>
  <c r="I10516" i="1" s="1"/>
  <c r="I10517" i="1" s="1"/>
  <c r="I10518" i="1" s="1"/>
  <c r="I10519" i="1" s="1"/>
  <c r="I10520" i="1" s="1"/>
  <c r="I10521" i="1" s="1"/>
  <c r="I10522" i="1" s="1"/>
  <c r="I10523" i="1" s="1"/>
  <c r="I10524" i="1" s="1"/>
  <c r="I10525" i="1" s="1"/>
  <c r="I10526" i="1" s="1"/>
  <c r="I10527" i="1" s="1"/>
  <c r="I10528" i="1" s="1"/>
  <c r="I10529" i="1" s="1"/>
  <c r="I10530" i="1" s="1"/>
  <c r="I10531" i="1" s="1"/>
  <c r="I10532" i="1" s="1"/>
  <c r="I10533" i="1" s="1"/>
  <c r="I10534" i="1" s="1"/>
  <c r="I10535" i="1" s="1"/>
  <c r="I10536" i="1" s="1"/>
  <c r="I10537" i="1" s="1"/>
  <c r="I10538" i="1" s="1"/>
  <c r="I10539" i="1" s="1"/>
  <c r="I10540" i="1" s="1"/>
  <c r="I10541" i="1" s="1"/>
  <c r="I10542" i="1" s="1"/>
  <c r="I10543" i="1" s="1"/>
  <c r="I10544" i="1" s="1"/>
  <c r="I10545" i="1" s="1"/>
  <c r="I10546" i="1" s="1"/>
  <c r="I10547" i="1" s="1"/>
  <c r="I10548" i="1" s="1"/>
  <c r="I10549" i="1" s="1"/>
  <c r="I10550" i="1" s="1"/>
  <c r="I10551" i="1" s="1"/>
  <c r="I10552" i="1" s="1"/>
  <c r="I10553" i="1" s="1"/>
  <c r="I10554" i="1" s="1"/>
  <c r="I10555" i="1" s="1"/>
  <c r="I10556" i="1" s="1"/>
  <c r="I10557" i="1" s="1"/>
  <c r="I10558" i="1" s="1"/>
  <c r="I10559" i="1" s="1"/>
  <c r="I10560" i="1" s="1"/>
  <c r="I10561" i="1" s="1"/>
  <c r="I10562" i="1" s="1"/>
  <c r="I10563" i="1" s="1"/>
  <c r="I10564" i="1" s="1"/>
  <c r="I10565" i="1" s="1"/>
  <c r="I10566" i="1" s="1"/>
  <c r="I10567" i="1" s="1"/>
  <c r="I10568" i="1" s="1"/>
  <c r="I10569" i="1" s="1"/>
  <c r="I10570" i="1" s="1"/>
  <c r="I10571" i="1" s="1"/>
  <c r="I10572" i="1" s="1"/>
  <c r="I10573" i="1" s="1"/>
  <c r="I10574" i="1" s="1"/>
  <c r="I10575" i="1" s="1"/>
  <c r="I10576" i="1" s="1"/>
  <c r="I10577" i="1" s="1"/>
  <c r="I10578" i="1" s="1"/>
  <c r="I10579" i="1" s="1"/>
  <c r="I10580" i="1" s="1"/>
  <c r="I10581" i="1" s="1"/>
  <c r="I10582" i="1" s="1"/>
  <c r="I10583" i="1" s="1"/>
  <c r="I10584" i="1" s="1"/>
  <c r="I10585" i="1" s="1"/>
  <c r="I10586" i="1" s="1"/>
  <c r="I10587" i="1" s="1"/>
  <c r="I10588" i="1" s="1"/>
  <c r="I10589" i="1" s="1"/>
  <c r="I10590" i="1" s="1"/>
  <c r="I10591" i="1" s="1"/>
  <c r="I10592" i="1" s="1"/>
  <c r="I10593" i="1" s="1"/>
  <c r="I10594" i="1" s="1"/>
  <c r="I10595" i="1" s="1"/>
  <c r="I10596" i="1" s="1"/>
  <c r="I10597" i="1" s="1"/>
  <c r="I10598" i="1" s="1"/>
  <c r="I10599" i="1" s="1"/>
  <c r="I10600" i="1" s="1"/>
  <c r="I10601" i="1" s="1"/>
  <c r="I10602" i="1" s="1"/>
  <c r="I10603" i="1" s="1"/>
  <c r="I10604" i="1" s="1"/>
  <c r="I10605" i="1" s="1"/>
  <c r="I10606" i="1" s="1"/>
  <c r="I10607" i="1" s="1"/>
  <c r="I10608" i="1" s="1"/>
  <c r="I10609" i="1" s="1"/>
  <c r="I10610" i="1" s="1"/>
  <c r="I10611" i="1" s="1"/>
  <c r="I10612" i="1" s="1"/>
  <c r="I10613" i="1" s="1"/>
  <c r="I10614" i="1" s="1"/>
  <c r="I10615" i="1" s="1"/>
  <c r="I10616" i="1" s="1"/>
  <c r="I10617" i="1" s="1"/>
  <c r="I10618" i="1" s="1"/>
  <c r="I10619" i="1" s="1"/>
  <c r="I10620" i="1" s="1"/>
  <c r="I10621" i="1" s="1"/>
  <c r="I10622" i="1" s="1"/>
  <c r="I10623" i="1" s="1"/>
  <c r="I10624" i="1" s="1"/>
  <c r="I10625" i="1" s="1"/>
  <c r="I10626" i="1" s="1"/>
  <c r="I10627" i="1" s="1"/>
  <c r="I10628" i="1" s="1"/>
  <c r="I10629" i="1" s="1"/>
  <c r="I10630" i="1" s="1"/>
  <c r="I10631" i="1" s="1"/>
  <c r="I10632" i="1" s="1"/>
  <c r="I10633" i="1" s="1"/>
  <c r="I10634" i="1" s="1"/>
  <c r="I10635" i="1" s="1"/>
  <c r="I10636" i="1" s="1"/>
  <c r="I10637" i="1" s="1"/>
  <c r="I10638" i="1" s="1"/>
  <c r="I10639" i="1" s="1"/>
  <c r="I10640" i="1" s="1"/>
  <c r="I10641" i="1" s="1"/>
  <c r="I10642" i="1" s="1"/>
  <c r="I10643" i="1" s="1"/>
  <c r="I10644" i="1" s="1"/>
  <c r="I10645" i="1" s="1"/>
  <c r="I10646" i="1" s="1"/>
  <c r="I10647" i="1" s="1"/>
  <c r="I10648" i="1" s="1"/>
  <c r="I10649" i="1" s="1"/>
  <c r="I10650" i="1" s="1"/>
  <c r="I10651" i="1" s="1"/>
  <c r="I10652" i="1" s="1"/>
  <c r="I10653" i="1" s="1"/>
  <c r="I10654" i="1" s="1"/>
  <c r="I10655" i="1" s="1"/>
  <c r="I10656" i="1" s="1"/>
  <c r="I10657" i="1" s="1"/>
  <c r="I10658" i="1" s="1"/>
  <c r="I10659" i="1" s="1"/>
  <c r="I10660" i="1" s="1"/>
  <c r="I10661" i="1" s="1"/>
  <c r="I10662" i="1" s="1"/>
  <c r="I10663" i="1" s="1"/>
  <c r="I10664" i="1" s="1"/>
  <c r="I10665" i="1" s="1"/>
  <c r="I10666" i="1" s="1"/>
  <c r="I10667" i="1" s="1"/>
  <c r="I10668" i="1" s="1"/>
  <c r="I10669" i="1" s="1"/>
  <c r="I10670" i="1" s="1"/>
  <c r="I10671" i="1" s="1"/>
  <c r="I10672" i="1" s="1"/>
  <c r="I10673" i="1" s="1"/>
  <c r="I10674" i="1" s="1"/>
  <c r="I10675" i="1" s="1"/>
  <c r="I10676" i="1" s="1"/>
  <c r="I10677" i="1" s="1"/>
  <c r="I10678" i="1" s="1"/>
  <c r="I10679" i="1" s="1"/>
  <c r="I10680" i="1" s="1"/>
  <c r="I10681" i="1" s="1"/>
  <c r="I10682" i="1" s="1"/>
  <c r="I10683" i="1" s="1"/>
  <c r="I10684" i="1" s="1"/>
  <c r="I10685" i="1" s="1"/>
  <c r="I10686" i="1" s="1"/>
  <c r="I10687" i="1" s="1"/>
  <c r="I10688" i="1" s="1"/>
  <c r="I10689" i="1" s="1"/>
  <c r="I10690" i="1" s="1"/>
  <c r="I10691" i="1" s="1"/>
  <c r="I10692" i="1" s="1"/>
  <c r="I10693" i="1" s="1"/>
  <c r="I10694" i="1" s="1"/>
  <c r="I10695" i="1" s="1"/>
  <c r="I10696" i="1" s="1"/>
  <c r="I10697" i="1" s="1"/>
  <c r="I10698" i="1" s="1"/>
  <c r="I10699" i="1" s="1"/>
  <c r="I10700" i="1" s="1"/>
  <c r="I10701" i="1" s="1"/>
  <c r="I10702" i="1" s="1"/>
  <c r="I10703" i="1" s="1"/>
  <c r="I10704" i="1" s="1"/>
  <c r="I10705" i="1" s="1"/>
  <c r="I10706" i="1" s="1"/>
  <c r="I10707" i="1" s="1"/>
  <c r="I10708" i="1" s="1"/>
  <c r="I10709" i="1" s="1"/>
  <c r="I10710" i="1" s="1"/>
  <c r="I10711" i="1" s="1"/>
  <c r="I10712" i="1" s="1"/>
  <c r="I10713" i="1" s="1"/>
  <c r="I10714" i="1" s="1"/>
  <c r="I10715" i="1" s="1"/>
  <c r="I10716" i="1" s="1"/>
  <c r="I10717" i="1" s="1"/>
  <c r="I10718" i="1" s="1"/>
  <c r="I10719" i="1" s="1"/>
  <c r="I10720" i="1" s="1"/>
  <c r="I10721" i="1" s="1"/>
  <c r="I10722" i="1" s="1"/>
  <c r="I10723" i="1" s="1"/>
  <c r="I10724" i="1" s="1"/>
  <c r="I10725" i="1" s="1"/>
  <c r="I10726" i="1" s="1"/>
  <c r="I10727" i="1" s="1"/>
  <c r="I10728" i="1" s="1"/>
  <c r="I10729" i="1" s="1"/>
  <c r="I10730" i="1" s="1"/>
  <c r="I10731" i="1" s="1"/>
  <c r="I10732" i="1" s="1"/>
  <c r="I10733" i="1" s="1"/>
  <c r="I10734" i="1" s="1"/>
  <c r="I10735" i="1" s="1"/>
  <c r="I10736" i="1" s="1"/>
  <c r="I10737" i="1" s="1"/>
  <c r="I10738" i="1" s="1"/>
  <c r="I10739" i="1" s="1"/>
  <c r="I10740" i="1" s="1"/>
  <c r="I10741" i="1" s="1"/>
  <c r="I10742" i="1" s="1"/>
  <c r="I10743" i="1" s="1"/>
  <c r="I10744" i="1" s="1"/>
  <c r="I10745" i="1" s="1"/>
  <c r="I10746" i="1" s="1"/>
  <c r="I10747" i="1" s="1"/>
  <c r="I10748" i="1" s="1"/>
  <c r="I10749" i="1" s="1"/>
  <c r="I10750" i="1" s="1"/>
  <c r="I10751" i="1" s="1"/>
  <c r="I10752" i="1" s="1"/>
  <c r="I10753" i="1" s="1"/>
  <c r="I10754" i="1" s="1"/>
  <c r="I10755" i="1" s="1"/>
  <c r="I10756" i="1" s="1"/>
  <c r="I10757" i="1" s="1"/>
  <c r="I10758" i="1" s="1"/>
  <c r="I10759" i="1" s="1"/>
  <c r="I10760" i="1" s="1"/>
  <c r="I10761" i="1" s="1"/>
  <c r="I10762" i="1" s="1"/>
  <c r="I10763" i="1" s="1"/>
  <c r="I10764" i="1" s="1"/>
  <c r="I10765" i="1" s="1"/>
  <c r="I10766" i="1" s="1"/>
  <c r="I10767" i="1" s="1"/>
  <c r="I10768" i="1" s="1"/>
  <c r="I10769" i="1" s="1"/>
  <c r="I10770" i="1" s="1"/>
  <c r="I10771" i="1" s="1"/>
  <c r="I10772" i="1" s="1"/>
  <c r="I10773" i="1" s="1"/>
  <c r="I10774" i="1" s="1"/>
  <c r="I10775" i="1" s="1"/>
  <c r="I10776" i="1" s="1"/>
  <c r="I10777" i="1" s="1"/>
  <c r="I10778" i="1" s="1"/>
  <c r="I10779" i="1" s="1"/>
  <c r="I10780" i="1" s="1"/>
  <c r="I10781" i="1" s="1"/>
  <c r="I10782" i="1" s="1"/>
  <c r="I10783" i="1" s="1"/>
  <c r="I10784" i="1" s="1"/>
  <c r="I10785" i="1" s="1"/>
  <c r="I10786" i="1" s="1"/>
  <c r="I10787" i="1" s="1"/>
  <c r="I10788" i="1" s="1"/>
  <c r="I10789" i="1" s="1"/>
  <c r="I10790" i="1" s="1"/>
  <c r="I10791" i="1" s="1"/>
  <c r="I10792" i="1" s="1"/>
  <c r="I10793" i="1" s="1"/>
  <c r="I10794" i="1" s="1"/>
  <c r="I10795" i="1" s="1"/>
  <c r="I10796" i="1" s="1"/>
  <c r="I10797" i="1" s="1"/>
  <c r="I10798" i="1" s="1"/>
  <c r="I10799" i="1" s="1"/>
  <c r="I10800" i="1" s="1"/>
  <c r="I10801" i="1" s="1"/>
  <c r="I10802" i="1" s="1"/>
  <c r="I10803" i="1" s="1"/>
  <c r="I10804" i="1" s="1"/>
  <c r="I10805" i="1" s="1"/>
  <c r="I10806" i="1" s="1"/>
  <c r="I10807" i="1" s="1"/>
  <c r="I10808" i="1" s="1"/>
  <c r="I10809" i="1" s="1"/>
  <c r="I10810" i="1" s="1"/>
  <c r="I10811" i="1" s="1"/>
  <c r="I10812" i="1" s="1"/>
  <c r="I10813" i="1" s="1"/>
  <c r="I10814" i="1" s="1"/>
  <c r="I10815" i="1" s="1"/>
  <c r="I10816" i="1" s="1"/>
  <c r="I10817" i="1" s="1"/>
  <c r="I10818" i="1" s="1"/>
  <c r="I10819" i="1" s="1"/>
  <c r="I10820" i="1" s="1"/>
  <c r="I10821" i="1" s="1"/>
  <c r="I10822" i="1" s="1"/>
  <c r="I10823" i="1" s="1"/>
  <c r="I10824" i="1" s="1"/>
  <c r="I10825" i="1" s="1"/>
  <c r="I10826" i="1" s="1"/>
  <c r="I10827" i="1" s="1"/>
  <c r="I10828" i="1" s="1"/>
  <c r="I10829" i="1" s="1"/>
  <c r="I10830" i="1" s="1"/>
  <c r="I10831" i="1" s="1"/>
  <c r="I10832" i="1" s="1"/>
  <c r="I10833" i="1" s="1"/>
  <c r="I10834" i="1" s="1"/>
  <c r="I10835" i="1" s="1"/>
  <c r="I10836" i="1" s="1"/>
  <c r="I10837" i="1" s="1"/>
  <c r="I10838" i="1" s="1"/>
  <c r="I10839" i="1" s="1"/>
  <c r="I10840" i="1" s="1"/>
  <c r="I10841" i="1" s="1"/>
  <c r="I10842" i="1" s="1"/>
  <c r="I10843" i="1" s="1"/>
  <c r="I10844" i="1" s="1"/>
  <c r="I10845" i="1" s="1"/>
  <c r="I10846" i="1" s="1"/>
  <c r="I10847" i="1" s="1"/>
  <c r="I10848" i="1" s="1"/>
  <c r="I10849" i="1" s="1"/>
  <c r="I10850" i="1" s="1"/>
  <c r="I10851" i="1" s="1"/>
  <c r="I10852" i="1" s="1"/>
  <c r="I10853" i="1" s="1"/>
  <c r="I10854" i="1" s="1"/>
  <c r="I10855" i="1" s="1"/>
  <c r="I10856" i="1" s="1"/>
  <c r="I10857" i="1" s="1"/>
  <c r="I10858" i="1" s="1"/>
  <c r="I10859" i="1" s="1"/>
  <c r="I10860" i="1" s="1"/>
  <c r="I10861" i="1" s="1"/>
  <c r="I10862" i="1" s="1"/>
  <c r="I10863" i="1" s="1"/>
  <c r="I10864" i="1" s="1"/>
  <c r="I10865" i="1" s="1"/>
  <c r="I10866" i="1" s="1"/>
  <c r="I10867" i="1" s="1"/>
  <c r="I10868" i="1" s="1"/>
  <c r="I10869" i="1" s="1"/>
  <c r="I10870" i="1" s="1"/>
  <c r="I10871" i="1" s="1"/>
  <c r="I10872" i="1" s="1"/>
  <c r="I10873" i="1" s="1"/>
  <c r="I10874" i="1" s="1"/>
  <c r="I10875" i="1" s="1"/>
  <c r="I10876" i="1" s="1"/>
  <c r="I10877" i="1" s="1"/>
  <c r="I10878" i="1" s="1"/>
  <c r="I10879" i="1" s="1"/>
  <c r="I10880" i="1" s="1"/>
  <c r="I10881" i="1" s="1"/>
  <c r="I10882" i="1" s="1"/>
  <c r="I10883" i="1" s="1"/>
  <c r="I10884" i="1" s="1"/>
  <c r="I10885" i="1" s="1"/>
  <c r="I10886" i="1" s="1"/>
  <c r="I10887" i="1" s="1"/>
  <c r="I10888" i="1" s="1"/>
  <c r="I10889" i="1" s="1"/>
  <c r="I10890" i="1" s="1"/>
  <c r="I10891" i="1" s="1"/>
  <c r="I10892" i="1" s="1"/>
  <c r="I10893" i="1" s="1"/>
  <c r="I10894" i="1" s="1"/>
  <c r="I10895" i="1" s="1"/>
  <c r="I10896" i="1" s="1"/>
  <c r="I10897" i="1" s="1"/>
  <c r="I10898" i="1" s="1"/>
  <c r="I10899" i="1" s="1"/>
  <c r="I10900" i="1" s="1"/>
  <c r="I10901" i="1" s="1"/>
  <c r="I10902" i="1" s="1"/>
  <c r="I10903" i="1" s="1"/>
  <c r="I10904" i="1" s="1"/>
  <c r="I10905" i="1" s="1"/>
  <c r="I10906" i="1" s="1"/>
  <c r="I10907" i="1" s="1"/>
  <c r="I10908" i="1" s="1"/>
  <c r="I10909" i="1" s="1"/>
  <c r="I10910" i="1" s="1"/>
  <c r="I10911" i="1" s="1"/>
  <c r="I10912" i="1" s="1"/>
  <c r="I10913" i="1" s="1"/>
  <c r="I10914" i="1" s="1"/>
  <c r="I10915" i="1" s="1"/>
  <c r="I10916" i="1" s="1"/>
  <c r="I10917" i="1" s="1"/>
  <c r="I10918" i="1" s="1"/>
  <c r="I10919" i="1" s="1"/>
  <c r="I10920" i="1" s="1"/>
  <c r="I10921" i="1" s="1"/>
  <c r="I10922" i="1" s="1"/>
  <c r="I10923" i="1" s="1"/>
  <c r="I10924" i="1" s="1"/>
  <c r="I10925" i="1" s="1"/>
  <c r="I10926" i="1" s="1"/>
  <c r="I10927" i="1" s="1"/>
  <c r="I10928" i="1" s="1"/>
  <c r="I10929" i="1" s="1"/>
  <c r="I10930" i="1" s="1"/>
  <c r="I10931" i="1" s="1"/>
  <c r="I10932" i="1" s="1"/>
  <c r="I10933" i="1" s="1"/>
  <c r="I10934" i="1" s="1"/>
  <c r="I10935" i="1" s="1"/>
  <c r="I10936" i="1" s="1"/>
  <c r="I10937" i="1" s="1"/>
  <c r="I10938" i="1" s="1"/>
  <c r="I10939" i="1" s="1"/>
  <c r="I10940" i="1" s="1"/>
  <c r="I10941" i="1" s="1"/>
  <c r="I10942" i="1" s="1"/>
  <c r="I10943" i="1" s="1"/>
  <c r="I10944" i="1" s="1"/>
  <c r="I10945" i="1" s="1"/>
  <c r="I10946" i="1" s="1"/>
  <c r="I10947" i="1" s="1"/>
  <c r="I10948" i="1" s="1"/>
  <c r="I10949" i="1" s="1"/>
  <c r="I10950" i="1" s="1"/>
  <c r="I10951" i="1" s="1"/>
  <c r="I10952" i="1" s="1"/>
  <c r="I10953" i="1" s="1"/>
  <c r="I10954" i="1" s="1"/>
  <c r="I10955" i="1" s="1"/>
  <c r="I10956" i="1" s="1"/>
  <c r="I10957" i="1" s="1"/>
  <c r="I10958" i="1" s="1"/>
  <c r="I10959" i="1" s="1"/>
  <c r="I10960" i="1" s="1"/>
  <c r="I10961" i="1" s="1"/>
  <c r="I10962" i="1" s="1"/>
  <c r="I10963" i="1" s="1"/>
  <c r="I10964" i="1" s="1"/>
  <c r="I10965" i="1" s="1"/>
  <c r="I10966" i="1" s="1"/>
  <c r="I10967" i="1" s="1"/>
  <c r="I10968" i="1" s="1"/>
  <c r="I10969" i="1" s="1"/>
  <c r="I10970" i="1" s="1"/>
  <c r="I10971" i="1" s="1"/>
  <c r="I10972" i="1" s="1"/>
  <c r="I10973" i="1" s="1"/>
  <c r="I10974" i="1" s="1"/>
  <c r="I10975" i="1" s="1"/>
  <c r="I10976" i="1" s="1"/>
  <c r="I10977" i="1" s="1"/>
  <c r="I10978" i="1" s="1"/>
  <c r="I10979" i="1" s="1"/>
  <c r="I10980" i="1" s="1"/>
  <c r="I10981" i="1" s="1"/>
  <c r="I10982" i="1" s="1"/>
  <c r="I10983" i="1" s="1"/>
  <c r="I10984" i="1" s="1"/>
  <c r="I10985" i="1" s="1"/>
  <c r="I10986" i="1" s="1"/>
  <c r="I10987" i="1" s="1"/>
  <c r="I10988" i="1" s="1"/>
  <c r="I10989" i="1" s="1"/>
  <c r="I10990" i="1" s="1"/>
  <c r="I10991" i="1" s="1"/>
  <c r="I10992" i="1" s="1"/>
  <c r="I10993" i="1" s="1"/>
  <c r="I10994" i="1" s="1"/>
  <c r="I10995" i="1" s="1"/>
  <c r="I10996" i="1" s="1"/>
  <c r="I10997" i="1" s="1"/>
  <c r="I10998" i="1" s="1"/>
  <c r="I10999" i="1" s="1"/>
  <c r="I11000" i="1" s="1"/>
  <c r="I11001" i="1" s="1"/>
  <c r="I11002" i="1" s="1"/>
  <c r="I11003" i="1" s="1"/>
  <c r="I11004" i="1" s="1"/>
  <c r="I11005" i="1" s="1"/>
  <c r="I11006" i="1" s="1"/>
  <c r="I11007" i="1" s="1"/>
  <c r="I11008" i="1" s="1"/>
  <c r="I11009" i="1" s="1"/>
  <c r="I11010" i="1" s="1"/>
  <c r="I11011" i="1" s="1"/>
  <c r="I11012" i="1" s="1"/>
  <c r="I11013" i="1" s="1"/>
  <c r="I11014" i="1" s="1"/>
  <c r="I11015" i="1" s="1"/>
  <c r="I11016" i="1" s="1"/>
  <c r="I11017" i="1" s="1"/>
  <c r="I11018" i="1" s="1"/>
  <c r="I11019" i="1" s="1"/>
  <c r="I11020" i="1" s="1"/>
  <c r="I11021" i="1" s="1"/>
  <c r="I11022" i="1" s="1"/>
  <c r="I11023" i="1" s="1"/>
  <c r="I11024" i="1" s="1"/>
  <c r="I11025" i="1" s="1"/>
  <c r="I11026" i="1" s="1"/>
  <c r="I11027" i="1" s="1"/>
  <c r="I11028" i="1" s="1"/>
  <c r="I11029" i="1" s="1"/>
  <c r="I11030" i="1" s="1"/>
  <c r="I11031" i="1" s="1"/>
  <c r="I11032" i="1" s="1"/>
  <c r="I11033" i="1" s="1"/>
  <c r="I11034" i="1" s="1"/>
  <c r="I11035" i="1" s="1"/>
  <c r="I11036" i="1" s="1"/>
  <c r="I11037" i="1" s="1"/>
  <c r="I11038" i="1" s="1"/>
  <c r="I11039" i="1" s="1"/>
  <c r="I11040" i="1" s="1"/>
  <c r="I11041" i="1" s="1"/>
  <c r="I11042" i="1" s="1"/>
  <c r="I11043" i="1" s="1"/>
  <c r="I11044" i="1" s="1"/>
  <c r="I11045" i="1" s="1"/>
  <c r="I11046" i="1" s="1"/>
  <c r="I11047" i="1" s="1"/>
  <c r="I11048" i="1" s="1"/>
  <c r="I11049" i="1" s="1"/>
  <c r="I11050" i="1" s="1"/>
  <c r="I11051" i="1" s="1"/>
  <c r="I11052" i="1" s="1"/>
  <c r="I11053" i="1" s="1"/>
  <c r="I11054" i="1" s="1"/>
  <c r="I11055" i="1" s="1"/>
  <c r="I11056" i="1" s="1"/>
  <c r="I11057" i="1" s="1"/>
  <c r="I11058" i="1" s="1"/>
  <c r="I11059" i="1" s="1"/>
  <c r="I11060" i="1" s="1"/>
  <c r="I11061" i="1" s="1"/>
  <c r="I11062" i="1" s="1"/>
  <c r="I11063" i="1" s="1"/>
  <c r="I11064" i="1" s="1"/>
  <c r="I11065" i="1" s="1"/>
  <c r="I11066" i="1" s="1"/>
  <c r="I11067" i="1" s="1"/>
  <c r="I11068" i="1" s="1"/>
  <c r="I11069" i="1" s="1"/>
  <c r="I11070" i="1" s="1"/>
  <c r="I11071" i="1" s="1"/>
  <c r="I11072" i="1" s="1"/>
  <c r="I11073" i="1" s="1"/>
  <c r="I11074" i="1" s="1"/>
  <c r="I11075" i="1" s="1"/>
  <c r="I11076" i="1" s="1"/>
  <c r="I11077" i="1" s="1"/>
  <c r="I11078" i="1" s="1"/>
  <c r="I11079" i="1" s="1"/>
  <c r="I11080" i="1" s="1"/>
  <c r="I11081" i="1" s="1"/>
  <c r="I11082" i="1" s="1"/>
  <c r="I11083" i="1" s="1"/>
  <c r="I11084" i="1" s="1"/>
  <c r="I11085" i="1" s="1"/>
  <c r="I11086" i="1" s="1"/>
  <c r="I11087" i="1" s="1"/>
  <c r="I11088" i="1" s="1"/>
  <c r="I11089" i="1" s="1"/>
  <c r="I11090" i="1" s="1"/>
  <c r="I11091" i="1" s="1"/>
  <c r="I11092" i="1" s="1"/>
  <c r="I11093" i="1" s="1"/>
  <c r="I11094" i="1" s="1"/>
  <c r="I11095" i="1" s="1"/>
  <c r="I11096" i="1" s="1"/>
  <c r="I11097" i="1" s="1"/>
  <c r="I11098" i="1" s="1"/>
  <c r="I11099" i="1" s="1"/>
  <c r="I11100" i="1" s="1"/>
  <c r="I11101" i="1" s="1"/>
  <c r="I11102" i="1" s="1"/>
  <c r="I11103" i="1" s="1"/>
  <c r="I11104" i="1" s="1"/>
  <c r="I11105" i="1" s="1"/>
  <c r="I11106" i="1" s="1"/>
  <c r="I11107" i="1" s="1"/>
  <c r="I11108" i="1" s="1"/>
  <c r="I11109" i="1" s="1"/>
  <c r="I11110" i="1" s="1"/>
  <c r="I11111" i="1" s="1"/>
  <c r="I11112" i="1" s="1"/>
  <c r="I11113" i="1" s="1"/>
  <c r="I11114" i="1" s="1"/>
  <c r="I11115" i="1" s="1"/>
  <c r="I11116" i="1" s="1"/>
  <c r="I11117" i="1" s="1"/>
  <c r="I11118" i="1" s="1"/>
  <c r="I11119" i="1" s="1"/>
  <c r="I11120" i="1" s="1"/>
  <c r="I11121" i="1" s="1"/>
  <c r="I11122" i="1" s="1"/>
  <c r="I11123" i="1" s="1"/>
  <c r="I11124" i="1" s="1"/>
  <c r="I11125" i="1" s="1"/>
  <c r="I11126" i="1" s="1"/>
  <c r="I11127" i="1" s="1"/>
  <c r="I11128" i="1" s="1"/>
  <c r="I11129" i="1" s="1"/>
  <c r="I11130" i="1" s="1"/>
  <c r="I11131" i="1" s="1"/>
  <c r="I11132" i="1" s="1"/>
  <c r="I11133" i="1" s="1"/>
  <c r="I11134" i="1" s="1"/>
  <c r="I11135" i="1" s="1"/>
  <c r="I11136" i="1" s="1"/>
  <c r="I11137" i="1" s="1"/>
  <c r="I11138" i="1" s="1"/>
  <c r="I11139" i="1" s="1"/>
  <c r="I11140" i="1" s="1"/>
  <c r="I11141" i="1" s="1"/>
  <c r="I11142" i="1" s="1"/>
  <c r="I11143" i="1" s="1"/>
  <c r="I11144" i="1" s="1"/>
  <c r="I11145" i="1" s="1"/>
  <c r="I11146" i="1" s="1"/>
  <c r="I11147" i="1" s="1"/>
  <c r="I11148" i="1" s="1"/>
  <c r="I11149" i="1" s="1"/>
  <c r="I11150" i="1" s="1"/>
  <c r="I11151" i="1" s="1"/>
  <c r="I11152" i="1" s="1"/>
  <c r="I11153" i="1" s="1"/>
  <c r="I11154" i="1" s="1"/>
  <c r="I11155" i="1" s="1"/>
  <c r="I11156" i="1" s="1"/>
  <c r="I11157" i="1" s="1"/>
  <c r="I11158" i="1" s="1"/>
  <c r="I11159" i="1" s="1"/>
  <c r="I11160" i="1" s="1"/>
  <c r="I11161" i="1" s="1"/>
  <c r="I11162" i="1" s="1"/>
  <c r="I11163" i="1" s="1"/>
  <c r="I11164" i="1" s="1"/>
  <c r="I11165" i="1" s="1"/>
  <c r="I11166" i="1" s="1"/>
  <c r="I11167" i="1" s="1"/>
  <c r="I11168" i="1" s="1"/>
  <c r="I11169" i="1" s="1"/>
  <c r="I11170" i="1" s="1"/>
  <c r="I11171" i="1" s="1"/>
  <c r="I11172" i="1" s="1"/>
  <c r="I11173" i="1" s="1"/>
  <c r="I11174" i="1" s="1"/>
  <c r="I11175" i="1" s="1"/>
  <c r="I11176" i="1" s="1"/>
  <c r="I11177" i="1" s="1"/>
  <c r="I11178" i="1" s="1"/>
  <c r="I11179" i="1" s="1"/>
  <c r="I11180" i="1" s="1"/>
  <c r="I11181" i="1" s="1"/>
  <c r="I11182" i="1" s="1"/>
  <c r="I11183" i="1" s="1"/>
  <c r="I11184" i="1" s="1"/>
  <c r="I11185" i="1" s="1"/>
  <c r="I11186" i="1" s="1"/>
  <c r="I11187" i="1" s="1"/>
  <c r="I11188" i="1" s="1"/>
  <c r="I11189" i="1" s="1"/>
  <c r="I11190" i="1" s="1"/>
  <c r="I11191" i="1" s="1"/>
  <c r="I11192" i="1" s="1"/>
  <c r="I11193" i="1" s="1"/>
  <c r="I11194" i="1" s="1"/>
  <c r="I11195" i="1" s="1"/>
  <c r="I11196" i="1" s="1"/>
  <c r="I11197" i="1" s="1"/>
  <c r="I11198" i="1" s="1"/>
  <c r="I11199" i="1" s="1"/>
  <c r="I11200" i="1" s="1"/>
  <c r="I11201" i="1" s="1"/>
  <c r="I11202" i="1" s="1"/>
  <c r="I11203" i="1" s="1"/>
  <c r="I11204" i="1" s="1"/>
  <c r="I11205" i="1" s="1"/>
  <c r="I11206" i="1" s="1"/>
  <c r="I11207" i="1" s="1"/>
  <c r="I11208" i="1" s="1"/>
  <c r="I11209" i="1" s="1"/>
  <c r="I11210" i="1" s="1"/>
  <c r="I11211" i="1" s="1"/>
  <c r="I11212" i="1" s="1"/>
  <c r="I11213" i="1" s="1"/>
  <c r="I11214" i="1" s="1"/>
  <c r="I11215" i="1" s="1"/>
  <c r="I11216" i="1" s="1"/>
  <c r="I11217" i="1" s="1"/>
  <c r="I11218" i="1" s="1"/>
  <c r="I11219" i="1" s="1"/>
  <c r="I11220" i="1" s="1"/>
  <c r="I11221" i="1" s="1"/>
  <c r="I11222" i="1" s="1"/>
  <c r="I11223" i="1" s="1"/>
  <c r="I11224" i="1" s="1"/>
  <c r="I11225" i="1" s="1"/>
  <c r="I11226" i="1" s="1"/>
  <c r="I11227" i="1" s="1"/>
  <c r="I11228" i="1" s="1"/>
  <c r="I11229" i="1" s="1"/>
  <c r="I11230" i="1" s="1"/>
  <c r="I11231" i="1" s="1"/>
  <c r="I11232" i="1" s="1"/>
  <c r="I11233" i="1" s="1"/>
  <c r="I11234" i="1" s="1"/>
  <c r="I11235" i="1" s="1"/>
  <c r="I11236" i="1" s="1"/>
  <c r="I11237" i="1" s="1"/>
  <c r="I11238" i="1" s="1"/>
  <c r="I11239" i="1" s="1"/>
  <c r="I11240" i="1" s="1"/>
  <c r="I11241" i="1" s="1"/>
  <c r="I11242" i="1" s="1"/>
  <c r="I11243" i="1" s="1"/>
  <c r="I11244" i="1" s="1"/>
  <c r="I11245" i="1" s="1"/>
  <c r="I11246" i="1" s="1"/>
  <c r="I11247" i="1" s="1"/>
  <c r="I11248" i="1" s="1"/>
  <c r="I11249" i="1" s="1"/>
  <c r="I11250" i="1" s="1"/>
  <c r="I11251" i="1" s="1"/>
  <c r="I11252" i="1" s="1"/>
  <c r="I11253" i="1" s="1"/>
  <c r="I11254" i="1" s="1"/>
  <c r="I11255" i="1" s="1"/>
  <c r="I11256" i="1" s="1"/>
  <c r="I11257" i="1" s="1"/>
  <c r="I11258" i="1" s="1"/>
  <c r="I11259" i="1" s="1"/>
  <c r="I11260" i="1" s="1"/>
  <c r="I11261" i="1" s="1"/>
  <c r="I11262" i="1" s="1"/>
  <c r="I11263" i="1" s="1"/>
  <c r="I11264" i="1" s="1"/>
  <c r="I11265" i="1" s="1"/>
  <c r="I11266" i="1" s="1"/>
  <c r="I11267" i="1" s="1"/>
  <c r="I11268" i="1" s="1"/>
  <c r="I11269" i="1" s="1"/>
  <c r="I11270" i="1" s="1"/>
  <c r="I11271" i="1" s="1"/>
  <c r="I11272" i="1" s="1"/>
  <c r="I11273" i="1" s="1"/>
  <c r="I11274" i="1" s="1"/>
  <c r="I11275" i="1" s="1"/>
  <c r="I11276" i="1" s="1"/>
  <c r="I11277" i="1" s="1"/>
  <c r="I11278" i="1" s="1"/>
  <c r="I11279" i="1" s="1"/>
  <c r="I11280" i="1" s="1"/>
  <c r="I11281" i="1" s="1"/>
  <c r="I11282" i="1" s="1"/>
  <c r="I11283" i="1" s="1"/>
  <c r="I11284" i="1" s="1"/>
  <c r="I11285" i="1" s="1"/>
  <c r="I11286" i="1" s="1"/>
  <c r="I11287" i="1" s="1"/>
  <c r="I11288" i="1" s="1"/>
  <c r="I11289" i="1" s="1"/>
  <c r="I11290" i="1" s="1"/>
  <c r="I11291" i="1" s="1"/>
  <c r="I11292" i="1" s="1"/>
  <c r="I11293" i="1" s="1"/>
  <c r="I11294" i="1" s="1"/>
  <c r="I11295" i="1" s="1"/>
  <c r="I11296" i="1" s="1"/>
  <c r="I11297" i="1" s="1"/>
  <c r="I11298" i="1" s="1"/>
  <c r="I11299" i="1" s="1"/>
  <c r="I11300" i="1" s="1"/>
  <c r="I11301" i="1" s="1"/>
  <c r="I11302" i="1" s="1"/>
  <c r="I11303" i="1" s="1"/>
  <c r="I11304" i="1" s="1"/>
  <c r="I11305" i="1" s="1"/>
  <c r="I11306" i="1" s="1"/>
  <c r="I11307" i="1" s="1"/>
  <c r="I11308" i="1" s="1"/>
  <c r="I11309" i="1" s="1"/>
  <c r="I11310" i="1" s="1"/>
  <c r="I11311" i="1" s="1"/>
  <c r="I11312" i="1" s="1"/>
  <c r="I11313" i="1" s="1"/>
  <c r="I11314" i="1" s="1"/>
  <c r="I11315" i="1" s="1"/>
  <c r="I11316" i="1" s="1"/>
  <c r="I11317" i="1" s="1"/>
  <c r="I11318" i="1" s="1"/>
  <c r="I11319" i="1" s="1"/>
  <c r="I11320" i="1" s="1"/>
  <c r="I11321" i="1" s="1"/>
  <c r="I11322" i="1" s="1"/>
  <c r="I11323" i="1" s="1"/>
  <c r="I11324" i="1" s="1"/>
  <c r="I11325" i="1" s="1"/>
  <c r="I11326" i="1" s="1"/>
  <c r="I11327" i="1" s="1"/>
  <c r="I11328" i="1" s="1"/>
  <c r="I11329" i="1" s="1"/>
  <c r="I11330" i="1" s="1"/>
  <c r="I11331" i="1" s="1"/>
  <c r="I11332" i="1" s="1"/>
  <c r="I11333" i="1" s="1"/>
  <c r="I11334" i="1" s="1"/>
  <c r="I11335" i="1" s="1"/>
  <c r="I11336" i="1" s="1"/>
  <c r="I11337" i="1" s="1"/>
  <c r="I11338" i="1" s="1"/>
  <c r="I11339" i="1" s="1"/>
  <c r="I11340" i="1" s="1"/>
  <c r="I11341" i="1" s="1"/>
  <c r="I11342" i="1" s="1"/>
  <c r="I11343" i="1" s="1"/>
  <c r="I11344" i="1" s="1"/>
  <c r="I11345" i="1" s="1"/>
  <c r="I11346" i="1" s="1"/>
  <c r="I11347" i="1" s="1"/>
  <c r="I11348" i="1" s="1"/>
  <c r="I11349" i="1" s="1"/>
  <c r="I11350" i="1" s="1"/>
  <c r="I11351" i="1" s="1"/>
  <c r="I11352" i="1" s="1"/>
  <c r="I11353" i="1" s="1"/>
  <c r="I11354" i="1" s="1"/>
  <c r="I11355" i="1" s="1"/>
  <c r="I11356" i="1" s="1"/>
  <c r="I11357" i="1" s="1"/>
  <c r="I11358" i="1" s="1"/>
  <c r="I11359" i="1" s="1"/>
  <c r="I11360" i="1" s="1"/>
  <c r="I11361" i="1" s="1"/>
  <c r="I11362" i="1" s="1"/>
  <c r="I11363" i="1" s="1"/>
  <c r="I11364" i="1" s="1"/>
  <c r="I11365" i="1" s="1"/>
  <c r="I11366" i="1" s="1"/>
  <c r="I11367" i="1" s="1"/>
  <c r="I11368" i="1" s="1"/>
  <c r="I11369" i="1" s="1"/>
  <c r="I11370" i="1" s="1"/>
  <c r="I11371" i="1" s="1"/>
  <c r="I11372" i="1" s="1"/>
  <c r="I11373" i="1" s="1"/>
  <c r="I11374" i="1" s="1"/>
  <c r="I11375" i="1" s="1"/>
  <c r="I11376" i="1" s="1"/>
  <c r="I11377" i="1" s="1"/>
  <c r="I11378" i="1" s="1"/>
  <c r="I11379" i="1" s="1"/>
  <c r="I11380" i="1" s="1"/>
  <c r="I11381" i="1" s="1"/>
  <c r="I11382" i="1" s="1"/>
  <c r="I11383" i="1" s="1"/>
  <c r="I11384" i="1" s="1"/>
  <c r="I11385" i="1" s="1"/>
  <c r="I11386" i="1" s="1"/>
  <c r="I11387" i="1" s="1"/>
  <c r="I11388" i="1" s="1"/>
  <c r="I11389" i="1" s="1"/>
  <c r="I11390" i="1" s="1"/>
  <c r="I11391" i="1" s="1"/>
  <c r="I11392" i="1" s="1"/>
  <c r="I11393" i="1" s="1"/>
  <c r="I11394" i="1" s="1"/>
  <c r="I11395" i="1" s="1"/>
  <c r="I11396" i="1" s="1"/>
  <c r="I11397" i="1" s="1"/>
  <c r="I11398" i="1" s="1"/>
  <c r="I11399" i="1" s="1"/>
  <c r="I11400" i="1" s="1"/>
  <c r="I11401" i="1" s="1"/>
  <c r="I11402" i="1" s="1"/>
  <c r="I11403" i="1" s="1"/>
  <c r="I11404" i="1" s="1"/>
  <c r="I11405" i="1" s="1"/>
  <c r="I11406" i="1" s="1"/>
  <c r="I11407" i="1" s="1"/>
  <c r="I11408" i="1" s="1"/>
  <c r="I11409" i="1" s="1"/>
  <c r="I11410" i="1" s="1"/>
  <c r="I11411" i="1" s="1"/>
  <c r="I11412" i="1" s="1"/>
  <c r="I11413" i="1" s="1"/>
  <c r="I11414" i="1" s="1"/>
  <c r="I11415" i="1" s="1"/>
  <c r="I11416" i="1" s="1"/>
  <c r="I11417" i="1" s="1"/>
  <c r="I11418" i="1" s="1"/>
  <c r="I11419" i="1" s="1"/>
  <c r="I11420" i="1" s="1"/>
  <c r="I11421" i="1" s="1"/>
  <c r="I11422" i="1" s="1"/>
  <c r="I11423" i="1" s="1"/>
  <c r="I11424" i="1" s="1"/>
  <c r="I11425" i="1" s="1"/>
  <c r="I11426" i="1" s="1"/>
  <c r="I11427" i="1" s="1"/>
  <c r="I11428" i="1" s="1"/>
  <c r="I11429" i="1" s="1"/>
  <c r="I11430" i="1" s="1"/>
  <c r="I11431" i="1" s="1"/>
  <c r="I11432" i="1" s="1"/>
  <c r="I11433" i="1" s="1"/>
  <c r="I11434" i="1" s="1"/>
  <c r="I11435" i="1" s="1"/>
  <c r="I11436" i="1" s="1"/>
  <c r="I11437" i="1" s="1"/>
  <c r="I11438" i="1" s="1"/>
  <c r="I11439" i="1" s="1"/>
  <c r="I11440" i="1" s="1"/>
  <c r="I11441" i="1" s="1"/>
  <c r="I11442" i="1" s="1"/>
  <c r="I11443" i="1" s="1"/>
  <c r="I11444" i="1" s="1"/>
  <c r="I11445" i="1" s="1"/>
  <c r="I11446" i="1" s="1"/>
  <c r="I11447" i="1" s="1"/>
  <c r="I11448" i="1" s="1"/>
  <c r="I11449" i="1" s="1"/>
  <c r="I11450" i="1" s="1"/>
  <c r="I11451" i="1" s="1"/>
  <c r="I11452" i="1" s="1"/>
  <c r="I11453" i="1" s="1"/>
  <c r="I11454" i="1" s="1"/>
  <c r="I11455" i="1" s="1"/>
  <c r="I11456" i="1" s="1"/>
  <c r="I11457" i="1" s="1"/>
  <c r="I11458" i="1" s="1"/>
  <c r="I11459" i="1" s="1"/>
  <c r="I11460" i="1" s="1"/>
  <c r="I11461" i="1" s="1"/>
  <c r="I11462" i="1" s="1"/>
  <c r="I11463" i="1" s="1"/>
  <c r="I11464" i="1" s="1"/>
  <c r="I11465" i="1" s="1"/>
  <c r="I11466" i="1" s="1"/>
  <c r="I11467" i="1" s="1"/>
  <c r="I11468" i="1" s="1"/>
  <c r="I11469" i="1" s="1"/>
  <c r="I11470" i="1" s="1"/>
  <c r="I11471" i="1" s="1"/>
  <c r="I11472" i="1" s="1"/>
  <c r="I11473" i="1" s="1"/>
  <c r="I11474" i="1" s="1"/>
  <c r="I11475" i="1" s="1"/>
  <c r="I11476" i="1" s="1"/>
  <c r="I11477" i="1" s="1"/>
  <c r="I11478" i="1" s="1"/>
  <c r="I11479" i="1" s="1"/>
  <c r="I11480" i="1" s="1"/>
  <c r="I11481" i="1" s="1"/>
  <c r="I11482" i="1" s="1"/>
  <c r="I11483" i="1" s="1"/>
  <c r="I11484" i="1" s="1"/>
  <c r="I11485" i="1" s="1"/>
  <c r="I11486" i="1" s="1"/>
  <c r="I11487" i="1" s="1"/>
  <c r="I11488" i="1" s="1"/>
  <c r="I11489" i="1" s="1"/>
  <c r="I11490" i="1" s="1"/>
  <c r="I11491" i="1" s="1"/>
  <c r="I11492" i="1" s="1"/>
  <c r="I11493" i="1" s="1"/>
  <c r="I11494" i="1" s="1"/>
  <c r="I11495" i="1" s="1"/>
  <c r="I11496" i="1" s="1"/>
  <c r="I11497" i="1" s="1"/>
  <c r="I11498" i="1" s="1"/>
  <c r="I11499" i="1" s="1"/>
  <c r="I11500" i="1" s="1"/>
  <c r="I11501" i="1" s="1"/>
  <c r="I11502" i="1" s="1"/>
  <c r="I11503" i="1" s="1"/>
  <c r="I11504" i="1" s="1"/>
  <c r="I11505" i="1" s="1"/>
  <c r="I11506" i="1" s="1"/>
  <c r="I11507" i="1" s="1"/>
  <c r="I11508" i="1" s="1"/>
  <c r="I11509" i="1" s="1"/>
  <c r="I11510" i="1" s="1"/>
  <c r="I11511" i="1" s="1"/>
  <c r="I11512" i="1" s="1"/>
  <c r="I11513" i="1" s="1"/>
  <c r="I11514" i="1" s="1"/>
  <c r="I11515" i="1" s="1"/>
  <c r="I11516" i="1" s="1"/>
  <c r="I11517" i="1" s="1"/>
  <c r="I11518" i="1" s="1"/>
  <c r="I11519" i="1" s="1"/>
  <c r="I11520" i="1" s="1"/>
  <c r="I11521" i="1" s="1"/>
  <c r="I11522" i="1" s="1"/>
  <c r="I11523" i="1" s="1"/>
  <c r="I11524" i="1" s="1"/>
  <c r="I11525" i="1" s="1"/>
  <c r="I11526" i="1" s="1"/>
  <c r="I11527" i="1" s="1"/>
  <c r="I11528" i="1" s="1"/>
  <c r="I11529" i="1" s="1"/>
  <c r="I11530" i="1" s="1"/>
  <c r="I11531" i="1" s="1"/>
  <c r="I11532" i="1" s="1"/>
  <c r="I11533" i="1" s="1"/>
  <c r="I11534" i="1" s="1"/>
  <c r="I11535" i="1" s="1"/>
  <c r="I11536" i="1" s="1"/>
  <c r="I11537" i="1" s="1"/>
  <c r="I11538" i="1" s="1"/>
  <c r="I11539" i="1" s="1"/>
  <c r="I11540" i="1" s="1"/>
  <c r="I11541" i="1" s="1"/>
  <c r="I11542" i="1" s="1"/>
  <c r="I11543" i="1" s="1"/>
  <c r="I11544" i="1" s="1"/>
  <c r="I11545" i="1" s="1"/>
  <c r="I11546" i="1" s="1"/>
  <c r="I11547" i="1" s="1"/>
  <c r="I11548" i="1" s="1"/>
  <c r="I11549" i="1" s="1"/>
  <c r="I11550" i="1" s="1"/>
  <c r="I11551" i="1" s="1"/>
  <c r="I11552" i="1" s="1"/>
  <c r="I11553" i="1" s="1"/>
  <c r="I11554" i="1" s="1"/>
  <c r="I11555" i="1" s="1"/>
  <c r="I11556" i="1" s="1"/>
  <c r="I11557" i="1" s="1"/>
  <c r="I11558" i="1" s="1"/>
  <c r="I11559" i="1" s="1"/>
  <c r="I11560" i="1" s="1"/>
  <c r="I11561" i="1" s="1"/>
  <c r="I11562" i="1" s="1"/>
  <c r="I11563" i="1" s="1"/>
  <c r="I11564" i="1" s="1"/>
  <c r="I11565" i="1" s="1"/>
  <c r="I11566" i="1" s="1"/>
  <c r="I11567" i="1" s="1"/>
  <c r="I11568" i="1" s="1"/>
  <c r="I11569" i="1" s="1"/>
  <c r="I11570" i="1" s="1"/>
  <c r="I11571" i="1" s="1"/>
  <c r="I11572" i="1" s="1"/>
  <c r="I11573" i="1" s="1"/>
  <c r="I11574" i="1" s="1"/>
  <c r="I11575" i="1" s="1"/>
  <c r="I11576" i="1" s="1"/>
  <c r="I11577" i="1" s="1"/>
  <c r="I11578" i="1" s="1"/>
  <c r="I11579" i="1" s="1"/>
  <c r="I11580" i="1" s="1"/>
  <c r="I11581" i="1" s="1"/>
  <c r="I11582" i="1" s="1"/>
  <c r="I11583" i="1" s="1"/>
  <c r="I11584" i="1" s="1"/>
  <c r="I11585" i="1" s="1"/>
  <c r="I11586" i="1" s="1"/>
  <c r="I11587" i="1" s="1"/>
  <c r="I11588" i="1" s="1"/>
  <c r="I11589" i="1" s="1"/>
  <c r="I11590" i="1" s="1"/>
  <c r="I11591" i="1" s="1"/>
  <c r="I11592" i="1" s="1"/>
  <c r="I11593" i="1" s="1"/>
  <c r="I11594" i="1" s="1"/>
  <c r="I11595" i="1" s="1"/>
  <c r="I11596" i="1" s="1"/>
  <c r="I11597" i="1" s="1"/>
  <c r="I11598" i="1" s="1"/>
  <c r="I11599" i="1" s="1"/>
  <c r="I11600" i="1" s="1"/>
  <c r="I11601" i="1" s="1"/>
  <c r="I11602" i="1" s="1"/>
  <c r="I11603" i="1" s="1"/>
  <c r="I11604" i="1" s="1"/>
  <c r="I11605" i="1" s="1"/>
  <c r="I11606" i="1" s="1"/>
  <c r="I11607" i="1" s="1"/>
  <c r="I11608" i="1" s="1"/>
  <c r="I11609" i="1" s="1"/>
  <c r="I11610" i="1" s="1"/>
  <c r="I11611" i="1" s="1"/>
  <c r="I11612" i="1" s="1"/>
  <c r="I11613" i="1" s="1"/>
  <c r="I11614" i="1" s="1"/>
  <c r="I11615" i="1" s="1"/>
  <c r="I11616" i="1" s="1"/>
  <c r="I11617" i="1" s="1"/>
  <c r="I11618" i="1" s="1"/>
  <c r="I11619" i="1" s="1"/>
  <c r="I11620" i="1" s="1"/>
  <c r="I11621" i="1" s="1"/>
  <c r="I11622" i="1" s="1"/>
  <c r="I11623" i="1" s="1"/>
  <c r="I11624" i="1" s="1"/>
  <c r="I11625" i="1" s="1"/>
  <c r="I11626" i="1" s="1"/>
  <c r="I11627" i="1" s="1"/>
  <c r="I11628" i="1" s="1"/>
  <c r="I11629" i="1" s="1"/>
  <c r="I11630" i="1" s="1"/>
  <c r="I11631" i="1" s="1"/>
  <c r="I11632" i="1" s="1"/>
  <c r="I11633" i="1" s="1"/>
  <c r="I11634" i="1" s="1"/>
  <c r="I11635" i="1" s="1"/>
  <c r="I11636" i="1" s="1"/>
  <c r="I11637" i="1" s="1"/>
  <c r="I11638" i="1" s="1"/>
  <c r="I11639" i="1" s="1"/>
  <c r="I11640" i="1" s="1"/>
  <c r="I11641" i="1" s="1"/>
  <c r="I11642" i="1" s="1"/>
  <c r="I11643" i="1" s="1"/>
  <c r="I11644" i="1" s="1"/>
  <c r="I11645" i="1" s="1"/>
  <c r="I11646" i="1" s="1"/>
  <c r="I11647" i="1" s="1"/>
  <c r="I11648" i="1" s="1"/>
  <c r="I11649" i="1" s="1"/>
  <c r="I11650" i="1" s="1"/>
  <c r="I11651" i="1" s="1"/>
  <c r="I11652" i="1" s="1"/>
  <c r="I11653" i="1" s="1"/>
  <c r="I11654" i="1" s="1"/>
  <c r="I11655" i="1" s="1"/>
  <c r="I11656" i="1" s="1"/>
  <c r="I11657" i="1" s="1"/>
  <c r="I11658" i="1" s="1"/>
  <c r="I11659" i="1" s="1"/>
  <c r="I11660" i="1" s="1"/>
  <c r="I11661" i="1" s="1"/>
  <c r="I11662" i="1" s="1"/>
  <c r="I11663" i="1" s="1"/>
  <c r="I11664" i="1" s="1"/>
  <c r="I11665" i="1" s="1"/>
  <c r="I11666" i="1" s="1"/>
  <c r="I11667" i="1" s="1"/>
  <c r="I11668" i="1" s="1"/>
  <c r="I11669" i="1" s="1"/>
  <c r="I11670" i="1" s="1"/>
  <c r="I11671" i="1" s="1"/>
  <c r="I11672" i="1" s="1"/>
  <c r="I11673" i="1" s="1"/>
  <c r="I11674" i="1" s="1"/>
  <c r="I11675" i="1" s="1"/>
  <c r="I11676" i="1" s="1"/>
  <c r="I11677" i="1" s="1"/>
  <c r="I11678" i="1" s="1"/>
  <c r="I11679" i="1" s="1"/>
  <c r="I11680" i="1" s="1"/>
  <c r="I11681" i="1" s="1"/>
  <c r="I11682" i="1" s="1"/>
  <c r="I11683" i="1" s="1"/>
  <c r="I11684" i="1" s="1"/>
  <c r="I11685" i="1" s="1"/>
  <c r="I11686" i="1" s="1"/>
  <c r="I11687" i="1" s="1"/>
  <c r="I11688" i="1" s="1"/>
  <c r="I11689" i="1" s="1"/>
  <c r="I11690" i="1" s="1"/>
  <c r="I11691" i="1" s="1"/>
  <c r="I11692" i="1" s="1"/>
  <c r="I11693" i="1" s="1"/>
  <c r="I11694" i="1" s="1"/>
  <c r="I11695" i="1" s="1"/>
  <c r="I11696" i="1" s="1"/>
  <c r="I11697" i="1" s="1"/>
  <c r="I11698" i="1" s="1"/>
  <c r="I11699" i="1" s="1"/>
  <c r="I11700" i="1" s="1"/>
  <c r="I11701" i="1" s="1"/>
  <c r="I11702" i="1" s="1"/>
  <c r="I11703" i="1" s="1"/>
  <c r="I11704" i="1" s="1"/>
  <c r="I11705" i="1" s="1"/>
  <c r="I11706" i="1" s="1"/>
  <c r="I11707" i="1" s="1"/>
  <c r="I11708" i="1" s="1"/>
  <c r="I11709" i="1" s="1"/>
  <c r="I11710" i="1" s="1"/>
  <c r="I11711" i="1" s="1"/>
  <c r="I11712" i="1" s="1"/>
  <c r="I11713" i="1" s="1"/>
  <c r="I11714" i="1" s="1"/>
  <c r="I11715" i="1" s="1"/>
  <c r="I11716" i="1" s="1"/>
  <c r="I11717" i="1" s="1"/>
  <c r="I11718" i="1" s="1"/>
  <c r="I11719" i="1" s="1"/>
  <c r="I11720" i="1" s="1"/>
  <c r="I11721" i="1" s="1"/>
  <c r="I11722" i="1" s="1"/>
  <c r="I11723" i="1" s="1"/>
  <c r="I11724" i="1" s="1"/>
  <c r="I11725" i="1" s="1"/>
  <c r="I11726" i="1" s="1"/>
  <c r="I11727" i="1" s="1"/>
  <c r="I11728" i="1" s="1"/>
  <c r="I11729" i="1" s="1"/>
  <c r="I11730" i="1" s="1"/>
  <c r="I11731" i="1" s="1"/>
  <c r="I11732" i="1" s="1"/>
  <c r="I11733" i="1" s="1"/>
  <c r="I11734" i="1" s="1"/>
  <c r="I11735" i="1" s="1"/>
  <c r="I11736" i="1" s="1"/>
  <c r="I11737" i="1" s="1"/>
  <c r="I11738" i="1" s="1"/>
  <c r="I11739" i="1" s="1"/>
  <c r="I11740" i="1" s="1"/>
  <c r="I11741" i="1" s="1"/>
  <c r="I11742" i="1" s="1"/>
  <c r="I11743" i="1" s="1"/>
  <c r="I11744" i="1" s="1"/>
  <c r="I11745" i="1" s="1"/>
  <c r="I11746" i="1" s="1"/>
  <c r="I11747" i="1" s="1"/>
  <c r="I11748" i="1" s="1"/>
  <c r="I11749" i="1" s="1"/>
  <c r="I11750" i="1" s="1"/>
  <c r="I11751" i="1" s="1"/>
  <c r="I11752" i="1" s="1"/>
  <c r="I11753" i="1" s="1"/>
  <c r="I11754" i="1" s="1"/>
  <c r="I11755" i="1" s="1"/>
  <c r="I11756" i="1" s="1"/>
  <c r="I11757" i="1" s="1"/>
  <c r="I11758" i="1" s="1"/>
  <c r="I11759" i="1" s="1"/>
  <c r="I11760" i="1" s="1"/>
  <c r="I11761" i="1" s="1"/>
  <c r="I11762" i="1" s="1"/>
  <c r="I11763" i="1" s="1"/>
  <c r="I11764" i="1" s="1"/>
  <c r="I11765" i="1" s="1"/>
  <c r="I11766" i="1" s="1"/>
  <c r="I11767" i="1" s="1"/>
  <c r="I11768" i="1" s="1"/>
  <c r="I11769" i="1" s="1"/>
  <c r="I11770" i="1" s="1"/>
  <c r="I11771" i="1" s="1"/>
  <c r="I11772" i="1" s="1"/>
  <c r="I11773" i="1" s="1"/>
  <c r="I11774" i="1" s="1"/>
  <c r="I11775" i="1" s="1"/>
  <c r="I11776" i="1" s="1"/>
  <c r="I11777" i="1" s="1"/>
  <c r="I11778" i="1" s="1"/>
  <c r="I11779" i="1" s="1"/>
  <c r="I11780" i="1" s="1"/>
  <c r="I11781" i="1" s="1"/>
  <c r="I11782" i="1" s="1"/>
  <c r="I11783" i="1" s="1"/>
  <c r="I11784" i="1" s="1"/>
  <c r="I11785" i="1" s="1"/>
  <c r="I11786" i="1" s="1"/>
  <c r="I11787" i="1" s="1"/>
  <c r="I11788" i="1" s="1"/>
  <c r="I11789" i="1" s="1"/>
  <c r="I11790" i="1" s="1"/>
  <c r="I11791" i="1" s="1"/>
  <c r="I11792" i="1" s="1"/>
  <c r="I11793" i="1" s="1"/>
  <c r="I11794" i="1" s="1"/>
  <c r="I11795" i="1" s="1"/>
  <c r="I11796" i="1" s="1"/>
  <c r="I11797" i="1" s="1"/>
  <c r="I11798" i="1" s="1"/>
  <c r="I11799" i="1" s="1"/>
  <c r="I11800" i="1" s="1"/>
  <c r="I11801" i="1" s="1"/>
  <c r="I11802" i="1" s="1"/>
  <c r="I11803" i="1" s="1"/>
  <c r="I11804" i="1" s="1"/>
  <c r="I11805" i="1" s="1"/>
  <c r="I11806" i="1" s="1"/>
  <c r="I11807" i="1" s="1"/>
  <c r="I11808" i="1" s="1"/>
  <c r="I11809" i="1" s="1"/>
  <c r="I11810" i="1" s="1"/>
  <c r="I11811" i="1" s="1"/>
  <c r="I11812" i="1" s="1"/>
  <c r="I11813" i="1" s="1"/>
  <c r="I11814" i="1" s="1"/>
  <c r="I11815" i="1" s="1"/>
  <c r="I11816" i="1" s="1"/>
  <c r="I11817" i="1" s="1"/>
  <c r="I11818" i="1" s="1"/>
  <c r="I11819" i="1" s="1"/>
  <c r="I11820" i="1" s="1"/>
  <c r="I11821" i="1" s="1"/>
  <c r="I11822" i="1" s="1"/>
  <c r="I11823" i="1" s="1"/>
  <c r="I11824" i="1" s="1"/>
  <c r="I11825" i="1" s="1"/>
  <c r="I11826" i="1" s="1"/>
  <c r="I11827" i="1" s="1"/>
  <c r="I11828" i="1" s="1"/>
  <c r="I11829" i="1" s="1"/>
  <c r="I11830" i="1" s="1"/>
  <c r="I11831" i="1" s="1"/>
  <c r="I11832" i="1" s="1"/>
  <c r="I11833" i="1" s="1"/>
  <c r="I11834" i="1" s="1"/>
  <c r="I11835" i="1" s="1"/>
  <c r="I11836" i="1" s="1"/>
  <c r="I11837" i="1" s="1"/>
  <c r="I11838" i="1" s="1"/>
  <c r="I11839" i="1" s="1"/>
  <c r="I11840" i="1" s="1"/>
  <c r="I11841" i="1" s="1"/>
  <c r="I11842" i="1" s="1"/>
  <c r="I11843" i="1" s="1"/>
  <c r="I11844" i="1" s="1"/>
  <c r="I11845" i="1" s="1"/>
  <c r="I11846" i="1" s="1"/>
  <c r="I11847" i="1" s="1"/>
  <c r="I11848" i="1" s="1"/>
  <c r="I11849" i="1" s="1"/>
  <c r="I11850" i="1" s="1"/>
  <c r="I11851" i="1" s="1"/>
  <c r="I11852" i="1" s="1"/>
  <c r="I11853" i="1" s="1"/>
  <c r="I11854" i="1" s="1"/>
  <c r="I11855" i="1" s="1"/>
  <c r="I11856" i="1" s="1"/>
  <c r="I11857" i="1" s="1"/>
  <c r="I11858" i="1" s="1"/>
  <c r="I11859" i="1" s="1"/>
  <c r="I11860" i="1" s="1"/>
  <c r="I11861" i="1" s="1"/>
  <c r="I11862" i="1" s="1"/>
  <c r="I11863" i="1" s="1"/>
  <c r="I11864" i="1" s="1"/>
  <c r="I11865" i="1" s="1"/>
  <c r="I11866" i="1" s="1"/>
  <c r="I11867" i="1" s="1"/>
  <c r="I11868" i="1" s="1"/>
  <c r="I11869" i="1" s="1"/>
  <c r="I11870" i="1" s="1"/>
  <c r="I11871" i="1" s="1"/>
  <c r="I11872" i="1" s="1"/>
  <c r="I11873" i="1" s="1"/>
  <c r="I11874" i="1" s="1"/>
  <c r="I11875" i="1" s="1"/>
  <c r="I11876" i="1" s="1"/>
  <c r="I11877" i="1" s="1"/>
  <c r="I11878" i="1" s="1"/>
  <c r="I11879" i="1" s="1"/>
  <c r="I11880" i="1" s="1"/>
  <c r="I11881" i="1" s="1"/>
  <c r="I11882" i="1" s="1"/>
  <c r="I11883" i="1" s="1"/>
  <c r="I11884" i="1" s="1"/>
  <c r="I11885" i="1" s="1"/>
  <c r="I11886" i="1" s="1"/>
  <c r="I11887" i="1" s="1"/>
  <c r="I11888" i="1" s="1"/>
  <c r="I11889" i="1" s="1"/>
  <c r="I11890" i="1" s="1"/>
  <c r="I11891" i="1" s="1"/>
  <c r="I11892" i="1" s="1"/>
  <c r="I11893" i="1" s="1"/>
  <c r="I11894" i="1" s="1"/>
  <c r="I11895" i="1" s="1"/>
  <c r="I11896" i="1" s="1"/>
  <c r="I11897" i="1" s="1"/>
  <c r="I11898" i="1" s="1"/>
  <c r="I11899" i="1" s="1"/>
  <c r="I11900" i="1" s="1"/>
  <c r="I11901" i="1" s="1"/>
  <c r="I11902" i="1" s="1"/>
  <c r="I11903" i="1" s="1"/>
  <c r="I11904" i="1" s="1"/>
  <c r="I11905" i="1" s="1"/>
  <c r="I11906" i="1" s="1"/>
  <c r="I11907" i="1" s="1"/>
  <c r="I11908" i="1" s="1"/>
  <c r="I11909" i="1" s="1"/>
  <c r="I11910" i="1" s="1"/>
  <c r="I11911" i="1" s="1"/>
  <c r="I11912" i="1" s="1"/>
  <c r="I11913" i="1" s="1"/>
  <c r="I11914" i="1" s="1"/>
  <c r="I11915" i="1" s="1"/>
  <c r="I11916" i="1" s="1"/>
  <c r="I11917" i="1" s="1"/>
  <c r="I11918" i="1" s="1"/>
  <c r="I11919" i="1" s="1"/>
  <c r="I11920" i="1" s="1"/>
  <c r="I11921" i="1" s="1"/>
  <c r="I11922" i="1" s="1"/>
  <c r="I11923" i="1" s="1"/>
  <c r="I11924" i="1" s="1"/>
  <c r="I11925" i="1" s="1"/>
  <c r="I11926" i="1" s="1"/>
  <c r="I11927" i="1" s="1"/>
  <c r="I11928" i="1" s="1"/>
  <c r="I11929" i="1" s="1"/>
  <c r="I11930" i="1" s="1"/>
  <c r="I11931" i="1" s="1"/>
  <c r="I11932" i="1" s="1"/>
  <c r="I11933" i="1" s="1"/>
  <c r="I11934" i="1" s="1"/>
  <c r="I11935" i="1" s="1"/>
  <c r="I11936" i="1" s="1"/>
  <c r="I11937" i="1" s="1"/>
  <c r="I11938" i="1" s="1"/>
  <c r="I11939" i="1" s="1"/>
  <c r="I11940" i="1" s="1"/>
  <c r="I11941" i="1" s="1"/>
  <c r="I11942" i="1" s="1"/>
  <c r="I11943" i="1" s="1"/>
  <c r="I11944" i="1" s="1"/>
  <c r="I11945" i="1" s="1"/>
  <c r="I11946" i="1" s="1"/>
  <c r="I11947" i="1" s="1"/>
  <c r="I11948" i="1" s="1"/>
  <c r="I11949" i="1" s="1"/>
  <c r="I11950" i="1" s="1"/>
  <c r="I11951" i="1" s="1"/>
  <c r="I11952" i="1" s="1"/>
  <c r="I11953" i="1" s="1"/>
  <c r="I11954" i="1" s="1"/>
  <c r="I11955" i="1" s="1"/>
  <c r="I11956" i="1" s="1"/>
  <c r="I11957" i="1" s="1"/>
  <c r="I11958" i="1" s="1"/>
  <c r="I11959" i="1" s="1"/>
  <c r="I11960" i="1" s="1"/>
  <c r="I11961" i="1" s="1"/>
  <c r="I11962" i="1" s="1"/>
  <c r="I11963" i="1" s="1"/>
  <c r="I11964" i="1" s="1"/>
  <c r="I11965" i="1" s="1"/>
  <c r="I11966" i="1" s="1"/>
  <c r="I11967" i="1" s="1"/>
  <c r="I11968" i="1" s="1"/>
  <c r="I11969" i="1" s="1"/>
  <c r="I11970" i="1" s="1"/>
  <c r="I11971" i="1" s="1"/>
  <c r="I11972" i="1" s="1"/>
  <c r="I11973" i="1" s="1"/>
  <c r="I11974" i="1" s="1"/>
  <c r="I11975" i="1" s="1"/>
  <c r="I11976" i="1" s="1"/>
  <c r="I11977" i="1" s="1"/>
  <c r="I11978" i="1" s="1"/>
  <c r="I11979" i="1" s="1"/>
  <c r="I11980" i="1" s="1"/>
  <c r="I11981" i="1" s="1"/>
  <c r="I11982" i="1" s="1"/>
  <c r="I11983" i="1" s="1"/>
  <c r="I11984" i="1" s="1"/>
  <c r="I11985" i="1" s="1"/>
  <c r="I11986" i="1" s="1"/>
  <c r="I11987" i="1" s="1"/>
  <c r="I11988" i="1" s="1"/>
  <c r="I11989" i="1" s="1"/>
  <c r="I11990" i="1" s="1"/>
  <c r="I11991" i="1" s="1"/>
  <c r="I11992" i="1" s="1"/>
  <c r="I11993" i="1" s="1"/>
  <c r="I11994" i="1" s="1"/>
  <c r="I11995" i="1" s="1"/>
  <c r="I11996" i="1" s="1"/>
  <c r="I11997" i="1" s="1"/>
  <c r="I11998" i="1" s="1"/>
  <c r="I11999" i="1" s="1"/>
  <c r="I12000" i="1" s="1"/>
  <c r="I12001" i="1" s="1"/>
  <c r="I12002" i="1" s="1"/>
  <c r="I12003" i="1" s="1"/>
  <c r="I12004" i="1" s="1"/>
  <c r="I12005" i="1" s="1"/>
  <c r="I12006" i="1" s="1"/>
  <c r="I12007" i="1" s="1"/>
  <c r="H5743" i="1"/>
  <c r="H5808" i="1"/>
  <c r="H5246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I3085" i="1" s="1"/>
  <c r="I3086" i="1" s="1"/>
  <c r="I3087" i="1" s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I3124" i="1" s="1"/>
  <c r="I3125" i="1" s="1"/>
  <c r="I3126" i="1" s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I3163" i="1" s="1"/>
  <c r="I3164" i="1" s="1"/>
  <c r="I3165" i="1" s="1"/>
  <c r="I3166" i="1" s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3179" i="1" s="1"/>
  <c r="I3180" i="1" s="1"/>
  <c r="I3181" i="1" s="1"/>
  <c r="I3182" i="1" s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I3202" i="1" s="1"/>
  <c r="I3203" i="1" s="1"/>
  <c r="I3204" i="1" s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I3241" i="1" s="1"/>
  <c r="I3242" i="1" s="1"/>
  <c r="I3243" i="1" s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I3280" i="1" s="1"/>
  <c r="I3281" i="1" s="1"/>
  <c r="I3282" i="1" s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I3553" i="1" s="1"/>
  <c r="I3554" i="1" s="1"/>
  <c r="I3555" i="1" s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I3592" i="1" s="1"/>
  <c r="I3593" i="1" s="1"/>
  <c r="I3594" i="1" s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I3631" i="1" s="1"/>
  <c r="I3632" i="1" s="1"/>
  <c r="I3633" i="1" s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669" i="1" s="1"/>
  <c r="I3670" i="1" s="1"/>
  <c r="I3671" i="1" s="1"/>
  <c r="I3672" i="1" s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I3709" i="1" s="1"/>
  <c r="I3710" i="1" s="1"/>
  <c r="I3711" i="1" s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I3748" i="1" s="1"/>
  <c r="I3749" i="1" s="1"/>
  <c r="I3750" i="1" s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I3787" i="1" s="1"/>
  <c r="I3788" i="1" s="1"/>
  <c r="I3789" i="1" s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I3826" i="1" s="1"/>
  <c r="I3827" i="1" s="1"/>
  <c r="I3828" i="1" s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I3845" i="1" s="1"/>
  <c r="I3846" i="1" s="1"/>
  <c r="I3847" i="1" s="1"/>
  <c r="I3848" i="1" s="1"/>
  <c r="I3849" i="1" s="1"/>
  <c r="I3850" i="1" s="1"/>
  <c r="I3851" i="1" s="1"/>
  <c r="I3852" i="1" s="1"/>
  <c r="I3853" i="1" s="1"/>
  <c r="I3854" i="1" s="1"/>
  <c r="I3855" i="1" s="1"/>
  <c r="I3856" i="1" s="1"/>
  <c r="I3857" i="1" s="1"/>
  <c r="I3858" i="1" s="1"/>
  <c r="I3859" i="1" s="1"/>
  <c r="I3860" i="1" s="1"/>
  <c r="I3861" i="1" s="1"/>
  <c r="I3862" i="1" s="1"/>
  <c r="I3863" i="1" s="1"/>
  <c r="I3864" i="1" s="1"/>
  <c r="I3865" i="1" s="1"/>
  <c r="I3866" i="1" s="1"/>
  <c r="I3867" i="1" s="1"/>
  <c r="I3868" i="1" s="1"/>
  <c r="I3869" i="1" s="1"/>
  <c r="I3870" i="1" s="1"/>
  <c r="I3871" i="1" s="1"/>
  <c r="I3872" i="1" s="1"/>
  <c r="I3873" i="1" s="1"/>
  <c r="I3874" i="1" s="1"/>
  <c r="I3875" i="1" s="1"/>
  <c r="I3876" i="1" s="1"/>
  <c r="I3877" i="1" s="1"/>
  <c r="I3878" i="1" s="1"/>
  <c r="I3879" i="1" s="1"/>
  <c r="I3880" i="1" s="1"/>
  <c r="I3881" i="1" s="1"/>
  <c r="I3882" i="1" s="1"/>
  <c r="I3883" i="1" s="1"/>
  <c r="I3884" i="1" s="1"/>
  <c r="I3885" i="1" s="1"/>
  <c r="I3886" i="1" s="1"/>
  <c r="I3887" i="1" s="1"/>
  <c r="I3888" i="1" s="1"/>
  <c r="I3889" i="1" s="1"/>
  <c r="I3890" i="1" s="1"/>
  <c r="I3891" i="1" s="1"/>
  <c r="I3892" i="1" s="1"/>
  <c r="I3893" i="1" s="1"/>
  <c r="I3894" i="1" s="1"/>
  <c r="I3895" i="1" s="1"/>
  <c r="I3896" i="1" s="1"/>
  <c r="I3897" i="1" s="1"/>
  <c r="I3898" i="1" s="1"/>
  <c r="I3899" i="1" s="1"/>
  <c r="I3900" i="1" s="1"/>
  <c r="I3901" i="1" s="1"/>
  <c r="I3902" i="1" s="1"/>
  <c r="I3903" i="1" s="1"/>
  <c r="I3904" i="1" s="1"/>
  <c r="I3905" i="1" s="1"/>
  <c r="I3906" i="1" s="1"/>
  <c r="I3907" i="1" s="1"/>
  <c r="I3908" i="1" s="1"/>
  <c r="I3909" i="1" s="1"/>
  <c r="I3910" i="1" s="1"/>
  <c r="I3911" i="1" s="1"/>
  <c r="I3912" i="1" s="1"/>
  <c r="I3913" i="1" s="1"/>
  <c r="I3914" i="1" s="1"/>
  <c r="I3915" i="1" s="1"/>
  <c r="I3916" i="1" s="1"/>
  <c r="I3917" i="1" s="1"/>
  <c r="I3918" i="1" s="1"/>
  <c r="I3919" i="1" s="1"/>
  <c r="I3920" i="1" s="1"/>
  <c r="I3921" i="1" s="1"/>
  <c r="I3922" i="1" s="1"/>
  <c r="I3923" i="1" s="1"/>
  <c r="I3924" i="1" s="1"/>
  <c r="I3925" i="1" s="1"/>
  <c r="I3926" i="1" s="1"/>
  <c r="I3927" i="1" s="1"/>
  <c r="I3928" i="1" s="1"/>
  <c r="I3929" i="1" s="1"/>
  <c r="I3930" i="1" s="1"/>
  <c r="I3931" i="1" s="1"/>
  <c r="I3932" i="1" s="1"/>
  <c r="I3933" i="1" s="1"/>
  <c r="I3934" i="1" s="1"/>
  <c r="I3935" i="1" s="1"/>
  <c r="I3936" i="1" s="1"/>
  <c r="I3937" i="1" s="1"/>
  <c r="I3938" i="1" s="1"/>
  <c r="I3939" i="1" s="1"/>
  <c r="I3940" i="1" s="1"/>
  <c r="I3941" i="1" s="1"/>
  <c r="I3942" i="1" s="1"/>
  <c r="I3943" i="1" s="1"/>
  <c r="I3944" i="1" s="1"/>
  <c r="I3945" i="1" s="1"/>
  <c r="I3946" i="1" s="1"/>
  <c r="I3947" i="1" s="1"/>
  <c r="I3948" i="1" s="1"/>
  <c r="I3949" i="1" s="1"/>
  <c r="I3950" i="1" s="1"/>
  <c r="I3951" i="1" s="1"/>
  <c r="I3952" i="1" s="1"/>
  <c r="I3953" i="1" s="1"/>
  <c r="I3954" i="1" s="1"/>
  <c r="I3955" i="1" s="1"/>
  <c r="I3956" i="1" s="1"/>
  <c r="I3957" i="1" s="1"/>
  <c r="I3958" i="1" s="1"/>
  <c r="I3959" i="1" s="1"/>
  <c r="I3960" i="1" s="1"/>
  <c r="I3961" i="1" s="1"/>
  <c r="I3962" i="1" s="1"/>
  <c r="I3963" i="1" s="1"/>
  <c r="I3964" i="1" s="1"/>
  <c r="I3965" i="1" s="1"/>
  <c r="I3966" i="1" s="1"/>
  <c r="I3967" i="1" s="1"/>
  <c r="I3968" i="1" s="1"/>
  <c r="I3969" i="1" s="1"/>
  <c r="I3970" i="1" s="1"/>
  <c r="I3971" i="1" s="1"/>
  <c r="I3972" i="1" s="1"/>
  <c r="I3973" i="1" s="1"/>
  <c r="I3974" i="1" s="1"/>
  <c r="I3975" i="1" s="1"/>
  <c r="I3976" i="1" s="1"/>
  <c r="I3977" i="1" s="1"/>
  <c r="I3978" i="1" s="1"/>
  <c r="I3979" i="1" s="1"/>
  <c r="I3980" i="1" s="1"/>
  <c r="I3981" i="1" s="1"/>
  <c r="I3982" i="1" s="1"/>
  <c r="I3983" i="1" s="1"/>
  <c r="I3984" i="1" s="1"/>
  <c r="I3985" i="1" s="1"/>
  <c r="I3986" i="1" s="1"/>
  <c r="I3987" i="1" s="1"/>
  <c r="I3988" i="1" s="1"/>
  <c r="I3989" i="1" s="1"/>
  <c r="I3990" i="1" s="1"/>
  <c r="I3991" i="1" s="1"/>
  <c r="I3992" i="1" s="1"/>
  <c r="I3993" i="1" s="1"/>
  <c r="I3994" i="1" s="1"/>
  <c r="I3995" i="1" s="1"/>
  <c r="I3996" i="1" s="1"/>
  <c r="I3997" i="1" s="1"/>
  <c r="I3998" i="1" s="1"/>
  <c r="I3999" i="1" s="1"/>
  <c r="I4000" i="1" s="1"/>
  <c r="I4001" i="1" s="1"/>
  <c r="I4002" i="1" s="1"/>
  <c r="I4003" i="1" s="1"/>
  <c r="I4004" i="1" s="1"/>
  <c r="I4005" i="1" s="1"/>
  <c r="I4006" i="1" s="1"/>
  <c r="I4007" i="1" s="1"/>
  <c r="I4008" i="1" s="1"/>
  <c r="I4009" i="1" s="1"/>
  <c r="I4010" i="1" s="1"/>
  <c r="I4011" i="1" s="1"/>
  <c r="I4012" i="1" s="1"/>
  <c r="I4013" i="1" s="1"/>
  <c r="I4014" i="1" s="1"/>
  <c r="I4015" i="1" s="1"/>
  <c r="I4016" i="1" s="1"/>
  <c r="I4017" i="1" s="1"/>
  <c r="I4018" i="1" s="1"/>
  <c r="I4019" i="1" s="1"/>
  <c r="I4020" i="1" s="1"/>
  <c r="I4021" i="1" s="1"/>
  <c r="I4022" i="1" s="1"/>
  <c r="I4023" i="1" s="1"/>
  <c r="I4024" i="1" s="1"/>
  <c r="I4025" i="1" s="1"/>
  <c r="I4026" i="1" s="1"/>
  <c r="I4027" i="1" s="1"/>
  <c r="I4028" i="1" s="1"/>
  <c r="I4029" i="1" s="1"/>
  <c r="I4030" i="1" s="1"/>
  <c r="I4031" i="1" s="1"/>
  <c r="I4032" i="1" s="1"/>
  <c r="I4033" i="1" s="1"/>
  <c r="I4034" i="1" s="1"/>
  <c r="I4035" i="1" s="1"/>
  <c r="I4036" i="1" s="1"/>
  <c r="I4037" i="1" s="1"/>
  <c r="I4038" i="1" s="1"/>
  <c r="I4039" i="1" s="1"/>
  <c r="I4040" i="1" s="1"/>
  <c r="I4041" i="1" s="1"/>
  <c r="I4042" i="1" s="1"/>
  <c r="I4043" i="1" s="1"/>
  <c r="I4044" i="1" s="1"/>
  <c r="I4045" i="1" s="1"/>
  <c r="I4046" i="1" s="1"/>
  <c r="I4047" i="1" s="1"/>
  <c r="I4048" i="1" s="1"/>
  <c r="I4049" i="1" s="1"/>
  <c r="I4050" i="1" s="1"/>
  <c r="I4051" i="1" s="1"/>
  <c r="I4052" i="1" s="1"/>
  <c r="I4053" i="1" s="1"/>
  <c r="I4054" i="1" s="1"/>
  <c r="I4055" i="1" s="1"/>
  <c r="I4056" i="1" s="1"/>
  <c r="I4057" i="1" s="1"/>
  <c r="I4058" i="1" s="1"/>
  <c r="I4059" i="1" s="1"/>
  <c r="I4060" i="1" s="1"/>
  <c r="I4061" i="1" s="1"/>
  <c r="I4062" i="1" s="1"/>
  <c r="I4063" i="1" s="1"/>
  <c r="I4064" i="1" s="1"/>
  <c r="I4065" i="1" s="1"/>
  <c r="I4066" i="1" s="1"/>
  <c r="I4067" i="1" s="1"/>
  <c r="I4068" i="1" s="1"/>
  <c r="I4069" i="1" s="1"/>
  <c r="I4070" i="1" s="1"/>
  <c r="I4071" i="1" s="1"/>
  <c r="I4072" i="1" s="1"/>
  <c r="I4073" i="1" s="1"/>
  <c r="I4074" i="1" s="1"/>
  <c r="I4075" i="1" s="1"/>
  <c r="I4076" i="1" s="1"/>
  <c r="I4077" i="1" s="1"/>
  <c r="I4078" i="1" s="1"/>
  <c r="I4079" i="1" s="1"/>
  <c r="I4080" i="1" s="1"/>
  <c r="I4081" i="1" s="1"/>
  <c r="I4082" i="1" s="1"/>
  <c r="I4083" i="1" s="1"/>
  <c r="I4084" i="1" s="1"/>
  <c r="I4085" i="1" s="1"/>
  <c r="I4086" i="1" s="1"/>
  <c r="I4087" i="1" s="1"/>
  <c r="I4088" i="1" s="1"/>
  <c r="I4089" i="1" s="1"/>
  <c r="I4090" i="1" s="1"/>
  <c r="I4091" i="1" s="1"/>
  <c r="I4092" i="1" s="1"/>
  <c r="I4093" i="1" s="1"/>
  <c r="I4094" i="1" s="1"/>
  <c r="I4095" i="1" s="1"/>
  <c r="I4096" i="1" s="1"/>
  <c r="I4097" i="1" s="1"/>
  <c r="I4098" i="1" s="1"/>
  <c r="I4099" i="1" s="1"/>
  <c r="I4100" i="1" s="1"/>
  <c r="I4101" i="1" s="1"/>
  <c r="I4102" i="1" s="1"/>
  <c r="I4103" i="1" s="1"/>
  <c r="I4104" i="1" s="1"/>
  <c r="I4105" i="1" s="1"/>
  <c r="I4106" i="1" s="1"/>
  <c r="I4107" i="1" s="1"/>
  <c r="I4108" i="1" s="1"/>
  <c r="I4109" i="1" s="1"/>
  <c r="I4110" i="1" s="1"/>
  <c r="I4111" i="1" s="1"/>
  <c r="I4112" i="1" s="1"/>
  <c r="I4113" i="1" s="1"/>
  <c r="I4114" i="1" s="1"/>
  <c r="I4115" i="1" s="1"/>
  <c r="I4116" i="1" s="1"/>
  <c r="I4117" i="1" s="1"/>
  <c r="I4118" i="1" s="1"/>
  <c r="I4119" i="1" s="1"/>
  <c r="I4120" i="1" s="1"/>
  <c r="I4121" i="1" s="1"/>
  <c r="I4122" i="1" s="1"/>
  <c r="I4123" i="1" s="1"/>
  <c r="I4124" i="1" s="1"/>
  <c r="I4125" i="1" s="1"/>
  <c r="I4126" i="1" s="1"/>
  <c r="I4127" i="1" s="1"/>
  <c r="I4128" i="1" s="1"/>
  <c r="I4129" i="1" s="1"/>
  <c r="I4130" i="1" s="1"/>
  <c r="I4131" i="1" s="1"/>
  <c r="I4132" i="1" s="1"/>
  <c r="I4133" i="1" s="1"/>
  <c r="I4134" i="1" s="1"/>
  <c r="I4135" i="1" s="1"/>
  <c r="I4136" i="1" s="1"/>
  <c r="I4137" i="1" s="1"/>
  <c r="I4138" i="1" s="1"/>
  <c r="I4139" i="1" s="1"/>
  <c r="I4140" i="1" s="1"/>
  <c r="I4141" i="1" s="1"/>
  <c r="I4142" i="1" s="1"/>
  <c r="I4143" i="1" s="1"/>
  <c r="I4144" i="1" s="1"/>
  <c r="I4145" i="1" s="1"/>
  <c r="I4146" i="1" s="1"/>
  <c r="I4147" i="1" s="1"/>
  <c r="I4148" i="1" s="1"/>
  <c r="I4149" i="1" s="1"/>
  <c r="I4150" i="1" s="1"/>
  <c r="I4151" i="1" s="1"/>
  <c r="I4152" i="1" s="1"/>
  <c r="I4153" i="1" s="1"/>
  <c r="I4154" i="1" s="1"/>
  <c r="I4155" i="1" s="1"/>
  <c r="I4156" i="1" s="1"/>
  <c r="I4157" i="1" s="1"/>
  <c r="I4158" i="1" s="1"/>
  <c r="I4159" i="1" s="1"/>
  <c r="I4160" i="1" s="1"/>
  <c r="I4161" i="1" s="1"/>
  <c r="I4162" i="1" s="1"/>
  <c r="I4163" i="1" s="1"/>
  <c r="I4164" i="1" s="1"/>
  <c r="I4165" i="1" s="1"/>
  <c r="I4166" i="1" s="1"/>
  <c r="I4167" i="1" s="1"/>
  <c r="I4168" i="1" s="1"/>
  <c r="I4169" i="1" s="1"/>
  <c r="I4170" i="1" s="1"/>
  <c r="I4171" i="1" s="1"/>
  <c r="I4172" i="1" s="1"/>
  <c r="I4173" i="1" s="1"/>
  <c r="I4174" i="1" s="1"/>
  <c r="I4175" i="1" s="1"/>
  <c r="I4176" i="1" s="1"/>
  <c r="I4177" i="1" s="1"/>
  <c r="I4178" i="1" s="1"/>
  <c r="I4179" i="1" s="1"/>
  <c r="I4180" i="1" s="1"/>
  <c r="I4181" i="1" s="1"/>
  <c r="I4182" i="1" s="1"/>
  <c r="I4183" i="1" s="1"/>
  <c r="I4184" i="1" s="1"/>
  <c r="I4185" i="1" s="1"/>
  <c r="I4186" i="1" s="1"/>
  <c r="I4187" i="1" s="1"/>
  <c r="I4188" i="1" s="1"/>
  <c r="I4189" i="1" s="1"/>
  <c r="I4190" i="1" s="1"/>
  <c r="I4191" i="1" s="1"/>
  <c r="I4192" i="1" s="1"/>
  <c r="I4193" i="1" s="1"/>
  <c r="I4194" i="1" s="1"/>
  <c r="I4195" i="1" s="1"/>
  <c r="I4196" i="1" s="1"/>
  <c r="I4197" i="1" s="1"/>
  <c r="I4198" i="1" s="1"/>
  <c r="I4199" i="1" s="1"/>
  <c r="I4200" i="1" s="1"/>
  <c r="I4201" i="1" s="1"/>
  <c r="I4202" i="1" s="1"/>
  <c r="I4203" i="1" s="1"/>
  <c r="I4204" i="1" s="1"/>
  <c r="I4205" i="1" s="1"/>
  <c r="I4206" i="1" s="1"/>
  <c r="I4207" i="1" s="1"/>
  <c r="I4208" i="1" s="1"/>
  <c r="I4209" i="1" s="1"/>
  <c r="I4210" i="1" s="1"/>
  <c r="I4211" i="1" s="1"/>
  <c r="I4212" i="1" s="1"/>
  <c r="I4213" i="1" s="1"/>
  <c r="I4214" i="1" s="1"/>
  <c r="I4215" i="1" s="1"/>
  <c r="I4216" i="1" s="1"/>
  <c r="I4217" i="1" s="1"/>
  <c r="I4218" i="1" s="1"/>
  <c r="I4219" i="1" s="1"/>
  <c r="I4220" i="1" s="1"/>
  <c r="I4221" i="1" s="1"/>
  <c r="I4222" i="1" s="1"/>
  <c r="I4223" i="1" s="1"/>
  <c r="I4224" i="1" s="1"/>
  <c r="I4225" i="1" s="1"/>
  <c r="I4226" i="1" s="1"/>
  <c r="I4227" i="1" s="1"/>
  <c r="I4228" i="1" s="1"/>
  <c r="I4229" i="1" s="1"/>
  <c r="I4230" i="1" s="1"/>
  <c r="I4231" i="1" s="1"/>
  <c r="I4232" i="1" s="1"/>
  <c r="I4233" i="1" s="1"/>
  <c r="I4234" i="1" s="1"/>
  <c r="I4235" i="1" s="1"/>
  <c r="I4236" i="1" s="1"/>
  <c r="I4237" i="1" s="1"/>
  <c r="I4238" i="1" s="1"/>
  <c r="I4239" i="1" s="1"/>
  <c r="I4240" i="1" s="1"/>
  <c r="I4241" i="1" s="1"/>
  <c r="I4242" i="1" s="1"/>
  <c r="I4243" i="1" s="1"/>
  <c r="I4244" i="1" s="1"/>
  <c r="I4245" i="1" s="1"/>
  <c r="I4246" i="1" s="1"/>
  <c r="I4247" i="1" s="1"/>
  <c r="I4248" i="1" s="1"/>
  <c r="I4249" i="1" s="1"/>
  <c r="I4250" i="1" s="1"/>
  <c r="I4251" i="1" s="1"/>
  <c r="I4252" i="1" s="1"/>
  <c r="I4253" i="1" s="1"/>
  <c r="I4254" i="1" s="1"/>
  <c r="I4255" i="1" s="1"/>
  <c r="I4256" i="1" s="1"/>
  <c r="I4257" i="1" s="1"/>
  <c r="I4258" i="1" s="1"/>
  <c r="I4259" i="1" s="1"/>
  <c r="I4260" i="1" s="1"/>
  <c r="I4261" i="1" s="1"/>
  <c r="I4262" i="1" s="1"/>
  <c r="I4263" i="1" s="1"/>
  <c r="I4264" i="1" s="1"/>
  <c r="I4265" i="1" s="1"/>
  <c r="I4266" i="1" s="1"/>
  <c r="I4267" i="1" s="1"/>
  <c r="I4268" i="1" s="1"/>
  <c r="I4269" i="1" s="1"/>
  <c r="I4270" i="1" s="1"/>
  <c r="I4271" i="1" s="1"/>
  <c r="I4272" i="1" s="1"/>
  <c r="I4273" i="1" s="1"/>
  <c r="I4274" i="1" s="1"/>
  <c r="I4275" i="1" s="1"/>
  <c r="I4276" i="1" s="1"/>
  <c r="I4277" i="1" s="1"/>
  <c r="I4278" i="1" s="1"/>
  <c r="I4279" i="1" s="1"/>
  <c r="I4280" i="1" s="1"/>
  <c r="I4281" i="1" s="1"/>
  <c r="I4282" i="1" s="1"/>
  <c r="I4283" i="1" s="1"/>
  <c r="I4284" i="1" s="1"/>
  <c r="I4285" i="1" s="1"/>
  <c r="I4286" i="1" s="1"/>
  <c r="I4287" i="1" s="1"/>
  <c r="I4288" i="1" s="1"/>
  <c r="I4289" i="1" s="1"/>
  <c r="I4290" i="1" s="1"/>
  <c r="I4291" i="1" s="1"/>
  <c r="I4292" i="1" s="1"/>
  <c r="I4293" i="1" s="1"/>
  <c r="I4294" i="1" s="1"/>
  <c r="I4295" i="1" s="1"/>
  <c r="I4296" i="1" s="1"/>
  <c r="I4297" i="1" s="1"/>
  <c r="I4298" i="1" s="1"/>
  <c r="I4299" i="1" s="1"/>
  <c r="I4300" i="1" s="1"/>
  <c r="I4301" i="1" s="1"/>
  <c r="I4302" i="1" s="1"/>
  <c r="I4303" i="1" s="1"/>
  <c r="I4304" i="1" s="1"/>
  <c r="I4305" i="1" s="1"/>
  <c r="I4306" i="1" s="1"/>
  <c r="I4307" i="1" s="1"/>
  <c r="I4308" i="1" s="1"/>
  <c r="I4309" i="1" s="1"/>
  <c r="I4310" i="1" s="1"/>
  <c r="I4311" i="1" s="1"/>
  <c r="I4312" i="1" s="1"/>
  <c r="I4313" i="1" s="1"/>
  <c r="I4314" i="1" s="1"/>
  <c r="I4315" i="1" s="1"/>
  <c r="I4316" i="1" s="1"/>
  <c r="I4317" i="1" s="1"/>
  <c r="I4318" i="1" s="1"/>
  <c r="I4319" i="1" s="1"/>
  <c r="I4320" i="1" s="1"/>
  <c r="I4321" i="1" s="1"/>
  <c r="I4322" i="1" s="1"/>
  <c r="I4323" i="1" s="1"/>
  <c r="I4324" i="1" s="1"/>
  <c r="I4325" i="1" s="1"/>
  <c r="I4326" i="1" s="1"/>
  <c r="I4327" i="1" s="1"/>
  <c r="I4328" i="1" s="1"/>
  <c r="I4329" i="1" s="1"/>
  <c r="I4330" i="1" s="1"/>
  <c r="I4331" i="1" s="1"/>
  <c r="I4332" i="1" s="1"/>
  <c r="I4333" i="1" s="1"/>
  <c r="I4334" i="1" s="1"/>
  <c r="I4335" i="1" s="1"/>
  <c r="I4336" i="1" s="1"/>
  <c r="I4337" i="1" s="1"/>
  <c r="I4338" i="1" s="1"/>
  <c r="I4339" i="1" s="1"/>
  <c r="I4340" i="1" s="1"/>
  <c r="I4341" i="1" s="1"/>
  <c r="I4342" i="1" s="1"/>
  <c r="I4343" i="1" s="1"/>
  <c r="I4344" i="1" s="1"/>
  <c r="I4345" i="1" s="1"/>
  <c r="I4346" i="1" s="1"/>
  <c r="I4347" i="1" s="1"/>
  <c r="I4348" i="1" s="1"/>
  <c r="I4349" i="1" s="1"/>
  <c r="I4350" i="1" s="1"/>
  <c r="I4351" i="1" s="1"/>
  <c r="I4352" i="1" s="1"/>
  <c r="I4353" i="1" s="1"/>
  <c r="I4354" i="1" s="1"/>
  <c r="I4355" i="1" s="1"/>
  <c r="I4356" i="1" s="1"/>
  <c r="I4357" i="1" s="1"/>
  <c r="I4358" i="1" s="1"/>
  <c r="I4359" i="1" s="1"/>
  <c r="I4360" i="1" s="1"/>
  <c r="I4361" i="1" s="1"/>
  <c r="I4362" i="1" s="1"/>
  <c r="I4363" i="1" s="1"/>
  <c r="I4364" i="1" s="1"/>
  <c r="I4365" i="1" s="1"/>
  <c r="I4366" i="1" s="1"/>
  <c r="I4367" i="1" s="1"/>
  <c r="I4368" i="1" s="1"/>
  <c r="I4369" i="1" s="1"/>
  <c r="I4370" i="1" s="1"/>
  <c r="I4371" i="1" s="1"/>
  <c r="I4372" i="1" s="1"/>
  <c r="I4373" i="1" s="1"/>
  <c r="I4374" i="1" s="1"/>
  <c r="I4375" i="1" s="1"/>
  <c r="I4376" i="1" s="1"/>
  <c r="I4377" i="1" s="1"/>
  <c r="I4378" i="1" s="1"/>
  <c r="I4379" i="1" s="1"/>
  <c r="I4380" i="1" s="1"/>
  <c r="I4381" i="1" s="1"/>
  <c r="I4382" i="1" s="1"/>
  <c r="I4383" i="1" s="1"/>
  <c r="I4384" i="1" s="1"/>
  <c r="I4385" i="1" s="1"/>
  <c r="I4386" i="1" s="1"/>
  <c r="I4387" i="1" s="1"/>
  <c r="I4388" i="1" s="1"/>
  <c r="I4389" i="1" s="1"/>
  <c r="I4390" i="1" s="1"/>
  <c r="I4391" i="1" s="1"/>
  <c r="I4392" i="1" s="1"/>
  <c r="I4393" i="1" s="1"/>
  <c r="I4394" i="1" s="1"/>
  <c r="I4395" i="1" s="1"/>
  <c r="I4396" i="1" s="1"/>
  <c r="I4397" i="1" s="1"/>
  <c r="I4398" i="1" s="1"/>
  <c r="I4399" i="1" s="1"/>
  <c r="I4400" i="1" s="1"/>
  <c r="I4401" i="1" s="1"/>
  <c r="I4402" i="1" s="1"/>
  <c r="I4403" i="1" s="1"/>
  <c r="I4404" i="1" s="1"/>
  <c r="I4405" i="1" s="1"/>
  <c r="I4406" i="1" s="1"/>
  <c r="I4407" i="1" s="1"/>
  <c r="I4408" i="1" s="1"/>
  <c r="I4409" i="1" s="1"/>
  <c r="I4410" i="1" s="1"/>
  <c r="I4411" i="1" s="1"/>
  <c r="I4412" i="1" s="1"/>
  <c r="I4413" i="1" s="1"/>
  <c r="I4414" i="1" s="1"/>
  <c r="I4415" i="1" s="1"/>
  <c r="I4416" i="1" s="1"/>
  <c r="I4417" i="1" s="1"/>
  <c r="I4418" i="1" s="1"/>
  <c r="I4419" i="1" s="1"/>
  <c r="I4420" i="1" s="1"/>
  <c r="I4421" i="1" s="1"/>
  <c r="I4422" i="1" s="1"/>
  <c r="I4423" i="1" s="1"/>
  <c r="I4424" i="1" s="1"/>
  <c r="I4425" i="1" s="1"/>
  <c r="I4426" i="1" s="1"/>
  <c r="I4427" i="1" s="1"/>
  <c r="I4428" i="1" s="1"/>
  <c r="I4429" i="1" s="1"/>
  <c r="I4430" i="1" s="1"/>
  <c r="I4431" i="1" s="1"/>
  <c r="I4432" i="1" s="1"/>
  <c r="I4433" i="1" s="1"/>
  <c r="I4434" i="1" s="1"/>
  <c r="I4435" i="1" s="1"/>
  <c r="I4436" i="1" s="1"/>
  <c r="I4437" i="1" s="1"/>
  <c r="I4438" i="1" s="1"/>
  <c r="I4439" i="1" s="1"/>
  <c r="I4440" i="1" s="1"/>
  <c r="I4441" i="1" s="1"/>
  <c r="I4442" i="1" s="1"/>
  <c r="I4443" i="1" s="1"/>
  <c r="I4444" i="1" s="1"/>
  <c r="I4445" i="1" s="1"/>
  <c r="I4446" i="1" s="1"/>
  <c r="I4447" i="1" s="1"/>
  <c r="I4448" i="1" s="1"/>
  <c r="I4449" i="1" s="1"/>
  <c r="I4450" i="1" s="1"/>
  <c r="I4451" i="1" s="1"/>
  <c r="I4452" i="1" s="1"/>
  <c r="I4453" i="1" s="1"/>
  <c r="I4454" i="1" s="1"/>
  <c r="I4455" i="1" s="1"/>
  <c r="I4456" i="1" s="1"/>
  <c r="I4457" i="1" s="1"/>
  <c r="I4458" i="1" s="1"/>
  <c r="I4459" i="1" s="1"/>
  <c r="I4460" i="1" s="1"/>
  <c r="I4461" i="1" s="1"/>
  <c r="I4462" i="1" s="1"/>
  <c r="I4463" i="1" s="1"/>
  <c r="I4464" i="1" s="1"/>
  <c r="I4465" i="1" s="1"/>
  <c r="I4466" i="1" s="1"/>
  <c r="I4467" i="1" s="1"/>
  <c r="I4468" i="1" s="1"/>
  <c r="I4469" i="1" s="1"/>
  <c r="I4470" i="1" s="1"/>
  <c r="I4471" i="1" s="1"/>
  <c r="I4472" i="1" s="1"/>
  <c r="I4473" i="1" s="1"/>
  <c r="I4474" i="1" s="1"/>
  <c r="I4475" i="1" s="1"/>
  <c r="I4476" i="1" s="1"/>
  <c r="I4477" i="1" s="1"/>
  <c r="I4478" i="1" s="1"/>
  <c r="I4479" i="1" s="1"/>
  <c r="I4480" i="1" s="1"/>
  <c r="I4481" i="1" s="1"/>
  <c r="I4482" i="1" s="1"/>
  <c r="I4483" i="1" s="1"/>
  <c r="I4484" i="1" s="1"/>
  <c r="I4485" i="1" s="1"/>
  <c r="I4486" i="1" s="1"/>
  <c r="I4487" i="1" s="1"/>
  <c r="I4488" i="1" s="1"/>
  <c r="I4489" i="1" s="1"/>
  <c r="I4490" i="1" s="1"/>
  <c r="I4491" i="1" s="1"/>
  <c r="I4492" i="1" s="1"/>
  <c r="I4493" i="1" s="1"/>
  <c r="I4494" i="1" s="1"/>
  <c r="I4495" i="1" s="1"/>
  <c r="I4496" i="1" s="1"/>
  <c r="I4497" i="1" s="1"/>
  <c r="I4498" i="1" s="1"/>
  <c r="I4499" i="1" s="1"/>
  <c r="I4500" i="1" s="1"/>
  <c r="I4501" i="1" s="1"/>
  <c r="I4502" i="1" s="1"/>
  <c r="I4503" i="1" s="1"/>
  <c r="I4504" i="1" s="1"/>
  <c r="I4505" i="1" s="1"/>
  <c r="I4506" i="1" s="1"/>
  <c r="I4507" i="1" s="1"/>
  <c r="I4508" i="1" s="1"/>
  <c r="I4509" i="1" s="1"/>
  <c r="I4510" i="1" s="1"/>
  <c r="I4511" i="1" s="1"/>
  <c r="I4512" i="1" s="1"/>
  <c r="I4513" i="1" s="1"/>
  <c r="I4514" i="1" s="1"/>
  <c r="I4515" i="1" s="1"/>
  <c r="I4516" i="1" s="1"/>
  <c r="I4517" i="1" s="1"/>
  <c r="I4518" i="1" s="1"/>
  <c r="I4519" i="1" s="1"/>
  <c r="I4520" i="1" s="1"/>
  <c r="I4521" i="1" s="1"/>
  <c r="I4522" i="1" s="1"/>
  <c r="I4523" i="1" s="1"/>
  <c r="I4524" i="1" s="1"/>
  <c r="I4525" i="1" s="1"/>
  <c r="I4526" i="1" s="1"/>
  <c r="I4527" i="1" s="1"/>
  <c r="I4528" i="1" s="1"/>
  <c r="I4529" i="1" s="1"/>
  <c r="I4530" i="1" s="1"/>
  <c r="I4531" i="1" s="1"/>
  <c r="I4532" i="1" s="1"/>
  <c r="I4533" i="1" s="1"/>
  <c r="I4534" i="1" s="1"/>
  <c r="I4535" i="1" s="1"/>
  <c r="I4536" i="1" s="1"/>
  <c r="I4537" i="1" s="1"/>
  <c r="I4538" i="1" s="1"/>
  <c r="I4539" i="1" s="1"/>
  <c r="I4540" i="1" s="1"/>
  <c r="I4541" i="1" s="1"/>
  <c r="I4542" i="1" s="1"/>
  <c r="I4543" i="1" s="1"/>
  <c r="I4544" i="1" s="1"/>
  <c r="I4545" i="1" s="1"/>
  <c r="I4546" i="1" s="1"/>
  <c r="I4547" i="1" s="1"/>
  <c r="I4548" i="1" s="1"/>
  <c r="I4549" i="1" s="1"/>
  <c r="I4550" i="1" s="1"/>
  <c r="I4551" i="1" s="1"/>
  <c r="I4552" i="1" s="1"/>
  <c r="I4553" i="1" s="1"/>
  <c r="I4554" i="1" s="1"/>
  <c r="I4555" i="1" s="1"/>
  <c r="I4556" i="1" s="1"/>
  <c r="I4557" i="1" s="1"/>
  <c r="I4558" i="1" s="1"/>
  <c r="I4559" i="1" s="1"/>
  <c r="I4560" i="1" s="1"/>
  <c r="I4561" i="1" s="1"/>
  <c r="I4562" i="1" s="1"/>
  <c r="I4563" i="1" s="1"/>
  <c r="I4564" i="1" s="1"/>
  <c r="I4565" i="1" s="1"/>
  <c r="I4566" i="1" s="1"/>
  <c r="I4567" i="1" s="1"/>
  <c r="I4568" i="1" s="1"/>
  <c r="I4569" i="1" s="1"/>
  <c r="I4570" i="1" s="1"/>
  <c r="I4571" i="1" s="1"/>
  <c r="I4572" i="1" s="1"/>
  <c r="I4573" i="1" s="1"/>
  <c r="I4574" i="1" s="1"/>
  <c r="I4575" i="1" s="1"/>
  <c r="I4576" i="1" s="1"/>
  <c r="I4577" i="1" s="1"/>
  <c r="I4578" i="1" s="1"/>
  <c r="I4579" i="1" s="1"/>
  <c r="I4580" i="1" s="1"/>
  <c r="I4581" i="1" s="1"/>
  <c r="I4582" i="1" s="1"/>
  <c r="I4583" i="1" s="1"/>
  <c r="I4584" i="1" s="1"/>
  <c r="I4585" i="1" s="1"/>
  <c r="I4586" i="1" s="1"/>
  <c r="I4587" i="1" s="1"/>
  <c r="I4588" i="1" s="1"/>
  <c r="I4589" i="1" s="1"/>
  <c r="I4590" i="1" s="1"/>
  <c r="I4591" i="1" s="1"/>
  <c r="I4592" i="1" s="1"/>
  <c r="I4593" i="1" s="1"/>
  <c r="I4594" i="1" s="1"/>
  <c r="I4595" i="1" s="1"/>
  <c r="I4596" i="1" s="1"/>
  <c r="I4597" i="1" s="1"/>
  <c r="I4598" i="1" s="1"/>
  <c r="I4599" i="1" s="1"/>
  <c r="I4600" i="1" s="1"/>
  <c r="I4601" i="1" s="1"/>
  <c r="I4602" i="1" s="1"/>
  <c r="I4603" i="1" s="1"/>
  <c r="I4604" i="1" s="1"/>
  <c r="I4605" i="1" s="1"/>
  <c r="I4606" i="1" s="1"/>
  <c r="I4607" i="1" s="1"/>
  <c r="I4608" i="1" s="1"/>
  <c r="I4609" i="1" s="1"/>
  <c r="I4610" i="1" s="1"/>
  <c r="I4611" i="1" s="1"/>
  <c r="I4612" i="1" s="1"/>
  <c r="I4613" i="1" s="1"/>
  <c r="I4614" i="1" s="1"/>
  <c r="I4615" i="1" s="1"/>
  <c r="I4616" i="1" s="1"/>
  <c r="I4617" i="1" s="1"/>
  <c r="I4618" i="1" s="1"/>
  <c r="I4619" i="1" s="1"/>
  <c r="I4620" i="1" s="1"/>
  <c r="I4621" i="1" s="1"/>
  <c r="I4622" i="1" s="1"/>
  <c r="I4623" i="1" s="1"/>
  <c r="I4624" i="1" s="1"/>
  <c r="I4625" i="1" s="1"/>
  <c r="I4626" i="1" s="1"/>
  <c r="I4627" i="1" s="1"/>
  <c r="I4628" i="1" s="1"/>
  <c r="I4629" i="1" s="1"/>
  <c r="I4630" i="1" s="1"/>
  <c r="I4631" i="1" s="1"/>
  <c r="I4632" i="1" s="1"/>
  <c r="I4633" i="1" s="1"/>
  <c r="I4634" i="1" s="1"/>
  <c r="I4635" i="1" s="1"/>
  <c r="I4636" i="1" s="1"/>
  <c r="I4637" i="1" s="1"/>
  <c r="I4638" i="1" s="1"/>
  <c r="I4639" i="1" s="1"/>
  <c r="I4640" i="1" s="1"/>
  <c r="I4641" i="1" s="1"/>
  <c r="I4642" i="1" s="1"/>
  <c r="I4643" i="1" s="1"/>
  <c r="I4644" i="1" s="1"/>
  <c r="I4645" i="1" s="1"/>
  <c r="I4646" i="1" s="1"/>
  <c r="I4647" i="1" s="1"/>
  <c r="I4648" i="1" s="1"/>
  <c r="I4649" i="1" s="1"/>
  <c r="I4650" i="1" s="1"/>
  <c r="I4651" i="1" s="1"/>
  <c r="I4652" i="1" s="1"/>
  <c r="I4653" i="1" s="1"/>
  <c r="I4654" i="1" s="1"/>
  <c r="I4655" i="1" s="1"/>
  <c r="I4656" i="1" s="1"/>
  <c r="I4657" i="1" s="1"/>
  <c r="I4658" i="1" s="1"/>
  <c r="I4659" i="1" s="1"/>
  <c r="I4660" i="1" s="1"/>
  <c r="I4661" i="1" s="1"/>
  <c r="I4662" i="1" s="1"/>
  <c r="I4663" i="1" s="1"/>
  <c r="I4664" i="1" s="1"/>
  <c r="I4665" i="1" s="1"/>
  <c r="I4666" i="1" s="1"/>
  <c r="I4667" i="1" s="1"/>
  <c r="I4668" i="1" s="1"/>
  <c r="I4669" i="1" s="1"/>
  <c r="I4670" i="1" s="1"/>
  <c r="I4671" i="1" s="1"/>
  <c r="I4672" i="1" s="1"/>
  <c r="I4673" i="1" s="1"/>
  <c r="I4674" i="1" s="1"/>
  <c r="I4675" i="1" s="1"/>
  <c r="I4676" i="1" s="1"/>
  <c r="I4677" i="1" s="1"/>
  <c r="I4678" i="1" s="1"/>
  <c r="I4679" i="1" s="1"/>
  <c r="I4680" i="1" s="1"/>
  <c r="I4681" i="1" s="1"/>
  <c r="I4682" i="1" s="1"/>
  <c r="I4683" i="1" s="1"/>
  <c r="I4684" i="1" s="1"/>
  <c r="I4685" i="1" s="1"/>
  <c r="I4686" i="1" s="1"/>
  <c r="I4687" i="1" s="1"/>
  <c r="I4688" i="1" s="1"/>
  <c r="I4689" i="1" s="1"/>
  <c r="I4690" i="1" s="1"/>
  <c r="I4691" i="1" s="1"/>
  <c r="I4692" i="1" s="1"/>
  <c r="I4693" i="1" s="1"/>
  <c r="I4694" i="1" s="1"/>
  <c r="I4695" i="1" s="1"/>
  <c r="I4696" i="1" s="1"/>
  <c r="I4697" i="1" s="1"/>
  <c r="I4698" i="1" s="1"/>
  <c r="I4699" i="1" s="1"/>
  <c r="I4700" i="1" s="1"/>
  <c r="I4701" i="1" s="1"/>
  <c r="I4702" i="1" s="1"/>
  <c r="I4703" i="1" s="1"/>
  <c r="I4704" i="1" s="1"/>
  <c r="I4705" i="1" s="1"/>
  <c r="I4706" i="1" s="1"/>
  <c r="I4707" i="1" s="1"/>
  <c r="I4708" i="1" s="1"/>
  <c r="I4709" i="1" s="1"/>
  <c r="I4710" i="1" s="1"/>
  <c r="I4711" i="1" s="1"/>
  <c r="I4712" i="1" s="1"/>
  <c r="I4713" i="1" s="1"/>
  <c r="I4714" i="1" s="1"/>
  <c r="I4715" i="1" s="1"/>
  <c r="I4716" i="1" s="1"/>
  <c r="I4717" i="1" s="1"/>
  <c r="I4718" i="1" s="1"/>
  <c r="I4719" i="1" s="1"/>
  <c r="I4720" i="1" s="1"/>
  <c r="I4721" i="1" s="1"/>
  <c r="I4722" i="1" s="1"/>
  <c r="I4723" i="1" s="1"/>
  <c r="I4724" i="1" s="1"/>
  <c r="I4725" i="1" s="1"/>
  <c r="I4726" i="1" s="1"/>
  <c r="I4727" i="1" s="1"/>
  <c r="I4728" i="1" s="1"/>
  <c r="I4729" i="1" s="1"/>
  <c r="I4730" i="1" s="1"/>
  <c r="I4731" i="1" s="1"/>
  <c r="I4732" i="1" s="1"/>
  <c r="I4733" i="1" s="1"/>
  <c r="I4734" i="1" s="1"/>
  <c r="I4735" i="1" s="1"/>
  <c r="I4736" i="1" s="1"/>
  <c r="I4737" i="1" s="1"/>
  <c r="I4738" i="1" s="1"/>
  <c r="I4739" i="1" s="1"/>
  <c r="I4740" i="1" s="1"/>
  <c r="I4741" i="1" s="1"/>
  <c r="I4742" i="1" s="1"/>
  <c r="I4743" i="1" s="1"/>
  <c r="I4744" i="1" s="1"/>
  <c r="I4745" i="1" s="1"/>
  <c r="I4746" i="1" s="1"/>
  <c r="I4747" i="1" s="1"/>
  <c r="I4748" i="1" s="1"/>
  <c r="I4749" i="1" s="1"/>
  <c r="I4750" i="1" s="1"/>
  <c r="I4751" i="1" s="1"/>
  <c r="I4752" i="1" s="1"/>
  <c r="I4753" i="1" s="1"/>
  <c r="I4754" i="1" s="1"/>
  <c r="I4755" i="1" s="1"/>
  <c r="I4756" i="1" s="1"/>
  <c r="I4757" i="1" s="1"/>
  <c r="I4758" i="1" s="1"/>
  <c r="I4759" i="1" s="1"/>
  <c r="I4760" i="1" s="1"/>
  <c r="I4761" i="1" s="1"/>
  <c r="I4762" i="1" s="1"/>
  <c r="I4763" i="1" s="1"/>
  <c r="I4764" i="1" s="1"/>
  <c r="I4765" i="1" s="1"/>
  <c r="I4766" i="1" s="1"/>
  <c r="I4767" i="1" s="1"/>
  <c r="I4768" i="1" s="1"/>
  <c r="I4769" i="1" s="1"/>
  <c r="I4770" i="1" s="1"/>
  <c r="I4771" i="1" s="1"/>
  <c r="I4772" i="1" s="1"/>
  <c r="I4773" i="1" s="1"/>
  <c r="I4774" i="1" s="1"/>
  <c r="I4775" i="1" s="1"/>
  <c r="I4776" i="1" s="1"/>
  <c r="I4777" i="1" s="1"/>
  <c r="I4778" i="1" s="1"/>
  <c r="I4779" i="1" s="1"/>
  <c r="I4780" i="1" s="1"/>
  <c r="I4781" i="1" s="1"/>
  <c r="I4782" i="1" s="1"/>
  <c r="I4783" i="1" s="1"/>
  <c r="I4784" i="1" s="1"/>
  <c r="I4785" i="1" s="1"/>
  <c r="I4786" i="1" s="1"/>
  <c r="I4787" i="1" s="1"/>
  <c r="I4788" i="1" s="1"/>
  <c r="I4789" i="1" s="1"/>
  <c r="I4790" i="1" s="1"/>
  <c r="I4791" i="1" s="1"/>
  <c r="I4792" i="1" s="1"/>
  <c r="I4793" i="1" s="1"/>
  <c r="I4794" i="1" s="1"/>
  <c r="I4795" i="1" s="1"/>
  <c r="I4796" i="1" s="1"/>
  <c r="I4797" i="1" s="1"/>
  <c r="I4798" i="1" s="1"/>
  <c r="I4799" i="1" s="1"/>
  <c r="I4800" i="1" s="1"/>
  <c r="I4801" i="1" s="1"/>
  <c r="I4802" i="1" s="1"/>
  <c r="I4803" i="1" s="1"/>
  <c r="I4804" i="1" s="1"/>
  <c r="I4805" i="1" s="1"/>
  <c r="I4806" i="1" s="1"/>
  <c r="I4807" i="1" s="1"/>
  <c r="I4808" i="1" s="1"/>
  <c r="I4809" i="1" s="1"/>
  <c r="I4810" i="1" s="1"/>
  <c r="I4811" i="1" s="1"/>
  <c r="I4812" i="1" s="1"/>
  <c r="I4813" i="1" s="1"/>
  <c r="I4814" i="1" s="1"/>
  <c r="I4815" i="1" s="1"/>
  <c r="I4816" i="1" s="1"/>
  <c r="I4817" i="1" s="1"/>
  <c r="I4818" i="1" s="1"/>
  <c r="I4819" i="1" s="1"/>
  <c r="I4820" i="1" s="1"/>
  <c r="I4821" i="1" s="1"/>
  <c r="I4822" i="1" s="1"/>
  <c r="I4823" i="1" s="1"/>
  <c r="I4824" i="1" s="1"/>
  <c r="I4825" i="1" s="1"/>
  <c r="I4826" i="1" s="1"/>
  <c r="I4827" i="1" s="1"/>
  <c r="I4828" i="1" s="1"/>
  <c r="I4829" i="1" s="1"/>
  <c r="I4830" i="1" s="1"/>
  <c r="I4831" i="1" s="1"/>
  <c r="I4832" i="1" s="1"/>
  <c r="I4833" i="1" s="1"/>
  <c r="I4834" i="1" s="1"/>
  <c r="I4835" i="1" s="1"/>
  <c r="I4836" i="1" s="1"/>
  <c r="I4837" i="1" s="1"/>
  <c r="I4838" i="1" s="1"/>
  <c r="I4839" i="1" s="1"/>
  <c r="I4840" i="1" s="1"/>
  <c r="I4841" i="1" s="1"/>
  <c r="I4842" i="1" s="1"/>
  <c r="I4843" i="1" s="1"/>
  <c r="I4844" i="1" s="1"/>
  <c r="I4845" i="1" s="1"/>
  <c r="I4846" i="1" s="1"/>
  <c r="I4847" i="1" s="1"/>
  <c r="I4848" i="1" s="1"/>
  <c r="I4849" i="1" s="1"/>
  <c r="I4850" i="1" s="1"/>
  <c r="I4851" i="1" s="1"/>
  <c r="I4852" i="1" s="1"/>
  <c r="I4853" i="1" s="1"/>
  <c r="I4854" i="1" s="1"/>
  <c r="I4855" i="1" s="1"/>
  <c r="I4856" i="1" s="1"/>
  <c r="I4857" i="1" s="1"/>
  <c r="I4858" i="1" s="1"/>
  <c r="I4859" i="1" s="1"/>
  <c r="I4860" i="1" s="1"/>
  <c r="I4861" i="1" s="1"/>
  <c r="I4862" i="1" s="1"/>
  <c r="I4863" i="1" s="1"/>
  <c r="I4864" i="1" s="1"/>
  <c r="I4865" i="1" s="1"/>
  <c r="I4866" i="1" s="1"/>
  <c r="I4867" i="1" s="1"/>
  <c r="I4868" i="1" s="1"/>
  <c r="I4869" i="1" s="1"/>
  <c r="I4870" i="1" s="1"/>
  <c r="I4871" i="1" s="1"/>
  <c r="I4872" i="1" s="1"/>
  <c r="I4873" i="1" s="1"/>
  <c r="I4874" i="1" s="1"/>
  <c r="I4875" i="1" s="1"/>
  <c r="I4876" i="1" s="1"/>
  <c r="I4877" i="1" s="1"/>
  <c r="I4878" i="1" s="1"/>
  <c r="I4879" i="1" s="1"/>
  <c r="I4880" i="1" s="1"/>
  <c r="I4881" i="1" s="1"/>
  <c r="I4882" i="1" s="1"/>
  <c r="I4883" i="1" s="1"/>
  <c r="I4884" i="1" s="1"/>
  <c r="I4885" i="1" s="1"/>
  <c r="I4886" i="1" s="1"/>
  <c r="I4887" i="1" s="1"/>
  <c r="I4888" i="1" s="1"/>
  <c r="I4889" i="1" s="1"/>
  <c r="I4890" i="1" s="1"/>
  <c r="I4891" i="1" s="1"/>
  <c r="I4892" i="1" s="1"/>
  <c r="I4893" i="1" s="1"/>
  <c r="I4894" i="1" s="1"/>
  <c r="I4895" i="1" s="1"/>
  <c r="I4896" i="1" s="1"/>
  <c r="I4897" i="1" s="1"/>
  <c r="I4898" i="1" s="1"/>
  <c r="I4899" i="1" s="1"/>
  <c r="I4900" i="1" s="1"/>
  <c r="I4901" i="1" s="1"/>
  <c r="I4902" i="1" s="1"/>
  <c r="I4903" i="1" s="1"/>
  <c r="I4904" i="1" s="1"/>
  <c r="I4905" i="1" s="1"/>
  <c r="I4906" i="1" s="1"/>
  <c r="I4907" i="1" s="1"/>
  <c r="I4908" i="1" s="1"/>
  <c r="I4909" i="1" s="1"/>
  <c r="I4910" i="1" s="1"/>
  <c r="I4911" i="1" s="1"/>
  <c r="I4912" i="1" s="1"/>
  <c r="I4913" i="1" s="1"/>
  <c r="I4914" i="1" s="1"/>
  <c r="I4915" i="1" s="1"/>
  <c r="I4916" i="1" s="1"/>
  <c r="I4917" i="1" s="1"/>
  <c r="I4918" i="1" s="1"/>
  <c r="I4919" i="1" s="1"/>
  <c r="I4920" i="1" s="1"/>
  <c r="I4921" i="1" s="1"/>
  <c r="I4922" i="1" s="1"/>
  <c r="I4923" i="1" s="1"/>
  <c r="I4924" i="1" s="1"/>
  <c r="I4925" i="1" s="1"/>
  <c r="I4926" i="1" s="1"/>
  <c r="I4927" i="1" s="1"/>
  <c r="I4928" i="1" s="1"/>
  <c r="I4929" i="1" s="1"/>
  <c r="I4930" i="1" s="1"/>
  <c r="I4931" i="1" s="1"/>
  <c r="I4932" i="1" s="1"/>
  <c r="I4933" i="1" s="1"/>
  <c r="I4934" i="1" s="1"/>
  <c r="I4935" i="1" s="1"/>
  <c r="I4936" i="1" s="1"/>
  <c r="I4937" i="1" s="1"/>
  <c r="I4938" i="1" s="1"/>
  <c r="I4939" i="1" s="1"/>
  <c r="I4940" i="1" s="1"/>
  <c r="I4941" i="1" s="1"/>
  <c r="I4942" i="1" s="1"/>
  <c r="I4943" i="1" s="1"/>
  <c r="I4944" i="1" s="1"/>
  <c r="I4945" i="1" s="1"/>
  <c r="I4946" i="1" s="1"/>
  <c r="I4947" i="1" s="1"/>
  <c r="I4948" i="1" s="1"/>
  <c r="I4949" i="1" s="1"/>
  <c r="I4950" i="1" s="1"/>
  <c r="I4951" i="1" s="1"/>
  <c r="I4952" i="1" s="1"/>
  <c r="I4953" i="1" s="1"/>
  <c r="I4954" i="1" s="1"/>
  <c r="I4955" i="1" s="1"/>
  <c r="I4956" i="1" s="1"/>
  <c r="I4957" i="1" s="1"/>
  <c r="I4958" i="1" s="1"/>
  <c r="I4959" i="1" s="1"/>
  <c r="I4960" i="1" s="1"/>
  <c r="I4961" i="1" s="1"/>
  <c r="I4962" i="1" s="1"/>
  <c r="I4963" i="1" s="1"/>
  <c r="I4964" i="1" s="1"/>
  <c r="I4965" i="1" s="1"/>
  <c r="I4966" i="1" s="1"/>
  <c r="I4967" i="1" s="1"/>
  <c r="I4968" i="1" s="1"/>
  <c r="I4969" i="1" s="1"/>
  <c r="I4970" i="1" s="1"/>
  <c r="I4971" i="1" s="1"/>
  <c r="I4972" i="1" s="1"/>
  <c r="I4973" i="1" s="1"/>
  <c r="I4974" i="1" s="1"/>
  <c r="I4975" i="1" s="1"/>
  <c r="I4976" i="1" s="1"/>
  <c r="I4977" i="1" s="1"/>
  <c r="I4978" i="1" s="1"/>
  <c r="I4979" i="1" s="1"/>
  <c r="I4980" i="1" s="1"/>
  <c r="I4981" i="1" s="1"/>
  <c r="I4982" i="1" s="1"/>
  <c r="I4983" i="1" s="1"/>
  <c r="I4984" i="1" s="1"/>
  <c r="I4985" i="1" s="1"/>
  <c r="I4986" i="1" s="1"/>
  <c r="I4987" i="1" s="1"/>
  <c r="I4988" i="1" s="1"/>
  <c r="I4989" i="1" s="1"/>
  <c r="I4990" i="1" s="1"/>
  <c r="I4991" i="1" s="1"/>
  <c r="I4992" i="1" s="1"/>
  <c r="I4993" i="1" s="1"/>
  <c r="I4994" i="1" s="1"/>
  <c r="I4995" i="1" s="1"/>
  <c r="I4996" i="1" s="1"/>
  <c r="I4997" i="1" s="1"/>
  <c r="I4998" i="1" s="1"/>
  <c r="I4999" i="1" s="1"/>
  <c r="I5000" i="1" s="1"/>
  <c r="I5001" i="1" s="1"/>
  <c r="I5002" i="1" s="1"/>
  <c r="I5003" i="1" s="1"/>
  <c r="I5004" i="1" s="1"/>
  <c r="I5005" i="1" s="1"/>
  <c r="I5006" i="1" s="1"/>
  <c r="I5007" i="1" s="1"/>
  <c r="I5008" i="1" s="1"/>
  <c r="I5009" i="1" s="1"/>
  <c r="I5010" i="1" s="1"/>
  <c r="I5011" i="1" s="1"/>
  <c r="I5012" i="1" s="1"/>
  <c r="I5013" i="1" s="1"/>
  <c r="I5014" i="1" s="1"/>
  <c r="I5015" i="1" s="1"/>
  <c r="I5016" i="1" s="1"/>
  <c r="I5017" i="1" s="1"/>
  <c r="I5018" i="1" s="1"/>
  <c r="I5019" i="1" s="1"/>
  <c r="I5020" i="1" s="1"/>
  <c r="I5021" i="1" s="1"/>
  <c r="I5022" i="1" s="1"/>
  <c r="I5023" i="1" s="1"/>
  <c r="I5024" i="1" s="1"/>
  <c r="I5025" i="1" s="1"/>
  <c r="I5026" i="1" s="1"/>
  <c r="I5027" i="1" s="1"/>
  <c r="I5028" i="1" s="1"/>
  <c r="I5029" i="1" s="1"/>
  <c r="I5030" i="1" s="1"/>
  <c r="I5031" i="1" s="1"/>
  <c r="I5032" i="1" s="1"/>
  <c r="I5033" i="1" s="1"/>
  <c r="I5034" i="1" s="1"/>
  <c r="I5035" i="1" s="1"/>
  <c r="I5036" i="1" s="1"/>
  <c r="I5037" i="1" s="1"/>
  <c r="I5038" i="1" s="1"/>
  <c r="I5039" i="1" s="1"/>
  <c r="I5040" i="1" s="1"/>
  <c r="I5041" i="1" s="1"/>
  <c r="I5042" i="1" s="1"/>
  <c r="I5043" i="1" s="1"/>
  <c r="I5044" i="1" s="1"/>
  <c r="I5045" i="1" s="1"/>
  <c r="I5046" i="1" s="1"/>
  <c r="I5047" i="1" s="1"/>
  <c r="I5048" i="1" s="1"/>
  <c r="I5049" i="1" s="1"/>
  <c r="I5050" i="1" s="1"/>
  <c r="I5051" i="1" s="1"/>
  <c r="I5052" i="1" s="1"/>
  <c r="I5053" i="1" s="1"/>
  <c r="I5054" i="1" s="1"/>
  <c r="I5055" i="1" s="1"/>
  <c r="I5056" i="1" s="1"/>
  <c r="I5057" i="1" s="1"/>
  <c r="I5058" i="1" s="1"/>
  <c r="I5059" i="1" s="1"/>
  <c r="I5060" i="1" s="1"/>
  <c r="I5061" i="1" s="1"/>
  <c r="I5062" i="1" s="1"/>
  <c r="I5063" i="1" s="1"/>
  <c r="I5064" i="1" s="1"/>
  <c r="I5065" i="1" s="1"/>
  <c r="I5066" i="1" s="1"/>
  <c r="I5067" i="1" s="1"/>
  <c r="I5068" i="1" s="1"/>
  <c r="I5069" i="1" s="1"/>
  <c r="I5070" i="1" s="1"/>
  <c r="I5071" i="1" s="1"/>
  <c r="I5072" i="1" s="1"/>
  <c r="I5073" i="1" s="1"/>
  <c r="I5074" i="1" s="1"/>
  <c r="I5075" i="1" s="1"/>
  <c r="I5076" i="1" s="1"/>
  <c r="I5077" i="1" s="1"/>
  <c r="I5078" i="1" s="1"/>
  <c r="I5079" i="1" s="1"/>
  <c r="I5080" i="1" s="1"/>
  <c r="I5081" i="1" s="1"/>
  <c r="I5082" i="1" s="1"/>
  <c r="I5083" i="1" s="1"/>
  <c r="I5084" i="1" s="1"/>
  <c r="I5085" i="1" s="1"/>
  <c r="I5086" i="1" s="1"/>
  <c r="I5087" i="1" s="1"/>
  <c r="I5088" i="1" s="1"/>
  <c r="I5089" i="1" s="1"/>
  <c r="I5090" i="1" s="1"/>
  <c r="I5091" i="1" s="1"/>
  <c r="I5092" i="1" s="1"/>
  <c r="I5093" i="1" s="1"/>
  <c r="I5094" i="1" s="1"/>
  <c r="I5095" i="1" s="1"/>
  <c r="I5096" i="1" s="1"/>
  <c r="I5097" i="1" s="1"/>
  <c r="I5098" i="1" s="1"/>
  <c r="I5099" i="1" s="1"/>
  <c r="I5100" i="1" s="1"/>
  <c r="I5101" i="1" s="1"/>
  <c r="I5102" i="1" s="1"/>
  <c r="I5103" i="1" s="1"/>
  <c r="I5104" i="1" s="1"/>
  <c r="I5105" i="1" s="1"/>
  <c r="I5106" i="1" s="1"/>
  <c r="I5107" i="1" s="1"/>
  <c r="I5108" i="1" s="1"/>
  <c r="I5109" i="1" s="1"/>
  <c r="I5110" i="1" s="1"/>
  <c r="I5111" i="1" s="1"/>
  <c r="I5112" i="1" s="1"/>
  <c r="I5113" i="1" s="1"/>
  <c r="I5114" i="1" s="1"/>
  <c r="I5115" i="1" s="1"/>
  <c r="I5116" i="1" s="1"/>
  <c r="I5117" i="1" s="1"/>
  <c r="I5118" i="1" s="1"/>
  <c r="I5119" i="1" s="1"/>
  <c r="I5120" i="1" s="1"/>
  <c r="I5121" i="1" s="1"/>
  <c r="I5122" i="1" s="1"/>
  <c r="I5123" i="1" s="1"/>
  <c r="I5124" i="1" s="1"/>
  <c r="I5125" i="1" s="1"/>
  <c r="I5126" i="1" s="1"/>
  <c r="I5127" i="1" s="1"/>
  <c r="I5128" i="1" s="1"/>
  <c r="I5129" i="1" s="1"/>
  <c r="I5130" i="1" s="1"/>
  <c r="I5131" i="1" s="1"/>
  <c r="I5132" i="1" s="1"/>
  <c r="I5133" i="1" s="1"/>
  <c r="I5134" i="1" s="1"/>
  <c r="I5135" i="1" s="1"/>
  <c r="I5136" i="1" s="1"/>
  <c r="I5137" i="1" s="1"/>
  <c r="I5138" i="1" s="1"/>
  <c r="I5139" i="1" s="1"/>
  <c r="I5140" i="1" s="1"/>
  <c r="I5141" i="1" s="1"/>
  <c r="I5142" i="1" s="1"/>
  <c r="I5143" i="1" s="1"/>
  <c r="I5144" i="1" s="1"/>
  <c r="I5145" i="1" s="1"/>
  <c r="I5146" i="1" s="1"/>
  <c r="I5147" i="1" s="1"/>
  <c r="I5148" i="1" s="1"/>
  <c r="I5149" i="1" s="1"/>
  <c r="I5150" i="1" s="1"/>
  <c r="I5151" i="1" s="1"/>
  <c r="I5152" i="1" s="1"/>
  <c r="I5153" i="1" s="1"/>
  <c r="I5154" i="1" s="1"/>
  <c r="I5155" i="1" s="1"/>
  <c r="I5156" i="1" s="1"/>
  <c r="I5157" i="1" s="1"/>
  <c r="I5158" i="1" s="1"/>
  <c r="I5159" i="1" s="1"/>
  <c r="I5160" i="1" s="1"/>
  <c r="I5161" i="1" s="1"/>
  <c r="I5162" i="1" s="1"/>
  <c r="I5163" i="1" s="1"/>
  <c r="I5164" i="1" s="1"/>
  <c r="I5165" i="1" s="1"/>
  <c r="I5166" i="1" s="1"/>
  <c r="I5167" i="1" s="1"/>
  <c r="I5168" i="1" s="1"/>
  <c r="I5169" i="1" s="1"/>
  <c r="I5170" i="1" s="1"/>
  <c r="I5171" i="1" s="1"/>
  <c r="I5172" i="1" s="1"/>
  <c r="I5173" i="1" s="1"/>
  <c r="I5174" i="1" s="1"/>
  <c r="I5175" i="1" s="1"/>
  <c r="I5176" i="1" s="1"/>
  <c r="I5177" i="1" s="1"/>
  <c r="I5178" i="1" s="1"/>
  <c r="I5179" i="1" s="1"/>
  <c r="I5180" i="1" s="1"/>
  <c r="I5181" i="1" s="1"/>
  <c r="I5182" i="1" s="1"/>
  <c r="I5183" i="1" s="1"/>
  <c r="I5184" i="1" s="1"/>
  <c r="I5185" i="1" s="1"/>
  <c r="I5186" i="1" s="1"/>
  <c r="I5187" i="1" s="1"/>
  <c r="I5188" i="1" s="1"/>
  <c r="I5189" i="1" s="1"/>
  <c r="I5190" i="1" s="1"/>
  <c r="I5191" i="1" s="1"/>
  <c r="I5192" i="1" s="1"/>
  <c r="I5193" i="1" s="1"/>
  <c r="I5194" i="1" s="1"/>
  <c r="I5195" i="1" s="1"/>
  <c r="I5196" i="1" s="1"/>
  <c r="I5197" i="1" s="1"/>
  <c r="I5198" i="1" s="1"/>
  <c r="I5199" i="1" s="1"/>
  <c r="I5200" i="1" s="1"/>
  <c r="I5201" i="1" s="1"/>
  <c r="I5202" i="1" s="1"/>
  <c r="I5203" i="1" s="1"/>
  <c r="I5204" i="1" s="1"/>
  <c r="I5205" i="1" s="1"/>
  <c r="I5206" i="1" s="1"/>
  <c r="I5207" i="1" s="1"/>
  <c r="I5208" i="1" s="1"/>
  <c r="I5209" i="1" s="1"/>
  <c r="I5210" i="1" s="1"/>
  <c r="I5211" i="1" s="1"/>
  <c r="I5212" i="1" s="1"/>
  <c r="I5213" i="1" s="1"/>
  <c r="I5214" i="1" s="1"/>
  <c r="I5215" i="1" s="1"/>
  <c r="I5216" i="1" s="1"/>
  <c r="I5217" i="1" s="1"/>
  <c r="I5218" i="1" s="1"/>
  <c r="I5219" i="1" s="1"/>
  <c r="I5220" i="1" s="1"/>
  <c r="I5221" i="1" s="1"/>
  <c r="I5222" i="1" s="1"/>
  <c r="I5223" i="1" s="1"/>
  <c r="I5224" i="1" s="1"/>
  <c r="I5225" i="1" s="1"/>
  <c r="I5226" i="1" s="1"/>
  <c r="I5227" i="1" s="1"/>
  <c r="I5228" i="1" s="1"/>
  <c r="I5229" i="1" s="1"/>
  <c r="I5230" i="1" s="1"/>
  <c r="I5231" i="1" s="1"/>
  <c r="I5232" i="1" s="1"/>
  <c r="I5233" i="1" s="1"/>
  <c r="I5234" i="1" s="1"/>
  <c r="I5235" i="1" s="1"/>
  <c r="I5236" i="1" s="1"/>
  <c r="I5237" i="1" s="1"/>
  <c r="I5238" i="1" s="1"/>
  <c r="I5239" i="1" s="1"/>
  <c r="I5240" i="1" s="1"/>
  <c r="I5241" i="1" s="1"/>
  <c r="I5242" i="1" s="1"/>
  <c r="I5243" i="1" s="1"/>
  <c r="I5244" i="1" s="1"/>
  <c r="I5245" i="1" s="1"/>
  <c r="I5246" i="1" s="1"/>
  <c r="I5247" i="1" s="1"/>
  <c r="I5248" i="1" s="1"/>
  <c r="I5249" i="1" s="1"/>
  <c r="I5250" i="1" s="1"/>
  <c r="I5251" i="1" s="1"/>
  <c r="I5252" i="1" s="1"/>
  <c r="I5253" i="1" s="1"/>
  <c r="I5254" i="1" s="1"/>
  <c r="I5255" i="1" s="1"/>
  <c r="I5256" i="1" s="1"/>
  <c r="I5257" i="1" s="1"/>
  <c r="I5258" i="1" s="1"/>
  <c r="I5259" i="1" s="1"/>
  <c r="I5260" i="1" s="1"/>
  <c r="I5261" i="1" s="1"/>
  <c r="I5262" i="1" s="1"/>
  <c r="I5263" i="1" s="1"/>
  <c r="I5264" i="1" s="1"/>
  <c r="I5265" i="1" s="1"/>
  <c r="I5266" i="1" s="1"/>
  <c r="I5267" i="1" s="1"/>
  <c r="I5268" i="1" s="1"/>
  <c r="I5269" i="1" s="1"/>
  <c r="I5270" i="1" s="1"/>
  <c r="I5271" i="1" s="1"/>
  <c r="I5272" i="1" s="1"/>
  <c r="I5273" i="1" s="1"/>
  <c r="I5274" i="1" s="1"/>
  <c r="I5275" i="1" s="1"/>
  <c r="I5276" i="1" s="1"/>
  <c r="I5277" i="1" s="1"/>
  <c r="I5278" i="1" s="1"/>
  <c r="I5279" i="1" s="1"/>
  <c r="I5280" i="1" s="1"/>
  <c r="I5281" i="1" s="1"/>
  <c r="I5282" i="1" s="1"/>
  <c r="I5283" i="1" s="1"/>
  <c r="I5284" i="1" s="1"/>
  <c r="I5285" i="1" s="1"/>
  <c r="I5286" i="1" s="1"/>
  <c r="I5287" i="1" s="1"/>
  <c r="I5288" i="1" s="1"/>
  <c r="I5289" i="1" s="1"/>
  <c r="I5290" i="1" s="1"/>
  <c r="I5291" i="1" s="1"/>
  <c r="I5292" i="1" s="1"/>
  <c r="I5293" i="1" s="1"/>
  <c r="I5294" i="1" s="1"/>
  <c r="I5295" i="1" s="1"/>
  <c r="I5296" i="1" s="1"/>
  <c r="I5297" i="1" s="1"/>
  <c r="I5298" i="1" s="1"/>
  <c r="I5299" i="1" s="1"/>
  <c r="I5300" i="1" s="1"/>
  <c r="I5301" i="1" s="1"/>
  <c r="I5302" i="1" s="1"/>
  <c r="I5303" i="1" s="1"/>
  <c r="I5304" i="1" s="1"/>
  <c r="I5305" i="1" s="1"/>
  <c r="I5306" i="1" s="1"/>
  <c r="I5307" i="1" s="1"/>
  <c r="I5308" i="1" s="1"/>
  <c r="I5309" i="1" s="1"/>
  <c r="I5310" i="1" s="1"/>
  <c r="I5311" i="1" s="1"/>
  <c r="I5312" i="1" s="1"/>
  <c r="I5313" i="1" s="1"/>
  <c r="I5314" i="1" s="1"/>
  <c r="I5315" i="1" s="1"/>
  <c r="I5316" i="1" s="1"/>
  <c r="I5317" i="1" s="1"/>
  <c r="I5318" i="1" s="1"/>
  <c r="I5319" i="1" s="1"/>
  <c r="I5320" i="1" s="1"/>
  <c r="I5321" i="1" s="1"/>
  <c r="I5322" i="1" s="1"/>
  <c r="I5323" i="1" s="1"/>
  <c r="I5324" i="1" s="1"/>
  <c r="I5325" i="1" s="1"/>
  <c r="I5326" i="1" s="1"/>
  <c r="I5327" i="1" s="1"/>
  <c r="I5328" i="1" s="1"/>
  <c r="I5329" i="1" s="1"/>
  <c r="I5330" i="1" s="1"/>
  <c r="I5331" i="1" s="1"/>
  <c r="I5332" i="1" s="1"/>
  <c r="I5333" i="1" s="1"/>
  <c r="I5334" i="1" s="1"/>
  <c r="I5335" i="1" s="1"/>
  <c r="I5336" i="1" s="1"/>
  <c r="I5337" i="1" s="1"/>
  <c r="I5338" i="1" s="1"/>
  <c r="I5339" i="1" s="1"/>
  <c r="I5340" i="1" s="1"/>
  <c r="I5341" i="1" s="1"/>
  <c r="I5342" i="1" s="1"/>
  <c r="I5343" i="1" s="1"/>
  <c r="I5344" i="1" s="1"/>
  <c r="I5345" i="1" s="1"/>
  <c r="I5346" i="1" s="1"/>
  <c r="I5347" i="1" s="1"/>
  <c r="I5348" i="1" s="1"/>
  <c r="I5349" i="1" s="1"/>
  <c r="I5350" i="1" s="1"/>
  <c r="I5351" i="1" s="1"/>
  <c r="I5352" i="1" s="1"/>
  <c r="I5353" i="1" s="1"/>
  <c r="I5354" i="1" s="1"/>
  <c r="I5355" i="1" s="1"/>
  <c r="I5356" i="1" s="1"/>
  <c r="I5357" i="1" s="1"/>
  <c r="I5358" i="1" s="1"/>
  <c r="I5359" i="1" s="1"/>
  <c r="I5360" i="1" s="1"/>
  <c r="I5361" i="1" s="1"/>
  <c r="I5362" i="1" s="1"/>
  <c r="I5363" i="1" s="1"/>
  <c r="I5364" i="1" s="1"/>
  <c r="I5365" i="1" s="1"/>
  <c r="I5366" i="1" s="1"/>
  <c r="I5367" i="1" s="1"/>
  <c r="I5368" i="1" s="1"/>
  <c r="I5369" i="1" s="1"/>
  <c r="I5370" i="1" s="1"/>
  <c r="I5371" i="1" s="1"/>
  <c r="I5372" i="1" s="1"/>
  <c r="I5373" i="1" s="1"/>
  <c r="I5374" i="1" s="1"/>
  <c r="I5375" i="1" s="1"/>
  <c r="I5376" i="1" s="1"/>
  <c r="I5377" i="1" s="1"/>
  <c r="I5378" i="1" s="1"/>
  <c r="I5379" i="1" s="1"/>
  <c r="I5380" i="1" s="1"/>
  <c r="I5381" i="1" s="1"/>
  <c r="I5382" i="1" s="1"/>
  <c r="I5383" i="1" s="1"/>
  <c r="I5384" i="1" s="1"/>
  <c r="I5385" i="1" s="1"/>
  <c r="I5386" i="1" s="1"/>
  <c r="I5387" i="1" s="1"/>
  <c r="I5388" i="1" s="1"/>
  <c r="I5389" i="1" s="1"/>
  <c r="I5390" i="1" s="1"/>
  <c r="I5391" i="1" s="1"/>
  <c r="I5392" i="1" s="1"/>
  <c r="I5393" i="1" s="1"/>
  <c r="I5394" i="1" s="1"/>
  <c r="I5395" i="1" s="1"/>
  <c r="I5396" i="1" s="1"/>
  <c r="I5397" i="1" s="1"/>
  <c r="I5398" i="1" s="1"/>
  <c r="I5399" i="1" s="1"/>
  <c r="I5400" i="1" s="1"/>
  <c r="I5401" i="1" s="1"/>
  <c r="I5402" i="1" s="1"/>
  <c r="I5403" i="1" s="1"/>
  <c r="I5404" i="1" s="1"/>
  <c r="I5405" i="1" s="1"/>
  <c r="I5406" i="1" s="1"/>
  <c r="I5407" i="1" s="1"/>
  <c r="I5408" i="1" s="1"/>
  <c r="I5409" i="1" s="1"/>
  <c r="I5410" i="1" s="1"/>
  <c r="I5411" i="1" s="1"/>
  <c r="I5412" i="1" s="1"/>
  <c r="I5413" i="1" s="1"/>
  <c r="I5414" i="1" s="1"/>
  <c r="I5415" i="1" s="1"/>
  <c r="I5416" i="1" s="1"/>
  <c r="I5417" i="1" s="1"/>
  <c r="I5418" i="1" s="1"/>
  <c r="I5419" i="1" s="1"/>
  <c r="I5420" i="1" s="1"/>
  <c r="I5421" i="1" s="1"/>
  <c r="I5422" i="1" s="1"/>
  <c r="I5423" i="1" s="1"/>
  <c r="I5424" i="1" s="1"/>
  <c r="I5425" i="1" s="1"/>
  <c r="I5426" i="1" s="1"/>
  <c r="I5427" i="1" s="1"/>
  <c r="I5428" i="1" s="1"/>
  <c r="I5429" i="1" s="1"/>
  <c r="I5430" i="1" s="1"/>
  <c r="I5431" i="1" s="1"/>
  <c r="I5432" i="1" s="1"/>
  <c r="I5433" i="1" s="1"/>
  <c r="I5434" i="1" s="1"/>
  <c r="I5435" i="1" s="1"/>
  <c r="I5436" i="1" s="1"/>
  <c r="I5437" i="1" s="1"/>
  <c r="I5438" i="1" s="1"/>
  <c r="I5439" i="1" s="1"/>
  <c r="I5440" i="1" s="1"/>
  <c r="I5441" i="1" s="1"/>
  <c r="I5442" i="1" s="1"/>
  <c r="I5443" i="1" s="1"/>
  <c r="I5444" i="1" s="1"/>
  <c r="I5445" i="1" s="1"/>
  <c r="I5446" i="1" s="1"/>
  <c r="I5447" i="1" s="1"/>
  <c r="I5448" i="1" s="1"/>
  <c r="I5449" i="1" s="1"/>
  <c r="I5450" i="1" s="1"/>
  <c r="I5451" i="1" s="1"/>
  <c r="I5452" i="1" s="1"/>
  <c r="I5453" i="1" s="1"/>
  <c r="I5454" i="1" s="1"/>
  <c r="I5455" i="1" s="1"/>
  <c r="I5456" i="1" s="1"/>
  <c r="I5457" i="1" s="1"/>
  <c r="I5458" i="1" s="1"/>
  <c r="I5459" i="1" s="1"/>
  <c r="I5460" i="1" s="1"/>
  <c r="I5461" i="1" s="1"/>
  <c r="I5462" i="1" s="1"/>
  <c r="I5463" i="1" s="1"/>
  <c r="I5464" i="1" s="1"/>
  <c r="I5465" i="1" s="1"/>
  <c r="I5466" i="1" s="1"/>
  <c r="I5467" i="1" s="1"/>
  <c r="I5468" i="1" s="1"/>
  <c r="I5469" i="1" s="1"/>
  <c r="I5470" i="1" s="1"/>
  <c r="I5471" i="1" s="1"/>
  <c r="I5472" i="1" s="1"/>
  <c r="I5473" i="1" s="1"/>
  <c r="I5474" i="1" s="1"/>
  <c r="I5475" i="1" s="1"/>
  <c r="I5476" i="1" s="1"/>
  <c r="I5477" i="1" s="1"/>
  <c r="I5478" i="1" s="1"/>
  <c r="I5479" i="1" s="1"/>
  <c r="I5480" i="1" s="1"/>
  <c r="I5481" i="1" s="1"/>
  <c r="I5482" i="1" s="1"/>
  <c r="I5483" i="1" s="1"/>
  <c r="I5484" i="1" s="1"/>
  <c r="I5485" i="1" s="1"/>
  <c r="I5486" i="1" s="1"/>
  <c r="I5487" i="1" s="1"/>
  <c r="I5488" i="1" s="1"/>
  <c r="I5489" i="1" s="1"/>
  <c r="I5490" i="1" s="1"/>
  <c r="I5491" i="1" s="1"/>
  <c r="I5492" i="1" s="1"/>
  <c r="I5493" i="1" s="1"/>
  <c r="I5494" i="1" s="1"/>
  <c r="I5495" i="1" s="1"/>
  <c r="I5496" i="1" s="1"/>
  <c r="I5497" i="1" s="1"/>
  <c r="I5498" i="1" s="1"/>
  <c r="I5499" i="1" s="1"/>
  <c r="I5500" i="1" s="1"/>
  <c r="I5501" i="1" s="1"/>
  <c r="I5502" i="1" s="1"/>
  <c r="I5503" i="1" s="1"/>
  <c r="I5504" i="1" s="1"/>
  <c r="I5505" i="1" s="1"/>
  <c r="I5506" i="1" s="1"/>
  <c r="I5507" i="1" s="1"/>
  <c r="I5508" i="1" s="1"/>
  <c r="I5509" i="1" s="1"/>
  <c r="I5510" i="1" s="1"/>
  <c r="I5511" i="1" s="1"/>
  <c r="I5512" i="1" s="1"/>
  <c r="I5513" i="1" s="1"/>
  <c r="I5514" i="1" s="1"/>
  <c r="I5515" i="1" s="1"/>
  <c r="I5516" i="1" s="1"/>
  <c r="I5517" i="1" s="1"/>
  <c r="I5518" i="1" s="1"/>
  <c r="I5519" i="1" s="1"/>
  <c r="I5520" i="1" s="1"/>
  <c r="I5521" i="1" s="1"/>
  <c r="I5522" i="1" s="1"/>
  <c r="I5523" i="1" s="1"/>
  <c r="I5524" i="1" s="1"/>
  <c r="I5525" i="1" s="1"/>
  <c r="I5526" i="1" s="1"/>
  <c r="I5527" i="1" s="1"/>
  <c r="I5528" i="1" s="1"/>
  <c r="I5529" i="1" s="1"/>
  <c r="I5530" i="1" s="1"/>
  <c r="I5531" i="1" s="1"/>
  <c r="I5532" i="1" s="1"/>
  <c r="I5533" i="1" s="1"/>
  <c r="I5534" i="1" s="1"/>
  <c r="I5535" i="1" s="1"/>
  <c r="I5536" i="1" s="1"/>
  <c r="I5537" i="1" s="1"/>
  <c r="I5538" i="1" s="1"/>
  <c r="I5539" i="1" s="1"/>
  <c r="I5540" i="1" s="1"/>
  <c r="I5541" i="1" s="1"/>
  <c r="I5542" i="1" s="1"/>
  <c r="I5543" i="1" s="1"/>
  <c r="I5544" i="1" s="1"/>
  <c r="I5545" i="1" s="1"/>
  <c r="I5546" i="1" s="1"/>
  <c r="I5547" i="1" s="1"/>
  <c r="I5548" i="1" s="1"/>
  <c r="I5549" i="1" s="1"/>
  <c r="I5550" i="1" s="1"/>
  <c r="I5551" i="1" s="1"/>
  <c r="I5552" i="1" s="1"/>
  <c r="I5553" i="1" s="1"/>
  <c r="I5554" i="1" s="1"/>
  <c r="I5555" i="1" s="1"/>
  <c r="I5556" i="1" s="1"/>
  <c r="I5557" i="1" s="1"/>
  <c r="I5558" i="1" s="1"/>
  <c r="I5559" i="1" s="1"/>
  <c r="I5560" i="1" s="1"/>
  <c r="I5561" i="1" s="1"/>
  <c r="I5562" i="1" s="1"/>
  <c r="I5563" i="1" s="1"/>
  <c r="I5564" i="1" s="1"/>
  <c r="I5565" i="1" s="1"/>
  <c r="I5566" i="1" s="1"/>
  <c r="I5567" i="1" s="1"/>
  <c r="I5568" i="1" s="1"/>
  <c r="I5569" i="1" s="1"/>
  <c r="I5570" i="1" s="1"/>
  <c r="I5571" i="1" s="1"/>
  <c r="I5572" i="1" s="1"/>
  <c r="I5573" i="1" s="1"/>
  <c r="I5574" i="1" s="1"/>
  <c r="I5575" i="1" s="1"/>
  <c r="I5576" i="1" s="1"/>
  <c r="I5577" i="1" s="1"/>
  <c r="I5578" i="1" s="1"/>
  <c r="I5579" i="1" s="1"/>
  <c r="I5580" i="1" s="1"/>
  <c r="I5581" i="1" s="1"/>
  <c r="I5582" i="1" s="1"/>
  <c r="I5583" i="1" s="1"/>
  <c r="I5584" i="1" s="1"/>
  <c r="I5585" i="1" s="1"/>
  <c r="I5586" i="1" s="1"/>
  <c r="I5587" i="1" s="1"/>
  <c r="I5588" i="1" s="1"/>
  <c r="I5589" i="1" s="1"/>
  <c r="I5590" i="1" s="1"/>
  <c r="I5591" i="1" s="1"/>
  <c r="I5592" i="1" s="1"/>
  <c r="I5593" i="1" s="1"/>
  <c r="I5594" i="1" s="1"/>
  <c r="I5595" i="1" s="1"/>
  <c r="I5596" i="1" s="1"/>
  <c r="I5597" i="1" s="1"/>
  <c r="I5598" i="1" s="1"/>
  <c r="I5599" i="1" s="1"/>
  <c r="I5600" i="1" s="1"/>
  <c r="I5601" i="1" s="1"/>
  <c r="I5602" i="1" s="1"/>
  <c r="I5603" i="1" s="1"/>
  <c r="I5604" i="1" s="1"/>
  <c r="I5605" i="1" s="1"/>
  <c r="I5606" i="1" s="1"/>
  <c r="I5607" i="1" s="1"/>
  <c r="I5608" i="1" s="1"/>
  <c r="I5609" i="1" s="1"/>
  <c r="I5610" i="1" s="1"/>
  <c r="I5611" i="1" s="1"/>
  <c r="I5612" i="1" s="1"/>
  <c r="I5613" i="1" s="1"/>
  <c r="I5614" i="1" s="1"/>
  <c r="I5615" i="1" s="1"/>
  <c r="I5616" i="1" s="1"/>
  <c r="I5617" i="1" s="1"/>
  <c r="I5618" i="1" s="1"/>
  <c r="I5619" i="1" s="1"/>
  <c r="I5620" i="1" s="1"/>
  <c r="I5621" i="1" s="1"/>
  <c r="I5622" i="1" s="1"/>
  <c r="I5623" i="1" s="1"/>
  <c r="I5624" i="1" s="1"/>
  <c r="I5625" i="1" s="1"/>
  <c r="I5626" i="1" s="1"/>
  <c r="I5627" i="1" s="1"/>
  <c r="I5628" i="1" s="1"/>
  <c r="I5629" i="1" s="1"/>
  <c r="I5630" i="1" s="1"/>
  <c r="I5631" i="1" s="1"/>
  <c r="I5632" i="1" s="1"/>
  <c r="I5633" i="1" s="1"/>
  <c r="I5634" i="1" s="1"/>
  <c r="I5635" i="1" s="1"/>
  <c r="I5636" i="1" s="1"/>
  <c r="I5637" i="1" s="1"/>
  <c r="I5638" i="1" s="1"/>
  <c r="I5639" i="1" s="1"/>
  <c r="I5640" i="1" s="1"/>
  <c r="I5641" i="1" s="1"/>
  <c r="I5642" i="1" s="1"/>
  <c r="I5643" i="1" s="1"/>
  <c r="I5644" i="1" s="1"/>
  <c r="I5645" i="1" s="1"/>
  <c r="I5646" i="1" s="1"/>
  <c r="I5647" i="1" s="1"/>
  <c r="I5648" i="1" s="1"/>
  <c r="I5649" i="1" s="1"/>
  <c r="I5650" i="1" s="1"/>
  <c r="I5651" i="1" s="1"/>
  <c r="I5652" i="1" s="1"/>
  <c r="I5653" i="1" s="1"/>
  <c r="I5654" i="1" s="1"/>
  <c r="I5655" i="1" s="1"/>
  <c r="I5656" i="1" s="1"/>
  <c r="I5657" i="1" s="1"/>
  <c r="I5658" i="1" s="1"/>
  <c r="I5659" i="1" s="1"/>
  <c r="I5660" i="1" s="1"/>
  <c r="I5661" i="1" s="1"/>
  <c r="I5662" i="1" s="1"/>
  <c r="I5663" i="1" s="1"/>
  <c r="I5664" i="1" s="1"/>
  <c r="I5665" i="1" s="1"/>
  <c r="I5666" i="1" s="1"/>
  <c r="I5667" i="1" s="1"/>
  <c r="I5668" i="1" s="1"/>
  <c r="I5669" i="1" s="1"/>
  <c r="I5670" i="1" s="1"/>
  <c r="I5671" i="1" s="1"/>
  <c r="I5672" i="1" s="1"/>
  <c r="I5673" i="1" s="1"/>
  <c r="I5674" i="1" s="1"/>
  <c r="I5675" i="1" s="1"/>
  <c r="I5676" i="1" s="1"/>
  <c r="I5677" i="1" s="1"/>
  <c r="I5678" i="1" s="1"/>
  <c r="I5679" i="1" s="1"/>
  <c r="I5680" i="1" s="1"/>
  <c r="I5681" i="1" s="1"/>
  <c r="I5682" i="1" s="1"/>
  <c r="I5683" i="1" s="1"/>
  <c r="I5684" i="1" s="1"/>
  <c r="I5685" i="1" s="1"/>
  <c r="I5686" i="1" s="1"/>
  <c r="I5687" i="1" s="1"/>
  <c r="I5688" i="1" s="1"/>
  <c r="I5689" i="1" s="1"/>
  <c r="I5690" i="1" s="1"/>
  <c r="I5691" i="1" s="1"/>
  <c r="I5692" i="1" s="1"/>
  <c r="I5693" i="1" s="1"/>
  <c r="I5694" i="1" s="1"/>
  <c r="I5695" i="1" s="1"/>
  <c r="I5696" i="1" s="1"/>
  <c r="I5697" i="1" s="1"/>
  <c r="I5698" i="1" s="1"/>
  <c r="I5699" i="1" s="1"/>
  <c r="I5700" i="1" s="1"/>
  <c r="I5701" i="1" s="1"/>
  <c r="I5702" i="1" s="1"/>
  <c r="I5703" i="1" s="1"/>
  <c r="I5704" i="1" s="1"/>
  <c r="I5705" i="1" s="1"/>
  <c r="I5706" i="1" s="1"/>
  <c r="I5707" i="1" s="1"/>
  <c r="I5708" i="1" s="1"/>
  <c r="I5709" i="1" s="1"/>
  <c r="I5710" i="1" s="1"/>
  <c r="I5711" i="1" s="1"/>
  <c r="I5712" i="1" s="1"/>
  <c r="I5713" i="1" s="1"/>
  <c r="I5714" i="1" s="1"/>
  <c r="I5715" i="1" s="1"/>
  <c r="I5716" i="1" s="1"/>
  <c r="I5717" i="1" s="1"/>
  <c r="I5718" i="1" s="1"/>
  <c r="I5719" i="1" s="1"/>
  <c r="I5720" i="1" s="1"/>
  <c r="I5721" i="1" s="1"/>
  <c r="I5722" i="1" s="1"/>
  <c r="I5723" i="1" s="1"/>
  <c r="I5724" i="1" s="1"/>
  <c r="I5725" i="1" s="1"/>
  <c r="I5726" i="1" s="1"/>
  <c r="I5727" i="1" s="1"/>
  <c r="I5728" i="1" s="1"/>
  <c r="I5729" i="1" s="1"/>
  <c r="I5730" i="1" s="1"/>
  <c r="I5731" i="1" s="1"/>
  <c r="I5732" i="1" s="1"/>
  <c r="I5733" i="1" s="1"/>
  <c r="I5734" i="1" s="1"/>
  <c r="I5735" i="1" s="1"/>
  <c r="I5736" i="1" s="1"/>
  <c r="I5737" i="1" s="1"/>
  <c r="I5738" i="1" s="1"/>
  <c r="I5739" i="1" s="1"/>
  <c r="I5740" i="1" s="1"/>
  <c r="I5741" i="1" s="1"/>
  <c r="I5742" i="1" s="1"/>
  <c r="I5743" i="1" s="1"/>
  <c r="I5744" i="1" s="1"/>
  <c r="I5745" i="1" s="1"/>
  <c r="I5746" i="1" s="1"/>
  <c r="I5747" i="1" s="1"/>
  <c r="I5748" i="1" s="1"/>
  <c r="I5749" i="1" s="1"/>
  <c r="I5750" i="1" s="1"/>
  <c r="I5751" i="1" s="1"/>
  <c r="I5752" i="1" s="1"/>
  <c r="I5753" i="1" s="1"/>
  <c r="I5754" i="1" s="1"/>
  <c r="I5755" i="1" s="1"/>
  <c r="I5756" i="1" s="1"/>
  <c r="I5757" i="1" s="1"/>
  <c r="I5758" i="1" s="1"/>
  <c r="I5759" i="1" s="1"/>
  <c r="I5760" i="1" s="1"/>
  <c r="I5761" i="1" s="1"/>
  <c r="I5762" i="1" s="1"/>
  <c r="I5763" i="1" s="1"/>
  <c r="I5764" i="1" s="1"/>
  <c r="I5765" i="1" s="1"/>
  <c r="I5766" i="1" s="1"/>
  <c r="I5767" i="1" s="1"/>
  <c r="I5768" i="1" s="1"/>
  <c r="I5769" i="1" s="1"/>
  <c r="I5770" i="1" s="1"/>
  <c r="I5771" i="1" s="1"/>
  <c r="I5772" i="1" s="1"/>
  <c r="I5773" i="1" s="1"/>
  <c r="I5774" i="1" s="1"/>
  <c r="I5775" i="1" s="1"/>
  <c r="I5776" i="1" s="1"/>
  <c r="I5777" i="1" s="1"/>
  <c r="I5778" i="1" s="1"/>
  <c r="I5779" i="1" s="1"/>
  <c r="I5780" i="1" s="1"/>
  <c r="I5781" i="1" s="1"/>
  <c r="I5782" i="1" s="1"/>
  <c r="I5783" i="1" s="1"/>
  <c r="I5784" i="1" s="1"/>
  <c r="I5785" i="1" s="1"/>
  <c r="I5786" i="1" s="1"/>
  <c r="I5787" i="1" s="1"/>
  <c r="I5788" i="1" s="1"/>
  <c r="I5789" i="1" s="1"/>
  <c r="I5790" i="1" s="1"/>
  <c r="I5791" i="1" s="1"/>
  <c r="I5792" i="1" s="1"/>
  <c r="I5793" i="1" s="1"/>
  <c r="I5794" i="1" s="1"/>
  <c r="I5795" i="1" s="1"/>
  <c r="I5796" i="1" s="1"/>
  <c r="I5797" i="1" s="1"/>
  <c r="I5798" i="1" s="1"/>
  <c r="I5799" i="1" s="1"/>
  <c r="I5800" i="1" s="1"/>
  <c r="I5801" i="1" s="1"/>
  <c r="I5802" i="1" s="1"/>
  <c r="I5803" i="1" s="1"/>
  <c r="I5804" i="1" s="1"/>
  <c r="I5805" i="1" s="1"/>
  <c r="I5806" i="1" s="1"/>
  <c r="I5807" i="1" s="1"/>
  <c r="I5808" i="1" s="1"/>
  <c r="I5809" i="1" s="1"/>
  <c r="I5810" i="1" s="1"/>
  <c r="I5811" i="1" s="1"/>
  <c r="I5812" i="1" s="1"/>
  <c r="I5813" i="1" s="1"/>
  <c r="I5814" i="1" s="1"/>
  <c r="I5815" i="1" s="1"/>
  <c r="I5816" i="1" s="1"/>
  <c r="I5817" i="1" s="1"/>
  <c r="I5818" i="1" s="1"/>
  <c r="I5819" i="1" s="1"/>
  <c r="I5820" i="1" s="1"/>
  <c r="I5821" i="1" s="1"/>
  <c r="I5822" i="1" s="1"/>
  <c r="I5823" i="1" s="1"/>
  <c r="I5824" i="1" s="1"/>
  <c r="I5825" i="1" s="1"/>
  <c r="I5826" i="1" s="1"/>
  <c r="I5827" i="1" s="1"/>
  <c r="I5828" i="1" s="1"/>
  <c r="I5829" i="1" s="1"/>
  <c r="I5830" i="1" s="1"/>
  <c r="I5831" i="1" s="1"/>
  <c r="I5832" i="1" s="1"/>
  <c r="I5833" i="1" s="1"/>
  <c r="I5834" i="1" s="1"/>
  <c r="I5835" i="1" s="1"/>
  <c r="I5836" i="1" s="1"/>
  <c r="I5837" i="1" s="1"/>
  <c r="I5838" i="1" s="1"/>
  <c r="I5839" i="1" s="1"/>
  <c r="I5840" i="1" s="1"/>
  <c r="I5841" i="1" s="1"/>
  <c r="I5842" i="1" s="1"/>
  <c r="I5843" i="1" s="1"/>
  <c r="I5844" i="1" s="1"/>
  <c r="I5845" i="1" s="1"/>
  <c r="I5846" i="1" s="1"/>
  <c r="I5847" i="1" s="1"/>
  <c r="I5848" i="1" s="1"/>
  <c r="I5849" i="1" s="1"/>
  <c r="I5850" i="1" s="1"/>
  <c r="I5851" i="1" s="1"/>
  <c r="I5852" i="1" s="1"/>
  <c r="I5853" i="1" s="1"/>
  <c r="I5854" i="1" s="1"/>
  <c r="I5855" i="1" s="1"/>
  <c r="I5856" i="1" s="1"/>
  <c r="I5857" i="1" s="1"/>
  <c r="I5858" i="1" s="1"/>
  <c r="I5859" i="1" s="1"/>
  <c r="I5860" i="1" s="1"/>
  <c r="I5861" i="1" s="1"/>
  <c r="I5862" i="1" s="1"/>
  <c r="I5863" i="1" s="1"/>
  <c r="I5864" i="1" s="1"/>
  <c r="I5865" i="1" s="1"/>
  <c r="I5866" i="1" s="1"/>
  <c r="I5867" i="1" s="1"/>
  <c r="I5868" i="1" s="1"/>
  <c r="I5869" i="1" s="1"/>
  <c r="I5870" i="1" s="1"/>
  <c r="I5871" i="1" s="1"/>
  <c r="I5872" i="1" s="1"/>
  <c r="I5873" i="1" s="1"/>
  <c r="I5874" i="1" s="1"/>
  <c r="I5875" i="1" s="1"/>
  <c r="I5876" i="1" s="1"/>
  <c r="I5877" i="1" s="1"/>
  <c r="I5878" i="1" s="1"/>
  <c r="I5879" i="1" s="1"/>
  <c r="I5880" i="1" s="1"/>
  <c r="I5881" i="1" s="1"/>
  <c r="I5882" i="1" s="1"/>
  <c r="I5883" i="1" s="1"/>
  <c r="I5884" i="1" s="1"/>
  <c r="I5885" i="1" s="1"/>
  <c r="I5886" i="1" s="1"/>
  <c r="I5887" i="1" s="1"/>
  <c r="I5888" i="1" s="1"/>
  <c r="I5889" i="1" s="1"/>
  <c r="I5890" i="1" s="1"/>
  <c r="I5891" i="1" s="1"/>
  <c r="I5892" i="1" s="1"/>
  <c r="I5893" i="1" s="1"/>
  <c r="I5894" i="1" s="1"/>
  <c r="I5895" i="1" s="1"/>
  <c r="I5896" i="1" s="1"/>
  <c r="I5897" i="1" s="1"/>
  <c r="I5898" i="1" s="1"/>
  <c r="I5899" i="1" s="1"/>
  <c r="I5900" i="1" s="1"/>
  <c r="I5901" i="1" s="1"/>
  <c r="I5902" i="1" s="1"/>
  <c r="I5903" i="1" s="1"/>
  <c r="I5904" i="1" s="1"/>
  <c r="I5905" i="1" s="1"/>
  <c r="I5906" i="1" s="1"/>
  <c r="I5907" i="1" s="1"/>
  <c r="I5908" i="1" s="1"/>
  <c r="I5909" i="1" s="1"/>
  <c r="I5910" i="1" s="1"/>
  <c r="I5911" i="1" s="1"/>
  <c r="I5912" i="1" s="1"/>
  <c r="I5913" i="1" s="1"/>
  <c r="I5914" i="1" s="1"/>
  <c r="I5915" i="1" s="1"/>
  <c r="I5916" i="1" s="1"/>
  <c r="I5917" i="1" s="1"/>
  <c r="I5918" i="1" s="1"/>
  <c r="I5919" i="1" s="1"/>
  <c r="I5920" i="1" s="1"/>
  <c r="I5921" i="1" s="1"/>
  <c r="I5922" i="1" s="1"/>
  <c r="I5923" i="1" s="1"/>
  <c r="I5924" i="1" s="1"/>
  <c r="I5925" i="1" s="1"/>
  <c r="I5926" i="1" s="1"/>
  <c r="I5927" i="1" s="1"/>
  <c r="I5928" i="1" s="1"/>
  <c r="I5929" i="1" s="1"/>
  <c r="I5930" i="1" s="1"/>
  <c r="I5931" i="1" s="1"/>
  <c r="I5932" i="1" s="1"/>
  <c r="I5933" i="1" s="1"/>
  <c r="I5934" i="1" s="1"/>
  <c r="I5935" i="1" s="1"/>
  <c r="I5936" i="1" s="1"/>
  <c r="I5937" i="1" s="1"/>
  <c r="I5938" i="1" s="1"/>
  <c r="I5939" i="1" s="1"/>
  <c r="I5940" i="1" s="1"/>
  <c r="I5941" i="1" s="1"/>
  <c r="I5942" i="1" s="1"/>
  <c r="I5943" i="1" s="1"/>
  <c r="I5944" i="1" s="1"/>
  <c r="I5945" i="1" s="1"/>
  <c r="I5946" i="1" s="1"/>
  <c r="I5947" i="1" s="1"/>
  <c r="I5948" i="1" s="1"/>
  <c r="I5949" i="1" s="1"/>
  <c r="I5950" i="1" s="1"/>
  <c r="I5951" i="1" s="1"/>
  <c r="I5952" i="1" s="1"/>
  <c r="I5953" i="1" s="1"/>
  <c r="I5954" i="1" s="1"/>
  <c r="I5955" i="1" s="1"/>
  <c r="I5956" i="1" s="1"/>
  <c r="I5957" i="1" s="1"/>
  <c r="I5958" i="1" s="1"/>
  <c r="I5959" i="1" s="1"/>
  <c r="I5960" i="1" s="1"/>
  <c r="I5961" i="1" s="1"/>
  <c r="I5962" i="1" s="1"/>
  <c r="I5963" i="1" s="1"/>
  <c r="I5964" i="1" s="1"/>
  <c r="I5965" i="1" s="1"/>
  <c r="I5966" i="1" s="1"/>
  <c r="I5967" i="1" s="1"/>
  <c r="I5968" i="1" s="1"/>
  <c r="I5969" i="1" s="1"/>
  <c r="I5970" i="1" s="1"/>
  <c r="I5971" i="1" s="1"/>
  <c r="I5972" i="1" s="1"/>
  <c r="I5973" i="1" s="1"/>
  <c r="I5974" i="1" s="1"/>
  <c r="I5975" i="1" s="1"/>
  <c r="I5976" i="1" s="1"/>
  <c r="I5977" i="1" s="1"/>
  <c r="I5978" i="1" s="1"/>
  <c r="I5979" i="1" s="1"/>
  <c r="I5980" i="1" s="1"/>
  <c r="I5981" i="1" s="1"/>
  <c r="I5982" i="1" s="1"/>
  <c r="I5983" i="1" s="1"/>
  <c r="I5984" i="1" s="1"/>
  <c r="I5985" i="1" s="1"/>
  <c r="I5986" i="1" s="1"/>
  <c r="I5987" i="1" s="1"/>
  <c r="I5988" i="1" s="1"/>
  <c r="I5989" i="1" s="1"/>
  <c r="I5990" i="1" s="1"/>
  <c r="I5991" i="1" s="1"/>
  <c r="I5992" i="1" s="1"/>
  <c r="I5993" i="1" s="1"/>
  <c r="I5994" i="1" s="1"/>
  <c r="I5995" i="1" s="1"/>
  <c r="I5996" i="1" s="1"/>
  <c r="I5997" i="1" s="1"/>
  <c r="I5998" i="1" s="1"/>
  <c r="I5999" i="1" s="1"/>
  <c r="I6000" i="1" s="1"/>
  <c r="I6001" i="1" s="1"/>
  <c r="I6002" i="1" s="1"/>
  <c r="I6003" i="1" s="1"/>
  <c r="I6004" i="1" s="1"/>
  <c r="I6005" i="1" s="1"/>
  <c r="I6006" i="1" s="1"/>
  <c r="I6007" i="1" s="1"/>
  <c r="I6008" i="1" s="1"/>
  <c r="I6009" i="1" s="1"/>
  <c r="I6010" i="1" s="1"/>
  <c r="I6011" i="1" s="1"/>
  <c r="I6012" i="1" s="1"/>
  <c r="I6013" i="1" s="1"/>
  <c r="I6014" i="1" s="1"/>
  <c r="I6015" i="1" s="1"/>
  <c r="I6016" i="1" s="1"/>
  <c r="I6017" i="1" s="1"/>
  <c r="I6018" i="1" s="1"/>
  <c r="I6019" i="1" s="1"/>
  <c r="I6020" i="1" s="1"/>
  <c r="I6021" i="1" s="1"/>
  <c r="I6022" i="1" s="1"/>
  <c r="I6023" i="1" s="1"/>
  <c r="I6024" i="1" s="1"/>
  <c r="I6025" i="1" s="1"/>
  <c r="I6026" i="1" s="1"/>
  <c r="I6027" i="1" s="1"/>
  <c r="I6028" i="1" s="1"/>
  <c r="I6029" i="1" s="1"/>
  <c r="I6030" i="1" s="1"/>
  <c r="I6031" i="1" s="1"/>
  <c r="I6032" i="1" s="1"/>
  <c r="I6033" i="1" s="1"/>
  <c r="I6034" i="1" s="1"/>
  <c r="I6035" i="1" s="1"/>
  <c r="I6036" i="1" s="1"/>
  <c r="I6037" i="1" s="1"/>
  <c r="I6038" i="1" s="1"/>
  <c r="I6039" i="1" s="1"/>
  <c r="I6040" i="1" s="1"/>
  <c r="I6041" i="1" s="1"/>
  <c r="I6042" i="1" s="1"/>
  <c r="I6043" i="1" s="1"/>
  <c r="I6044" i="1" s="1"/>
  <c r="I6045" i="1" s="1"/>
  <c r="I6046" i="1" s="1"/>
  <c r="I6047" i="1" s="1"/>
  <c r="I6048" i="1" s="1"/>
  <c r="I6049" i="1" s="1"/>
  <c r="I6050" i="1" s="1"/>
  <c r="I6051" i="1" s="1"/>
  <c r="I6052" i="1" s="1"/>
  <c r="I6053" i="1" s="1"/>
  <c r="I6054" i="1" s="1"/>
  <c r="I6055" i="1" s="1"/>
  <c r="I6056" i="1" s="1"/>
  <c r="I6057" i="1" s="1"/>
  <c r="I6058" i="1" s="1"/>
  <c r="I6059" i="1" s="1"/>
  <c r="I6060" i="1" s="1"/>
  <c r="I6061" i="1" s="1"/>
  <c r="I6062" i="1" s="1"/>
  <c r="I6063" i="1" s="1"/>
  <c r="I6064" i="1" s="1"/>
  <c r="I6065" i="1" s="1"/>
  <c r="I6066" i="1" s="1"/>
  <c r="I6067" i="1" s="1"/>
  <c r="I6068" i="1" s="1"/>
  <c r="I6069" i="1" s="1"/>
  <c r="I6070" i="1" s="1"/>
  <c r="I6071" i="1" s="1"/>
  <c r="I6072" i="1" s="1"/>
  <c r="I6073" i="1" s="1"/>
  <c r="I6074" i="1" s="1"/>
  <c r="I6075" i="1" s="1"/>
  <c r="I6076" i="1" s="1"/>
  <c r="I6077" i="1" s="1"/>
  <c r="I6078" i="1" s="1"/>
  <c r="I6079" i="1" s="1"/>
  <c r="I6080" i="1" s="1"/>
  <c r="I6081" i="1" s="1"/>
  <c r="I6082" i="1" s="1"/>
  <c r="I6083" i="1" s="1"/>
  <c r="I6084" i="1" s="1"/>
  <c r="I6085" i="1" s="1"/>
  <c r="I6086" i="1" s="1"/>
  <c r="I6087" i="1" s="1"/>
  <c r="I6088" i="1" s="1"/>
  <c r="I6089" i="1" s="1"/>
  <c r="I6090" i="1" s="1"/>
  <c r="I6091" i="1" s="1"/>
  <c r="I6092" i="1" s="1"/>
  <c r="I6093" i="1" s="1"/>
  <c r="I6094" i="1" s="1"/>
  <c r="I6095" i="1" s="1"/>
  <c r="I6096" i="1" s="1"/>
  <c r="I6097" i="1" s="1"/>
  <c r="I6098" i="1" s="1"/>
  <c r="I6099" i="1" s="1"/>
  <c r="I6100" i="1" s="1"/>
  <c r="I6101" i="1" s="1"/>
  <c r="I6102" i="1" s="1"/>
  <c r="I6103" i="1" s="1"/>
  <c r="I6104" i="1" s="1"/>
  <c r="I6105" i="1" s="1"/>
  <c r="I6106" i="1" s="1"/>
  <c r="I6107" i="1" s="1"/>
  <c r="I6108" i="1" s="1"/>
  <c r="I6109" i="1" s="1"/>
  <c r="I6110" i="1" s="1"/>
  <c r="I6111" i="1" s="1"/>
  <c r="I6112" i="1" s="1"/>
  <c r="I6113" i="1" s="1"/>
  <c r="I6114" i="1" s="1"/>
  <c r="I6115" i="1" s="1"/>
  <c r="I6116" i="1" s="1"/>
  <c r="I6117" i="1" s="1"/>
  <c r="I6118" i="1" s="1"/>
  <c r="I6119" i="1" s="1"/>
  <c r="I6120" i="1" s="1"/>
  <c r="I6121" i="1" s="1"/>
  <c r="I6122" i="1" s="1"/>
  <c r="I6123" i="1" s="1"/>
  <c r="I6124" i="1" s="1"/>
  <c r="I6125" i="1" s="1"/>
  <c r="I6126" i="1" s="1"/>
  <c r="I6127" i="1" s="1"/>
  <c r="I6128" i="1" s="1"/>
  <c r="I6129" i="1" s="1"/>
  <c r="I6130" i="1" s="1"/>
  <c r="I6131" i="1" s="1"/>
  <c r="I6132" i="1" s="1"/>
  <c r="I6133" i="1" s="1"/>
  <c r="I6134" i="1" s="1"/>
  <c r="I6135" i="1" s="1"/>
  <c r="I6136" i="1" s="1"/>
  <c r="I6137" i="1" s="1"/>
  <c r="I6138" i="1" s="1"/>
  <c r="I6139" i="1" s="1"/>
  <c r="I6140" i="1" s="1"/>
  <c r="I6141" i="1" s="1"/>
  <c r="I6142" i="1" s="1"/>
  <c r="I6143" i="1" s="1"/>
  <c r="I6144" i="1" s="1"/>
  <c r="I6145" i="1" s="1"/>
  <c r="I6146" i="1" s="1"/>
  <c r="I6147" i="1" s="1"/>
  <c r="I6148" i="1" s="1"/>
  <c r="I6149" i="1" s="1"/>
  <c r="I6150" i="1" s="1"/>
  <c r="I6151" i="1" s="1"/>
  <c r="I6152" i="1" s="1"/>
  <c r="I6153" i="1" s="1"/>
  <c r="I6154" i="1" s="1"/>
  <c r="I6155" i="1" s="1"/>
  <c r="I6156" i="1" s="1"/>
  <c r="I6157" i="1" s="1"/>
  <c r="I6158" i="1" s="1"/>
  <c r="I6159" i="1" s="1"/>
  <c r="I6160" i="1" s="1"/>
  <c r="I6161" i="1" s="1"/>
  <c r="I6162" i="1" s="1"/>
  <c r="I6163" i="1" s="1"/>
  <c r="I6164" i="1" s="1"/>
  <c r="I6165" i="1" s="1"/>
  <c r="I6166" i="1" s="1"/>
  <c r="I6167" i="1" s="1"/>
  <c r="I6168" i="1" s="1"/>
  <c r="I6169" i="1" s="1"/>
  <c r="I6170" i="1" s="1"/>
  <c r="I6171" i="1" s="1"/>
  <c r="I6172" i="1" s="1"/>
  <c r="I6173" i="1" s="1"/>
  <c r="I6174" i="1" s="1"/>
  <c r="I6175" i="1" s="1"/>
  <c r="I6176" i="1" s="1"/>
  <c r="I6177" i="1" s="1"/>
  <c r="I6178" i="1" s="1"/>
  <c r="I6179" i="1" s="1"/>
  <c r="I6180" i="1" s="1"/>
  <c r="I6181" i="1" s="1"/>
  <c r="I6182" i="1" s="1"/>
  <c r="I6183" i="1" s="1"/>
  <c r="I6184" i="1" s="1"/>
  <c r="I6185" i="1" s="1"/>
  <c r="I6186" i="1" s="1"/>
  <c r="I6187" i="1" s="1"/>
  <c r="I6188" i="1" s="1"/>
  <c r="I6189" i="1" s="1"/>
  <c r="I6190" i="1" s="1"/>
  <c r="I6191" i="1" s="1"/>
  <c r="I6192" i="1" s="1"/>
  <c r="I6193" i="1" s="1"/>
  <c r="I6194" i="1" s="1"/>
  <c r="I6195" i="1" s="1"/>
  <c r="I6196" i="1" s="1"/>
  <c r="I6197" i="1" s="1"/>
  <c r="I6198" i="1" s="1"/>
  <c r="I6199" i="1" s="1"/>
  <c r="I6200" i="1" s="1"/>
  <c r="I6201" i="1" s="1"/>
  <c r="I6202" i="1" s="1"/>
  <c r="I6203" i="1" s="1"/>
  <c r="I6204" i="1" s="1"/>
  <c r="I6205" i="1" s="1"/>
  <c r="I6206" i="1" s="1"/>
  <c r="I6207" i="1" s="1"/>
  <c r="I6208" i="1" s="1"/>
  <c r="I6209" i="1" s="1"/>
  <c r="I6210" i="1" s="1"/>
  <c r="I6211" i="1" s="1"/>
  <c r="I6212" i="1" s="1"/>
  <c r="I6213" i="1" s="1"/>
  <c r="I6214" i="1" s="1"/>
  <c r="I6215" i="1" s="1"/>
  <c r="I6216" i="1" s="1"/>
  <c r="I6217" i="1" s="1"/>
  <c r="I6218" i="1" s="1"/>
  <c r="I6219" i="1" s="1"/>
  <c r="I6220" i="1" s="1"/>
  <c r="I6221" i="1" s="1"/>
  <c r="I6222" i="1" s="1"/>
  <c r="I6223" i="1" s="1"/>
  <c r="I6224" i="1" s="1"/>
  <c r="I6225" i="1" s="1"/>
  <c r="I6226" i="1" s="1"/>
  <c r="I6227" i="1" s="1"/>
  <c r="I6228" i="1" s="1"/>
  <c r="I6229" i="1" s="1"/>
  <c r="I6230" i="1" s="1"/>
  <c r="I6231" i="1" s="1"/>
  <c r="I6232" i="1" s="1"/>
  <c r="I6233" i="1" s="1"/>
  <c r="I6234" i="1" s="1"/>
  <c r="I6235" i="1" s="1"/>
  <c r="I6236" i="1" s="1"/>
  <c r="I6237" i="1" s="1"/>
  <c r="I6238" i="1" s="1"/>
  <c r="I6239" i="1" s="1"/>
  <c r="I6240" i="1" s="1"/>
  <c r="I6241" i="1" s="1"/>
  <c r="I6242" i="1" s="1"/>
  <c r="I6243" i="1" s="1"/>
  <c r="I6244" i="1" s="1"/>
  <c r="I6245" i="1" s="1"/>
  <c r="I6246" i="1" s="1"/>
  <c r="I6247" i="1" s="1"/>
  <c r="I6248" i="1" s="1"/>
  <c r="I6249" i="1" s="1"/>
  <c r="I6250" i="1" s="1"/>
  <c r="I6251" i="1" s="1"/>
  <c r="I6252" i="1" s="1"/>
  <c r="I6253" i="1" s="1"/>
  <c r="I6254" i="1" s="1"/>
  <c r="I6255" i="1" s="1"/>
  <c r="I6256" i="1" s="1"/>
  <c r="I6257" i="1" s="1"/>
  <c r="I6258" i="1" s="1"/>
  <c r="I6259" i="1" s="1"/>
  <c r="I6260" i="1" s="1"/>
  <c r="I6261" i="1" s="1"/>
  <c r="I6262" i="1" s="1"/>
  <c r="I6263" i="1" s="1"/>
  <c r="I6264" i="1" s="1"/>
  <c r="I6265" i="1" s="1"/>
  <c r="I6266" i="1" s="1"/>
  <c r="I6267" i="1" s="1"/>
  <c r="I6268" i="1" s="1"/>
  <c r="I6269" i="1" s="1"/>
  <c r="I6270" i="1" s="1"/>
  <c r="I6271" i="1" s="1"/>
  <c r="I6272" i="1" s="1"/>
  <c r="I6273" i="1" s="1"/>
  <c r="I6274" i="1" s="1"/>
  <c r="I6275" i="1" s="1"/>
  <c r="I6276" i="1" s="1"/>
  <c r="I6277" i="1" s="1"/>
  <c r="I6278" i="1" s="1"/>
  <c r="I6279" i="1" s="1"/>
  <c r="I6280" i="1" s="1"/>
  <c r="I6281" i="1" s="1"/>
  <c r="I6282" i="1" s="1"/>
  <c r="I6283" i="1" s="1"/>
  <c r="I6284" i="1" s="1"/>
  <c r="I6285" i="1" s="1"/>
  <c r="I6286" i="1" s="1"/>
  <c r="I6287" i="1" s="1"/>
  <c r="I6288" i="1" s="1"/>
  <c r="I6289" i="1" s="1"/>
  <c r="I6290" i="1" s="1"/>
  <c r="I6291" i="1" s="1"/>
  <c r="I6292" i="1" s="1"/>
  <c r="I6293" i="1" s="1"/>
  <c r="I6294" i="1" s="1"/>
  <c r="I6295" i="1" s="1"/>
  <c r="I6296" i="1" s="1"/>
  <c r="I6297" i="1" s="1"/>
  <c r="I6298" i="1" s="1"/>
  <c r="I6299" i="1" s="1"/>
  <c r="I6300" i="1" s="1"/>
  <c r="I6301" i="1" s="1"/>
  <c r="I6302" i="1" s="1"/>
  <c r="I6303" i="1" s="1"/>
  <c r="I6304" i="1" s="1"/>
  <c r="I6305" i="1" s="1"/>
  <c r="I6306" i="1" s="1"/>
  <c r="I6307" i="1" s="1"/>
  <c r="I6308" i="1" s="1"/>
  <c r="I6309" i="1" s="1"/>
  <c r="I6310" i="1" s="1"/>
  <c r="I6311" i="1" s="1"/>
  <c r="I6312" i="1" s="1"/>
  <c r="I6313" i="1" s="1"/>
  <c r="I6314" i="1" s="1"/>
  <c r="I6315" i="1" s="1"/>
  <c r="I6316" i="1" s="1"/>
  <c r="I6317" i="1" s="1"/>
  <c r="I6318" i="1" s="1"/>
  <c r="I6319" i="1" s="1"/>
  <c r="I6320" i="1" s="1"/>
  <c r="I6321" i="1" s="1"/>
  <c r="I6322" i="1" s="1"/>
  <c r="I6323" i="1" s="1"/>
  <c r="I6324" i="1" s="1"/>
  <c r="I6325" i="1" s="1"/>
  <c r="I6326" i="1" s="1"/>
  <c r="I6327" i="1" s="1"/>
  <c r="I6328" i="1" s="1"/>
  <c r="I6329" i="1" s="1"/>
  <c r="I6330" i="1" s="1"/>
  <c r="I6331" i="1" s="1"/>
  <c r="I6332" i="1" s="1"/>
  <c r="I6333" i="1" s="1"/>
  <c r="I6334" i="1" s="1"/>
  <c r="I6335" i="1" s="1"/>
  <c r="I6336" i="1" s="1"/>
  <c r="I6337" i="1" s="1"/>
  <c r="I6338" i="1" s="1"/>
  <c r="I6339" i="1" s="1"/>
  <c r="I6340" i="1" s="1"/>
  <c r="I6341" i="1" s="1"/>
  <c r="I6342" i="1" s="1"/>
  <c r="I6343" i="1" s="1"/>
  <c r="I6344" i="1" s="1"/>
  <c r="I6345" i="1" s="1"/>
  <c r="I6346" i="1" s="1"/>
  <c r="I6347" i="1" s="1"/>
  <c r="I6348" i="1" s="1"/>
  <c r="I6349" i="1" s="1"/>
  <c r="I6350" i="1" s="1"/>
  <c r="I6351" i="1" s="1"/>
  <c r="I6352" i="1" s="1"/>
  <c r="I6353" i="1" s="1"/>
  <c r="I6354" i="1" s="1"/>
  <c r="I6355" i="1" s="1"/>
  <c r="I6356" i="1" s="1"/>
  <c r="I6357" i="1" s="1"/>
  <c r="I6358" i="1" s="1"/>
  <c r="I6359" i="1" s="1"/>
  <c r="I6360" i="1" s="1"/>
  <c r="I6361" i="1" s="1"/>
  <c r="I6362" i="1" s="1"/>
  <c r="I6363" i="1" s="1"/>
  <c r="I6364" i="1" s="1"/>
  <c r="I6365" i="1" s="1"/>
  <c r="I6366" i="1" s="1"/>
  <c r="I6367" i="1" s="1"/>
  <c r="I6368" i="1" s="1"/>
  <c r="I6369" i="1" s="1"/>
  <c r="I6370" i="1" s="1"/>
  <c r="I6371" i="1" s="1"/>
  <c r="I6372" i="1" s="1"/>
  <c r="I6373" i="1" s="1"/>
  <c r="I6374" i="1" s="1"/>
  <c r="I6375" i="1" s="1"/>
  <c r="I6376" i="1" s="1"/>
  <c r="I6377" i="1" s="1"/>
  <c r="I6378" i="1" s="1"/>
  <c r="I6379" i="1" s="1"/>
  <c r="I6380" i="1" s="1"/>
  <c r="I6381" i="1" s="1"/>
  <c r="I6382" i="1" s="1"/>
  <c r="I6383" i="1" s="1"/>
  <c r="I6384" i="1" s="1"/>
  <c r="I6385" i="1" s="1"/>
  <c r="I6386" i="1" s="1"/>
  <c r="I6387" i="1" s="1"/>
  <c r="I6388" i="1" s="1"/>
  <c r="I6389" i="1" s="1"/>
  <c r="I6390" i="1" s="1"/>
  <c r="I6391" i="1" s="1"/>
  <c r="I6392" i="1" s="1"/>
  <c r="I6393" i="1" s="1"/>
  <c r="I6394" i="1" s="1"/>
  <c r="I6395" i="1" s="1"/>
  <c r="I6396" i="1" s="1"/>
  <c r="I6397" i="1" s="1"/>
  <c r="I6398" i="1" s="1"/>
  <c r="I6399" i="1" s="1"/>
  <c r="I6400" i="1" s="1"/>
  <c r="I6401" i="1" s="1"/>
  <c r="I6402" i="1" s="1"/>
  <c r="I6403" i="1" s="1"/>
  <c r="I6404" i="1" s="1"/>
  <c r="I6405" i="1" s="1"/>
  <c r="I6406" i="1" s="1"/>
  <c r="I6407" i="1" s="1"/>
  <c r="I6408" i="1" s="1"/>
  <c r="I6409" i="1" s="1"/>
  <c r="I6410" i="1" s="1"/>
  <c r="I6411" i="1" s="1"/>
  <c r="I6412" i="1" s="1"/>
  <c r="I6413" i="1" s="1"/>
  <c r="I6414" i="1" s="1"/>
  <c r="I6415" i="1" s="1"/>
  <c r="I6416" i="1" s="1"/>
  <c r="I6417" i="1" s="1"/>
  <c r="I6418" i="1" s="1"/>
  <c r="I6419" i="1" s="1"/>
  <c r="I6420" i="1" s="1"/>
  <c r="I6421" i="1" s="1"/>
  <c r="I6422" i="1" s="1"/>
  <c r="I6423" i="1" s="1"/>
  <c r="I6424" i="1" s="1"/>
  <c r="I6425" i="1" s="1"/>
  <c r="I6426" i="1" s="1"/>
  <c r="I6427" i="1" s="1"/>
  <c r="I6428" i="1" s="1"/>
  <c r="I6429" i="1" s="1"/>
  <c r="I6430" i="1" s="1"/>
  <c r="I6431" i="1" s="1"/>
  <c r="I6432" i="1" s="1"/>
  <c r="I6433" i="1" s="1"/>
  <c r="I6434" i="1" s="1"/>
  <c r="I6435" i="1" s="1"/>
  <c r="I6436" i="1" s="1"/>
  <c r="I6437" i="1" s="1"/>
  <c r="I6438" i="1" s="1"/>
  <c r="I6439" i="1" s="1"/>
  <c r="I6440" i="1" s="1"/>
  <c r="I6441" i="1" s="1"/>
  <c r="I6442" i="1" s="1"/>
  <c r="I6443" i="1" s="1"/>
  <c r="I6444" i="1" s="1"/>
  <c r="I6445" i="1" s="1"/>
  <c r="I6446" i="1" s="1"/>
  <c r="I6447" i="1" s="1"/>
  <c r="I6448" i="1" s="1"/>
  <c r="I6449" i="1" s="1"/>
  <c r="I6450" i="1" s="1"/>
  <c r="I6451" i="1" s="1"/>
  <c r="I6452" i="1" s="1"/>
  <c r="I6453" i="1" s="1"/>
  <c r="I6454" i="1" s="1"/>
  <c r="I6455" i="1" s="1"/>
  <c r="I6456" i="1" s="1"/>
  <c r="I6457" i="1" s="1"/>
  <c r="I6458" i="1" s="1"/>
  <c r="I6459" i="1" s="1"/>
  <c r="I6460" i="1" s="1"/>
  <c r="I6461" i="1" s="1"/>
  <c r="I6462" i="1" s="1"/>
  <c r="I6463" i="1" s="1"/>
  <c r="I6464" i="1" s="1"/>
  <c r="I6465" i="1" s="1"/>
  <c r="I6466" i="1" s="1"/>
  <c r="I6467" i="1" s="1"/>
  <c r="I6468" i="1" s="1"/>
  <c r="I6469" i="1" s="1"/>
  <c r="I6470" i="1" s="1"/>
  <c r="I6471" i="1" s="1"/>
  <c r="I6472" i="1" s="1"/>
  <c r="I6473" i="1" s="1"/>
  <c r="I6474" i="1" s="1"/>
  <c r="I6475" i="1" s="1"/>
  <c r="I6476" i="1" s="1"/>
  <c r="I6477" i="1" s="1"/>
  <c r="I6478" i="1" s="1"/>
  <c r="I6479" i="1" s="1"/>
  <c r="I6480" i="1" s="1"/>
  <c r="I6481" i="1" s="1"/>
  <c r="I6482" i="1" s="1"/>
  <c r="I6483" i="1" s="1"/>
  <c r="I6484" i="1" s="1"/>
  <c r="I6485" i="1" s="1"/>
  <c r="I6486" i="1" s="1"/>
  <c r="I6487" i="1" s="1"/>
  <c r="I6488" i="1" s="1"/>
  <c r="I6489" i="1" s="1"/>
  <c r="I6490" i="1" s="1"/>
  <c r="I6491" i="1" s="1"/>
  <c r="I6492" i="1" s="1"/>
  <c r="I6493" i="1" s="1"/>
  <c r="I6494" i="1" s="1"/>
  <c r="I6495" i="1" s="1"/>
  <c r="I6496" i="1" s="1"/>
  <c r="I6497" i="1" s="1"/>
  <c r="I6498" i="1" s="1"/>
  <c r="I6499" i="1" s="1"/>
  <c r="I6500" i="1" s="1"/>
  <c r="I6501" i="1" s="1"/>
  <c r="I6502" i="1" s="1"/>
  <c r="I6503" i="1" s="1"/>
  <c r="I6504" i="1" s="1"/>
  <c r="I6505" i="1" s="1"/>
  <c r="I6506" i="1" s="1"/>
  <c r="I6507" i="1" s="1"/>
  <c r="I6508" i="1" s="1"/>
  <c r="I6509" i="1" s="1"/>
  <c r="I6510" i="1" s="1"/>
  <c r="I6511" i="1" s="1"/>
  <c r="I6512" i="1" s="1"/>
  <c r="I6513" i="1" s="1"/>
  <c r="I6514" i="1" s="1"/>
  <c r="I6515" i="1" s="1"/>
  <c r="I6516" i="1" s="1"/>
  <c r="I6517" i="1" s="1"/>
  <c r="I6518" i="1" s="1"/>
  <c r="I6519" i="1" s="1"/>
  <c r="I6520" i="1" s="1"/>
  <c r="I6521" i="1" s="1"/>
  <c r="I6522" i="1" s="1"/>
  <c r="I6523" i="1" s="1"/>
  <c r="I6524" i="1" s="1"/>
  <c r="I6525" i="1" s="1"/>
  <c r="I6526" i="1" s="1"/>
  <c r="I6527" i="1" s="1"/>
  <c r="I6528" i="1" s="1"/>
  <c r="I6529" i="1" s="1"/>
  <c r="I6530" i="1" s="1"/>
  <c r="I6531" i="1" s="1"/>
  <c r="I6532" i="1" s="1"/>
  <c r="I6533" i="1" s="1"/>
  <c r="I6534" i="1" s="1"/>
  <c r="I6535" i="1" s="1"/>
  <c r="I6536" i="1" s="1"/>
  <c r="I6537" i="1" s="1"/>
  <c r="I6538" i="1" s="1"/>
  <c r="I6539" i="1" s="1"/>
  <c r="I6540" i="1" s="1"/>
  <c r="I6541" i="1" s="1"/>
  <c r="I6542" i="1" s="1"/>
  <c r="I6543" i="1" s="1"/>
  <c r="I6544" i="1" s="1"/>
  <c r="I6545" i="1" s="1"/>
  <c r="I6546" i="1" s="1"/>
  <c r="I6547" i="1" s="1"/>
  <c r="I6548" i="1" s="1"/>
  <c r="I6549" i="1" s="1"/>
  <c r="I6550" i="1" s="1"/>
  <c r="I6551" i="1" s="1"/>
  <c r="I6552" i="1" s="1"/>
  <c r="I6553" i="1" s="1"/>
  <c r="I6554" i="1" s="1"/>
  <c r="I6555" i="1" s="1"/>
  <c r="I6556" i="1" s="1"/>
  <c r="I6557" i="1" s="1"/>
  <c r="I6558" i="1" s="1"/>
  <c r="I6559" i="1" s="1"/>
  <c r="I6560" i="1" s="1"/>
  <c r="I6561" i="1" s="1"/>
  <c r="I6562" i="1" s="1"/>
  <c r="I6563" i="1" s="1"/>
  <c r="I6564" i="1" s="1"/>
  <c r="I6565" i="1" s="1"/>
  <c r="I6566" i="1" s="1"/>
  <c r="I6567" i="1" s="1"/>
  <c r="I6568" i="1" s="1"/>
  <c r="I6569" i="1" s="1"/>
  <c r="I6570" i="1" s="1"/>
  <c r="I6571" i="1" s="1"/>
  <c r="I6572" i="1" s="1"/>
  <c r="I6573" i="1" s="1"/>
  <c r="I6574" i="1" s="1"/>
  <c r="I6575" i="1" s="1"/>
  <c r="I6576" i="1" s="1"/>
  <c r="I6577" i="1" s="1"/>
  <c r="I6578" i="1" s="1"/>
  <c r="I6579" i="1" s="1"/>
  <c r="I6580" i="1" s="1"/>
  <c r="I6581" i="1" s="1"/>
  <c r="I6582" i="1" s="1"/>
  <c r="I6583" i="1" s="1"/>
  <c r="I6584" i="1" s="1"/>
  <c r="I6585" i="1" s="1"/>
  <c r="I6586" i="1" s="1"/>
  <c r="I6587" i="1" s="1"/>
  <c r="I6588" i="1" s="1"/>
  <c r="I6589" i="1" s="1"/>
  <c r="I6590" i="1" s="1"/>
  <c r="I6591" i="1" s="1"/>
  <c r="I6592" i="1" s="1"/>
  <c r="I6593" i="1" s="1"/>
  <c r="I6594" i="1" s="1"/>
  <c r="I6595" i="1" s="1"/>
  <c r="I6596" i="1" s="1"/>
  <c r="I6597" i="1" s="1"/>
  <c r="I6598" i="1" s="1"/>
  <c r="I6599" i="1" s="1"/>
  <c r="I6600" i="1" s="1"/>
  <c r="I6601" i="1" s="1"/>
  <c r="I6602" i="1" s="1"/>
  <c r="I6603" i="1" s="1"/>
  <c r="I6604" i="1" s="1"/>
  <c r="I6605" i="1" s="1"/>
  <c r="I6606" i="1" s="1"/>
  <c r="I6607" i="1" s="1"/>
  <c r="I6608" i="1" s="1"/>
  <c r="I6609" i="1" s="1"/>
  <c r="I6610" i="1" s="1"/>
  <c r="I6611" i="1" s="1"/>
  <c r="I6612" i="1" s="1"/>
  <c r="I6613" i="1" s="1"/>
  <c r="I6614" i="1" s="1"/>
  <c r="I6615" i="1" s="1"/>
  <c r="I6616" i="1" s="1"/>
  <c r="I6617" i="1" s="1"/>
  <c r="I6618" i="1" s="1"/>
  <c r="I6619" i="1" s="1"/>
  <c r="I6620" i="1" s="1"/>
  <c r="I6621" i="1" s="1"/>
  <c r="I6622" i="1" s="1"/>
  <c r="I6623" i="1" s="1"/>
  <c r="I6624" i="1" s="1"/>
  <c r="I6625" i="1" s="1"/>
  <c r="I6626" i="1" s="1"/>
  <c r="I6627" i="1" s="1"/>
  <c r="I6628" i="1" s="1"/>
  <c r="I6629" i="1" s="1"/>
  <c r="I6630" i="1" s="1"/>
  <c r="I6631" i="1" s="1"/>
  <c r="I6632" i="1" s="1"/>
  <c r="I6633" i="1" s="1"/>
  <c r="I6634" i="1" s="1"/>
  <c r="I6635" i="1" s="1"/>
  <c r="I6636" i="1" s="1"/>
  <c r="I6637" i="1" s="1"/>
  <c r="I6638" i="1" s="1"/>
  <c r="I6639" i="1" s="1"/>
  <c r="I6640" i="1" s="1"/>
  <c r="I6641" i="1" s="1"/>
  <c r="I6642" i="1" s="1"/>
  <c r="I6643" i="1" s="1"/>
  <c r="I6644" i="1" s="1"/>
  <c r="I6645" i="1" s="1"/>
  <c r="I6646" i="1" s="1"/>
  <c r="I6647" i="1" s="1"/>
  <c r="I6648" i="1" s="1"/>
  <c r="I6649" i="1" s="1"/>
  <c r="I6650" i="1" s="1"/>
  <c r="I6651" i="1" s="1"/>
  <c r="I6652" i="1" s="1"/>
  <c r="I6653" i="1" s="1"/>
  <c r="I6654" i="1" s="1"/>
  <c r="I6655" i="1" s="1"/>
  <c r="I6656" i="1" s="1"/>
  <c r="I6657" i="1" s="1"/>
  <c r="I6658" i="1" s="1"/>
  <c r="I6659" i="1" s="1"/>
  <c r="I6660" i="1" s="1"/>
  <c r="I6661" i="1" s="1"/>
  <c r="I6662" i="1" s="1"/>
  <c r="I6663" i="1" s="1"/>
  <c r="I6664" i="1" s="1"/>
  <c r="I6665" i="1" s="1"/>
  <c r="I6666" i="1" s="1"/>
  <c r="I6667" i="1" s="1"/>
  <c r="I6668" i="1" s="1"/>
  <c r="I6669" i="1" s="1"/>
  <c r="I6670" i="1" s="1"/>
  <c r="I6671" i="1" s="1"/>
  <c r="I6672" i="1" s="1"/>
  <c r="I6673" i="1" s="1"/>
  <c r="I6674" i="1" s="1"/>
  <c r="I6675" i="1" s="1"/>
  <c r="I6676" i="1" s="1"/>
  <c r="I6677" i="1" s="1"/>
  <c r="I6678" i="1" s="1"/>
  <c r="I6679" i="1" s="1"/>
  <c r="I6680" i="1" s="1"/>
  <c r="I6681" i="1" s="1"/>
  <c r="I6682" i="1" s="1"/>
  <c r="I6683" i="1" s="1"/>
  <c r="I6684" i="1" s="1"/>
  <c r="I6685" i="1" s="1"/>
  <c r="I6686" i="1" s="1"/>
  <c r="I6687" i="1" s="1"/>
  <c r="I6688" i="1" s="1"/>
  <c r="I6689" i="1" s="1"/>
  <c r="I6690" i="1" s="1"/>
  <c r="I6691" i="1" s="1"/>
  <c r="I6692" i="1" s="1"/>
  <c r="I6693" i="1" s="1"/>
  <c r="I6694" i="1" s="1"/>
  <c r="I6695" i="1" s="1"/>
  <c r="I6696" i="1" s="1"/>
  <c r="I6697" i="1" s="1"/>
  <c r="I6698" i="1" s="1"/>
  <c r="I6699" i="1" s="1"/>
  <c r="I6700" i="1" s="1"/>
  <c r="I6701" i="1" s="1"/>
  <c r="I6702" i="1" s="1"/>
  <c r="I6703" i="1" s="1"/>
  <c r="I6704" i="1" s="1"/>
  <c r="I6705" i="1" s="1"/>
  <c r="I6706" i="1" s="1"/>
  <c r="I6707" i="1" s="1"/>
  <c r="I6708" i="1" s="1"/>
  <c r="I6709" i="1" s="1"/>
  <c r="I6710" i="1" s="1"/>
  <c r="I6711" i="1" s="1"/>
  <c r="I6712" i="1" s="1"/>
  <c r="I6713" i="1" s="1"/>
  <c r="I6714" i="1" s="1"/>
  <c r="I6715" i="1" s="1"/>
  <c r="I6716" i="1" s="1"/>
  <c r="I6717" i="1" s="1"/>
  <c r="I6718" i="1" s="1"/>
  <c r="I6719" i="1" s="1"/>
  <c r="I6720" i="1" s="1"/>
  <c r="I6721" i="1" s="1"/>
  <c r="I6722" i="1" s="1"/>
  <c r="I6723" i="1" s="1"/>
  <c r="I6724" i="1" s="1"/>
  <c r="I6725" i="1" s="1"/>
  <c r="I6726" i="1" s="1"/>
  <c r="I6727" i="1" s="1"/>
  <c r="I6728" i="1" s="1"/>
  <c r="I6729" i="1" s="1"/>
  <c r="I6730" i="1" s="1"/>
  <c r="I6731" i="1" s="1"/>
  <c r="I6732" i="1" s="1"/>
  <c r="I6733" i="1" s="1"/>
  <c r="I6734" i="1" s="1"/>
  <c r="I6735" i="1" s="1"/>
  <c r="I6736" i="1" s="1"/>
  <c r="I6737" i="1" s="1"/>
  <c r="I6738" i="1" s="1"/>
  <c r="I6739" i="1" s="1"/>
  <c r="I6740" i="1" s="1"/>
  <c r="I6741" i="1" s="1"/>
  <c r="I6742" i="1" s="1"/>
  <c r="I6743" i="1" s="1"/>
  <c r="I6744" i="1" s="1"/>
  <c r="I6745" i="1" s="1"/>
  <c r="I6746" i="1" s="1"/>
  <c r="I6747" i="1" s="1"/>
  <c r="I6748" i="1" s="1"/>
  <c r="I6749" i="1" s="1"/>
  <c r="I6750" i="1" s="1"/>
  <c r="I6751" i="1" s="1"/>
  <c r="I6752" i="1" s="1"/>
  <c r="I6753" i="1" s="1"/>
  <c r="I6754" i="1" s="1"/>
  <c r="I6755" i="1" s="1"/>
  <c r="I6756" i="1" s="1"/>
  <c r="I6757" i="1" s="1"/>
  <c r="I6758" i="1" s="1"/>
  <c r="I6759" i="1" s="1"/>
  <c r="I6760" i="1" s="1"/>
  <c r="I6761" i="1" s="1"/>
  <c r="I6762" i="1" s="1"/>
  <c r="I6763" i="1" s="1"/>
  <c r="I6764" i="1" s="1"/>
  <c r="I6765" i="1" s="1"/>
  <c r="I6766" i="1" s="1"/>
  <c r="I6767" i="1" s="1"/>
  <c r="I6768" i="1" s="1"/>
  <c r="I6769" i="1" s="1"/>
  <c r="I6770" i="1" s="1"/>
  <c r="I6771" i="1" s="1"/>
  <c r="I6772" i="1" s="1"/>
  <c r="I6773" i="1" s="1"/>
  <c r="I6774" i="1" s="1"/>
  <c r="I6775" i="1" s="1"/>
  <c r="I6776" i="1" s="1"/>
  <c r="I6777" i="1" s="1"/>
  <c r="I6778" i="1" s="1"/>
  <c r="I6779" i="1" s="1"/>
  <c r="I6780" i="1" s="1"/>
  <c r="I6781" i="1" s="1"/>
  <c r="I6782" i="1" s="1"/>
  <c r="I6783" i="1" s="1"/>
  <c r="I6784" i="1" s="1"/>
  <c r="I6785" i="1" s="1"/>
  <c r="I6786" i="1" s="1"/>
  <c r="I6787" i="1" s="1"/>
  <c r="I6788" i="1" s="1"/>
  <c r="I6789" i="1" s="1"/>
  <c r="I6790" i="1" s="1"/>
  <c r="I6791" i="1" s="1"/>
  <c r="I6792" i="1" s="1"/>
  <c r="I6793" i="1" s="1"/>
  <c r="I6794" i="1" s="1"/>
  <c r="I6795" i="1" s="1"/>
  <c r="I6796" i="1" s="1"/>
  <c r="I6797" i="1" s="1"/>
  <c r="I6798" i="1" s="1"/>
  <c r="I6799" i="1" s="1"/>
  <c r="I6800" i="1" s="1"/>
  <c r="I6801" i="1" s="1"/>
  <c r="I6802" i="1" s="1"/>
  <c r="I6803" i="1" s="1"/>
  <c r="I6804" i="1" s="1"/>
  <c r="I6805" i="1" s="1"/>
  <c r="I6806" i="1" s="1"/>
  <c r="I6807" i="1" s="1"/>
  <c r="I6808" i="1" s="1"/>
  <c r="I6809" i="1" s="1"/>
  <c r="I6810" i="1" s="1"/>
  <c r="I6811" i="1" s="1"/>
  <c r="I6812" i="1" s="1"/>
  <c r="I6813" i="1" s="1"/>
  <c r="I6814" i="1" s="1"/>
  <c r="I6815" i="1" s="1"/>
  <c r="I6816" i="1" s="1"/>
  <c r="I6817" i="1" s="1"/>
  <c r="I6818" i="1" s="1"/>
  <c r="I6819" i="1" s="1"/>
  <c r="I6820" i="1" s="1"/>
  <c r="I6821" i="1" s="1"/>
  <c r="I6822" i="1" s="1"/>
  <c r="I6823" i="1" s="1"/>
  <c r="I6824" i="1" s="1"/>
  <c r="I6825" i="1" s="1"/>
  <c r="I6826" i="1" s="1"/>
  <c r="I6827" i="1" s="1"/>
  <c r="I6828" i="1" s="1"/>
  <c r="I6829" i="1" s="1"/>
  <c r="I6830" i="1" s="1"/>
  <c r="I6831" i="1" s="1"/>
  <c r="I6832" i="1" s="1"/>
  <c r="I6833" i="1" s="1"/>
  <c r="I6834" i="1" s="1"/>
  <c r="I6835" i="1" s="1"/>
  <c r="I6836" i="1" s="1"/>
  <c r="I6837" i="1" s="1"/>
  <c r="I6838" i="1" s="1"/>
  <c r="I6839" i="1" s="1"/>
  <c r="I6840" i="1" s="1"/>
  <c r="I6841" i="1" s="1"/>
  <c r="I6842" i="1" s="1"/>
  <c r="I6843" i="1" s="1"/>
  <c r="I6844" i="1" s="1"/>
  <c r="I6845" i="1" s="1"/>
  <c r="I6846" i="1" s="1"/>
  <c r="I6847" i="1" s="1"/>
  <c r="I6848" i="1" s="1"/>
  <c r="I6849" i="1" s="1"/>
  <c r="I6850" i="1" s="1"/>
  <c r="I6851" i="1" s="1"/>
  <c r="I6852" i="1" s="1"/>
  <c r="I6853" i="1" s="1"/>
  <c r="I6854" i="1" s="1"/>
  <c r="I6855" i="1" s="1"/>
  <c r="I6856" i="1" s="1"/>
  <c r="I6857" i="1" s="1"/>
  <c r="I6858" i="1" s="1"/>
  <c r="I6859" i="1" s="1"/>
  <c r="I6860" i="1" s="1"/>
  <c r="I6861" i="1" s="1"/>
  <c r="I6862" i="1" s="1"/>
  <c r="I6863" i="1" s="1"/>
  <c r="I6864" i="1" s="1"/>
  <c r="I6865" i="1" s="1"/>
  <c r="I6866" i="1" s="1"/>
  <c r="I6867" i="1" s="1"/>
  <c r="I6868" i="1" s="1"/>
  <c r="I6869" i="1" s="1"/>
  <c r="I6870" i="1" s="1"/>
  <c r="I6871" i="1" s="1"/>
  <c r="I6872" i="1" s="1"/>
  <c r="I6873" i="1" s="1"/>
  <c r="I6874" i="1" s="1"/>
  <c r="I6875" i="1" s="1"/>
  <c r="I6876" i="1" s="1"/>
  <c r="I6877" i="1" s="1"/>
  <c r="I6878" i="1" s="1"/>
  <c r="I6879" i="1" s="1"/>
  <c r="I6880" i="1" s="1"/>
  <c r="I6881" i="1" s="1"/>
  <c r="I6882" i="1" s="1"/>
  <c r="I6883" i="1" s="1"/>
  <c r="I6884" i="1" s="1"/>
  <c r="I6885" i="1" s="1"/>
  <c r="I6886" i="1" s="1"/>
  <c r="I6887" i="1" s="1"/>
  <c r="I6888" i="1" s="1"/>
  <c r="I6889" i="1" s="1"/>
  <c r="I6890" i="1" s="1"/>
  <c r="I6891" i="1" s="1"/>
  <c r="I6892" i="1" s="1"/>
  <c r="I6893" i="1" s="1"/>
  <c r="I6894" i="1" s="1"/>
  <c r="I6895" i="1" s="1"/>
  <c r="I6896" i="1" s="1"/>
  <c r="I6897" i="1" s="1"/>
  <c r="I6898" i="1" s="1"/>
  <c r="I6899" i="1" s="1"/>
  <c r="I6900" i="1" s="1"/>
  <c r="I6901" i="1" s="1"/>
  <c r="I6902" i="1" s="1"/>
  <c r="I6903" i="1" s="1"/>
  <c r="I6904" i="1" s="1"/>
  <c r="I6905" i="1" s="1"/>
  <c r="I6906" i="1" s="1"/>
  <c r="I6907" i="1" s="1"/>
  <c r="I6908" i="1" s="1"/>
  <c r="I6909" i="1" s="1"/>
  <c r="I6910" i="1" s="1"/>
  <c r="I6911" i="1" s="1"/>
  <c r="I6912" i="1" s="1"/>
  <c r="I6913" i="1" s="1"/>
  <c r="I6914" i="1" s="1"/>
  <c r="I6915" i="1" s="1"/>
  <c r="I6916" i="1" s="1"/>
  <c r="I6917" i="1" s="1"/>
  <c r="I6918" i="1" s="1"/>
  <c r="I6919" i="1" s="1"/>
  <c r="I6920" i="1" s="1"/>
  <c r="I6921" i="1" s="1"/>
  <c r="I6922" i="1" s="1"/>
  <c r="I6923" i="1" s="1"/>
  <c r="I6924" i="1" s="1"/>
  <c r="I6925" i="1" s="1"/>
  <c r="I6926" i="1" s="1"/>
  <c r="I6927" i="1" s="1"/>
  <c r="I6928" i="1" s="1"/>
  <c r="I6929" i="1" s="1"/>
  <c r="I6930" i="1" s="1"/>
  <c r="I6931" i="1" s="1"/>
  <c r="I6932" i="1" s="1"/>
  <c r="I6933" i="1" s="1"/>
  <c r="I6934" i="1" s="1"/>
  <c r="I6935" i="1" s="1"/>
  <c r="I6936" i="1" s="1"/>
  <c r="I6937" i="1" s="1"/>
  <c r="I6938" i="1" s="1"/>
  <c r="I6939" i="1" s="1"/>
  <c r="I6940" i="1" s="1"/>
  <c r="I6941" i="1" s="1"/>
  <c r="I6942" i="1" s="1"/>
  <c r="I6943" i="1" s="1"/>
  <c r="I6944" i="1" s="1"/>
  <c r="I6945" i="1" s="1"/>
  <c r="I6946" i="1" s="1"/>
  <c r="I6947" i="1" s="1"/>
  <c r="I6948" i="1" s="1"/>
  <c r="I6949" i="1" s="1"/>
  <c r="I6950" i="1" s="1"/>
  <c r="I6951" i="1" s="1"/>
  <c r="I6952" i="1" s="1"/>
  <c r="I6953" i="1" s="1"/>
  <c r="I6954" i="1" s="1"/>
  <c r="I6955" i="1" s="1"/>
  <c r="I6956" i="1" s="1"/>
  <c r="I6957" i="1" s="1"/>
  <c r="I6958" i="1" s="1"/>
  <c r="I6959" i="1" s="1"/>
  <c r="I6960" i="1" s="1"/>
  <c r="I6961" i="1" s="1"/>
  <c r="I6962" i="1" s="1"/>
  <c r="I6963" i="1" s="1"/>
  <c r="I6964" i="1" s="1"/>
  <c r="I6965" i="1" s="1"/>
  <c r="I6966" i="1" s="1"/>
  <c r="I6967" i="1" s="1"/>
  <c r="I6968" i="1" s="1"/>
  <c r="I6969" i="1" s="1"/>
  <c r="I6970" i="1" s="1"/>
  <c r="I6971" i="1" s="1"/>
  <c r="I6972" i="1" s="1"/>
  <c r="I6973" i="1" s="1"/>
  <c r="I6974" i="1" s="1"/>
  <c r="I6975" i="1" s="1"/>
  <c r="I6976" i="1" s="1"/>
  <c r="I6977" i="1" s="1"/>
  <c r="I6978" i="1" s="1"/>
  <c r="I6979" i="1" s="1"/>
  <c r="I6980" i="1" s="1"/>
  <c r="I6981" i="1" s="1"/>
  <c r="I6982" i="1" s="1"/>
  <c r="I6983" i="1" s="1"/>
  <c r="I6984" i="1" s="1"/>
  <c r="I6985" i="1" s="1"/>
  <c r="I6986" i="1" s="1"/>
  <c r="I6987" i="1" s="1"/>
  <c r="I6988" i="1" s="1"/>
  <c r="I6989" i="1" s="1"/>
  <c r="I6990" i="1" s="1"/>
  <c r="I6991" i="1" s="1"/>
  <c r="I6992" i="1" s="1"/>
  <c r="I6993" i="1" s="1"/>
  <c r="I6994" i="1" s="1"/>
  <c r="I6995" i="1" s="1"/>
  <c r="I6996" i="1" s="1"/>
  <c r="I6997" i="1" s="1"/>
  <c r="I6998" i="1" s="1"/>
  <c r="I6999" i="1" s="1"/>
  <c r="I7000" i="1" s="1"/>
  <c r="I7001" i="1" s="1"/>
  <c r="I7002" i="1" s="1"/>
  <c r="I7003" i="1" s="1"/>
  <c r="I7004" i="1" s="1"/>
  <c r="I7005" i="1" s="1"/>
  <c r="I7006" i="1" s="1"/>
  <c r="I7007" i="1" s="1"/>
  <c r="I7008" i="1" s="1"/>
  <c r="I7009" i="1" s="1"/>
  <c r="I7010" i="1" s="1"/>
  <c r="I7011" i="1" s="1"/>
  <c r="I7012" i="1" s="1"/>
  <c r="I7013" i="1" s="1"/>
  <c r="I7014" i="1" s="1"/>
  <c r="I7015" i="1" s="1"/>
  <c r="I7016" i="1" s="1"/>
  <c r="I7017" i="1" s="1"/>
  <c r="I7018" i="1" s="1"/>
  <c r="I7019" i="1" s="1"/>
  <c r="I7020" i="1" s="1"/>
  <c r="I7021" i="1" s="1"/>
  <c r="I7022" i="1" s="1"/>
  <c r="I7023" i="1" s="1"/>
  <c r="I7024" i="1" s="1"/>
  <c r="I7025" i="1" s="1"/>
  <c r="I7026" i="1" s="1"/>
  <c r="I7027" i="1" s="1"/>
  <c r="I7028" i="1" s="1"/>
  <c r="I7029" i="1" s="1"/>
  <c r="I7030" i="1" s="1"/>
  <c r="I7031" i="1" s="1"/>
  <c r="I7032" i="1" s="1"/>
  <c r="I7033" i="1" s="1"/>
  <c r="I7034" i="1" s="1"/>
  <c r="I7035" i="1" s="1"/>
  <c r="I7036" i="1" s="1"/>
  <c r="I7037" i="1" s="1"/>
  <c r="I7038" i="1" s="1"/>
  <c r="I7039" i="1" s="1"/>
  <c r="I7040" i="1" s="1"/>
  <c r="I7041" i="1" s="1"/>
  <c r="I7042" i="1" s="1"/>
  <c r="I7043" i="1" s="1"/>
  <c r="I7044" i="1" s="1"/>
  <c r="I7045" i="1" s="1"/>
  <c r="I7046" i="1" s="1"/>
  <c r="I7047" i="1" s="1"/>
  <c r="I7048" i="1" s="1"/>
  <c r="I7049" i="1" s="1"/>
  <c r="I7050" i="1" s="1"/>
  <c r="I7051" i="1" s="1"/>
  <c r="I7052" i="1" s="1"/>
  <c r="I7053" i="1" s="1"/>
  <c r="I7054" i="1" s="1"/>
  <c r="I7055" i="1" s="1"/>
  <c r="I7056" i="1" s="1"/>
  <c r="I7057" i="1" s="1"/>
  <c r="I7058" i="1" s="1"/>
  <c r="I7059" i="1" s="1"/>
  <c r="I7060" i="1" s="1"/>
  <c r="I7061" i="1" s="1"/>
  <c r="I7062" i="1" s="1"/>
  <c r="I7063" i="1" s="1"/>
  <c r="I7064" i="1" s="1"/>
  <c r="I7065" i="1" s="1"/>
  <c r="I7066" i="1" s="1"/>
  <c r="I7067" i="1" s="1"/>
  <c r="I7068" i="1" s="1"/>
  <c r="I7069" i="1" s="1"/>
  <c r="I7070" i="1" s="1"/>
  <c r="I7071" i="1" s="1"/>
  <c r="I7072" i="1" s="1"/>
  <c r="I7073" i="1" s="1"/>
  <c r="I7074" i="1" s="1"/>
  <c r="I7075" i="1" s="1"/>
  <c r="I7076" i="1" s="1"/>
  <c r="I7077" i="1" s="1"/>
  <c r="I7078" i="1" s="1"/>
  <c r="I7079" i="1" s="1"/>
  <c r="I7080" i="1" s="1"/>
  <c r="I7081" i="1" s="1"/>
  <c r="I7082" i="1" s="1"/>
  <c r="I7083" i="1" s="1"/>
  <c r="I7084" i="1" s="1"/>
  <c r="I7085" i="1" s="1"/>
  <c r="I7086" i="1" s="1"/>
  <c r="I7087" i="1" s="1"/>
  <c r="I7088" i="1" s="1"/>
  <c r="I7089" i="1" s="1"/>
  <c r="I7090" i="1" s="1"/>
  <c r="I7091" i="1" s="1"/>
  <c r="I7092" i="1" s="1"/>
  <c r="I7093" i="1" s="1"/>
  <c r="I7094" i="1" s="1"/>
  <c r="I7095" i="1" s="1"/>
  <c r="I7096" i="1" s="1"/>
  <c r="I7097" i="1" s="1"/>
  <c r="I7098" i="1" s="1"/>
  <c r="I7099" i="1" s="1"/>
  <c r="I7100" i="1" s="1"/>
  <c r="I7101" i="1" s="1"/>
  <c r="I7102" i="1" s="1"/>
  <c r="I7103" i="1" s="1"/>
  <c r="I7104" i="1" s="1"/>
  <c r="I7105" i="1" s="1"/>
  <c r="I7106" i="1" s="1"/>
  <c r="I7107" i="1" s="1"/>
  <c r="I7108" i="1" s="1"/>
  <c r="I7109" i="1" s="1"/>
  <c r="I7110" i="1" s="1"/>
  <c r="I7111" i="1" s="1"/>
  <c r="I7112" i="1" s="1"/>
  <c r="I7113" i="1" s="1"/>
  <c r="I7114" i="1" s="1"/>
  <c r="I7115" i="1" s="1"/>
  <c r="I7116" i="1" s="1"/>
  <c r="I7117" i="1" s="1"/>
  <c r="I7118" i="1" s="1"/>
  <c r="I7119" i="1" s="1"/>
  <c r="I7120" i="1" s="1"/>
  <c r="I7121" i="1" s="1"/>
  <c r="I7122" i="1" s="1"/>
  <c r="I7123" i="1" s="1"/>
  <c r="I7124" i="1" s="1"/>
  <c r="I7125" i="1" s="1"/>
  <c r="I7126" i="1" s="1"/>
  <c r="I7127" i="1" s="1"/>
  <c r="I7128" i="1" s="1"/>
  <c r="I7129" i="1" s="1"/>
  <c r="I7130" i="1" s="1"/>
  <c r="I7131" i="1" s="1"/>
  <c r="I7132" i="1" s="1"/>
  <c r="I7133" i="1" s="1"/>
  <c r="I7134" i="1" s="1"/>
  <c r="I7135" i="1" s="1"/>
  <c r="I7136" i="1" s="1"/>
  <c r="I7137" i="1" s="1"/>
  <c r="I7138" i="1" s="1"/>
  <c r="I7139" i="1" s="1"/>
  <c r="I7140" i="1" s="1"/>
  <c r="I7141" i="1" s="1"/>
  <c r="I7142" i="1" s="1"/>
  <c r="I7143" i="1" s="1"/>
  <c r="I7144" i="1" s="1"/>
  <c r="I7145" i="1" s="1"/>
  <c r="I7146" i="1" s="1"/>
  <c r="I7147" i="1" s="1"/>
  <c r="I7148" i="1" s="1"/>
  <c r="I7149" i="1" s="1"/>
  <c r="I7150" i="1" s="1"/>
  <c r="I7151" i="1" s="1"/>
  <c r="I7152" i="1" s="1"/>
  <c r="I7153" i="1" s="1"/>
  <c r="I7154" i="1" s="1"/>
  <c r="I7155" i="1" s="1"/>
  <c r="I7156" i="1" s="1"/>
  <c r="I7157" i="1" s="1"/>
  <c r="I7158" i="1" s="1"/>
  <c r="I7159" i="1" s="1"/>
  <c r="I7160" i="1" s="1"/>
  <c r="I7161" i="1" s="1"/>
  <c r="I7162" i="1" s="1"/>
  <c r="I7163" i="1" s="1"/>
  <c r="I7164" i="1" s="1"/>
  <c r="I7165" i="1" s="1"/>
  <c r="I7166" i="1" s="1"/>
  <c r="I7167" i="1" s="1"/>
  <c r="I7168" i="1" s="1"/>
  <c r="I7169" i="1" s="1"/>
  <c r="I7170" i="1" s="1"/>
  <c r="I7171" i="1" s="1"/>
  <c r="I7172" i="1" s="1"/>
  <c r="I7173" i="1" s="1"/>
  <c r="I7174" i="1" s="1"/>
  <c r="I7175" i="1" s="1"/>
  <c r="I7176" i="1" s="1"/>
  <c r="I7177" i="1" s="1"/>
  <c r="I7178" i="1" s="1"/>
  <c r="I7179" i="1" s="1"/>
  <c r="I7180" i="1" s="1"/>
  <c r="I7181" i="1" s="1"/>
  <c r="I7182" i="1" s="1"/>
  <c r="I7183" i="1" s="1"/>
  <c r="I7184" i="1" s="1"/>
  <c r="I7185" i="1" s="1"/>
  <c r="I7186" i="1" s="1"/>
  <c r="I7187" i="1" s="1"/>
  <c r="I7188" i="1" s="1"/>
  <c r="I7189" i="1" s="1"/>
  <c r="I7190" i="1" s="1"/>
  <c r="I7191" i="1" s="1"/>
  <c r="I7192" i="1" s="1"/>
  <c r="I7193" i="1" s="1"/>
  <c r="I7194" i="1" s="1"/>
  <c r="I7195" i="1" s="1"/>
  <c r="I7196" i="1" s="1"/>
  <c r="I7197" i="1" s="1"/>
  <c r="I7198" i="1" s="1"/>
  <c r="I7199" i="1" s="1"/>
  <c r="I7200" i="1" s="1"/>
  <c r="I7201" i="1" s="1"/>
  <c r="I7202" i="1" s="1"/>
  <c r="I7203" i="1" s="1"/>
  <c r="I7204" i="1" s="1"/>
  <c r="I7205" i="1" s="1"/>
  <c r="I7206" i="1" s="1"/>
  <c r="I7207" i="1" s="1"/>
  <c r="I7208" i="1" s="1"/>
  <c r="I7209" i="1" s="1"/>
  <c r="I7210" i="1" s="1"/>
  <c r="I7211" i="1" s="1"/>
  <c r="I7212" i="1" s="1"/>
  <c r="I7213" i="1" s="1"/>
  <c r="I7214" i="1" s="1"/>
  <c r="I7215" i="1" s="1"/>
  <c r="I7216" i="1" s="1"/>
  <c r="I7217" i="1" s="1"/>
  <c r="I7218" i="1" s="1"/>
  <c r="I7219" i="1" s="1"/>
  <c r="I7220" i="1" s="1"/>
  <c r="I7221" i="1" s="1"/>
  <c r="I7222" i="1" s="1"/>
  <c r="I7223" i="1" s="1"/>
  <c r="I7224" i="1" s="1"/>
  <c r="I7225" i="1" s="1"/>
  <c r="I7226" i="1" s="1"/>
  <c r="I7227" i="1" s="1"/>
  <c r="I7228" i="1" s="1"/>
  <c r="I7229" i="1" s="1"/>
  <c r="I7230" i="1" s="1"/>
  <c r="I7231" i="1" s="1"/>
  <c r="I7232" i="1" s="1"/>
  <c r="I7233" i="1" s="1"/>
  <c r="I7234" i="1" s="1"/>
  <c r="I7235" i="1" s="1"/>
  <c r="I7236" i="1" s="1"/>
  <c r="I7237" i="1" s="1"/>
  <c r="I7238" i="1" s="1"/>
  <c r="I7239" i="1" s="1"/>
  <c r="I7240" i="1" s="1"/>
  <c r="I7241" i="1" s="1"/>
  <c r="I7242" i="1" s="1"/>
  <c r="I7243" i="1" s="1"/>
  <c r="I7244" i="1" s="1"/>
  <c r="I7245" i="1" s="1"/>
  <c r="I7246" i="1" s="1"/>
  <c r="I7247" i="1" s="1"/>
  <c r="I7248" i="1" s="1"/>
  <c r="I7249" i="1" s="1"/>
  <c r="I7250" i="1" s="1"/>
  <c r="I7251" i="1" s="1"/>
  <c r="I7252" i="1" s="1"/>
  <c r="I7253" i="1" s="1"/>
  <c r="I7254" i="1" s="1"/>
  <c r="I7255" i="1" s="1"/>
  <c r="I7256" i="1" s="1"/>
  <c r="I7257" i="1" s="1"/>
  <c r="I7258" i="1" s="1"/>
  <c r="I7259" i="1" s="1"/>
  <c r="I7260" i="1" s="1"/>
  <c r="I7261" i="1" s="1"/>
  <c r="I7262" i="1" s="1"/>
  <c r="I7263" i="1" s="1"/>
  <c r="I7264" i="1" s="1"/>
  <c r="I7265" i="1" s="1"/>
  <c r="I7266" i="1" s="1"/>
  <c r="I7267" i="1" s="1"/>
  <c r="I7268" i="1" s="1"/>
  <c r="I7269" i="1" s="1"/>
  <c r="I7270" i="1" s="1"/>
  <c r="I7271" i="1" s="1"/>
  <c r="I7272" i="1" s="1"/>
  <c r="I7273" i="1" s="1"/>
  <c r="I7274" i="1" s="1"/>
  <c r="I7275" i="1" s="1"/>
  <c r="I7276" i="1" s="1"/>
  <c r="I7277" i="1" s="1"/>
  <c r="I7278" i="1" s="1"/>
  <c r="I7279" i="1" s="1"/>
  <c r="I7280" i="1" s="1"/>
  <c r="I7281" i="1" s="1"/>
  <c r="I7282" i="1" s="1"/>
  <c r="I7283" i="1" s="1"/>
  <c r="I7284" i="1" s="1"/>
  <c r="I7285" i="1" s="1"/>
  <c r="I7286" i="1" s="1"/>
  <c r="I7287" i="1" s="1"/>
  <c r="I7288" i="1" s="1"/>
  <c r="I7289" i="1" s="1"/>
  <c r="I7290" i="1" s="1"/>
  <c r="I7291" i="1" s="1"/>
  <c r="I7292" i="1" s="1"/>
  <c r="I7293" i="1" s="1"/>
  <c r="I7294" i="1" s="1"/>
  <c r="I7295" i="1" s="1"/>
  <c r="I7296" i="1" s="1"/>
  <c r="I7297" i="1" s="1"/>
  <c r="I7298" i="1" s="1"/>
  <c r="I7299" i="1" s="1"/>
  <c r="I7300" i="1" s="1"/>
  <c r="I7301" i="1" s="1"/>
  <c r="I7302" i="1" s="1"/>
  <c r="I7303" i="1" s="1"/>
  <c r="I7304" i="1" s="1"/>
  <c r="I7305" i="1" s="1"/>
  <c r="I7306" i="1" s="1"/>
  <c r="I7307" i="1" s="1"/>
  <c r="I7308" i="1" s="1"/>
  <c r="I7309" i="1" s="1"/>
  <c r="I7310" i="1" s="1"/>
  <c r="I7311" i="1" s="1"/>
  <c r="I7312" i="1" s="1"/>
  <c r="I7313" i="1" s="1"/>
  <c r="I7314" i="1" s="1"/>
  <c r="I7315" i="1" s="1"/>
  <c r="I7316" i="1" s="1"/>
  <c r="I7317" i="1" s="1"/>
  <c r="I7318" i="1" s="1"/>
  <c r="I7319" i="1" s="1"/>
  <c r="I7320" i="1" s="1"/>
  <c r="I7321" i="1" s="1"/>
  <c r="I7322" i="1" s="1"/>
  <c r="I7323" i="1" s="1"/>
  <c r="I7324" i="1" s="1"/>
  <c r="I7325" i="1" s="1"/>
  <c r="I7326" i="1" s="1"/>
  <c r="I7327" i="1" s="1"/>
  <c r="I7328" i="1" s="1"/>
  <c r="I7329" i="1" s="1"/>
  <c r="I7330" i="1" s="1"/>
  <c r="I7331" i="1" s="1"/>
  <c r="I7332" i="1" s="1"/>
  <c r="I7333" i="1" s="1"/>
  <c r="I7334" i="1" s="1"/>
  <c r="I7335" i="1" s="1"/>
  <c r="I7336" i="1" s="1"/>
  <c r="I7337" i="1" s="1"/>
  <c r="I7338" i="1" s="1"/>
  <c r="I7339" i="1" s="1"/>
  <c r="I7340" i="1" s="1"/>
  <c r="I7341" i="1" s="1"/>
  <c r="I7342" i="1" s="1"/>
  <c r="I7343" i="1" s="1"/>
  <c r="I7344" i="1" s="1"/>
  <c r="I7345" i="1" s="1"/>
  <c r="I7346" i="1" s="1"/>
  <c r="I7347" i="1" s="1"/>
  <c r="I7348" i="1" s="1"/>
  <c r="I7349" i="1" s="1"/>
  <c r="I7350" i="1" s="1"/>
  <c r="I7351" i="1" s="1"/>
  <c r="I7352" i="1" s="1"/>
  <c r="I7353" i="1" s="1"/>
  <c r="I7354" i="1" s="1"/>
  <c r="I7355" i="1" s="1"/>
  <c r="I7356" i="1" s="1"/>
  <c r="I7357" i="1" s="1"/>
  <c r="I7358" i="1" s="1"/>
  <c r="I7359" i="1" s="1"/>
  <c r="I7360" i="1" s="1"/>
  <c r="I7361" i="1" s="1"/>
  <c r="I7362" i="1" s="1"/>
  <c r="I7363" i="1" s="1"/>
  <c r="I7364" i="1" s="1"/>
  <c r="I7365" i="1" s="1"/>
  <c r="I7366" i="1" s="1"/>
  <c r="I7367" i="1" s="1"/>
  <c r="I7368" i="1" s="1"/>
  <c r="I7369" i="1" s="1"/>
  <c r="I7370" i="1" s="1"/>
  <c r="I7371" i="1" s="1"/>
  <c r="I7372" i="1" s="1"/>
  <c r="I7373" i="1" s="1"/>
  <c r="I7374" i="1" s="1"/>
  <c r="I7375" i="1" s="1"/>
  <c r="I7376" i="1" s="1"/>
  <c r="I7377" i="1" s="1"/>
  <c r="I7378" i="1" s="1"/>
  <c r="I7379" i="1" s="1"/>
  <c r="I7380" i="1" s="1"/>
  <c r="I7381" i="1" s="1"/>
  <c r="I7382" i="1" s="1"/>
  <c r="I7383" i="1" s="1"/>
  <c r="I7384" i="1" s="1"/>
  <c r="I7385" i="1" s="1"/>
  <c r="I7386" i="1" s="1"/>
  <c r="I7387" i="1" s="1"/>
  <c r="I7388" i="1" s="1"/>
  <c r="I7389" i="1" s="1"/>
  <c r="I7390" i="1" s="1"/>
  <c r="I7391" i="1" s="1"/>
  <c r="I7392" i="1" s="1"/>
  <c r="I7393" i="1" s="1"/>
  <c r="I7394" i="1" s="1"/>
  <c r="I7395" i="1" s="1"/>
  <c r="I7396" i="1" s="1"/>
  <c r="I7397" i="1" s="1"/>
  <c r="I7398" i="1" s="1"/>
  <c r="I7399" i="1" s="1"/>
  <c r="I7400" i="1" s="1"/>
  <c r="I7401" i="1" s="1"/>
  <c r="I7402" i="1" s="1"/>
  <c r="I7403" i="1" s="1"/>
  <c r="I7404" i="1" s="1"/>
  <c r="I7405" i="1" s="1"/>
  <c r="I7406" i="1" s="1"/>
  <c r="I7407" i="1" s="1"/>
  <c r="I7408" i="1" s="1"/>
  <c r="I7409" i="1" s="1"/>
  <c r="I7410" i="1" s="1"/>
  <c r="I7411" i="1" s="1"/>
  <c r="I7412" i="1" s="1"/>
  <c r="I7413" i="1" s="1"/>
  <c r="I7414" i="1" s="1"/>
  <c r="I7415" i="1" s="1"/>
  <c r="I7416" i="1" s="1"/>
  <c r="I7417" i="1" s="1"/>
  <c r="I7418" i="1" s="1"/>
  <c r="I7419" i="1" s="1"/>
  <c r="I7420" i="1" s="1"/>
  <c r="I7421" i="1" s="1"/>
  <c r="I7422" i="1" s="1"/>
  <c r="I7423" i="1" s="1"/>
  <c r="I7424" i="1" s="1"/>
  <c r="I7425" i="1" s="1"/>
  <c r="I7426" i="1" s="1"/>
  <c r="I7427" i="1" s="1"/>
  <c r="I7428" i="1" s="1"/>
  <c r="I7429" i="1" s="1"/>
  <c r="I7430" i="1" s="1"/>
  <c r="I7431" i="1" s="1"/>
  <c r="I7432" i="1" s="1"/>
  <c r="I7433" i="1" s="1"/>
  <c r="I7434" i="1" s="1"/>
  <c r="I7435" i="1" s="1"/>
  <c r="I7436" i="1" s="1"/>
  <c r="I7437" i="1" s="1"/>
  <c r="I7438" i="1" s="1"/>
  <c r="I7439" i="1" s="1"/>
  <c r="I7440" i="1" s="1"/>
  <c r="I7441" i="1" s="1"/>
  <c r="I7442" i="1" s="1"/>
  <c r="I7443" i="1" s="1"/>
  <c r="I7444" i="1" s="1"/>
  <c r="I7445" i="1" s="1"/>
  <c r="I7446" i="1" s="1"/>
  <c r="I7447" i="1" s="1"/>
  <c r="I7448" i="1" s="1"/>
  <c r="I7449" i="1" s="1"/>
  <c r="I7450" i="1" s="1"/>
  <c r="I7451" i="1" s="1"/>
  <c r="I7452" i="1" s="1"/>
  <c r="I7453" i="1" s="1"/>
  <c r="I7454" i="1" s="1"/>
  <c r="I7455" i="1" s="1"/>
  <c r="I7456" i="1" s="1"/>
  <c r="I7457" i="1" s="1"/>
  <c r="I7458" i="1" s="1"/>
  <c r="I7459" i="1" s="1"/>
  <c r="I7460" i="1" s="1"/>
  <c r="I7461" i="1" s="1"/>
  <c r="I7462" i="1" s="1"/>
  <c r="I7463" i="1" s="1"/>
  <c r="I7464" i="1" s="1"/>
  <c r="I7465" i="1" s="1"/>
  <c r="I7466" i="1" s="1"/>
  <c r="I7467" i="1" s="1"/>
  <c r="I7468" i="1" s="1"/>
  <c r="I7469" i="1" s="1"/>
  <c r="I7470" i="1" s="1"/>
  <c r="I7471" i="1" s="1"/>
  <c r="I7472" i="1" s="1"/>
  <c r="I7473" i="1" s="1"/>
  <c r="I7474" i="1" s="1"/>
  <c r="I7475" i="1" s="1"/>
  <c r="I7476" i="1" s="1"/>
  <c r="I7477" i="1" s="1"/>
  <c r="I7478" i="1" s="1"/>
  <c r="I7479" i="1" s="1"/>
  <c r="I7480" i="1" s="1"/>
  <c r="I7481" i="1" s="1"/>
  <c r="I7482" i="1" s="1"/>
  <c r="I7483" i="1" s="1"/>
  <c r="I7484" i="1" s="1"/>
  <c r="I7485" i="1" s="1"/>
  <c r="I7486" i="1" s="1"/>
  <c r="I7487" i="1" s="1"/>
  <c r="I7488" i="1" s="1"/>
  <c r="I7489" i="1" s="1"/>
  <c r="I7490" i="1" s="1"/>
  <c r="I7491" i="1" s="1"/>
  <c r="I7492" i="1" s="1"/>
  <c r="I7493" i="1" s="1"/>
  <c r="I7494" i="1" s="1"/>
  <c r="I7495" i="1" s="1"/>
  <c r="I7496" i="1" s="1"/>
  <c r="I7497" i="1" s="1"/>
  <c r="I7498" i="1" s="1"/>
  <c r="I7499" i="1" s="1"/>
  <c r="I7500" i="1" s="1"/>
  <c r="I7501" i="1" s="1"/>
  <c r="I7502" i="1" s="1"/>
  <c r="I7503" i="1" s="1"/>
  <c r="I7504" i="1" s="1"/>
  <c r="I7505" i="1" s="1"/>
  <c r="I7506" i="1" s="1"/>
  <c r="I7507" i="1" s="1"/>
  <c r="I7508" i="1" s="1"/>
  <c r="I7509" i="1" s="1"/>
  <c r="I7510" i="1" s="1"/>
  <c r="I7511" i="1" s="1"/>
  <c r="I7512" i="1" s="1"/>
  <c r="I7513" i="1" s="1"/>
  <c r="I7514" i="1" s="1"/>
  <c r="I7515" i="1" s="1"/>
  <c r="I7516" i="1" s="1"/>
  <c r="I7517" i="1" s="1"/>
  <c r="I7518" i="1" s="1"/>
  <c r="I7519" i="1" s="1"/>
  <c r="I7520" i="1" s="1"/>
  <c r="I7521" i="1" s="1"/>
  <c r="I7522" i="1" s="1"/>
  <c r="I7523" i="1" s="1"/>
  <c r="I7524" i="1" s="1"/>
  <c r="I7525" i="1" s="1"/>
  <c r="I7526" i="1" s="1"/>
  <c r="I7527" i="1" s="1"/>
  <c r="I7528" i="1" s="1"/>
  <c r="I7529" i="1" s="1"/>
  <c r="I7530" i="1" s="1"/>
  <c r="I7531" i="1" s="1"/>
  <c r="I7532" i="1" s="1"/>
  <c r="I7533" i="1" s="1"/>
  <c r="I7534" i="1" s="1"/>
  <c r="I7535" i="1" s="1"/>
  <c r="I7536" i="1" s="1"/>
  <c r="I7537" i="1" s="1"/>
  <c r="I7538" i="1" s="1"/>
  <c r="I7539" i="1" s="1"/>
  <c r="I7540" i="1" s="1"/>
  <c r="I7541" i="1" s="1"/>
  <c r="I7542" i="1" s="1"/>
  <c r="I7543" i="1" s="1"/>
  <c r="I7544" i="1" s="1"/>
  <c r="I7545" i="1" s="1"/>
  <c r="I7546" i="1" s="1"/>
  <c r="I7547" i="1" s="1"/>
  <c r="I7548" i="1" s="1"/>
  <c r="I7549" i="1" s="1"/>
  <c r="I7550" i="1" s="1"/>
  <c r="I7551" i="1" s="1"/>
  <c r="I7552" i="1" s="1"/>
  <c r="I7553" i="1" s="1"/>
  <c r="I7554" i="1" s="1"/>
  <c r="I7555" i="1" s="1"/>
  <c r="I7556" i="1" s="1"/>
  <c r="I7557" i="1" s="1"/>
  <c r="I7558" i="1" s="1"/>
  <c r="I7559" i="1" s="1"/>
  <c r="I7560" i="1" s="1"/>
  <c r="I7561" i="1" s="1"/>
  <c r="I7562" i="1" s="1"/>
  <c r="I7563" i="1" s="1"/>
  <c r="I7564" i="1" s="1"/>
  <c r="I7565" i="1" s="1"/>
  <c r="I7566" i="1" s="1"/>
  <c r="I7567" i="1" s="1"/>
  <c r="I7568" i="1" s="1"/>
  <c r="I7569" i="1" s="1"/>
  <c r="I7570" i="1" s="1"/>
  <c r="I7571" i="1" s="1"/>
  <c r="I7572" i="1" s="1"/>
  <c r="I7573" i="1" s="1"/>
  <c r="I7574" i="1" s="1"/>
  <c r="I7575" i="1" s="1"/>
  <c r="I7576" i="1" s="1"/>
  <c r="I7577" i="1" s="1"/>
  <c r="I7578" i="1" s="1"/>
  <c r="I7579" i="1" s="1"/>
  <c r="I7580" i="1" s="1"/>
  <c r="I7581" i="1" s="1"/>
  <c r="I7582" i="1" s="1"/>
  <c r="I7583" i="1" s="1"/>
  <c r="I7584" i="1" s="1"/>
  <c r="I7585" i="1" s="1"/>
  <c r="I7586" i="1" s="1"/>
  <c r="I7587" i="1" s="1"/>
  <c r="I7588" i="1" s="1"/>
  <c r="I7589" i="1" s="1"/>
  <c r="I7590" i="1" s="1"/>
  <c r="I7591" i="1" s="1"/>
  <c r="I7592" i="1" s="1"/>
  <c r="I7593" i="1" s="1"/>
  <c r="I7594" i="1" s="1"/>
  <c r="I7595" i="1" s="1"/>
  <c r="I7596" i="1" s="1"/>
  <c r="I7597" i="1" s="1"/>
  <c r="I7598" i="1" s="1"/>
  <c r="I7599" i="1" s="1"/>
  <c r="I7600" i="1" s="1"/>
  <c r="I7601" i="1" s="1"/>
  <c r="I7602" i="1" s="1"/>
  <c r="I7603" i="1" s="1"/>
  <c r="I7604" i="1" s="1"/>
  <c r="I7605" i="1" s="1"/>
  <c r="I7606" i="1" s="1"/>
  <c r="I7607" i="1" s="1"/>
  <c r="I7608" i="1" s="1"/>
  <c r="I7609" i="1" s="1"/>
  <c r="I7610" i="1" s="1"/>
  <c r="I7611" i="1" s="1"/>
  <c r="I7612" i="1" s="1"/>
  <c r="I7613" i="1" s="1"/>
  <c r="I7614" i="1" s="1"/>
  <c r="I7615" i="1" s="1"/>
  <c r="I7616" i="1" s="1"/>
  <c r="I7617" i="1" s="1"/>
  <c r="I7618" i="1" s="1"/>
  <c r="I7619" i="1" s="1"/>
  <c r="I7620" i="1" s="1"/>
  <c r="I7621" i="1" s="1"/>
  <c r="I7622" i="1" s="1"/>
  <c r="I7623" i="1" s="1"/>
  <c r="I7624" i="1" s="1"/>
  <c r="I7625" i="1" s="1"/>
  <c r="I7626" i="1" s="1"/>
  <c r="I7627" i="1" s="1"/>
  <c r="I7628" i="1" s="1"/>
  <c r="I7629" i="1" s="1"/>
  <c r="I7630" i="1" s="1"/>
  <c r="I7631" i="1" s="1"/>
  <c r="I7632" i="1" s="1"/>
  <c r="I7633" i="1" s="1"/>
  <c r="I7634" i="1" s="1"/>
  <c r="I7635" i="1" s="1"/>
  <c r="I7636" i="1" s="1"/>
  <c r="I7637" i="1" s="1"/>
  <c r="I7638" i="1" s="1"/>
  <c r="I7639" i="1" s="1"/>
  <c r="I7640" i="1" s="1"/>
  <c r="I7641" i="1" s="1"/>
  <c r="I7642" i="1" s="1"/>
  <c r="I7643" i="1" s="1"/>
  <c r="I7644" i="1" s="1"/>
  <c r="I7645" i="1" s="1"/>
  <c r="I7646" i="1" s="1"/>
  <c r="I7647" i="1" s="1"/>
  <c r="I7648" i="1" s="1"/>
  <c r="I7649" i="1" s="1"/>
  <c r="I7650" i="1" s="1"/>
  <c r="I7651" i="1" s="1"/>
  <c r="I7652" i="1" s="1"/>
  <c r="I7653" i="1" s="1"/>
  <c r="I7654" i="1" s="1"/>
  <c r="I7655" i="1" s="1"/>
  <c r="I7656" i="1" s="1"/>
  <c r="I7657" i="1" s="1"/>
  <c r="I7658" i="1" s="1"/>
  <c r="I7659" i="1" s="1"/>
  <c r="I7660" i="1" s="1"/>
  <c r="I7661" i="1" s="1"/>
  <c r="I7662" i="1" s="1"/>
  <c r="I7663" i="1" s="1"/>
  <c r="I7664" i="1" s="1"/>
  <c r="I7665" i="1" s="1"/>
  <c r="I7666" i="1" s="1"/>
  <c r="I7667" i="1" s="1"/>
  <c r="I7668" i="1" s="1"/>
  <c r="I7669" i="1" s="1"/>
  <c r="I7670" i="1" s="1"/>
  <c r="I7671" i="1" s="1"/>
  <c r="I7672" i="1" s="1"/>
  <c r="I7673" i="1" s="1"/>
  <c r="I7674" i="1" s="1"/>
  <c r="I7675" i="1" s="1"/>
  <c r="I7676" i="1" s="1"/>
  <c r="I7677" i="1" s="1"/>
  <c r="I7678" i="1" s="1"/>
  <c r="I7679" i="1" s="1"/>
  <c r="I7680" i="1" s="1"/>
  <c r="I7681" i="1" s="1"/>
  <c r="I7682" i="1" s="1"/>
  <c r="I7683" i="1" s="1"/>
  <c r="I7684" i="1" s="1"/>
  <c r="I7685" i="1" s="1"/>
  <c r="I7686" i="1" s="1"/>
  <c r="I7687" i="1" s="1"/>
  <c r="I7688" i="1" s="1"/>
  <c r="I7689" i="1" s="1"/>
  <c r="I7690" i="1" s="1"/>
  <c r="I7691" i="1" s="1"/>
  <c r="I7692" i="1" s="1"/>
  <c r="I7693" i="1" s="1"/>
  <c r="I7694" i="1" s="1"/>
  <c r="I7695" i="1" s="1"/>
  <c r="I7696" i="1" s="1"/>
  <c r="I7697" i="1" s="1"/>
  <c r="I7698" i="1" s="1"/>
  <c r="I7699" i="1" s="1"/>
  <c r="I7700" i="1" s="1"/>
  <c r="I7701" i="1" s="1"/>
  <c r="I7702" i="1" s="1"/>
  <c r="I7703" i="1" s="1"/>
  <c r="I7704" i="1" s="1"/>
  <c r="I7705" i="1" s="1"/>
  <c r="I7706" i="1" s="1"/>
  <c r="I7707" i="1" s="1"/>
  <c r="I7708" i="1" s="1"/>
  <c r="I7709" i="1" s="1"/>
  <c r="I7710" i="1" s="1"/>
  <c r="I7711" i="1" s="1"/>
  <c r="I7712" i="1" s="1"/>
  <c r="I7713" i="1" s="1"/>
  <c r="I7714" i="1" s="1"/>
  <c r="I7715" i="1" s="1"/>
  <c r="I7716" i="1" s="1"/>
  <c r="I7717" i="1" s="1"/>
  <c r="I7718" i="1" s="1"/>
  <c r="I7719" i="1" s="1"/>
  <c r="I7720" i="1" s="1"/>
  <c r="I7721" i="1" s="1"/>
  <c r="I7722" i="1" s="1"/>
  <c r="I7723" i="1" s="1"/>
  <c r="I7724" i="1" s="1"/>
  <c r="I7725" i="1" s="1"/>
  <c r="I7726" i="1" s="1"/>
  <c r="I7727" i="1" s="1"/>
  <c r="I7728" i="1" s="1"/>
  <c r="I7729" i="1" s="1"/>
  <c r="I7730" i="1" s="1"/>
  <c r="I7731" i="1" s="1"/>
  <c r="I7732" i="1" s="1"/>
  <c r="I7733" i="1" s="1"/>
  <c r="I7734" i="1" s="1"/>
  <c r="I7735" i="1" s="1"/>
  <c r="I7736" i="1" s="1"/>
  <c r="I7737" i="1" s="1"/>
  <c r="I7738" i="1" s="1"/>
  <c r="I7739" i="1" s="1"/>
  <c r="I7740" i="1" s="1"/>
  <c r="I7741" i="1" s="1"/>
  <c r="I7742" i="1" s="1"/>
  <c r="I7743" i="1" s="1"/>
  <c r="I7744" i="1" s="1"/>
  <c r="I7745" i="1" s="1"/>
  <c r="I7746" i="1" s="1"/>
  <c r="I7747" i="1" s="1"/>
  <c r="I7748" i="1" s="1"/>
  <c r="I7749" i="1" s="1"/>
  <c r="I7750" i="1" s="1"/>
  <c r="I7751" i="1" s="1"/>
  <c r="I7752" i="1" s="1"/>
  <c r="I7753" i="1" s="1"/>
  <c r="I7754" i="1" s="1"/>
  <c r="I7755" i="1" s="1"/>
  <c r="I7756" i="1" s="1"/>
  <c r="I7757" i="1" s="1"/>
  <c r="I7758" i="1" s="1"/>
  <c r="I7759" i="1" s="1"/>
  <c r="I7760" i="1" s="1"/>
  <c r="I7761" i="1" s="1"/>
  <c r="I7762" i="1" s="1"/>
  <c r="I7763" i="1" s="1"/>
  <c r="I7764" i="1" s="1"/>
  <c r="I7765" i="1" s="1"/>
  <c r="I7766" i="1" s="1"/>
  <c r="I7767" i="1" s="1"/>
  <c r="I7768" i="1" s="1"/>
  <c r="I7769" i="1" s="1"/>
  <c r="I7770" i="1" s="1"/>
  <c r="I7771" i="1" s="1"/>
  <c r="I7772" i="1" s="1"/>
  <c r="I7773" i="1" s="1"/>
  <c r="I7774" i="1" s="1"/>
  <c r="I7775" i="1" s="1"/>
  <c r="I7776" i="1" s="1"/>
  <c r="I7777" i="1" s="1"/>
  <c r="I7778" i="1" s="1"/>
  <c r="I7779" i="1" s="1"/>
  <c r="I7780" i="1" s="1"/>
  <c r="I7781" i="1" s="1"/>
  <c r="I7782" i="1" s="1"/>
  <c r="I7783" i="1" s="1"/>
  <c r="I7784" i="1" s="1"/>
  <c r="I7785" i="1" s="1"/>
  <c r="I7786" i="1" s="1"/>
  <c r="I7787" i="1" s="1"/>
  <c r="I7788" i="1" s="1"/>
  <c r="I7789" i="1" s="1"/>
  <c r="I7790" i="1" s="1"/>
  <c r="I7791" i="1" s="1"/>
  <c r="I7792" i="1" s="1"/>
  <c r="I7793" i="1" s="1"/>
  <c r="I7794" i="1" s="1"/>
  <c r="I7795" i="1" s="1"/>
  <c r="I7796" i="1" s="1"/>
  <c r="I7797" i="1" s="1"/>
  <c r="I7798" i="1" s="1"/>
  <c r="I7799" i="1" s="1"/>
  <c r="I7800" i="1" s="1"/>
  <c r="I7801" i="1" s="1"/>
  <c r="I7802" i="1" s="1"/>
  <c r="I7803" i="1" s="1"/>
  <c r="I7804" i="1" s="1"/>
  <c r="I7805" i="1" s="1"/>
  <c r="I7806" i="1" s="1"/>
  <c r="I7807" i="1" s="1"/>
  <c r="I7808" i="1" s="1"/>
  <c r="I7809" i="1" s="1"/>
  <c r="I7810" i="1" s="1"/>
  <c r="I7811" i="1" s="1"/>
  <c r="I7812" i="1" s="1"/>
  <c r="I7813" i="1" s="1"/>
  <c r="I7814" i="1" s="1"/>
  <c r="I7815" i="1" s="1"/>
  <c r="I7816" i="1" s="1"/>
  <c r="I7817" i="1" s="1"/>
  <c r="I7818" i="1" s="1"/>
  <c r="I7819" i="1" s="1"/>
  <c r="I7820" i="1" s="1"/>
  <c r="I7821" i="1" s="1"/>
  <c r="I7822" i="1" s="1"/>
  <c r="I7823" i="1" s="1"/>
  <c r="I7824" i="1" s="1"/>
  <c r="I7825" i="1" s="1"/>
  <c r="I7826" i="1" s="1"/>
  <c r="I7827" i="1" s="1"/>
  <c r="I7828" i="1" s="1"/>
  <c r="I7829" i="1" s="1"/>
  <c r="I7830" i="1" s="1"/>
  <c r="I7831" i="1" s="1"/>
  <c r="I7832" i="1" s="1"/>
  <c r="I7833" i="1" s="1"/>
  <c r="I7834" i="1" s="1"/>
  <c r="I7835" i="1" s="1"/>
  <c r="I7836" i="1" s="1"/>
  <c r="I7837" i="1" s="1"/>
  <c r="I7838" i="1" s="1"/>
  <c r="I7839" i="1" s="1"/>
  <c r="I7840" i="1" s="1"/>
  <c r="I7841" i="1" s="1"/>
  <c r="I7842" i="1" s="1"/>
  <c r="I7843" i="1" s="1"/>
  <c r="I7844" i="1" s="1"/>
  <c r="I7845" i="1" s="1"/>
  <c r="I7846" i="1" s="1"/>
  <c r="I7847" i="1" s="1"/>
  <c r="I7848" i="1" s="1"/>
  <c r="I7849" i="1" s="1"/>
  <c r="I7850" i="1" s="1"/>
  <c r="I7851" i="1" s="1"/>
  <c r="I7852" i="1" s="1"/>
  <c r="I7853" i="1" s="1"/>
  <c r="I7854" i="1" s="1"/>
  <c r="I7855" i="1" s="1"/>
  <c r="I7856" i="1" s="1"/>
  <c r="I7857" i="1" s="1"/>
  <c r="I7858" i="1" s="1"/>
  <c r="I7859" i="1" s="1"/>
  <c r="I7860" i="1" s="1"/>
  <c r="I7861" i="1" s="1"/>
  <c r="I7862" i="1" s="1"/>
  <c r="I7863" i="1" s="1"/>
  <c r="I7864" i="1" s="1"/>
  <c r="I7865" i="1" s="1"/>
  <c r="I7866" i="1" s="1"/>
  <c r="I7867" i="1" s="1"/>
  <c r="I7868" i="1" s="1"/>
  <c r="I7869" i="1" s="1"/>
  <c r="I7870" i="1" s="1"/>
  <c r="I7871" i="1" s="1"/>
  <c r="I7872" i="1" s="1"/>
  <c r="I7873" i="1" s="1"/>
  <c r="I7874" i="1" s="1"/>
  <c r="I7875" i="1" s="1"/>
  <c r="I7876" i="1" s="1"/>
  <c r="I7877" i="1" s="1"/>
  <c r="I7878" i="1" s="1"/>
  <c r="I7879" i="1" s="1"/>
  <c r="I7880" i="1" s="1"/>
  <c r="I7881" i="1" s="1"/>
  <c r="I7882" i="1" s="1"/>
  <c r="I7883" i="1" s="1"/>
  <c r="I7884" i="1" s="1"/>
  <c r="I7885" i="1" s="1"/>
  <c r="I7886" i="1" s="1"/>
  <c r="I7887" i="1" s="1"/>
  <c r="I7888" i="1" s="1"/>
  <c r="I7889" i="1" s="1"/>
  <c r="I7890" i="1" s="1"/>
  <c r="I7891" i="1" s="1"/>
  <c r="I7892" i="1" s="1"/>
  <c r="I7893" i="1" s="1"/>
  <c r="I7894" i="1" s="1"/>
  <c r="I7895" i="1" s="1"/>
  <c r="I7896" i="1" s="1"/>
  <c r="I7897" i="1" s="1"/>
  <c r="I7898" i="1" s="1"/>
  <c r="I7899" i="1" s="1"/>
  <c r="I7900" i="1" s="1"/>
  <c r="I7901" i="1" s="1"/>
  <c r="I7902" i="1" s="1"/>
  <c r="I7903" i="1" s="1"/>
  <c r="I7904" i="1" s="1"/>
  <c r="I7905" i="1" s="1"/>
  <c r="I7906" i="1" s="1"/>
  <c r="I7907" i="1" s="1"/>
  <c r="I7908" i="1" s="1"/>
  <c r="I7909" i="1" s="1"/>
  <c r="I7910" i="1" s="1"/>
  <c r="I7911" i="1" s="1"/>
  <c r="I7912" i="1" s="1"/>
  <c r="I7913" i="1" s="1"/>
  <c r="I7914" i="1" s="1"/>
  <c r="I7915" i="1" s="1"/>
  <c r="I7916" i="1" s="1"/>
  <c r="I7917" i="1" s="1"/>
  <c r="I7918" i="1" s="1"/>
  <c r="I7919" i="1" s="1"/>
  <c r="I7920" i="1" s="1"/>
  <c r="I7921" i="1" s="1"/>
  <c r="I7922" i="1" s="1"/>
  <c r="I7923" i="1" s="1"/>
  <c r="I7924" i="1" s="1"/>
  <c r="I7925" i="1" s="1"/>
  <c r="I7926" i="1" s="1"/>
  <c r="I7927" i="1" s="1"/>
  <c r="I7928" i="1" s="1"/>
  <c r="I7929" i="1" s="1"/>
  <c r="I7930" i="1" s="1"/>
  <c r="I7931" i="1" s="1"/>
  <c r="I7932" i="1" s="1"/>
  <c r="I7933" i="1" s="1"/>
  <c r="I7934" i="1" s="1"/>
  <c r="I7935" i="1" s="1"/>
  <c r="I7936" i="1" s="1"/>
  <c r="I7937" i="1" s="1"/>
  <c r="I7938" i="1" s="1"/>
  <c r="I7939" i="1" s="1"/>
  <c r="I7940" i="1" s="1"/>
  <c r="I7941" i="1" s="1"/>
  <c r="I7942" i="1" s="1"/>
  <c r="I7943" i="1" s="1"/>
  <c r="I7944" i="1" s="1"/>
  <c r="I7945" i="1" s="1"/>
  <c r="I7946" i="1" s="1"/>
  <c r="I7947" i="1" s="1"/>
  <c r="I7948" i="1" s="1"/>
  <c r="I7949" i="1" s="1"/>
  <c r="I7950" i="1" s="1"/>
  <c r="I7951" i="1" s="1"/>
  <c r="I7952" i="1" s="1"/>
  <c r="I7953" i="1" s="1"/>
  <c r="I7954" i="1" s="1"/>
  <c r="I7955" i="1" s="1"/>
  <c r="I7956" i="1" s="1"/>
  <c r="I7957" i="1" s="1"/>
  <c r="I7958" i="1" s="1"/>
  <c r="I7959" i="1" s="1"/>
  <c r="I7960" i="1" s="1"/>
  <c r="I7961" i="1" s="1"/>
  <c r="I7962" i="1" s="1"/>
  <c r="I7963" i="1" s="1"/>
  <c r="I7964" i="1" s="1"/>
  <c r="I7965" i="1" s="1"/>
  <c r="I7966" i="1" s="1"/>
  <c r="I7967" i="1" s="1"/>
  <c r="I7968" i="1" s="1"/>
  <c r="I7969" i="1" s="1"/>
  <c r="I7970" i="1" s="1"/>
  <c r="I7971" i="1" s="1"/>
  <c r="I7972" i="1" s="1"/>
  <c r="I7973" i="1" s="1"/>
  <c r="I7974" i="1" s="1"/>
  <c r="I7975" i="1" s="1"/>
  <c r="I7976" i="1" s="1"/>
  <c r="I7977" i="1" s="1"/>
  <c r="I7978" i="1" s="1"/>
  <c r="I7979" i="1" s="1"/>
  <c r="I7980" i="1" s="1"/>
  <c r="I7981" i="1" s="1"/>
  <c r="I7982" i="1" s="1"/>
  <c r="I7983" i="1" s="1"/>
  <c r="I7984" i="1" s="1"/>
  <c r="I7985" i="1" s="1"/>
  <c r="I7986" i="1" s="1"/>
  <c r="I7987" i="1" s="1"/>
  <c r="I7988" i="1" s="1"/>
  <c r="I7989" i="1" s="1"/>
  <c r="I7990" i="1" s="1"/>
  <c r="I7991" i="1" s="1"/>
  <c r="I7992" i="1" s="1"/>
  <c r="I7993" i="1" s="1"/>
  <c r="I7994" i="1" s="1"/>
  <c r="I7995" i="1" s="1"/>
  <c r="I7996" i="1" s="1"/>
  <c r="I7997" i="1" s="1"/>
  <c r="I7998" i="1" s="1"/>
  <c r="I7999" i="1" s="1"/>
  <c r="I8000" i="1" s="1"/>
  <c r="I8001" i="1" s="1"/>
  <c r="I8002" i="1" s="1"/>
  <c r="I8003" i="1" s="1"/>
  <c r="I8004" i="1" s="1"/>
  <c r="I8005" i="1" s="1"/>
  <c r="I8006" i="1" s="1"/>
  <c r="I8007" i="1" s="1"/>
  <c r="I8008" i="1" s="1"/>
  <c r="I8009" i="1" s="1"/>
  <c r="I8010" i="1" s="1"/>
  <c r="I8011" i="1" s="1"/>
  <c r="I8012" i="1" s="1"/>
  <c r="I8013" i="1" s="1"/>
  <c r="I8014" i="1" s="1"/>
  <c r="I8015" i="1" s="1"/>
  <c r="I8016" i="1" s="1"/>
  <c r="I8017" i="1" s="1"/>
  <c r="I8018" i="1" s="1"/>
  <c r="I8019" i="1" s="1"/>
  <c r="I8020" i="1" s="1"/>
  <c r="I8021" i="1" s="1"/>
  <c r="I8022" i="1" s="1"/>
  <c r="I8023" i="1" s="1"/>
  <c r="I8024" i="1" s="1"/>
  <c r="I8025" i="1" s="1"/>
  <c r="I8026" i="1" s="1"/>
  <c r="I8027" i="1" s="1"/>
  <c r="I8028" i="1" s="1"/>
  <c r="I8029" i="1" s="1"/>
  <c r="I8030" i="1" s="1"/>
  <c r="I8031" i="1" s="1"/>
  <c r="I8032" i="1" s="1"/>
  <c r="I8033" i="1" s="1"/>
  <c r="I8034" i="1" s="1"/>
  <c r="I8035" i="1" s="1"/>
  <c r="I8036" i="1" s="1"/>
  <c r="I8037" i="1" s="1"/>
  <c r="I8038" i="1" s="1"/>
  <c r="I8039" i="1" s="1"/>
  <c r="I8040" i="1" s="1"/>
  <c r="I8041" i="1" s="1"/>
  <c r="I8042" i="1" s="1"/>
  <c r="I8043" i="1" s="1"/>
  <c r="I8044" i="1" s="1"/>
  <c r="I8045" i="1" s="1"/>
  <c r="I8046" i="1" s="1"/>
  <c r="I8047" i="1" s="1"/>
  <c r="I8048" i="1" s="1"/>
  <c r="I8049" i="1" s="1"/>
  <c r="I8050" i="1" s="1"/>
  <c r="I8051" i="1" s="1"/>
  <c r="I8052" i="1" s="1"/>
  <c r="I8053" i="1" s="1"/>
  <c r="I8054" i="1" s="1"/>
  <c r="I8055" i="1" s="1"/>
  <c r="I8056" i="1" s="1"/>
  <c r="I8057" i="1" s="1"/>
  <c r="I8058" i="1" s="1"/>
  <c r="I8059" i="1" s="1"/>
  <c r="I8060" i="1" s="1"/>
  <c r="I8061" i="1" s="1"/>
  <c r="I8062" i="1" s="1"/>
  <c r="I8063" i="1" s="1"/>
  <c r="I8064" i="1" s="1"/>
  <c r="I8065" i="1" s="1"/>
  <c r="I8066" i="1" s="1"/>
  <c r="I8067" i="1" s="1"/>
  <c r="I8068" i="1" s="1"/>
  <c r="I8069" i="1" s="1"/>
  <c r="I8070" i="1" s="1"/>
  <c r="I8071" i="1" s="1"/>
  <c r="I8072" i="1" s="1"/>
  <c r="I8073" i="1" s="1"/>
  <c r="I8074" i="1" s="1"/>
  <c r="I8075" i="1" s="1"/>
  <c r="I8076" i="1" s="1"/>
  <c r="I8077" i="1" s="1"/>
  <c r="I8078" i="1" s="1"/>
  <c r="I8079" i="1" s="1"/>
  <c r="I8080" i="1" s="1"/>
  <c r="I8081" i="1" s="1"/>
  <c r="I8082" i="1" s="1"/>
  <c r="I8083" i="1" s="1"/>
  <c r="I8084" i="1" s="1"/>
  <c r="I8085" i="1" s="1"/>
  <c r="I8086" i="1" s="1"/>
  <c r="I8087" i="1" s="1"/>
  <c r="I8088" i="1" s="1"/>
  <c r="I8089" i="1" s="1"/>
  <c r="I8090" i="1" s="1"/>
  <c r="I8091" i="1" s="1"/>
  <c r="I8092" i="1" s="1"/>
  <c r="I8093" i="1" s="1"/>
  <c r="I8094" i="1" s="1"/>
  <c r="I8095" i="1" s="1"/>
  <c r="I8096" i="1" s="1"/>
  <c r="I8097" i="1" s="1"/>
  <c r="I8098" i="1" s="1"/>
  <c r="I8099" i="1" s="1"/>
  <c r="I8100" i="1" s="1"/>
  <c r="I8101" i="1" s="1"/>
  <c r="I8102" i="1" s="1"/>
  <c r="I8103" i="1" s="1"/>
  <c r="I8104" i="1" s="1"/>
  <c r="I8105" i="1" s="1"/>
  <c r="I8106" i="1" s="1"/>
  <c r="I8107" i="1" s="1"/>
  <c r="I8108" i="1" s="1"/>
  <c r="I8109" i="1" s="1"/>
  <c r="I8110" i="1" s="1"/>
  <c r="I8111" i="1" s="1"/>
  <c r="I8112" i="1" s="1"/>
  <c r="I8113" i="1" s="1"/>
  <c r="I8114" i="1" s="1"/>
  <c r="I8115" i="1" s="1"/>
  <c r="I8116" i="1" s="1"/>
  <c r="I8117" i="1" s="1"/>
  <c r="I8118" i="1" s="1"/>
  <c r="I8119" i="1" s="1"/>
  <c r="I8120" i="1" s="1"/>
  <c r="I8121" i="1" s="1"/>
  <c r="I8122" i="1" s="1"/>
  <c r="I8123" i="1" s="1"/>
  <c r="I8124" i="1" s="1"/>
  <c r="I8125" i="1" s="1"/>
  <c r="I8126" i="1" s="1"/>
  <c r="I8127" i="1" s="1"/>
  <c r="I8128" i="1" s="1"/>
  <c r="I8129" i="1" s="1"/>
  <c r="I8130" i="1" s="1"/>
  <c r="I8131" i="1" s="1"/>
  <c r="I8132" i="1" s="1"/>
  <c r="I8133" i="1" s="1"/>
  <c r="I8134" i="1" s="1"/>
  <c r="I8135" i="1" s="1"/>
  <c r="I8136" i="1" s="1"/>
  <c r="I8137" i="1" s="1"/>
  <c r="I8138" i="1" s="1"/>
  <c r="I8139" i="1" s="1"/>
  <c r="I8140" i="1" s="1"/>
  <c r="I8141" i="1" s="1"/>
  <c r="I8142" i="1" s="1"/>
  <c r="I8143" i="1" s="1"/>
  <c r="I8144" i="1" s="1"/>
  <c r="I8145" i="1" s="1"/>
  <c r="I8146" i="1" s="1"/>
  <c r="I8147" i="1" s="1"/>
  <c r="I8148" i="1" s="1"/>
  <c r="I8149" i="1" s="1"/>
  <c r="I8150" i="1" s="1"/>
  <c r="I8151" i="1" s="1"/>
  <c r="I8152" i="1" s="1"/>
  <c r="I8153" i="1" s="1"/>
  <c r="I8154" i="1" s="1"/>
  <c r="I8155" i="1" s="1"/>
  <c r="I8156" i="1" s="1"/>
  <c r="I8157" i="1" s="1"/>
  <c r="I8158" i="1" s="1"/>
  <c r="I8159" i="1" s="1"/>
  <c r="I8160" i="1" s="1"/>
  <c r="I8161" i="1" s="1"/>
  <c r="I8162" i="1" s="1"/>
  <c r="I8163" i="1" s="1"/>
  <c r="I8164" i="1" s="1"/>
  <c r="I8165" i="1" s="1"/>
  <c r="I8166" i="1" s="1"/>
  <c r="I8167" i="1" s="1"/>
  <c r="I8168" i="1" s="1"/>
  <c r="I8169" i="1" s="1"/>
  <c r="I8170" i="1" s="1"/>
  <c r="I8171" i="1" s="1"/>
  <c r="I8172" i="1" s="1"/>
  <c r="I8173" i="1" s="1"/>
  <c r="I8174" i="1" s="1"/>
  <c r="I8175" i="1" s="1"/>
  <c r="I8176" i="1" s="1"/>
  <c r="I8177" i="1" s="1"/>
  <c r="I8178" i="1" s="1"/>
  <c r="I8179" i="1" s="1"/>
  <c r="I8180" i="1" s="1"/>
  <c r="I8181" i="1" s="1"/>
  <c r="I8182" i="1" s="1"/>
  <c r="I8183" i="1" s="1"/>
  <c r="I8184" i="1" s="1"/>
  <c r="I8185" i="1" s="1"/>
  <c r="I8186" i="1" s="1"/>
  <c r="I8187" i="1" s="1"/>
  <c r="I8188" i="1" s="1"/>
  <c r="I8189" i="1" s="1"/>
  <c r="I8190" i="1" s="1"/>
  <c r="I8191" i="1" s="1"/>
  <c r="I8192" i="1" s="1"/>
  <c r="I8193" i="1" s="1"/>
  <c r="I8194" i="1" s="1"/>
  <c r="I8195" i="1" s="1"/>
  <c r="I8196" i="1" s="1"/>
  <c r="I8197" i="1" s="1"/>
  <c r="I8198" i="1" s="1"/>
  <c r="I8199" i="1" s="1"/>
  <c r="I8200" i="1" s="1"/>
  <c r="I8201" i="1" s="1"/>
  <c r="I8202" i="1" s="1"/>
  <c r="I8203" i="1" s="1"/>
  <c r="I8204" i="1" s="1"/>
  <c r="I8205" i="1" s="1"/>
  <c r="I8206" i="1" s="1"/>
  <c r="I8207" i="1" s="1"/>
  <c r="I8208" i="1" s="1"/>
  <c r="I8209" i="1" s="1"/>
  <c r="I8210" i="1" s="1"/>
  <c r="I8211" i="1" s="1"/>
  <c r="I8212" i="1" s="1"/>
  <c r="I8213" i="1" s="1"/>
  <c r="I8214" i="1" s="1"/>
  <c r="I8215" i="1" s="1"/>
  <c r="I8216" i="1" s="1"/>
  <c r="I8217" i="1" s="1"/>
  <c r="I8218" i="1" s="1"/>
  <c r="I8219" i="1" s="1"/>
  <c r="I8220" i="1" s="1"/>
  <c r="I8221" i="1" s="1"/>
  <c r="I8222" i="1" s="1"/>
  <c r="I8223" i="1" s="1"/>
  <c r="I8224" i="1" s="1"/>
  <c r="I8225" i="1" s="1"/>
  <c r="I8226" i="1" s="1"/>
  <c r="I8227" i="1" s="1"/>
  <c r="I8228" i="1" s="1"/>
  <c r="I8229" i="1" s="1"/>
  <c r="I8230" i="1" s="1"/>
  <c r="I8231" i="1" s="1"/>
  <c r="I8232" i="1" s="1"/>
  <c r="I8233" i="1" s="1"/>
  <c r="I8234" i="1" s="1"/>
  <c r="I8235" i="1" s="1"/>
  <c r="I8236" i="1" s="1"/>
  <c r="I8237" i="1" s="1"/>
  <c r="I8238" i="1" s="1"/>
  <c r="I8239" i="1" s="1"/>
  <c r="I8240" i="1" s="1"/>
  <c r="I8241" i="1" s="1"/>
  <c r="I8242" i="1" s="1"/>
  <c r="I8243" i="1" s="1"/>
  <c r="I8244" i="1" s="1"/>
  <c r="I8245" i="1" s="1"/>
  <c r="I8246" i="1" s="1"/>
  <c r="I8247" i="1" s="1"/>
  <c r="I8248" i="1" s="1"/>
  <c r="I8249" i="1" s="1"/>
  <c r="I8250" i="1" s="1"/>
  <c r="I8251" i="1" s="1"/>
  <c r="I8252" i="1" s="1"/>
  <c r="I8253" i="1" s="1"/>
  <c r="I8254" i="1" s="1"/>
  <c r="I8255" i="1" s="1"/>
  <c r="I8256" i="1" s="1"/>
  <c r="I8257" i="1" s="1"/>
  <c r="I8258" i="1" s="1"/>
  <c r="I8259" i="1" s="1"/>
  <c r="I8260" i="1" s="1"/>
  <c r="I8261" i="1" s="1"/>
  <c r="I8262" i="1" s="1"/>
  <c r="I8263" i="1" s="1"/>
  <c r="I8264" i="1" s="1"/>
  <c r="I8265" i="1" s="1"/>
  <c r="I8266" i="1" s="1"/>
  <c r="I8267" i="1" s="1"/>
  <c r="I8268" i="1" s="1"/>
  <c r="I8269" i="1" s="1"/>
  <c r="I8270" i="1" s="1"/>
  <c r="I8271" i="1" s="1"/>
  <c r="I8272" i="1" s="1"/>
  <c r="I8273" i="1" s="1"/>
  <c r="I8274" i="1" s="1"/>
  <c r="I8275" i="1" s="1"/>
  <c r="I8276" i="1" s="1"/>
  <c r="I8277" i="1" s="1"/>
  <c r="I8278" i="1" s="1"/>
  <c r="I8279" i="1" s="1"/>
  <c r="I8280" i="1" s="1"/>
  <c r="I8281" i="1" s="1"/>
  <c r="I8282" i="1" s="1"/>
  <c r="I8283" i="1" s="1"/>
  <c r="I8284" i="1" s="1"/>
  <c r="I8285" i="1" s="1"/>
  <c r="I8286" i="1" s="1"/>
  <c r="I8287" i="1" s="1"/>
  <c r="I8288" i="1" s="1"/>
  <c r="I8289" i="1" s="1"/>
  <c r="I8290" i="1" s="1"/>
  <c r="I8291" i="1" s="1"/>
  <c r="I8292" i="1" s="1"/>
  <c r="I8293" i="1" s="1"/>
  <c r="I8294" i="1" s="1"/>
  <c r="I8295" i="1" s="1"/>
  <c r="I8296" i="1" s="1"/>
  <c r="I8297" i="1" s="1"/>
  <c r="I8298" i="1" s="1"/>
  <c r="I8299" i="1" s="1"/>
  <c r="I8300" i="1" s="1"/>
  <c r="I8301" i="1" s="1"/>
  <c r="I8302" i="1" s="1"/>
  <c r="I8303" i="1" s="1"/>
  <c r="I8304" i="1" s="1"/>
  <c r="I8305" i="1" s="1"/>
  <c r="I8306" i="1" s="1"/>
  <c r="I8307" i="1" s="1"/>
  <c r="I8308" i="1" s="1"/>
  <c r="I8309" i="1" s="1"/>
  <c r="I8310" i="1" s="1"/>
  <c r="I8311" i="1" s="1"/>
  <c r="I8312" i="1" s="1"/>
  <c r="I8313" i="1" s="1"/>
  <c r="I8314" i="1" s="1"/>
  <c r="I8315" i="1" s="1"/>
  <c r="I8316" i="1" s="1"/>
  <c r="I8317" i="1" s="1"/>
  <c r="I8318" i="1" s="1"/>
  <c r="I8319" i="1" s="1"/>
  <c r="I8320" i="1" s="1"/>
  <c r="I8321" i="1" s="1"/>
  <c r="I8322" i="1" s="1"/>
  <c r="I8323" i="1" s="1"/>
  <c r="I8324" i="1" s="1"/>
  <c r="I8325" i="1" s="1"/>
  <c r="I8326" i="1" s="1"/>
  <c r="I8327" i="1" s="1"/>
  <c r="I8328" i="1" s="1"/>
  <c r="I8329" i="1" s="1"/>
  <c r="I8330" i="1" s="1"/>
  <c r="I8331" i="1" s="1"/>
  <c r="I8332" i="1" s="1"/>
  <c r="I8333" i="1" s="1"/>
  <c r="I8334" i="1" s="1"/>
  <c r="I8335" i="1" s="1"/>
  <c r="I8336" i="1" s="1"/>
  <c r="I8337" i="1" s="1"/>
  <c r="I8338" i="1" s="1"/>
  <c r="I8339" i="1" s="1"/>
  <c r="I8340" i="1" s="1"/>
  <c r="I8341" i="1" s="1"/>
  <c r="I8342" i="1" s="1"/>
  <c r="I8343" i="1" s="1"/>
  <c r="I8344" i="1" s="1"/>
  <c r="I8345" i="1" s="1"/>
  <c r="I8346" i="1" s="1"/>
  <c r="I8347" i="1" s="1"/>
  <c r="I8348" i="1" s="1"/>
  <c r="I8349" i="1" s="1"/>
  <c r="I8350" i="1" s="1"/>
  <c r="I8351" i="1" s="1"/>
  <c r="I8352" i="1" s="1"/>
  <c r="I8353" i="1" s="1"/>
  <c r="I8354" i="1" s="1"/>
  <c r="I8355" i="1" s="1"/>
  <c r="I8356" i="1" s="1"/>
  <c r="I8357" i="1" s="1"/>
  <c r="I8358" i="1" s="1"/>
  <c r="I8359" i="1" s="1"/>
  <c r="I8360" i="1" s="1"/>
  <c r="I8361" i="1" s="1"/>
  <c r="I8362" i="1" s="1"/>
  <c r="I8363" i="1" s="1"/>
  <c r="I8364" i="1" s="1"/>
  <c r="I8365" i="1" s="1"/>
  <c r="I8366" i="1" s="1"/>
  <c r="I8367" i="1" s="1"/>
  <c r="I8368" i="1" s="1"/>
  <c r="I8369" i="1" s="1"/>
  <c r="I8370" i="1" s="1"/>
  <c r="I8371" i="1" s="1"/>
  <c r="I8372" i="1" s="1"/>
  <c r="I8373" i="1" s="1"/>
  <c r="I8374" i="1" s="1"/>
  <c r="I8375" i="1" s="1"/>
  <c r="I8376" i="1" s="1"/>
  <c r="I8377" i="1" s="1"/>
  <c r="I8378" i="1" s="1"/>
  <c r="I8379" i="1" s="1"/>
  <c r="I8380" i="1" s="1"/>
  <c r="I8381" i="1" s="1"/>
  <c r="I8382" i="1" s="1"/>
  <c r="I8383" i="1" s="1"/>
  <c r="I8384" i="1" s="1"/>
  <c r="I8385" i="1" s="1"/>
  <c r="I8386" i="1" s="1"/>
  <c r="I8387" i="1" s="1"/>
  <c r="I8388" i="1" s="1"/>
  <c r="I8389" i="1" s="1"/>
  <c r="I8390" i="1" s="1"/>
  <c r="I8391" i="1" s="1"/>
  <c r="I8392" i="1" s="1"/>
  <c r="I8393" i="1" s="1"/>
  <c r="I8394" i="1" s="1"/>
  <c r="I8395" i="1" s="1"/>
  <c r="I8396" i="1" s="1"/>
  <c r="I8397" i="1" s="1"/>
  <c r="I8398" i="1" s="1"/>
  <c r="I8399" i="1" s="1"/>
  <c r="I8400" i="1" s="1"/>
  <c r="I8401" i="1" s="1"/>
  <c r="I8402" i="1" s="1"/>
  <c r="I8403" i="1" s="1"/>
  <c r="I8404" i="1" s="1"/>
  <c r="I8405" i="1" s="1"/>
  <c r="I8406" i="1" s="1"/>
  <c r="I8407" i="1" s="1"/>
  <c r="I8408" i="1" s="1"/>
  <c r="I8409" i="1" s="1"/>
  <c r="I8410" i="1" s="1"/>
  <c r="I8411" i="1" s="1"/>
  <c r="I8412" i="1" s="1"/>
  <c r="I8413" i="1" s="1"/>
  <c r="I8414" i="1" s="1"/>
  <c r="I8415" i="1" s="1"/>
  <c r="I8416" i="1" s="1"/>
  <c r="I8417" i="1" s="1"/>
  <c r="I8418" i="1" s="1"/>
  <c r="I8419" i="1" s="1"/>
  <c r="I8420" i="1" s="1"/>
  <c r="I8421" i="1" s="1"/>
  <c r="I8422" i="1" s="1"/>
  <c r="I8423" i="1" s="1"/>
  <c r="I8424" i="1" s="1"/>
  <c r="I8425" i="1" s="1"/>
  <c r="I8426" i="1" s="1"/>
  <c r="I8427" i="1" s="1"/>
  <c r="I8428" i="1" s="1"/>
  <c r="I8429" i="1" s="1"/>
  <c r="I8430" i="1" s="1"/>
  <c r="I8431" i="1" s="1"/>
  <c r="I8432" i="1" s="1"/>
  <c r="I8433" i="1" s="1"/>
  <c r="I8434" i="1" s="1"/>
  <c r="I8435" i="1" s="1"/>
  <c r="I8436" i="1" s="1"/>
  <c r="I8437" i="1" s="1"/>
  <c r="I8438" i="1" s="1"/>
  <c r="I8439" i="1" s="1"/>
  <c r="I8440" i="1" s="1"/>
  <c r="I8441" i="1" s="1"/>
  <c r="I8442" i="1" s="1"/>
  <c r="I8443" i="1" s="1"/>
  <c r="I8444" i="1" s="1"/>
  <c r="I8445" i="1" s="1"/>
  <c r="I8446" i="1" s="1"/>
  <c r="I8447" i="1" s="1"/>
  <c r="I8448" i="1" s="1"/>
  <c r="I8449" i="1" s="1"/>
  <c r="I8450" i="1" s="1"/>
  <c r="I8451" i="1" s="1"/>
  <c r="I8452" i="1" s="1"/>
  <c r="I8453" i="1" s="1"/>
  <c r="I8454" i="1" s="1"/>
  <c r="I8455" i="1" s="1"/>
  <c r="I8456" i="1" s="1"/>
  <c r="I8457" i="1" s="1"/>
  <c r="I8458" i="1" s="1"/>
  <c r="I8459" i="1" s="1"/>
  <c r="I8460" i="1" s="1"/>
  <c r="I8461" i="1" s="1"/>
  <c r="I8462" i="1" s="1"/>
  <c r="I8463" i="1" s="1"/>
  <c r="I8464" i="1" s="1"/>
  <c r="I8465" i="1" s="1"/>
  <c r="I8466" i="1" s="1"/>
  <c r="I8467" i="1" s="1"/>
  <c r="I8468" i="1" s="1"/>
  <c r="I8469" i="1" s="1"/>
  <c r="I8470" i="1" s="1"/>
  <c r="I8471" i="1" s="1"/>
  <c r="I8472" i="1" s="1"/>
  <c r="I8473" i="1" s="1"/>
  <c r="I8474" i="1" s="1"/>
  <c r="I8475" i="1" s="1"/>
  <c r="I8476" i="1" s="1"/>
  <c r="I8477" i="1" s="1"/>
  <c r="I8478" i="1" s="1"/>
  <c r="I8479" i="1" s="1"/>
  <c r="I8480" i="1" s="1"/>
  <c r="I8481" i="1" s="1"/>
  <c r="I8482" i="1" s="1"/>
  <c r="I8483" i="1" s="1"/>
  <c r="I8484" i="1" s="1"/>
  <c r="I8485" i="1" s="1"/>
  <c r="I8486" i="1" s="1"/>
  <c r="I8487" i="1" s="1"/>
  <c r="I8488" i="1" s="1"/>
  <c r="I8489" i="1" s="1"/>
  <c r="I8490" i="1" s="1"/>
  <c r="I8491" i="1" s="1"/>
  <c r="I8492" i="1" s="1"/>
  <c r="I8493" i="1" s="1"/>
  <c r="I8494" i="1" s="1"/>
  <c r="I8495" i="1" s="1"/>
  <c r="I8496" i="1" s="1"/>
  <c r="I8497" i="1" s="1"/>
  <c r="I8498" i="1" s="1"/>
  <c r="I8499" i="1" s="1"/>
  <c r="I8500" i="1" s="1"/>
  <c r="I8501" i="1" s="1"/>
  <c r="I8502" i="1" s="1"/>
  <c r="I8503" i="1" s="1"/>
  <c r="I8504" i="1" s="1"/>
  <c r="I8505" i="1" s="1"/>
  <c r="I8506" i="1" s="1"/>
  <c r="I8507" i="1" s="1"/>
  <c r="I8508" i="1" s="1"/>
  <c r="I8509" i="1" s="1"/>
  <c r="I8510" i="1" s="1"/>
  <c r="I8511" i="1" s="1"/>
  <c r="I8512" i="1" s="1"/>
  <c r="I8513" i="1" s="1"/>
  <c r="I8514" i="1" s="1"/>
  <c r="I8515" i="1" s="1"/>
  <c r="I8516" i="1" s="1"/>
  <c r="I8517" i="1" s="1"/>
  <c r="I8518" i="1" s="1"/>
  <c r="I8519" i="1" s="1"/>
  <c r="I8520" i="1" s="1"/>
  <c r="I8521" i="1" s="1"/>
  <c r="I8522" i="1" s="1"/>
  <c r="I8523" i="1" s="1"/>
  <c r="I8524" i="1" s="1"/>
  <c r="I8525" i="1" s="1"/>
  <c r="I8526" i="1" s="1"/>
  <c r="I8527" i="1" s="1"/>
  <c r="I8528" i="1" s="1"/>
  <c r="I8529" i="1" s="1"/>
  <c r="I8530" i="1" s="1"/>
  <c r="I8531" i="1" s="1"/>
  <c r="I8532" i="1" s="1"/>
  <c r="I8533" i="1" s="1"/>
  <c r="I8534" i="1" s="1"/>
  <c r="I8535" i="1" s="1"/>
  <c r="I8536" i="1" s="1"/>
  <c r="I8537" i="1" s="1"/>
  <c r="I8538" i="1" s="1"/>
  <c r="I8539" i="1" s="1"/>
  <c r="I8540" i="1" s="1"/>
  <c r="I8541" i="1" s="1"/>
  <c r="I8542" i="1" s="1"/>
  <c r="I8543" i="1" s="1"/>
  <c r="I8544" i="1" s="1"/>
  <c r="I8545" i="1" s="1"/>
  <c r="I8546" i="1" s="1"/>
  <c r="I8547" i="1" s="1"/>
  <c r="I8548" i="1" s="1"/>
  <c r="I8549" i="1" s="1"/>
  <c r="I8550" i="1" s="1"/>
  <c r="I8551" i="1" s="1"/>
  <c r="I8552" i="1" s="1"/>
  <c r="I8553" i="1" s="1"/>
  <c r="I8554" i="1" s="1"/>
  <c r="I8555" i="1" s="1"/>
  <c r="I8556" i="1" s="1"/>
  <c r="I8557" i="1" s="1"/>
  <c r="I8558" i="1" s="1"/>
  <c r="I8559" i="1" s="1"/>
  <c r="I8560" i="1" s="1"/>
  <c r="I8561" i="1" s="1"/>
  <c r="I8562" i="1" s="1"/>
  <c r="I8563" i="1" s="1"/>
  <c r="I8564" i="1" s="1"/>
  <c r="I8565" i="1" s="1"/>
  <c r="I8566" i="1" s="1"/>
  <c r="I8567" i="1" s="1"/>
  <c r="I8568" i="1" s="1"/>
  <c r="I8569" i="1" s="1"/>
  <c r="I8570" i="1" s="1"/>
  <c r="I8571" i="1" s="1"/>
  <c r="I8572" i="1" s="1"/>
  <c r="I8573" i="1" s="1"/>
  <c r="I8574" i="1" s="1"/>
  <c r="I8575" i="1" s="1"/>
  <c r="I8576" i="1" s="1"/>
  <c r="I8577" i="1" s="1"/>
  <c r="I8578" i="1" s="1"/>
  <c r="I8579" i="1" s="1"/>
  <c r="I8580" i="1" s="1"/>
  <c r="I8581" i="1" s="1"/>
  <c r="I8582" i="1" s="1"/>
  <c r="I8583" i="1" s="1"/>
  <c r="I8584" i="1" s="1"/>
  <c r="I8585" i="1" s="1"/>
  <c r="I8586" i="1" s="1"/>
  <c r="I8587" i="1" s="1"/>
  <c r="I8588" i="1" s="1"/>
  <c r="I8589" i="1" s="1"/>
  <c r="I8590" i="1" s="1"/>
  <c r="I8591" i="1" s="1"/>
  <c r="I8592" i="1" s="1"/>
  <c r="I8593" i="1" s="1"/>
  <c r="I8594" i="1" s="1"/>
  <c r="I8595" i="1" s="1"/>
  <c r="I8596" i="1" s="1"/>
  <c r="I8597" i="1" s="1"/>
  <c r="I8598" i="1" s="1"/>
  <c r="I8599" i="1" s="1"/>
  <c r="I8600" i="1" s="1"/>
  <c r="I8601" i="1" s="1"/>
  <c r="I8602" i="1" s="1"/>
  <c r="I8603" i="1" s="1"/>
  <c r="I8604" i="1" s="1"/>
  <c r="I8605" i="1" s="1"/>
  <c r="I8606" i="1" s="1"/>
  <c r="I8607" i="1" s="1"/>
  <c r="I8608" i="1" s="1"/>
  <c r="I8609" i="1" s="1"/>
  <c r="I8610" i="1" s="1"/>
  <c r="I8611" i="1" s="1"/>
  <c r="I8612" i="1" s="1"/>
  <c r="I8613" i="1" s="1"/>
  <c r="I8614" i="1" s="1"/>
  <c r="I8615" i="1" s="1"/>
  <c r="I8616" i="1" s="1"/>
  <c r="I8617" i="1" s="1"/>
  <c r="I8618" i="1" s="1"/>
  <c r="I8619" i="1" s="1"/>
  <c r="I8620" i="1" s="1"/>
  <c r="I8621" i="1" s="1"/>
  <c r="I8622" i="1" s="1"/>
  <c r="I8623" i="1" s="1"/>
  <c r="I8624" i="1" s="1"/>
  <c r="I8625" i="1" s="1"/>
  <c r="I8626" i="1" s="1"/>
  <c r="I8627" i="1" s="1"/>
  <c r="I8628" i="1" s="1"/>
  <c r="I8629" i="1" s="1"/>
  <c r="I8630" i="1" s="1"/>
  <c r="I8631" i="1" s="1"/>
  <c r="I8632" i="1" s="1"/>
  <c r="I8633" i="1" s="1"/>
  <c r="I8634" i="1" s="1"/>
  <c r="I8635" i="1" s="1"/>
  <c r="I8636" i="1" s="1"/>
  <c r="I8637" i="1" s="1"/>
  <c r="I8638" i="1" s="1"/>
  <c r="I8639" i="1" s="1"/>
  <c r="I8640" i="1" s="1"/>
  <c r="I8641" i="1" s="1"/>
  <c r="I8642" i="1" s="1"/>
  <c r="I8643" i="1" s="1"/>
  <c r="I8644" i="1" s="1"/>
  <c r="I8645" i="1" s="1"/>
  <c r="I8646" i="1" s="1"/>
  <c r="I8647" i="1" s="1"/>
  <c r="I8648" i="1" s="1"/>
  <c r="I8649" i="1" s="1"/>
  <c r="I8650" i="1" s="1"/>
  <c r="I8651" i="1" s="1"/>
  <c r="I8652" i="1" s="1"/>
  <c r="I8653" i="1" s="1"/>
  <c r="I8654" i="1" s="1"/>
  <c r="I8655" i="1" s="1"/>
  <c r="I8656" i="1" s="1"/>
  <c r="I8657" i="1" s="1"/>
  <c r="I8658" i="1" s="1"/>
  <c r="I8659" i="1" s="1"/>
  <c r="I8660" i="1" s="1"/>
  <c r="I8661" i="1" s="1"/>
  <c r="I8662" i="1" s="1"/>
  <c r="I8663" i="1" s="1"/>
  <c r="I8664" i="1" s="1"/>
  <c r="I8665" i="1" s="1"/>
  <c r="I8666" i="1" s="1"/>
  <c r="I8667" i="1" s="1"/>
  <c r="I8668" i="1" s="1"/>
  <c r="I8669" i="1" s="1"/>
  <c r="I8670" i="1" s="1"/>
  <c r="I8671" i="1" s="1"/>
  <c r="I8672" i="1" s="1"/>
  <c r="I8673" i="1" s="1"/>
  <c r="I8674" i="1" s="1"/>
  <c r="I8675" i="1" s="1"/>
  <c r="I8676" i="1" s="1"/>
  <c r="I8677" i="1" s="1"/>
  <c r="I8678" i="1" s="1"/>
  <c r="I8679" i="1" s="1"/>
  <c r="I8680" i="1" s="1"/>
  <c r="I8681" i="1" s="1"/>
  <c r="I8682" i="1" s="1"/>
  <c r="I8683" i="1" s="1"/>
  <c r="I8684" i="1" s="1"/>
  <c r="I8685" i="1" s="1"/>
  <c r="I8686" i="1" s="1"/>
  <c r="I8687" i="1" s="1"/>
  <c r="I8688" i="1" s="1"/>
  <c r="I8689" i="1" s="1"/>
  <c r="I8690" i="1" s="1"/>
  <c r="I8691" i="1" s="1"/>
  <c r="I8692" i="1" s="1"/>
  <c r="I8693" i="1" s="1"/>
  <c r="I8694" i="1" s="1"/>
  <c r="I8695" i="1" s="1"/>
  <c r="I8696" i="1" s="1"/>
  <c r="I8697" i="1" s="1"/>
  <c r="I8698" i="1" s="1"/>
  <c r="I8699" i="1" s="1"/>
  <c r="I8700" i="1" s="1"/>
  <c r="I8701" i="1" s="1"/>
  <c r="I8702" i="1" s="1"/>
  <c r="I8703" i="1" s="1"/>
  <c r="I8704" i="1" s="1"/>
  <c r="I8705" i="1" s="1"/>
  <c r="I8706" i="1" s="1"/>
  <c r="I8707" i="1" s="1"/>
  <c r="I8708" i="1" s="1"/>
  <c r="I8709" i="1" s="1"/>
  <c r="I8710" i="1" s="1"/>
  <c r="I8711" i="1" s="1"/>
  <c r="I8712" i="1" s="1"/>
  <c r="I8713" i="1" s="1"/>
  <c r="I8714" i="1" s="1"/>
  <c r="I8715" i="1" s="1"/>
  <c r="I8716" i="1" s="1"/>
  <c r="I8717" i="1" s="1"/>
  <c r="I8718" i="1" s="1"/>
  <c r="I8719" i="1" s="1"/>
  <c r="I8720" i="1" s="1"/>
  <c r="I8721" i="1" s="1"/>
  <c r="I8722" i="1" s="1"/>
  <c r="I8723" i="1" s="1"/>
  <c r="I8724" i="1" s="1"/>
  <c r="I8725" i="1" s="1"/>
  <c r="I8726" i="1" s="1"/>
  <c r="I8727" i="1" s="1"/>
  <c r="I8728" i="1" s="1"/>
  <c r="I8729" i="1" s="1"/>
  <c r="I8730" i="1" s="1"/>
  <c r="I8731" i="1" s="1"/>
  <c r="I8732" i="1" s="1"/>
  <c r="I8733" i="1" s="1"/>
  <c r="I8734" i="1" s="1"/>
  <c r="I8735" i="1" s="1"/>
  <c r="I8736" i="1" s="1"/>
  <c r="I8737" i="1" s="1"/>
  <c r="I8738" i="1" s="1"/>
  <c r="I8739" i="1" s="1"/>
  <c r="I8740" i="1" s="1"/>
  <c r="I8741" i="1" s="1"/>
  <c r="I8742" i="1" s="1"/>
  <c r="I8743" i="1" s="1"/>
  <c r="I8744" i="1" s="1"/>
  <c r="I8745" i="1" s="1"/>
  <c r="I8746" i="1" s="1"/>
  <c r="I8747" i="1" s="1"/>
  <c r="I8748" i="1" s="1"/>
  <c r="I8749" i="1" s="1"/>
  <c r="I8750" i="1" s="1"/>
  <c r="I8751" i="1" s="1"/>
  <c r="I8752" i="1" s="1"/>
  <c r="I8753" i="1" s="1"/>
  <c r="I8754" i="1" s="1"/>
  <c r="I8755" i="1" s="1"/>
  <c r="I8756" i="1" s="1"/>
  <c r="I8757" i="1" s="1"/>
  <c r="I8758" i="1" s="1"/>
  <c r="I8759" i="1" s="1"/>
  <c r="I8760" i="1" s="1"/>
  <c r="I8761" i="1" s="1"/>
  <c r="I8762" i="1" s="1"/>
  <c r="I8763" i="1" s="1"/>
  <c r="I8764" i="1" s="1"/>
  <c r="I8765" i="1" s="1"/>
  <c r="I8766" i="1" s="1"/>
  <c r="I8767" i="1" s="1"/>
  <c r="I8768" i="1" s="1"/>
  <c r="I8769" i="1" s="1"/>
  <c r="I8770" i="1" s="1"/>
  <c r="I8771" i="1" s="1"/>
  <c r="I8772" i="1" s="1"/>
  <c r="I8773" i="1" s="1"/>
  <c r="I8774" i="1" s="1"/>
  <c r="I8775" i="1" s="1"/>
  <c r="I8776" i="1" s="1"/>
  <c r="I8777" i="1" s="1"/>
  <c r="I8778" i="1" s="1"/>
  <c r="I8779" i="1" s="1"/>
  <c r="I8780" i="1" s="1"/>
  <c r="I8781" i="1" s="1"/>
  <c r="I8782" i="1" s="1"/>
  <c r="I8783" i="1" s="1"/>
  <c r="I8784" i="1" s="1"/>
  <c r="I8785" i="1" s="1"/>
  <c r="I8786" i="1" s="1"/>
  <c r="I8787" i="1" s="1"/>
  <c r="I8788" i="1" s="1"/>
  <c r="I8789" i="1" s="1"/>
  <c r="I8790" i="1" s="1"/>
  <c r="I8791" i="1" s="1"/>
  <c r="I8792" i="1" s="1"/>
  <c r="I8793" i="1" s="1"/>
  <c r="I8794" i="1" s="1"/>
  <c r="I8795" i="1" s="1"/>
  <c r="I8796" i="1" s="1"/>
  <c r="I8797" i="1" s="1"/>
  <c r="I8798" i="1" s="1"/>
  <c r="I8799" i="1" s="1"/>
  <c r="I8800" i="1" s="1"/>
  <c r="I8801" i="1" s="1"/>
  <c r="I8802" i="1" s="1"/>
  <c r="I8803" i="1" s="1"/>
  <c r="I8804" i="1" s="1"/>
  <c r="I8805" i="1" s="1"/>
  <c r="I8806" i="1" s="1"/>
  <c r="I8807" i="1" s="1"/>
  <c r="I8808" i="1" s="1"/>
  <c r="I8809" i="1" s="1"/>
  <c r="I8810" i="1" s="1"/>
  <c r="I8811" i="1" s="1"/>
  <c r="I8812" i="1" s="1"/>
  <c r="I8813" i="1" s="1"/>
  <c r="I8814" i="1" s="1"/>
  <c r="I8815" i="1" s="1"/>
  <c r="I8816" i="1" s="1"/>
  <c r="I8817" i="1" s="1"/>
  <c r="I8818" i="1" s="1"/>
  <c r="I8819" i="1" s="1"/>
  <c r="I8820" i="1" s="1"/>
  <c r="I8821" i="1" s="1"/>
  <c r="I8822" i="1" s="1"/>
  <c r="I8823" i="1" s="1"/>
  <c r="I8824" i="1" s="1"/>
  <c r="I8825" i="1" s="1"/>
  <c r="I8826" i="1" s="1"/>
  <c r="I8827" i="1" s="1"/>
  <c r="I8828" i="1" s="1"/>
  <c r="I8829" i="1" s="1"/>
  <c r="I8830" i="1" s="1"/>
  <c r="I8831" i="1" s="1"/>
  <c r="I8832" i="1" s="1"/>
  <c r="I8833" i="1" s="1"/>
  <c r="I8834" i="1" s="1"/>
  <c r="I8835" i="1" s="1"/>
  <c r="I8836" i="1" s="1"/>
  <c r="I8837" i="1" s="1"/>
  <c r="I8838" i="1" s="1"/>
  <c r="I8839" i="1" s="1"/>
  <c r="I8840" i="1" s="1"/>
  <c r="I8841" i="1" s="1"/>
  <c r="I8842" i="1" s="1"/>
  <c r="I8843" i="1" s="1"/>
  <c r="I8844" i="1" s="1"/>
  <c r="I8845" i="1" s="1"/>
  <c r="I8846" i="1" s="1"/>
  <c r="I8847" i="1" s="1"/>
  <c r="I8848" i="1" s="1"/>
  <c r="I8849" i="1" s="1"/>
  <c r="I8850" i="1" s="1"/>
  <c r="I8851" i="1" s="1"/>
  <c r="I8852" i="1" s="1"/>
  <c r="I8853" i="1" s="1"/>
  <c r="I8854" i="1" s="1"/>
  <c r="I8855" i="1" s="1"/>
  <c r="I8856" i="1" s="1"/>
  <c r="I8857" i="1" s="1"/>
  <c r="I8858" i="1" s="1"/>
  <c r="I8859" i="1" s="1"/>
  <c r="I8860" i="1" s="1"/>
  <c r="I8861" i="1" s="1"/>
  <c r="I8862" i="1" s="1"/>
  <c r="I8863" i="1" s="1"/>
  <c r="I8864" i="1" s="1"/>
  <c r="I8865" i="1" s="1"/>
  <c r="I8866" i="1" s="1"/>
  <c r="I8867" i="1" s="1"/>
  <c r="I8868" i="1" s="1"/>
  <c r="I8869" i="1" s="1"/>
  <c r="I8870" i="1" s="1"/>
  <c r="I8871" i="1" s="1"/>
  <c r="I8872" i="1" s="1"/>
  <c r="I8873" i="1" s="1"/>
  <c r="I8874" i="1" s="1"/>
  <c r="I8875" i="1" s="1"/>
  <c r="I8876" i="1" s="1"/>
  <c r="I8877" i="1" s="1"/>
  <c r="I8878" i="1" s="1"/>
  <c r="I8879" i="1" s="1"/>
  <c r="I8880" i="1" s="1"/>
  <c r="I8881" i="1" s="1"/>
  <c r="I8882" i="1" s="1"/>
  <c r="I8883" i="1" s="1"/>
  <c r="I8884" i="1" s="1"/>
  <c r="I8885" i="1" s="1"/>
  <c r="I8886" i="1" s="1"/>
  <c r="I8887" i="1" s="1"/>
  <c r="I8888" i="1" s="1"/>
  <c r="I8889" i="1" s="1"/>
  <c r="I8890" i="1" s="1"/>
  <c r="I8891" i="1" s="1"/>
  <c r="I8892" i="1" s="1"/>
  <c r="I8893" i="1" s="1"/>
  <c r="I8894" i="1" s="1"/>
  <c r="I8895" i="1" s="1"/>
  <c r="I8896" i="1" s="1"/>
  <c r="I8897" i="1" s="1"/>
  <c r="I8898" i="1" s="1"/>
  <c r="I8899" i="1" s="1"/>
  <c r="I8900" i="1" s="1"/>
  <c r="I8901" i="1" s="1"/>
  <c r="I8902" i="1" s="1"/>
  <c r="I8903" i="1" s="1"/>
  <c r="I8904" i="1" s="1"/>
  <c r="I8905" i="1" s="1"/>
  <c r="I8906" i="1" s="1"/>
  <c r="I8907" i="1" s="1"/>
  <c r="I8908" i="1" s="1"/>
  <c r="I8909" i="1" s="1"/>
  <c r="I8910" i="1" s="1"/>
  <c r="I8911" i="1" s="1"/>
  <c r="I8912" i="1" s="1"/>
  <c r="I8913" i="1" s="1"/>
  <c r="I8914" i="1" s="1"/>
  <c r="I8915" i="1" s="1"/>
  <c r="I8916" i="1" s="1"/>
  <c r="I8917" i="1" s="1"/>
  <c r="I8918" i="1" s="1"/>
  <c r="I8919" i="1" s="1"/>
  <c r="I8920" i="1" s="1"/>
  <c r="I8921" i="1" s="1"/>
  <c r="I8922" i="1" s="1"/>
  <c r="I8923" i="1" s="1"/>
  <c r="I8924" i="1" s="1"/>
  <c r="I8925" i="1" s="1"/>
  <c r="I8926" i="1" s="1"/>
  <c r="I8927" i="1" s="1"/>
  <c r="I8928" i="1" s="1"/>
  <c r="I8929" i="1" s="1"/>
  <c r="I8930" i="1" s="1"/>
  <c r="I8931" i="1" s="1"/>
  <c r="I8932" i="1" s="1"/>
  <c r="I8933" i="1" s="1"/>
  <c r="I8934" i="1" s="1"/>
  <c r="I8935" i="1" s="1"/>
  <c r="I8936" i="1" s="1"/>
  <c r="I8937" i="1" s="1"/>
  <c r="I8938" i="1" s="1"/>
  <c r="I8939" i="1" s="1"/>
  <c r="I8940" i="1" s="1"/>
  <c r="I8941" i="1" s="1"/>
  <c r="I8942" i="1" s="1"/>
  <c r="I8943" i="1" s="1"/>
  <c r="I8944" i="1" s="1"/>
  <c r="I8945" i="1" s="1"/>
  <c r="I8946" i="1" s="1"/>
  <c r="I8947" i="1" s="1"/>
  <c r="I8948" i="1" s="1"/>
  <c r="I8949" i="1" s="1"/>
  <c r="I8950" i="1" s="1"/>
  <c r="I8951" i="1" s="1"/>
  <c r="I8952" i="1" s="1"/>
  <c r="I8953" i="1" s="1"/>
  <c r="I8954" i="1" s="1"/>
  <c r="I8955" i="1" s="1"/>
  <c r="I8956" i="1" s="1"/>
  <c r="I8957" i="1" s="1"/>
  <c r="I8958" i="1" s="1"/>
  <c r="I8959" i="1" s="1"/>
  <c r="I8960" i="1" s="1"/>
  <c r="I8961" i="1" s="1"/>
  <c r="I8962" i="1" s="1"/>
  <c r="I8963" i="1" s="1"/>
  <c r="I8964" i="1" s="1"/>
  <c r="I8965" i="1" s="1"/>
  <c r="I8966" i="1" s="1"/>
  <c r="I8967" i="1" s="1"/>
  <c r="I8968" i="1" s="1"/>
  <c r="I8969" i="1" s="1"/>
  <c r="I8970" i="1" s="1"/>
  <c r="I8971" i="1" s="1"/>
  <c r="I8972" i="1" s="1"/>
  <c r="I8973" i="1" s="1"/>
  <c r="I8974" i="1" s="1"/>
  <c r="I8975" i="1" s="1"/>
  <c r="I8976" i="1" s="1"/>
  <c r="I8977" i="1" s="1"/>
  <c r="I8978" i="1" s="1"/>
  <c r="I8979" i="1" s="1"/>
  <c r="I8980" i="1" s="1"/>
  <c r="I8981" i="1" s="1"/>
  <c r="I8982" i="1" s="1"/>
  <c r="I8983" i="1" s="1"/>
  <c r="I8984" i="1" s="1"/>
  <c r="I8985" i="1" s="1"/>
  <c r="I8986" i="1" s="1"/>
  <c r="I8987" i="1" s="1"/>
  <c r="I8988" i="1" s="1"/>
  <c r="I8989" i="1" s="1"/>
  <c r="I8990" i="1" s="1"/>
  <c r="I8991" i="1" s="1"/>
  <c r="I8992" i="1" s="1"/>
  <c r="I8993" i="1" s="1"/>
  <c r="I8994" i="1" s="1"/>
  <c r="I8995" i="1" s="1"/>
  <c r="I8996" i="1" s="1"/>
  <c r="I8997" i="1" s="1"/>
  <c r="I8998" i="1" s="1"/>
  <c r="I8999" i="1" s="1"/>
  <c r="I9000" i="1" s="1"/>
  <c r="I9001" i="1" s="1"/>
  <c r="I9002" i="1" s="1"/>
  <c r="I9003" i="1" s="1"/>
  <c r="I9004" i="1" s="1"/>
  <c r="I9005" i="1" s="1"/>
  <c r="I9006" i="1" s="1"/>
  <c r="I9007" i="1" s="1"/>
  <c r="I9008" i="1" s="1"/>
  <c r="I9009" i="1" s="1"/>
  <c r="I9010" i="1" s="1"/>
  <c r="I9011" i="1" s="1"/>
  <c r="I9012" i="1" s="1"/>
  <c r="I9013" i="1" s="1"/>
  <c r="I9014" i="1" s="1"/>
  <c r="I9015" i="1" s="1"/>
  <c r="I9016" i="1" s="1"/>
  <c r="I9017" i="1" s="1"/>
  <c r="I9018" i="1" s="1"/>
  <c r="I9019" i="1" s="1"/>
  <c r="I9020" i="1" s="1"/>
  <c r="I9021" i="1" s="1"/>
  <c r="I9022" i="1" s="1"/>
  <c r="I9023" i="1" s="1"/>
  <c r="I9024" i="1" s="1"/>
  <c r="I9025" i="1" s="1"/>
  <c r="I9026" i="1" s="1"/>
  <c r="I9027" i="1" s="1"/>
  <c r="I9028" i="1" s="1"/>
  <c r="I9029" i="1" s="1"/>
  <c r="I9030" i="1" s="1"/>
  <c r="I9031" i="1" s="1"/>
  <c r="I9032" i="1" s="1"/>
  <c r="I9033" i="1" s="1"/>
  <c r="I9034" i="1" s="1"/>
  <c r="I9035" i="1" s="1"/>
  <c r="I9036" i="1" s="1"/>
  <c r="I9037" i="1" s="1"/>
  <c r="I9038" i="1" s="1"/>
  <c r="I9039" i="1" s="1"/>
  <c r="I9040" i="1" s="1"/>
  <c r="I9041" i="1" s="1"/>
  <c r="I9042" i="1" s="1"/>
  <c r="I9043" i="1" s="1"/>
  <c r="I9044" i="1" s="1"/>
  <c r="I9045" i="1" s="1"/>
  <c r="I9046" i="1" s="1"/>
  <c r="I9047" i="1" s="1"/>
  <c r="I9048" i="1" s="1"/>
  <c r="I9049" i="1" s="1"/>
  <c r="I9050" i="1" s="1"/>
  <c r="I9051" i="1" s="1"/>
  <c r="I9052" i="1" s="1"/>
  <c r="I9053" i="1" s="1"/>
  <c r="I9054" i="1" s="1"/>
  <c r="I9055" i="1" s="1"/>
  <c r="I9056" i="1" s="1"/>
  <c r="I9057" i="1" s="1"/>
  <c r="I9058" i="1" s="1"/>
  <c r="I9059" i="1" s="1"/>
  <c r="I9060" i="1" s="1"/>
  <c r="I9061" i="1" s="1"/>
  <c r="I9062" i="1" s="1"/>
  <c r="I9063" i="1" s="1"/>
  <c r="I9064" i="1" s="1"/>
  <c r="I9065" i="1" s="1"/>
  <c r="I9066" i="1" s="1"/>
  <c r="I9067" i="1" s="1"/>
  <c r="I9068" i="1" s="1"/>
  <c r="I9069" i="1" s="1"/>
  <c r="I9070" i="1" s="1"/>
  <c r="I9071" i="1" s="1"/>
  <c r="I9072" i="1" s="1"/>
  <c r="I9073" i="1" s="1"/>
  <c r="I9074" i="1" s="1"/>
  <c r="I9075" i="1" s="1"/>
  <c r="I9076" i="1" s="1"/>
  <c r="I9077" i="1" s="1"/>
  <c r="I9078" i="1" s="1"/>
  <c r="I9079" i="1" s="1"/>
  <c r="I9080" i="1" s="1"/>
  <c r="I9081" i="1" s="1"/>
  <c r="I9082" i="1" s="1"/>
  <c r="I9083" i="1" s="1"/>
  <c r="I9084" i="1" s="1"/>
  <c r="I9085" i="1" s="1"/>
  <c r="I9086" i="1" s="1"/>
  <c r="I9087" i="1" s="1"/>
  <c r="I9088" i="1" s="1"/>
  <c r="I9089" i="1" s="1"/>
  <c r="I9090" i="1" s="1"/>
  <c r="I9091" i="1" s="1"/>
  <c r="I9092" i="1" s="1"/>
  <c r="I9093" i="1" s="1"/>
  <c r="I9094" i="1" s="1"/>
  <c r="I9095" i="1" s="1"/>
  <c r="I9096" i="1" s="1"/>
  <c r="I9097" i="1" s="1"/>
  <c r="I9098" i="1" s="1"/>
  <c r="I9099" i="1" s="1"/>
  <c r="I9100" i="1" s="1"/>
  <c r="I9101" i="1" s="1"/>
  <c r="I9102" i="1" s="1"/>
  <c r="I9103" i="1" s="1"/>
  <c r="I9104" i="1" s="1"/>
  <c r="I9105" i="1" s="1"/>
  <c r="I9106" i="1" s="1"/>
  <c r="I9107" i="1" s="1"/>
  <c r="I9108" i="1" s="1"/>
  <c r="I9109" i="1" s="1"/>
  <c r="I9110" i="1" s="1"/>
  <c r="I9111" i="1" s="1"/>
  <c r="I9112" i="1" s="1"/>
  <c r="I9113" i="1" s="1"/>
  <c r="I9114" i="1" s="1"/>
  <c r="I9115" i="1" s="1"/>
  <c r="I9116" i="1" s="1"/>
  <c r="I9117" i="1" s="1"/>
  <c r="I9118" i="1" s="1"/>
  <c r="I9119" i="1" s="1"/>
  <c r="I9120" i="1" s="1"/>
  <c r="I9121" i="1" s="1"/>
  <c r="I9122" i="1" s="1"/>
  <c r="I9123" i="1" s="1"/>
  <c r="I9124" i="1" s="1"/>
  <c r="I9125" i="1" s="1"/>
  <c r="I9126" i="1" s="1"/>
  <c r="I9127" i="1" s="1"/>
  <c r="I9128" i="1" s="1"/>
  <c r="I9129" i="1" s="1"/>
  <c r="I9130" i="1" s="1"/>
  <c r="I9131" i="1" s="1"/>
  <c r="I9132" i="1" s="1"/>
  <c r="I9133" i="1" s="1"/>
  <c r="I9134" i="1" s="1"/>
  <c r="I9135" i="1" s="1"/>
  <c r="I9136" i="1" s="1"/>
  <c r="I9137" i="1" s="1"/>
  <c r="I9138" i="1" s="1"/>
  <c r="I9139" i="1" s="1"/>
  <c r="I9140" i="1" s="1"/>
  <c r="I9141" i="1" s="1"/>
  <c r="I9142" i="1" s="1"/>
  <c r="I9143" i="1" s="1"/>
  <c r="I9144" i="1" s="1"/>
  <c r="I9145" i="1" s="1"/>
  <c r="I9146" i="1" s="1"/>
  <c r="I9147" i="1" s="1"/>
  <c r="I9148" i="1" s="1"/>
  <c r="I9149" i="1" s="1"/>
  <c r="I9150" i="1" s="1"/>
  <c r="I9151" i="1" s="1"/>
  <c r="I9152" i="1" s="1"/>
  <c r="I9153" i="1" s="1"/>
  <c r="I9154" i="1" s="1"/>
  <c r="I9155" i="1" s="1"/>
  <c r="I9156" i="1" s="1"/>
  <c r="I9157" i="1" s="1"/>
  <c r="I9158" i="1" s="1"/>
  <c r="I9159" i="1" s="1"/>
  <c r="I9160" i="1" s="1"/>
  <c r="I9161" i="1" s="1"/>
  <c r="I9162" i="1" s="1"/>
  <c r="I9163" i="1" s="1"/>
  <c r="I9164" i="1" s="1"/>
  <c r="I9165" i="1" s="1"/>
  <c r="I9166" i="1" s="1"/>
  <c r="I9167" i="1" s="1"/>
  <c r="I9168" i="1" s="1"/>
  <c r="I9169" i="1" s="1"/>
  <c r="I9170" i="1" s="1"/>
  <c r="I9171" i="1" s="1"/>
  <c r="I9172" i="1" s="1"/>
  <c r="I9173" i="1" s="1"/>
  <c r="I9174" i="1" s="1"/>
  <c r="I9175" i="1" s="1"/>
  <c r="I9176" i="1" s="1"/>
  <c r="I9177" i="1" s="1"/>
  <c r="I9178" i="1" s="1"/>
  <c r="I9179" i="1" s="1"/>
  <c r="I9180" i="1" s="1"/>
  <c r="I9181" i="1" s="1"/>
  <c r="I9182" i="1" s="1"/>
  <c r="I9183" i="1" s="1"/>
  <c r="I9184" i="1" s="1"/>
  <c r="I9185" i="1" s="1"/>
  <c r="I9186" i="1" s="1"/>
  <c r="I9187" i="1" s="1"/>
  <c r="I9188" i="1" s="1"/>
  <c r="I9189" i="1" s="1"/>
  <c r="I9190" i="1" s="1"/>
  <c r="I9191" i="1" s="1"/>
  <c r="I9192" i="1" s="1"/>
  <c r="I9193" i="1" s="1"/>
  <c r="I9194" i="1" s="1"/>
  <c r="I9195" i="1" s="1"/>
  <c r="I9196" i="1" s="1"/>
  <c r="I9197" i="1" s="1"/>
  <c r="I9198" i="1" s="1"/>
  <c r="I9199" i="1" s="1"/>
  <c r="I9200" i="1" s="1"/>
  <c r="I9201" i="1" s="1"/>
  <c r="I9202" i="1" s="1"/>
  <c r="I9203" i="1" s="1"/>
  <c r="I9204" i="1" s="1"/>
  <c r="I9205" i="1" s="1"/>
  <c r="I9206" i="1" s="1"/>
  <c r="I9207" i="1" s="1"/>
  <c r="I9208" i="1" s="1"/>
  <c r="I9209" i="1" s="1"/>
  <c r="I9210" i="1" s="1"/>
  <c r="I9211" i="1" s="1"/>
  <c r="I9212" i="1" s="1"/>
  <c r="I9213" i="1" s="1"/>
  <c r="I9214" i="1" s="1"/>
  <c r="I9215" i="1" s="1"/>
  <c r="I9216" i="1" s="1"/>
  <c r="I9217" i="1" s="1"/>
  <c r="I9218" i="1" s="1"/>
  <c r="I9219" i="1" s="1"/>
  <c r="I9220" i="1" s="1"/>
  <c r="I9221" i="1" s="1"/>
  <c r="I9222" i="1" s="1"/>
  <c r="I9223" i="1" s="1"/>
  <c r="I9224" i="1" s="1"/>
  <c r="I9225" i="1" s="1"/>
  <c r="I9226" i="1" s="1"/>
  <c r="I9227" i="1" s="1"/>
  <c r="I9228" i="1" s="1"/>
  <c r="I9229" i="1" s="1"/>
  <c r="I9230" i="1" s="1"/>
  <c r="I9231" i="1" s="1"/>
  <c r="I9232" i="1" s="1"/>
  <c r="I9233" i="1" s="1"/>
  <c r="I9234" i="1" s="1"/>
  <c r="I9235" i="1" s="1"/>
  <c r="I9236" i="1" s="1"/>
  <c r="I9237" i="1" s="1"/>
  <c r="I9238" i="1" s="1"/>
  <c r="I9239" i="1" s="1"/>
  <c r="I9240" i="1" s="1"/>
  <c r="I9241" i="1" s="1"/>
  <c r="I9242" i="1" s="1"/>
  <c r="I9243" i="1" s="1"/>
  <c r="I9244" i="1" s="1"/>
  <c r="I9245" i="1" s="1"/>
  <c r="I9246" i="1" s="1"/>
  <c r="I9247" i="1" s="1"/>
  <c r="I9248" i="1" s="1"/>
  <c r="I9249" i="1" s="1"/>
  <c r="I9250" i="1" s="1"/>
  <c r="I9251" i="1" s="1"/>
  <c r="I9252" i="1" s="1"/>
  <c r="I9253" i="1" s="1"/>
  <c r="I9254" i="1" s="1"/>
  <c r="I9255" i="1" s="1"/>
  <c r="I9256" i="1" s="1"/>
  <c r="I9257" i="1" s="1"/>
  <c r="I9258" i="1" s="1"/>
  <c r="I9259" i="1" s="1"/>
  <c r="I9260" i="1" s="1"/>
  <c r="I9261" i="1" s="1"/>
  <c r="I9262" i="1" s="1"/>
  <c r="I9263" i="1" s="1"/>
  <c r="I9264" i="1" s="1"/>
  <c r="I9265" i="1" s="1"/>
  <c r="I9266" i="1" s="1"/>
  <c r="I9267" i="1" s="1"/>
  <c r="I9268" i="1" s="1"/>
  <c r="I9269" i="1" s="1"/>
  <c r="I9270" i="1" s="1"/>
  <c r="I9271" i="1" s="1"/>
  <c r="I9272" i="1" s="1"/>
  <c r="I9273" i="1" s="1"/>
  <c r="I9274" i="1" s="1"/>
  <c r="I9275" i="1" s="1"/>
  <c r="I9276" i="1" s="1"/>
  <c r="I9277" i="1" s="1"/>
  <c r="I9278" i="1" s="1"/>
  <c r="I9279" i="1" s="1"/>
  <c r="I9280" i="1" s="1"/>
  <c r="I9281" i="1" s="1"/>
  <c r="I9282" i="1" s="1"/>
  <c r="I9283" i="1" s="1"/>
  <c r="I9284" i="1" s="1"/>
  <c r="I9285" i="1" s="1"/>
  <c r="I9286" i="1" s="1"/>
  <c r="I9287" i="1" s="1"/>
  <c r="I9288" i="1" s="1"/>
  <c r="I9289" i="1" s="1"/>
  <c r="I9290" i="1" s="1"/>
  <c r="I9291" i="1" s="1"/>
  <c r="I9292" i="1" s="1"/>
  <c r="I9293" i="1" s="1"/>
  <c r="I9294" i="1" s="1"/>
  <c r="I9295" i="1" s="1"/>
  <c r="I9296" i="1" s="1"/>
  <c r="I9297" i="1" s="1"/>
  <c r="I9298" i="1" s="1"/>
  <c r="I9299" i="1" s="1"/>
  <c r="I9300" i="1" s="1"/>
  <c r="I9301" i="1" s="1"/>
  <c r="I9302" i="1" s="1"/>
  <c r="I9303" i="1" s="1"/>
  <c r="I9304" i="1" s="1"/>
  <c r="I9305" i="1" s="1"/>
  <c r="I9306" i="1" s="1"/>
  <c r="I9307" i="1" s="1"/>
  <c r="I9308" i="1" s="1"/>
  <c r="I9309" i="1" s="1"/>
  <c r="I9310" i="1" s="1"/>
  <c r="I9311" i="1" s="1"/>
  <c r="I9312" i="1" s="1"/>
  <c r="I9313" i="1" s="1"/>
  <c r="I9314" i="1" s="1"/>
  <c r="I9315" i="1" s="1"/>
  <c r="I9316" i="1" s="1"/>
  <c r="I9317" i="1" s="1"/>
  <c r="I9318" i="1" s="1"/>
  <c r="I9319" i="1" s="1"/>
  <c r="I9320" i="1" s="1"/>
  <c r="I9321" i="1" s="1"/>
  <c r="I9322" i="1" s="1"/>
  <c r="I9323" i="1" s="1"/>
  <c r="I9324" i="1" s="1"/>
  <c r="I9325" i="1" s="1"/>
  <c r="I9326" i="1" s="1"/>
  <c r="I9327" i="1" s="1"/>
  <c r="I9328" i="1" s="1"/>
  <c r="I9329" i="1" s="1"/>
  <c r="I9330" i="1" s="1"/>
  <c r="I9331" i="1" s="1"/>
  <c r="I9332" i="1" s="1"/>
  <c r="I9333" i="1" s="1"/>
  <c r="I9334" i="1" s="1"/>
  <c r="I9335" i="1" s="1"/>
  <c r="I9336" i="1" s="1"/>
  <c r="I9337" i="1" s="1"/>
  <c r="I9338" i="1" s="1"/>
  <c r="I9339" i="1" s="1"/>
  <c r="I9340" i="1" s="1"/>
  <c r="I9341" i="1" s="1"/>
  <c r="I9342" i="1" s="1"/>
  <c r="I9343" i="1" s="1"/>
  <c r="I9344" i="1" s="1"/>
  <c r="I9345" i="1" s="1"/>
  <c r="I9346" i="1" s="1"/>
  <c r="I9347" i="1" s="1"/>
  <c r="I9348" i="1" s="1"/>
  <c r="I9349" i="1" s="1"/>
  <c r="I9350" i="1" s="1"/>
  <c r="I9351" i="1" s="1"/>
  <c r="I9352" i="1" s="1"/>
  <c r="I9353" i="1" s="1"/>
  <c r="I9354" i="1" s="1"/>
  <c r="I9355" i="1" s="1"/>
  <c r="I9356" i="1" s="1"/>
  <c r="I9357" i="1" s="1"/>
  <c r="I9358" i="1" s="1"/>
  <c r="I9359" i="1" s="1"/>
  <c r="I9360" i="1" s="1"/>
  <c r="I9361" i="1" s="1"/>
  <c r="I9362" i="1" s="1"/>
  <c r="I9363" i="1" s="1"/>
  <c r="I9364" i="1" s="1"/>
  <c r="I9365" i="1" s="1"/>
  <c r="I9366" i="1" s="1"/>
  <c r="I9367" i="1" s="1"/>
  <c r="I9368" i="1" s="1"/>
  <c r="I9369" i="1" s="1"/>
  <c r="I9370" i="1" s="1"/>
  <c r="I9371" i="1" s="1"/>
  <c r="I9372" i="1" s="1"/>
  <c r="I9373" i="1" s="1"/>
  <c r="I9374" i="1" s="1"/>
  <c r="I9375" i="1" s="1"/>
  <c r="I9376" i="1" s="1"/>
  <c r="I9377" i="1" s="1"/>
  <c r="I9378" i="1" s="1"/>
  <c r="I9379" i="1" s="1"/>
  <c r="I9380" i="1" s="1"/>
  <c r="I9381" i="1" s="1"/>
  <c r="I9382" i="1" s="1"/>
  <c r="I9383" i="1" s="1"/>
  <c r="I9384" i="1" s="1"/>
  <c r="I9385" i="1" s="1"/>
  <c r="I9386" i="1" s="1"/>
  <c r="I9387" i="1" s="1"/>
  <c r="I9388" i="1" s="1"/>
  <c r="I9389" i="1" s="1"/>
  <c r="I9390" i="1" s="1"/>
  <c r="I9391" i="1" s="1"/>
  <c r="I9392" i="1" s="1"/>
  <c r="I9393" i="1" s="1"/>
  <c r="I9394" i="1" s="1"/>
  <c r="I9395" i="1" s="1"/>
  <c r="I9396" i="1" s="1"/>
  <c r="I9397" i="1" s="1"/>
  <c r="I9398" i="1" s="1"/>
  <c r="I9399" i="1" s="1"/>
  <c r="I9400" i="1" s="1"/>
  <c r="I9401" i="1" s="1"/>
  <c r="I9402" i="1" s="1"/>
  <c r="I9403" i="1" s="1"/>
  <c r="I9404" i="1" s="1"/>
  <c r="I9405" i="1" s="1"/>
  <c r="I9406" i="1" s="1"/>
  <c r="I9407" i="1" s="1"/>
  <c r="I9408" i="1" s="1"/>
  <c r="I9409" i="1" s="1"/>
  <c r="I9410" i="1" s="1"/>
  <c r="I9411" i="1" s="1"/>
  <c r="I9412" i="1" s="1"/>
  <c r="I9413" i="1" s="1"/>
  <c r="I9414" i="1" s="1"/>
  <c r="I9415" i="1" s="1"/>
  <c r="I9416" i="1" s="1"/>
  <c r="I9417" i="1" s="1"/>
  <c r="I9418" i="1" s="1"/>
  <c r="I9419" i="1" s="1"/>
  <c r="I9420" i="1" s="1"/>
  <c r="I9421" i="1" s="1"/>
  <c r="I9422" i="1" s="1"/>
  <c r="I9423" i="1" s="1"/>
  <c r="I9424" i="1" s="1"/>
  <c r="I9425" i="1" s="1"/>
  <c r="I9426" i="1" s="1"/>
  <c r="I9427" i="1" s="1"/>
  <c r="I9428" i="1" s="1"/>
  <c r="I9429" i="1" s="1"/>
  <c r="I9430" i="1" s="1"/>
  <c r="I9431" i="1" s="1"/>
  <c r="I9432" i="1" s="1"/>
  <c r="I9433" i="1" s="1"/>
  <c r="I9434" i="1" s="1"/>
  <c r="I9435" i="1" s="1"/>
  <c r="I9436" i="1" s="1"/>
  <c r="I9437" i="1" s="1"/>
  <c r="I9438" i="1" s="1"/>
  <c r="I9439" i="1" s="1"/>
  <c r="I9440" i="1" s="1"/>
  <c r="I9441" i="1" s="1"/>
  <c r="I9442" i="1" s="1"/>
  <c r="I9443" i="1" s="1"/>
  <c r="I9444" i="1" s="1"/>
  <c r="I9445" i="1" s="1"/>
  <c r="I9446" i="1" s="1"/>
  <c r="I9447" i="1" s="1"/>
  <c r="I9448" i="1" s="1"/>
  <c r="I9449" i="1" s="1"/>
  <c r="I9450" i="1" s="1"/>
  <c r="I9451" i="1" s="1"/>
  <c r="I9452" i="1" s="1"/>
  <c r="I9453" i="1" s="1"/>
  <c r="I9454" i="1" s="1"/>
  <c r="I9455" i="1" s="1"/>
  <c r="I9456" i="1" s="1"/>
  <c r="I9457" i="1" s="1"/>
  <c r="I9458" i="1" s="1"/>
  <c r="I9459" i="1" s="1"/>
  <c r="I9460" i="1" s="1"/>
  <c r="I9461" i="1" s="1"/>
  <c r="I9462" i="1" s="1"/>
  <c r="I9463" i="1" s="1"/>
  <c r="I9464" i="1" s="1"/>
  <c r="I9465" i="1" s="1"/>
  <c r="I9466" i="1" s="1"/>
  <c r="I9467" i="1" s="1"/>
  <c r="I9468" i="1" s="1"/>
  <c r="I9469" i="1" s="1"/>
  <c r="I9470" i="1" s="1"/>
  <c r="I9471" i="1" s="1"/>
  <c r="I9472" i="1" s="1"/>
  <c r="I9473" i="1" s="1"/>
  <c r="I9474" i="1" s="1"/>
  <c r="I9475" i="1" s="1"/>
  <c r="I9476" i="1" s="1"/>
  <c r="I9477" i="1" s="1"/>
  <c r="I9478" i="1" s="1"/>
  <c r="I9479" i="1" s="1"/>
  <c r="I9480" i="1" s="1"/>
  <c r="I9481" i="1" s="1"/>
  <c r="I9482" i="1" s="1"/>
  <c r="I9483" i="1" s="1"/>
  <c r="I9484" i="1" s="1"/>
  <c r="I9485" i="1" s="1"/>
  <c r="I9486" i="1" s="1"/>
  <c r="I9487" i="1" s="1"/>
  <c r="I9488" i="1" s="1"/>
  <c r="I9489" i="1" s="1"/>
  <c r="I9490" i="1" s="1"/>
  <c r="I9491" i="1" s="1"/>
  <c r="I9492" i="1" s="1"/>
  <c r="I9493" i="1" s="1"/>
  <c r="I9494" i="1" s="1"/>
  <c r="I9495" i="1" s="1"/>
  <c r="I9496" i="1" s="1"/>
  <c r="I9497" i="1" s="1"/>
  <c r="I9498" i="1" s="1"/>
  <c r="I9499" i="1" s="1"/>
  <c r="I9500" i="1" s="1"/>
  <c r="I9501" i="1" s="1"/>
  <c r="I9502" i="1" s="1"/>
  <c r="I9503" i="1" s="1"/>
  <c r="I9504" i="1" s="1"/>
  <c r="I9505" i="1" s="1"/>
  <c r="I9506" i="1" s="1"/>
  <c r="I9507" i="1" s="1"/>
  <c r="I9508" i="1" s="1"/>
  <c r="I9509" i="1" s="1"/>
  <c r="I9510" i="1" s="1"/>
  <c r="I9511" i="1" s="1"/>
  <c r="I9512" i="1" s="1"/>
  <c r="I9513" i="1" s="1"/>
  <c r="I9514" i="1" s="1"/>
  <c r="I9515" i="1" s="1"/>
  <c r="I9516" i="1" s="1"/>
  <c r="I9517" i="1" s="1"/>
  <c r="I9518" i="1" s="1"/>
  <c r="I9519" i="1" s="1"/>
  <c r="I9520" i="1" s="1"/>
  <c r="I9521" i="1" s="1"/>
  <c r="I9522" i="1" s="1"/>
  <c r="I9523" i="1" s="1"/>
  <c r="I9524" i="1" s="1"/>
  <c r="I9525" i="1" s="1"/>
  <c r="I9526" i="1" s="1"/>
  <c r="I9527" i="1" s="1"/>
  <c r="I9528" i="1" s="1"/>
  <c r="I9529" i="1" s="1"/>
  <c r="I9530" i="1" s="1"/>
  <c r="I9531" i="1" s="1"/>
  <c r="I9532" i="1" s="1"/>
  <c r="I9533" i="1" s="1"/>
  <c r="I9534" i="1" s="1"/>
  <c r="I9535" i="1" s="1"/>
  <c r="I9536" i="1" s="1"/>
  <c r="I9537" i="1" s="1"/>
  <c r="I9538" i="1" s="1"/>
  <c r="I9539" i="1" s="1"/>
  <c r="I9540" i="1" s="1"/>
  <c r="I9541" i="1" s="1"/>
  <c r="I9542" i="1" s="1"/>
  <c r="I9543" i="1" s="1"/>
  <c r="I9544" i="1" s="1"/>
  <c r="I9545" i="1" s="1"/>
  <c r="I9546" i="1" s="1"/>
  <c r="I9547" i="1" s="1"/>
  <c r="I9548" i="1" s="1"/>
  <c r="I9549" i="1" s="1"/>
  <c r="I9550" i="1" s="1"/>
  <c r="I9551" i="1" s="1"/>
  <c r="I9552" i="1" s="1"/>
  <c r="I9553" i="1" s="1"/>
  <c r="I9554" i="1" s="1"/>
  <c r="I9555" i="1" s="1"/>
  <c r="I9556" i="1" s="1"/>
  <c r="I9557" i="1" s="1"/>
  <c r="I9558" i="1" s="1"/>
  <c r="I9559" i="1" s="1"/>
  <c r="I9560" i="1" s="1"/>
  <c r="I9561" i="1" s="1"/>
  <c r="I9562" i="1" s="1"/>
  <c r="I9563" i="1" s="1"/>
  <c r="I9564" i="1" s="1"/>
  <c r="I9565" i="1" s="1"/>
  <c r="I9566" i="1" s="1"/>
  <c r="I9567" i="1" s="1"/>
  <c r="I9568" i="1" s="1"/>
  <c r="I9569" i="1" s="1"/>
  <c r="I9570" i="1" s="1"/>
  <c r="I9571" i="1" s="1"/>
  <c r="I9572" i="1" s="1"/>
  <c r="I9573" i="1" s="1"/>
  <c r="I9574" i="1" s="1"/>
  <c r="I9575" i="1" s="1"/>
  <c r="I9576" i="1" s="1"/>
  <c r="I9577" i="1" s="1"/>
  <c r="I9578" i="1" s="1"/>
  <c r="I9579" i="1" s="1"/>
  <c r="I9580" i="1" s="1"/>
  <c r="I9581" i="1" s="1"/>
  <c r="I9582" i="1" s="1"/>
  <c r="I9583" i="1" s="1"/>
  <c r="I9584" i="1" s="1"/>
  <c r="I9585" i="1" s="1"/>
  <c r="I9586" i="1" s="1"/>
  <c r="I9587" i="1" s="1"/>
  <c r="I9588" i="1" s="1"/>
  <c r="I9589" i="1" s="1"/>
  <c r="I9590" i="1" s="1"/>
  <c r="I9591" i="1" s="1"/>
  <c r="I9592" i="1" s="1"/>
  <c r="I9593" i="1" s="1"/>
  <c r="I9594" i="1" s="1"/>
  <c r="I9595" i="1" s="1"/>
  <c r="I9596" i="1" s="1"/>
  <c r="I9597" i="1" s="1"/>
  <c r="I9598" i="1" s="1"/>
  <c r="I9599" i="1" s="1"/>
  <c r="I9600" i="1" s="1"/>
  <c r="I9601" i="1" s="1"/>
  <c r="I9602" i="1" s="1"/>
  <c r="I9603" i="1" s="1"/>
  <c r="I9604" i="1" s="1"/>
  <c r="I9605" i="1" s="1"/>
  <c r="I9606" i="1" s="1"/>
  <c r="I9607" i="1" s="1"/>
  <c r="I9608" i="1" s="1"/>
  <c r="I9609" i="1" s="1"/>
  <c r="I9610" i="1" s="1"/>
  <c r="I9611" i="1" s="1"/>
  <c r="I9612" i="1" s="1"/>
  <c r="I9613" i="1" s="1"/>
  <c r="I9614" i="1" s="1"/>
  <c r="I9615" i="1" s="1"/>
  <c r="I9616" i="1" s="1"/>
  <c r="I9617" i="1" s="1"/>
  <c r="I9618" i="1" s="1"/>
  <c r="I9619" i="1" s="1"/>
  <c r="I9620" i="1" s="1"/>
  <c r="I9621" i="1" s="1"/>
  <c r="I9622" i="1" s="1"/>
  <c r="I9623" i="1" s="1"/>
  <c r="I9624" i="1" s="1"/>
  <c r="I9625" i="1" s="1"/>
  <c r="I9626" i="1" s="1"/>
  <c r="I9627" i="1" s="1"/>
  <c r="I9628" i="1" s="1"/>
  <c r="I9629" i="1" s="1"/>
  <c r="I9630" i="1" s="1"/>
  <c r="I9631" i="1" s="1"/>
  <c r="I9632" i="1" s="1"/>
  <c r="I9633" i="1" s="1"/>
  <c r="I9634" i="1" s="1"/>
  <c r="I9635" i="1" s="1"/>
  <c r="I9636" i="1" s="1"/>
  <c r="I9637" i="1" s="1"/>
  <c r="I9638" i="1" s="1"/>
  <c r="I9639" i="1" s="1"/>
  <c r="I9640" i="1" s="1"/>
  <c r="I9641" i="1" s="1"/>
  <c r="I9642" i="1" s="1"/>
  <c r="I9643" i="1" s="1"/>
  <c r="I9644" i="1" s="1"/>
  <c r="I9645" i="1" s="1"/>
  <c r="I9646" i="1" s="1"/>
  <c r="I9647" i="1" s="1"/>
  <c r="I9648" i="1" s="1"/>
  <c r="I9649" i="1" s="1"/>
  <c r="I9650" i="1" s="1"/>
  <c r="I9651" i="1" s="1"/>
  <c r="I9652" i="1" s="1"/>
  <c r="I9653" i="1" s="1"/>
  <c r="I9654" i="1" s="1"/>
  <c r="I9655" i="1" s="1"/>
  <c r="I9656" i="1" s="1"/>
  <c r="I9657" i="1" s="1"/>
  <c r="I9658" i="1" s="1"/>
  <c r="I9659" i="1" s="1"/>
  <c r="I9660" i="1" s="1"/>
  <c r="I9661" i="1" s="1"/>
  <c r="I9662" i="1" s="1"/>
  <c r="I9663" i="1" s="1"/>
  <c r="I9664" i="1" s="1"/>
  <c r="I9665" i="1" s="1"/>
  <c r="I9666" i="1" s="1"/>
  <c r="I9667" i="1" s="1"/>
  <c r="I9668" i="1" s="1"/>
  <c r="I9669" i="1" s="1"/>
  <c r="I9670" i="1" s="1"/>
  <c r="I9671" i="1" s="1"/>
  <c r="I9672" i="1" s="1"/>
  <c r="I9673" i="1" s="1"/>
  <c r="I9674" i="1" s="1"/>
  <c r="I9675" i="1" s="1"/>
  <c r="I9676" i="1" s="1"/>
  <c r="I9677" i="1" s="1"/>
  <c r="I9678" i="1" s="1"/>
  <c r="I9679" i="1" s="1"/>
  <c r="I9680" i="1" s="1"/>
  <c r="I9681" i="1" s="1"/>
  <c r="I9682" i="1" s="1"/>
  <c r="I9683" i="1" s="1"/>
  <c r="I9684" i="1" s="1"/>
  <c r="I9685" i="1" s="1"/>
  <c r="I9686" i="1" s="1"/>
  <c r="I9687" i="1" s="1"/>
  <c r="I9688" i="1" s="1"/>
  <c r="I9689" i="1" s="1"/>
  <c r="I9690" i="1" s="1"/>
  <c r="I9691" i="1" s="1"/>
  <c r="I9692" i="1" s="1"/>
  <c r="I9693" i="1" s="1"/>
  <c r="I9694" i="1" s="1"/>
  <c r="I9695" i="1" s="1"/>
  <c r="I9696" i="1" s="1"/>
  <c r="I9697" i="1" s="1"/>
  <c r="I9698" i="1" s="1"/>
  <c r="I9699" i="1" s="1"/>
  <c r="I9700" i="1" s="1"/>
  <c r="I9701" i="1" s="1"/>
  <c r="I9702" i="1" s="1"/>
  <c r="I9703" i="1" s="1"/>
  <c r="I9704" i="1" s="1"/>
  <c r="I9705" i="1" s="1"/>
  <c r="I9706" i="1" s="1"/>
  <c r="I9707" i="1" s="1"/>
  <c r="I9708" i="1" s="1"/>
  <c r="I9709" i="1" s="1"/>
  <c r="I9710" i="1" s="1"/>
  <c r="I9711" i="1" s="1"/>
  <c r="I9712" i="1" s="1"/>
  <c r="I9713" i="1" s="1"/>
  <c r="I9714" i="1" s="1"/>
  <c r="I9715" i="1" s="1"/>
  <c r="I9716" i="1" s="1"/>
  <c r="I9717" i="1" s="1"/>
  <c r="I9718" i="1" s="1"/>
  <c r="I9719" i="1" s="1"/>
  <c r="I9720" i="1" s="1"/>
  <c r="I9721" i="1" s="1"/>
  <c r="I9722" i="1" s="1"/>
  <c r="I9723" i="1" s="1"/>
  <c r="I9724" i="1" s="1"/>
  <c r="I9725" i="1" s="1"/>
  <c r="I9726" i="1" s="1"/>
  <c r="I9727" i="1" s="1"/>
  <c r="I9728" i="1" s="1"/>
  <c r="I9729" i="1" s="1"/>
  <c r="I9730" i="1" s="1"/>
  <c r="I9731" i="1" s="1"/>
  <c r="I9732" i="1" s="1"/>
  <c r="I9733" i="1" s="1"/>
  <c r="I9734" i="1" s="1"/>
  <c r="I9735" i="1" s="1"/>
  <c r="I9736" i="1" s="1"/>
  <c r="I9737" i="1" s="1"/>
  <c r="I9738" i="1" s="1"/>
  <c r="I9739" i="1" s="1"/>
  <c r="I9740" i="1" s="1"/>
  <c r="I9741" i="1" s="1"/>
  <c r="I9742" i="1" s="1"/>
  <c r="I9743" i="1" s="1"/>
  <c r="I9744" i="1" s="1"/>
  <c r="I9745" i="1" s="1"/>
  <c r="I9746" i="1" s="1"/>
  <c r="I9747" i="1" s="1"/>
  <c r="I9748" i="1" s="1"/>
  <c r="I9749" i="1" s="1"/>
  <c r="I9750" i="1" s="1"/>
  <c r="I9751" i="1" s="1"/>
  <c r="I9752" i="1" s="1"/>
  <c r="I9753" i="1" s="1"/>
  <c r="I9754" i="1" s="1"/>
  <c r="I9755" i="1" s="1"/>
  <c r="I9756" i="1" s="1"/>
  <c r="I9757" i="1" s="1"/>
  <c r="I9758" i="1" s="1"/>
  <c r="I9759" i="1" s="1"/>
  <c r="I9760" i="1" s="1"/>
  <c r="I9761" i="1" s="1"/>
  <c r="I9762" i="1" s="1"/>
  <c r="I9763" i="1" s="1"/>
  <c r="I9764" i="1" s="1"/>
  <c r="I9765" i="1" s="1"/>
  <c r="I9766" i="1" s="1"/>
  <c r="I9767" i="1" s="1"/>
  <c r="I9768" i="1" s="1"/>
  <c r="I9769" i="1" s="1"/>
  <c r="I977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CONTABILIDAD</author>
  </authors>
  <commentList>
    <comment ref="M8918" authorId="0" shapeId="0" xr:uid="{B85A00F7-3DA8-4922-B85C-17B9ECDEB3EB}">
      <text>
        <r>
          <rPr>
            <b/>
            <sz val="11"/>
            <color indexed="81"/>
            <rFont val="Tahoma"/>
            <family val="2"/>
          </rPr>
          <t>CONTABILIDAD: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<sst xmlns="http://schemas.openxmlformats.org/spreadsheetml/2006/main" count="30460" uniqueCount="9084">
  <si>
    <t xml:space="preserve">Fact. No. </t>
  </si>
  <si>
    <t>Depósito Odontología  Recibos del 5272</t>
  </si>
  <si>
    <t>Depósito de Odontología</t>
  </si>
  <si>
    <t>Depósito Odontología  Recibos del 5204 al 5311</t>
  </si>
  <si>
    <t>Pago Fact.B1500014952 Febrero 2026</t>
  </si>
  <si>
    <t>ARS SeNaSa Contributivo Pensionados</t>
  </si>
  <si>
    <t>Depósito Extranjeros  Recibos del 0822 al 0825</t>
  </si>
  <si>
    <t>Depósito de Extranjeros</t>
  </si>
  <si>
    <t>Depósito Odontología  Recibos del 5292 al 5303</t>
  </si>
  <si>
    <t>Pago de IR 17 Marzo 2026</t>
  </si>
  <si>
    <t>Dirección General de Impuestos Internos DGII</t>
  </si>
  <si>
    <t>Depósito Extranjeros  Recibos del 0821</t>
  </si>
  <si>
    <t>Depósito Odontología  Recibos del 5272 al 5291</t>
  </si>
  <si>
    <t>Pago de Incentivos por Rendimiento Individual Jul-Dic. 2025</t>
  </si>
  <si>
    <t>Incentivos</t>
  </si>
  <si>
    <t>Depósito Extranjeros  Recibos del 0818 al 0820</t>
  </si>
  <si>
    <t>Depósito Odontología  Recibos del 5260 al 5271</t>
  </si>
  <si>
    <t>Depósito Odontología  Recibos del 5248 al 5259</t>
  </si>
  <si>
    <t>Mes de Abril 2026</t>
  </si>
  <si>
    <t xml:space="preserve">Gastos Bancarios </t>
  </si>
  <si>
    <t>Banreservas</t>
  </si>
  <si>
    <t>Fact. No. B1500000024</t>
  </si>
  <si>
    <t>Pago de Alimentos</t>
  </si>
  <si>
    <t>Kenny Joel Jiménez (Don Puro)</t>
  </si>
  <si>
    <t>Fact. No. 26695</t>
  </si>
  <si>
    <t>Pago de Materiales de Odontolgía</t>
  </si>
  <si>
    <t>Tió Depósito Dental, SRL.</t>
  </si>
  <si>
    <t>Fact. No. 8438</t>
  </si>
  <si>
    <t>Pago de Material Médico Quirúrgico</t>
  </si>
  <si>
    <t>Zen Pharmaceutical, SRL</t>
  </si>
  <si>
    <t>Fact. No. 48051-48053</t>
  </si>
  <si>
    <t>Pago de Equipo de Informático</t>
  </si>
  <si>
    <t>Universal de Computos, SRL</t>
  </si>
  <si>
    <t>Fact. No. 0009-0011-0012</t>
  </si>
  <si>
    <t>Suplitodo RD GAMVESA, SRL</t>
  </si>
  <si>
    <t>Fact. No. 764</t>
  </si>
  <si>
    <t>Pago de Medios de Contraste</t>
  </si>
  <si>
    <t>Suplidores Medicos Comerciales, SRL</t>
  </si>
  <si>
    <t>Fact. No. 1Z40018273-18434-18591</t>
  </si>
  <si>
    <t>Pago de Combustible, Dic 2025, Enero-Febrero. 2026</t>
  </si>
  <si>
    <t>Super Estación Esso Mao, SRL</t>
  </si>
  <si>
    <t>Fact. No. 1100007526-7806</t>
  </si>
  <si>
    <t>Pago de Alimentos, Utiles de Cocina y Materiales de Limpieza</t>
  </si>
  <si>
    <t>Supermercado Maeño, EIRL.</t>
  </si>
  <si>
    <t>Fact. No. 994-1002</t>
  </si>
  <si>
    <t>Pago de Servicios de Transporte</t>
  </si>
  <si>
    <t>Soluciones Medicas Global, SRL</t>
  </si>
  <si>
    <t>Fact. No. 1388</t>
  </si>
  <si>
    <t>Pago de Medicamentos</t>
  </si>
  <si>
    <t>Silver Pharma, SRL</t>
  </si>
  <si>
    <t>Fact. No. 41529</t>
  </si>
  <si>
    <t>Sean Dominican, SRL</t>
  </si>
  <si>
    <t>Fact. No. 158</t>
  </si>
  <si>
    <t>Pago de Internet</t>
  </si>
  <si>
    <t>Speedwi Telecom, SRL</t>
  </si>
  <si>
    <t>Fact. No. E450000000070</t>
  </si>
  <si>
    <t>Pago de Licencia de Informática Sistema de Laboratorio</t>
  </si>
  <si>
    <t>Stronics, SRL</t>
  </si>
  <si>
    <t>Fact. No. 4046</t>
  </si>
  <si>
    <t>Pago de Equipo de Climatización</t>
  </si>
  <si>
    <t>Plaza Valverde, SRL</t>
  </si>
  <si>
    <t>Fact. No. 1170029813</t>
  </si>
  <si>
    <t>Pago de Servicios de Alimentación</t>
  </si>
  <si>
    <t>Panadería y Reposteria Rico Pan Alexis Cruz, SRL</t>
  </si>
  <si>
    <t>Fact. No. 9697</t>
  </si>
  <si>
    <t>Morami, SRL</t>
  </si>
  <si>
    <t>Fact. No. B1500000011</t>
  </si>
  <si>
    <t>Pago 1er Ab. Papel de Imágenes de Rayos X</t>
  </si>
  <si>
    <t>Medcorp Solutions, SRL</t>
  </si>
  <si>
    <t>Fact. No. 51562-52643</t>
  </si>
  <si>
    <t>Pago de Oxígeno Médico</t>
  </si>
  <si>
    <t>Mix Air Dominicana, SRL.</t>
  </si>
  <si>
    <t>Fact. No. 15043-15324-15380</t>
  </si>
  <si>
    <t>Pago de Utiles Médicos Quirúrgicos y Medicamentos</t>
  </si>
  <si>
    <t>Medi San, SRL.</t>
  </si>
  <si>
    <t>Fact. No. E450000000058</t>
  </si>
  <si>
    <t>Pago de Internet y Cable</t>
  </si>
  <si>
    <t>Mao Central Connections,SRL</t>
  </si>
  <si>
    <t>Fact. No. 365</t>
  </si>
  <si>
    <t>Pago de Servicios de Alquileres</t>
  </si>
  <si>
    <t>Luis Samuel Balbuena</t>
  </si>
  <si>
    <t>Fact. No. 167</t>
  </si>
  <si>
    <t xml:space="preserve">Pago de Fumigación </t>
  </si>
  <si>
    <t>LGM Multiservicios, SRL</t>
  </si>
  <si>
    <t>Fact. No. 249</t>
  </si>
  <si>
    <t xml:space="preserve">Pago de Impresos </t>
  </si>
  <si>
    <t>Impremta Reyes Cabrera, EIRL</t>
  </si>
  <si>
    <t>Fact. No. 13238</t>
  </si>
  <si>
    <t>Hexapower Pharma, SRL</t>
  </si>
  <si>
    <t>Fact. No. E450000000789</t>
  </si>
  <si>
    <t>Grupo Farmacéutico Car-M, SRL</t>
  </si>
  <si>
    <t>Fact. No. 123</t>
  </si>
  <si>
    <t>Pago Acta Notarial Licitación Tomógrafo</t>
  </si>
  <si>
    <t>Franklin Urbano Hierro</t>
  </si>
  <si>
    <t>Fact. No. B1500000008</t>
  </si>
  <si>
    <t>Pago 1er Ab. Materiales de Oficina</t>
  </si>
  <si>
    <t>Debell Store, IERL</t>
  </si>
  <si>
    <t>Fact. No. 209</t>
  </si>
  <si>
    <t>Pago de Factura Teléfonica</t>
  </si>
  <si>
    <t>Compañía Dominicana de Telefónos,SA</t>
  </si>
  <si>
    <t>Pago de Servicios de Correos Institucionales</t>
  </si>
  <si>
    <t>Pago de GLP</t>
  </si>
  <si>
    <t>Combustibles de Yuna, SRL</t>
  </si>
  <si>
    <t>Fact. No. E450000000072</t>
  </si>
  <si>
    <t>Pago de Combustible</t>
  </si>
  <si>
    <t>Cetiosa, EIRL.</t>
  </si>
  <si>
    <t>Fact. No. 9000086940-89691</t>
  </si>
  <si>
    <t>Pago de Reactivos e Insumos de Laboratorio</t>
  </si>
  <si>
    <t>Bio Nuclear, SRL</t>
  </si>
  <si>
    <t>Fact. No. Ab. 66614</t>
  </si>
  <si>
    <t>Pago 1er Ab. Reactivos e Insumos de Laboratorio</t>
  </si>
  <si>
    <t>Bio Nova, SRL</t>
  </si>
  <si>
    <t>Fact. No. 13399</t>
  </si>
  <si>
    <t>Pago de Banderas Institucionales</t>
  </si>
  <si>
    <t>Banderas Global HC, SRL</t>
  </si>
  <si>
    <t>Fact. No. 2213</t>
  </si>
  <si>
    <t>Pago de Insumos Quirúrgico</t>
  </si>
  <si>
    <t>Argos Farmacéutica, SRL</t>
  </si>
  <si>
    <t>Fact. No. 110212322-12350-12389-12476-12699</t>
  </si>
  <si>
    <t>Pago de Materiales Ferreteros, Elécticos y Pintura</t>
  </si>
  <si>
    <t>A &amp; M Plomeria y Electricidad</t>
  </si>
  <si>
    <t>Fact. No. 24490</t>
  </si>
  <si>
    <t>Pago de 1er Cuota Poliza Responsabilidad Civil Médicos</t>
  </si>
  <si>
    <t>Angloamericana de Seguros, SA</t>
  </si>
  <si>
    <t>Fact. No. B1500001502</t>
  </si>
  <si>
    <t>Pago de Agua Embotellada</t>
  </si>
  <si>
    <t>Agua Fares, SRL.</t>
  </si>
  <si>
    <t>Fact. No. P0317177-C0451212</t>
  </si>
  <si>
    <t>Pago de Carnes</t>
  </si>
  <si>
    <t>Agropecuaría Fernández Muñoz, SRL.</t>
  </si>
  <si>
    <t>Fact. No. 197-201-202</t>
  </si>
  <si>
    <t>Pago de Servicios de Refigerios Actividades</t>
  </si>
  <si>
    <t>Abreu Lantigua Events, SRL</t>
  </si>
  <si>
    <t>Depósito Extranjeros  Recibos del 0814 al 0817</t>
  </si>
  <si>
    <t>Depósito Odontología  Recibos del 5231 al 5247</t>
  </si>
  <si>
    <t>Depósito Odontología  Recibos del 5224 al 5230</t>
  </si>
  <si>
    <t>Depósito Extranjeros  Recibos del 0812 al 0813</t>
  </si>
  <si>
    <t>Depósito Odontología  Recibos del 5216 al 5223</t>
  </si>
  <si>
    <t>Depósito Extranjeros  Recibos del 0808 al 0811</t>
  </si>
  <si>
    <t>Fact. No. 201976920</t>
  </si>
  <si>
    <t>Pago de Factura Teléfonica Febrero</t>
  </si>
  <si>
    <t>Altice Dominicana, SA</t>
  </si>
  <si>
    <t>Depósito Extranjeros  Recibos del 0807</t>
  </si>
  <si>
    <t>Depósito Odontología  Recibos del 5203 al 5215</t>
  </si>
  <si>
    <t>Pago Fact.B1500014785 Enero 2026</t>
  </si>
  <si>
    <t>ARS SeNaSa Contributivo</t>
  </si>
  <si>
    <t>Depósito Extranjeros  Recibos del 0805 al 0806</t>
  </si>
  <si>
    <t>Depósito Odontología  Recibos del 5188 al 5202</t>
  </si>
  <si>
    <t>Depósito Extranjeros  Recibos del 0794 al 0804</t>
  </si>
  <si>
    <t>Fact. No. B1500000109</t>
  </si>
  <si>
    <t>Pago de Servicios de Reparación de Infraestructura Frontal Y Lateral del vuelo del Techo de Atención al Usuario y La Parte de Atrás en Denglass</t>
  </si>
  <si>
    <t>Cristian José Guaba</t>
  </si>
  <si>
    <t>Depósito Odontología  Recibos del 5165 al 5187</t>
  </si>
  <si>
    <t>Depósito Extranjeros  Recibos del 0790 al 0793</t>
  </si>
  <si>
    <t>Depósito Extranjeros  Recibos del 0786 al 0789</t>
  </si>
  <si>
    <t>Depósito Odontología  Recibos del 5156 al 5164</t>
  </si>
  <si>
    <t>Pago Fact.B1500014781 Enero 2026</t>
  </si>
  <si>
    <t>Depósito Extranjeros  Recibos del 0773 al 0785</t>
  </si>
  <si>
    <t>Depósito Odontología  Recibos del 5140 al 5155</t>
  </si>
  <si>
    <t>Fact. No. B1500000354</t>
  </si>
  <si>
    <t>Pago de 50% Señalécticas de Diferes Areas</t>
  </si>
  <si>
    <t>Punto Gráfico SR, SRL</t>
  </si>
  <si>
    <t>Fact. No. B1500000341</t>
  </si>
  <si>
    <t>Pago de Agendas Institucionales</t>
  </si>
  <si>
    <t>SD Impresos Exress, SRL</t>
  </si>
  <si>
    <t>Depósito Odontología  Recibos del 5131 al 5139</t>
  </si>
  <si>
    <t>Depósito Extranjeros  Recibos del 0766 al 0772</t>
  </si>
  <si>
    <t>Depósito Odontología  Recibos del 5114 al 5130</t>
  </si>
  <si>
    <t>Pago Fact.B1500014780-782 Enero</t>
  </si>
  <si>
    <t>Pago Factura Mes de Febrero 2026</t>
  </si>
  <si>
    <t>ARS SeNaSa Subsidiado</t>
  </si>
  <si>
    <t>Depósito Odontología  Recibos del 5099 al 5113</t>
  </si>
  <si>
    <t>Pago Fact.B1500014783-14784 Enero 2026</t>
  </si>
  <si>
    <t>Depósito Extranjeros  Recibos del 0763 al 0765</t>
  </si>
  <si>
    <t>Depósito Odontología  Recibos del 5087 al 5098</t>
  </si>
  <si>
    <t>Fact. No. 656</t>
  </si>
  <si>
    <t>Cultivos Ambientales y Análisis Microbiologíco del Agua</t>
  </si>
  <si>
    <t>Gestiones Sanitarias &amp; Ambientales (GESA), SRL</t>
  </si>
  <si>
    <t>Depósito Odontología  Recibos del 5068 al 5086</t>
  </si>
  <si>
    <t>Pago de Servicios de Auditoría en Ambulatorios y Expedientes para Garantizar la Correcta Facturación Feb.</t>
  </si>
  <si>
    <t>Cristina Peña</t>
  </si>
  <si>
    <t>Pago de Servicios de Digitación de los Datos Estadísticos de las Diferentes Areas del Hospital Febrero</t>
  </si>
  <si>
    <t>Wendy Carolina Rodríguez</t>
  </si>
  <si>
    <t>Depósito Odontología  Recibos del 5064 al 5067</t>
  </si>
  <si>
    <t>Depósito Extranjeros  Recibos del 0746 al 0762</t>
  </si>
  <si>
    <t>Depósito Odontología  Recibos del 5043 al 5063</t>
  </si>
  <si>
    <t>Depósito Odontología  Recibos del 5033 al 5042</t>
  </si>
  <si>
    <t>Depósito Odontología  Recibos del 5018 al 5032</t>
  </si>
  <si>
    <t>Depósito Extranjeros Recibo</t>
  </si>
  <si>
    <t xml:space="preserve">Depósito Odontología  Recibos Panóramica </t>
  </si>
  <si>
    <t>Depósito de Odontología (Panoramicas)</t>
  </si>
  <si>
    <t>Fact. No. 910025060</t>
  </si>
  <si>
    <t>Pago de Puertas a Diferentes Aréas</t>
  </si>
  <si>
    <t>Wilmin E. Chavez</t>
  </si>
  <si>
    <t>Fact. No. B1500000097</t>
  </si>
  <si>
    <t>Pago de Servicios de Capacitación al personal de Prevención y Control de Infecciones Asociadas a la Atención d Salud.</t>
  </si>
  <si>
    <t>Luis Elpidio Feliz Feliz</t>
  </si>
  <si>
    <t>Fact. No. 26950984932-6</t>
  </si>
  <si>
    <t>Pago de IR 17 Febrero 2026</t>
  </si>
  <si>
    <t>Depósito Odontología  Recibos del 5013 al 5017</t>
  </si>
  <si>
    <t>Depósito Odontología  Recibos del 5007 al 5012</t>
  </si>
  <si>
    <t>Fact. No. B1500000057</t>
  </si>
  <si>
    <t>Pago de Hospedaje y Salón de Actos Capacitación de Encargados Departamentales</t>
  </si>
  <si>
    <t>Davelba Tours, SRL</t>
  </si>
  <si>
    <t>Depósito Odontología  Recibos del 5001 al 5006</t>
  </si>
  <si>
    <t>Depósito Odontología  Recibos del 4995 al 5000</t>
  </si>
  <si>
    <t>Mes de Marzo 2026</t>
  </si>
  <si>
    <t>Fact. No. 47971</t>
  </si>
  <si>
    <t>Pago de Equipos de Tecnología</t>
  </si>
  <si>
    <t>Fact. No. 1245</t>
  </si>
  <si>
    <t>Pago de Medicamento</t>
  </si>
  <si>
    <t>Fact. No. B1500001203</t>
  </si>
  <si>
    <t>Pago Insumos de Odontología</t>
  </si>
  <si>
    <t>Laboratorio Dental Hnos. Hernández</t>
  </si>
  <si>
    <t>Fact. No. E4500000000006</t>
  </si>
  <si>
    <t>Pago de Reactivos de Laboratorio</t>
  </si>
  <si>
    <t>Sued &amp; Fargesa, SRL</t>
  </si>
  <si>
    <t>Fact. No. E4500000000028</t>
  </si>
  <si>
    <t>Fact. No. B1500000156</t>
  </si>
  <si>
    <t>Fact. No. 76401</t>
  </si>
  <si>
    <t>Pago de Equipos de Informáticas y Utiles de Oficina</t>
  </si>
  <si>
    <t>Prodacom, SRL</t>
  </si>
  <si>
    <t>Fact. No. 51361-51445</t>
  </si>
  <si>
    <t>Fact. No. 14849</t>
  </si>
  <si>
    <t>Pago de Utiles Médicos Quirúrgicos</t>
  </si>
  <si>
    <t>Fact. No. B1500000099</t>
  </si>
  <si>
    <t>Pago de Mantenimiento de las Estufas</t>
  </si>
  <si>
    <t xml:space="preserve">Maquinarias Soluciones Industriales DOHESAN, SRL </t>
  </si>
  <si>
    <t>Fact. No. 373407</t>
  </si>
  <si>
    <t>Pago de Servicio de Internet y Cable</t>
  </si>
  <si>
    <t>Fact. No. B1500000361-364</t>
  </si>
  <si>
    <t>Pago de servicios Pendientes de Alquileres y Montaje  Actividad Persolal</t>
  </si>
  <si>
    <t>Fact. No. E450000000009</t>
  </si>
  <si>
    <t>Pago de Papel P/ Imágenes de Rayos X</t>
  </si>
  <si>
    <t>Lahamedom, SRL</t>
  </si>
  <si>
    <t>Fact. No. 168628</t>
  </si>
  <si>
    <t>Pago de Servicios de Aguas Potables</t>
  </si>
  <si>
    <t>Inst. Nac. De Aguas Potables y Alc. (inapa)</t>
  </si>
  <si>
    <t>Fact. No. B1500000243</t>
  </si>
  <si>
    <t>Imprenta Reyes Cabrera, SRL</t>
  </si>
  <si>
    <t>Fact. No. 10188012</t>
  </si>
  <si>
    <t>Pago de Medicamentos y Utiles Médico Quirúrgico</t>
  </si>
  <si>
    <t>Hospifar, SRL.</t>
  </si>
  <si>
    <t>Fact. No. E450000000619</t>
  </si>
  <si>
    <t>Fact. No. 22068-22091-22125-22127</t>
  </si>
  <si>
    <t>Farmacia Elyfior, SRL</t>
  </si>
  <si>
    <t>Fact. No. 9400231644</t>
  </si>
  <si>
    <t>Farach. SA</t>
  </si>
  <si>
    <t>Fact. No. 0134</t>
  </si>
  <si>
    <t>EPX Dominicana, SRL</t>
  </si>
  <si>
    <t>Fact. No. E450000000045</t>
  </si>
  <si>
    <t>Pago de Mantenimiento de la Planta Eléctrica</t>
  </si>
  <si>
    <t>Electrom, SAS</t>
  </si>
  <si>
    <t>Fact. No. B1500000007</t>
  </si>
  <si>
    <t>Pago de Materiales de Oficina</t>
  </si>
  <si>
    <t>Fact. No. B1500000107</t>
  </si>
  <si>
    <t>Pago de Restante Servicios de Elaboración de Cubículo Hab. Y Arreglos parte Frontal del Aréa de Archivo en Denglass</t>
  </si>
  <si>
    <t>Fact. No. 208</t>
  </si>
  <si>
    <t>Fact. No. E450000000062</t>
  </si>
  <si>
    <t>Fact. No. 1000456352</t>
  </si>
  <si>
    <t xml:space="preserve">Pago de Alimentos </t>
  </si>
  <si>
    <t>Carlos Ovidio Genao Bueno</t>
  </si>
  <si>
    <t>Fact. No. 81</t>
  </si>
  <si>
    <t>Pago de Recolección Desechos Solidos Diciembre2025-Enero, Febrero2026</t>
  </si>
  <si>
    <t>Ayuntamiento Municipal de mao valverde</t>
  </si>
  <si>
    <t>Fact. No. 62785-63181</t>
  </si>
  <si>
    <t>Pago de Materiales de Refrigeración</t>
  </si>
  <si>
    <t>Arcadio Espinal</t>
  </si>
  <si>
    <t>Fact. No. 1028764</t>
  </si>
  <si>
    <t>Almánza Estevez, SRL</t>
  </si>
  <si>
    <t>Fact. No. P0313783-C0447582</t>
  </si>
  <si>
    <t>Fact. No. B1500000194-195</t>
  </si>
  <si>
    <t>Fact. No. 110212217</t>
  </si>
  <si>
    <t>Pago de Materiales Ferreteros</t>
  </si>
  <si>
    <t>Pago de Factura Teléfonica Enero</t>
  </si>
  <si>
    <t>Depósito Odontología  Recibos del 4990 al 4994</t>
  </si>
  <si>
    <t>Depósito Odontología  Recibos del 4979 al 4989</t>
  </si>
  <si>
    <t>Depósito Odontología  Recibos del 4973 al 4978</t>
  </si>
  <si>
    <t>Depósito Odontología  Recibos del 4964 al 4972</t>
  </si>
  <si>
    <t>Depósito Odontología  Recibos del 4961 al 4963</t>
  </si>
  <si>
    <t>Pago Factura Mes de Enero 2026</t>
  </si>
  <si>
    <t>Depósito Odontología  Recibos del 4955 al 4960</t>
  </si>
  <si>
    <t>Fact. No. B1500000056</t>
  </si>
  <si>
    <t xml:space="preserve">Pafo de Servicio de Transporte Actividad de Dajabón </t>
  </si>
  <si>
    <t>Fact. No. E450000000002-03-04</t>
  </si>
  <si>
    <t>Pago de Materiales Quirúrgicos de Ortopedia</t>
  </si>
  <si>
    <t>Medical Supply Hernández Vargas H &amp; V, SRL</t>
  </si>
  <si>
    <t>Depósito Odontología  Recibos del 4949 al 4954</t>
  </si>
  <si>
    <t>Depósito Odontología  Recibos del 4942 al 4948</t>
  </si>
  <si>
    <t>Depósito Odontología  Recibos del 4939 al 4941</t>
  </si>
  <si>
    <t>Depósito Odontología  Recibos del 4936 al 4938</t>
  </si>
  <si>
    <t>Depósito Odontología  Recibos del 4931 al 4935</t>
  </si>
  <si>
    <t>Depósito Odontología  Recibos Panóramica</t>
  </si>
  <si>
    <t>Depósito Odontología  Recibos del 4921 al 4930</t>
  </si>
  <si>
    <t>Depósito Odontología  Recibos del 4915 al 4920</t>
  </si>
  <si>
    <t>Pago de Tarjetas VRF Area de Imágenes</t>
  </si>
  <si>
    <t>Conformatic, SRL</t>
  </si>
  <si>
    <t>Depósito Odontología  Recibos del 4907 al 4914</t>
  </si>
  <si>
    <t>Fact. No. 50233</t>
  </si>
  <si>
    <t xml:space="preserve">Pago de Electrodomésticos </t>
  </si>
  <si>
    <t>El Primo Comercial, SRL</t>
  </si>
  <si>
    <t>Pago Fact.B1500014208 Noviembre 2025</t>
  </si>
  <si>
    <t>Pago de 50% Servicios de Elaboración de Cubículo Hab. Y Arreglos parte Frontal del Aréa de Archivo en Denglass</t>
  </si>
  <si>
    <t>Pago de Reparación y mantenimiento Eq. Odontología</t>
  </si>
  <si>
    <t>José Luis González</t>
  </si>
  <si>
    <t>Depósito Odontología  Recibos del 4900 al 4906</t>
  </si>
  <si>
    <t>Depósito Odontología  Recibos del 4897 al 4900</t>
  </si>
  <si>
    <t>Pago Fact.B1500014462 Diciembre 2025</t>
  </si>
  <si>
    <t>Fact. No. 910024612</t>
  </si>
  <si>
    <t>Pago de Puertas para Sala de Cura y Yeso</t>
  </si>
  <si>
    <t>Wilmin E Chavez</t>
  </si>
  <si>
    <t>Fact. No. 26950549348-9</t>
  </si>
  <si>
    <t>Pago de IR 17 Enero 2026</t>
  </si>
  <si>
    <t>Depósito Odontología  Recibos del 4887 al 4896</t>
  </si>
  <si>
    <t>Fact. No. B1500000043</t>
  </si>
  <si>
    <t>Pago de Instalaciones y Reparaciones Eléctricas</t>
  </si>
  <si>
    <t>Carlos Andrés Gómez Ventura</t>
  </si>
  <si>
    <t>Depósito Odontología  Recibos del 4883 al 4886</t>
  </si>
  <si>
    <t>Depósito Extranjeros Recibo 0525</t>
  </si>
  <si>
    <t>Depósito Odontología  Recibos del 4879 al 4882</t>
  </si>
  <si>
    <t>Mes de Febrero 2026</t>
  </si>
  <si>
    <t>Pago de Servicios de Mantenimiento Preventivos y correctivos de las Unidades de Aires del Hospital Noviembre</t>
  </si>
  <si>
    <t>Juan Ramírez</t>
  </si>
  <si>
    <t xml:space="preserve">Pago de Alquiler y Servicios de Transporte a Promese a santo Domingo </t>
  </si>
  <si>
    <t>Dalton Peralta</t>
  </si>
  <si>
    <t>Pago de Servicios de Digitación de los Datos Estadísticos de las Diferentes Areas del Hospital Enero</t>
  </si>
  <si>
    <t>Pago de Servicios de Auditoría en Ambulatorios y Expedientes para Garantizar la Correcta Facturación</t>
  </si>
  <si>
    <t>Fact. No. 8241-8331</t>
  </si>
  <si>
    <t>Pago de Utiles Médico</t>
  </si>
  <si>
    <t>Fact. No. 99006-99147</t>
  </si>
  <si>
    <t>Pago de Utiles Médico Quirúrgico y Medicamento</t>
  </si>
  <si>
    <t>Nifarmed, SRL</t>
  </si>
  <si>
    <t>Fact. No. 12997-13112</t>
  </si>
  <si>
    <t>Fact. No. 186</t>
  </si>
  <si>
    <t>Pago de Material de Odontología</t>
  </si>
  <si>
    <t>Juan Carlos Adames</t>
  </si>
  <si>
    <t>Fact. No. 9000010830</t>
  </si>
  <si>
    <t>Ultralab, SRL</t>
  </si>
  <si>
    <t>Fact. No. 001-02-03-04</t>
  </si>
  <si>
    <t>Pago de Materiales de Limpieza, Productos de Papel y Alimentos</t>
  </si>
  <si>
    <t>Fact. No. 1100006924</t>
  </si>
  <si>
    <t>Pago de Alimentos y Productos de limpieza y Utiles de Cocina y Comedor</t>
  </si>
  <si>
    <t>Fact. No. 9100953403</t>
  </si>
  <si>
    <t>Pago de Ractivos</t>
  </si>
  <si>
    <t>Fact. No. 41094-41108</t>
  </si>
  <si>
    <t>Fact. No. 2066</t>
  </si>
  <si>
    <t>Fact. No. 150</t>
  </si>
  <si>
    <t>Fact. No. 100051108-51197-51296-51313</t>
  </si>
  <si>
    <t>Fact. No. 14659-14752</t>
  </si>
  <si>
    <t>Pago de Utiles Médicos Quirúrgicos, Medicamentos y Tirillas de Laboratorio</t>
  </si>
  <si>
    <t>Fact. No. E450000000020</t>
  </si>
  <si>
    <t>Fact. No. 9395</t>
  </si>
  <si>
    <t>Lambda Diagnóstoco SRL</t>
  </si>
  <si>
    <t>Fact. No. 216367</t>
  </si>
  <si>
    <t>Pago de Etiquetas Código de Barras</t>
  </si>
  <si>
    <t>Kariberth Technology, SRL</t>
  </si>
  <si>
    <t>Fact. No. 0666</t>
  </si>
  <si>
    <t>Fact. No. 237-238</t>
  </si>
  <si>
    <t>Fact. No. 10186661</t>
  </si>
  <si>
    <t>Pago de Utiles Médico Quirúrgico</t>
  </si>
  <si>
    <t>Fact. No. B1500000005</t>
  </si>
  <si>
    <t>Pago de Utiles de Escritorio, Oficinas e Informática</t>
  </si>
  <si>
    <t>Fact. No. 207</t>
  </si>
  <si>
    <t>Fact. No. 204595</t>
  </si>
  <si>
    <t>Fact. No. E450000000059</t>
  </si>
  <si>
    <t>Fact. No. 65203</t>
  </si>
  <si>
    <t>Depósito Extranjeros Recibos del</t>
  </si>
  <si>
    <t>Fact. No. 201953654</t>
  </si>
  <si>
    <t>Fact. No. 1028684</t>
  </si>
  <si>
    <t>Fact. No. C0442793-P0309112</t>
  </si>
  <si>
    <t>Fact. No. 31792-32003-32019-32031-32045-32049-32213-32237</t>
  </si>
  <si>
    <t>Fact. No. 191-192-193</t>
  </si>
  <si>
    <t>Pago de Servicios de Refigerios y Buffert Almuerzo Actividad de Empleados de la Institución</t>
  </si>
  <si>
    <t>Depósito Odontología  Recibos del 4873 al 4878</t>
  </si>
  <si>
    <t>Fact. No. B1500000018</t>
  </si>
  <si>
    <t>Fact. No. 9000085150</t>
  </si>
  <si>
    <t>Depósito Odontología  Recibos del 4866 al 4872</t>
  </si>
  <si>
    <t>Pago Fact.B0100000549-550 2025</t>
  </si>
  <si>
    <t xml:space="preserve">ARS Primera </t>
  </si>
  <si>
    <t>Depósito Odontología  Recibos del 4863 al 4865</t>
  </si>
  <si>
    <t>Depósito Odontología  Recibos del 4857 al 4862</t>
  </si>
  <si>
    <t>Depósito Extranjeros Recibos del 0468 al 0478</t>
  </si>
  <si>
    <t>Depósito Extranjeros Recibos del 0466 al 0467</t>
  </si>
  <si>
    <t>Depósito Odontología  Recibos del 4850 al 4856</t>
  </si>
  <si>
    <t>Depósito Odontología  Recibos del 4844 al 4849</t>
  </si>
  <si>
    <t>Depósito Odontología  Recibos del 4835 al 4843</t>
  </si>
  <si>
    <t>Depósito Odontología  Recibos del 4828 al 4834</t>
  </si>
  <si>
    <t>Pago Factura Mes de Diciembre 2025</t>
  </si>
  <si>
    <t>Aporte Odontología Noviembre</t>
  </si>
  <si>
    <t>ARS SeNaSa Subsidiado Odontología</t>
  </si>
  <si>
    <t>Pago Fact.B1500014209 Noviembre 2025</t>
  </si>
  <si>
    <t>Depósito Extranjeros Recibos del 0463 al 0465</t>
  </si>
  <si>
    <t>Fact. No. 360</t>
  </si>
  <si>
    <t>Depósito Odontología  Recibos del 4827</t>
  </si>
  <si>
    <t>Pago servicios de Alquileres Actividad Persolal</t>
  </si>
  <si>
    <t>Depósito Extranjeros Recibos del 0458 al 0462</t>
  </si>
  <si>
    <t>Depósito Odontología  Recibos del 4824 al 4826</t>
  </si>
  <si>
    <t>Pago Fact.B1500014207 Noviembre 2025</t>
  </si>
  <si>
    <t>Depósito Odontología  Recibos del 4818 al 4823</t>
  </si>
  <si>
    <t>Depósito Extranjeros Recibos del 0452 al 0457</t>
  </si>
  <si>
    <t>Depósito Odontología  Recibos del 4812 al 4817</t>
  </si>
  <si>
    <t>Depósito Odontología  Recibos del 4810 al 4811</t>
  </si>
  <si>
    <t>Depósito Extranjeros Recibos del 0448 al 0451</t>
  </si>
  <si>
    <t>Depósito Extranjeros Recibos del 0443 al 0447</t>
  </si>
  <si>
    <t>Depósito Odontología  Recibos del 4808 al 4809</t>
  </si>
  <si>
    <t>Fact. No.26950035015-9</t>
  </si>
  <si>
    <t>Pago de Retenciones Diciembre 2025</t>
  </si>
  <si>
    <t>Depósito Odontología  Recibos del 4804 al 4807</t>
  </si>
  <si>
    <t>Depósito Extranjeros Recibos del 0440 al 0442</t>
  </si>
  <si>
    <t>Depósito Odontología  Recibos del 4800 al 4803</t>
  </si>
  <si>
    <t>Mes de Enero 2026</t>
  </si>
  <si>
    <t>Fact. No. 148</t>
  </si>
  <si>
    <t>Pago de Servicios de Internet</t>
  </si>
  <si>
    <t>Fact. No. 21711-21780-21803-21886-21903</t>
  </si>
  <si>
    <t>Pago de Alquiler de Camión Viajes a promese Cal a Santiago</t>
  </si>
  <si>
    <t xml:space="preserve">Eulalio Martir De La Rosa </t>
  </si>
  <si>
    <t>Pago de Alquiler y Servicios de Transporte a 4 Viajes a santo Domingo y Actividad Institucional a Santa María, Prov. Montecristi</t>
  </si>
  <si>
    <t>Pago de Servicio de Alquiler de Transporte</t>
  </si>
  <si>
    <t>Jackson Bueno</t>
  </si>
  <si>
    <t>Pago de Servicios de Digitación de los Datos Estadísticos de las Diferentes Areas del Hospital</t>
  </si>
  <si>
    <t>Pago de Servicios de Mantenimiento Preventivos y correctivos de las Unidades de Aires del Hospital y Instalación de Targete del VRF los meses Noviembre y Diciembre</t>
  </si>
  <si>
    <t>Depósito Extranjeros Recibos del 0435 al 0439</t>
  </si>
  <si>
    <t>Depósito Odontología  Recibos del 4798 al 4799</t>
  </si>
  <si>
    <t>Depósito Extranjeros Recibos del 0432 al 0434</t>
  </si>
  <si>
    <t>Depósito Odontología  Recibos del 4793 al 4797</t>
  </si>
  <si>
    <t>Fact. No. 17917-17959-18066</t>
  </si>
  <si>
    <t>Fact. No. 1100005703-5955-6016-6168</t>
  </si>
  <si>
    <t>Pago de Alimentos, Utiles de Cocina y Productos de Papel y Limpieza</t>
  </si>
  <si>
    <t>Fact. No. 100051000-100051061</t>
  </si>
  <si>
    <t>Fact. No. 12-19</t>
  </si>
  <si>
    <t>Fact. No. 0439369-0305237</t>
  </si>
  <si>
    <t xml:space="preserve">Pago de Carnes y Embutidos </t>
  </si>
  <si>
    <t>Fact. No. 110210920-211124-211138-211409</t>
  </si>
  <si>
    <t>Pago de Material Ferretero, Productos Eléctricos y Abanicos</t>
  </si>
  <si>
    <t>Depósito Odontología  Recibos del 4787 al 4792</t>
  </si>
  <si>
    <t xml:space="preserve">Depósito Extranjeros Recibos del 0431 </t>
  </si>
  <si>
    <t>Fact. No. 100017650</t>
  </si>
  <si>
    <t>Fact. No. 135</t>
  </si>
  <si>
    <t>Pago de Equipo de Odontología</t>
  </si>
  <si>
    <t>De Los Santos Dental, SRL</t>
  </si>
  <si>
    <t>Fact. No. 500005899</t>
  </si>
  <si>
    <t>Pago de Sensores de Flujo</t>
  </si>
  <si>
    <t>Unique Representaciones, SRL.</t>
  </si>
  <si>
    <t>Fact. No. 320-341</t>
  </si>
  <si>
    <t>Pago de Productos de Papel y Alimentos</t>
  </si>
  <si>
    <t>Fact. No. 1100100527</t>
  </si>
  <si>
    <t>Pago de Alimentación</t>
  </si>
  <si>
    <t>Morel, SRL.</t>
  </si>
  <si>
    <t>Fact. No. 34</t>
  </si>
  <si>
    <t>Pago de Dosimetros</t>
  </si>
  <si>
    <t>Serviamed Dominicana, SRL</t>
  </si>
  <si>
    <t>Fact. No. 2028</t>
  </si>
  <si>
    <t>Fact. No. 125</t>
  </si>
  <si>
    <t>Pago de Papel de escritorio</t>
  </si>
  <si>
    <t>Portafolio Do, SRL</t>
  </si>
  <si>
    <t>Fact. No. 14376</t>
  </si>
  <si>
    <t xml:space="preserve">Pago de Papel de Sonografía </t>
  </si>
  <si>
    <t>Fact. No. E450000000007</t>
  </si>
  <si>
    <t>Fact. No. 165-166</t>
  </si>
  <si>
    <t>Pago de Servicio de Fumigació y Poda de Arboles</t>
  </si>
  <si>
    <t>Fact. No. 15-17</t>
  </si>
  <si>
    <t xml:space="preserve">Pago de Servicios de Alimentación </t>
  </si>
  <si>
    <t>Fact. No. 214961-215162-215783</t>
  </si>
  <si>
    <t>Fact. No. 227</t>
  </si>
  <si>
    <t>Fact. No. 6813</t>
  </si>
  <si>
    <t>Pago de Material de Oficina</t>
  </si>
  <si>
    <t>Impresos Diversos Sánchez, SRL</t>
  </si>
  <si>
    <t>Fact. No. 10184229</t>
  </si>
  <si>
    <t>Fact. No. 9400224485-9400225614</t>
  </si>
  <si>
    <t>Farach, SA</t>
  </si>
  <si>
    <t>Fact. No. 2741</t>
  </si>
  <si>
    <t>Epex Dominicana, SRL</t>
  </si>
  <si>
    <t>Fact. No. B1500000001-B1500000003</t>
  </si>
  <si>
    <t>Pago de Productos Eléctricos y Utiles de Oficina</t>
  </si>
  <si>
    <t>Fact. No. 206</t>
  </si>
  <si>
    <t>Fact. No. 12569</t>
  </si>
  <si>
    <t>Fact. No. 18</t>
  </si>
  <si>
    <t>Pago de Saldo Tubo de Rayos X para el Tomógrafo</t>
  </si>
  <si>
    <t>Bioingenious Smart SolutionsBSS, SRL</t>
  </si>
  <si>
    <t>Fact. No. 830</t>
  </si>
  <si>
    <t>Pago de Válvula Para Ventilador</t>
  </si>
  <si>
    <t>Bi Med, SRL</t>
  </si>
  <si>
    <t>Fact. No. 9000081679-82152</t>
  </si>
  <si>
    <t>Fact. No. 63635-64295</t>
  </si>
  <si>
    <t>Fact. No. 52</t>
  </si>
  <si>
    <t>Pago de Mantenimiento Equipo Médico</t>
  </si>
  <si>
    <t>Adalberto Calderon Perez</t>
  </si>
  <si>
    <t>Fact. No. 219</t>
  </si>
  <si>
    <t>Pago de Material de Limpieza (Fundas)</t>
  </si>
  <si>
    <t>Alimentary Land Jagd, SRL</t>
  </si>
  <si>
    <t>Fact. No. 2197</t>
  </si>
  <si>
    <t>Argos Farmaceútica, SRL</t>
  </si>
  <si>
    <t>Fact. No. 31213-31240-368-395-1758-1775</t>
  </si>
  <si>
    <t>Fact. No. 1028579-1028614</t>
  </si>
  <si>
    <t>Fact. No. 187-188-189</t>
  </si>
  <si>
    <t>Pago Servicios de Refrigerios Actividades</t>
  </si>
  <si>
    <t>Pago Factura Mes de Noviembre 2025</t>
  </si>
  <si>
    <t>Depósito Extranjeros Recibos del 0430</t>
  </si>
  <si>
    <t>Depósito Odontología  Recibos del 4785 al 4787</t>
  </si>
  <si>
    <t>Depósito Odontología  Recibos del 4783 al 4784</t>
  </si>
  <si>
    <t>Pago Servicios de Mantenimiento y Reparación Equipos de Odontología</t>
  </si>
  <si>
    <t>Pago de Servicios de Alquiler de Transporte Viaje a Santo Domingo</t>
  </si>
  <si>
    <t>Depósito Extranjeros Recibos del 0428 al 0429</t>
  </si>
  <si>
    <t>Depósito Odontología  Recibos del 4777 al 4782</t>
  </si>
  <si>
    <t>Depósito Odontología  Recibos del 4770 al 4776</t>
  </si>
  <si>
    <t>Depósito Odontología  Recibos del 4764 al 4769</t>
  </si>
  <si>
    <t>Depósito Extranjeros Recibos del 0424 al 0427</t>
  </si>
  <si>
    <t>Pago Fact.B1500013967 Octubre 2025</t>
  </si>
  <si>
    <t>Fact. No. E450000000001</t>
  </si>
  <si>
    <t>Pago de Materiales para Cirugía de Ortopedia</t>
  </si>
  <si>
    <t>Depósito Odontología  Recibos del 4759 al 4763</t>
  </si>
  <si>
    <t>Depósito Extranjeros Recibos del 0420 al 0423</t>
  </si>
  <si>
    <t xml:space="preserve">Pago de Servicios de Lectura de Imágenes </t>
  </si>
  <si>
    <t>Héctor Radhames Fermín Santos</t>
  </si>
  <si>
    <t>Pago de Servicios de Digitación de los Datos Estadísticos de las Diferentes Areas del Hospital Noviembre</t>
  </si>
  <si>
    <t>Depósito Odontología  Recibos del 4755 al 4758</t>
  </si>
  <si>
    <t>Fact. No. 25955143038-1</t>
  </si>
  <si>
    <t>Pago de Retenciones Noviembre 2025</t>
  </si>
  <si>
    <t xml:space="preserve">Colector de Impuestos Internos </t>
  </si>
  <si>
    <t>Depósito Extranjeros Recibos del 0418 al 0419</t>
  </si>
  <si>
    <t>Depósito Odontología  Recibos del 4751 al 4754</t>
  </si>
  <si>
    <t>Depósito Extranjeros Recibos del 0410 al 0417</t>
  </si>
  <si>
    <t>Depósito Odontología  Recibos del 4744 al 4750</t>
  </si>
  <si>
    <t>Depósito Odontología  Recibos del 4740 al 4743</t>
  </si>
  <si>
    <t>Depósito Extranjeros Recibos del 0409</t>
  </si>
  <si>
    <t>Depósito Odontología  Recibos del 4739</t>
  </si>
  <si>
    <t>Pago Fact.B1500013969 Octubre 2025</t>
  </si>
  <si>
    <t>Depósito Odontología  Recibos del 4731 al 4738</t>
  </si>
  <si>
    <t>Depósito Extranjeros Recibos del 0405 al 0408</t>
  </si>
  <si>
    <t>Pago Fact.B1500013968 Octubre 2025</t>
  </si>
  <si>
    <t>Fact. No. B1500000040</t>
  </si>
  <si>
    <t>Pago de Servicios de Mantenimiento Reparacion e Instalacion</t>
  </si>
  <si>
    <t>Depósito Odontología  Recibos del 4727 al 4730</t>
  </si>
  <si>
    <t>Aporte Odontología Octubre</t>
  </si>
  <si>
    <t>Pago Factura Mes de Octubre 2025</t>
  </si>
  <si>
    <t>Depósito Odontología  Recibos del 4721 al 4726</t>
  </si>
  <si>
    <t>Mes de Diciembre 2025</t>
  </si>
  <si>
    <t>Fact. No. 275-296</t>
  </si>
  <si>
    <t>Pago de Materiales de Limpiez y Productos de Papel y Plásticos</t>
  </si>
  <si>
    <t>Fact. No. 110210460</t>
  </si>
  <si>
    <t>Fact. No. 1100099632-99749-99783-99987-100175-1100100365</t>
  </si>
  <si>
    <t>Pago de Alimentos y Servicios de Alimentacón</t>
  </si>
  <si>
    <t>Fact. No. 1100005383-5387-5388-1100005636</t>
  </si>
  <si>
    <t>Pago de Alimentos, Utiles de Cocina y Productos de Papel</t>
  </si>
  <si>
    <t>Fact. No. 346</t>
  </si>
  <si>
    <t>Pago de Servicios de Alquileres Actividad Rendición de Cuenta</t>
  </si>
  <si>
    <t>Fact. No. 13</t>
  </si>
  <si>
    <t>Fact. No. 465</t>
  </si>
  <si>
    <t>Hatico Agroindustriual, SRL</t>
  </si>
  <si>
    <t>Fact. No. 184-185-186</t>
  </si>
  <si>
    <t>Depósito Odontología  Recibos del 4712 al 4720</t>
  </si>
  <si>
    <t>Depósito Extranjeros Recibos del 0401 al 0404</t>
  </si>
  <si>
    <t>Fact. No. 164</t>
  </si>
  <si>
    <t>Pago de Fumigación y Jardinería</t>
  </si>
  <si>
    <t>Fact. No. 7980</t>
  </si>
  <si>
    <t>Pago de Utiles Qurúrgicos</t>
  </si>
  <si>
    <t>Fact. No. 47628</t>
  </si>
  <si>
    <t>Pago de Tintas para Impresoras</t>
  </si>
  <si>
    <t>Fact. No. 364</t>
  </si>
  <si>
    <t xml:space="preserve">Pago de Paneles Led </t>
  </si>
  <si>
    <t>Target Lux Lighting Dominicana, SRL</t>
  </si>
  <si>
    <t>Fact. No. 700</t>
  </si>
  <si>
    <t>Pago de Medio de Contraste</t>
  </si>
  <si>
    <t>Suplidores Médicos Comerciales Sumedcor, SRL</t>
  </si>
  <si>
    <t>Fact. No. 1997</t>
  </si>
  <si>
    <t>Pago de Iguala sistema Adela para el Laboratorio</t>
  </si>
  <si>
    <t>Fact. No. 1170026137-1170026217</t>
  </si>
  <si>
    <t>Pago de Refrigerios Actividades Realizadas por el Centro</t>
  </si>
  <si>
    <t>Fact. No. 2286</t>
  </si>
  <si>
    <t>Pago de Acabados Textiles</t>
  </si>
  <si>
    <t>Multicentro El Maná, SRL</t>
  </si>
  <si>
    <t>Fact. No. 14036</t>
  </si>
  <si>
    <t>Pago de Papel de Sonografía y Medicamentos</t>
  </si>
  <si>
    <t>Fact. No. 355991</t>
  </si>
  <si>
    <t>Fact. No. E450000000426</t>
  </si>
  <si>
    <t>Fact. No. 1130036432</t>
  </si>
  <si>
    <t>Fact. No. 205</t>
  </si>
  <si>
    <t>Fact. No. 2025-1000050</t>
  </si>
  <si>
    <t>Pago de Mantenimiento del Compresor de Aspiración de Cirugía</t>
  </si>
  <si>
    <t>Circuimed, SRL</t>
  </si>
  <si>
    <t>Fact. No. 34783</t>
  </si>
  <si>
    <t>Pago de Utiles y Materiales de Oficina</t>
  </si>
  <si>
    <t>Bricomp Compucenter, SRL.</t>
  </si>
  <si>
    <t>Fact. No. 2025-000018</t>
  </si>
  <si>
    <t>Abono 1era. Cuota del Tubo del Tomógrafo</t>
  </si>
  <si>
    <t>Fact. No. 9000079434-9000079894</t>
  </si>
  <si>
    <t>Pago de Reactivos y Manteniminiento de Equipos de Laboratorip</t>
  </si>
  <si>
    <t>Fact. No. 448</t>
  </si>
  <si>
    <t>Pago de Recolección Desechos Solidos Julio - Noviembre</t>
  </si>
  <si>
    <t>Depósito Odontología  Recibos del 4710 al 4711</t>
  </si>
  <si>
    <t xml:space="preserve">Pago Alquile de Vehículos para Viajes a Promese Cal Santo Domingo, Santiago y Actividad de la Regional a  Monción </t>
  </si>
  <si>
    <t>Depósito Odontología  Recibos del 4708 al 4709</t>
  </si>
  <si>
    <t>Depósito Extranjeros Recibos del 0394 al 0400</t>
  </si>
  <si>
    <t>Fact. No. E450000000126</t>
  </si>
  <si>
    <t>Pago de Utiles de Oficina</t>
  </si>
  <si>
    <t>Compañía Comercial Caribe, SAS</t>
  </si>
  <si>
    <t>Depósito Odontología  Recibos del 4703 al 4707</t>
  </si>
  <si>
    <t>Depósito Odontología  Recibos del 4695 al 4702</t>
  </si>
  <si>
    <t>Depósito Extranjeros Recibos del 0392 al 0393</t>
  </si>
  <si>
    <t>Depósito Extranjeros Recibos del 0386 al 0391</t>
  </si>
  <si>
    <t>Depósito Odontología  Recibos del 4691 al 4694</t>
  </si>
  <si>
    <t>Depósito Odontología  Recibos del 4689 al 4690</t>
  </si>
  <si>
    <t>Depósito Extranjeros Recibos del 0382 al 0385</t>
  </si>
  <si>
    <t>Fact. No. 23165</t>
  </si>
  <si>
    <t>Pago de Materiales P/ Cirugía Maxilofacial</t>
  </si>
  <si>
    <t>Medidental, SRL</t>
  </si>
  <si>
    <t>Depósito Odontología  Recibos del 4684 al 4688</t>
  </si>
  <si>
    <t>Depósito Extranjeros Recibos del 0377 al 0381</t>
  </si>
  <si>
    <t>Depósito Extranjeros Recibos del 0371 al 0376</t>
  </si>
  <si>
    <t>Depósito Odontología  Recibos del 4678 al 4683</t>
  </si>
  <si>
    <t>Pago Fact.B0100000548 Octubre 2025</t>
  </si>
  <si>
    <t>ARS Primera de Humano</t>
  </si>
  <si>
    <t>Depósito Extranjeros Recibos del 0365 al 0370</t>
  </si>
  <si>
    <t>Depósito Odontología  Recibos del 4667 al 4677</t>
  </si>
  <si>
    <t>Depósito Odontología  Recibos del 4658 al 4666</t>
  </si>
  <si>
    <t>Depósito Extranjeros Recibos del 0363 al 0364</t>
  </si>
  <si>
    <t>Pago Fact.B1500013704 Septiembre</t>
  </si>
  <si>
    <t>Depósito Extranjeros Recibos del 0361 al 0362</t>
  </si>
  <si>
    <t>Depósito Odontología  Recibos del 4650 al 4657</t>
  </si>
  <si>
    <t xml:space="preserve">Pago de Servicios de Mano de Obra Pintura del En diferentes Areas del centro en Sep. Y Oct.  </t>
  </si>
  <si>
    <t>Robert Anibal Paulino Tejada</t>
  </si>
  <si>
    <t>Depósito Extranjeros Recibos del 0360</t>
  </si>
  <si>
    <t>Depósito Odontología  Recibos del 4646 al 4649</t>
  </si>
  <si>
    <t>Depósito Extranjeros Recibos del 0357 al 0359</t>
  </si>
  <si>
    <t>Depósito Odontología  Recibos del 4640 al 4645</t>
  </si>
  <si>
    <t>Pago Alquiler de Transporte Viaje a Santo Domingo</t>
  </si>
  <si>
    <t>Pago Fact.B1500013705 Septiembre 2025</t>
  </si>
  <si>
    <t>Pago Fact.B1500013703 Septiembre 2025</t>
  </si>
  <si>
    <t>Aporte Odontología Septiembre</t>
  </si>
  <si>
    <t>Pago de Formulario IR17 Octubre  2025</t>
  </si>
  <si>
    <t>Depósito Extranjeros Recibos del 0353 al 0356</t>
  </si>
  <si>
    <t>Depósito Odontología  Recibos del 4636 al 4639</t>
  </si>
  <si>
    <t>Aporte Odontología Agosto</t>
  </si>
  <si>
    <t>Depósito Extranjeros Recibos del 0350 al 0352</t>
  </si>
  <si>
    <t>Depósito Odontología  Recibos del 4634 al 4635</t>
  </si>
  <si>
    <t>Pago Factura Mes de Septiembre 2025</t>
  </si>
  <si>
    <t>Depósito Odontología  Recibos del 4624 al 4633</t>
  </si>
  <si>
    <t>Mes de Noviembre 2025</t>
  </si>
  <si>
    <t>Pago de Servicios de Mantenimiento Preventivos y correctivos de las Unidades de Aires del Hospital y Instalación de Targete del VRF los meses Agosto, Septiembre y Octubre</t>
  </si>
  <si>
    <t>Depósito Odontología  Recibos del 4619 al 4623</t>
  </si>
  <si>
    <t>Depósito Extranjeros Recibos del 0345 al 0349</t>
  </si>
  <si>
    <t>Pago de Alguacil por Entregas de 11 Notificaciones a Colaboradores y Excolaboradores del centro por diferentes procesos</t>
  </si>
  <si>
    <t>Leonardo Alberto Del Orbe</t>
  </si>
  <si>
    <t>Pago de Alquiler de Camión Viajes a promese Cal a Santiago y Santo Domingo</t>
  </si>
  <si>
    <t>Depósito Odontología  Recibos del 4614 al 4618</t>
  </si>
  <si>
    <t>Depósito Extranjeros Recibos del 0342 al 0344</t>
  </si>
  <si>
    <t>Fact. No. 138-139</t>
  </si>
  <si>
    <t>Pago de Servicios de Internet y Para la Transmisión en Vivo de la Rendición de Cuenta</t>
  </si>
  <si>
    <t>Fact. No. 242-243</t>
  </si>
  <si>
    <t>Pago de Confección y Copias de Llaves, Servicios de Cerrajerias</t>
  </si>
  <si>
    <t>José Antonio Marrero</t>
  </si>
  <si>
    <t>Fact. No. 1100004672-1100004765-1100004870</t>
  </si>
  <si>
    <t>Pago de Alimentos y Productor de Papel</t>
  </si>
  <si>
    <t>Fact. No. 110209299-110209663-110209822-110209978</t>
  </si>
  <si>
    <t>Fact. No. B1500000003</t>
  </si>
  <si>
    <t>Jayco Boutique de Souvenirs, SRL</t>
  </si>
  <si>
    <t>Fact. No. 21561-21563-21595-21622-21654</t>
  </si>
  <si>
    <t>Fact. No.  25581</t>
  </si>
  <si>
    <t>Pago de Insumos de Odontología</t>
  </si>
  <si>
    <t>Fact. No. 17243</t>
  </si>
  <si>
    <t>Pago de Insumos de Odontología (Trabajos Dentates)</t>
  </si>
  <si>
    <t>Fact. No. 7790</t>
  </si>
  <si>
    <t>Fact. No. 5833</t>
  </si>
  <si>
    <t>Fact. No. 9000009879</t>
  </si>
  <si>
    <t>Pago de Insumos de Laboratorio</t>
  </si>
  <si>
    <t>Fact. No. 194-198-217-218</t>
  </si>
  <si>
    <t>Pago de Alimentos y Materiales de Limpieza</t>
  </si>
  <si>
    <t>Fact. No. 17797</t>
  </si>
  <si>
    <t>Fact. No. 1100099001+1100099049</t>
  </si>
  <si>
    <t>Fact. No. 1948</t>
  </si>
  <si>
    <t>Fact. No. 3556</t>
  </si>
  <si>
    <t>Pago de Electrodomésticos Habitación de Médicos</t>
  </si>
  <si>
    <t>Fact. No. 8968</t>
  </si>
  <si>
    <t>Fact. No. 500000334</t>
  </si>
  <si>
    <t>Pago de Pin Personalizado para la Rendición de Cuenta</t>
  </si>
  <si>
    <t>Microfundición FGLE, SRL</t>
  </si>
  <si>
    <t>Fact. No. 13664</t>
  </si>
  <si>
    <t>Fact. No. 350138</t>
  </si>
  <si>
    <t>Fact. No. 345</t>
  </si>
  <si>
    <t>Fact. No. 19</t>
  </si>
  <si>
    <t>Fact. No. 213935-214202</t>
  </si>
  <si>
    <t>Pago de Equipos y Utiles de Oficinas e Informática</t>
  </si>
  <si>
    <t>Karyberth Technology, SRL</t>
  </si>
  <si>
    <t>Fact. No. 10178653</t>
  </si>
  <si>
    <t>Fact. No. 1130036035</t>
  </si>
  <si>
    <t>Pago de Servicio de Alimentación</t>
  </si>
  <si>
    <t>Fact. No. 204</t>
  </si>
  <si>
    <t>Fact. No. 4265</t>
  </si>
  <si>
    <t>Pago de Sensores para Oxígeno</t>
  </si>
  <si>
    <t>Fact. No. 28245</t>
  </si>
  <si>
    <t>Fact. No. 4480771</t>
  </si>
  <si>
    <t>Fact. No. 34379-34438</t>
  </si>
  <si>
    <t>Pago de Materiales de Oficina e Informática</t>
  </si>
  <si>
    <t>Fact. No. 9000076619</t>
  </si>
  <si>
    <t>Fact. No. 62772</t>
  </si>
  <si>
    <t>Bio-Nova, SRL</t>
  </si>
  <si>
    <t>Fact. No. 281</t>
  </si>
  <si>
    <t>Pago de Mantenimiento y Recarga de Extintores de Pevención de Fuego</t>
  </si>
  <si>
    <t>Aneurys Crespo</t>
  </si>
  <si>
    <t>Fact. No. P0293135-C0426702</t>
  </si>
  <si>
    <t>Fact. No. 61676</t>
  </si>
  <si>
    <t xml:space="preserve">Pago de Amorol </t>
  </si>
  <si>
    <t>Fact. No. B1500001392</t>
  </si>
  <si>
    <t>Fact. No. 179-181-182-183</t>
  </si>
  <si>
    <t>Depósito Extranjeros Recibos del 0338 al 0341</t>
  </si>
  <si>
    <t>Depósito Extranjeros Recibos del 0335 al 0337</t>
  </si>
  <si>
    <t>Depósito Odontología  Recibos del 4608 al 4613</t>
  </si>
  <si>
    <t>Depósito Extranjeros Recibos del 0331 al 0334</t>
  </si>
  <si>
    <t>Depósito Extranjeros Recibos del 0330</t>
  </si>
  <si>
    <t>Depósito Odontología  Recibos del 4605 al 4607</t>
  </si>
  <si>
    <t>Depósito Extranjeros Recibos del 0328 al 0329</t>
  </si>
  <si>
    <t>Depósito Odontología  Recibos del 4599 al 4604</t>
  </si>
  <si>
    <t>Depósito Extranjeros Recibos del 0326 al 0327</t>
  </si>
  <si>
    <t>Depósito Odontología  Recibos del 4596 al 4598</t>
  </si>
  <si>
    <t>Depósito Extranjeros Recibos del 0325</t>
  </si>
  <si>
    <t>Depósito Odontología  Recibos del 4594 al 4595</t>
  </si>
  <si>
    <t>Pago de Servicios de Transporte Actividad del Remosamiento CNP Regional</t>
  </si>
  <si>
    <t>Depósito Extranjeros Recibos del 0323 al 0324</t>
  </si>
  <si>
    <t>Depósito Odontología  Recibos del 4586 al 4593</t>
  </si>
  <si>
    <t>Fact. No. 1474</t>
  </si>
  <si>
    <t>Pago Insumos de Ortopedia</t>
  </si>
  <si>
    <t>Osteosintesis del Atlántico, SRL</t>
  </si>
  <si>
    <t>Fact. No. 9872</t>
  </si>
  <si>
    <t>Pago de Servicios porTransmisión del Evento de la Rendición de Cuentas 2024-2025</t>
  </si>
  <si>
    <t>Clara Luz Pérez</t>
  </si>
  <si>
    <t>Pago de Factura B0100000547 Agosto</t>
  </si>
  <si>
    <t>Depósito Odontología  Recibos del 4580 al 4585</t>
  </si>
  <si>
    <t xml:space="preserve">Depósito Extranjeros Recibos del 0322 </t>
  </si>
  <si>
    <t>Nulo por Error de RNC y Cédula</t>
  </si>
  <si>
    <t>Nulo</t>
  </si>
  <si>
    <t>Depósito Odontología  Recibos del 4574 al 4579</t>
  </si>
  <si>
    <t>Depósito Extranjeros Recibos del 0319 al 0321</t>
  </si>
  <si>
    <t>Depósito Odontología  Recibos del 4572 al 4573</t>
  </si>
  <si>
    <t>Depósito Extranjeros Recibos del 0314 al 0318</t>
  </si>
  <si>
    <t>Depósito Extranjeros Recibos del 0312 al 0313</t>
  </si>
  <si>
    <t>Depósito Odontología  Recibos del 4569 al 4571</t>
  </si>
  <si>
    <t>Depósito Extranjeros Recibos del 0310 al 0311</t>
  </si>
  <si>
    <t>Depósito Odontología  Recibos del 4565 al 4568</t>
  </si>
  <si>
    <t>Pago de Formulario IR17 Septiembre  2025</t>
  </si>
  <si>
    <t>Depósito Odontología  Recibos del 4561 al 4564</t>
  </si>
  <si>
    <t>Depósito Extranjeros Recibos del 0306 al 0309</t>
  </si>
  <si>
    <t>Depósito Odontología  Recibos del 4549 al 4560</t>
  </si>
  <si>
    <t>Depósito Extranjeros Recibos del 0302 al 0305</t>
  </si>
  <si>
    <t>Depósito Odontología  Recibos del 4545 al 4548</t>
  </si>
  <si>
    <t xml:space="preserve">Depósito Extranjeros Recibos del 0301 </t>
  </si>
  <si>
    <t>Pago Fact. B0100000541</t>
  </si>
  <si>
    <t>ARS APS</t>
  </si>
  <si>
    <t>Depósito Extranjeros Recibos del 0298 al 0300</t>
  </si>
  <si>
    <t>Depósito Odontología  Recibos del 4541 al 4544</t>
  </si>
  <si>
    <t>Depósito Extranjeros Recibos del 0296 al 0297</t>
  </si>
  <si>
    <t>Depósito Odontología  Recibos del 4537 al 4540</t>
  </si>
  <si>
    <t>Pago Fact.B1500013437 Agosto</t>
  </si>
  <si>
    <t>Depósito Odontología  Recibos del 4531 al 4536</t>
  </si>
  <si>
    <t>Depósito Extranjeros Recibos del 0292 al 0295</t>
  </si>
  <si>
    <t>Depósito Odontología  Recibos del 4527 al 4530</t>
  </si>
  <si>
    <t>Depósito Extranjeros Recibos del 0289 al 0291</t>
  </si>
  <si>
    <t>Pago Fact.B1500013438 Agosto</t>
  </si>
  <si>
    <t>Pago Fact.B1500013439 Agosto</t>
  </si>
  <si>
    <t>Pago Factura Mes de Agosto 2025</t>
  </si>
  <si>
    <t>Depósito Extranjeros Recibos del 0287 al 0288</t>
  </si>
  <si>
    <t>Depósito Odontología  Recibos del 4522 al 4526</t>
  </si>
  <si>
    <t>Mes de Octubre 2025</t>
  </si>
  <si>
    <t>Pago de Tarjeta Condesador VRF</t>
  </si>
  <si>
    <t>Pago de Mantenimiento</t>
  </si>
  <si>
    <t>Fact. No. 9100903680-9100910430-9600001828</t>
  </si>
  <si>
    <t>Fact. No. B1500000136</t>
  </si>
  <si>
    <t>Fact. No. 8859-8917</t>
  </si>
  <si>
    <t>Fact. No. 49222-49289</t>
  </si>
  <si>
    <t>Fact. No. 129</t>
  </si>
  <si>
    <t>Pago de Adquisición e Istalación sistena de Aire Tipo VRF</t>
  </si>
  <si>
    <t>Lermont Engineering Group, SRL</t>
  </si>
  <si>
    <t>Fact. No. 21312-21318-21388-21389-21424</t>
  </si>
  <si>
    <t>Fact. No. 4213</t>
  </si>
  <si>
    <t>Fact. No. 2968 a 30570</t>
  </si>
  <si>
    <t>Depósito Odontología  Recibos del 4516 al 4521</t>
  </si>
  <si>
    <t>Depósito Extranjeros Recibos del 0284 al 0286</t>
  </si>
  <si>
    <t>Fact. No. 446664</t>
  </si>
  <si>
    <t>Pago de Alimentos y Utencilios de Cocina y Comedor</t>
  </si>
  <si>
    <t>Fact. No. 178-177-178</t>
  </si>
  <si>
    <t>Pago de Refrigerios</t>
  </si>
  <si>
    <t>Fact. No. 85</t>
  </si>
  <si>
    <t>Pago de Isumos de Odontología</t>
  </si>
  <si>
    <t>Roce Dental, SRL</t>
  </si>
  <si>
    <t>Fact. No. 1461</t>
  </si>
  <si>
    <t>Pago de Material Quirúrgicos</t>
  </si>
  <si>
    <t>Fact. No. 47318-47319</t>
  </si>
  <si>
    <t>Pago de Equipos y Material de Oficina e Informática</t>
  </si>
  <si>
    <t>Fact. No. 9000009583</t>
  </si>
  <si>
    <t>Pago de Reactivos</t>
  </si>
  <si>
    <t>Fact. No. B1500000007-08</t>
  </si>
  <si>
    <t>Pago de Alimentos, Material de Limpieza y Productos de Papel</t>
  </si>
  <si>
    <t>Fact. No. 17678</t>
  </si>
  <si>
    <t>Fact. No. 1100098164-1100098314-1100098347</t>
  </si>
  <si>
    <t>Fact. No. 1100003905-110001853</t>
  </si>
  <si>
    <t>Pago de Materiales de Limpiez y Productos de Papel</t>
  </si>
  <si>
    <t>Fact. No. 1709</t>
  </si>
  <si>
    <t>Fact. No. 39303</t>
  </si>
  <si>
    <t>Sean Dominican,SRL</t>
  </si>
  <si>
    <t>Fact. No. 1909</t>
  </si>
  <si>
    <t>Pago de Iguala sistema de laboratorio</t>
  </si>
  <si>
    <t>Fact. No. 2255</t>
  </si>
  <si>
    <t>Pago de Utencilios de Cocina y Comedor</t>
  </si>
  <si>
    <t>Fact. No. 9856</t>
  </si>
  <si>
    <t>Fact. No. 13380-13399-13524</t>
  </si>
  <si>
    <t>Pago de Insumos Quirúrgico, Medicamentos y Equipos Médicos</t>
  </si>
  <si>
    <t>Fact. No. 244401</t>
  </si>
  <si>
    <t>Fact. No. 8710</t>
  </si>
  <si>
    <t>Fact. No. 212704-212997-213130-213234-213377-213501</t>
  </si>
  <si>
    <t>Pago de Equipos Informáticos y Material de Oficina</t>
  </si>
  <si>
    <t>Fact. No. 2325</t>
  </si>
  <si>
    <t>Fact. No. 17172</t>
  </si>
  <si>
    <t>Distribuidora Ybsen, SRL</t>
  </si>
  <si>
    <t>Fact. No. 9000074039-74370-9000074845</t>
  </si>
  <si>
    <t>Fact. No. 61976</t>
  </si>
  <si>
    <t>Pago de Insumos y Reactivos de Laboratorio</t>
  </si>
  <si>
    <t>Fact. No. 2185</t>
  </si>
  <si>
    <t>Pago de Insumos Médico Quirúrgico</t>
  </si>
  <si>
    <t>Fact. No. 60949</t>
  </si>
  <si>
    <t>Pago de Materiales y Accesorios de Refrigeración</t>
  </si>
  <si>
    <t>Aracadio Espinal</t>
  </si>
  <si>
    <t>Fact. No. 1028334-1028335-102839.94</t>
  </si>
  <si>
    <t>Almanzar Estevez, SRL.</t>
  </si>
  <si>
    <t>Fact. No. 110208648-110209101</t>
  </si>
  <si>
    <t>Depósito Extranjeros Recibos del 0282 al 0283</t>
  </si>
  <si>
    <t>Depósito Odontología  Recibos del 4513 al 4515</t>
  </si>
  <si>
    <t>Depósito Extranjeros Recibos del 0279 al 0281</t>
  </si>
  <si>
    <t>Depósito Odontología  Recibos del 4511 al 4512</t>
  </si>
  <si>
    <t>Depósito Extranjeros Recibos del 0277 al 0278</t>
  </si>
  <si>
    <t>Depósito Odontología  Recibos del 4510</t>
  </si>
  <si>
    <t>Depósito Extranjeros Recibos del 0274 al 0276</t>
  </si>
  <si>
    <t>Depósito Odontología  Recibos del 4500 al 4509</t>
  </si>
  <si>
    <t>Metrogas, SRL.</t>
  </si>
  <si>
    <t>Fact. No. B1500000285</t>
  </si>
  <si>
    <t>Pago de Letrero Frontal Area de Emergencias</t>
  </si>
  <si>
    <t>Ronny Publicidad, SRL</t>
  </si>
  <si>
    <t>Depósito Extranjeros Recibos del 0267 al 0273</t>
  </si>
  <si>
    <t>Depósito Odontología  Recibos del 4497 al 4499</t>
  </si>
  <si>
    <t>Depósito Extranjeros Recibos del 0262 al 0266</t>
  </si>
  <si>
    <t>Depósito Odontología  Recibos del 4493 al 4496</t>
  </si>
  <si>
    <t>Pago Fact. B0100000546</t>
  </si>
  <si>
    <t>Depósito Odontología  Recibos del 4490 al 4492</t>
  </si>
  <si>
    <t>Depósito Extranjeros Recibos del 0258 al 0261</t>
  </si>
  <si>
    <t>Pago Alquiler de Camion Viaje a Promese Cal</t>
  </si>
  <si>
    <t>Bernabel de Js. Peralta</t>
  </si>
  <si>
    <t>Depósito Extranjeros Recibos del 0257</t>
  </si>
  <si>
    <t>Depósito Odontología  Recibos del 4484 al 4489</t>
  </si>
  <si>
    <t>Pago Fact.B1500013 Julio</t>
  </si>
  <si>
    <t>Depósito Extranjeros Recibos del 0256</t>
  </si>
  <si>
    <t>Depósito Odontología  Recibos del 4479 al 4483</t>
  </si>
  <si>
    <t>Fact. No. B1500001234</t>
  </si>
  <si>
    <t>Pago de Alquileres de Moviliarios y Equipos Operativo contra el Cancer de Mama</t>
  </si>
  <si>
    <t>Arteluz, SRL</t>
  </si>
  <si>
    <t>Depósito Odontología  Recibos del 4476 al 4478</t>
  </si>
  <si>
    <t>Depósito Extranjeros Recibos del 0244 al 0255</t>
  </si>
  <si>
    <t>Depósito Odontología  Recibos del 4472 al 4475</t>
  </si>
  <si>
    <t xml:space="preserve">Pago de Alquiler de Transporte </t>
  </si>
  <si>
    <t>Pago de Insentivo Período Enero-Junio 2025</t>
  </si>
  <si>
    <t>Ramona Antonio Arias</t>
  </si>
  <si>
    <t>Pago de Insentivos Período Enero-Junio 2025</t>
  </si>
  <si>
    <t>Depósito Odontología  Recibos del 4469 al 4471</t>
  </si>
  <si>
    <t>Depósito Odontología  Recibos del 4465 al 4468</t>
  </si>
  <si>
    <t>Depósito Odontología  Recibos del 4458 al 4464</t>
  </si>
  <si>
    <t>Depósito Odontología  Recibos del 4452 al 4457</t>
  </si>
  <si>
    <t>Depósito Extranjeros Recibos del 0235 al 0243</t>
  </si>
  <si>
    <t>Pago Alguacil</t>
  </si>
  <si>
    <t>Juan Gilberto Severino</t>
  </si>
  <si>
    <t>Pago de Servicios de Alquiler de Transporte</t>
  </si>
  <si>
    <t>Depósito Odontología  Recibos del 4449 al 4451</t>
  </si>
  <si>
    <t>Pago Fact.B1500013161 Julio</t>
  </si>
  <si>
    <t>Fact. No. 25009783684-1</t>
  </si>
  <si>
    <t>Pago de Formulario IR17 Agosto  2025</t>
  </si>
  <si>
    <t>Pago Fact.B1500013163 Julio</t>
  </si>
  <si>
    <t>Pago Fact.B1500013162 Julio</t>
  </si>
  <si>
    <t>Depósito Odontología  Recibos del 4445 al 4448</t>
  </si>
  <si>
    <t>Depósito Odontología  Recibos del 4434 al 4444</t>
  </si>
  <si>
    <t>Fact. No. 1453-1454-1455</t>
  </si>
  <si>
    <t>Pago de Insumos de Ortopedía</t>
  </si>
  <si>
    <t>Osteosíntesis del Atlántico, SRL</t>
  </si>
  <si>
    <t>Pago de Servicios de Pintura en Diferentes Areas</t>
  </si>
  <si>
    <t>Aporte Odontología Julio</t>
  </si>
  <si>
    <t>Pago Factura Mes de Julio</t>
  </si>
  <si>
    <t>Depósito Odontología  Recibos del 4427 al 4433</t>
  </si>
  <si>
    <t>Depósito Extranjeros Recibos del 0216 al 0234</t>
  </si>
  <si>
    <t>Mes de Septiembre 2025</t>
  </si>
  <si>
    <t>Pago de Servicios de Radiología</t>
  </si>
  <si>
    <t>Idelsa María Martínez</t>
  </si>
  <si>
    <t>Fact. No. E450000001353</t>
  </si>
  <si>
    <t>Pago de Aviso de Licitación del Tomógrafo</t>
  </si>
  <si>
    <t>Editora Listin Diario, SA</t>
  </si>
  <si>
    <t>Pago de Impresos</t>
  </si>
  <si>
    <t>Imprenta Reyes Cabrera,EIRL</t>
  </si>
  <si>
    <t>Fact. No. B1500006598</t>
  </si>
  <si>
    <t>Editora Del Caribe C Por A</t>
  </si>
  <si>
    <t>Fact. No. 4164</t>
  </si>
  <si>
    <t>Fact. No. 21179-21186-21267</t>
  </si>
  <si>
    <t>Depósito Odontología  Recibos del 4423 al 4426</t>
  </si>
  <si>
    <t>Pago de Alquiler de tranasporte Viajes</t>
  </si>
  <si>
    <t>Depósito Odontología  Recibos del 4417 al 4422</t>
  </si>
  <si>
    <t>Fact. No. 24764-24872</t>
  </si>
  <si>
    <t>Fact. No. 16722</t>
  </si>
  <si>
    <t>Fact. No. 910021745</t>
  </si>
  <si>
    <t>Pago Confección de Puertas</t>
  </si>
  <si>
    <t>Wilmin Chavez</t>
  </si>
  <si>
    <t>Fact. No. 95-105</t>
  </si>
  <si>
    <t>Pago de Alimentos y Matrial de Limpieza</t>
  </si>
  <si>
    <t>Fact. No. 17490</t>
  </si>
  <si>
    <t>Fact. No. 11000097385</t>
  </si>
  <si>
    <t>Pago servicios de Alimentos</t>
  </si>
  <si>
    <t>Fact. No. 1100003200-3279-3390-1100003394</t>
  </si>
  <si>
    <t>Fact. No. 9100893032</t>
  </si>
  <si>
    <t>Fact. No. 38529</t>
  </si>
  <si>
    <t>Fact. No. 1876</t>
  </si>
  <si>
    <t>Fact. No. B1500000131</t>
  </si>
  <si>
    <t>Fact. No. 2236-2242</t>
  </si>
  <si>
    <t>Pago de Utiles de Cocina y Comedor y Material de Limpieza</t>
  </si>
  <si>
    <t>Fact. No. 13018-13130</t>
  </si>
  <si>
    <t>Pago de Insumos Quirúrgico y Medicamentos</t>
  </si>
  <si>
    <t>Fact. No. 338913</t>
  </si>
  <si>
    <t>Fact. No. 8585</t>
  </si>
  <si>
    <t>Fact. No. 9400202859</t>
  </si>
  <si>
    <t>Fact. No. 2102</t>
  </si>
  <si>
    <t>Pago de Jabón con Clorexidina</t>
  </si>
  <si>
    <t>Fact. No. 2516</t>
  </si>
  <si>
    <t>Pago de Medicamentos e Insumos Médico</t>
  </si>
  <si>
    <t>Delmedical, SRL</t>
  </si>
  <si>
    <t>Fact. No. 202</t>
  </si>
  <si>
    <t>Fact. No. 2770</t>
  </si>
  <si>
    <t>Fact. No. 100444590-100445225</t>
  </si>
  <si>
    <t>Fact. No. 682</t>
  </si>
  <si>
    <t>Pago de Insumos Quirúegico y Papel de Camilla</t>
  </si>
  <si>
    <t>Camesup, SRL</t>
  </si>
  <si>
    <t>Fact. No. 33749-33787</t>
  </si>
  <si>
    <t>Pago de Utiles de Oficina e Informática</t>
  </si>
  <si>
    <t>Fact. No. 9000071384-9000072804</t>
  </si>
  <si>
    <t>Fact. No. 61107</t>
  </si>
  <si>
    <t>Fact. No. 1028288</t>
  </si>
  <si>
    <t xml:space="preserve">Pago de Reactivos </t>
  </si>
  <si>
    <t>Fact. No. 172-173-174-175</t>
  </si>
  <si>
    <t>Pago de Servicios de Refrigerios</t>
  </si>
  <si>
    <t>Depósito Odontología  Recibos del 4410 al 4416</t>
  </si>
  <si>
    <t>Depósito Odontología  Recibos del 4404 al 4409</t>
  </si>
  <si>
    <t>Depósito Extranjeros Recibos del 0190 al 0202</t>
  </si>
  <si>
    <t>Depósito Odontología  Recibos del 4401 al 4403</t>
  </si>
  <si>
    <t>Pago Fact. B0100000545</t>
  </si>
  <si>
    <t>Depósito Odontología  Recibos del 4395 al 4400</t>
  </si>
  <si>
    <t>Depósito Odontología  Recibos del 4388 al 4394</t>
  </si>
  <si>
    <t>Depósito Odontología  Recibos del 4387</t>
  </si>
  <si>
    <t>Pago de Mantenimiento Equipos de Odontología</t>
  </si>
  <si>
    <t>José Luis González Rosario</t>
  </si>
  <si>
    <t>Pago de Mantenimiento de las Unidades de Aires Junio y Julio</t>
  </si>
  <si>
    <t>Depósito Odontología  Recibos del 4379 al 4386</t>
  </si>
  <si>
    <t>Fact. No. 9846</t>
  </si>
  <si>
    <t>Depósito Odontología  Recibos del 4371 al 4378</t>
  </si>
  <si>
    <t>Depósito Odontología  Recibos del 4364 al 4370</t>
  </si>
  <si>
    <t>Depósito Odontología  Recibos del 4360 al 4363</t>
  </si>
  <si>
    <t>Fact. No. 25953510876-4</t>
  </si>
  <si>
    <t>Pago de Formulario IR17 Julio  2025</t>
  </si>
  <si>
    <t>Depósito Odontología  Recibos del 4355 al 4359</t>
  </si>
  <si>
    <t>Depósito Odontología  Recibos del 4346 al 4354</t>
  </si>
  <si>
    <t>Depósito Extranjeros Recibos del 0165 al 0189.</t>
  </si>
  <si>
    <t>Depósito Odontología  Recibos del 4339 al 4345</t>
  </si>
  <si>
    <t>Pago Fact.B1500012870 Junio</t>
  </si>
  <si>
    <t>Depósito Odontología  Recibos del 4335 al 4338</t>
  </si>
  <si>
    <t>Pago Fact.B1500012868 Junio</t>
  </si>
  <si>
    <t>Depósito Odontología  Recibos del 4333 al 4334</t>
  </si>
  <si>
    <t>Depósito Odontología  Recibos del 4329 al 4332</t>
  </si>
  <si>
    <t>Depósito Odontología  Recibos del 4322 al 4328</t>
  </si>
  <si>
    <t>Pago Fact.B1500012869 Junio</t>
  </si>
  <si>
    <t>Depósito Extranjeros Recibos del 0151 al 0164</t>
  </si>
  <si>
    <t>Depósito Odontología  Recibos del 4317 al 4321</t>
  </si>
  <si>
    <t>Aporte Odontología Junio</t>
  </si>
  <si>
    <t>Pago Factura Mes de Junio</t>
  </si>
  <si>
    <t>Fact. No. 9838</t>
  </si>
  <si>
    <t>Pago de Alquiler de tranasporte Viajes a Santo Domingo</t>
  </si>
  <si>
    <t>Depósito Odontología  Recibos del 4308 al 4316</t>
  </si>
  <si>
    <t>Mes de Agosto 2025</t>
  </si>
  <si>
    <t>Pago de Factura B1500012210</t>
  </si>
  <si>
    <t>ARS Semma</t>
  </si>
  <si>
    <t>Fact. No. 605</t>
  </si>
  <si>
    <t>Pago de Equipos Informáticos</t>
  </si>
  <si>
    <t>Super Lapto Browsing, SRL</t>
  </si>
  <si>
    <t>Fact. No. 8424</t>
  </si>
  <si>
    <t>Depósito Odontología  Recibos del 4299 al 4302</t>
  </si>
  <si>
    <t>Depósito Odontología  Recibos del 4303 al 4307</t>
  </si>
  <si>
    <t>Depósito Odontología  Recibos del 4289 al 4298</t>
  </si>
  <si>
    <t>Pago de Fact. B1500012655</t>
  </si>
  <si>
    <t>Pago de Fact. B1500012622</t>
  </si>
  <si>
    <t>Pago de Fact. B1500012621</t>
  </si>
  <si>
    <t>Eulalio Martir de la Rosa</t>
  </si>
  <si>
    <t>Fact. No. 47762</t>
  </si>
  <si>
    <t>Fact. No. 110208009-110208144</t>
  </si>
  <si>
    <t>Pago de Compras de Materiales Ferreteros</t>
  </si>
  <si>
    <t>Fact. No. 127</t>
  </si>
  <si>
    <t>Fact. No. 53</t>
  </si>
  <si>
    <t>Fact. No. 38</t>
  </si>
  <si>
    <t>Pago de Instalación y Reparación Eléctrica</t>
  </si>
  <si>
    <t>Fact. No. 100443816-100444083</t>
  </si>
  <si>
    <t>Pago de Alimentos, Productor de Papel y Utencilio de Cocina</t>
  </si>
  <si>
    <t>Fact. No. 1210621</t>
  </si>
  <si>
    <t>Pago de Limpiez y Productos de Papel</t>
  </si>
  <si>
    <t>José Luis Valerio Hernández</t>
  </si>
  <si>
    <t>Fact. No. P0281250-C0414101-C0414296</t>
  </si>
  <si>
    <t>Fact. No. 60389</t>
  </si>
  <si>
    <t>Pago de Materiales Elécticos y Repuestos</t>
  </si>
  <si>
    <t>Fact. No. B1500000164-165-166-167-169-170</t>
  </si>
  <si>
    <t>Pago Servicios de Refrigerios</t>
  </si>
  <si>
    <t>Depósito Odontología  Recibos del 4282 al 4288</t>
  </si>
  <si>
    <t>Depósito Extranjeros Recibos del 0136 al 0150</t>
  </si>
  <si>
    <t>Fact. No. 24465</t>
  </si>
  <si>
    <t>Fact. No. 100016472</t>
  </si>
  <si>
    <t>Fact. No. 174</t>
  </si>
  <si>
    <t>Juan Carlos Adames Rodríguez</t>
  </si>
  <si>
    <t>Fact. No. 1490</t>
  </si>
  <si>
    <t>Ero Dent, SRL</t>
  </si>
  <si>
    <t>Fact. No. 7241</t>
  </si>
  <si>
    <t>Fact. No. 5677</t>
  </si>
  <si>
    <t>Fact. No. 46971</t>
  </si>
  <si>
    <t>Pago de Insumos de Informática</t>
  </si>
  <si>
    <t>Fact. No. 40017126-17269</t>
  </si>
  <si>
    <t>Fact. No. 1100095947-96100-96277-96568-96786-97116</t>
  </si>
  <si>
    <t>Fact. No. 1100002520-1100002565</t>
  </si>
  <si>
    <t>Pago de Alimentos Utencilios de Cocina</t>
  </si>
  <si>
    <t>Fact. No. 9100878212</t>
  </si>
  <si>
    <t>Fact. No. 1838</t>
  </si>
  <si>
    <t>Fact. No. 1170024446</t>
  </si>
  <si>
    <t>Pago de Alimento</t>
  </si>
  <si>
    <t>Fact. No. 8378</t>
  </si>
  <si>
    <t>Pago de Insumos Quirúrgicos y Medicamentos</t>
  </si>
  <si>
    <t>Fact. No. 12628-12750-12752</t>
  </si>
  <si>
    <t>Pago de Medicamentos y Papel de Sonografía</t>
  </si>
  <si>
    <t>Fact. No. 332747</t>
  </si>
  <si>
    <t>Fact. No. 41383-1027</t>
  </si>
  <si>
    <t>Impresos Diveresos Sanchez, SRL</t>
  </si>
  <si>
    <t>Fact. No. 459</t>
  </si>
  <si>
    <t>Hatico Agroindustrial, SRL</t>
  </si>
  <si>
    <t>Fact. No. 321</t>
  </si>
  <si>
    <t>Pago de Papel para Escritorio</t>
  </si>
  <si>
    <t>G3 Industrial, SRL</t>
  </si>
  <si>
    <t>Fact. No. 11300034613-34643-11300034847</t>
  </si>
  <si>
    <t>Fact. No. 7750</t>
  </si>
  <si>
    <t>Pago de Insumos de Oficina</t>
  </si>
  <si>
    <t>Fernando Tavarez Solutions, SRL</t>
  </si>
  <si>
    <t>Fact. No. 3180</t>
  </si>
  <si>
    <t>Pago de Insumos de Endoscopía</t>
  </si>
  <si>
    <t>Endoscopy Medical Systems JC, SRL</t>
  </si>
  <si>
    <t>Fact. No. 799</t>
  </si>
  <si>
    <t>Pago de Sellos Institucionales</t>
  </si>
  <si>
    <t>Distribuidora Y Servicios Diversos DISOPE. SRL</t>
  </si>
  <si>
    <t>Fact. No. 201</t>
  </si>
  <si>
    <t>Fact. No. 4115</t>
  </si>
  <si>
    <t>Fact. No. 2752</t>
  </si>
  <si>
    <t>Fact. No. 648</t>
  </si>
  <si>
    <t>Pago de Papel Para Camilla</t>
  </si>
  <si>
    <t>Fact. No. 120-125</t>
  </si>
  <si>
    <t>Pago de Material de Limpeza y Papel Adherente</t>
  </si>
  <si>
    <t>Brymada, SRL</t>
  </si>
  <si>
    <t>Fact. No. 33436</t>
  </si>
  <si>
    <t>Fact. No. 90000067816-68626</t>
  </si>
  <si>
    <t>Pago de Mantenimiento de Equipos y Reactivos de Laboratorio</t>
  </si>
  <si>
    <t>Fact. No. 2491</t>
  </si>
  <si>
    <t>Pago de Utilrd Médicos Quirúrgicos</t>
  </si>
  <si>
    <t>AC Biomateriales Dominicanos, SRL</t>
  </si>
  <si>
    <t>Fact. No. 2025-00009</t>
  </si>
  <si>
    <t>Pago de Servicios de Manttenimiento al Tomógrafo</t>
  </si>
  <si>
    <t>Bioingenius Smart Solutios BSS, SRL</t>
  </si>
  <si>
    <t>Fact. No. 1028121-1028148</t>
  </si>
  <si>
    <t>Depósito Odontología  Recibos del 4279 al 4281</t>
  </si>
  <si>
    <t>Depósito Odontología  Recibos del 4278</t>
  </si>
  <si>
    <t>Pago Hospedaje Reunión Director y Administrador</t>
  </si>
  <si>
    <t>Inversiones Azul del Este Dominicana, SA</t>
  </si>
  <si>
    <t>Depósito Odontología  Recibos del 4271 al 4277</t>
  </si>
  <si>
    <t>Fact. No. 21796-21797</t>
  </si>
  <si>
    <t>Medi - Dental, SRL</t>
  </si>
  <si>
    <t>Depósito Odontología  Recibos del 4266 al 4270</t>
  </si>
  <si>
    <t>Pago de Insumos de Ortopedia</t>
  </si>
  <si>
    <t>Fármaco Química Nacional, SA</t>
  </si>
  <si>
    <t>Depósito Extranjeros Recibos del 0113 al 0135</t>
  </si>
  <si>
    <t>Depósito Odontología  Recibos del 4259 al 4265</t>
  </si>
  <si>
    <t>Depósito Odontología  Recibos del 4253 al 4258</t>
  </si>
  <si>
    <t>Pago Fact.B0100000544</t>
  </si>
  <si>
    <t>Depósito Odontología  Recibos del 4247 al 4252</t>
  </si>
  <si>
    <t>Depósito Odontología  Recibos del 4241 al 4246</t>
  </si>
  <si>
    <t>Depósito Odontología  Recibos del 4235 al 4240</t>
  </si>
  <si>
    <t>Depósito Extranjeros Recibos del 0092 al 0112</t>
  </si>
  <si>
    <t>Depósito Odontología  Recibos del 4227 al 4234</t>
  </si>
  <si>
    <t>Pago de Servicios de Digitación Departamento de Imágenes</t>
  </si>
  <si>
    <t>Rosa A. Leclerc</t>
  </si>
  <si>
    <t>Amanda Fernández</t>
  </si>
  <si>
    <t>Fact. No. B1500000002</t>
  </si>
  <si>
    <t>Pago de Habladores en Acrilico</t>
  </si>
  <si>
    <t>Depósito Odontología  Recibos del 4223 al 4226</t>
  </si>
  <si>
    <t>Depósito Odontología  Recibos del 4218 al 4222</t>
  </si>
  <si>
    <t>Pago Servicios de Pintura del Centro</t>
  </si>
  <si>
    <t>Depósito Odontología  Recibos del 4212 al 4217</t>
  </si>
  <si>
    <t>Pago Fact.B0100000543</t>
  </si>
  <si>
    <t>Depósito Odontología  Recibos del 4203 al 4211</t>
  </si>
  <si>
    <t>Fact. No. 25008372467-1</t>
  </si>
  <si>
    <t>Pago de Formulario IR17 Junio  2025</t>
  </si>
  <si>
    <t>Depósito Odontología  Recibos del 4196 al 4202</t>
  </si>
  <si>
    <t>Depósito Odontología  Recibos del 4195</t>
  </si>
  <si>
    <t>Depósito Odontología  Recibos del 4191 al 4194</t>
  </si>
  <si>
    <t>Pago Factura Mes de Mayo</t>
  </si>
  <si>
    <t>Pago Fact.B1500012623</t>
  </si>
  <si>
    <t>Depósito Odontología  Recibos del 4182 al 4190</t>
  </si>
  <si>
    <t>Depósito Odontología  Recibos del 4178 al 4181</t>
  </si>
  <si>
    <t>Mes de Julio 2025</t>
  </si>
  <si>
    <t>Fact. No. 24243</t>
  </si>
  <si>
    <t>Fact. No. 210974-211704</t>
  </si>
  <si>
    <t>Pago de Tintas, Material de Oficinas e Informática</t>
  </si>
  <si>
    <t>Depósito Odontología  Recibos del 4171 al 4177</t>
  </si>
  <si>
    <t>Fact. No. B1500000014</t>
  </si>
  <si>
    <t>Stimulam RD, SRL</t>
  </si>
  <si>
    <t>Fact. No. 7070</t>
  </si>
  <si>
    <t>Fact. No. 9000008271-9000008558</t>
  </si>
  <si>
    <t>Fact. No. 1</t>
  </si>
  <si>
    <t>Fact. No. 1100001703-1100001978</t>
  </si>
  <si>
    <t>Pago de Alimentros y Utilencilios de Cocina y Comedor</t>
  </si>
  <si>
    <t>Fact. No. 9100865330-9100866966</t>
  </si>
  <si>
    <t>Pago de Reactivos y Medicamentos</t>
  </si>
  <si>
    <t>Fact. No. 615</t>
  </si>
  <si>
    <t>Fact. No. 8565</t>
  </si>
  <si>
    <t>Fact. No. 1644</t>
  </si>
  <si>
    <t>Pago de Dosímetro</t>
  </si>
  <si>
    <t>Fact. No. 37592</t>
  </si>
  <si>
    <t>Fact. No. 1799</t>
  </si>
  <si>
    <t>Pago de Servicio de Internet</t>
  </si>
  <si>
    <t>Fact. No. 11770023333</t>
  </si>
  <si>
    <t xml:space="preserve">Pago de Servicios de Alimentos </t>
  </si>
  <si>
    <t>Fact. No. 3224</t>
  </si>
  <si>
    <t>Pago de Electrodomésticos</t>
  </si>
  <si>
    <t>Fact. No. 101</t>
  </si>
  <si>
    <t>Pago de Material para Carnet</t>
  </si>
  <si>
    <t>The Print Factory MP, SRL</t>
  </si>
  <si>
    <t>Fact. No. 97012-97263</t>
  </si>
  <si>
    <t>Nifarmed, SRL.</t>
  </si>
  <si>
    <t>Fact. No. 2133-2171</t>
  </si>
  <si>
    <t>Pago de Productos de Papel, Mat. De Limpieza, Utiencilios de Cocina</t>
  </si>
  <si>
    <t>Fact. No. 47514</t>
  </si>
  <si>
    <t>Fact. No. 12038-12276-12300-12425</t>
  </si>
  <si>
    <t>Pago de Utiles Médico Quirúrgicos y Médicos</t>
  </si>
  <si>
    <t>Fact. No. 41</t>
  </si>
  <si>
    <t>Pago de Papel de Imágenes de Rayos X</t>
  </si>
  <si>
    <t>Lahmedom, SRL</t>
  </si>
  <si>
    <t>Fact. No. 163-162</t>
  </si>
  <si>
    <t>Pago de Servicios de Fumigación</t>
  </si>
  <si>
    <t>LGM Multiservicios SRL</t>
  </si>
  <si>
    <t>Fact. No. 8287</t>
  </si>
  <si>
    <t>Reactivos e Insumos de Laboratorio</t>
  </si>
  <si>
    <t>Fact. No. 11515</t>
  </si>
  <si>
    <t xml:space="preserve">Fact. No.10168184-10168399 </t>
  </si>
  <si>
    <t>Pago de Material Quirúrgico e Insumos de Reactivos de Laboratorio</t>
  </si>
  <si>
    <t>Fact. No. 68</t>
  </si>
  <si>
    <t>Grupo Farmaceútico Car-M, SRL</t>
  </si>
  <si>
    <t>Fact. No. 9400190131</t>
  </si>
  <si>
    <t>Fact. No. 2351</t>
  </si>
  <si>
    <t>Fact. No. 200</t>
  </si>
  <si>
    <t>Fact. No. 2733</t>
  </si>
  <si>
    <t>Fact. No. 36</t>
  </si>
  <si>
    <t>Pago de Instalación de Acceso Magnetico para Puerta</t>
  </si>
  <si>
    <t>Fact. No. 100443052</t>
  </si>
  <si>
    <t>Fact. No. 581-594</t>
  </si>
  <si>
    <t>Fact. No. 104-105</t>
  </si>
  <si>
    <t>Pago de Materiales de Limpieza</t>
  </si>
  <si>
    <t>Fact. No. 32940-33224</t>
  </si>
  <si>
    <t>Pago de Muebles e Utiles de Oficina</t>
  </si>
  <si>
    <t>Fact. No. 9000065958</t>
  </si>
  <si>
    <t>Fact. No. 58844-593323</t>
  </si>
  <si>
    <t>Fact. No. 1207902</t>
  </si>
  <si>
    <t>Fact. No. 0405318-0273114-0407913-0275467</t>
  </si>
  <si>
    <t>Fact. No. 2170</t>
  </si>
  <si>
    <t>Pago de Insumos Quirúrgicos</t>
  </si>
  <si>
    <t>Argos Farmaceútica</t>
  </si>
  <si>
    <t>Fact. No. 1028064-1028065</t>
  </si>
  <si>
    <t>Fact. No. 110207015-110207352</t>
  </si>
  <si>
    <t>Pago de Material Ferretero y Eléctricos</t>
  </si>
  <si>
    <t>Fact. No. 59758</t>
  </si>
  <si>
    <t xml:space="preserve">Pago de Equipos de Aire e Insumos </t>
  </si>
  <si>
    <t>Fact. No. 160-161-162</t>
  </si>
  <si>
    <t>Depósito Odontología  Recibos del 4166 al 4170</t>
  </si>
  <si>
    <t>Fact. No. 71506</t>
  </si>
  <si>
    <t>Fact. No. 327085</t>
  </si>
  <si>
    <t>Fact. No. 20527-20546-20752</t>
  </si>
  <si>
    <t>Fact. No. 1809</t>
  </si>
  <si>
    <t>Pago de Medicamentos y Utiles Médico Quirúrgicos</t>
  </si>
  <si>
    <t xml:space="preserve">EPX </t>
  </si>
  <si>
    <t>Depósito Odontología  Recibos del 4161 al 4165</t>
  </si>
  <si>
    <t>Fact. No. 27408</t>
  </si>
  <si>
    <t>Depósito Odontología  Recibos del 4155 al 4160</t>
  </si>
  <si>
    <t>Fact. No. 27181</t>
  </si>
  <si>
    <t>Pago de Análisis de Agua</t>
  </si>
  <si>
    <t>Gestiones Sanitarias y Ambientales (GESA), SRL</t>
  </si>
  <si>
    <t xml:space="preserve">Pago de Alquiler de transporte </t>
  </si>
  <si>
    <t>Depósito Odontología  Recibos del 4151 al 4154</t>
  </si>
  <si>
    <t>Depósito Odontología  Recibos del 4149 al 4150</t>
  </si>
  <si>
    <t>Depósito Odontología  Recibos del 4146 al 4148</t>
  </si>
  <si>
    <t>Pago de Honorarios Profecionales</t>
  </si>
  <si>
    <t>Depósito Odontología  Recibos del 4141 al 4145</t>
  </si>
  <si>
    <t>Depósito Odontología  Recibos del 4131 al 4140</t>
  </si>
  <si>
    <t xml:space="preserve">Depósito Odontología  Recibos del 4130 </t>
  </si>
  <si>
    <t>Pago de Servicios de Mantenimiento de Aires del Centro</t>
  </si>
  <si>
    <t>Fact. No. 62932</t>
  </si>
  <si>
    <t>Pago Congreso Colombia DR. Newton Solano</t>
  </si>
  <si>
    <t>Turinter</t>
  </si>
  <si>
    <t>Pago Fact.B1500012362 Abril</t>
  </si>
  <si>
    <t>Depósito Odontología  Recibos del 4124 al 4129</t>
  </si>
  <si>
    <t>Depósito Odontología  Recibos del 4117 al 4123</t>
  </si>
  <si>
    <t>Depósito Odontología  Recibos del 4108 al 4116</t>
  </si>
  <si>
    <t>Depósito Odontología  Recibos del 4099 al 4107</t>
  </si>
  <si>
    <t>Depósito Odontología  Recibos del 4095 al 4098</t>
  </si>
  <si>
    <t>Depósito Odontología  Recibos del 4092 al 4094</t>
  </si>
  <si>
    <t>Depósito Odontología  Recibos del 4089 al 4091</t>
  </si>
  <si>
    <t>Fact. No. 25007231072-2</t>
  </si>
  <si>
    <t>Pago de Formulario IR17 Mayo  2025</t>
  </si>
  <si>
    <t>Depósito Odontología  Recibos del 4083 al 4088</t>
  </si>
  <si>
    <t>Depósito Odontología  Recibos del 4071 al 4082</t>
  </si>
  <si>
    <t>Pago Fact.B1500012344 Abril</t>
  </si>
  <si>
    <t>Pago Factura Mes de Abril</t>
  </si>
  <si>
    <t>Depósito Odontología  Recibos del 4065 al 4070</t>
  </si>
  <si>
    <t>Mes de Junio 2025</t>
  </si>
  <si>
    <t>Fact. No. 23354-23688</t>
  </si>
  <si>
    <t>Depósito Odontología  Recibos del 4057 al 4064</t>
  </si>
  <si>
    <t>Fact. No. 1844920-1100000101-778-792-1069-1100001291</t>
  </si>
  <si>
    <t>Pago de Alimentos,Materiales de Limpieza, Utiles de Cocina y Productos de Papel</t>
  </si>
  <si>
    <t>Depósito Odontología  Recibos del 4051 al 4056</t>
  </si>
  <si>
    <t>Fact. No. 26</t>
  </si>
  <si>
    <t xml:space="preserve">Pago de Buzones </t>
  </si>
  <si>
    <t>Logomarca, SA</t>
  </si>
  <si>
    <t>Fact. No. 32-34</t>
  </si>
  <si>
    <t>Carlos Andés Gómez Ventura</t>
  </si>
  <si>
    <t>Fact. No. 15672</t>
  </si>
  <si>
    <t>Fact. No. 155-156-158-159</t>
  </si>
  <si>
    <t>Pago de Refrigerios y Amuerzos</t>
  </si>
  <si>
    <t>Fact. No. 500005522</t>
  </si>
  <si>
    <t>Pago de Mantenimiento y Reparación de Equipos</t>
  </si>
  <si>
    <t>Fact. No. 9000007870</t>
  </si>
  <si>
    <t>Pago de Reactivo</t>
  </si>
  <si>
    <t>Fact. No. 16972</t>
  </si>
  <si>
    <t>Fact. No. 94062-94166-94475-94568-94598-94062-95070</t>
  </si>
  <si>
    <t xml:space="preserve">Pago de Servicios de Alimentación y Alimentos </t>
  </si>
  <si>
    <t>Fact. No. 9100853864-9100855366</t>
  </si>
  <si>
    <t>Pago de Medicamentos y Reactivo</t>
  </si>
  <si>
    <t>Fact. No. 1400001622</t>
  </si>
  <si>
    <t>Fact. No. 1728-1765</t>
  </si>
  <si>
    <t>Fact. No. 121</t>
  </si>
  <si>
    <t>Fact. No. 2082</t>
  </si>
  <si>
    <t>Pago de Material de Limpieza, Papel y Utiles de Cocina</t>
  </si>
  <si>
    <t>Fact. No. 11703</t>
  </si>
  <si>
    <t>Pago de Sillones Hospitalarios</t>
  </si>
  <si>
    <t>Fact. No. 315275-321248</t>
  </si>
  <si>
    <t>Fact. No. 180</t>
  </si>
  <si>
    <t>Fact. No. 10165902-10166063</t>
  </si>
  <si>
    <t>Fact. No. 192</t>
  </si>
  <si>
    <t>Distribuidora de Materiales Gastables de Rayos X SRL</t>
  </si>
  <si>
    <t>Fact. No. 199</t>
  </si>
  <si>
    <t>Fact. No. 4029</t>
  </si>
  <si>
    <t>Fact. No. 898</t>
  </si>
  <si>
    <t>Fact. No. 2710</t>
  </si>
  <si>
    <t>Fact. No. 100441230</t>
  </si>
  <si>
    <t>Pago de Utiles de Cocina</t>
  </si>
  <si>
    <t>Fact. No. 326771</t>
  </si>
  <si>
    <t>Fact. No. 9000063715</t>
  </si>
  <si>
    <t>Fact. No. 2166</t>
  </si>
  <si>
    <t>Pago de Insumos Quirúrgicos y Productos de Papel</t>
  </si>
  <si>
    <t>Fact. No. 22632</t>
  </si>
  <si>
    <t>Pago de Poliza de Responsabilidad Civil 2025</t>
  </si>
  <si>
    <t>Angloamericano de Seguros, SA</t>
  </si>
  <si>
    <t>Fact. No. 10279227-1027990</t>
  </si>
  <si>
    <t>Pago de Ractivo de laboratorio y Teclado Numérico</t>
  </si>
  <si>
    <t>Fact. No. 110206033-110206473</t>
  </si>
  <si>
    <t>Fact. No. 59346</t>
  </si>
  <si>
    <t>Pago de Insumos para Conexión de Aires</t>
  </si>
  <si>
    <t>Depósito Odontología  Recibos del 4045 al 4050</t>
  </si>
  <si>
    <t>Fact. No. 9814</t>
  </si>
  <si>
    <t>Pago de Materiales de Ortopedia</t>
  </si>
  <si>
    <t>|</t>
  </si>
  <si>
    <t>Depósito Odontología  Recibos del 4044</t>
  </si>
  <si>
    <t>Depósito Odontología  Recibos del 4040 al 4043</t>
  </si>
  <si>
    <t>Pago Fact.B0100000</t>
  </si>
  <si>
    <t>Depósito Odontología  Recibos del 4037 al 4039</t>
  </si>
  <si>
    <t>Depósito Odontología  Recibos del 4031 al 4036</t>
  </si>
  <si>
    <t>Fact. No. B1500000412</t>
  </si>
  <si>
    <t xml:space="preserve">Pago de Telas </t>
  </si>
  <si>
    <t>Almacenes Santiago, SRL</t>
  </si>
  <si>
    <t>Depósito Odontología  Recibos del 4027 al 4030</t>
  </si>
  <si>
    <t>Fact. No. 498</t>
  </si>
  <si>
    <t>Pago de Monitor para imágenes</t>
  </si>
  <si>
    <t>BP Medical, SRL</t>
  </si>
  <si>
    <t>Fact. No. 47914</t>
  </si>
  <si>
    <t>Pago de Material para Carnetización</t>
  </si>
  <si>
    <t>Tekgraf, SRL</t>
  </si>
  <si>
    <t>Depósito Odontología  Recibos del 4026</t>
  </si>
  <si>
    <t>Pago Fact.B1500012343</t>
  </si>
  <si>
    <t>Depósito Odontología  Recibos del 4020 al 4025</t>
  </si>
  <si>
    <t>Depósito Odontología  Recibos del 4015 al 4019</t>
  </si>
  <si>
    <t>Depósito Odontología  Recibos del 4006 al 4014</t>
  </si>
  <si>
    <t>Fact. No. 3761</t>
  </si>
  <si>
    <t>Pago de Placas de Reconocimiento Personal de Laboratorío</t>
  </si>
  <si>
    <t>Depósito Odontología  Recibos del 4001 al 4005</t>
  </si>
  <si>
    <t>Depósito Odontología  Recibos del 3998 al 4000</t>
  </si>
  <si>
    <t>Fact. No. 25006147800-7</t>
  </si>
  <si>
    <t>Pago de Formulario IR17 Abril  2025</t>
  </si>
  <si>
    <t>Depósito Odontología  Recibos del 3993 al 3997</t>
  </si>
  <si>
    <t>Depósito Odontología  Recibos del 3989 al 3992</t>
  </si>
  <si>
    <t>Aporte Odontología Mayo</t>
  </si>
  <si>
    <t>Pago Factura Mes de Marzo</t>
  </si>
  <si>
    <t>Depósito Odontología  Recibos del 3982 al 3988</t>
  </si>
  <si>
    <t>Pago por servicios prestados en Despensa</t>
  </si>
  <si>
    <t>Ivelisse Alt. Jiménez</t>
  </si>
  <si>
    <t>Pago Fact.B1500012021</t>
  </si>
  <si>
    <t>Pago Fact.B1500012055</t>
  </si>
  <si>
    <t>Depósito Odontología  Recibos del 3977 al 3981</t>
  </si>
  <si>
    <t>Depósito Odontología  Recibos del 3973 al 3976</t>
  </si>
  <si>
    <t>Mes de Mayo 2025</t>
  </si>
  <si>
    <t>Fact. No. 149-150-149</t>
  </si>
  <si>
    <t>Depósito Odontología  Recibos del 3966 al 3972</t>
  </si>
  <si>
    <t>Pago por servicios de Pintura Area de Atencion al Usuario y Consultorios Médico</t>
  </si>
  <si>
    <t>Nulo por Error de Impresión</t>
  </si>
  <si>
    <t xml:space="preserve">Nulo </t>
  </si>
  <si>
    <t>Depósito Odontología  Recibos del 3955 al 3965</t>
  </si>
  <si>
    <t>Fact. No. 5522</t>
  </si>
  <si>
    <t>Pago de Ab. Servicio y Reparación de Equipos Médico</t>
  </si>
  <si>
    <t>Fact. No. 16824</t>
  </si>
  <si>
    <t>Fact. No. 41870-121</t>
  </si>
  <si>
    <t xml:space="preserve">Pago de Utiles de Oficina </t>
  </si>
  <si>
    <t>Depósito Odontología  Recibos del 3946 al 3954</t>
  </si>
  <si>
    <t>Pago de Servicios Legales Alguacil</t>
  </si>
  <si>
    <t>Laeonardo Alberto Del Orbe</t>
  </si>
  <si>
    <t>Fact. No. 170-330-419-546</t>
  </si>
  <si>
    <t>Pago de Alimentos, Productor de Papel y Mat. De Limpieza</t>
  </si>
  <si>
    <t>Fact. No. 46445-46479-46584</t>
  </si>
  <si>
    <t>Pago de Mantenimiento de Impresoras y Material de Informática</t>
  </si>
  <si>
    <t>Fact. No. 1100093431-1100093733</t>
  </si>
  <si>
    <t>Fact. No. 118</t>
  </si>
  <si>
    <t>Fact. No. 2047-1978-2071</t>
  </si>
  <si>
    <t xml:space="preserve">Pago de 1er. Abono Sillones Hospitalarios </t>
  </si>
  <si>
    <t>Fact. No. 210237</t>
  </si>
  <si>
    <t>Pago de Equipos Audiovisuales</t>
  </si>
  <si>
    <t>Fact. No. 170</t>
  </si>
  <si>
    <t>Fact. No. 831</t>
  </si>
  <si>
    <t>Pago de Equipo Médico y Utiles Quirúrgico</t>
  </si>
  <si>
    <t>Hospicalfa Medical, SRL</t>
  </si>
  <si>
    <t>Fact. No. 1130033848</t>
  </si>
  <si>
    <t>Fact. No. 191</t>
  </si>
  <si>
    <t>Fact. No. 2186</t>
  </si>
  <si>
    <t>Fact. No. 198</t>
  </si>
  <si>
    <t>Fact. No. 3969</t>
  </si>
  <si>
    <t>Fact. No. 2694</t>
  </si>
  <si>
    <t>Fact. No. 546</t>
  </si>
  <si>
    <t>Fact. No. 93</t>
  </si>
  <si>
    <t>Pago de Productos de Limpieza y Plástico</t>
  </si>
  <si>
    <t>Fact. No. 31764-31976-32215</t>
  </si>
  <si>
    <t>Pago de Insumos de Oficina e Informática</t>
  </si>
  <si>
    <t>Fact. No. 90000605572</t>
  </si>
  <si>
    <t>Fact. No. 57667</t>
  </si>
  <si>
    <t xml:space="preserve">Pago de Reactivos, </t>
  </si>
  <si>
    <t>Fact. No. 2161</t>
  </si>
  <si>
    <t>Pago de 2da. Y 3er. Cuota de Poliza de Responsabilidad Civil 2025</t>
  </si>
  <si>
    <t>Fact. No. 110206191-110206248</t>
  </si>
  <si>
    <t>Fact. No. 59086-59134</t>
  </si>
  <si>
    <t>Pago de Insumos y Equipos de Climatización</t>
  </si>
  <si>
    <t>Fact. No. 18168</t>
  </si>
  <si>
    <t>Pago Cultivo de Agua</t>
  </si>
  <si>
    <t>Laboratorio Clinico de Referencias Y Especialidades García &amp; García</t>
  </si>
  <si>
    <t>Depósito Odontología  Recibos del 3941 al 3945</t>
  </si>
  <si>
    <t>Depósito Odontología  Recibos del 3931 al 3940</t>
  </si>
  <si>
    <t>Pago Fact.B0100000540 Marzo</t>
  </si>
  <si>
    <t>Depósito Odontología  Recibos del 3923 al 3930</t>
  </si>
  <si>
    <t>Depósito Odontología  Recibos del 3918 al 3922</t>
  </si>
  <si>
    <t>Pago Fact.B1500012054 Marzo</t>
  </si>
  <si>
    <t>Depósito Odontología  Recibos del 3915 al 3917</t>
  </si>
  <si>
    <t>Pago de Pintura Area de Internamiento</t>
  </si>
  <si>
    <t>Depósito Odontología  Recibos del 3909 al 3914</t>
  </si>
  <si>
    <t>Depósito Odontología  Recibos del 3901 al 3908</t>
  </si>
  <si>
    <t>Pago de Servicios de Refrigerio</t>
  </si>
  <si>
    <t>Universidad Tecnologica de Santiago</t>
  </si>
  <si>
    <t>Depósito Odontología  Recibos del 3890 al 3900</t>
  </si>
  <si>
    <t>Pago de Equipos de Cocina</t>
  </si>
  <si>
    <t>Metalgas, SRL</t>
  </si>
  <si>
    <t>Depósito Odontología  Recibos del 3887 al 3889</t>
  </si>
  <si>
    <t>Fact. No. 9798</t>
  </si>
  <si>
    <t>Pago de Materiales de Otopedia</t>
  </si>
  <si>
    <t>Depósito Odontología  Recibos del 3883 al 3886</t>
  </si>
  <si>
    <t>Pago Fact.B1500011833 Febrero</t>
  </si>
  <si>
    <t>Depósito Odontología  Recibos del 3877 al 3882</t>
  </si>
  <si>
    <t>Bernabel de Jesús Peralta</t>
  </si>
  <si>
    <t xml:space="preserve">Pago de Servicios Prestados Encargada de Despensa </t>
  </si>
  <si>
    <t>Fact. No. 25004020051-4</t>
  </si>
  <si>
    <t>Pago de Formulario IR17 Marzo  2025</t>
  </si>
  <si>
    <t>Depósito Odontología  Recibos del 3867 al 3876</t>
  </si>
  <si>
    <t>Depósito Odontología  Recibos del 3862 al 3866</t>
  </si>
  <si>
    <t>Depósito Odontología  Recibos del 3859 al 3861</t>
  </si>
  <si>
    <t>Pago Fact.B1500011774 Febrero</t>
  </si>
  <si>
    <t>Aporte Odontología Abril</t>
  </si>
  <si>
    <t>Depósito Odontología  Recibos del 3853 al 3858</t>
  </si>
  <si>
    <t>Pago Fact.B1500011773 Febrero</t>
  </si>
  <si>
    <t>Pago Fact.B1500011772 Febrero</t>
  </si>
  <si>
    <t>Depósito Odontología  Recibos del 3844 al 3852</t>
  </si>
  <si>
    <t>Aporte Odontología Marzo</t>
  </si>
  <si>
    <t>Pago Factura Mes de Febrero</t>
  </si>
  <si>
    <t>Depósito Odontología  Recibos del 3830 al 3843</t>
  </si>
  <si>
    <t>Mes de Abril 2025</t>
  </si>
  <si>
    <t>Fact. No. 3035</t>
  </si>
  <si>
    <t>Pago de Insumos de Endoscopías</t>
  </si>
  <si>
    <t>Endoscpy Medical Systems JC, SRL</t>
  </si>
  <si>
    <t>Fact. No. 9000007562</t>
  </si>
  <si>
    <t>Fact. No. 830083-835877</t>
  </si>
  <si>
    <t>Fact. No. 32832-33838-33879-34911</t>
  </si>
  <si>
    <t>Fact. No. 143-144-145</t>
  </si>
  <si>
    <t>Depósito Odontología  Recibos del 3819 al 3829</t>
  </si>
  <si>
    <t>Pago Incentivos Julio-Diciembre 2024</t>
  </si>
  <si>
    <t>Fact. No. 1343</t>
  </si>
  <si>
    <t>Pago de Mantenimiento Equipo de Odontología</t>
  </si>
  <si>
    <t>Fact. No. 11122-236-11251</t>
  </si>
  <si>
    <t>Pago de Insumos Médico</t>
  </si>
  <si>
    <t>Fact. No. 100437143-100437146</t>
  </si>
  <si>
    <t>Pago de Alimentos y Utiles de cocina</t>
  </si>
  <si>
    <t>Fact. No. 6388</t>
  </si>
  <si>
    <t>Fact. No. 16655</t>
  </si>
  <si>
    <t>Fact. No. 1827817-35604-37135-837156-839603</t>
  </si>
  <si>
    <t>Fact. No. 1689</t>
  </si>
  <si>
    <t>Pago de Actualización del Sistema Informático</t>
  </si>
  <si>
    <t>Starsoft, SRL</t>
  </si>
  <si>
    <t>Fact. No. 113</t>
  </si>
  <si>
    <t>Fact. No. 70021451-70021557</t>
  </si>
  <si>
    <t>Fact. No. 20020036</t>
  </si>
  <si>
    <t>Pérez Barroso, SRL</t>
  </si>
  <si>
    <t>Aporte Odontología Febrero</t>
  </si>
  <si>
    <t>Fact. No. 309466</t>
  </si>
  <si>
    <t>Fact. No. 161</t>
  </si>
  <si>
    <t>Pago de Servicios de Jardinería</t>
  </si>
  <si>
    <t>Pago de Agua Potable Año 2024</t>
  </si>
  <si>
    <t>Instituto Nacional de Aguas Potables y Alcantarillados</t>
  </si>
  <si>
    <t>Fact. No. 20222-20296</t>
  </si>
  <si>
    <t>pago de Medicamentos</t>
  </si>
  <si>
    <t>Fact. No. 2067</t>
  </si>
  <si>
    <t>Fact. No. 197</t>
  </si>
  <si>
    <t>Pago de Factura de Linea telefónica y Internet</t>
  </si>
  <si>
    <t>Pago de Correos Institucionales</t>
  </si>
  <si>
    <t>Fact. No. 2670</t>
  </si>
  <si>
    <t>Fact. No. 74</t>
  </si>
  <si>
    <t>Fact. No. 56845-57021</t>
  </si>
  <si>
    <t>Fact. No. 9000058208</t>
  </si>
  <si>
    <t>Fact. No. 153959-5216-5428-5659-5484-5744-6313-6889-7206</t>
  </si>
  <si>
    <t>Air Liquide Dominicana, SAS</t>
  </si>
  <si>
    <t>Pago de 1er Cuota de Poliza de Responsabilidad Civil 2025</t>
  </si>
  <si>
    <t>Fact. No. 0389538-2593307-261721-392315-392315</t>
  </si>
  <si>
    <t>Fact. No. 11205120-11205285</t>
  </si>
  <si>
    <t>Fact. No. 58588-58782</t>
  </si>
  <si>
    <t>Fact. No. 201835264</t>
  </si>
  <si>
    <t>Pago de Factura Teléfonica Flotas</t>
  </si>
  <si>
    <t>Altice Dominicana, S.A.</t>
  </si>
  <si>
    <t>Fact. No. 1027789</t>
  </si>
  <si>
    <t>Depósito Odontología  Recibos del 3813 al 3818</t>
  </si>
  <si>
    <t>Depósito Odontología  Recibos del 3805 al 3812</t>
  </si>
  <si>
    <t>Depósito Odontología  Recibos del 3802 al 3804</t>
  </si>
  <si>
    <t>Pago de equipos de Climatización</t>
  </si>
  <si>
    <t>Fact. No. 26568</t>
  </si>
  <si>
    <t>Pago de Suministro de GLP</t>
  </si>
  <si>
    <t>Depósito Odontología  Recibos del 3796 al 3801</t>
  </si>
  <si>
    <t>Fact. No. 022</t>
  </si>
  <si>
    <t>Pago de Mantenimiento de la Planta</t>
  </si>
  <si>
    <t>Q-Tech Solutions Group QSG, SRL</t>
  </si>
  <si>
    <t>Pago de Transporte Santo Domingo y Santiago</t>
  </si>
  <si>
    <t>Pago Fact.B0100000538 Febrero</t>
  </si>
  <si>
    <t>Depósito Odontología  Recibos del 3790 al 3795</t>
  </si>
  <si>
    <t>Depósito Odontología  Recibos del 3786 al 3789</t>
  </si>
  <si>
    <t>Depósito Odontología  Recibos del 3780 al 3785</t>
  </si>
  <si>
    <t>Pago Fact.B0100000537-539 Enero y Febrero</t>
  </si>
  <si>
    <t>ARS Monumental</t>
  </si>
  <si>
    <t>Depósito Odontología  Recibos del 3775 al 3779</t>
  </si>
  <si>
    <t>Depósito Odontología  Recibos del 3769 al 3774</t>
  </si>
  <si>
    <t>Depósito Odontología  Recibos del 3762 al 3768</t>
  </si>
  <si>
    <t>Pago Fact.B1500011614 Enero</t>
  </si>
  <si>
    <t>Depósito Odontología  Recibos del 3757 al 3761</t>
  </si>
  <si>
    <t>Depósito Odontología  Recibos del 3755 al 3756</t>
  </si>
  <si>
    <t>Fact. No. 308125</t>
  </si>
  <si>
    <t>Pago de 2do. Compresor Area de Consulta</t>
  </si>
  <si>
    <t>Depósito Odontología  Recibos del 3746 al 3754</t>
  </si>
  <si>
    <t>Concialicion de expediente</t>
  </si>
  <si>
    <t>Pago Fact.B0100000536 y B0100000539</t>
  </si>
  <si>
    <t>Depósito Odontología  Recibos del 3741 al 3745</t>
  </si>
  <si>
    <t>Fact. No. 20272</t>
  </si>
  <si>
    <t>Fact. No. 25002486520-5</t>
  </si>
  <si>
    <t>Pago de Formulario IR17 Febrero 2025</t>
  </si>
  <si>
    <t>Depósito Odontología  Recibos del 3732 al 3740</t>
  </si>
  <si>
    <t>Depósito Odontología  Recibos del 3728 al 3731</t>
  </si>
  <si>
    <t>Depósito Odontología  Recibos del 3721 al 3727</t>
  </si>
  <si>
    <t>Pago de Mantenimiento Unidades de Febrero</t>
  </si>
  <si>
    <t>Pago de Servicio Temporal Enc. De Despensa</t>
  </si>
  <si>
    <t>Depósito Odontología  Recibos del 3712 al 3720</t>
  </si>
  <si>
    <t>Fact. No. 307446</t>
  </si>
  <si>
    <t>Pago de Compresor Area de Consulta</t>
  </si>
  <si>
    <t>Pago Fact.B1500011552 Enero</t>
  </si>
  <si>
    <t>Pago Fact.B1500011542 Enero</t>
  </si>
  <si>
    <t>Depósito Odontología  Recibos del 3708 al 3711</t>
  </si>
  <si>
    <t>Pago Factura Mes de Enero</t>
  </si>
  <si>
    <t>Depósito Odontología  Recibos del 3701 al 3707</t>
  </si>
  <si>
    <t>Mes de Marzo 2025</t>
  </si>
  <si>
    <t>Fact. No. 479</t>
  </si>
  <si>
    <t>Fact. No. 151579-1650-1893-2530-2531-2543-2737-153594</t>
  </si>
  <si>
    <t>Fact. No. 90000007206</t>
  </si>
  <si>
    <t>Fact. No. 3092</t>
  </si>
  <si>
    <t>Pago de Refrigerador</t>
  </si>
  <si>
    <t>Fact. No. B1500000031</t>
  </si>
  <si>
    <t>Pago de Pedal del Mamógrafo</t>
  </si>
  <si>
    <t>Mediquip, SRL</t>
  </si>
  <si>
    <t>Fact. No. B1500000600</t>
  </si>
  <si>
    <t>Pago de Papel de Escritorio</t>
  </si>
  <si>
    <t>Messi,SRL</t>
  </si>
  <si>
    <t>Fact. No. 10159809</t>
  </si>
  <si>
    <t>Fact. No. B1500003858</t>
  </si>
  <si>
    <t>Grupo Farmacéutico Car-M</t>
  </si>
  <si>
    <t>Fact. No. 9400170146</t>
  </si>
  <si>
    <t>Fact. No. B1500000098</t>
  </si>
  <si>
    <t>Pago de Señaléticas de Diferentes Areas</t>
  </si>
  <si>
    <t>Standarte, SRL</t>
  </si>
  <si>
    <t>Fact. No. B1500000186</t>
  </si>
  <si>
    <t>Fact. No. FGT2155</t>
  </si>
  <si>
    <t>Depósito Odontología  Recibos del 3698 al 3700</t>
  </si>
  <si>
    <t>Fact. No. 100063574</t>
  </si>
  <si>
    <t>Fact. No. 96153</t>
  </si>
  <si>
    <t>Fact. No. 1100092577</t>
  </si>
  <si>
    <t>Fact. No. 2013</t>
  </si>
  <si>
    <t>Pago de Utiles de Limpieza</t>
  </si>
  <si>
    <t>Multicentro el Maná, SRL</t>
  </si>
  <si>
    <t>Fact. No. 10815-10937-11089</t>
  </si>
  <si>
    <t>Fact. No. 303608</t>
  </si>
  <si>
    <t>Fact. No. IZ40016528</t>
  </si>
  <si>
    <t>Fact. No. 22333</t>
  </si>
  <si>
    <t>Fact. No. 15170</t>
  </si>
  <si>
    <t>Pago de Materiales Odontologícos</t>
  </si>
  <si>
    <t>Fact. No. 1329</t>
  </si>
  <si>
    <t>Pago de Mantenimento y Reparación equipos de Odontología</t>
  </si>
  <si>
    <t>Fact. No. 6170</t>
  </si>
  <si>
    <t>Fact. No. 1814737-19443-1820088</t>
  </si>
  <si>
    <t>Fact. No. 9100817205</t>
  </si>
  <si>
    <t>Pago de Reactivos de Laborarorio</t>
  </si>
  <si>
    <t>Fact. No. B1500001651</t>
  </si>
  <si>
    <t>Fact. No. B1500000111</t>
  </si>
  <si>
    <t>Pago de Papel para Imágenes de rayos x</t>
  </si>
  <si>
    <t>Fact. No. Ag-Dic.2023 y 0418</t>
  </si>
  <si>
    <t>Pago de Agua Potable</t>
  </si>
  <si>
    <t>Fact. No. 415586</t>
  </si>
  <si>
    <t>Fact. No. 19837-49-942-9970-20018-104-114-1-132-20167</t>
  </si>
  <si>
    <t>Fact. No. 196</t>
  </si>
  <si>
    <t>Fact. No. B15000002643</t>
  </si>
  <si>
    <t>Fact. No. 9000055621</t>
  </si>
  <si>
    <t>Fact. No. 56121</t>
  </si>
  <si>
    <t>Fact. No. 321-10</t>
  </si>
  <si>
    <t>Pago de Recolección de Desechos</t>
  </si>
  <si>
    <t>Ayuntamiento Municipal de Mao Valverde</t>
  </si>
  <si>
    <t>Fact. No. 58309</t>
  </si>
  <si>
    <t>Fact. No. 110204764</t>
  </si>
  <si>
    <t>Fact. No. 201823078</t>
  </si>
  <si>
    <t>Fact. No. P256278-C386039-6211-7419</t>
  </si>
  <si>
    <t>Pago de Carnes y Embutidos</t>
  </si>
  <si>
    <t>Fact. No. B1500000140-142</t>
  </si>
  <si>
    <t>Fact. No. 1027676-1027703</t>
  </si>
  <si>
    <t>Pago Fact.B1500011355 Diciembre</t>
  </si>
  <si>
    <t>Depósito Odontología  Recibos del 3688 al 3697</t>
  </si>
  <si>
    <t>Depósito Odontología  Recibos del 3682 al 3687</t>
  </si>
  <si>
    <t>Fact. No. B1500000982</t>
  </si>
  <si>
    <t>Depósito Odontología  Recibos del 3678 al 3681</t>
  </si>
  <si>
    <t>Fact. No. B1500000027</t>
  </si>
  <si>
    <t>Pago de Servicios de Mantenimientos Generales</t>
  </si>
  <si>
    <t>Depósito Odontología  Recibos del 3675 al 3678</t>
  </si>
  <si>
    <t>Depósito Odontología  Recibos del 3671 al 3674</t>
  </si>
  <si>
    <t>Depósito Odontología  Recibos del 3661 al 3670</t>
  </si>
  <si>
    <t>Depósito Odontología  Recibos del 3658 al 3660</t>
  </si>
  <si>
    <t>Depósito Odontología  Recibos del 3656 al 3657</t>
  </si>
  <si>
    <t>Depósito Odontología  Recibos del 3655</t>
  </si>
  <si>
    <t>Depósito Odontología  Recibos del 3649 al 3654</t>
  </si>
  <si>
    <t>Depósito Odontología  Recibos del 3644 al 3648</t>
  </si>
  <si>
    <t>Depósito Odontología  Recibos del 3639 al 3643</t>
  </si>
  <si>
    <t>Pago de Equipos de Informática</t>
  </si>
  <si>
    <t>Pago de Mantenimiento Unidades de Aires Nov, Dic.y Enero</t>
  </si>
  <si>
    <t>Depósito Odontología  Recibos del 3635 al 3638</t>
  </si>
  <si>
    <t>Depósito Odontología  Recibos del 3634</t>
  </si>
  <si>
    <t>Pago Fact.B1500011303 Noviembre</t>
  </si>
  <si>
    <t>Pago Fact.B1500011389 Diciembre</t>
  </si>
  <si>
    <t>Pago de Alimentos y Utencilios de Cocina</t>
  </si>
  <si>
    <t>Fact. No. 6022</t>
  </si>
  <si>
    <t>Pago de Limpieza de Planta de Desechos</t>
  </si>
  <si>
    <t>Limpia Séptico Mora, SRL</t>
  </si>
  <si>
    <t>Fact. No. 9772</t>
  </si>
  <si>
    <t>Depósito Odontología  Recibos del 3629 al 3633</t>
  </si>
  <si>
    <t>Fact. No. 25001090339-8</t>
  </si>
  <si>
    <t>Pago de Formulario IR17 Enero 2025</t>
  </si>
  <si>
    <t>Pago Factura Mes de Diciembre</t>
  </si>
  <si>
    <t>Depósito Odontología  Recibos del 3617 al 3628</t>
  </si>
  <si>
    <t>Depósito Odontología  Recibos del 3613 al 3616</t>
  </si>
  <si>
    <t>Pago Fact.B1500011390 Diciembre</t>
  </si>
  <si>
    <t>Pago Fact.B1500011402 Diciembre</t>
  </si>
  <si>
    <t>Mes de Febrero 2025</t>
  </si>
  <si>
    <t>Depósito Odontología  Recibos del 3607 al 3612</t>
  </si>
  <si>
    <t>Fact. No. 15000</t>
  </si>
  <si>
    <t>Fact. No. 500005309</t>
  </si>
  <si>
    <t>Fact. No. 9100803972-9100807062</t>
  </si>
  <si>
    <t>Fact. No. 18378</t>
  </si>
  <si>
    <t>Fact. No. 157</t>
  </si>
  <si>
    <t>Fact. No. 10431-10467</t>
  </si>
  <si>
    <t>Hexapower, SRL</t>
  </si>
  <si>
    <t>Fact. No. 10157753</t>
  </si>
  <si>
    <t>Pago de Insumos Quirurgicos</t>
  </si>
  <si>
    <t>Fact. No. 1181</t>
  </si>
  <si>
    <t>Pago de Alquileres</t>
  </si>
  <si>
    <t>Fact. No. 46</t>
  </si>
  <si>
    <t>Pago de Mantenimiento de Equipo Médico</t>
  </si>
  <si>
    <t>Adalberto Calderon Pérez</t>
  </si>
  <si>
    <t>Fact. No. 57938</t>
  </si>
  <si>
    <t>Pago de Amorol</t>
  </si>
  <si>
    <t>Depósito Odontología  Recibos del 3601 al 3606</t>
  </si>
  <si>
    <t>Fact. No. 35534</t>
  </si>
  <si>
    <t>Fact. No. 7781</t>
  </si>
  <si>
    <t>Fact. No. 9000051823-53246-9000053874</t>
  </si>
  <si>
    <t>Pago de Mantenimiento de Equipo y Reactivos de Laboratorio</t>
  </si>
  <si>
    <t>Fact. No. 16417</t>
  </si>
  <si>
    <t>Fact. No. 1798518-1806126-1807825</t>
  </si>
  <si>
    <t>Pago de Alimentos y Utiles de Cocina y Comedor</t>
  </si>
  <si>
    <t>Fact. No. 7732</t>
  </si>
  <si>
    <t>Fact. No. E450000000008</t>
  </si>
  <si>
    <t>SSP Servi Salud Premium, SRL</t>
  </si>
  <si>
    <t>Fact. No. 1617</t>
  </si>
  <si>
    <t>Pago de Iguala Sistema de Laboratorio</t>
  </si>
  <si>
    <t>Fact. No. 109</t>
  </si>
  <si>
    <t>Fact. No. 10717-10772</t>
  </si>
  <si>
    <t>Pago de Medicamentos e Insumos Médico Quirúrgico</t>
  </si>
  <si>
    <t>Fact. No. 234285</t>
  </si>
  <si>
    <t>Fact. No. 3996</t>
  </si>
  <si>
    <t>Pago Taladro de Ortopedia</t>
  </si>
  <si>
    <t>Jay Bio Farm, SRL</t>
  </si>
  <si>
    <t>Pago de Papel de Sonografía</t>
  </si>
  <si>
    <t>Fact. No. 195</t>
  </si>
  <si>
    <t>Fact. No. 3834</t>
  </si>
  <si>
    <t>Combustibles del Yuna, SRL.</t>
  </si>
  <si>
    <t>Fact. No. 2620</t>
  </si>
  <si>
    <t>Fact. No. 436</t>
  </si>
  <si>
    <t>Caribbean Medical Suply, SRL</t>
  </si>
  <si>
    <t>Fact. No. P0251267-C0380465-P0254122-C0383586</t>
  </si>
  <si>
    <t>Fact. No. B1500001208</t>
  </si>
  <si>
    <t>Fact. No. 201810816</t>
  </si>
  <si>
    <t>Fact. No. 1027603-7604-7617-1027618</t>
  </si>
  <si>
    <t>Pago de Reactivos de Laboratorío</t>
  </si>
  <si>
    <t>Depósito Odontología  Recibos del 3598 al 3600</t>
  </si>
  <si>
    <t>Fact. No. 9769</t>
  </si>
  <si>
    <t>Depósito Odontología  Recibos del 3590 al 3597</t>
  </si>
  <si>
    <t>Depósito Odontología  Recibos del 3587 al 3589</t>
  </si>
  <si>
    <t>Fact. No. 60140</t>
  </si>
  <si>
    <t>Pago de Congreso Dr. Newton Solano</t>
  </si>
  <si>
    <t>Turinter, SA</t>
  </si>
  <si>
    <t>Pago Fact.B0100000534 Diciembre</t>
  </si>
  <si>
    <t xml:space="preserve">Depósito Odontología  Recibos del 3586 </t>
  </si>
  <si>
    <t>Depósito Odontología  Recibos del 3581 al 3585</t>
  </si>
  <si>
    <t>Depósito Odontología  Recibos del 3572 al 3580</t>
  </si>
  <si>
    <t>Fact. No. 26049</t>
  </si>
  <si>
    <t>Depósito Odontología  Recibos del 3563 al 3571</t>
  </si>
  <si>
    <t>Depósito Odontología  Recibos del 3561 al 3562</t>
  </si>
  <si>
    <t>Depósito Odontología  Recibos del 3559 al 3560</t>
  </si>
  <si>
    <t>Pago Fact.B1500011196 Noviembre</t>
  </si>
  <si>
    <t>Pago Fact. B0100000535 Diciembre</t>
  </si>
  <si>
    <t>Pago Fact. No.B1500011113 Pensionados Noviembre</t>
  </si>
  <si>
    <t>Pago Fact. No.B1500011138 Endoscopia Noviembre</t>
  </si>
  <si>
    <t>Depósito Odontología  Recibos del 3557 al 3558</t>
  </si>
  <si>
    <t>Depósito Odontología  Recibos del 3556</t>
  </si>
  <si>
    <t>Pago Fact. No.B1500011112 Noviembre</t>
  </si>
  <si>
    <t>Depósito Odontología  Recibos del 3553 al 3555</t>
  </si>
  <si>
    <t>Depósito Odontología  Recibos del 3550 al 3552</t>
  </si>
  <si>
    <t>Aporte Odontología Enero</t>
  </si>
  <si>
    <t>Pago de Mantenimiento Preventivo del Tomógrafo</t>
  </si>
  <si>
    <t>Servicios Electromedicos e Institucionales, SA</t>
  </si>
  <si>
    <t>Fact. No. 141-2025</t>
  </si>
  <si>
    <t xml:space="preserve">Pago de Placas de Reconocimiento a Empleados </t>
  </si>
  <si>
    <t>Depósito Odontología  Recibos del 3539 al 3549</t>
  </si>
  <si>
    <t>Depósito Odontología  Recibos del 3535 al 3538</t>
  </si>
  <si>
    <t>Fact. No. 25000086342-3</t>
  </si>
  <si>
    <t>Pago de Formulario IR17 Diciembre 2024</t>
  </si>
  <si>
    <t>Fact. No. S07750</t>
  </si>
  <si>
    <t>Fact. No. 00009762</t>
  </si>
  <si>
    <t>Pago de Material de Ortopedía</t>
  </si>
  <si>
    <t>Depósito Odontología  Recibos del 3531 al 3534</t>
  </si>
  <si>
    <t>Pago Fact. No.B1500011081 Endoscopia Octubre</t>
  </si>
  <si>
    <t>Depósito Odontología  Recibos del 3529 al 3530</t>
  </si>
  <si>
    <t>Pago Factura Mes de Noviembre</t>
  </si>
  <si>
    <t>Depósito Odontología  Recibos del 3527 al 3528</t>
  </si>
  <si>
    <t>Mes de Enero 2025</t>
  </si>
  <si>
    <t>Fact. No. 208140</t>
  </si>
  <si>
    <t>Fact. No. B1100000107</t>
  </si>
  <si>
    <t>Pago de Plaqitas en Acrilico Sublimado</t>
  </si>
  <si>
    <t>Evelina Cid</t>
  </si>
  <si>
    <t>Fact. No. 46004</t>
  </si>
  <si>
    <t>Pago de Material de Informática</t>
  </si>
  <si>
    <t>Fact. No. 1170019877-1170020335</t>
  </si>
  <si>
    <t>Fact. No. B1500000148</t>
  </si>
  <si>
    <t>Fact. No. 447</t>
  </si>
  <si>
    <t>Pago de Servicios de Alimentos</t>
  </si>
  <si>
    <t>Fact. No. 9400162055</t>
  </si>
  <si>
    <t>Fact. No. 4534</t>
  </si>
  <si>
    <t>Fact. No. 57713</t>
  </si>
  <si>
    <t>Pago de Material Eléctricos</t>
  </si>
  <si>
    <t>Fact. No. 148555-92231-9277-9536-150620-0623-0863-1125</t>
  </si>
  <si>
    <t>Fact. No. 1173-1194</t>
  </si>
  <si>
    <t>Depósito Odontología  Recibos del 3524 al 3526</t>
  </si>
  <si>
    <t>Fact. No. 193-194</t>
  </si>
  <si>
    <t>Fact. No. 194</t>
  </si>
  <si>
    <t>Fact. No. 5187</t>
  </si>
  <si>
    <t>Pago de Insumos Médicos Quirúrgicos</t>
  </si>
  <si>
    <t>Fact. No. 10011124</t>
  </si>
  <si>
    <t>Pago de  Servicio y Mantenimiento al  Tomógrafo</t>
  </si>
  <si>
    <t>Unitrade, SRL</t>
  </si>
  <si>
    <t>Fact. No. 16248</t>
  </si>
  <si>
    <t>Fact. No. 1935</t>
  </si>
  <si>
    <t>Pago de Materiales de Limpieza y Utiles de Cocina y Comedor</t>
  </si>
  <si>
    <t>Fact. No. 1261</t>
  </si>
  <si>
    <t>Pago de Serviciosde Mantenimiento</t>
  </si>
  <si>
    <t>Fact. No. 185</t>
  </si>
  <si>
    <t>Fact. No. 201798467</t>
  </si>
  <si>
    <t>Fact. No. C0376533-P0247770-C0378687</t>
  </si>
  <si>
    <t>Fact. No. 6073</t>
  </si>
  <si>
    <t>Fact. No. 9100797599</t>
  </si>
  <si>
    <t>Fact. No. B1500001583</t>
  </si>
  <si>
    <t>Fact. No. 97</t>
  </si>
  <si>
    <t>Fact. No. 95915</t>
  </si>
  <si>
    <t>Pago de Médicamentos y Utiles Quirúrgicos</t>
  </si>
  <si>
    <t>Fact. No. 7429-7440</t>
  </si>
  <si>
    <t>Lambda Diagnosticos, SRL</t>
  </si>
  <si>
    <t>Fact. No. 33</t>
  </si>
  <si>
    <t>Pago de Papel para Imá de rayos x</t>
  </si>
  <si>
    <t>Fact. No. 10324</t>
  </si>
  <si>
    <t>Pago de Médicamentos</t>
  </si>
  <si>
    <t>Fact. No. 779</t>
  </si>
  <si>
    <t>Clinimed, SRL</t>
  </si>
  <si>
    <t>Fact. No. 31496</t>
  </si>
  <si>
    <t>Fact. No. 9000050807-9000050808</t>
  </si>
  <si>
    <t>Fact. No. 54756</t>
  </si>
  <si>
    <t>Bio Nova SRL</t>
  </si>
  <si>
    <t>Fact. No. 2152</t>
  </si>
  <si>
    <t>Fact. No. 1027538-1027539-1027540</t>
  </si>
  <si>
    <t>Fact. No. 1779290-1780305-86708-89331-1790002</t>
  </si>
  <si>
    <t>Fact. No. 1539</t>
  </si>
  <si>
    <t>Pago de Servicio Mantenimiento Equipo Médico</t>
  </si>
  <si>
    <t>Fact. No. 10310-10378-10442</t>
  </si>
  <si>
    <t>Pago de Insumos de Laboratorio, Medicamento e Insumos Médicos.</t>
  </si>
  <si>
    <t>Fact. No. 292005</t>
  </si>
  <si>
    <t>Fact. No. 41067</t>
  </si>
  <si>
    <t>Fact. No. 10154846-10155633</t>
  </si>
  <si>
    <t>Pago de Insumos Médico y Reactivos de Laboratorio</t>
  </si>
  <si>
    <t>Fact. No. 390</t>
  </si>
  <si>
    <t>Fact. No. 11203724</t>
  </si>
  <si>
    <t>Fact. No. 137</t>
  </si>
  <si>
    <t>Pago de Refrigerio</t>
  </si>
  <si>
    <t>Fact. No. 9760</t>
  </si>
  <si>
    <t>Pago de Insumos Ortopedia</t>
  </si>
  <si>
    <t>Depósito Odontología  Recibos del 3521 al 3523</t>
  </si>
  <si>
    <t xml:space="preserve">Aporte Odontología </t>
  </si>
  <si>
    <t>Pago Fact.B0100000486-488 y B0100000533</t>
  </si>
  <si>
    <t>Depósito Odontología  Recibos del 3515 al 3520</t>
  </si>
  <si>
    <t>Pago de Maquinaría para Jardinería</t>
  </si>
  <si>
    <t>Ferretería Ochoa, SA</t>
  </si>
  <si>
    <t>Pago de Formulario IR17 Noviembre 2024</t>
  </si>
  <si>
    <t>Depósito Odontología  Recibos del 3513 al 3514</t>
  </si>
  <si>
    <t>Fact. No. 1210</t>
  </si>
  <si>
    <t>Pago de Radios Portatil y Detector de Metales</t>
  </si>
  <si>
    <t>Radio &amp; Técnica, SRL</t>
  </si>
  <si>
    <t>Pago de Abono 50% Confección de Uniformes</t>
  </si>
  <si>
    <t>Fheyams Services Supplier, EIRL</t>
  </si>
  <si>
    <t>Depósito Odontología  Recibos del 3504 al 3512</t>
  </si>
  <si>
    <t>Depósito Odontología  Recibos del 3502 al 3503</t>
  </si>
  <si>
    <t>Depósito Odontología  Recibos del 3499 al 3501</t>
  </si>
  <si>
    <t>Depósito Odontología  Recibos del 3493 al 3498</t>
  </si>
  <si>
    <t>Depósito Odontología  Recibos del 3488 al 3492</t>
  </si>
  <si>
    <t>Fact. No. 1322-1323</t>
  </si>
  <si>
    <t>Pago de Mantenimiento del Sonógrafo</t>
  </si>
  <si>
    <t>BP Medical, SA</t>
  </si>
  <si>
    <t>Nulo Por Error Mecanográfico</t>
  </si>
  <si>
    <t>Depósito Odontología  Recibos del 3484 al 3487</t>
  </si>
  <si>
    <t>Depósito Odontología  Recibos del 3481 al 3483</t>
  </si>
  <si>
    <t>Pago de Instalaciones Sensores para Puertas</t>
  </si>
  <si>
    <t>Depósito Odontología  Recibos del 3467 al 3480</t>
  </si>
  <si>
    <t>Fact. No. 19318</t>
  </si>
  <si>
    <t>Pago de Material de Maxilofacial</t>
  </si>
  <si>
    <t>Depósito Odontología  Recibos del 3462 al 3466</t>
  </si>
  <si>
    <t>Pago Factura Mes de Octubre</t>
  </si>
  <si>
    <t>Depósito Odontología  Recibos del 3460 al 3461</t>
  </si>
  <si>
    <t>Mes de Diciembre 2024</t>
  </si>
  <si>
    <t>Fact. No. 152</t>
  </si>
  <si>
    <t>Pago de Servicios de Mantenimiento del Colonoscopio</t>
  </si>
  <si>
    <t>AMC Soluciones Medicas, SRL</t>
  </si>
  <si>
    <t>Depósito Odontología  Recibos del 3459</t>
  </si>
  <si>
    <t>Fact. No. 1050</t>
  </si>
  <si>
    <t>Multigestiones Yavic, SRL</t>
  </si>
  <si>
    <t>Fact. No. 21418-21516</t>
  </si>
  <si>
    <t>Abono Servicio y Mantenimiento al  Tomógrafo</t>
  </si>
  <si>
    <t>Fact. No. 40016067</t>
  </si>
  <si>
    <t>Fact. No. 1100088784-1100090094</t>
  </si>
  <si>
    <t>Fact. No. 1764575-1771756</t>
  </si>
  <si>
    <t>Fact. No. 1666</t>
  </si>
  <si>
    <t>Fact. No. B1500001549</t>
  </si>
  <si>
    <t>Fact. No. 94</t>
  </si>
  <si>
    <t>Fact. No. 1170019247-1170019423</t>
  </si>
  <si>
    <t>Fact. No. 2913</t>
  </si>
  <si>
    <t>Pago de Exibidor de Médicamento de Farmacia</t>
  </si>
  <si>
    <t>Fact. No. 1904-1927</t>
  </si>
  <si>
    <t>Pago de Utiles  y Materiales de Limpieza</t>
  </si>
  <si>
    <t>Fact. No. 286709</t>
  </si>
  <si>
    <t>Fact. No. 155</t>
  </si>
  <si>
    <t>Pago de Servicios de Mantenimiento</t>
  </si>
  <si>
    <t>Fact. No. 207763</t>
  </si>
  <si>
    <t>Fact. No. 1130032197</t>
  </si>
  <si>
    <t>Fact. No. 19397-19707-19715</t>
  </si>
  <si>
    <t>Fact. No. 23</t>
  </si>
  <si>
    <t xml:space="preserve">Pago de Servicio de Mantenimiento Generales </t>
  </si>
  <si>
    <t>Fact. No. 4201</t>
  </si>
  <si>
    <t>Fact. No. 3749</t>
  </si>
  <si>
    <t>Fact. No. 2569</t>
  </si>
  <si>
    <t>Fact. No. 31152-31223</t>
  </si>
  <si>
    <t>Fact. No. 9000048549</t>
  </si>
  <si>
    <t>Fact. No. 53996</t>
  </si>
  <si>
    <t>Fact. No. 57397</t>
  </si>
  <si>
    <t>Fact. No. 2145</t>
  </si>
  <si>
    <t>Fact. No. 146782-7344-7345-7452-7645-7734-148146</t>
  </si>
  <si>
    <t>Fact. No. 110202907-110203069-110203173</t>
  </si>
  <si>
    <t>Fact. No. 1027448-1027453</t>
  </si>
  <si>
    <t>Fact. No. 133-134-135-136</t>
  </si>
  <si>
    <t>Pago de Refigerios</t>
  </si>
  <si>
    <t>Depósito Odontología  Recibos del 3451 al 3458</t>
  </si>
  <si>
    <t>Depósito Odontología  Recibos del 3445 al 3450</t>
  </si>
  <si>
    <t>Depósito Odontología  Recibos del 3440 al 3444</t>
  </si>
  <si>
    <t>Fact.25675</t>
  </si>
  <si>
    <t>Depósito Odontología  Recibos del 3437 al 3439</t>
  </si>
  <si>
    <t xml:space="preserve">Depósito Odontología  Recibos del 3436 </t>
  </si>
  <si>
    <t>Depósito Odontología  Recibos del 3429 al 3435</t>
  </si>
  <si>
    <t>Depósito Odontología  Recibos del 3424 al 3428</t>
  </si>
  <si>
    <t>Pago Fact. No.B1500010688 Septiembre</t>
  </si>
  <si>
    <t>Depósito Odontología  Recibos del 3418 al 3423</t>
  </si>
  <si>
    <t>Depósito Odontología  Recibos del 3414 al 3417</t>
  </si>
  <si>
    <t>Fact. INV/2022/254495</t>
  </si>
  <si>
    <t>Pago de Cinta Para Impresora de Carnet</t>
  </si>
  <si>
    <t>Depósito Odontología  Recibos del 3410 al 3413</t>
  </si>
  <si>
    <t xml:space="preserve">Pago de Servicios de Transporte </t>
  </si>
  <si>
    <t>Pago de Servicios de mantenimiento del Aire</t>
  </si>
  <si>
    <t>Pago Regalia de Navidad 2023</t>
  </si>
  <si>
    <t>Porfirio Hernández</t>
  </si>
  <si>
    <t>Depósito Odontología  Recibos del 3400 al 3409</t>
  </si>
  <si>
    <t>Depósito Odontología  Recibos del 3397 al 3398</t>
  </si>
  <si>
    <t>Recibo 3394 esta nulo</t>
  </si>
  <si>
    <t>Depósito Odontología  Recibos del 3394 al 3396</t>
  </si>
  <si>
    <t>Pago de Formulario IR17 Octubre 2024</t>
  </si>
  <si>
    <t>Pago Congreso Dr, Newton B. Solano</t>
  </si>
  <si>
    <t>Depósito Odontología  Recibos del 3385 al 3393</t>
  </si>
  <si>
    <t>Depósito Odontología  Recibos del 3377 al 3384</t>
  </si>
  <si>
    <t>Depósito Odontología  Recibos del 3371 al 3376</t>
  </si>
  <si>
    <t>Pago Factura Mes de Septiembre</t>
  </si>
  <si>
    <t>Depósito Odontología  Recibos del 3366 al 3370</t>
  </si>
  <si>
    <t>Mes de Noviembre 2024</t>
  </si>
  <si>
    <t xml:space="preserve"> </t>
  </si>
  <si>
    <t xml:space="preserve">Fact. </t>
  </si>
  <si>
    <t>Fact. 110202367-110202485-11202644</t>
  </si>
  <si>
    <t>Fact. 0100014301</t>
  </si>
  <si>
    <t>Fact. B1500001155</t>
  </si>
  <si>
    <t>Fact. 151</t>
  </si>
  <si>
    <t>Pago de Materiales de Odontología</t>
  </si>
  <si>
    <t>Fact. 5593</t>
  </si>
  <si>
    <t>Fact. 4988</t>
  </si>
  <si>
    <t>Fact. 45722</t>
  </si>
  <si>
    <t>Pago de Material de Oficina e Informática</t>
  </si>
  <si>
    <t>Fact. 1Z40015969</t>
  </si>
  <si>
    <t>Fact. 1745641-7650-7647-1752270</t>
  </si>
  <si>
    <t xml:space="preserve">Pago de Alimentos y Material de Limpieza </t>
  </si>
  <si>
    <t>Fact. 1515</t>
  </si>
  <si>
    <t>Fact. 91</t>
  </si>
  <si>
    <t>Fact. B1500000342</t>
  </si>
  <si>
    <t>Fact. 1840-1842</t>
  </si>
  <si>
    <t>Pago de Material de Limpieza</t>
  </si>
  <si>
    <t>Fact. 15749</t>
  </si>
  <si>
    <t>Fact. 9616</t>
  </si>
  <si>
    <t>Fact. 281641</t>
  </si>
  <si>
    <t>Fact. 00013-2024</t>
  </si>
  <si>
    <t>Mares Office Supply, SRL</t>
  </si>
  <si>
    <t>Fact. 8892</t>
  </si>
  <si>
    <t>Pago de Mantenimiento Equipo de Laboratorio</t>
  </si>
  <si>
    <t>Latin American Medical Export SRL,</t>
  </si>
  <si>
    <t>Fact. 7140</t>
  </si>
  <si>
    <t>Fact. 40546</t>
  </si>
  <si>
    <t>Fact. 634</t>
  </si>
  <si>
    <t>Fact. 1713</t>
  </si>
  <si>
    <t>Fact. 192</t>
  </si>
  <si>
    <t>Fact. 2555</t>
  </si>
  <si>
    <t>Fact. 31040</t>
  </si>
  <si>
    <t>Fact. 56587</t>
  </si>
  <si>
    <t>Fact.1027335</t>
  </si>
  <si>
    <t>Pago de Reactivo de Laboratorio</t>
  </si>
  <si>
    <t>Fact.120-122-123-125-128-129-130-131-132</t>
  </si>
  <si>
    <t>Pago Fact. ARS Humano Mes de Agosto</t>
  </si>
  <si>
    <t>Depósito Odontología  Recibos del 3359 al 3365</t>
  </si>
  <si>
    <t>Depósito Odontología  Recibos del 3351 al 3358</t>
  </si>
  <si>
    <t>Depósito Odontología  Recibos del 3344 al 3350</t>
  </si>
  <si>
    <t>Depósito Odontología  Recibos del 3336 al 3343</t>
  </si>
  <si>
    <t>Depósito Odontología  Recibos del 3331 al 3335</t>
  </si>
  <si>
    <t>Depósito Odontología  Recibos del 3321 al 3330</t>
  </si>
  <si>
    <t>Fact. B00002310</t>
  </si>
  <si>
    <t>Pago de Servicios de Hospedaje Programación del PAC</t>
  </si>
  <si>
    <t>Pago Fact. No.B1500010658 Septiembre</t>
  </si>
  <si>
    <t>Depósito Odontología  Recibos del 3315 al 3316</t>
  </si>
  <si>
    <t>Depósito Odontología  Recibos del 3317 al 3320</t>
  </si>
  <si>
    <t>Fact.</t>
  </si>
  <si>
    <t>Pago de Servicios Mantenimiento de UPS Tomográfo</t>
  </si>
  <si>
    <t>Fact.1052</t>
  </si>
  <si>
    <t>Pago de Servicios de Albañilería</t>
  </si>
  <si>
    <t>Juan de Jesús Flores Espinal</t>
  </si>
  <si>
    <t>Depósito Odontología  Recibos del 3309 al 3314</t>
  </si>
  <si>
    <t>Depósito Odontología  Recibos del 3307 al 3308</t>
  </si>
  <si>
    <t>Depósito Odontología  Recibos del 3297 al 3306</t>
  </si>
  <si>
    <t>Pago Fact. No.B1500010386 Agosto</t>
  </si>
  <si>
    <t>Depósito Odontología  Recibos del 3289 al 3293</t>
  </si>
  <si>
    <t>Depósito Odontología  Recibos del 3294 al 3296</t>
  </si>
  <si>
    <t>Pago de Serv. Manteniiento Aires</t>
  </si>
  <si>
    <t>Pago de Servicios de Pintura del Centro</t>
  </si>
  <si>
    <t>Carlos Rafael Ant. Vargas</t>
  </si>
  <si>
    <t>Depósito Odontología  Recibos del 3283 al 3288</t>
  </si>
  <si>
    <t>Depósito Odontología  Recibos del 3278 al 3282</t>
  </si>
  <si>
    <t>24010463311-7</t>
  </si>
  <si>
    <t>Pago de Formulario IR17 Septiembre 2024</t>
  </si>
  <si>
    <t>Depósito Odontología  Recibos del 3270 al 3277</t>
  </si>
  <si>
    <t>Pago Fact. No.B1500010387 Agosto</t>
  </si>
  <si>
    <t>Depósito Odontología  Recibos del 3265 al 3269</t>
  </si>
  <si>
    <t>Depósito Odontología  Recibos del 3259 al 3264</t>
  </si>
  <si>
    <t>Depósito Odontología  Recibos del 3256 al 3258</t>
  </si>
  <si>
    <t>Pago de Utiles de Deportes y Recreación</t>
  </si>
  <si>
    <t>José Nicolas Ventura (Che Solo Deportes)</t>
  </si>
  <si>
    <t>Hipermercado La Fuente, SAS</t>
  </si>
  <si>
    <t>Pago Alojamiento Congreso Odontología</t>
  </si>
  <si>
    <t>Tacubaya Inmobiliaria, SRL</t>
  </si>
  <si>
    <t>Pago Servicios Prestado Julio y Agosto Camillero</t>
  </si>
  <si>
    <t>Manuel Arcadio Aracena</t>
  </si>
  <si>
    <t>Depósito Senasa</t>
  </si>
  <si>
    <t>Pago Factura Mes de Agosto</t>
  </si>
  <si>
    <t>Depósito Odontología  Recibos del 3243 al 3246</t>
  </si>
  <si>
    <t>Mes de Octubre 2024</t>
  </si>
  <si>
    <t>Fact. No. 1170018369</t>
  </si>
  <si>
    <t>Pago por Verificar</t>
  </si>
  <si>
    <t>Fact.45582</t>
  </si>
  <si>
    <t>Fact.B500000150</t>
  </si>
  <si>
    <t>Pago de Fregadero Area de Endoscopía</t>
  </si>
  <si>
    <t>Fact.B1500001131</t>
  </si>
  <si>
    <t>Depúsito fuera de fecha</t>
  </si>
  <si>
    <t>Depósito Odontología  Recibos del 3181 al 3184</t>
  </si>
  <si>
    <t>Depósito Odontología  Recibos del 3234 al 3242</t>
  </si>
  <si>
    <t>Fact. No. 190-191</t>
  </si>
  <si>
    <t>Pago de Servicios de Restauracióndel Vuelo del</t>
  </si>
  <si>
    <t>Cristian José Guaba Taveras</t>
  </si>
  <si>
    <t>Fact. No. 3651</t>
  </si>
  <si>
    <t>Fact. No. 247</t>
  </si>
  <si>
    <t>Pago de Mantenimiento y mantenimiento de Extintores</t>
  </si>
  <si>
    <t>Aneurys Leonardo Crespo</t>
  </si>
  <si>
    <t>Fact. No. 9710</t>
  </si>
  <si>
    <t>Pago de Material Quirúrgico</t>
  </si>
  <si>
    <t>Depósito Odontología  Recibos del 3227 al 3233</t>
  </si>
  <si>
    <t>Depósito Odontología  Recibos del 3219 al 3223</t>
  </si>
  <si>
    <t>Depósito Odontología  Recibos del 3224 al 3226</t>
  </si>
  <si>
    <t>Depósito Odontología  Recibos del 3213 al 3218</t>
  </si>
  <si>
    <t>Fact. No. 40015779</t>
  </si>
  <si>
    <t>Fact. No. 1100088239-243-244-254-1100088588</t>
  </si>
  <si>
    <t>Fact. No. 1740356</t>
  </si>
  <si>
    <t>Pago de Material de Limpieza y Productos de Papel</t>
  </si>
  <si>
    <t>Fact. No. 1481</t>
  </si>
  <si>
    <t>Pago de Iguala del Sistema de Laboratorio</t>
  </si>
  <si>
    <t>Fact. No. 95573</t>
  </si>
  <si>
    <t>Pago de Batería</t>
  </si>
  <si>
    <t>Juan Rafael Lantigua</t>
  </si>
  <si>
    <t>Fact. No. 1813</t>
  </si>
  <si>
    <t>Fact. No. 9392</t>
  </si>
  <si>
    <t xml:space="preserve">Pago de Equipo Médico </t>
  </si>
  <si>
    <t>Fact. No. 206660</t>
  </si>
  <si>
    <t>Pago de Material de Oficinas</t>
  </si>
  <si>
    <t>Fact. No. 1130031348</t>
  </si>
  <si>
    <t>Fact. No. 2520</t>
  </si>
  <si>
    <t>Fact. No. 110201858-110201959</t>
  </si>
  <si>
    <t>Fact. No. 117</t>
  </si>
  <si>
    <t>Depósito Odontología  Recibos del 3209 al 3212</t>
  </si>
  <si>
    <t>Pago de Prestaciones Laborales e Indemnización</t>
  </si>
  <si>
    <t>Julian antonio Morel Durán</t>
  </si>
  <si>
    <t>Pago de Insentivos Enero - Junio 2024</t>
  </si>
  <si>
    <t>Insentivos</t>
  </si>
  <si>
    <t>Pago de Servicios de Mantenimiento Equipos de Odontología</t>
  </si>
  <si>
    <t>Pago de Analíticas a Paciente</t>
  </si>
  <si>
    <t>Referencia Laboratorio Clínico S,A</t>
  </si>
  <si>
    <t>Fact. No. 208-2024</t>
  </si>
  <si>
    <t>Estandarte, SRL</t>
  </si>
  <si>
    <t>Fact. No. B1500000666</t>
  </si>
  <si>
    <t>Pago de Congresos de Odontología</t>
  </si>
  <si>
    <t>Colegio Dominicano de Odontológos,CDO</t>
  </si>
  <si>
    <t>Fact. No. 55148</t>
  </si>
  <si>
    <t>Pago de Mantenimiento y materiales de Aire</t>
  </si>
  <si>
    <t>Transp. 150</t>
  </si>
  <si>
    <t>Depósito Odontología  Recibos del 3203 al 3208</t>
  </si>
  <si>
    <t>Depósito Odontología  Recibos del 3194 al 3202</t>
  </si>
  <si>
    <t>Depósito Odontología  Recibos del 3185 al 3193</t>
  </si>
  <si>
    <t>Depósito Odontología  Recibos del 3175 al 3180</t>
  </si>
  <si>
    <t>Fact. No. 276649</t>
  </si>
  <si>
    <t>Fact. No. 17896</t>
  </si>
  <si>
    <t xml:space="preserve">Pago de Materiales de Oficina </t>
  </si>
  <si>
    <t>Depósito Odontología  Recibos del 3163 al 3174</t>
  </si>
  <si>
    <t>Depósito Odontología  Recibos del 3154 al 3162</t>
  </si>
  <si>
    <t>Depósito Odontología  Recibos del 3149 al 3153</t>
  </si>
  <si>
    <t xml:space="preserve">Pago de Servicios Alquiler de Transporte Congreso Médicos </t>
  </si>
  <si>
    <t>Depósito Odontología  Recibos del 3146 al 3148</t>
  </si>
  <si>
    <t>Depósito Odontología  Recibos del 3141 al 3145</t>
  </si>
  <si>
    <t>Pago Fact. No.B1500010119</t>
  </si>
  <si>
    <t>Depósito Odontología  Recibos del 3140 al 3136</t>
  </si>
  <si>
    <t>Aporte Odontología</t>
  </si>
  <si>
    <t>SeNaSa Subsidiado</t>
  </si>
  <si>
    <t>Pago de Formulario IR17 Agosto 2024</t>
  </si>
  <si>
    <t>Pago de Servicios Alquiler de Transporte</t>
  </si>
  <si>
    <t>Pago de Material Equipo de Aire Acondicionado</t>
  </si>
  <si>
    <t>Confortmatic, SRL</t>
  </si>
  <si>
    <t>Fact. No. 145</t>
  </si>
  <si>
    <t>Fact. No. 24963</t>
  </si>
  <si>
    <t>Pago Fact. No.B1500010003</t>
  </si>
  <si>
    <t>Depósito Odontología  Recibos del 3128 al 3135</t>
  </si>
  <si>
    <t>Pago Fact. No.B1500010118</t>
  </si>
  <si>
    <t>Pago Fact. No.B1500010073</t>
  </si>
  <si>
    <t>Depósito Odontología  Recibos del 3124 al 3127</t>
  </si>
  <si>
    <t>Mes de Septiembre 2024</t>
  </si>
  <si>
    <t>Fact. No. 100405-183</t>
  </si>
  <si>
    <t>A&amp;R Medaelectro, SRL</t>
  </si>
  <si>
    <t>Depósito Odontología  Recibos del 3122 al 3123</t>
  </si>
  <si>
    <t xml:space="preserve">Pago de Servicios de Mantenimiento Generales </t>
  </si>
  <si>
    <t>Angel Andrés Gómez</t>
  </si>
  <si>
    <t>Depósito Odontología  Recibos del 3119 al 3121</t>
  </si>
  <si>
    <t>Fact. No. 15337</t>
  </si>
  <si>
    <t>Pago de Arroz</t>
  </si>
  <si>
    <t>Cooperativa Agropecuaría de Valverde INC.</t>
  </si>
  <si>
    <t>Depósito Odontología  Recibos del 3111 al 3118</t>
  </si>
  <si>
    <t>Depósito Odontología  Recibos del 3108 al 3110</t>
  </si>
  <si>
    <t>Fact. No. 20743</t>
  </si>
  <si>
    <t>Pago de Materiales de Ogontológico</t>
  </si>
  <si>
    <t>Fact. No. 13529</t>
  </si>
  <si>
    <t>Fact. No. 5117</t>
  </si>
  <si>
    <t>Pago de Utiles Quirúrgico</t>
  </si>
  <si>
    <t>Fact. No. 45369-45370</t>
  </si>
  <si>
    <t>Pago de Suministro de Oficinas y Mantenimiento de equipos de Informática</t>
  </si>
  <si>
    <t>Fact. No. 349</t>
  </si>
  <si>
    <t>Pago de Materiales Eléctricos</t>
  </si>
  <si>
    <t>Target lux Lighting Dominicana, SRL</t>
  </si>
  <si>
    <t>Fact. No. 40015612-40015711</t>
  </si>
  <si>
    <t>Fact. No. 87090-248-459-577-578-595-596</t>
  </si>
  <si>
    <t>Pago de Alimentos, Utiles de Cocina y Comedor</t>
  </si>
  <si>
    <t>Fact. No. 1733925</t>
  </si>
  <si>
    <t>Pago de Productos de Papel</t>
  </si>
  <si>
    <t>Fact. No. 6971</t>
  </si>
  <si>
    <t>Fact. No. 080</t>
  </si>
  <si>
    <t>Pago de Materiales y Servicios Mantenimiento de la Planta</t>
  </si>
  <si>
    <t>Fact. No. 4064-4066-4067-4068</t>
  </si>
  <si>
    <t>PDAD Productos Del Aire Dominicana,SA</t>
  </si>
  <si>
    <t>Fact. No. 1042</t>
  </si>
  <si>
    <t>Fact. No. 1782</t>
  </si>
  <si>
    <t>Fact. No. 9231-9256-9293-9337</t>
  </si>
  <si>
    <t>Fact. No. 9033</t>
  </si>
  <si>
    <t>Pago de Equipo Médico</t>
  </si>
  <si>
    <t>Fact. No. 266620</t>
  </si>
  <si>
    <t>Fact. No. 25</t>
  </si>
  <si>
    <t>Pago de Chasis de Imágenes</t>
  </si>
  <si>
    <t>Fact. No. 6855</t>
  </si>
  <si>
    <t>Pago de Reactivos e Insumos del Laboratorio</t>
  </si>
  <si>
    <t>Fact. No. 130</t>
  </si>
  <si>
    <t>Fact. No. 40034</t>
  </si>
  <si>
    <t>Fact. No. 18940-18988</t>
  </si>
  <si>
    <t>Fact. No. 513-516</t>
  </si>
  <si>
    <t>Dimedom, SRL</t>
  </si>
  <si>
    <t>Fact. No. 1506</t>
  </si>
  <si>
    <t>Fact. No. 190</t>
  </si>
  <si>
    <t>Fact. No. 3600</t>
  </si>
  <si>
    <t>Fact. No. 4335-809-812</t>
  </si>
  <si>
    <t>Fact. No. B1500002499</t>
  </si>
  <si>
    <t>Fact. No. 232</t>
  </si>
  <si>
    <t>Fact. No. 29609-29640-29960-30242</t>
  </si>
  <si>
    <t>Pago de Materiales de Oficina y de Informática</t>
  </si>
  <si>
    <t>Fact. No. 9000040272</t>
  </si>
  <si>
    <t>Fact. No. B1500000309</t>
  </si>
  <si>
    <t xml:space="preserve">Pago de Mantenimiento de Aire Acondicionado </t>
  </si>
  <si>
    <t>Alfred Antonio Reinoso Almonte</t>
  </si>
  <si>
    <t>Fact. No. 230663-356755</t>
  </si>
  <si>
    <t>Fact. No. 111-112-113-114</t>
  </si>
  <si>
    <t>Fact. 4645 a 6109</t>
  </si>
  <si>
    <t>Anest, SRL</t>
  </si>
  <si>
    <t>Depósito Odontología  Recibos del 3101 al 3107</t>
  </si>
  <si>
    <t>Saldo Facturas de Medicamentos</t>
  </si>
  <si>
    <t>Farmacia Bogaert, SRL</t>
  </si>
  <si>
    <t>Nula</t>
  </si>
  <si>
    <t>Fact.B1500001102</t>
  </si>
  <si>
    <t>Depósito Odontología  Recibos del 3097 al 3100</t>
  </si>
  <si>
    <t>Depósito Odontología  Recibos del 3091 al 3096</t>
  </si>
  <si>
    <t>Fact.B1500001031</t>
  </si>
  <si>
    <t>Fact.9696</t>
  </si>
  <si>
    <t>Fact.B1500000101</t>
  </si>
  <si>
    <t>Pago de Servicios de Publicidad años anteriores</t>
  </si>
  <si>
    <t>Unitv Canal 10 SRL</t>
  </si>
  <si>
    <t>Fact.00012007</t>
  </si>
  <si>
    <t>Equipos Médicos Domínguez, SRL</t>
  </si>
  <si>
    <t>Depósito Odontología  Recibos del 3087 al 3090</t>
  </si>
  <si>
    <t>Depósito Odontología  Recibos del 3074 al 3086</t>
  </si>
  <si>
    <t>Depósito Odontología  Recibos del 3070 al 3073</t>
  </si>
  <si>
    <t>Pago Fact. No.B1500009884 Junio</t>
  </si>
  <si>
    <t>Depósito Odontología  Recibos del 3064 al 3069</t>
  </si>
  <si>
    <t>Depósito Odontología  Recibos del 3061 al 3063</t>
  </si>
  <si>
    <t>Hay Recibos nulos por error deimpresiondel 3051-3054</t>
  </si>
  <si>
    <t>Depósito Odontología  Recibos del 3050 al 3060</t>
  </si>
  <si>
    <t>Depósito Odontología  Recibos del 3048 al 3049</t>
  </si>
  <si>
    <t>Depósito Odontología  Recibos del 3044 al 3047</t>
  </si>
  <si>
    <t>Inversiones Rice, SRL</t>
  </si>
  <si>
    <t>Fact.838</t>
  </si>
  <si>
    <t>Depósito Odontología  Recibos del 3034 al 3043</t>
  </si>
  <si>
    <t>Depósito Odontología  Recibos del 3031 al 3033</t>
  </si>
  <si>
    <t>Pago de Formulario IR17 Julio 2024</t>
  </si>
  <si>
    <t>Depósito Odontología  Recibos del 3027 al 3030</t>
  </si>
  <si>
    <t>Depósito Odontología  Recibos del 3021 al 3026</t>
  </si>
  <si>
    <t>Depósito Odontología  Recibos del 3017 al 3020</t>
  </si>
  <si>
    <t>Fact. 1018</t>
  </si>
  <si>
    <t>SeNaSa</t>
  </si>
  <si>
    <t>Fact. 19872-20001-20083</t>
  </si>
  <si>
    <t>Fact. 4018-4062-4086</t>
  </si>
  <si>
    <t>Fact.7776</t>
  </si>
  <si>
    <t>Pago de Marterial Odontológico</t>
  </si>
  <si>
    <t>Medvita Group MVIG, SRL</t>
  </si>
  <si>
    <t>Fact.86159-86402-86589-86596</t>
  </si>
  <si>
    <t>Pago de Factura de Correos Institucionales</t>
  </si>
  <si>
    <t>Fact.189</t>
  </si>
  <si>
    <t>Depósito Odontología  Recibos del 3014 al 3016</t>
  </si>
  <si>
    <t>Mes de Agosto 2024</t>
  </si>
  <si>
    <t>Fact. No.</t>
  </si>
  <si>
    <t>Depósito Odontología  Recibos del 3007 al 3013</t>
  </si>
  <si>
    <t>Pago de Servicios Mantenimiento de Equipos de Refrigeración</t>
  </si>
  <si>
    <t>Fact. No.4935</t>
  </si>
  <si>
    <t>Pago de Formol</t>
  </si>
  <si>
    <t>Fact. No.45243-45293</t>
  </si>
  <si>
    <t>Pago de Material de Informática y Mantenimiento de Impresoras</t>
  </si>
  <si>
    <t>Fact. No.9000004854</t>
  </si>
  <si>
    <t>Fact. No.15463</t>
  </si>
  <si>
    <t>Fact. No.1727334</t>
  </si>
  <si>
    <t>Pago de Utiles de Cocina y Comedor</t>
  </si>
  <si>
    <t>Fact. No.83</t>
  </si>
  <si>
    <t>Pago de Servicio de internet</t>
  </si>
  <si>
    <t>Fact. No.1415</t>
  </si>
  <si>
    <t>Pago de Iguala delSistema de Laboratorio</t>
  </si>
  <si>
    <t>Fact. No.92862</t>
  </si>
  <si>
    <t>Pago de Mantenimiento de Motor</t>
  </si>
  <si>
    <t>Fact. No.6670</t>
  </si>
  <si>
    <t>Orthohelp Dominicana, SRL</t>
  </si>
  <si>
    <t>Fact. No.1709-1741</t>
  </si>
  <si>
    <t>Fact. No.8627-8628-8669</t>
  </si>
  <si>
    <t>Pago de Suministro y Equipos Quirúrgicos</t>
  </si>
  <si>
    <t>Fact. No.338</t>
  </si>
  <si>
    <t>Fact. No.266620</t>
  </si>
  <si>
    <t xml:space="preserve">Pago de </t>
  </si>
  <si>
    <t>Macrotech, Farmaceútica, SRL</t>
  </si>
  <si>
    <t>Fact. No.6700</t>
  </si>
  <si>
    <t>Pago de Insumos de Laboratorios</t>
  </si>
  <si>
    <t>Fact. No.122</t>
  </si>
  <si>
    <t>Pago de Impresiones de Talonarios Clinicos</t>
  </si>
  <si>
    <t>Fact. No.39507</t>
  </si>
  <si>
    <t>Fact. No.1130030267-1130030637</t>
  </si>
  <si>
    <t>Pago de Servicios de Refrigerios y Almuerzo</t>
  </si>
  <si>
    <t>Fact. No.3551</t>
  </si>
  <si>
    <t>Fact. No. 387</t>
  </si>
  <si>
    <t xml:space="preserve">Pago de Almuerzo </t>
  </si>
  <si>
    <t>María Mercedes Sosa García</t>
  </si>
  <si>
    <t>Fact. No.818</t>
  </si>
  <si>
    <t>Pago Equipo Médico</t>
  </si>
  <si>
    <t>Fact. No.2458-2473</t>
  </si>
  <si>
    <t>Fact. No.189</t>
  </si>
  <si>
    <t>Fact. No. 65</t>
  </si>
  <si>
    <t>Pago de Publicidad</t>
  </si>
  <si>
    <t>Arcoiris Digital, SRL</t>
  </si>
  <si>
    <t>Fact.21084</t>
  </si>
  <si>
    <t>Pago Saldo Poliza de responsabilidad Civil Médicos</t>
  </si>
  <si>
    <t>Fact. No.1027062</t>
  </si>
  <si>
    <t>Depósito Odontología  Recibos del 3004 al 3006</t>
  </si>
  <si>
    <t>Depósito Odontología  Recibos del 2999 al 3003</t>
  </si>
  <si>
    <t>Fact. 237</t>
  </si>
  <si>
    <t>Miledy Medina Festallegro</t>
  </si>
  <si>
    <t>Depósito Odontología  Recibos del 2995 al 2998</t>
  </si>
  <si>
    <t>Fact. No.789</t>
  </si>
  <si>
    <t>Pago Mantenimiento Equipos Médicos</t>
  </si>
  <si>
    <t>Depósito Odontología  Recibos del 2983 al 2994</t>
  </si>
  <si>
    <t>Depósito Odontología  Recibos del 2979 al 2982</t>
  </si>
  <si>
    <t>Depósito Odontología  Recibos del 2973 al 2978</t>
  </si>
  <si>
    <t>Depósito Odontología  Recibos del 2963 al 2972</t>
  </si>
  <si>
    <t>Depósito Odontología  Recibos del 2960 al 2962</t>
  </si>
  <si>
    <t xml:space="preserve">Pago de Material y Cableado Aires Centrales </t>
  </si>
  <si>
    <t>Depósito Odontología  Recibos del 2953 al 2959</t>
  </si>
  <si>
    <t>Depósito Odontología  Recibos del 2944 al 2952</t>
  </si>
  <si>
    <t>Fact. No. 24596</t>
  </si>
  <si>
    <t>Pago GLP</t>
  </si>
  <si>
    <t>Depósito Odontología  Recibos del 2938 al 2943</t>
  </si>
  <si>
    <t>Depósito Odontología  Recibos del 2933 al 2937</t>
  </si>
  <si>
    <t>Depósito Odontología  Recibos del 2927 al 2932</t>
  </si>
  <si>
    <t>Depósito Odontología  Recibos del 2925 al 2926</t>
  </si>
  <si>
    <t>Depósito Odontología  Recibos del 2915 al 2924</t>
  </si>
  <si>
    <t>Depósito Odontología  Recibos del 2906 al 2914</t>
  </si>
  <si>
    <t>Depósito Odontología  Recibos del 2897 al 2905</t>
  </si>
  <si>
    <t>Depósito Odontología  Recibos del 2890 al 2896</t>
  </si>
  <si>
    <t>Pago Servicios de Alquiler de Transporte Viaje a Promese</t>
  </si>
  <si>
    <t>Pago de Servicios de Camillero Temporal Junio</t>
  </si>
  <si>
    <t>Pago de Servicios de Mant. De las unidades de los Aires</t>
  </si>
  <si>
    <t>Pago de Formulario IR17 Junio 2024</t>
  </si>
  <si>
    <t>Depósito Odontología  Recibos del 2885 al 2889</t>
  </si>
  <si>
    <t>Depósito Odontología  Recibos del 2875 al 2884</t>
  </si>
  <si>
    <t>Depósito Odontología  Recibos del 2869 al 2874</t>
  </si>
  <si>
    <t>Depósito Odontología  Recibos del 2866 al 2868</t>
  </si>
  <si>
    <t>Mes de Julio 2024</t>
  </si>
  <si>
    <t xml:space="preserve">Cheque Nulo de Julian Morel No recibido </t>
  </si>
  <si>
    <t xml:space="preserve">Depósito </t>
  </si>
  <si>
    <t>Fact. 10158632-10158821</t>
  </si>
  <si>
    <t>Pago de Mantenimiento y Equipos de Odontología</t>
  </si>
  <si>
    <t>Manolito Dental, SRL</t>
  </si>
  <si>
    <t>Fact. 802</t>
  </si>
  <si>
    <t>Fact. 184</t>
  </si>
  <si>
    <t>Pago de Soplador para Hojas</t>
  </si>
  <si>
    <t>K Supplies, SRL</t>
  </si>
  <si>
    <t>Fact. 152250</t>
  </si>
  <si>
    <t>Fact. 12846</t>
  </si>
  <si>
    <t>Pago de Material Odontológico</t>
  </si>
  <si>
    <t>Fact. 108-109-110</t>
  </si>
  <si>
    <t>Fact. 11204</t>
  </si>
  <si>
    <t>Imágenes Material Radiologico, SA</t>
  </si>
  <si>
    <t>Depósito Odontología  Recibos del 2863 al 2865</t>
  </si>
  <si>
    <t>Fact. 1067</t>
  </si>
  <si>
    <t>Fact. 19020-104-19150</t>
  </si>
  <si>
    <t>Fact. 4704</t>
  </si>
  <si>
    <t>Fact. 44944</t>
  </si>
  <si>
    <t>Pago de Equipos de Oficina e Informática</t>
  </si>
  <si>
    <t>Fact. 9000004507</t>
  </si>
  <si>
    <t>Fact. 1721227</t>
  </si>
  <si>
    <t>Pago de Papel</t>
  </si>
  <si>
    <t>Fact. 80</t>
  </si>
  <si>
    <t>Fact. 1346-1382</t>
  </si>
  <si>
    <t>k</t>
  </si>
  <si>
    <t>Fact. 2476</t>
  </si>
  <si>
    <t>Fact. 20017939</t>
  </si>
  <si>
    <t>Peréz Barroso, SRL</t>
  </si>
  <si>
    <t>Fact. 238</t>
  </si>
  <si>
    <t>Pago de Mantenimiento Linea Telefónica</t>
  </si>
  <si>
    <t>Nedca Solutions, SRL</t>
  </si>
  <si>
    <t>Fact. 84460-78-677-857-85123-205-511-556-695-783-85799</t>
  </si>
  <si>
    <t>Fact. 8431-8433-8475</t>
  </si>
  <si>
    <t>Pago de Equipo Médico y Material Quirúrgico</t>
  </si>
  <si>
    <t>Fact. 261602</t>
  </si>
  <si>
    <t>Fact. 37867-876-38443-809-39234-39675</t>
  </si>
  <si>
    <t>Pago de Medicamentos y Material Quirúrgico</t>
  </si>
  <si>
    <t>Fact. 113-117</t>
  </si>
  <si>
    <t>Fact. 10140621</t>
  </si>
  <si>
    <t>Fact. 3389</t>
  </si>
  <si>
    <t>Fact. 502</t>
  </si>
  <si>
    <t>Pago de Insumos y Mantenimiento de Equipo de Informática</t>
  </si>
  <si>
    <t>Frankyn Manuel Grullón</t>
  </si>
  <si>
    <t>Fact. 29317-65-29764</t>
  </si>
  <si>
    <t>Fact. 16663-18821</t>
  </si>
  <si>
    <t>Fact. 188</t>
  </si>
  <si>
    <t>Fact.1196</t>
  </si>
  <si>
    <t>María Magdalena Belliard</t>
  </si>
  <si>
    <t>Fact. 3471</t>
  </si>
  <si>
    <t>Fact. 2427</t>
  </si>
  <si>
    <t>Pago de Combustibles</t>
  </si>
  <si>
    <t>Fact. 27</t>
  </si>
  <si>
    <t>Pago de Zafacones</t>
  </si>
  <si>
    <t>Fact. 54899-54972</t>
  </si>
  <si>
    <t>Pago de Refrigerantes y Servicios de Mantenimiento</t>
  </si>
  <si>
    <t>Fact. 218619-343143</t>
  </si>
  <si>
    <t>Pago de 4To. Cuota de Poliza de Responsabilidad Civil</t>
  </si>
  <si>
    <t>Fcat. 110199771-110200021</t>
  </si>
  <si>
    <t>Fact. 1026961-1026991</t>
  </si>
  <si>
    <t>Depósito Odontología  Recibos del 2858 al 2862</t>
  </si>
  <si>
    <t>Depósito Odontología  Recibos del 2857</t>
  </si>
  <si>
    <t>Depósito Odontología  Recibos del 2848 al 2856</t>
  </si>
  <si>
    <t>Depósito Odontología  Recibos del 2840 al 2847</t>
  </si>
  <si>
    <t>Fact. B1500013729</t>
  </si>
  <si>
    <t>Pago de Mantenimientos Generales</t>
  </si>
  <si>
    <t>Angel Andrés Gómez Rodríguez</t>
  </si>
  <si>
    <t>Pago Fact. No.B1500009436 Mayo</t>
  </si>
  <si>
    <t>Depósito Odontología  Recibos del 2836 al 2839</t>
  </si>
  <si>
    <t>Fact. 9663</t>
  </si>
  <si>
    <t>Pago de Materiales Quirúrgicos</t>
  </si>
  <si>
    <t>Fact. 2604</t>
  </si>
  <si>
    <t>Pago de Pinzas para Gastro</t>
  </si>
  <si>
    <t>Depósito Odontología  Recibos del 2831 al 2835</t>
  </si>
  <si>
    <t>Depósito Odontología  Recibos del 2825 al 2830</t>
  </si>
  <si>
    <t>Depósito Odontología  Recibos del 2823 al 2824</t>
  </si>
  <si>
    <t>Depósito Odontología  Recibos del 2813 al 2822</t>
  </si>
  <si>
    <t>Fact. 2566-2573</t>
  </si>
  <si>
    <t>Pago de Pieza y Mantenimiento del Tomógrafo</t>
  </si>
  <si>
    <t>Depósito Odontología  Recibos del 2805 al 2812</t>
  </si>
  <si>
    <t>Depósito Odontología  Recibos del 2801 al 2804</t>
  </si>
  <si>
    <t>Depósito Odontología  Recibos del 2795 al 2799</t>
  </si>
  <si>
    <t>Depósito Odontología  Recibos del 2791 al 2794</t>
  </si>
  <si>
    <t>Pago de Reparación Maquina Podadora</t>
  </si>
  <si>
    <t>Rogelio Martinez</t>
  </si>
  <si>
    <t xml:space="preserve">Pago de Congreso </t>
  </si>
  <si>
    <t>Depósito Odontología  Recibos del 2786 al 2790</t>
  </si>
  <si>
    <t>Depósito Odontología  Recibos del 2778 al 2785</t>
  </si>
  <si>
    <t>24006551361-6</t>
  </si>
  <si>
    <t>Pago de Formulario IR17 Mayo 2024</t>
  </si>
  <si>
    <t>Depósito Odontología  Recibos del 2775 al 2777</t>
  </si>
  <si>
    <t>Depósito Odontología  Recibos del 2773 al 2774</t>
  </si>
  <si>
    <t>Depósito Odontología  Recibos del 2770 al 2772</t>
  </si>
  <si>
    <t>Depósito Odontología  Recibos del 2763 al 2769</t>
  </si>
  <si>
    <t>Mes de Junio 2024</t>
  </si>
  <si>
    <t>Pago de Servicios Honorarios Profecionales Abril</t>
  </si>
  <si>
    <t>Jennifer Mercedes Reyes Gómez</t>
  </si>
  <si>
    <t xml:space="preserve">Pago de Alquiler de Trasporte a Santo Domingo </t>
  </si>
  <si>
    <t>Pago de Servicios de Camillero Temporal Mayo</t>
  </si>
  <si>
    <t>Pago de Servicios Prestados Al Dpto. Auditorias Médicas Mayo</t>
  </si>
  <si>
    <t>Andreina Lucia Espinal</t>
  </si>
  <si>
    <t>Pamela Isaura Rodríguez</t>
  </si>
  <si>
    <t>Reembolso Factura Anulada de BP Medical por el Suplidor</t>
  </si>
  <si>
    <t>Depósito de BP Medical</t>
  </si>
  <si>
    <t>Fact. No.B1500003736-3738-3947</t>
  </si>
  <si>
    <t>Fact. No.1666</t>
  </si>
  <si>
    <t>Fact. No.39248</t>
  </si>
  <si>
    <t>Fact. No.11195</t>
  </si>
  <si>
    <t xml:space="preserve">Pago de Chasis </t>
  </si>
  <si>
    <t>Depósito Odontología  Recibos del 2755 al 2762</t>
  </si>
  <si>
    <t>Fact. No.7860-7867</t>
  </si>
  <si>
    <t>Fact. No.204416</t>
  </si>
  <si>
    <t>Pago de Equipos de tecnología e Informática</t>
  </si>
  <si>
    <t>Fact. No.027-2020</t>
  </si>
  <si>
    <t>Juan Emilio Erarte</t>
  </si>
  <si>
    <t>Fact. No.B1500000141</t>
  </si>
  <si>
    <t>Pago de Insumos Odontologíco</t>
  </si>
  <si>
    <t>Fact. No.1306-1307</t>
  </si>
  <si>
    <t>Dinanyiris Abreu</t>
  </si>
  <si>
    <t>Fact. No. 343</t>
  </si>
  <si>
    <t>Pago de Luces Led</t>
  </si>
  <si>
    <t>Targuet-Lux</t>
  </si>
  <si>
    <t>Fact. No. 2100050501</t>
  </si>
  <si>
    <t>Pago Mantenimiento de los Aires</t>
  </si>
  <si>
    <t>Refricentro Madera, SRL</t>
  </si>
  <si>
    <t>Fact. No. 053-2024</t>
  </si>
  <si>
    <t>Pago de Mantenimiento de los UPS</t>
  </si>
  <si>
    <t>Fact. No. 24392</t>
  </si>
  <si>
    <t>Fact. No. 256535</t>
  </si>
  <si>
    <t>Fact. No.90036412-441-90037421</t>
  </si>
  <si>
    <t>Fact. No.6394-6429</t>
  </si>
  <si>
    <t>Fact. No.187</t>
  </si>
  <si>
    <t>Fact. No.29304-349-350-29435</t>
  </si>
  <si>
    <t>Pago de Mat. De Oficinas,Informáticos y Mant. De Impresoras</t>
  </si>
  <si>
    <t>Fact. No.486</t>
  </si>
  <si>
    <t>Pago Mantenimiento Equipo Médico</t>
  </si>
  <si>
    <t>Fact. No.B1500000107</t>
  </si>
  <si>
    <t>Fact. No.20797</t>
  </si>
  <si>
    <t>Pago de 3 er. Cuota de Poliza de Responsabilidad Civil</t>
  </si>
  <si>
    <t>Fact. No.11019939-110199398</t>
  </si>
  <si>
    <t>Fact. No. 10266880</t>
  </si>
  <si>
    <t>Depósito Odontología  Recibos del 2748 al 2754</t>
  </si>
  <si>
    <t>Depósito Odontología  Recibos del 2739 al 2743</t>
  </si>
  <si>
    <t>Depósito Odontología  Recibos del 2744 al 2747</t>
  </si>
  <si>
    <t>Depósito Odontología  Recibos del 2736 al 2738</t>
  </si>
  <si>
    <t>Fact.B1500000020</t>
  </si>
  <si>
    <t>Pago de Contenedores de Desechos</t>
  </si>
  <si>
    <t>Depósito Odontología  Recibos del 2731 al 2735</t>
  </si>
  <si>
    <t>Depósito Odontología  Recibos del 2721 al 2730</t>
  </si>
  <si>
    <t>Depósito Odontología  Recibos del 2717 al 2720</t>
  </si>
  <si>
    <t>Depósito Odontología  Recibos del 2710 al 2716</t>
  </si>
  <si>
    <t>Fact.B1500000435</t>
  </si>
  <si>
    <t>Depósito Odontología  Recibos del 2707 al 2709</t>
  </si>
  <si>
    <t>Fact.101-102-103-104-105</t>
  </si>
  <si>
    <t>Depósito Odontología  Recibos del 2701 al 2706</t>
  </si>
  <si>
    <t>Depósito Odontología  Recibos del 2694 al 2700</t>
  </si>
  <si>
    <t>Pago de Servicios Honorarios Profecionales Feb. Mar.</t>
  </si>
  <si>
    <t>Depósito Odontología  Recibos del 2692 al 2693</t>
  </si>
  <si>
    <t>Depósito Odontología  Recibos del 2687 al 2691</t>
  </si>
  <si>
    <t>Pago de Mantenimiento Correctivo del Tomógrafo</t>
  </si>
  <si>
    <t>Depósito Odontología  Recibos del 2682 al 2686</t>
  </si>
  <si>
    <t>Fact. No.17274</t>
  </si>
  <si>
    <t>Fact. No.1130001188</t>
  </si>
  <si>
    <t>Pago de Faltante Alimentación</t>
  </si>
  <si>
    <t>Depósito Odontología  Recibos del 2678 al 2681</t>
  </si>
  <si>
    <t>Fact. No. 92603</t>
  </si>
  <si>
    <t>Pago de Material Reparación Motor</t>
  </si>
  <si>
    <t>Fact. No.20240171</t>
  </si>
  <si>
    <t>Pago de Evaluacón Telefónicas</t>
  </si>
  <si>
    <t>Fact. No 186</t>
  </si>
  <si>
    <t>Fact.788</t>
  </si>
  <si>
    <t>Pago de Materiales Medicos y Quirúrgico</t>
  </si>
  <si>
    <t>Fact.187-188</t>
  </si>
  <si>
    <t>Fact. No.54048</t>
  </si>
  <si>
    <t>Pago de Refrigerante</t>
  </si>
  <si>
    <t>Fact. No. 198876-198979-99048</t>
  </si>
  <si>
    <t>Depósito Odontología  Recibos del 2675 al 2677</t>
  </si>
  <si>
    <t>Pago de Formulario IR17 Abril 2024</t>
  </si>
  <si>
    <t>Depósito Odontología  Recibos del 2672 al 2674</t>
  </si>
  <si>
    <t>Depósito Odontología  Recibos del 2668 al 2671</t>
  </si>
  <si>
    <t>Depósito Odontología  Recibos del 2659 al 2661</t>
  </si>
  <si>
    <t xml:space="preserve">Pago de Alquiler de Trasporte Actividad a Santo Domingo </t>
  </si>
  <si>
    <t>Pago Fact. No.B1500009139 Marzo</t>
  </si>
  <si>
    <t>Depósito Odontología  Recibos del 2662 al 2667</t>
  </si>
  <si>
    <t>Pago de Servicios de Camillero Temporal Abril</t>
  </si>
  <si>
    <t>Pago de 50% Alimentación</t>
  </si>
  <si>
    <t>Depósito Odontología  Recibos del 2653 al 2658</t>
  </si>
  <si>
    <t>Fact. No. 437695-438278</t>
  </si>
  <si>
    <t>Pago Fact. No.B1500009046 Marzo</t>
  </si>
  <si>
    <t>Depósito Odontología  Recibos del 2649 al 2652</t>
  </si>
  <si>
    <t>Mes de Mayo 2024</t>
  </si>
  <si>
    <t>Fact. No.484</t>
  </si>
  <si>
    <t>Pago de Suminstros de Informática</t>
  </si>
  <si>
    <t>Fact. No.4620</t>
  </si>
  <si>
    <t>Fact. No.44787</t>
  </si>
  <si>
    <t>Fact. No. 14999-15080</t>
  </si>
  <si>
    <t>Fact. No.1100083679-83888-84059-84098</t>
  </si>
  <si>
    <t>Fact. No.1707950-1708125</t>
  </si>
  <si>
    <t>Fact. No.79</t>
  </si>
  <si>
    <t>Fact. No.3274</t>
  </si>
  <si>
    <t>pago de Señalecticas de diferentes Areas</t>
  </si>
  <si>
    <t>Procomer, SRL</t>
  </si>
  <si>
    <t>Fact. No. Fact1616-1632</t>
  </si>
  <si>
    <t>Fact. No.7383-7567-7578-7597-7629-7657-7702-7716-7768</t>
  </si>
  <si>
    <t>Fact. No.251390</t>
  </si>
  <si>
    <t>Fact. No.223</t>
  </si>
  <si>
    <t>Pago de Confecció de Llaves, Cerraduras y Copias de Llaves</t>
  </si>
  <si>
    <t>Fact. No.3434</t>
  </si>
  <si>
    <t>Fact. No.2401</t>
  </si>
  <si>
    <t>Pago de 2da. Cuota de Poliza de Responsabilidad Civil</t>
  </si>
  <si>
    <t>Fact. No.B1500001019</t>
  </si>
  <si>
    <t>Fact. No.1026791-1026803</t>
  </si>
  <si>
    <t>Depósito Odontología  Recibos del 2647 al 2648</t>
  </si>
  <si>
    <t>Fact.189320</t>
  </si>
  <si>
    <t>Fact.29131</t>
  </si>
  <si>
    <t>Pago de Material Para Impresión de Carnet</t>
  </si>
  <si>
    <t>Pago de Alquiler de Vehículo Viaje a Santo Domingo SNS</t>
  </si>
  <si>
    <t>Depósito Odontología  Recibos del 2643 al 2646</t>
  </si>
  <si>
    <t>Depósito Odontología  Recibos del 2635 al 2642</t>
  </si>
  <si>
    <t>Depósito Odontología  Recibos del 2633 al 2634</t>
  </si>
  <si>
    <t>Fact.10206</t>
  </si>
  <si>
    <t>Pago de Hasta Para las Banderas Institucionalaes</t>
  </si>
  <si>
    <t>Banderas Global HB, SRL</t>
  </si>
  <si>
    <t>Depósito Odontología  Recibos del 2630 al 2632</t>
  </si>
  <si>
    <t>Depósito Odontología  Recibos del 2617 al 2622</t>
  </si>
  <si>
    <t>Fact.23</t>
  </si>
  <si>
    <t>Pago de Mantenimiento y Reparación de Lavadora Industrial</t>
  </si>
  <si>
    <t>Maquinaria y Soluciones Industriales Dohesan,SRL</t>
  </si>
  <si>
    <t>Fact.395</t>
  </si>
  <si>
    <t>Pago de Mantenimiento de Equipos Médicos Portalil Rayos X</t>
  </si>
  <si>
    <t>Fact.039-2024</t>
  </si>
  <si>
    <t>Pago de Mantenimiento Planta Elétrica</t>
  </si>
  <si>
    <t>Fact. 304</t>
  </si>
  <si>
    <t>Pago de Mantenimiento de Aires e Instalación de compresores</t>
  </si>
  <si>
    <t>Depósito Odontología  Recibos del 2612 al 2616</t>
  </si>
  <si>
    <t>Depósito Odontología  Recibos del 2607 al 2611</t>
  </si>
  <si>
    <t>PriceSmart Dominicana, SRL.</t>
  </si>
  <si>
    <t>Depósito Odontología  Recibos del 2601 al 2606</t>
  </si>
  <si>
    <t>Fact.B1500002347</t>
  </si>
  <si>
    <t>Pago de Mantenimiento del Tomógrafo</t>
  </si>
  <si>
    <t>Fact. No.241064-246196</t>
  </si>
  <si>
    <t>Depósito Odontología  Recibos del 2596 al 2600</t>
  </si>
  <si>
    <t>Depósito Odontología  Recibos del 2594 al 2595</t>
  </si>
  <si>
    <t>Pago de Servicios de Reparacion del Camión</t>
  </si>
  <si>
    <t>Braulio Ant. Durán</t>
  </si>
  <si>
    <t>Depósito Odontología  Recibos del 2589 al 2593</t>
  </si>
  <si>
    <t>Depósito Odontología  Recibos del 2583 al 2588</t>
  </si>
  <si>
    <t>Depósito Odontología  Recibos del 2576 al 2582</t>
  </si>
  <si>
    <t>Depósito Odontología  Recibos del 2572 al 2575</t>
  </si>
  <si>
    <t>Depósito Odontología  Recibos del 2567 al 2571</t>
  </si>
  <si>
    <t>Pago de Servicios de Camilleros Temporales</t>
  </si>
  <si>
    <t>24003664784-0</t>
  </si>
  <si>
    <t>Pago de Formulario IR17 Marzo 2024</t>
  </si>
  <si>
    <t>Depósito Odontología  Recibos del 2564 al 2566</t>
  </si>
  <si>
    <t>Depósito Odontología  Recibos del 2560 al 2563</t>
  </si>
  <si>
    <t>Depósito Odontología  Recibos del 2557 al 2559</t>
  </si>
  <si>
    <t>Fact.B1500000648</t>
  </si>
  <si>
    <t>Utihotel V&amp;H, SRL</t>
  </si>
  <si>
    <t>Pago Fact. No.B1500008641 Febrero</t>
  </si>
  <si>
    <t>Depósito Odontología  Recibos del 2554 al 2556</t>
  </si>
  <si>
    <t>Mes de Abril 2024</t>
  </si>
  <si>
    <t>Fact.1100082378</t>
  </si>
  <si>
    <t>Fact.11954-12455</t>
  </si>
  <si>
    <t>Fact.14765-14893</t>
  </si>
  <si>
    <t>Fact.1706248</t>
  </si>
  <si>
    <t>Fact.232</t>
  </si>
  <si>
    <t>Fact.38529-38836</t>
  </si>
  <si>
    <t>Fact.3396</t>
  </si>
  <si>
    <t>Fact.28704-28778-28807</t>
  </si>
  <si>
    <t>Saldo Fact.197764-92-7987-8021-8424-8472</t>
  </si>
  <si>
    <t>Fact.1708</t>
  </si>
  <si>
    <t>Pago de Equipo Audio Visual</t>
  </si>
  <si>
    <t>Actualidad VD, SRL</t>
  </si>
  <si>
    <t>Depósito Odontología  Recibos del 2550 al 2553</t>
  </si>
  <si>
    <t>Pago de Incentivos Julio - Diciembre 2023</t>
  </si>
  <si>
    <t>Fact.9100673583</t>
  </si>
  <si>
    <t>Fact.2321</t>
  </si>
  <si>
    <t>Pago de Lavadora</t>
  </si>
  <si>
    <t>Fact.7950-8009-8068</t>
  </si>
  <si>
    <t>Fact. 7238-7294-7295-7296-7488-7491-7499</t>
  </si>
  <si>
    <t>Fact.1628</t>
  </si>
  <si>
    <t>Pago de Sellos y Buzones Institucionales</t>
  </si>
  <si>
    <t>Fact.101338846</t>
  </si>
  <si>
    <t>Fact.86568.34</t>
  </si>
  <si>
    <t>Pago de Papel para Sonografía</t>
  </si>
  <si>
    <t>Fact.185</t>
  </si>
  <si>
    <t>Fact.2368</t>
  </si>
  <si>
    <t>Fact.31</t>
  </si>
  <si>
    <t>Fact.41223</t>
  </si>
  <si>
    <t>Pago de Frascos Esteril</t>
  </si>
  <si>
    <t>Fact.10052</t>
  </si>
  <si>
    <t>Pago de Confección Banderas Institucionales</t>
  </si>
  <si>
    <t>Fact.2390</t>
  </si>
  <si>
    <t>Pago de Pago de Papel de Escritorio</t>
  </si>
  <si>
    <t>America Business Machine, SRL</t>
  </si>
  <si>
    <t>Fact.20797</t>
  </si>
  <si>
    <t>Pago de 1er Cuota de Poliza de Responsabilidad Civil</t>
  </si>
  <si>
    <t>Fact.P0206666-C0327934</t>
  </si>
  <si>
    <t>Fact.53578</t>
  </si>
  <si>
    <t>Pago de Aires Acondicionados</t>
  </si>
  <si>
    <t>Fact.20165404</t>
  </si>
  <si>
    <t xml:space="preserve">Pago de Servicios de Flota </t>
  </si>
  <si>
    <t>Fact.1026607-1026618-1026704</t>
  </si>
  <si>
    <t>Depósito Odontología  Recibos del 2545 al 2549</t>
  </si>
  <si>
    <t>Pago de Completivo del Compresor Error en Retención</t>
  </si>
  <si>
    <t>Pago de Compresor de Aire</t>
  </si>
  <si>
    <t>Depósito Odontología  Recibos del 2536 al 2544</t>
  </si>
  <si>
    <t>Depósito Odontología  Recibos del 2530 al 2536</t>
  </si>
  <si>
    <t>Carlos Andrés Gómez Rodríguez</t>
  </si>
  <si>
    <t>Fact.B1500000432</t>
  </si>
  <si>
    <t>Hatico agroindustrial, SRL</t>
  </si>
  <si>
    <t>Depósito Odontología  Recibos del 2523 al 2529</t>
  </si>
  <si>
    <t>Depósito Odontología  Recibos del 2518 al 2522</t>
  </si>
  <si>
    <t>Depósito Odontología  Recibos del 2514 al 2517</t>
  </si>
  <si>
    <t>Depósito Odontología  Recibos del 2507 al 2513</t>
  </si>
  <si>
    <t>Depósito Odontología  Recibos del 2504 al 2506</t>
  </si>
  <si>
    <t>Depósito Odontología  Recibos del 2502 al 2503</t>
  </si>
  <si>
    <t>Pago de Formulario IR17 Febrero 2024</t>
  </si>
  <si>
    <t>Pago de Conmpresor de Aire</t>
  </si>
  <si>
    <t>Depósito Odontología  Recibos del 2497 al 2501</t>
  </si>
  <si>
    <t>Pago de Base para Televisor</t>
  </si>
  <si>
    <t>Depósito Odontología  Recibos del 2493 al 2496</t>
  </si>
  <si>
    <t>Depósito Odontología  Recibos del 2489 al 2492</t>
  </si>
  <si>
    <t>Fact.B1500000007</t>
  </si>
  <si>
    <t>Pago de Lona Asfaltica Aréa de UCI</t>
  </si>
  <si>
    <t>Construespacios Taveras Castellanos, SRL</t>
  </si>
  <si>
    <t>Pago de Servicios Evaluación de Lavadora Industrial</t>
  </si>
  <si>
    <t>Fact.1425</t>
  </si>
  <si>
    <t>Pago de Mantenimiento del Camión</t>
  </si>
  <si>
    <t>Di Part, Partes y Mcánica Disel, SRL</t>
  </si>
  <si>
    <t>Depósito Odontología  Recibos del 2483 al 2488</t>
  </si>
  <si>
    <t>Depósito Odontología  Recibos del 2475 al 2482</t>
  </si>
  <si>
    <t>Fact.1170393-71723-71724</t>
  </si>
  <si>
    <t>Pago de Servicios de Facturación Febrero</t>
  </si>
  <si>
    <t>Nely Isabel Gozález</t>
  </si>
  <si>
    <t>Pago de Repuesto de Camión</t>
  </si>
  <si>
    <t>Amasam Autorepuestos, SRL</t>
  </si>
  <si>
    <t>Depósito Odontología  Recibos del 2459 al 2467</t>
  </si>
  <si>
    <t>Depósito Odontología  Recibos del 2457 al 2458</t>
  </si>
  <si>
    <t>Depósito Odontología  Recibos del 2468 al 2474</t>
  </si>
  <si>
    <t>Fact.B1500037866-37868-B1500037869</t>
  </si>
  <si>
    <t>Pago Fact. No.B1500008377 Enero</t>
  </si>
  <si>
    <t>Fact.262832</t>
  </si>
  <si>
    <t>Depósito Odontología  Recibos del 2454 al 2456</t>
  </si>
  <si>
    <t xml:space="preserve">Pago de Alquiler de Labadora </t>
  </si>
  <si>
    <t>Cesar Ant. Díaz</t>
  </si>
  <si>
    <t>Fact. No.B1500000929</t>
  </si>
  <si>
    <t>Pago de Equipos Médico y de Laboratorio</t>
  </si>
  <si>
    <t>Depósito Odontología  Recibos del 2446 al 2453</t>
  </si>
  <si>
    <t>Mes de Marzo 2024</t>
  </si>
  <si>
    <t>Fact.200939-320378-203877-324261</t>
  </si>
  <si>
    <t>Fact.18005</t>
  </si>
  <si>
    <t>Pago de Utiles Menores Médicos Quirurgicos</t>
  </si>
  <si>
    <t>Depósito Odontología  Recibos del 2433 al 2445</t>
  </si>
  <si>
    <t>Fact.9000003263</t>
  </si>
  <si>
    <t>Fact. 15506</t>
  </si>
  <si>
    <t>Fact. B1500000339</t>
  </si>
  <si>
    <t>Pago de Paneles Led</t>
  </si>
  <si>
    <t>Fact. 14626a14684</t>
  </si>
  <si>
    <t>Fact.9100673391</t>
  </si>
  <si>
    <t>Fact.1252</t>
  </si>
  <si>
    <t>Pago de Sistema Informático de Laboratorío</t>
  </si>
  <si>
    <t>Stronics</t>
  </si>
  <si>
    <t>Fact.90960</t>
  </si>
  <si>
    <t>Pago de Repuesto Motor del Mensajero</t>
  </si>
  <si>
    <t>Fact.1604-1605</t>
  </si>
  <si>
    <t>Fact.100007800-100007891</t>
  </si>
  <si>
    <t>Fact.7059-7060-7061-4451</t>
  </si>
  <si>
    <t>Pago de Medicamentos y Utiles Menores Med. Quirurgicos</t>
  </si>
  <si>
    <t>Fact.12235</t>
  </si>
  <si>
    <t>Fact. 203653</t>
  </si>
  <si>
    <t>Pago de Utiles de Informática</t>
  </si>
  <si>
    <t>Fact.10130703</t>
  </si>
  <si>
    <t>Pago de Jardinería y Fumigación</t>
  </si>
  <si>
    <t>El Yaque Pest Control, SRL</t>
  </si>
  <si>
    <t>Fact.B1500003361</t>
  </si>
  <si>
    <t>Fact.B1500000375</t>
  </si>
  <si>
    <t>Fact.B1500002334</t>
  </si>
  <si>
    <t>Depósito Odontología  Recibos del 2429 al 2432</t>
  </si>
  <si>
    <t>Depósito Odontología  Recibos del 2428</t>
  </si>
  <si>
    <t>Fact.28334</t>
  </si>
  <si>
    <t>Fact.46730</t>
  </si>
  <si>
    <t>Fact.9000023650-9000024175</t>
  </si>
  <si>
    <t>Bionuclear, Sa</t>
  </si>
  <si>
    <t>Fact.B150001707</t>
  </si>
  <si>
    <t>Fact.53349-53415</t>
  </si>
  <si>
    <t>Fact.110197536</t>
  </si>
  <si>
    <t>Fact.201661482</t>
  </si>
  <si>
    <t>Fact.1026606</t>
  </si>
  <si>
    <t>Depósito Odontología  Recibos del 2423 al 2427</t>
  </si>
  <si>
    <t>Pago Alquiler de Vehículo Viaje a Santo Domingo, Santiago</t>
  </si>
  <si>
    <t>Fact.27937-27988-28014-28375</t>
  </si>
  <si>
    <t>Fact.72563-74920-80383-510-674-737-741-81241-398-82109</t>
  </si>
  <si>
    <t>Fact.B1500000016</t>
  </si>
  <si>
    <t>Pago de Paper de Rayos X</t>
  </si>
  <si>
    <t>Lahmedom Dominicana,SRL</t>
  </si>
  <si>
    <t xml:space="preserve">Pago de Material de Refrigeración </t>
  </si>
  <si>
    <t>Aires Dominicanos, SRL</t>
  </si>
  <si>
    <t>Depósito Odontología  Recibos del 2422</t>
  </si>
  <si>
    <t>Depósito Odontología  Recibos del 2421</t>
  </si>
  <si>
    <t>Fact.B1500037464</t>
  </si>
  <si>
    <t>Pago de Mobiliario de Oficina y Comedor</t>
  </si>
  <si>
    <t>Depósito Odontología  Recibos del 2419 al 2420</t>
  </si>
  <si>
    <t>Depósito Odontología  Recibos del 2416 al 2418</t>
  </si>
  <si>
    <t>Fact.1428</t>
  </si>
  <si>
    <t>Godobeta Ortopedica del Caribe, SRL</t>
  </si>
  <si>
    <t>Depósito Odontología  Recibos del 2409 al 2415</t>
  </si>
  <si>
    <t>Depósito Odontología  Recibos del 24001 al 2408</t>
  </si>
  <si>
    <t>Fact.B1500031957-B1500031958</t>
  </si>
  <si>
    <t>Pago de Repuesto de Equipos de Odontología y Bomba Centrifuga</t>
  </si>
  <si>
    <t>Chistian Ant. Mejía Capellan</t>
  </si>
  <si>
    <t>Fact.1168192-1168193-1168194</t>
  </si>
  <si>
    <t>Pago de Alimentos y Desechables</t>
  </si>
  <si>
    <t>Depósito Odontología  Recibos del 2397 al 2400</t>
  </si>
  <si>
    <t>Depósito Odontología  Recibos del 2394 al 2396</t>
  </si>
  <si>
    <t>Pago de Servicios Honorarios Profecionales</t>
  </si>
  <si>
    <t>Pago de Muestras de Cultivo De Aréas del Centro</t>
  </si>
  <si>
    <t>Pago de Servicios de Facturación Enero</t>
  </si>
  <si>
    <t xml:space="preserve">Junior José Pérez Cabrera </t>
  </si>
  <si>
    <t>Depósito Odontología  Recibos del 2386 al 2393</t>
  </si>
  <si>
    <t>Pago de Formulario IR17 Enero 2024</t>
  </si>
  <si>
    <t>Pago Fact.  Diciembre</t>
  </si>
  <si>
    <t>Depósito Odontología  Recibos del 2381 al 2385</t>
  </si>
  <si>
    <t>Depósito Odontología  Recibos del 2375 al 2380</t>
  </si>
  <si>
    <t>Depósito Odontología  Recibos del 2371 al 2374</t>
  </si>
  <si>
    <t>Pago Diferencia en Retención Estadía Dr. Newton B. Solano</t>
  </si>
  <si>
    <t>Pago Estadia Diplomado Dr. Newton B. Solano Director</t>
  </si>
  <si>
    <t>Pago Fact. B0100000481</t>
  </si>
  <si>
    <t>Depósito Odontología  Recibos del 2358 al 2370</t>
  </si>
  <si>
    <t>Mes de Febrero 2024</t>
  </si>
  <si>
    <t>V&amp;C Medical Services, SRL</t>
  </si>
  <si>
    <t>Fact.11954</t>
  </si>
  <si>
    <t>Fact.1130001168</t>
  </si>
  <si>
    <t>Fact.53</t>
  </si>
  <si>
    <t>Pago de Servicios de Remodelacíon de Pasillos</t>
  </si>
  <si>
    <t>Depósito Odontología  Recibos del 2352 al 2357</t>
  </si>
  <si>
    <t xml:space="preserve">Depósito Odontología  Recibos del 2351 </t>
  </si>
  <si>
    <t>Luis E. Betances R Y Co. SAS</t>
  </si>
  <si>
    <t>Fact.74</t>
  </si>
  <si>
    <t>Fact.11019696-96728-97052-97084</t>
  </si>
  <si>
    <t>Fact.6350</t>
  </si>
  <si>
    <t>Fact.21611</t>
  </si>
  <si>
    <t>Fact.10156468</t>
  </si>
  <si>
    <t>Pago de Repuestos Equipo de Odontología</t>
  </si>
  <si>
    <t>Fact.17943</t>
  </si>
  <si>
    <t>Pago de Suministro de Odontología</t>
  </si>
  <si>
    <t>Fact.500004464</t>
  </si>
  <si>
    <t>Pago de insumos Quirúrgico</t>
  </si>
  <si>
    <t>Fact.44359</t>
  </si>
  <si>
    <t>Fact.90000002584-9000002654</t>
  </si>
  <si>
    <t>Fact.260</t>
  </si>
  <si>
    <t>Fact.9100661486</t>
  </si>
  <si>
    <t>Fact.1686408-7740-8994-691187-1398-1693031</t>
  </si>
  <si>
    <t>Pago de Suministro de Alimentos, Limpieza y Utiles de Cocina</t>
  </si>
  <si>
    <t>Fact. 14406-14447-14527</t>
  </si>
  <si>
    <t>Fact.1215</t>
  </si>
  <si>
    <t>Fact.5515-5582-6616-7636-7690-7762</t>
  </si>
  <si>
    <t>Fact.6465-6466-6538-6602-6872</t>
  </si>
  <si>
    <t>Fact. 234285</t>
  </si>
  <si>
    <t>Pago de Servicios de Cable e Internet</t>
  </si>
  <si>
    <t>Fact.203235-203236</t>
  </si>
  <si>
    <t>Pago de Material de Informática y Equipos Audivisuales</t>
  </si>
  <si>
    <t>Fact.38180-38183-38259</t>
  </si>
  <si>
    <t>Pago de Suministro de Oficina</t>
  </si>
  <si>
    <t>Fact.10124669</t>
  </si>
  <si>
    <t>Fact. 430</t>
  </si>
  <si>
    <t>Fact.9400108906</t>
  </si>
  <si>
    <t>Fact.178</t>
  </si>
  <si>
    <t>Fact.B1500003317</t>
  </si>
  <si>
    <t>Fact.2300</t>
  </si>
  <si>
    <t>Fact.160-161</t>
  </si>
  <si>
    <t>Fact.13</t>
  </si>
  <si>
    <t>Fact.27898-21402-28020</t>
  </si>
  <si>
    <t>Fact.19056-19495-20459</t>
  </si>
  <si>
    <t>Fact.196489-314098</t>
  </si>
  <si>
    <t>Fact.52987-52988</t>
  </si>
  <si>
    <t xml:space="preserve">Pago de Mantenimiento de Aires </t>
  </si>
  <si>
    <t>Fact.1026545</t>
  </si>
  <si>
    <t>Pago de Teclado Equipo de Laboratorio</t>
  </si>
  <si>
    <t xml:space="preserve">Cobro Cheques Devuelto de ARS Primera </t>
  </si>
  <si>
    <t>ARS primera de Humano</t>
  </si>
  <si>
    <t>Pago Fact. B0100000486-B0100000488</t>
  </si>
  <si>
    <t>Depósito Odontología  Recibos del 2343 al 2350</t>
  </si>
  <si>
    <t>Depósito Odontología  Recibos del 2334 al 2342</t>
  </si>
  <si>
    <t>Depósito Odontología  Recibos del 2330 al 2333</t>
  </si>
  <si>
    <t>Depósito Odontología  Recibos del 2327 al 2329</t>
  </si>
  <si>
    <t>Fact.50445</t>
  </si>
  <si>
    <t>Pago de Servicios de Mantenimiento Aires</t>
  </si>
  <si>
    <t>Depósito Odontología  Recibos del 2324 al 2326</t>
  </si>
  <si>
    <t>Pago Fact. No.B1500007202 Agosto</t>
  </si>
  <si>
    <t>Depósito Odontología  Recibos del 2316 al 2323</t>
  </si>
  <si>
    <t>Depósito Odontología  Recibos del 2304 al 2315</t>
  </si>
  <si>
    <t>Pendiente recibo de depósito</t>
  </si>
  <si>
    <t>Depósito Odontología  Recibos del 2301 al 2303</t>
  </si>
  <si>
    <t>Depósito Odontología  Recibos del 2298 al 2300</t>
  </si>
  <si>
    <t>Pago de Servicios de Facturación Noviembre</t>
  </si>
  <si>
    <t>Depósito Odontología  Recibos del 2290 al 2297</t>
  </si>
  <si>
    <t>Depósito Odontología  Recibos del 2283 al 2289</t>
  </si>
  <si>
    <t>Pago  Formulario IR17 Diciembre 2023</t>
  </si>
  <si>
    <t>Pago Fact. No.B1500007899 Noviembre</t>
  </si>
  <si>
    <t>Depósito Odontología  Recibos del 2278 al 2282</t>
  </si>
  <si>
    <t>Depósito Odontología  Recibos del 2276 al 2277</t>
  </si>
  <si>
    <t>Depósito Odontología  Recibos del 2265 al 2275</t>
  </si>
  <si>
    <t>Depósito Odontología  Recibos del 2261 al 2264</t>
  </si>
  <si>
    <t>Depósito Odontología  Recibos del 2259 al 2260</t>
  </si>
  <si>
    <t>Depósito Odontología  Recibos del 2257 al 2258</t>
  </si>
  <si>
    <t>Mes de Enero 2024</t>
  </si>
  <si>
    <t>Pago Refrigerio Actividad</t>
  </si>
  <si>
    <t>Pago de Alquiler de Vehicúlo Viajes a Sto. Dgo. Y Santiago</t>
  </si>
  <si>
    <t>Fact. No.17760-773-867-17896</t>
  </si>
  <si>
    <t>Fact. No.1151-1152</t>
  </si>
  <si>
    <t>Pago de Almuerzo y Refrigerio</t>
  </si>
  <si>
    <t>Fact. No.75420-75627-76028-79984</t>
  </si>
  <si>
    <t>Fact. No.3086-3087</t>
  </si>
  <si>
    <t>Fact. No.259</t>
  </si>
  <si>
    <t>Pago de Lamparas</t>
  </si>
  <si>
    <t>Fact. No.9100657230</t>
  </si>
  <si>
    <t>Fact. No.1684737-85997-86156-86360-86361-86363-1687393</t>
  </si>
  <si>
    <t>Fact. No.1159</t>
  </si>
  <si>
    <t>Fact. No.20016363</t>
  </si>
  <si>
    <t>Pérez Barroso, SRL.</t>
  </si>
  <si>
    <t>Fact. No.93084-93085</t>
  </si>
  <si>
    <t>Nifarmed</t>
  </si>
  <si>
    <t>Fact. No.1543</t>
  </si>
  <si>
    <t>Fact. No.202</t>
  </si>
  <si>
    <t>Saldo Fact,</t>
  </si>
  <si>
    <t>Fact. No.B1500000003</t>
  </si>
  <si>
    <t xml:space="preserve">Pago de Mantenimiento Lavadora </t>
  </si>
  <si>
    <t>Fact. No.229365</t>
  </si>
  <si>
    <t>Fact. No.14</t>
  </si>
  <si>
    <t>Pago de Papel para Imágenes</t>
  </si>
  <si>
    <t>Fact. No.04</t>
  </si>
  <si>
    <t>Fact. No.202981</t>
  </si>
  <si>
    <t>Pago de Audivisuales</t>
  </si>
  <si>
    <t>Fact. No.38052-38074</t>
  </si>
  <si>
    <t>Fact. No.26643-27066</t>
  </si>
  <si>
    <t>Pade de Suministro Quirúrgico y Medicamentos</t>
  </si>
  <si>
    <t>Fact. No.354</t>
  </si>
  <si>
    <t>Pago de Materiales Quirúrgico</t>
  </si>
  <si>
    <t>Fact. No.7425-7468</t>
  </si>
  <si>
    <t>Fact. No.30027583-30027712</t>
  </si>
  <si>
    <t>Fact. No.9400106907</t>
  </si>
  <si>
    <t>Fact. No.6463-6571</t>
  </si>
  <si>
    <t>Fact. No.1197</t>
  </si>
  <si>
    <t>Distribuidora Ybsen SRL.</t>
  </si>
  <si>
    <t>Fact. No.336</t>
  </si>
  <si>
    <t>Climaster, SRL</t>
  </si>
  <si>
    <t>Fact. No.182</t>
  </si>
  <si>
    <t>Pago de Factura Teléfonica e Internet</t>
  </si>
  <si>
    <t>Fact. No.3270</t>
  </si>
  <si>
    <t>Fact. No.2160</t>
  </si>
  <si>
    <t>Fact. No.151-152</t>
  </si>
  <si>
    <t>Fact. No.27380-458-475-516-549-698-27849</t>
  </si>
  <si>
    <t>Fact. No.44260-45218</t>
  </si>
  <si>
    <t>Fact. No.195946-962125-2111-1962169</t>
  </si>
  <si>
    <t>Pago de Marteriales Ferrerteros</t>
  </si>
  <si>
    <t>Fact. No.52598</t>
  </si>
  <si>
    <t>Fact. No.201633804</t>
  </si>
  <si>
    <t>Pago de Servicios de Flota Noviembre</t>
  </si>
  <si>
    <t>Fact.1026432-1026434</t>
  </si>
  <si>
    <t>Depósito Odontología  Recibos del 2245 al 2249</t>
  </si>
  <si>
    <t>Depósito de Odontologia</t>
  </si>
  <si>
    <t>Depósito Odontología  Recibos del 2250 al 2256</t>
  </si>
  <si>
    <t>Depósito Odontología  Recibos del 2241 al 2244</t>
  </si>
  <si>
    <t>Recibo 2235 esta nulo</t>
  </si>
  <si>
    <t>Depósito Odontología  Recibos del 2236 al 2240</t>
  </si>
  <si>
    <t>Fact.B1500011502</t>
  </si>
  <si>
    <t>Pago Prestaciones Laborales desde 02/01/2018 al 02/10/2020</t>
  </si>
  <si>
    <t>Depósito Aporte SeNaSa a Odontología</t>
  </si>
  <si>
    <t>Depósito Odontología  Recibos del 2227 al 2234</t>
  </si>
  <si>
    <t>Pago Nómina Proporción Salario 13 Enero-Octubre</t>
  </si>
  <si>
    <t xml:space="preserve">Nómina </t>
  </si>
  <si>
    <t>Depósito Odontología  Recibos del 2218 al 2226</t>
  </si>
  <si>
    <t>Depósito Odontología  Recibos del 2211 al 2217</t>
  </si>
  <si>
    <t>Depósito Odontología  Recibos del 2208 al 2210</t>
  </si>
  <si>
    <t>Pago de Servicios de Enc. Interina Facturación Noviembre</t>
  </si>
  <si>
    <t>Dilcia Lissette Paulino</t>
  </si>
  <si>
    <t>Albert Isaac Batista</t>
  </si>
  <si>
    <t>Depósito Odontología  Recibos del 2205 al 2207</t>
  </si>
  <si>
    <t>Depósito Odontología  Recibos del 2200 al 2204</t>
  </si>
  <si>
    <t>Fact No.456</t>
  </si>
  <si>
    <t>Pago de Insumos de Cirugía Paciente de Maxilofacial</t>
  </si>
  <si>
    <t>Tightmed, SRL</t>
  </si>
  <si>
    <t>Fact. No.B0100000092-93</t>
  </si>
  <si>
    <t>Pago de Refrigerios Actividad del Centro</t>
  </si>
  <si>
    <t>Pago  Formulario IR17 Noviembre</t>
  </si>
  <si>
    <t>Depósito Odontología  Recibos del 2195 al 2199</t>
  </si>
  <si>
    <t>Depósito Odontología  Recibos del 2191 al 21994</t>
  </si>
  <si>
    <t>Depósito Odontología  Recibos del 2185 al 2190</t>
  </si>
  <si>
    <t>Depósito Odontología  Recibos del 2181 al 2184</t>
  </si>
  <si>
    <t>Pago Fact. No.B1500007592 Octubre</t>
  </si>
  <si>
    <t>Mes de Diciembre 2023</t>
  </si>
  <si>
    <t>Fact. No.17437-14476</t>
  </si>
  <si>
    <t>Pago de Picadera Actividad del Centro</t>
  </si>
  <si>
    <t>Fact. No.4315</t>
  </si>
  <si>
    <t>Fact. No.1676502-92-99-80313-0260-0820-0821-1682751</t>
  </si>
  <si>
    <t>Pago de Alimentación y Utiles de cocina</t>
  </si>
  <si>
    <t>Fact. No.994</t>
  </si>
  <si>
    <t>Sercodi</t>
  </si>
  <si>
    <t>Fact. No.71</t>
  </si>
  <si>
    <t>Fact. No.1479-1515-1527-1534</t>
  </si>
  <si>
    <t>Pago de Materiales de Limpeza y Productos de Papel</t>
  </si>
  <si>
    <t>Fact. No.6166-6188-6231-6216-6230</t>
  </si>
  <si>
    <t>Pago de Medicamentos y Quirúrgico</t>
  </si>
  <si>
    <t>Fact. No.224368</t>
  </si>
  <si>
    <t>Fact. No.202561</t>
  </si>
  <si>
    <t>Pago de Pago de Equipos de Tecnología y Audio Visual</t>
  </si>
  <si>
    <t>Fact. No.80</t>
  </si>
  <si>
    <t>Fact. No.35663-37458-97907</t>
  </si>
  <si>
    <t>Fact. No.30026819-27014-30027118</t>
  </si>
  <si>
    <t>Fact. No.17552</t>
  </si>
  <si>
    <t>Fact. No.10222-231-232-16875-941-17043</t>
  </si>
  <si>
    <t>Distribuidora José Vásquez</t>
  </si>
  <si>
    <t>Fact. No.181</t>
  </si>
  <si>
    <t>Fact. No.3222</t>
  </si>
  <si>
    <t>Fact. No.230996</t>
  </si>
  <si>
    <t>Pago de Impresión Guias Farmacoterapéutica</t>
  </si>
  <si>
    <t xml:space="preserve">Centro Gráfico Luis </t>
  </si>
  <si>
    <t>Fact. No.2112</t>
  </si>
  <si>
    <t>Fact. No.11</t>
  </si>
  <si>
    <t>Fact. No.129-134</t>
  </si>
  <si>
    <t>Pago de Material Quiúrgico</t>
  </si>
  <si>
    <t>Fact. No.12100</t>
  </si>
  <si>
    <t>Pago de Mantenimiento de Equipo de Laboratorio</t>
  </si>
  <si>
    <t>Fact. No.195133-217-521-758-195868</t>
  </si>
  <si>
    <t>Fact. No.52140-52163</t>
  </si>
  <si>
    <t>Pago de Material de Refrigeración</t>
  </si>
  <si>
    <t>Fact. No.201619796</t>
  </si>
  <si>
    <t>Pago de Servicios de Flota Octubre</t>
  </si>
  <si>
    <t>Depósito Odontología  Recibos del 2174 al 2180</t>
  </si>
  <si>
    <t>Depósito Odontología  Recibos del 2169 al 2173</t>
  </si>
  <si>
    <t>Depósito Odontología  Recibos del 2164 al 2168</t>
  </si>
  <si>
    <t>Fact. No.1026186-1026338</t>
  </si>
  <si>
    <t>Depósito Odontología  Recibos del 2161 al 2163</t>
  </si>
  <si>
    <t>Oscar A. Renta Negron, SA</t>
  </si>
  <si>
    <t>Fact.0888</t>
  </si>
  <si>
    <t>Depósito Odontología  Recibos del 2156 al 2160</t>
  </si>
  <si>
    <t>Depósito Odontología  Recibos del 2147 al 2155</t>
  </si>
  <si>
    <t>Depósito Odontología  Recibos del 2143 al 2146</t>
  </si>
  <si>
    <t>Depósito Odontología  Recibos del 2137 al 2142</t>
  </si>
  <si>
    <t>Depósito Odontología  Recibos del 2131 al 2136</t>
  </si>
  <si>
    <t>Pago de Completivo de Insentivo Semestre Enero Junio</t>
  </si>
  <si>
    <t>Fatima Altagracia Bonilla</t>
  </si>
  <si>
    <t>B1100000090</t>
  </si>
  <si>
    <t>Pago de Alquiler de Camión Viaje Promese</t>
  </si>
  <si>
    <t>Jesús Bobadilla nuñez</t>
  </si>
  <si>
    <t>Depósito Odontología  Recibos del 2129 al 2130</t>
  </si>
  <si>
    <t>Pago Fact. No.B1500006017 Junio</t>
  </si>
  <si>
    <t>Depósito Odontología  Recibos del 2126 al 2128</t>
  </si>
  <si>
    <t>Depósito Odontología  Recibos del 2119 al 2125</t>
  </si>
  <si>
    <t>Depósito Odontología  Recibos del 2114 al 2118</t>
  </si>
  <si>
    <t>Completivo al mensajero se le quedaron en el sobre del depósito</t>
  </si>
  <si>
    <t>Depósito Odontología  Recibos del 2105 al 2111</t>
  </si>
  <si>
    <t>Fact.48723</t>
  </si>
  <si>
    <t>Pago de Mantenimiento de Impresoras</t>
  </si>
  <si>
    <t>Depósito Odontología  Recibos del 2112 al 2113</t>
  </si>
  <si>
    <t>Depósito Odontología  Recibos del 2094 al 2104</t>
  </si>
  <si>
    <t>Depósito Odontología  Recibos del 2092 al 2093</t>
  </si>
  <si>
    <t>Depósito Odontología  Recibos del 2088 al 2091</t>
  </si>
  <si>
    <t>Pago  Formulario IR17 Octubre</t>
  </si>
  <si>
    <t>Juan Javier Peralta</t>
  </si>
  <si>
    <t>Fact.8378</t>
  </si>
  <si>
    <t>Pago de Podium</t>
  </si>
  <si>
    <t>Pago de Servicios de Facturación Octubre</t>
  </si>
  <si>
    <t>Pago de Servicios de Enc. Interina Facturación Octubre</t>
  </si>
  <si>
    <t xml:space="preserve">Edwin Alexander García </t>
  </si>
  <si>
    <t>Depósito Odontología  Recibos del 2085 al 2087</t>
  </si>
  <si>
    <t>Fact.5170</t>
  </si>
  <si>
    <t>Pago de Suministros Médicos</t>
  </si>
  <si>
    <t>Depósito Odontología  Recibos del 2081 al 2084</t>
  </si>
  <si>
    <t>Pago Fact. No.B1500007342 Septiembre</t>
  </si>
  <si>
    <t>Depósito Odontología  Recibos del 2077 al 2081</t>
  </si>
  <si>
    <t>Mes de Noviembre 2023</t>
  </si>
  <si>
    <t>Fact.17010</t>
  </si>
  <si>
    <t>Fact.11234</t>
  </si>
  <si>
    <t>Fact.132</t>
  </si>
  <si>
    <t>Deposito Odontologia  Recibos del 2071 al 2076</t>
  </si>
  <si>
    <t>Pago de Diplomado de Epidemiología</t>
  </si>
  <si>
    <t>Fact.302</t>
  </si>
  <si>
    <t>Pago de Mantenimiento de Aires Central</t>
  </si>
  <si>
    <t>Deposito Odontologia  Recibos del 2068 al 2070</t>
  </si>
  <si>
    <t>Fact.17431-17531</t>
  </si>
  <si>
    <t>Fact.50433</t>
  </si>
  <si>
    <t>Pago de Mantenimiento de Aires</t>
  </si>
  <si>
    <t>Fact.299</t>
  </si>
  <si>
    <t>La Casa del Anestesiologo, SRL</t>
  </si>
  <si>
    <t>Fact.201939-202163</t>
  </si>
  <si>
    <t>Fact.27086-27163</t>
  </si>
  <si>
    <t>Fact.257-421</t>
  </si>
  <si>
    <t>Pago Recolección de Desechos Soóidos</t>
  </si>
  <si>
    <t xml:space="preserve">Ayuntamiento Municipal de Mao </t>
  </si>
  <si>
    <t>Deposito Odontologia  Recibos del 2066 al 2067</t>
  </si>
  <si>
    <t>Fact.447</t>
  </si>
  <si>
    <t>Franklin Manuel Grullon</t>
  </si>
  <si>
    <t>Fact.4221</t>
  </si>
  <si>
    <t>Fact.1149-1596</t>
  </si>
  <si>
    <t>Pago de Insumos de Laboratorio y Reactivos</t>
  </si>
  <si>
    <t>Fact.1665586-87-88-89-6575-6933-8449-9490-9496-97-16702249-68-1699-1700-02-03-1957-1674855</t>
  </si>
  <si>
    <t xml:space="preserve">Pago de alimentos, Productos de limpieza </t>
  </si>
  <si>
    <t>Fact.68</t>
  </si>
  <si>
    <t>Fact.1433-1452-1462-1469</t>
  </si>
  <si>
    <t>Pago de Material de Limpieza, Papel y Plástico</t>
  </si>
  <si>
    <t>Fact.219503</t>
  </si>
  <si>
    <t>Medrano Central Connections,SRL</t>
  </si>
  <si>
    <t>Fact.8062</t>
  </si>
  <si>
    <t>Fact.5850</t>
  </si>
  <si>
    <t>Fact.88747</t>
  </si>
  <si>
    <t>Pago de Mantenimiento Motor del Mensajero</t>
  </si>
  <si>
    <t>Fact. 270</t>
  </si>
  <si>
    <t>Fact. 2111-2141</t>
  </si>
  <si>
    <t>Francisco Ant. Martinez</t>
  </si>
  <si>
    <t>Fact.1024068</t>
  </si>
  <si>
    <t>Pago de Equipos de Laboratorio</t>
  </si>
  <si>
    <t>Cruz Ayala, SRL</t>
  </si>
  <si>
    <t>Fact.180</t>
  </si>
  <si>
    <t>Pago de Servicios Telefónica</t>
  </si>
  <si>
    <t>Fact.3105-3159</t>
  </si>
  <si>
    <t>Deposito Odontologia  Recibos del 2064 al 2065</t>
  </si>
  <si>
    <t>Fact.2095</t>
  </si>
  <si>
    <t>Fact.12060</t>
  </si>
  <si>
    <t>Ara Computadoras, SRL</t>
  </si>
  <si>
    <t>Fact.95968</t>
  </si>
  <si>
    <t>Fact.657</t>
  </si>
  <si>
    <t>Adriano Nuñez Paulino</t>
  </si>
  <si>
    <t>Fact.201605865</t>
  </si>
  <si>
    <t>Pago de Servicios de Flota Septiembre</t>
  </si>
  <si>
    <t>Fact.1026090-107-107-1026163</t>
  </si>
  <si>
    <t>Pago de Reactivos e Insumos de Laboratorios</t>
  </si>
  <si>
    <t>Pago Nómina mes de Octubre</t>
  </si>
  <si>
    <t>Nómina</t>
  </si>
  <si>
    <t>Deposito Odontologia  Recibos del 2057 al 2063</t>
  </si>
  <si>
    <t>Fact.404-410-431-471-478-921</t>
  </si>
  <si>
    <t>Hospiventc, SRL.</t>
  </si>
  <si>
    <t>Fact. 194196-4287-4349-4474-4691-4898</t>
  </si>
  <si>
    <t>Fact.250119072</t>
  </si>
  <si>
    <t>Agropecuaria Las Eneas</t>
  </si>
  <si>
    <t>Pago Completivo de Insentivos Faltantes</t>
  </si>
  <si>
    <t>Nómina Insentivos</t>
  </si>
  <si>
    <t>Pago Factura Mes de Septiembre.</t>
  </si>
  <si>
    <t>Fact.88</t>
  </si>
  <si>
    <t>Pago de Mantenimientos Eléctricos</t>
  </si>
  <si>
    <t>Deposito Odontologia  Recibos del 2053 al 2056</t>
  </si>
  <si>
    <t>Deposito Odontologia  Recibos del 2052</t>
  </si>
  <si>
    <t>Deposito Odontologia  Recibos del 2047 al 2051</t>
  </si>
  <si>
    <t>Pago de Mantenimiento de Equipos de Odontologia</t>
  </si>
  <si>
    <t>Deposito Odontologia  Recibos del 2043 al 2046</t>
  </si>
  <si>
    <t>Fact.85</t>
  </si>
  <si>
    <t>Deposito Odontologia  Recibos del 2035 al 2042</t>
  </si>
  <si>
    <t>Pago de Servicios de Facturación Septiembre</t>
  </si>
  <si>
    <t>Nely Iasabel Gozález</t>
  </si>
  <si>
    <t>Fact.20235147</t>
  </si>
  <si>
    <t>Pago de Servicio Mantenimiento al Tomógrafo</t>
  </si>
  <si>
    <t>Servicios Electromédicos e Institucionales, SA</t>
  </si>
  <si>
    <t>Fact.37827</t>
  </si>
  <si>
    <t>Pago de Cover Para Tablet</t>
  </si>
  <si>
    <t>Tacnología Portátil GBL, SRL</t>
  </si>
  <si>
    <t>Fact.12104</t>
  </si>
  <si>
    <t>Deposito Odontologia  Recibos del 2031 al 2034</t>
  </si>
  <si>
    <t>Pago de Servicios de Enc. Interina Facturación Septiembre</t>
  </si>
  <si>
    <t>B1100000088</t>
  </si>
  <si>
    <t>Pago de Servicios de Herrería</t>
  </si>
  <si>
    <t>Olga María Frias</t>
  </si>
  <si>
    <t>Saldo Fact.5637</t>
  </si>
  <si>
    <t>Pago de Papel para Camilla</t>
  </si>
  <si>
    <t>Fact.231184</t>
  </si>
  <si>
    <t>Productos Médicos y Quirúrgicos, SA</t>
  </si>
  <si>
    <t>Deposito Odontologia  Recibos del 2027 al 2030</t>
  </si>
  <si>
    <t>Deposito Odontologia  Recibos del 2025 al 2026</t>
  </si>
  <si>
    <t>Pago Insentivos 1er Semestre Enero-Junio</t>
  </si>
  <si>
    <t>Pago de Servicios de Flota Julio-Agosto 2023</t>
  </si>
  <si>
    <t>Deposito Odontologia  Recibos del 2023 al 2024</t>
  </si>
  <si>
    <t>Pago  Formulario IR17 Septiembre</t>
  </si>
  <si>
    <t>Deposito Odontologia  Recibos del 2018 al 2022</t>
  </si>
  <si>
    <t>Deposito Odontologia  Recibos del 2014 al 2017</t>
  </si>
  <si>
    <t>Deposito Odontologia  Recibos del 2010 al 2013</t>
  </si>
  <si>
    <t>Fact. B1500000010</t>
  </si>
  <si>
    <t>Pago Mantenimiento y Reparación</t>
  </si>
  <si>
    <t>Deposito Odontologia  Recibos del 2005 al 2009</t>
  </si>
  <si>
    <t>Deposito Odontologia  Recibos del 2001 al 2004</t>
  </si>
  <si>
    <t>Deposito Odontologia  Recibos del 1999 al 2000</t>
  </si>
  <si>
    <t>Deposito Odontologia  Recibos del 1996 al 1998</t>
  </si>
  <si>
    <t>Pago Fact. B0100000480</t>
  </si>
  <si>
    <t>Deposito Odontologia  Recibos del 1993 al 1995</t>
  </si>
  <si>
    <t>Mes de Octubre 2023</t>
  </si>
  <si>
    <t>Pago de Insentivos Enero - Junio 2023 Administrativos</t>
  </si>
  <si>
    <t>Fact.26084-26172-26269</t>
  </si>
  <si>
    <t>Fact. 75025-049-172-220-222</t>
  </si>
  <si>
    <t>Fact. B1500000425</t>
  </si>
  <si>
    <t>Pago de Almuerzo Actividad</t>
  </si>
  <si>
    <t>Fact.201632-201912</t>
  </si>
  <si>
    <t>Fact.75 76</t>
  </si>
  <si>
    <t>Pago de Servicios de Comunicación</t>
  </si>
  <si>
    <t>Fact.B1500000645</t>
  </si>
  <si>
    <t>Deposito Odontologia  Recibos del 1991 al 1992</t>
  </si>
  <si>
    <t>Deposito Odontologia  Recibos del 1990</t>
  </si>
  <si>
    <t>Fact. B1100000087</t>
  </si>
  <si>
    <t>Pago de Refrigerio Actividad del Centro</t>
  </si>
  <si>
    <t>Willy Miguel Hidalgo</t>
  </si>
  <si>
    <t>Pago de Almuerzo Capacitación Facturación</t>
  </si>
  <si>
    <t>Fact.B1500000001</t>
  </si>
  <si>
    <t>Trick Clean, SRL</t>
  </si>
  <si>
    <t>Fact.177964</t>
  </si>
  <si>
    <t>Agropecuaria Fernandez Muñoz, SRL.</t>
  </si>
  <si>
    <t>Fact. 4148</t>
  </si>
  <si>
    <t>Fact. 5809</t>
  </si>
  <si>
    <t>Pago de Suministro Médico</t>
  </si>
  <si>
    <t>Morami, SRL.</t>
  </si>
  <si>
    <t>Fact.B1500000194</t>
  </si>
  <si>
    <t>Pago de Refrigerio Acitvidad del Centro</t>
  </si>
  <si>
    <t>Fact.5460</t>
  </si>
  <si>
    <t>Fact. 209677-214447</t>
  </si>
  <si>
    <t>Mao Central Connections, SRL</t>
  </si>
  <si>
    <t>Fact.327-346-347-365-366-376</t>
  </si>
  <si>
    <t>Fact.309</t>
  </si>
  <si>
    <t>Fact.163</t>
  </si>
  <si>
    <t>Fermedca Comercial, SRL.</t>
  </si>
  <si>
    <t>Fact.384</t>
  </si>
  <si>
    <t>Dimedom,SRL</t>
  </si>
  <si>
    <t>Fact. 2070</t>
  </si>
  <si>
    <t>Fact.26793-26995</t>
  </si>
  <si>
    <t>Fact.9000008716</t>
  </si>
  <si>
    <t>Fat. No. B1500000212</t>
  </si>
  <si>
    <t>Pago de Mantenimiento y Llenado de Extintores</t>
  </si>
  <si>
    <t>Pago de Factura  Correos Institucionales</t>
  </si>
  <si>
    <t>Fact.1025969-82-6040-1026062</t>
  </si>
  <si>
    <t>Deposito Odontologia  Recibos del 1987 al 1989</t>
  </si>
  <si>
    <t>Fact.1027</t>
  </si>
  <si>
    <t>Pago de Proyector de Imágenes</t>
  </si>
  <si>
    <t>Pago Nómina mes de Septiembre</t>
  </si>
  <si>
    <t>Deposito Odontologia  Recibos del 1980 al 1986</t>
  </si>
  <si>
    <t>Deposito Odontologia  Recibos del 1974 al 1979</t>
  </si>
  <si>
    <t>El recibo 1972 esta nulo</t>
  </si>
  <si>
    <t>Deposito Odontologia  Recibos del 1971 al 1973</t>
  </si>
  <si>
    <t>Fact. No.20234593</t>
  </si>
  <si>
    <t>Deposito Odontologia  Recibos del 1968 al 1970</t>
  </si>
  <si>
    <t>Pago Fact. No.B1500006997 Agosto</t>
  </si>
  <si>
    <t>Deposito Odontologia  Recibos del 1960 al 1967</t>
  </si>
  <si>
    <t>B1100000086</t>
  </si>
  <si>
    <t>Pago Refrigerio Actividad Cumpleaños de Empleados de Julio</t>
  </si>
  <si>
    <t>Nulo por Error de Impresioón</t>
  </si>
  <si>
    <t>Pago Alquiler de Vehíiculo Viaje al SNS</t>
  </si>
  <si>
    <t>Deposito Odontologia  Recibos del 1955 al 1959</t>
  </si>
  <si>
    <t>Pendiente $19686.80</t>
  </si>
  <si>
    <t>Depósito Pago. Fact. No.B0100000484</t>
  </si>
  <si>
    <t>Deposito Odontologia  Recibos del 1951 al 1954</t>
  </si>
  <si>
    <t>50% Fact.03</t>
  </si>
  <si>
    <t>Pago Abono Acuenta Mantenimiento de la Lavadora Industrial</t>
  </si>
  <si>
    <t>Deposito Odontologia  Recibos del 1947 al 1950</t>
  </si>
  <si>
    <t>Deposito Odontologia  Recibos del 1942 al 1946</t>
  </si>
  <si>
    <t>Fact.1229</t>
  </si>
  <si>
    <t>Pago de Servicios de Mantenimiento y Reparción al Camión</t>
  </si>
  <si>
    <t>Deposito Odontologia  Recibos del 1938 al 1941</t>
  </si>
  <si>
    <t>Deposito Odontologia  Recibos del 1936 al 1937</t>
  </si>
  <si>
    <t>Deposito Odontologia  Recibos del 1930 al 1935</t>
  </si>
  <si>
    <t>Pago de Servicios en el Departamento de Facturación Agosto</t>
  </si>
  <si>
    <t>Fact.B1500000009</t>
  </si>
  <si>
    <t>Pago de Trabajos Eléctricos</t>
  </si>
  <si>
    <t>Electricidad Carlos Gomez,SRL.</t>
  </si>
  <si>
    <t>Deposito Odontologia  Recibos del 1926 al 1929</t>
  </si>
  <si>
    <t>Fact.2005</t>
  </si>
  <si>
    <t>Pago Congreso Dra. Yanet Jiménez Emergenciología</t>
  </si>
  <si>
    <t>World Television, SRL</t>
  </si>
  <si>
    <t>Jose Rafael Rodíguez</t>
  </si>
  <si>
    <t>Deposito Odontologia  Recibos del 1919 al 1925</t>
  </si>
  <si>
    <t>Pago  Formulario IR17 Agosto.</t>
  </si>
  <si>
    <t>Deposito Odontologia  Recibos del 1914 al 1918</t>
  </si>
  <si>
    <t>Mes de Septiembre 2023</t>
  </si>
  <si>
    <t>Fact.314-786</t>
  </si>
  <si>
    <t>Fact.16380-16384-16413</t>
  </si>
  <si>
    <t>Fact.201244-201468-201471</t>
  </si>
  <si>
    <t>Fact,11098</t>
  </si>
  <si>
    <t>Pago de Equipos Médicos</t>
  </si>
  <si>
    <t>Fact.51336</t>
  </si>
  <si>
    <t>Pago de Acondicionadores de Aire</t>
  </si>
  <si>
    <t>Deposito Odontologia  Recibos del 1908 al 1913</t>
  </si>
  <si>
    <t>Fact.98559</t>
  </si>
  <si>
    <t>Fact.10706</t>
  </si>
  <si>
    <t>Fact.323</t>
  </si>
  <si>
    <t>Pago de Telas</t>
  </si>
  <si>
    <t>Fact.1402-1420</t>
  </si>
  <si>
    <t>Deposito Odontologia  Recibos del 1901 al 1907</t>
  </si>
  <si>
    <t>Fact.22272</t>
  </si>
  <si>
    <t>Fact.500004071</t>
  </si>
  <si>
    <t>Fact.242</t>
  </si>
  <si>
    <t>Pago de Suministros Elécticos</t>
  </si>
  <si>
    <t>Fact. 58215-216-556-60054-332-2327-3652-5223</t>
  </si>
  <si>
    <t>Fact.65</t>
  </si>
  <si>
    <t>Fact. 405037</t>
  </si>
  <si>
    <t>Pharmaceutical Technology, SA</t>
  </si>
  <si>
    <t>Fact. 4939-5097-5135</t>
  </si>
  <si>
    <t>Pago de Equipos Médicos, Medicamentos y Mat. Quirúrgico</t>
  </si>
  <si>
    <t>Fact.64</t>
  </si>
  <si>
    <t>Pago de Cubetas de Limpieza Con Palanca</t>
  </si>
  <si>
    <t>Lavandería Always Clean MDB, SRL</t>
  </si>
  <si>
    <t>Fact.2485</t>
  </si>
  <si>
    <t>Pago de Detergente para Endoscopia</t>
  </si>
  <si>
    <t>Endoscopy Medical Systems Jc SRL</t>
  </si>
  <si>
    <t>Fact.3062</t>
  </si>
  <si>
    <t>Fact.2049</t>
  </si>
  <si>
    <t>Fact.26086-134-284-303-520-538-602-608-26619</t>
  </si>
  <si>
    <t>Pago de Material de Ofinas e Informática</t>
  </si>
  <si>
    <t>Fact. 1025818-1025894-1025936</t>
  </si>
  <si>
    <t>Fact. B1500000482</t>
  </si>
  <si>
    <t>Pago Papel de Escritorio</t>
  </si>
  <si>
    <t>Allinonesupply, SRL</t>
  </si>
  <si>
    <t>Depósito Fact.No.B1500006764 Julio</t>
  </si>
  <si>
    <t>Deposito Odontologia  Recibos del 1892 al 1900</t>
  </si>
  <si>
    <t>Deposito Odontologia  Recibos del 1886 al 1891</t>
  </si>
  <si>
    <t>Fact. No B1500000062</t>
  </si>
  <si>
    <t>Pago de Servicios e Intalaciones Eléctricas</t>
  </si>
  <si>
    <t>Pago Nómina mes de Agosto</t>
  </si>
  <si>
    <t>Deposito Odontologia  Recibos del 1881 al 1886</t>
  </si>
  <si>
    <t>Deposito Odontologia  Recibos del 1876 al 1880</t>
  </si>
  <si>
    <t>Pago Alquiler de Vehicúlo Viaje al  SNS</t>
  </si>
  <si>
    <t>Deposito Odontologia  Recibos del 1869 al 1875</t>
  </si>
  <si>
    <t>Deposito Odontologia  Recibos del 1860 al 1868</t>
  </si>
  <si>
    <t>Deposito Odontologia  Recibos del 1852 al 1859</t>
  </si>
  <si>
    <t>Deposito Odontologia  Recibos del 1846 al 1851</t>
  </si>
  <si>
    <t>José Manuel Díaz</t>
  </si>
  <si>
    <t>Pago de Equipos de tecnología (Tablet)</t>
  </si>
  <si>
    <t>Deposito Odontologia  Recibos del 1841 al 1845</t>
  </si>
  <si>
    <t>Fact.9415</t>
  </si>
  <si>
    <t>Pago de Mantenimiento y Reparación Equipos de Cocina</t>
  </si>
  <si>
    <t>Dallas Industrial Group, SRL</t>
  </si>
  <si>
    <t>Pago Servicios de Mant. y Reparación Equipos de Odontología</t>
  </si>
  <si>
    <t>Ramón Elias Peña López</t>
  </si>
  <si>
    <t>Pago Alquiler de Vehicúlo Entrega Cuenta FR SNS</t>
  </si>
  <si>
    <t>Pago Actividad Personal del Centro</t>
  </si>
  <si>
    <t>Deposito Odontologia  Recibos del 1835 al 1840</t>
  </si>
  <si>
    <t>Deposito Odontologia  Recibos del 1832 al 1834</t>
  </si>
  <si>
    <t>Pago de Servicios en el Departamento de Facturación</t>
  </si>
  <si>
    <t>Jesús Manuel Reyes</t>
  </si>
  <si>
    <t>Deposito Odontologia  Recibos del 1823 al 1831</t>
  </si>
  <si>
    <t>Deposito Odontologia  Recibos del 1817 al 1822</t>
  </si>
  <si>
    <t>Pago de Servicios de Mantenimiento del Area Verde</t>
  </si>
  <si>
    <t>Leodegario Jiménez</t>
  </si>
  <si>
    <t>Pago  Formulario IR17 Julio</t>
  </si>
  <si>
    <t>Fact. No.205</t>
  </si>
  <si>
    <t>Pago de Confección y Copials de llaves</t>
  </si>
  <si>
    <t>Deposito Odontologia  Recibos del 1814 al 1816</t>
  </si>
  <si>
    <t>Deposito Odontologia  Recibos del 1810 al 1813</t>
  </si>
  <si>
    <t>Deposito Odontologia  Recibos del 1801 al 1809</t>
  </si>
  <si>
    <t>Yohandri Mercado</t>
  </si>
  <si>
    <t>Fact.P2966</t>
  </si>
  <si>
    <t>Pago de Sistema Bo¡iometrico</t>
  </si>
  <si>
    <t>Deposito Odontologia  Recibos del 1795 al 1800</t>
  </si>
  <si>
    <t>Deposito Odontologia  Recibos del 1791</t>
  </si>
  <si>
    <t>Deposito Odontologia  Recibos del 1784 al 1790</t>
  </si>
  <si>
    <t>Deposito Odontologia  Recibos del 1779 al 1782</t>
  </si>
  <si>
    <t>Deposito Odontologia  Recibos del 1773 al 1778</t>
  </si>
  <si>
    <t>Deposito Odontologia  Recibos del 1768 al 1772</t>
  </si>
  <si>
    <t>Deposito Odontologia  Recibos del 1761 al 1767</t>
  </si>
  <si>
    <t>Mes de Agosto 2023</t>
  </si>
  <si>
    <t>Antonio Veras</t>
  </si>
  <si>
    <t>Ronajus Farmaceutica, SRL</t>
  </si>
  <si>
    <t>Fact.86981</t>
  </si>
  <si>
    <t>Pago de Neumático Motor Mensajero</t>
  </si>
  <si>
    <t>Fact.169017-281857</t>
  </si>
  <si>
    <t>Pago de Servicio de Mantenimiento y Reparación del Motor del Camión</t>
  </si>
  <si>
    <t>Fact.563520</t>
  </si>
  <si>
    <t>Pago de Factura de Teléfonos</t>
  </si>
  <si>
    <t>Fact.3986</t>
  </si>
  <si>
    <t>Fact.14393</t>
  </si>
  <si>
    <t>Fact.74186-74483</t>
  </si>
  <si>
    <t>Fact.4963-5310-6190-8490-0603-2224</t>
  </si>
  <si>
    <t>Fact. No.05</t>
  </si>
  <si>
    <t>Pagp de Sistema Para el Area Médica</t>
  </si>
  <si>
    <t>Fact. No.61-63</t>
  </si>
  <si>
    <t>Fact. No.1822</t>
  </si>
  <si>
    <t>Fact.No.400892</t>
  </si>
  <si>
    <t>Fact.No.4681-4728-4730-4868</t>
  </si>
  <si>
    <t>Pago de Material Quirúrgico y Equipos Medicos</t>
  </si>
  <si>
    <t>Fact. No. 3111-3147-3276</t>
  </si>
  <si>
    <t>Leterago, SRL</t>
  </si>
  <si>
    <t>Fact. No.1209</t>
  </si>
  <si>
    <t>Pago de Toner para Impresoras</t>
  </si>
  <si>
    <t>Fact. No.63</t>
  </si>
  <si>
    <t>Fact. No.25686-25721</t>
  </si>
  <si>
    <t xml:space="preserve">Pago de Refrigerios Actividad Personal </t>
  </si>
  <si>
    <t>Fact.16722-16760</t>
  </si>
  <si>
    <t>Fact.11407</t>
  </si>
  <si>
    <t>Diatecsa, SRL</t>
  </si>
  <si>
    <t>Fact.3000</t>
  </si>
  <si>
    <t>Fact.2028</t>
  </si>
  <si>
    <t>Fact. No.90</t>
  </si>
  <si>
    <t>Fact. No.50488-50532-50657</t>
  </si>
  <si>
    <t>Pago de Repuesto de Refrigeración</t>
  </si>
  <si>
    <t>Fat. No.2285-2466-2569-2763-2817-2948-3067-3089</t>
  </si>
  <si>
    <t>Fact. No.1025705-5720-5730-5777-Ab.5818</t>
  </si>
  <si>
    <t>Pago de Equipo de Oficina y Sillas</t>
  </si>
  <si>
    <t>Pago de Regalos Actividad Día de los Padres</t>
  </si>
  <si>
    <t>Plaza Lama, SA</t>
  </si>
  <si>
    <t>Pago Nómina de Julio</t>
  </si>
  <si>
    <t>Fact. No. 36597-752-36952</t>
  </si>
  <si>
    <t>Pago Material de Oficina</t>
  </si>
  <si>
    <t>Fact.B1500000006</t>
  </si>
  <si>
    <t>Pago de Reparaciones Menores en Edificaciones</t>
  </si>
  <si>
    <t>Pago Servicios Instalació de Puerta Area de Oxígeno y Tapas para de Alcantarillado</t>
  </si>
  <si>
    <t>Pago Viático Viaje a Actividad Rankig SNS</t>
  </si>
  <si>
    <t>Jean Carluis Flores</t>
  </si>
  <si>
    <t>Deposito Odontologia  Recibos del 1756 al 1760</t>
  </si>
  <si>
    <t>Deposito Odontologia  Recibos del 1746 al 1755</t>
  </si>
  <si>
    <t>Deposito Odontologia  Recibos del 1741 al 1745</t>
  </si>
  <si>
    <t>Depósito de Fact. No.B0100000474 Marzo</t>
  </si>
  <si>
    <t xml:space="preserve">                                                                                                                 </t>
  </si>
  <si>
    <t>Depósito de Fact. No.B0100000479 Junio</t>
  </si>
  <si>
    <t>B11</t>
  </si>
  <si>
    <t>Pago de Refrigerio Taller Manejo y Manipulación de Alimentos</t>
  </si>
  <si>
    <t>Yohan Osiris Hidalgo Guichardo</t>
  </si>
  <si>
    <t>Depósito Fact.No.B1500006512 Junio</t>
  </si>
  <si>
    <t>Deposito Odontologia  Recibos del 1735 al 1740</t>
  </si>
  <si>
    <t>Pago de Equipos de Tecnplogía</t>
  </si>
  <si>
    <t>Fact.B1500000052</t>
  </si>
  <si>
    <t>Pago de Remodelación Area Frontal Emergencias</t>
  </si>
  <si>
    <t>Deposito Odontologia  Recibos del 1732 al 1734</t>
  </si>
  <si>
    <t>Deposito Odontologia  Recibos del 1728 al 1731</t>
  </si>
  <si>
    <t>Deposito Odontologia  Recibos del 1723 al 1727</t>
  </si>
  <si>
    <t>Deposito Odontologia  Recibos del 1719, 1720 Y 1722</t>
  </si>
  <si>
    <t>Deposito Odontologia  Recibos del 1711, 1718 Y 1721</t>
  </si>
  <si>
    <t>Pago  Formulario IR17 Junio</t>
  </si>
  <si>
    <t>Pago Servicio de Mantenimiento Equipos de Odontología</t>
  </si>
  <si>
    <t>B1500000007</t>
  </si>
  <si>
    <t>Pago Ab.Servicios Instalació de Puerta Area de Oxígeno y Tapas para de Alcantarillado</t>
  </si>
  <si>
    <t>Pao Alquiler de Labadora</t>
  </si>
  <si>
    <t>Cesar A. Díaz</t>
  </si>
  <si>
    <t>Pago de Mantenimiento y Servicios de Motor del Camión</t>
  </si>
  <si>
    <t>B1500000006</t>
  </si>
  <si>
    <t>Pago de Matenimiento y limpieza de registros</t>
  </si>
  <si>
    <t>Deposito Odontologia  Recibos del 1709 al 1710</t>
  </si>
  <si>
    <t>Deposito Odontologia  Recibos del 1701 al 1708</t>
  </si>
  <si>
    <t>Pago Alquiler del Camión Busca de Medicamentos Promese-Cal</t>
  </si>
  <si>
    <t>Sergio Antonio Cesilio Tineo</t>
  </si>
  <si>
    <t>Depósito Fact.No.B1500006273 Mayo</t>
  </si>
  <si>
    <t>Fact.B1500001000</t>
  </si>
  <si>
    <t>Pago Allquiler de Vehículo Viaje</t>
  </si>
  <si>
    <t>Pago de Víatico mantenimiento de Odontología</t>
  </si>
  <si>
    <t>Sirilo Estevez Fortuna</t>
  </si>
  <si>
    <t>Pago Servicios Facturación Junio</t>
  </si>
  <si>
    <t>Deposito Odontologia  Recibos del 1691 al 1700</t>
  </si>
  <si>
    <t>Deposito Odontologia  Recibos del 1686 al 1690</t>
  </si>
  <si>
    <t>Mes de Julio 2023</t>
  </si>
  <si>
    <t>Pago Viáticos Junio</t>
  </si>
  <si>
    <t>Viáticos</t>
  </si>
  <si>
    <t>Fact.97846</t>
  </si>
  <si>
    <t>Pago de Utiles Odontología</t>
  </si>
  <si>
    <t>Fact.16052-154-16205</t>
  </si>
  <si>
    <t>Pago de Utiles y Materiales de Odontología</t>
  </si>
  <si>
    <t>Fact.10216</t>
  </si>
  <si>
    <t xml:space="preserve">Pago Fact. No.B0100000476 </t>
  </si>
  <si>
    <t>Fact. No.51</t>
  </si>
  <si>
    <t>Deposito Odontologia  Recibos del 1682 al 1685</t>
  </si>
  <si>
    <t>Deposito Odontologia  Recibos del 1668 al 1681</t>
  </si>
  <si>
    <t>Deposito Odontologia  Recibos del 1659 al 1667</t>
  </si>
  <si>
    <t>Fact. C-55966</t>
  </si>
  <si>
    <t>Pago de Impresora para Impresora</t>
  </si>
  <si>
    <t>Prodacom, SRLB</t>
  </si>
  <si>
    <t>Fact. No.10111371</t>
  </si>
  <si>
    <t>Fact. No.207-248-258-259-286</t>
  </si>
  <si>
    <t>Pago de Materiales Quirúrgicos y Medicamentos</t>
  </si>
  <si>
    <t>Fact. No.47706</t>
  </si>
  <si>
    <t>Pago de Mantenimiento de Equipos de Informática</t>
  </si>
  <si>
    <t>Fact. No. 3835-3882-3927</t>
  </si>
  <si>
    <t>Fact. No.71399-533-598-1641-1758-79-1812-1861-72001-02-2358-2521-82-72783</t>
  </si>
  <si>
    <t>Fact. No.35484-163331-33664-1639670-1639743</t>
  </si>
  <si>
    <t>Fact. No.59</t>
  </si>
  <si>
    <t>Pago Servicio de Internet</t>
  </si>
  <si>
    <t>Fact.85329</t>
  </si>
  <si>
    <t>Pago de Repuestos</t>
  </si>
  <si>
    <t>Fact. No.398734-398735</t>
  </si>
  <si>
    <t>Fact. No. 1714</t>
  </si>
  <si>
    <t>Pago de Regalos Empleados del Mes Mayo</t>
  </si>
  <si>
    <t>Fact. No.1319-1328</t>
  </si>
  <si>
    <t>Pago de Materiales de Limpieza y Papel</t>
  </si>
  <si>
    <t>Fact. N.190</t>
  </si>
  <si>
    <t>Pago de Refrigerios  Actividad de las Madres</t>
  </si>
  <si>
    <t>Dfact. No. 199485</t>
  </si>
  <si>
    <t>Pago Servicio de Internet y Cable</t>
  </si>
  <si>
    <t>Fact.B1500000045</t>
  </si>
  <si>
    <t>Pago de Bolsaspara Basura</t>
  </si>
  <si>
    <t>Fact. No.200732</t>
  </si>
  <si>
    <t>Fcat. No.791-985-996-1106-1352-1464</t>
  </si>
  <si>
    <t>Guival Medical SRL</t>
  </si>
  <si>
    <t>Fact. No.593</t>
  </si>
  <si>
    <t>Fact. No. 24840-24989</t>
  </si>
  <si>
    <t>Fact.2200-6969-7102</t>
  </si>
  <si>
    <t>Distribuidora Pauliza, SRL</t>
  </si>
  <si>
    <t>Fact. No.176</t>
  </si>
  <si>
    <t>Fact. No.19715-25670-25712</t>
  </si>
  <si>
    <t>Pago de 4Ta. Cuota Poliza de Responsabilidad Cívil</t>
  </si>
  <si>
    <t>Fact. No. 1794</t>
  </si>
  <si>
    <t>Argos Farmaceutica, SRL.</t>
  </si>
  <si>
    <t>Fact. No.191710-94-1803-1809-191828</t>
  </si>
  <si>
    <t>Pago de Insumos Ferreteros</t>
  </si>
  <si>
    <t>Fact.1025610-5644-25675</t>
  </si>
  <si>
    <t>Depósito Fact. No. B0100000480</t>
  </si>
  <si>
    <t>Deposito Odontologia  Recibos del 1654 al 1658</t>
  </si>
  <si>
    <t>Pago Nómina Junio 2023</t>
  </si>
  <si>
    <t>Deposito Odontologia  Recibos del 1652 al .1653</t>
  </si>
  <si>
    <t>Deposito Odontologia  Recibos del 1647 al 1651</t>
  </si>
  <si>
    <t>Deposito Odontologia  Recibos del 1646</t>
  </si>
  <si>
    <t>Deposito Odontologia  Recibos del 1637 al 1645</t>
  </si>
  <si>
    <t>Deposito Odontologia  Recibos del 1632 al 1636</t>
  </si>
  <si>
    <t>Pago de Refrigerios Actividad Personal Administrativos</t>
  </si>
  <si>
    <t>Norma V. Rodríiguez</t>
  </si>
  <si>
    <t>Deposito Odontologia  Recibos del 1630 al 1631</t>
  </si>
  <si>
    <t>Deposito Odontologia  Recibos del 1620 al 1624</t>
  </si>
  <si>
    <t>Pago de Mantenimiento y Reparaciones de Obras Menores</t>
  </si>
  <si>
    <t>Deposito Odontologia  Recibos del 1627 al 1629</t>
  </si>
  <si>
    <t>Deposito Odontologia  Recibos del 1625 al 1626</t>
  </si>
  <si>
    <t>Depósito Fact. No. B1500004327</t>
  </si>
  <si>
    <t>ARS Idopril</t>
  </si>
  <si>
    <t>Pago Servicios de Fcaturación Vespertino</t>
  </si>
  <si>
    <t>German Gabriel Gozález Polanco</t>
  </si>
  <si>
    <t>Pago Allquiler de Vehículo Viaje  a SNS y Promese Cal</t>
  </si>
  <si>
    <t>Deposito Odontologia  Recibos del 1616 al 1619</t>
  </si>
  <si>
    <t>Deposito Odontologia  Recibos del 1615</t>
  </si>
  <si>
    <t>Deposito Odontologia  Recibos del 1607 al 1614</t>
  </si>
  <si>
    <t>Sánchez Matías Group, SRL</t>
  </si>
  <si>
    <t>Fact.200333</t>
  </si>
  <si>
    <t>Deposito Odontologia  Recibos del 1594 al 1606</t>
  </si>
  <si>
    <t>Recibo 1593 Nulo</t>
  </si>
  <si>
    <t>Deposito Odontologia  Recibos del 1594 al 1598</t>
  </si>
  <si>
    <t>Pago Servicios Facturación Mayo</t>
  </si>
  <si>
    <t>Pago  Formulario IR17 Mayo</t>
  </si>
  <si>
    <t>Deposito Odontologia  Recibos del 1585 al 1592</t>
  </si>
  <si>
    <t>Deposito Odontologia  Recibos del 1582 al 1584</t>
  </si>
  <si>
    <t>Deposito Odontologia  Recibos del 1578 al 1581</t>
  </si>
  <si>
    <t>Mes de Junio 2023</t>
  </si>
  <si>
    <t>Deposito Odontologia  Recibos del 1575 al 1577</t>
  </si>
  <si>
    <t>Fact.119</t>
  </si>
  <si>
    <t>Deposito Odontologia  Recibos del 1563 al 1574</t>
  </si>
  <si>
    <t>Fact.1272-75-94-1295</t>
  </si>
  <si>
    <t>Pago de Insumos de Limpieza y Utencilios de Cocina</t>
  </si>
  <si>
    <t>Pago de Viáticos Mayo</t>
  </si>
  <si>
    <t>Deposito Odontologia  Recibos del 1554 al 1562</t>
  </si>
  <si>
    <t>Fact. 482</t>
  </si>
  <si>
    <t>Fact. 48</t>
  </si>
  <si>
    <t>Fact,9301-9486</t>
  </si>
  <si>
    <t>Fact.349</t>
  </si>
  <si>
    <t>Pafo de Servicios de Alimentación</t>
  </si>
  <si>
    <t>Depósito Fact.478</t>
  </si>
  <si>
    <t>Deposito Odontologia  Recibos del 1549 al 1553</t>
  </si>
  <si>
    <t>Fact.3798</t>
  </si>
  <si>
    <t>fact.69230-231-261-631-759-905-70151-176-473-654-658-800-870-883-71051-165-71230</t>
  </si>
  <si>
    <t>Pago de alimentos, Productos de limpieza y Desechables</t>
  </si>
  <si>
    <t>Servisalud Premium, SRL</t>
  </si>
  <si>
    <t>Fact.1625249-440-1625441</t>
  </si>
  <si>
    <t>Pago de Productos de Plásticos y de Papel</t>
  </si>
  <si>
    <t>Fact.875</t>
  </si>
  <si>
    <t>Manuel de Js. Peralta</t>
  </si>
  <si>
    <t>Fact.90892</t>
  </si>
  <si>
    <t>Pago de Insumos Médicos</t>
  </si>
  <si>
    <t>Nifarmed. SRL</t>
  </si>
  <si>
    <t>Fact.3478-3524-3573-3619</t>
  </si>
  <si>
    <t>Fact.3451-3465-3638-3848</t>
  </si>
  <si>
    <t>Fact. 02</t>
  </si>
  <si>
    <t>Pago de Papel Satinado para Rayos X</t>
  </si>
  <si>
    <t>Fact.195</t>
  </si>
  <si>
    <t>Fact.36366-36373</t>
  </si>
  <si>
    <t>Fact.10107759</t>
  </si>
  <si>
    <t>Fact.24044-24141-24319-24659-24693</t>
  </si>
  <si>
    <t>Fact.334</t>
  </si>
  <si>
    <t>Pago de Papel de Sonografia</t>
  </si>
  <si>
    <t>Fact.3971</t>
  </si>
  <si>
    <t>Copem Hospiclinic,SRL</t>
  </si>
  <si>
    <t>Fact.2888</t>
  </si>
  <si>
    <t>Fact.1951</t>
  </si>
  <si>
    <t>Fact.70-71-72</t>
  </si>
  <si>
    <t>Fact.25357-25393-25438</t>
  </si>
  <si>
    <t>Fact.37784-38363</t>
  </si>
  <si>
    <t>Pago de 3er Cuota Poliza de Responsabilidad Cívil</t>
  </si>
  <si>
    <t>Fact.C0271309</t>
  </si>
  <si>
    <t xml:space="preserve">Pago de Carne y Embutidos </t>
  </si>
  <si>
    <t>Fact.79917</t>
  </si>
  <si>
    <t>Fact.49476</t>
  </si>
  <si>
    <t>Fact. 0739</t>
  </si>
  <si>
    <t>Fact.110191009</t>
  </si>
  <si>
    <t>Fact.1025495-25535-1025557</t>
  </si>
  <si>
    <t>Deposito Odontologia  Recibos del 1542 al 1548</t>
  </si>
  <si>
    <t>Deposito Odontologia  Recibos del 1536 al 1541</t>
  </si>
  <si>
    <t xml:space="preserve">Pago de Refrigerío Cumpleaños y Empleados del Mes </t>
  </si>
  <si>
    <t>Pago de Regalos Celebración Día de las Madres</t>
  </si>
  <si>
    <t>Deposito Odontologia  Recibos del 1527 al 1535</t>
  </si>
  <si>
    <t>Pago de Nómina Moyo</t>
  </si>
  <si>
    <t>Fact.005</t>
  </si>
  <si>
    <t>Pago de Mantenimiento Electricos y Puertas</t>
  </si>
  <si>
    <t>Deposito Odontologia  Recibos del 1518 al 1526</t>
  </si>
  <si>
    <t>Deposito Odontologia  Recibos del 1512 al 1517</t>
  </si>
  <si>
    <t>Deposito Odontologia  Recibos del 1505 al 1511</t>
  </si>
  <si>
    <t>Deposito Odontologia  Recibos prov. Del 495 al 5001-1501-1504</t>
  </si>
  <si>
    <t>Pago servicios de Facturación Abril</t>
  </si>
  <si>
    <t>Jorge Nils Gónzalez</t>
  </si>
  <si>
    <t>Pago de Equipo Impresora y Etiquetas para Laboratorio</t>
  </si>
  <si>
    <t>Industra Nacional de Etiquetas,SRL</t>
  </si>
  <si>
    <t>Deposito Odontologia  Recibos prov. Del 492 al 494</t>
  </si>
  <si>
    <t>Fact. 114964</t>
  </si>
  <si>
    <t>Fact.84890</t>
  </si>
  <si>
    <t>Agropecuaría Las Eneas</t>
  </si>
  <si>
    <t>Fact.4368</t>
  </si>
  <si>
    <t>Saldo de Compra de Repuestos del Camión</t>
  </si>
  <si>
    <t>Deposito Odontologia  Recibos prov. Del 476 al 491</t>
  </si>
  <si>
    <t>Pago de Viajeal SNS Entrega de Fondo 2</t>
  </si>
  <si>
    <t>Pago Alquiler de Camión Busca de Med. Promese</t>
  </si>
  <si>
    <t>Pago de Servicios de Facturación Abril</t>
  </si>
  <si>
    <t>Depósito Fact.5818 Marzo</t>
  </si>
  <si>
    <t>Fact.No22995</t>
  </si>
  <si>
    <t>Pago de Compresores de Aire y Targetas Und. Emergencias</t>
  </si>
  <si>
    <t>Refripartes, SA</t>
  </si>
  <si>
    <t>Deposito Odontologia  Recibos prov. Del 469 al 475</t>
  </si>
  <si>
    <t>Carlos Vargas</t>
  </si>
  <si>
    <t>Depósito Fact. No.Abril</t>
  </si>
  <si>
    <t>Deposito Odontologia  Recibos prov. Del 468</t>
  </si>
  <si>
    <t>Fact.B15-1202</t>
  </si>
  <si>
    <t>Pago de Impresora</t>
  </si>
  <si>
    <t>Deposito Odontologia  Recibos prov. Del 466 al 467</t>
  </si>
  <si>
    <t>Depósito Fact.415-416</t>
  </si>
  <si>
    <t>ARS GMA</t>
  </si>
  <si>
    <t>Deposito Odontologia  Recibos prov. Del 458 al 465</t>
  </si>
  <si>
    <t>Pago  Formulario IR17 Abril</t>
  </si>
  <si>
    <t>Fact.190-191</t>
  </si>
  <si>
    <t>Uromarca, SRL</t>
  </si>
  <si>
    <t>Deposito Odontologia  Recibos prov. Del 455 al 457</t>
  </si>
  <si>
    <t>Deposito Odontologia  Recibos prov. Del 452 al 454</t>
  </si>
  <si>
    <t>Deposito Odontologia  Recibos prov. Del 449 al 451</t>
  </si>
  <si>
    <t>Deposito Odontologia  Recibos prov. Del 446 al 448</t>
  </si>
  <si>
    <t>Deposito Odontologia  Recibos prov. Del 440 al 445</t>
  </si>
  <si>
    <t>Deposito Odontologia  Recibos prov. Del 435 al 439</t>
  </si>
  <si>
    <t>Pago de Viaje a Santo Domingo al SNS</t>
  </si>
  <si>
    <t>Fact.63</t>
  </si>
  <si>
    <t>Universum Servicios Multiples, SRL</t>
  </si>
  <si>
    <t>Mes de Mayo 2023</t>
  </si>
  <si>
    <t>Cargos Bancarios</t>
  </si>
  <si>
    <t>Pago Viáticos</t>
  </si>
  <si>
    <t>Deposito Odontologia  Recibos prov. Del 432 al 434</t>
  </si>
  <si>
    <t>Deposito Odontologia</t>
  </si>
  <si>
    <t>Deposito Odontologia  Recibos prov. Del 426 al 431</t>
  </si>
  <si>
    <t>Fact.91106281</t>
  </si>
  <si>
    <t xml:space="preserve">Pago de Carnes </t>
  </si>
  <si>
    <t>Agropecuaría Don Lindo</t>
  </si>
  <si>
    <t>Nulo por Reembolso a cuenta Error en No. De Cta.</t>
  </si>
  <si>
    <t>Fact.3745</t>
  </si>
  <si>
    <t>Fact.557832-559266-559535</t>
  </si>
  <si>
    <t>Pago de Médicamentos y  Reactivos de Laboratorio</t>
  </si>
  <si>
    <t>Fact.1609992-134412-16316-1616530</t>
  </si>
  <si>
    <t>Pago de Insumos de Limpieza y Papel</t>
  </si>
  <si>
    <t>Fact.1310</t>
  </si>
  <si>
    <t>Fact.2</t>
  </si>
  <si>
    <t>Pago de Instalacion de Sistema</t>
  </si>
  <si>
    <t>Fact.55</t>
  </si>
  <si>
    <t xml:space="preserve">Pago Servicio de Internet </t>
  </si>
  <si>
    <t>Fact.1238-1255-1258-1260</t>
  </si>
  <si>
    <t>Pago de Material de Limpieza y Utensilios de Cocina y Comedor</t>
  </si>
  <si>
    <t>Fact.3362-3407-3443</t>
  </si>
  <si>
    <t>Fact.189014</t>
  </si>
  <si>
    <t>Fact.152</t>
  </si>
  <si>
    <t>Pago de Servicios de Fumigación y Jardinería</t>
  </si>
  <si>
    <t>Fact.38-38</t>
  </si>
  <si>
    <t>Fact.35822-36007</t>
  </si>
  <si>
    <t>Fact.246</t>
  </si>
  <si>
    <t>Pago de Insumos Quirurgico.</t>
  </si>
  <si>
    <t>Fact.174</t>
  </si>
  <si>
    <t>Pago de servicios de Telefóno e Internet</t>
  </si>
  <si>
    <t>Fact.2839</t>
  </si>
  <si>
    <t>Fact.24997-25015-167-25328</t>
  </si>
  <si>
    <t>Ab.2 Fact18838</t>
  </si>
  <si>
    <t>Abono Seguro de la Responsabilidad Civil</t>
  </si>
  <si>
    <t>Fact.265058</t>
  </si>
  <si>
    <t>Pago de Embutidos</t>
  </si>
  <si>
    <t>Fact.75987</t>
  </si>
  <si>
    <t>Fact.110190065-122-248-110190686</t>
  </si>
  <si>
    <t>Pago Materiales Ferreteros</t>
  </si>
  <si>
    <t>Fact.201521000</t>
  </si>
  <si>
    <t>Pago de Servicios Telfóno Flota</t>
  </si>
  <si>
    <t>Fact.1025470</t>
  </si>
  <si>
    <t>Pago Factura de Reactivos e Insumos de Laboratorio</t>
  </si>
  <si>
    <t>Fact.1145654-1145655</t>
  </si>
  <si>
    <t>Deposito Odontologia  Recibos prov. Del 419 al 425</t>
  </si>
  <si>
    <t>Pago Nómina Abril 2023</t>
  </si>
  <si>
    <t>Deposito Odontologia  Recibos prov. Del 410 al 418</t>
  </si>
  <si>
    <t>Deposito Odontologia  Recibos prov. Del 382 al 386</t>
  </si>
  <si>
    <t>Deposito Odontologia  Recibos prov. Del 406 al 409</t>
  </si>
  <si>
    <t>Deposito Fact. No.5245</t>
  </si>
  <si>
    <t>Deposito Fact. No.5243</t>
  </si>
  <si>
    <t>Deposito Odontologia  Recibos prov. Del 397 al 405</t>
  </si>
  <si>
    <t>Deposito Odontologia  Recibos prov. Del 387 al 396</t>
  </si>
  <si>
    <t>Deposito Odontologia  Recibos prov. Del 379 al 381</t>
  </si>
  <si>
    <t>Deposito Odontologia  Recibos prov. Del 370 al 378</t>
  </si>
  <si>
    <t>Compra de Equipos de Oficina</t>
  </si>
  <si>
    <t>Deposito Odontologia  Recibos prov. Del 368 al 369</t>
  </si>
  <si>
    <t xml:space="preserve">Deposito Odontologia </t>
  </si>
  <si>
    <t>Pago Elaboracion Buzones de Quejas</t>
  </si>
  <si>
    <t xml:space="preserve">Logo Marca </t>
  </si>
  <si>
    <t>Deposito Odontologia  Recibos prov. Del 364 al 367</t>
  </si>
  <si>
    <t>Deposito Odontologia  Recibos prov. Del 360 al 363</t>
  </si>
  <si>
    <t>Deposito Fact. No.5244</t>
  </si>
  <si>
    <t>Deposito Odontologia  Recibos prov. Del 355 al 359</t>
  </si>
  <si>
    <t xml:space="preserve">Deposito Odontologia Restante del  anterior </t>
  </si>
  <si>
    <t>Deposito Odontologia  Recibos prov. Del 349 al 354</t>
  </si>
  <si>
    <t>Deposito Odontologia  Recibos prov. Del 346 al 348</t>
  </si>
  <si>
    <t>Mantenimiento de equipos Electricos.</t>
  </si>
  <si>
    <t>Pago Insentivo Julio Diciembre 2022</t>
  </si>
  <si>
    <t>José A. Jimémez</t>
  </si>
  <si>
    <t>Pago de Incentivos 2do Semestre</t>
  </si>
  <si>
    <t>Deposito Odontologia  Recibos prov. Del 343 al 345</t>
  </si>
  <si>
    <t>Deposito de Odontologia</t>
  </si>
  <si>
    <t>Pago  Formulario IR17</t>
  </si>
  <si>
    <t>Deposito Odontologia  Recibos prov. Del 332 al 342</t>
  </si>
  <si>
    <t>Mes de Abril 2023</t>
  </si>
  <si>
    <t>B1100000078</t>
  </si>
  <si>
    <t>Pago de Servicios de Catering</t>
  </si>
  <si>
    <t>José Gabriel Sánchez</t>
  </si>
  <si>
    <t>Depósito Odontología Recibos Provi. Del 322 al 331</t>
  </si>
  <si>
    <t xml:space="preserve">Depósito Odontología </t>
  </si>
  <si>
    <t xml:space="preserve">Pago de Viáticos </t>
  </si>
  <si>
    <t>Fact.110000190</t>
  </si>
  <si>
    <t>Pago de Materiales y Utiles Menores Quirurgicos</t>
  </si>
  <si>
    <t>Fact.9402</t>
  </si>
  <si>
    <t>Fact.14724-14945-15078-15089</t>
  </si>
  <si>
    <t>Depósito Odontología Recibos Provi. Del 309 al 321</t>
  </si>
  <si>
    <t>Depósito Odontología Recibos Provi. Del 305 al 308</t>
  </si>
  <si>
    <t>Fact.1142923-1142924</t>
  </si>
  <si>
    <t>Pago de Médicamentos e Suministros de Laboratorío</t>
  </si>
  <si>
    <t>Fact.9078</t>
  </si>
  <si>
    <t>Fact.166</t>
  </si>
  <si>
    <t>Distribuidora Materiales Gastable Rayos X</t>
  </si>
  <si>
    <t>Fact.3652</t>
  </si>
  <si>
    <t>Fact.68139-187-730-799-68929</t>
  </si>
  <si>
    <t>Fact.1275-1291</t>
  </si>
  <si>
    <t>SSP Servisalud Premium, SRL</t>
  </si>
  <si>
    <t>Fact.13665</t>
  </si>
  <si>
    <t>Fact.183784</t>
  </si>
  <si>
    <t>Fact.36</t>
  </si>
  <si>
    <t>Pago de Empastado de Libros de Laboratorio</t>
  </si>
  <si>
    <t>Fact.173-173</t>
  </si>
  <si>
    <t>Fact.61</t>
  </si>
  <si>
    <t>Fact.24582-24583-24597</t>
  </si>
  <si>
    <t>Fact.37171</t>
  </si>
  <si>
    <t>Fact.18838</t>
  </si>
  <si>
    <t>Fact.1776</t>
  </si>
  <si>
    <t>Fact.48608-848-928</t>
  </si>
  <si>
    <t>Fact.259270-150274-260136-150932</t>
  </si>
  <si>
    <t>Pago de alimentos</t>
  </si>
  <si>
    <t>Fact.189664-189757</t>
  </si>
  <si>
    <t>Fact.75544</t>
  </si>
  <si>
    <t>Fact.1025367-1025380</t>
  </si>
  <si>
    <t>Pago Factura de Reactivos</t>
  </si>
  <si>
    <t>Pago de Nómina mes de Marzo</t>
  </si>
  <si>
    <t>Fact.91104647</t>
  </si>
  <si>
    <t>Pagp de Carnes</t>
  </si>
  <si>
    <t>Agropecuaria Don Lindo</t>
  </si>
  <si>
    <t>Depósito Odontología Recibos Provi. Del 299 al 305</t>
  </si>
  <si>
    <t>Fact.B1500000513</t>
  </si>
  <si>
    <t>Carabelli Dental. SRL.</t>
  </si>
  <si>
    <t>Fact.B1500000008</t>
  </si>
  <si>
    <t>Tecno Ortho Implante, SRL</t>
  </si>
  <si>
    <t>Depósito Odontología Recibos Provi. Del 293 al 298</t>
  </si>
  <si>
    <t>Depósito Odontología Recibos Provi. Del 269 al 293</t>
  </si>
  <si>
    <t>Fact.1189</t>
  </si>
  <si>
    <t>Fact.114014</t>
  </si>
  <si>
    <t>Pago de Carnes de Pollo</t>
  </si>
  <si>
    <t>Fact.171-172</t>
  </si>
  <si>
    <t>Fact.535069</t>
  </si>
  <si>
    <t>Pago de Servicios de Instalación de Módulos de Laboratorio</t>
  </si>
  <si>
    <t>Fact.66</t>
  </si>
  <si>
    <t>Pago de Papel para Sonigrafía</t>
  </si>
  <si>
    <t>Suministros Médicos del Caribe Sumeca</t>
  </si>
  <si>
    <t>Fact.002</t>
  </si>
  <si>
    <t>Pago de Instalación de Sistema de Acceso y Mantenimiento</t>
  </si>
  <si>
    <t>Fact.159</t>
  </si>
  <si>
    <t>V &amp; C Medical Services, SRL</t>
  </si>
  <si>
    <t>Pago de Viáticos Febrero - Marzo a la Fecha</t>
  </si>
  <si>
    <t>Depósito de Fact.5474</t>
  </si>
  <si>
    <t>SeNaSa Contributivo</t>
  </si>
  <si>
    <t>Depósito de Fact.5418</t>
  </si>
  <si>
    <t>Fact.176</t>
  </si>
  <si>
    <t>Pago de Servicio de Refrigerio Actividad Residencia Médica</t>
  </si>
  <si>
    <t>Depósito Odontología Recibos Provi. Del 265 al 268</t>
  </si>
  <si>
    <t>Depósito Odontología Recibos Provi. Del 251 al 264</t>
  </si>
  <si>
    <t>Pago de Retenciones IR17 Febrero</t>
  </si>
  <si>
    <t>Dirección General de Impuestos Internos</t>
  </si>
  <si>
    <t>Depósito Odontología Recibos Provi. Del 242 al 250</t>
  </si>
  <si>
    <t>Depósito Odontología Recibos Provi. Del 235 al 241</t>
  </si>
  <si>
    <t>Fact.1140772</t>
  </si>
  <si>
    <t>Fact.83284</t>
  </si>
  <si>
    <t>Pago Mantenimiento Motor de Mensajero</t>
  </si>
  <si>
    <t>Depósito Odontología Recibos Provi. Del 228 al 234</t>
  </si>
  <si>
    <t>Depósito Odontología Recibos Provi. Del 223 al 227</t>
  </si>
  <si>
    <t>Mes de Marzo 2023</t>
  </si>
  <si>
    <t>Fact.534938-534949</t>
  </si>
  <si>
    <t>Fact.4639</t>
  </si>
  <si>
    <t>Fact.10099848-10100026</t>
  </si>
  <si>
    <t>Pago de Suministros de Laboratorio</t>
  </si>
  <si>
    <t>Fact.2317</t>
  </si>
  <si>
    <t>Pago de Suministros de Endoscopia</t>
  </si>
  <si>
    <t>Fact.23982-24440-24580</t>
  </si>
  <si>
    <t>Pago de Suministros de oficinas e Informática</t>
  </si>
  <si>
    <t>Fact.3559-3608</t>
  </si>
  <si>
    <t>Fact.98143-44</t>
  </si>
  <si>
    <t>Pago de Materiales de Limpieza e Higiene</t>
  </si>
  <si>
    <t>Fact.1141</t>
  </si>
  <si>
    <t>Pago de Placas de Rayos X</t>
  </si>
  <si>
    <t>Serviamed Dominicana,SRL.</t>
  </si>
  <si>
    <t>Fact.1186</t>
  </si>
  <si>
    <t>Pago de Suministro de Papel</t>
  </si>
  <si>
    <t>Fact.3085-3107-3124-3135</t>
  </si>
  <si>
    <t>Fact.178716</t>
  </si>
  <si>
    <t>Fact.2780-81-89-90-91-2836-2873</t>
  </si>
  <si>
    <t>Pago de Medicamentos y Suministro Quirúrgico</t>
  </si>
  <si>
    <t>Fact.151</t>
  </si>
  <si>
    <t>Fact.35683</t>
  </si>
  <si>
    <t>Fact.103</t>
  </si>
  <si>
    <t>Fact.42493-4941</t>
  </si>
  <si>
    <t>Fact.2841</t>
  </si>
  <si>
    <t>Fact.49-54</t>
  </si>
  <si>
    <t>Fact.35921-36304</t>
  </si>
  <si>
    <t>Fact.435283</t>
  </si>
  <si>
    <t>Fact.CO248178-PO142766</t>
  </si>
  <si>
    <t>Fact.89129-223-363-9411-189432</t>
  </si>
  <si>
    <t>Fact.75149</t>
  </si>
  <si>
    <t xml:space="preserve">Pago Oxígeno Médico </t>
  </si>
  <si>
    <t>Pago Servicios Telfóno Flota</t>
  </si>
  <si>
    <t>Fact.1025283</t>
  </si>
  <si>
    <t>Pago de Nómina mes de Enero</t>
  </si>
  <si>
    <t>Fact.91103287</t>
  </si>
  <si>
    <t>Fact.1140308-309-1140310</t>
  </si>
  <si>
    <t>Pago de Alimentación, Plásticos y Mat. De Limpieza</t>
  </si>
  <si>
    <t>Depósito Odontología Recibos Provi. Del 215 al 222</t>
  </si>
  <si>
    <t>Depósito Odontología Recibos Provi. Del 205 al 214</t>
  </si>
  <si>
    <t>Depósito Odontología Recibos Provi. Del 202 al 204</t>
  </si>
  <si>
    <t>Depósito Odontología Recibos Provi. del 195 al 201</t>
  </si>
  <si>
    <t>Pago de Compras de Impresoras</t>
  </si>
  <si>
    <t>Universal de Computos</t>
  </si>
  <si>
    <t>Depósito Fact. 399-400-401</t>
  </si>
  <si>
    <t>Depósito Fact.417-418- 419-420-421-422-423</t>
  </si>
  <si>
    <t>Depósito Odontología Recibos Provi. del 192 al 194</t>
  </si>
  <si>
    <t>Depósito Odontología Recibos Provi. del 186 al 191</t>
  </si>
  <si>
    <t>Depósito Odontología Recibos Provi. del 178 al 181</t>
  </si>
  <si>
    <t>Depósito Odontología Recibos Provi. del 182 al 185</t>
  </si>
  <si>
    <t>Depásito Fact. 5246</t>
  </si>
  <si>
    <t>Pago de Repación Puerta</t>
  </si>
  <si>
    <t>Depósito Odontología Recibos Provi. del 176 al 177</t>
  </si>
  <si>
    <t>Fact.1123</t>
  </si>
  <si>
    <t>Pago de Servicio de Buffet actividad del centro</t>
  </si>
  <si>
    <t>Fact.112634</t>
  </si>
  <si>
    <t>Depósito Odontología Recibos Provi. del 159 al 175</t>
  </si>
  <si>
    <t>B1100000076</t>
  </si>
  <si>
    <t>Depósito Odontología Recibos Provi. del 153 al 158</t>
  </si>
  <si>
    <t>Pago de Fact.412 y 413</t>
  </si>
  <si>
    <t>Pago de Viáticos pendientes al 31 de Enero</t>
  </si>
  <si>
    <t>Pago de Retenciones IR17 Enero</t>
  </si>
  <si>
    <t>Fact.102269</t>
  </si>
  <si>
    <t>Pago Factura de Carnes</t>
  </si>
  <si>
    <t>Depósito Odontología Recibos Provi. del 146 al 152</t>
  </si>
  <si>
    <t>Depósito Odontología Recibos Provi. del 137 al 145</t>
  </si>
  <si>
    <t>Depósito Odontología Recibos Provi. del 127 al 137</t>
  </si>
  <si>
    <t>Mes de Febrero 2023</t>
  </si>
  <si>
    <t>Fact.001</t>
  </si>
  <si>
    <t>Pago de Instalación de Software</t>
  </si>
  <si>
    <t>Depósito Odontología Recibos Provi. del 120 al 126</t>
  </si>
  <si>
    <t>Pago de Servicios Feriados depto. De Facturación Enr.</t>
  </si>
  <si>
    <t>Carlos Ariel Taveras</t>
  </si>
  <si>
    <t>Pago de Servicios Feriados depto. De Facturación Dic.</t>
  </si>
  <si>
    <t>Pago de Puerta Para Laboratorio</t>
  </si>
  <si>
    <t>Serviomed, SRL</t>
  </si>
  <si>
    <t>Pago Combustible</t>
  </si>
  <si>
    <t>Pago Agua Embotellada</t>
  </si>
  <si>
    <t>Fact.3537</t>
  </si>
  <si>
    <t>Pago de Sensolres de Flujo</t>
  </si>
  <si>
    <t>Fact.37819</t>
  </si>
  <si>
    <t>Fact. 512188-525812</t>
  </si>
  <si>
    <t>Pago de Médicamentos y Reactivos de Laboratorio</t>
  </si>
  <si>
    <t>Fact,66575-979-999-6720-344-574-923</t>
  </si>
  <si>
    <t>Fact.78449-450-451-808225-81537-89990-85505-85891-88492-914-92172</t>
  </si>
  <si>
    <t>Pago de Alimentos,Plásticos y Mat.Limpieza</t>
  </si>
  <si>
    <t>Fact.4489</t>
  </si>
  <si>
    <t>Fact. 20013148</t>
  </si>
  <si>
    <t>Fact.1648</t>
  </si>
  <si>
    <t>Fact.1141-1153</t>
  </si>
  <si>
    <t>Pago de Papel y Utiles de Cocina y Comedor</t>
  </si>
  <si>
    <t>Fact.2874-2904-14-37-60-3007-31-44</t>
  </si>
  <si>
    <t>Fact.173076</t>
  </si>
  <si>
    <t>Fact.2481-97-98-2512-13-46-98-2613-23-2731</t>
  </si>
  <si>
    <t>Fact.06</t>
  </si>
  <si>
    <t>Innovamed, SRL</t>
  </si>
  <si>
    <t>Depósito Odontología Recibos Provi. del 113 al 119</t>
  </si>
  <si>
    <t>Fact.10097640</t>
  </si>
  <si>
    <t>Fact.209</t>
  </si>
  <si>
    <t>Fact.22754-22844-23086-23159</t>
  </si>
  <si>
    <t>Fact.94</t>
  </si>
  <si>
    <t>Fact.9400036414</t>
  </si>
  <si>
    <t>Fact.171</t>
  </si>
  <si>
    <t>Fact.2767</t>
  </si>
  <si>
    <t>Carpas y Alquileres Del Cibao, SRL</t>
  </si>
  <si>
    <t>Fact. 44-47</t>
  </si>
  <si>
    <t>Fact.35615</t>
  </si>
  <si>
    <t>Fact.433949</t>
  </si>
  <si>
    <t>Bio Nuclear, Sa</t>
  </si>
  <si>
    <t>Fact.73635+74405-74508</t>
  </si>
  <si>
    <t>Fact.48312-48314</t>
  </si>
  <si>
    <t>Fact.188360-388-389-188534</t>
  </si>
  <si>
    <t>Fact. 201478445</t>
  </si>
  <si>
    <t>Fact.1025189-219-1025248</t>
  </si>
  <si>
    <t>Fact.8536</t>
  </si>
  <si>
    <t>Pago Ná¡ómina Mes de Enero</t>
  </si>
  <si>
    <t>Fact,1137916-1137917</t>
  </si>
  <si>
    <t>Pago de Alimentos,Plásticos y Utiles de Plástico y Papel</t>
  </si>
  <si>
    <t>Depósito Odontología Recibos Provi. del 105 al 112</t>
  </si>
  <si>
    <t>Pago de Completivo Viático 05 de Enero</t>
  </si>
  <si>
    <t>Laury Michelle Andeliz Suero</t>
  </si>
  <si>
    <t>Depósito Odontología Recibos Provi. del 102 al 104</t>
  </si>
  <si>
    <t>Depósito Odontología Recibos Provi. del 98 al 101</t>
  </si>
  <si>
    <t>Fact.35302-35322-35426</t>
  </si>
  <si>
    <t>Fact.90201</t>
  </si>
  <si>
    <t>Fact.P0139631-C0243651</t>
  </si>
  <si>
    <t>Depósito Odontología Recibos Provi. del 93 al 97</t>
  </si>
  <si>
    <t>Depósito Odontología Recibos Provi. del 88 al 92</t>
  </si>
  <si>
    <t>Depósito Odontología Recibos Provi. del 85 al 87</t>
  </si>
  <si>
    <t>Pago Alquiler de Vehículo Viaje Santo Domingo</t>
  </si>
  <si>
    <t>Pago Alquiler de Vehículo Viaje Santiago</t>
  </si>
  <si>
    <t xml:space="preserve">Pago de Viático </t>
  </si>
  <si>
    <t>Depósito Odontología Recibos Provi. del 83 al 84</t>
  </si>
  <si>
    <t>Depósito Odontología Recibos Provi. del 74 al 82</t>
  </si>
  <si>
    <t>Depósito Odontología Recibos Provi. del 73</t>
  </si>
  <si>
    <t>Pago Retención IR17 Diciembre</t>
  </si>
  <si>
    <t>Depósito Fact.408</t>
  </si>
  <si>
    <t>Depósito Odontología Recibos Provi. del 70 al 72</t>
  </si>
  <si>
    <t>Depósito Odontología Recibos Provi. del 62 al 69</t>
  </si>
  <si>
    <t xml:space="preserve">Pago de Librería Mao </t>
  </si>
  <si>
    <t>Clarisa Milagros Brito de Almanzar</t>
  </si>
  <si>
    <t>Fact.156</t>
  </si>
  <si>
    <t>Pago de Reparación y Mantenimiento de CR de Imágenes</t>
  </si>
  <si>
    <t>Bravo,Sa</t>
  </si>
  <si>
    <t>Depósito Odontología Recibos Provi. del 60 al 61</t>
  </si>
  <si>
    <t>Fact.162</t>
  </si>
  <si>
    <t>Pago de Suministro para Mantenimiento de Transporte</t>
  </si>
  <si>
    <t>Rafael Dario Rodríguez Veras</t>
  </si>
  <si>
    <t>Paola María German</t>
  </si>
  <si>
    <t>Pago Fact. No.</t>
  </si>
  <si>
    <t>Mes de Enero 2023</t>
  </si>
  <si>
    <t>Pedro Luis Ventura</t>
  </si>
  <si>
    <t>Pago Nómina Diciembre 2022</t>
  </si>
  <si>
    <t>Juan Rainiel Gomez</t>
  </si>
  <si>
    <t>Depósito por Reverso Comisión</t>
  </si>
  <si>
    <t>Reverso Comisión Bomcaria</t>
  </si>
  <si>
    <t>Depósito por Reverso Pago de la Librería</t>
  </si>
  <si>
    <t>Reverso Rafafael Danilo Almanzar</t>
  </si>
  <si>
    <t>Pago Viáticos Completivo Diciembre</t>
  </si>
  <si>
    <t>Pago de Reducción de Puertas</t>
  </si>
  <si>
    <t>Fact.32920-44966-4776-16508-225813</t>
  </si>
  <si>
    <t>Pago Nulo Por Reverso de Cuenta</t>
  </si>
  <si>
    <t>Rafael Danilo Almanzar Santos</t>
  </si>
  <si>
    <t>Pago de Servicios de Alguacil</t>
  </si>
  <si>
    <t>Pedro Luis de la Cruz</t>
  </si>
  <si>
    <t>Depósito Odontología Recibos Provi. del 57 al 49 al 59</t>
  </si>
  <si>
    <t>Depósito Odontología Recibos Provi. del 56</t>
  </si>
  <si>
    <t>Depósito Odontología Recibos Provi. del 51 al 49 al 55</t>
  </si>
  <si>
    <t>Fact.144</t>
  </si>
  <si>
    <t>Pago de Equipo Médico de Urología</t>
  </si>
  <si>
    <t>Fact.35071-35072-35295</t>
  </si>
  <si>
    <t xml:space="preserve">Pago de Suministros de Oficina </t>
  </si>
  <si>
    <t>Distribuidora Espinal García SRL.</t>
  </si>
  <si>
    <t>Fact.641</t>
  </si>
  <si>
    <t>Pago de Bolsas de Desechos Infecciosos</t>
  </si>
  <si>
    <t>Plastigraf SRL</t>
  </si>
  <si>
    <t>Pago de Calentadores Camión</t>
  </si>
  <si>
    <t>Gregorio Arnoldo Díaz</t>
  </si>
  <si>
    <t>Fact.168957</t>
  </si>
  <si>
    <t>Fact.1101</t>
  </si>
  <si>
    <t>Depósito Odontología Recibos Provi. 50</t>
  </si>
  <si>
    <t>Fact.500003434</t>
  </si>
  <si>
    <t>Fact.Fact.9100487955-9100500721</t>
  </si>
  <si>
    <t>Fact.66578-833-677458-72411-73981</t>
  </si>
  <si>
    <t>Pago de Alimentos y Matriales de Limpieza</t>
  </si>
  <si>
    <t>Fact.64835-65027-65287-65368-65978</t>
  </si>
  <si>
    <t>Fact.4326</t>
  </si>
  <si>
    <t>Fact.1128</t>
  </si>
  <si>
    <t>Fact.1111-1120</t>
  </si>
  <si>
    <t>Pago de Papel y Material de Limpieza</t>
  </si>
  <si>
    <t>Fact. 4638</t>
  </si>
  <si>
    <t>Fact.2710-52-68-2813-23-2846</t>
  </si>
  <si>
    <t>Fact.15145</t>
  </si>
  <si>
    <t>Pago de GLP.</t>
  </si>
  <si>
    <t>Fact.2337-2338-2444-2445-2472</t>
  </si>
  <si>
    <t>Fact.94496-94982-97446</t>
  </si>
  <si>
    <t>Pago de Medicamentos y Suministro de Laboratorio</t>
  </si>
  <si>
    <t>Hospicalfha Medical, SRL</t>
  </si>
  <si>
    <t>Fact.22057-22334</t>
  </si>
  <si>
    <t>Fact.31252-33626</t>
  </si>
  <si>
    <t>Fact.140</t>
  </si>
  <si>
    <t>Pago de Suminstros Quirúrgicos</t>
  </si>
  <si>
    <t>Distribuidora Materiales Rayos X</t>
  </si>
  <si>
    <t>Fact.8153</t>
  </si>
  <si>
    <t>Fact.2742</t>
  </si>
  <si>
    <t>Fact.42</t>
  </si>
  <si>
    <t>Fact.24058-24089-24159-24164-24319</t>
  </si>
  <si>
    <t>Fact.417218-9404-429282</t>
  </si>
  <si>
    <t>Fact.69462-71432-71434</t>
  </si>
  <si>
    <t>Fact.187279-7364-7540-187985</t>
  </si>
  <si>
    <t>Fact.201646202</t>
  </si>
  <si>
    <t>Fact.1025059-25105-25119-25121-25189</t>
  </si>
  <si>
    <t>Pago Alimentación y Material de Limpieza</t>
  </si>
  <si>
    <t>Depósito Odontología Recibos Provi. del 47 al 49</t>
  </si>
  <si>
    <t>Depósito Odontología Recibos Provi. del 29,37,38,39 y 46</t>
  </si>
  <si>
    <t>Depósito Odontología Recibos Provi. del 40 al 45</t>
  </si>
  <si>
    <t>Depósito Odontología Recibos Provi. del 29 al 36</t>
  </si>
  <si>
    <t>Depósito Odontología Recibos Provi. del 27 al 28</t>
  </si>
  <si>
    <t>Fact.1459-1460-1467</t>
  </si>
  <si>
    <t>Pago Materiales Odontológico</t>
  </si>
  <si>
    <t>Pago Viáticos No. Dic.</t>
  </si>
  <si>
    <t>Pago Viatico</t>
  </si>
  <si>
    <t xml:space="preserve">Pago Salario de Navidad </t>
  </si>
  <si>
    <t>Nómina Salario de Navidad</t>
  </si>
  <si>
    <t>Pago Tapizado de Sillones para Pacientes</t>
  </si>
  <si>
    <t>Tapicentro Tio Neno, SRL</t>
  </si>
  <si>
    <t>Depósito Odontología Recibos Provi. del 16 al 26</t>
  </si>
  <si>
    <t>Pago Retención IR17 Noviembre</t>
  </si>
  <si>
    <t>Depósito Odontología Recibos Provi. al 15</t>
  </si>
  <si>
    <t>Depósito Odontología Recibos Provi. del 12 al 14</t>
  </si>
  <si>
    <t>Pago Servicios Feriados Dpto. de Facturación</t>
  </si>
  <si>
    <t>Pago Mantenimiento Unidad de Odontología</t>
  </si>
  <si>
    <t>Depósito Odontología Recibos Provi. del 08 al 11</t>
  </si>
  <si>
    <t>Pago Fact. No.4657</t>
  </si>
  <si>
    <t>Depósito Odontología Recibos Provi. del 01 al 07</t>
  </si>
  <si>
    <t>Mes de Diciembre 2022</t>
  </si>
  <si>
    <t>Depósito Fact,411</t>
  </si>
  <si>
    <t>Fact.23841-894-23925</t>
  </si>
  <si>
    <t>Pago de Equipos y Suministros de Oficina</t>
  </si>
  <si>
    <t>Pago Nómina Camillero Noviembre2022</t>
  </si>
  <si>
    <t>Juan Rainiel Gómez</t>
  </si>
  <si>
    <t>Pago Nómina Noviembre 2022</t>
  </si>
  <si>
    <t>Depósito Odontología Recibo No.1496 a 1500</t>
  </si>
  <si>
    <t>Fact.13538-13991</t>
  </si>
  <si>
    <t>Fact.84969</t>
  </si>
  <si>
    <t>Fact.154</t>
  </si>
  <si>
    <t>Pago de Servicios de Mantenimiento Equipos Médicos</t>
  </si>
  <si>
    <t>Fact.1557543-844-560601-3373-3377-66549-5552-5553</t>
  </si>
  <si>
    <t>Fact.4711647481-47734</t>
  </si>
  <si>
    <t>Pago Materiales de Refrigeración</t>
  </si>
  <si>
    <t>Fact.3346-3380</t>
  </si>
  <si>
    <t>Pago de Materiales y Utiles Menore Quirurgicos</t>
  </si>
  <si>
    <t>Fact.1400001106</t>
  </si>
  <si>
    <t>Fact.64011-64229-64432-64563</t>
  </si>
  <si>
    <t>Pago Alimentos y Utiles y Materiales de Limpieza</t>
  </si>
  <si>
    <t>Fact.2458-2499-2528-2548</t>
  </si>
  <si>
    <t>Fact.1618-1772-2035-2060-2070-2137-2181-2184</t>
  </si>
  <si>
    <t>Fact.34693-34797-34947</t>
  </si>
  <si>
    <t>Pago Materiales y Utiles de Ofina</t>
  </si>
  <si>
    <t>Fact.91648-93396</t>
  </si>
  <si>
    <t>Pago Material Quirúrgico y de Laboratorio</t>
  </si>
  <si>
    <t>Fact.30021674-30022024</t>
  </si>
  <si>
    <t>Pago Alimentos</t>
  </si>
  <si>
    <t xml:space="preserve">Pago Gas </t>
  </si>
  <si>
    <t>Fact.2348-2420</t>
  </si>
  <si>
    <t>Pago de Médicamentos y Utiles Médicos Quirurgico</t>
  </si>
  <si>
    <t>Pago de  Combustible</t>
  </si>
  <si>
    <t>Fact.28-29</t>
  </si>
  <si>
    <t>Fact.425926</t>
  </si>
  <si>
    <t>Fact.P01308442-C0229861</t>
  </si>
  <si>
    <t>Pago Carnes y Embutidos</t>
  </si>
  <si>
    <t>Fact.67444-67871</t>
  </si>
  <si>
    <t>Depósito Odontología Recibo No.1491 a 1495</t>
  </si>
  <si>
    <t>Fact.7643-7880</t>
  </si>
  <si>
    <t>Fact,169</t>
  </si>
  <si>
    <t>Pago Servicios Telefónicos</t>
  </si>
  <si>
    <t>Fact.187061-187137-1871886-187224</t>
  </si>
  <si>
    <t>Fact.1025013-25026-25027-25059</t>
  </si>
  <si>
    <t>Pago Reactibos de Laboratorio</t>
  </si>
  <si>
    <t>Depósito Odontología Recibo No.1485 a 1490</t>
  </si>
  <si>
    <t xml:space="preserve">Depósito Odontología Recibo No.1482 a 1484 </t>
  </si>
  <si>
    <t>Depósito Fact,410</t>
  </si>
  <si>
    <t>Depósito Fact,396</t>
  </si>
  <si>
    <t>Depósito Fact,397</t>
  </si>
  <si>
    <t>Depósito Fact,398</t>
  </si>
  <si>
    <t>Depósito Fact,409</t>
  </si>
  <si>
    <t xml:space="preserve">Depósito Odontología Recibo No.1480 a 1481 </t>
  </si>
  <si>
    <t>Fact.201449940</t>
  </si>
  <si>
    <t>Pago Servicos de Comunicación Flota</t>
  </si>
  <si>
    <t>Fact.495</t>
  </si>
  <si>
    <t>Fact.162398</t>
  </si>
  <si>
    <t xml:space="preserve">Depósito Odontología Recibo No.1478 a 1479 </t>
  </si>
  <si>
    <t xml:space="preserve">Depósito Odontología Recibo No.1476 a 1477 </t>
  </si>
  <si>
    <t>Pago Viáticos Oct. Nov.</t>
  </si>
  <si>
    <t>Pago Cafetería</t>
  </si>
  <si>
    <t>Depósito</t>
  </si>
  <si>
    <t xml:space="preserve">Depósito Odontología Recibo No.1473 a 1475 </t>
  </si>
  <si>
    <t>Fact.-037</t>
  </si>
  <si>
    <t>Pago de colchones</t>
  </si>
  <si>
    <t>Industrias de Colchones Yaque, SRL</t>
  </si>
  <si>
    <t xml:space="preserve">Depósito Odontología Recibo No.1466 a 1472 </t>
  </si>
  <si>
    <t>Pago de Refrigerio Actividad de Cumpleaños Oct..</t>
  </si>
  <si>
    <t>Pago de Servicios Tintado de Puertas</t>
  </si>
  <si>
    <t>Diogenes Marion Peralta</t>
  </si>
  <si>
    <t>Pago de Refrigerio Actividad de Cumpleaños Sep.</t>
  </si>
  <si>
    <t>Depósito Odontología Recibo No.1465</t>
  </si>
  <si>
    <t>Fact.8479</t>
  </si>
  <si>
    <t>Fact.076</t>
  </si>
  <si>
    <t>Pago de Mantenimiento y Reparaciones de Puertas</t>
  </si>
  <si>
    <t>Servicio de Biomedicina Médico, SRL</t>
  </si>
  <si>
    <t xml:space="preserve">Depósito Odontología Recibo No.1458 a 1464 </t>
  </si>
  <si>
    <t>Fact.B1500008583</t>
  </si>
  <si>
    <t>Pago Confección de Sellos</t>
  </si>
  <si>
    <t>Recibo No.1453 Nulo</t>
  </si>
  <si>
    <t xml:space="preserve">Depósito Odontología Recibo No.1450 a 1457 </t>
  </si>
  <si>
    <t>Pago Fact.391-403</t>
  </si>
  <si>
    <t>Depósito Odontología Recibo No. 1448 A 1449</t>
  </si>
  <si>
    <t xml:space="preserve">Depósito Odontología Recibo No. 1447 </t>
  </si>
  <si>
    <t>Depósito Odontología Recibo No. 1443 a 1446</t>
  </si>
  <si>
    <t>Pago Viático</t>
  </si>
  <si>
    <t>Depósito Odontología Recibo No. 1439 a 14342</t>
  </si>
  <si>
    <t>Pago Retención IR17 Octubre</t>
  </si>
  <si>
    <t>Depósito Odontología Recibo No. 1432 a 1438</t>
  </si>
  <si>
    <t>Depósito Odontología Recibo No. 1429 a 1431</t>
  </si>
  <si>
    <t>Pago Mantenimiento de Pintura</t>
  </si>
  <si>
    <t>Mes de Noviembre 2022</t>
  </si>
  <si>
    <t>Pago Nómina Octubre</t>
  </si>
  <si>
    <t>Alberto Francisco Peralta</t>
  </si>
  <si>
    <t>Fact.14655</t>
  </si>
  <si>
    <t>Fact.23627-23840</t>
  </si>
  <si>
    <t>Fact.1039</t>
  </si>
  <si>
    <t>Depósito Odontología Recibo No. 1423 a 1428</t>
  </si>
  <si>
    <t>Depósito Odontología Recibo No. 1417 a 1422</t>
  </si>
  <si>
    <t>Fact.671947</t>
  </si>
  <si>
    <t>Pago de Tela Para Cubre Colchones</t>
  </si>
  <si>
    <t>Almacenes Santiago,SRL</t>
  </si>
  <si>
    <t>Fact.671946</t>
  </si>
  <si>
    <t>Pago de Tela Para Ropa de Cirugía</t>
  </si>
  <si>
    <t>Fact. 20</t>
  </si>
  <si>
    <t>Fact.13184-13325-13451-13583</t>
  </si>
  <si>
    <t>Depósito Odontología Recibo No. 1414 a 1416</t>
  </si>
  <si>
    <t>Fact.179</t>
  </si>
  <si>
    <t>Pago de Recargo y Mantenimiento Extintores</t>
  </si>
  <si>
    <t>Fact.500003247-500003297</t>
  </si>
  <si>
    <t>Pago de Maerial Quirurgíco</t>
  </si>
  <si>
    <t>Fact.36357-36500-36640</t>
  </si>
  <si>
    <t>Pago de Reactivos y Insumos de Laboratorio</t>
  </si>
  <si>
    <t>Fact.1533135-37669-40464-41466-45255-49575-52201-52213-52216-52509-52513-53117</t>
  </si>
  <si>
    <t>Afct.1178</t>
  </si>
  <si>
    <t>Fact.1082</t>
  </si>
  <si>
    <t>Pago Placa de Rayos X</t>
  </si>
  <si>
    <t>Fact.2180-82-2204-2242</t>
  </si>
  <si>
    <t>Fact.156987</t>
  </si>
  <si>
    <t>Pago Servicios de Internet y Cable</t>
  </si>
  <si>
    <t>Fact.1883-1922-1965</t>
  </si>
  <si>
    <t>Pago de Medicamentos y Utiles M. Med. Quirurgicos</t>
  </si>
  <si>
    <t>Fact.34360-380-463-532-34611</t>
  </si>
  <si>
    <t>Fact.110000086-110000149</t>
  </si>
  <si>
    <t>Fact.89079-202-90202-322-919-91161</t>
  </si>
  <si>
    <t>Fact.9400026889</t>
  </si>
  <si>
    <t>Fact.21010-2147-2269-2334</t>
  </si>
  <si>
    <t>Pago  de Combustible Agosto</t>
  </si>
  <si>
    <t>Fact.422951</t>
  </si>
  <si>
    <t>Pago Reactivos de Laboratorio</t>
  </si>
  <si>
    <t>Fact. 372</t>
  </si>
  <si>
    <t>Pago Recoleccion de Desechos</t>
  </si>
  <si>
    <t>Fact. 126832-223701</t>
  </si>
  <si>
    <t>Fact.1774</t>
  </si>
  <si>
    <t>Fact.65446-65932</t>
  </si>
  <si>
    <t>Fact, 186607-186679</t>
  </si>
  <si>
    <t>Fact.1024977</t>
  </si>
  <si>
    <t>Depósito Odontología Recibo No. 1412 a 1413</t>
  </si>
  <si>
    <t>Depósito Odontología Recibo No. 1411</t>
  </si>
  <si>
    <t>Nómina Personal</t>
  </si>
  <si>
    <t>Depósito Odontología Recibo No. 1406 a 1410</t>
  </si>
  <si>
    <t>Depósito Odontología Recibo No. 1404 a 1405</t>
  </si>
  <si>
    <t xml:space="preserve">Depósito Odontología Recibo No. 1403 </t>
  </si>
  <si>
    <t>Fact.201435554</t>
  </si>
  <si>
    <t>Pago Servicios de Flota</t>
  </si>
  <si>
    <t>Recibo 1402 Nulo</t>
  </si>
  <si>
    <t>Depósito Odontología Recibo No. 1395 a 1402</t>
  </si>
  <si>
    <t>Compra de neumaticos para el camion</t>
  </si>
  <si>
    <t>Genere Import, SRL</t>
  </si>
  <si>
    <t>Depósito Odontología Recibo No. 1391 a1394</t>
  </si>
  <si>
    <t>Depósito Odontología Recibo No. 1389 a1390</t>
  </si>
  <si>
    <t>Depósito Odontología Recibo No. 1382 a1388</t>
  </si>
  <si>
    <t>Depósito Odontología Recibo No. 1381</t>
  </si>
  <si>
    <t>Depósito Odontología Recibo No. 1374 a 1380</t>
  </si>
  <si>
    <t>Pago Váaticos Sep.12/09/2022 - Oct. 12/10/2022</t>
  </si>
  <si>
    <t>Depósito Odontología Recibo No. 1369 a 1373</t>
  </si>
  <si>
    <t>Pago Fact.</t>
  </si>
  <si>
    <t>Pago Refrigerio Actividad Cumpleañps Agosto</t>
  </si>
  <si>
    <t xml:space="preserve">Reposicion de Caja Chica </t>
  </si>
  <si>
    <t>Fact.149</t>
  </si>
  <si>
    <t>Pago Mantenimiento y Reparació Ventilador Mindray</t>
  </si>
  <si>
    <t>Depósito Odontología Recibo No. 1367 a 1368</t>
  </si>
  <si>
    <t>Fact.20721</t>
  </si>
  <si>
    <t>Pago Compra Motor del Aiere de Emergencias</t>
  </si>
  <si>
    <t>Pago Mantenimiento Camión</t>
  </si>
  <si>
    <t>Pago de Detergentes</t>
  </si>
  <si>
    <t>Pago Alimentación</t>
  </si>
  <si>
    <t>Pago Mantenimiento y Reparación de Impresoras</t>
  </si>
  <si>
    <t>José Aristides Reyes Borbón</t>
  </si>
  <si>
    <t>Depósito Odontología Recibo No. 1363 a 1366</t>
  </si>
  <si>
    <t>Depósito Odontología Recibo No. 1357 a 1362</t>
  </si>
  <si>
    <t>Pago Retención IR17 Septiembre</t>
  </si>
  <si>
    <t>Depósito Odontología Recibo No. 1353 a 1356</t>
  </si>
  <si>
    <t>Pago Fact. No.4009</t>
  </si>
  <si>
    <t>Depósito Odontología Recibo No. 1347 a 1352</t>
  </si>
  <si>
    <t>Depósito Odontología Recibo No. 1345 a 1346</t>
  </si>
  <si>
    <t>Pago Insentivo por Rendimiento 1er Semestre  2022</t>
  </si>
  <si>
    <t>Flor Esmeralda Marte Almonte</t>
  </si>
  <si>
    <t>Ramona del Carmen Morel Monción</t>
  </si>
  <si>
    <t>Dominga Antonia Felipe</t>
  </si>
  <si>
    <t>Ivelice Altagracia Rodríguez</t>
  </si>
  <si>
    <t>Mes de Octubre 2022</t>
  </si>
  <si>
    <t>Elvin Vlamir Alvarez Peña</t>
  </si>
  <si>
    <t>William Valdéz Castillo</t>
  </si>
  <si>
    <t>Teresa Antonia Domínguez</t>
  </si>
  <si>
    <t>Rossy Francis Ventura</t>
  </si>
  <si>
    <t>Rigoberto Marte</t>
  </si>
  <si>
    <t>Rafael Dario Rodríguez Rojas</t>
  </si>
  <si>
    <t>Mercedes Torres Torres</t>
  </si>
  <si>
    <t>Marilin Xiomara Belliard Saldaña</t>
  </si>
  <si>
    <t>Madelyn Elena</t>
  </si>
  <si>
    <t>Jinett Yisahira Espinal Mendoza</t>
  </si>
  <si>
    <t>Jadelis Peña Pilar</t>
  </si>
  <si>
    <t>Elba Rosa Peralta Bernard</t>
  </si>
  <si>
    <t>Dilenia del Carmen López Espinal</t>
  </si>
  <si>
    <t>Ana Belkys Guzmán Neñez</t>
  </si>
  <si>
    <t>Pago Nómina Septiembre 2022</t>
  </si>
  <si>
    <t xml:space="preserve">Nomina Personal </t>
  </si>
  <si>
    <t>Depósito Odontología Recibo No. 1335 a 1344</t>
  </si>
  <si>
    <t>Pago Reembolso 5% Factura 425</t>
  </si>
  <si>
    <t>Pago Faltante por Error en Tranferencia 19152293</t>
  </si>
  <si>
    <t>Fact.408</t>
  </si>
  <si>
    <t>Pago Material Para Señaletica</t>
  </si>
  <si>
    <t>Tekgraf, SRL,</t>
  </si>
  <si>
    <t>Pago Hospedaje Congreso de Odontología</t>
  </si>
  <si>
    <t>Depósito Odontología Recibo No. 1324 a 1334</t>
  </si>
  <si>
    <t>Fact.425</t>
  </si>
  <si>
    <t>Pago Servicios de Telefóno</t>
  </si>
  <si>
    <t>Fact.79419</t>
  </si>
  <si>
    <t>Pago Reparacion Motor del Mensajero</t>
  </si>
  <si>
    <t>Fact.89115</t>
  </si>
  <si>
    <t>Fact.252</t>
  </si>
  <si>
    <t xml:space="preserve">Pago Factura Almuerzo </t>
  </si>
  <si>
    <t>Pago Materiales de Oficina</t>
  </si>
  <si>
    <t>Librería Lendoiro, SA</t>
  </si>
  <si>
    <t>Pago Servicios a Ex colaborador al Ser Desvinculado y no Notificado</t>
  </si>
  <si>
    <t>Wilson Tomas García Tavarez</t>
  </si>
  <si>
    <t>Pago Refrigerio Actividad en el Centro</t>
  </si>
  <si>
    <t>Fact.258-249</t>
  </si>
  <si>
    <t>Pago Utiles Menores Médicos Quirúrgicos</t>
  </si>
  <si>
    <t>Fact.964-965974-1007</t>
  </si>
  <si>
    <t>Pago Utiles de Cocina y Comedor</t>
  </si>
  <si>
    <t>Fact.61500-848-62068-62750-63280</t>
  </si>
  <si>
    <t>Fact.86</t>
  </si>
  <si>
    <t>Pago Utiles Menores Médicos y Quirurgicos</t>
  </si>
  <si>
    <t>Fact.7861</t>
  </si>
  <si>
    <t>Pago Materiales de Odontología</t>
  </si>
  <si>
    <t>Fact.117</t>
  </si>
  <si>
    <t>Pago Servicios Departamento de Facturación Dias Feriados</t>
  </si>
  <si>
    <t>Depósito Odontología Recibo No. 1324 a 1325</t>
  </si>
  <si>
    <t>Fact.476991-487153</t>
  </si>
  <si>
    <t>Pago de Reactivos y Médicamentos</t>
  </si>
  <si>
    <t>Facrt.1049</t>
  </si>
  <si>
    <t>Fact.1521319-23831-28568-29724-36998-33685-35710</t>
  </si>
  <si>
    <t>Pago de Alimentos y Material de Plástico</t>
  </si>
  <si>
    <t>Fact.20011829</t>
  </si>
  <si>
    <t>Fact.1445</t>
  </si>
  <si>
    <t>Pago Oxigéno Médico</t>
  </si>
  <si>
    <t>Fact.1745-1811-1841-1870</t>
  </si>
  <si>
    <t>Fact.1799-1843-1853</t>
  </si>
  <si>
    <t>Fact.151643</t>
  </si>
  <si>
    <t>Fact.571</t>
  </si>
  <si>
    <t>Fact.04</t>
  </si>
  <si>
    <t>Pago Mantenimiento de Jardinería y Fumigación</t>
  </si>
  <si>
    <t>Facr.1032-1122</t>
  </si>
  <si>
    <t>Pago de materiales y Utiles de Oficina</t>
  </si>
  <si>
    <t>Fact,1169</t>
  </si>
  <si>
    <t>Pago Resma de Papel de Escritorio</t>
  </si>
  <si>
    <t>Fact.17-20</t>
  </si>
  <si>
    <t>Fact. 23442</t>
  </si>
  <si>
    <t>Pago Equipos de Oficina</t>
  </si>
  <si>
    <t>FAct419872</t>
  </si>
  <si>
    <t>Fact.46843</t>
  </si>
  <si>
    <t>Pago Matereiales de Refrigeración</t>
  </si>
  <si>
    <t>Fact.185494-6224-6240-6243-186259</t>
  </si>
  <si>
    <t>A&amp;M Plomeria y Electricidad, SRL</t>
  </si>
  <si>
    <t>Fact217373-122399</t>
  </si>
  <si>
    <t>Fact.64120-64778</t>
  </si>
  <si>
    <t>Fact.1024787-812-835-124881</t>
  </si>
  <si>
    <t>Depósito Odontología Recibo No. 1321 a 1323</t>
  </si>
  <si>
    <t>Pago Fact. 402</t>
  </si>
  <si>
    <t>ARS Renacer, SA</t>
  </si>
  <si>
    <t xml:space="preserve">Pago de 21 Colchones para Pacientes </t>
  </si>
  <si>
    <t>Industrias de Colchones del Yaque, SRL</t>
  </si>
  <si>
    <t>Depósito Odontología Recibo No. 1316 a 1320</t>
  </si>
  <si>
    <t>Depósito Odontología Recibo No. 1314 a 1315</t>
  </si>
  <si>
    <t>Depósito Odontología Recibo No. 1311 a 1313</t>
  </si>
  <si>
    <t>B1500000146-147</t>
  </si>
  <si>
    <t>Pago Reparación y Mantenimiento Equipos Médicos</t>
  </si>
  <si>
    <t>Depósito Odontología Recibo No. 1305 a 1310</t>
  </si>
  <si>
    <t>Depósito Odontología Recibo No. 1302 a 1304</t>
  </si>
  <si>
    <t>Fact.623</t>
  </si>
  <si>
    <t>Pago Reparación Ambulancia</t>
  </si>
  <si>
    <t>Fact.100001301-100007107</t>
  </si>
  <si>
    <t>Fact.011</t>
  </si>
  <si>
    <t>Depósito Odontología Recibo No. 1297 a 1301</t>
  </si>
  <si>
    <t>Depósito Odontología Recibo No. 1295 a 1296</t>
  </si>
  <si>
    <t>Pago Detergente</t>
  </si>
  <si>
    <t>Depósito Odontología Recibo No. 1294</t>
  </si>
  <si>
    <t>Depósito Odontología Recibo No. 1292 a 1293</t>
  </si>
  <si>
    <t>Depósito Odontología Recibo No. 1286 a 1291</t>
  </si>
  <si>
    <t>Depósito Odontología Recibo No. 1283 a 1285</t>
  </si>
  <si>
    <t>Pago Retención IR17 Agosto</t>
  </si>
  <si>
    <t>Depósito Odontología Recibo No. 1281 a 1282</t>
  </si>
  <si>
    <t>Pago Alquiler Cafetería mes de Julio Atraso</t>
  </si>
  <si>
    <t>Depósito Rosmeri Disla</t>
  </si>
  <si>
    <t>Pago Alquiler Cafetería mes de Junio Atraso</t>
  </si>
  <si>
    <t>Depósito Odontología Recibo No. 1279 a 1280</t>
  </si>
  <si>
    <t>Depósito Odontología Recibo No. 1277 a 1278</t>
  </si>
  <si>
    <t>Pago Fact. No.3764</t>
  </si>
  <si>
    <t>Depósito Odontología Recibo No. 1264 a 1276</t>
  </si>
  <si>
    <t>Mes de Septiembre 2022</t>
  </si>
  <si>
    <t>Gastos Bancarios Agosto</t>
  </si>
  <si>
    <t>Depósito Odontología Recibo No. 1260 a 1263</t>
  </si>
  <si>
    <t>Pago Papel Fotográfico para Endoscopía</t>
  </si>
  <si>
    <t>Fact.146305</t>
  </si>
  <si>
    <t>Error Bancario Compañía Comercial del Caribe</t>
  </si>
  <si>
    <t>Depósito Odontología Recibo No. 1257 a 1259</t>
  </si>
  <si>
    <t xml:space="preserve">Pago Servicios de Limpieza </t>
  </si>
  <si>
    <t>José Miguel Valdez Espinal</t>
  </si>
  <si>
    <t>Fact.570</t>
  </si>
  <si>
    <t>Pago Servicios de Electros, Endo. y Colono. Agosto</t>
  </si>
  <si>
    <t>Gabriel Teofilo Vasquez Medina</t>
  </si>
  <si>
    <t>Depósito Odontología Recibo No. 1247 a 1256</t>
  </si>
  <si>
    <t>Pago Suministro de Odontológia</t>
  </si>
  <si>
    <t>Unión Dental Brla, SRL</t>
  </si>
  <si>
    <t>Fact.13811-14481</t>
  </si>
  <si>
    <t>Depósito Odontología Recibo No. 1240 a 1247</t>
  </si>
  <si>
    <t xml:space="preserve">Pago Nómina Interna Agosto </t>
  </si>
  <si>
    <t>Pago Personal Nómina Interna</t>
  </si>
  <si>
    <t>Fact.500003199</t>
  </si>
  <si>
    <t>Pago de Suministros Quirúrgicos</t>
  </si>
  <si>
    <t>Fact.21684</t>
  </si>
  <si>
    <t>Sean Dominicana, SRL.</t>
  </si>
  <si>
    <t>Fact.60252-255-465-570-571-60917</t>
  </si>
  <si>
    <t>Pago de Alimentación y Utiles de Cocina y Comedor</t>
  </si>
  <si>
    <t>Depósito Odontología Recibo No. 1229 a 1239</t>
  </si>
  <si>
    <t>Fact.2105</t>
  </si>
  <si>
    <t>Pago de Suministro Quirúrgicos</t>
  </si>
  <si>
    <t>Fact.1500863-03904-12361-12975-20769</t>
  </si>
  <si>
    <t>Fact.463346-465336-465367</t>
  </si>
  <si>
    <t>Pago de Médicamento y Reactivos de Laboratorio</t>
  </si>
  <si>
    <t>Fact.1018</t>
  </si>
  <si>
    <t>Fact.100001490</t>
  </si>
  <si>
    <t>Fact.110000085</t>
  </si>
  <si>
    <t>Pago de Medicamentos y Suministros Quirúrgicos</t>
  </si>
  <si>
    <t>Fact. 1130020811</t>
  </si>
  <si>
    <t>Fact.013-015</t>
  </si>
  <si>
    <t>Pago Material Quirúrgico</t>
  </si>
  <si>
    <t>Fact.416890</t>
  </si>
  <si>
    <t>Fact.31643</t>
  </si>
  <si>
    <t>Fact.184660-184675-184916</t>
  </si>
  <si>
    <t>Fact.1745-1758-1765</t>
  </si>
  <si>
    <t>Fact.45085-45425</t>
  </si>
  <si>
    <t>Fact.P0118483-C0211892</t>
  </si>
  <si>
    <t>Fact.63353</t>
  </si>
  <si>
    <t>Fact,1024775</t>
  </si>
  <si>
    <t>B1100000070</t>
  </si>
  <si>
    <t>Pago Licuadora Para la Cocina</t>
  </si>
  <si>
    <t>JoséMiguel Lami</t>
  </si>
  <si>
    <t>Pago Duplicado Error Bancario</t>
  </si>
  <si>
    <t>Compañía Comercial del Caribe</t>
  </si>
  <si>
    <t>Pago Etiquetas Para Activos Fijos</t>
  </si>
  <si>
    <t>Pago Mantenimiento Equipos de Odontología</t>
  </si>
  <si>
    <t>Fact.12802-12803-12968-13045</t>
  </si>
  <si>
    <t>Fact.1381-1389-1397</t>
  </si>
  <si>
    <t>Fact.201406817</t>
  </si>
  <si>
    <t>Pago Servicios Telefónico</t>
  </si>
  <si>
    <t>Depósito Odontología Recibo No. 1224 a 1228</t>
  </si>
  <si>
    <t>Pago Servicios de Facturación días Feriados Julio</t>
  </si>
  <si>
    <t>German Gabriel González</t>
  </si>
  <si>
    <t>Referencia 1660006926</t>
  </si>
  <si>
    <t xml:space="preserve">Pago Fact.395 </t>
  </si>
  <si>
    <t>ARS Renacer</t>
  </si>
  <si>
    <t>Depósito Odontología Recibo No. 1222 a 1223</t>
  </si>
  <si>
    <t>Depósito Odontología Recibo No. 1220 a 1221</t>
  </si>
  <si>
    <t>Depósito Odontología Recibo No. 1215 a 1219</t>
  </si>
  <si>
    <t>Pago Servicios Telefóonicos</t>
  </si>
  <si>
    <t>Claro Dominicana S:A</t>
  </si>
  <si>
    <t>Pago Fact.388-389-390</t>
  </si>
  <si>
    <t>Depósito Odontología Recibo No. 1205 a 1214</t>
  </si>
  <si>
    <t>Pago Factura Julio No.3546</t>
  </si>
  <si>
    <t>El recibo 1204 esta nulo</t>
  </si>
  <si>
    <t>Depósito Odontología Recibo No. 1199 a 1203</t>
  </si>
  <si>
    <t>Depósito Odontología Recibo No. 1195 a 1198</t>
  </si>
  <si>
    <t>Depósito Odontología Recibo No. 1188 a 1194</t>
  </si>
  <si>
    <t>Fact.294</t>
  </si>
  <si>
    <t>Depósito Odontología Recibo No. 1174 a 1187</t>
  </si>
  <si>
    <t>Pago Evaluación de la Ambulancia</t>
  </si>
  <si>
    <t xml:space="preserve">Delta Comercial, </t>
  </si>
  <si>
    <t>Pago Repuesto Para Odontología</t>
  </si>
  <si>
    <t xml:space="preserve">Pago Alimentación </t>
  </si>
  <si>
    <t>Depósito Odontología Recibo No. 1164 a 1173</t>
  </si>
  <si>
    <t>Depósito Odontología Recibo No. 1161 a 1163</t>
  </si>
  <si>
    <t>B1100000067</t>
  </si>
  <si>
    <t>Pago Refrigerio Consejo Médico Internos</t>
  </si>
  <si>
    <t>Depósito Odontología Recibo No. 1155 a 1160</t>
  </si>
  <si>
    <t>Depósito Odontología Recibo No. 1152 a 1154</t>
  </si>
  <si>
    <t>Pago Fact.382</t>
  </si>
  <si>
    <t>Depósito Odontología Recibo No. 1138 a 1151</t>
  </si>
  <si>
    <t>Pago Fact. 394</t>
  </si>
  <si>
    <t>Pago Fact. 393</t>
  </si>
  <si>
    <t>Pago Retención IR17 Julio</t>
  </si>
  <si>
    <t>Depósito Odontología Recibo No. 1135 a 1137</t>
  </si>
  <si>
    <t>Depósito Odontología Recibo No. 1132 a 1134</t>
  </si>
  <si>
    <t>Pago Fact. Abril 384</t>
  </si>
  <si>
    <t>Fact.136</t>
  </si>
  <si>
    <t>Pago Mantenimiento de Equipos Médicos</t>
  </si>
  <si>
    <t>Fact.100947</t>
  </si>
  <si>
    <t>Pago Material de Odontologia</t>
  </si>
  <si>
    <t>Depósito Odontología Recibo No. 1125 a 1131</t>
  </si>
  <si>
    <t>Pago Viáticos Julio</t>
  </si>
  <si>
    <t>Mes de Agosto 2022</t>
  </si>
  <si>
    <t>Gastos Bancarios</t>
  </si>
  <si>
    <t>Fact.401369-438337-354-66</t>
  </si>
  <si>
    <t>Pago de Médicamentos y Reactivos</t>
  </si>
  <si>
    <t>Fact. 1324</t>
  </si>
  <si>
    <t>Fact.907-931-943</t>
  </si>
  <si>
    <t>Pago Utiles de Cocina, comedor y mat. De Limpieza</t>
  </si>
  <si>
    <t>Fact. 784</t>
  </si>
  <si>
    <t>Hospitalaria Diversa, SRL</t>
  </si>
  <si>
    <t>Fact. 670-676</t>
  </si>
  <si>
    <t>Pago Vegetales</t>
  </si>
  <si>
    <t>Comercializadora Lanipse SRL</t>
  </si>
  <si>
    <t>Fact.05-10</t>
  </si>
  <si>
    <t>Pago Utiles Menores Médico y Quirurgíco</t>
  </si>
  <si>
    <t>Fact.22932</t>
  </si>
  <si>
    <t>Pago Tintas para Impresoras</t>
  </si>
  <si>
    <t>Fact.396977-404095-413219</t>
  </si>
  <si>
    <t>Pago Insumos de Laboratorios y Mantenimiento</t>
  </si>
  <si>
    <t>Pago Alquileres Actividad Internos</t>
  </si>
  <si>
    <t>Maria Eugenia García</t>
  </si>
  <si>
    <t>Depósito Odontología Recibo No. 1122 a 1124</t>
  </si>
  <si>
    <t>Depósito Odontología Recibo No. 1111 a 1121</t>
  </si>
  <si>
    <t>Pago Alquiler Vehículo Viaje a Santo Domingo</t>
  </si>
  <si>
    <t>Pago Servicios de Electros, Endo. y Colono. Junio</t>
  </si>
  <si>
    <t>Fact.184335-64-418-451-483-184622</t>
  </si>
  <si>
    <t>Fact.969-1009-1069-1072-1073-1097-1147-1192</t>
  </si>
  <si>
    <t>Fact.165</t>
  </si>
  <si>
    <t>Pago Servicios Teléfonico</t>
  </si>
  <si>
    <t>Fact.1466944-470419-79-3408-87956-8001-90552-95096</t>
  </si>
  <si>
    <t>Pago Alimentación, Plásticos y Mat. Limp.</t>
  </si>
  <si>
    <t>Fact.10095373-96841-97123</t>
  </si>
  <si>
    <t>Pago Insumos de Laboratorios</t>
  </si>
  <si>
    <t>Cruz Ayala,SRL</t>
  </si>
  <si>
    <t>Fact.13959</t>
  </si>
  <si>
    <t>Fact.1320-1343-1364</t>
  </si>
  <si>
    <t>Fact.10934</t>
  </si>
  <si>
    <t>Pago Placas de Rayos X</t>
  </si>
  <si>
    <t>AB. Fact.34010</t>
  </si>
  <si>
    <t>Pago Suminstro de Oficina</t>
  </si>
  <si>
    <t>Fact.110000002-49</t>
  </si>
  <si>
    <t>Fact.6718</t>
  </si>
  <si>
    <t>Fact.30601</t>
  </si>
  <si>
    <t>Fact.206797</t>
  </si>
  <si>
    <t>Fact.61757-62333-62812</t>
  </si>
  <si>
    <t>Fact.201392457</t>
  </si>
  <si>
    <t xml:space="preserve">Pago Srvicios de Flota </t>
  </si>
  <si>
    <t>Fact.1024634-657-658-672-1024775</t>
  </si>
  <si>
    <t>Pago Reactivos</t>
  </si>
  <si>
    <t>Pago Nómina Julio 2022</t>
  </si>
  <si>
    <t>Depósito Odontología Recibo No. 1109 a 1110</t>
  </si>
  <si>
    <t>Pago Pines Logo Intitución</t>
  </si>
  <si>
    <t>Microfundición, SRL</t>
  </si>
  <si>
    <t>Depósito Odontología Recibo No. 1106 a 1108</t>
  </si>
  <si>
    <t>Pago Detectores de Metales</t>
  </si>
  <si>
    <t>Pago Factura Junio No.3412</t>
  </si>
  <si>
    <t>Depósito Odontología Recibo No. 1102 a 1105</t>
  </si>
  <si>
    <t>Depósito Odontología Recibo No. 1097 a 1101</t>
  </si>
  <si>
    <t>Depósito Odontología Recibo No. 1094 a 1096</t>
  </si>
  <si>
    <t>Depósito Odontología Recibo No. 1092 a 1093</t>
  </si>
  <si>
    <t>Depósito Odontología Recibo No. 1088 a 1091</t>
  </si>
  <si>
    <t>Pago Fact.379 Marzo</t>
  </si>
  <si>
    <t>Depósito Odontología Recibo No. 1083 a 1087</t>
  </si>
  <si>
    <t>Pago Alquiler Vehículo Viaje a S. D.Ranking</t>
  </si>
  <si>
    <t>Pago Víatico Ranking</t>
  </si>
  <si>
    <t>Pago Servicios de Facturación días Feriados</t>
  </si>
  <si>
    <t>Depósito Odontología Recibo No. 1077 a 1082</t>
  </si>
  <si>
    <t>Pago Materiales de Limpieza</t>
  </si>
  <si>
    <t xml:space="preserve">Pago Maquina para Podar </t>
  </si>
  <si>
    <t>Depósito Odontología Recibo No. 1071 a 1076</t>
  </si>
  <si>
    <t>Pago Viático Capacitación Santo Domingo</t>
  </si>
  <si>
    <t>Pago Alquiler Vehículo Viaje a Santo Domingo Capacitación</t>
  </si>
  <si>
    <t>Depósito Odontología Recibo No. 1065 a 1070</t>
  </si>
  <si>
    <t>B1100000066</t>
  </si>
  <si>
    <t xml:space="preserve">Pago Refrigerios </t>
  </si>
  <si>
    <t>B1100000065</t>
  </si>
  <si>
    <t>Depósito Odontología Recibo No. 1062 a 1064</t>
  </si>
  <si>
    <t>Fact.12148-12382</t>
  </si>
  <si>
    <t>Pago Materiales Odontologíco</t>
  </si>
  <si>
    <t>Depósito Odontología Recibo No. 1054 a 1061</t>
  </si>
  <si>
    <t>Fact.B1500000028</t>
  </si>
  <si>
    <t>Pago Empastado Libro de Laboratorío</t>
  </si>
  <si>
    <t>Eduardo E. Ventura Tineo</t>
  </si>
  <si>
    <t>Pago Material de Limpieza y Plásticos</t>
  </si>
  <si>
    <t>Bravo, SA</t>
  </si>
  <si>
    <t>Fact.39984</t>
  </si>
  <si>
    <t>Pago Taller Desinfección Hospitalaría</t>
  </si>
  <si>
    <t>Luis Elpidio Feliz</t>
  </si>
  <si>
    <t>Depósito Odontología Recibo No. 1040 a 1053</t>
  </si>
  <si>
    <t>Pago Faltante Viáticos Junio</t>
  </si>
  <si>
    <t>Fact1340-43-44-45-49-55-63</t>
  </si>
  <si>
    <t>Depósito Odontología Recibo No. 1036 a 1039</t>
  </si>
  <si>
    <t>Depósito Odontología Recibo No. 1029 a 1035</t>
  </si>
  <si>
    <t>Depósito Odontología Recibo No. 1027 a 1028</t>
  </si>
  <si>
    <t>Depósito Odontología Recibo No. 1014 a 1026</t>
  </si>
  <si>
    <t>Pago Retención IR17 Junio</t>
  </si>
  <si>
    <t>Deposito Odontologia Recibo No. 1007 a 1013</t>
  </si>
  <si>
    <t>Mes de Julio 2022</t>
  </si>
  <si>
    <t>Fact.6959-7081-7225-7507-7751-58-7915-7916-8030</t>
  </si>
  <si>
    <t>Fact.4928-4929</t>
  </si>
  <si>
    <t>Deposito Odontologia Recibo No. 0996 a 1006</t>
  </si>
  <si>
    <t>Fact C0201133</t>
  </si>
  <si>
    <t>Deposito Odontologia Recibo No. 0993 a 0995</t>
  </si>
  <si>
    <t>Fact.02</t>
  </si>
  <si>
    <t>Pago Fumigacion y Control de Plagas</t>
  </si>
  <si>
    <t>Pago Combustible Abril</t>
  </si>
  <si>
    <t>Fact. 39561-39743-39774-40164-40495</t>
  </si>
  <si>
    <t>Fact. 66344-69332-68747</t>
  </si>
  <si>
    <t>Pago Materiales Menores Médico Quirurgico</t>
  </si>
  <si>
    <t>Deposito Odontologia Recibo No. 0989 a 0992</t>
  </si>
  <si>
    <t>Pago Viático Santo Domingo Entrega FR</t>
  </si>
  <si>
    <t>Pago Alquiler Vehículo 2 Viaje a Santo Domingo</t>
  </si>
  <si>
    <t>Fact.10929</t>
  </si>
  <si>
    <t>Fact.3113</t>
  </si>
  <si>
    <t>Fact.678910-2757</t>
  </si>
  <si>
    <t>Fact.6398</t>
  </si>
  <si>
    <t>Fact.413217</t>
  </si>
  <si>
    <t>Fact.1227-1270-1416</t>
  </si>
  <si>
    <t>Fact.164</t>
  </si>
  <si>
    <t>Fact.361</t>
  </si>
  <si>
    <t>Fact.90438</t>
  </si>
  <si>
    <t>Saldo Cuenta</t>
  </si>
  <si>
    <t>Fact.377-386-399</t>
  </si>
  <si>
    <t>Pago Suministros de Oficina</t>
  </si>
  <si>
    <t>Manuel D. Peralta</t>
  </si>
  <si>
    <t>Fact.16633</t>
  </si>
  <si>
    <t>Pago 4ta.. Cuota Poliza Médicos 2022 Saldo</t>
  </si>
  <si>
    <t>Fact.859-903-925-937-942</t>
  </si>
  <si>
    <t>Deposito Odontologia Recibo No. 0980 a 0988</t>
  </si>
  <si>
    <t>Fact No. 872-882-898</t>
  </si>
  <si>
    <t>Pago Utiles de Cocina y comedor</t>
  </si>
  <si>
    <t>Fact.14348</t>
  </si>
  <si>
    <t>Pago Nómina mes de Junio</t>
  </si>
  <si>
    <t>Fact.1740</t>
  </si>
  <si>
    <t>Pago Utiles Médicos y Quirurgicos</t>
  </si>
  <si>
    <t>Fact.201348203</t>
  </si>
  <si>
    <t>Fact.1064-1067-1069-1101</t>
  </si>
  <si>
    <t>Deposito Odontologia Recibo No. 0974 a 0979</t>
  </si>
  <si>
    <t>Deposito Odontologia Recibo No. 0967 a 0973</t>
  </si>
  <si>
    <t>Pago Viáticos Mes de Junio</t>
  </si>
  <si>
    <t>Fact. No. 2022A471</t>
  </si>
  <si>
    <t>Pago Radios de Comunicación</t>
  </si>
  <si>
    <t>Fact. No B11000000064</t>
  </si>
  <si>
    <t>Pago Refrigerio</t>
  </si>
  <si>
    <t>Yudy Elizabeth Abru Lantigua</t>
  </si>
  <si>
    <t xml:space="preserve">Reposicion de caja chica </t>
  </si>
  <si>
    <t>Fact. No. B1100000063</t>
  </si>
  <si>
    <t>Deposito Odontologia Recibo No. 0961 a 0966</t>
  </si>
  <si>
    <t>Deposito Odontologia Recibo No. 0946 a 0960</t>
  </si>
  <si>
    <t>Fact. No. B1500000074</t>
  </si>
  <si>
    <t>Pago Mant. e Inst. de Equ. Médico y de Laboratorio</t>
  </si>
  <si>
    <t>Deposito Odontologia Recibo No. 0940 a 0945</t>
  </si>
  <si>
    <t>Deposito Odontologia Recibo No. 0934 a 0939</t>
  </si>
  <si>
    <t>Pago Facturas Mayo No.385-386-387</t>
  </si>
  <si>
    <t>Pago Factura Mayo No.3157</t>
  </si>
  <si>
    <t>Deposito Odontologia Recibo No. 0931 a 0933</t>
  </si>
  <si>
    <t>Fact. 000131073-00135410</t>
  </si>
  <si>
    <t>Pago Servicio de Cable e Internet</t>
  </si>
  <si>
    <t>Fact. 90036339</t>
  </si>
  <si>
    <t>Pago de Medicamentos, Utiles medicos y Quirurgico</t>
  </si>
  <si>
    <t>Macrotech Farmaceutica, SRL</t>
  </si>
  <si>
    <t>Fact. 100003182</t>
  </si>
  <si>
    <t>Pago Alquiler de carpa y Sonido Actividad del Idopril</t>
  </si>
  <si>
    <t>Fact. 148</t>
  </si>
  <si>
    <t>TIGHTMED, SRL</t>
  </si>
  <si>
    <t>Fact. 938062-938296</t>
  </si>
  <si>
    <t>Deposito Odontologia Recibo No. 0929 a 0930</t>
  </si>
  <si>
    <t>Depósito Odontología</t>
  </si>
  <si>
    <t>Pago Alquiler Cafetería mes de Mayo</t>
  </si>
  <si>
    <t>Deposito Odontologia Recibo No. 0926 a 0928</t>
  </si>
  <si>
    <t>Deposito Odontologia Recibo No. 0923 a 0925</t>
  </si>
  <si>
    <t>Deposito Odontologia Recibo No. 0921 a 0922</t>
  </si>
  <si>
    <t>Deposito Odontologia Recibo No. 0913 a 0920</t>
  </si>
  <si>
    <t>Deposito Odontologia Recibo No. 0911 a 0912</t>
  </si>
  <si>
    <t>Deposito Odontologia Recibo No. 0908 a 0910</t>
  </si>
  <si>
    <t>Pago de Servicio Encargada Int. De Facturación</t>
  </si>
  <si>
    <t xml:space="preserve">Luz Peña </t>
  </si>
  <si>
    <t>Pago Servicios de Electros, Endoscopia y Colonoscopia</t>
  </si>
  <si>
    <t>Pago Retención IR17 Mayo</t>
  </si>
  <si>
    <t>Deposito Odontologia Recibo No. 0900 a 0907</t>
  </si>
  <si>
    <t>Pago Viáticos Pendientes Mayo</t>
  </si>
  <si>
    <t>Pago Servicios Días Feriados Depto. De Facturación</t>
  </si>
  <si>
    <t>Yamilet Rodriguez</t>
  </si>
  <si>
    <t>Deposito Odontologia Recibo No. 0894 a 0899</t>
  </si>
  <si>
    <t>Deposito Odontologia Recibo No. 0887 a 0893</t>
  </si>
  <si>
    <t>Deposito Odontologia Recibo No. 0880 a 0886</t>
  </si>
  <si>
    <t>Mes de Junio 2022</t>
  </si>
  <si>
    <t>Fact.404987-990-409941</t>
  </si>
  <si>
    <t>Pago de Oxígeno</t>
  </si>
  <si>
    <t>Fact.No. 852-857</t>
  </si>
  <si>
    <t>Fact.No.44742-45026</t>
  </si>
  <si>
    <t>Pago Facturas de Materiales de Refrigeración</t>
  </si>
  <si>
    <t>Fact.No. 126107-127890-128265</t>
  </si>
  <si>
    <t>Laboratorios Sintesis SRL,</t>
  </si>
  <si>
    <t>Fact.No.89785</t>
  </si>
  <si>
    <t>Pago Nómina Mayo 2022</t>
  </si>
  <si>
    <t>Pago 3da. Cuota Poliza Médicos 2022</t>
  </si>
  <si>
    <t>Deposito Odontologia Recibo No. 0874 a 0879</t>
  </si>
  <si>
    <t>Saldo Fact. 377 y 378</t>
  </si>
  <si>
    <t>Deposito Odontologia Recibo No. 0872 Nulo y 0873</t>
  </si>
  <si>
    <t>Fact.No.12831-883-963-964-13196-13215</t>
  </si>
  <si>
    <t>Fact.No.3566</t>
  </si>
  <si>
    <t>Fact.No 22353-22452-22594-22630</t>
  </si>
  <si>
    <t>Pago Suminstros de Oficina</t>
  </si>
  <si>
    <t>Fact.No.1024362</t>
  </si>
  <si>
    <t>Pago Instrumentos de Laboratorio</t>
  </si>
  <si>
    <t>Deposito Odontologia Recibo No. 0860 a 0871</t>
  </si>
  <si>
    <t>Pago Facturación Mes de Abril</t>
  </si>
  <si>
    <t>Deposito SeNaSa</t>
  </si>
  <si>
    <t>Deposito Odontologia Recibo No. 0855 a 0859</t>
  </si>
  <si>
    <t>Fact.No.670216</t>
  </si>
  <si>
    <t>Fact.No.395-405-415-432-439-491-508-516</t>
  </si>
  <si>
    <t>Pago Impresiones de Talonarios</t>
  </si>
  <si>
    <t>Rafael Altagracia Reyes</t>
  </si>
  <si>
    <t>Fact.No.850-860-878-896-915</t>
  </si>
  <si>
    <t xml:space="preserve">Pago de Oxígeno </t>
  </si>
  <si>
    <t>Fact.No.969-997-1043-1059</t>
  </si>
  <si>
    <t>Servisalud</t>
  </si>
  <si>
    <t>Fact.No.4892-4893-4912-4929</t>
  </si>
  <si>
    <t>Fact.No. 23666-23739</t>
  </si>
  <si>
    <t>Liriano Nuez Comercial, SRL.</t>
  </si>
  <si>
    <t>Fact.No.3059</t>
  </si>
  <si>
    <t>Pago Utiles Menores Medicos Quirurgicos</t>
  </si>
  <si>
    <t>Fact.34100-35056</t>
  </si>
  <si>
    <t>Fact.No.402968-6049-419438-419441</t>
  </si>
  <si>
    <t>Fact.No..2139</t>
  </si>
  <si>
    <t>Pago de Gas GLP</t>
  </si>
  <si>
    <t>Fact.No.55409-5412-5865-9094-61502-62624-4554-4861-5005-5995-6840-6850</t>
  </si>
  <si>
    <t>Pago Alimento, Plásticos y Mat. De Limp.</t>
  </si>
  <si>
    <t>Fact. No.19918-84-20202-20304</t>
  </si>
  <si>
    <t>Fact.4574-a 56657</t>
  </si>
  <si>
    <t>Pago de Alimentación y Mat. De Limpieza</t>
  </si>
  <si>
    <t>Fact.No.17771</t>
  </si>
  <si>
    <t>Fact. No.3091-3102-10-20-30-36-3154</t>
  </si>
  <si>
    <t>Fact. No.10919</t>
  </si>
  <si>
    <t>Fact.16362-16626-58466-60425-63406-63468</t>
  </si>
  <si>
    <t>Fact. No.361</t>
  </si>
  <si>
    <t>Fact.No.1566</t>
  </si>
  <si>
    <t>Fact. No.48985-49489-50115</t>
  </si>
  <si>
    <t xml:space="preserve">Pago Oxígeno </t>
  </si>
  <si>
    <t>Fact. No.183453-3715-0289-183848</t>
  </si>
  <si>
    <t>Fact. No.201364042</t>
  </si>
  <si>
    <t>Pago Servicios Telefonico De Flota</t>
  </si>
  <si>
    <t>Fact. No 158</t>
  </si>
  <si>
    <t>Pago Alquiler Carpa Jornada Odontologíca</t>
  </si>
  <si>
    <t>Funeraria Sanjudas,SRL</t>
  </si>
  <si>
    <t>Fact. No. 77625</t>
  </si>
  <si>
    <t>Pago Repuesto y Mantenimiento Motor mensajero</t>
  </si>
  <si>
    <t>Deposito Odontologia Recibo No. 0853 a 0854</t>
  </si>
  <si>
    <t>Deposito Odontologia Recibo No. 0846 a 0852</t>
  </si>
  <si>
    <t>Deposito Odontologia Recibo No. 0844 a 0845</t>
  </si>
  <si>
    <t>Fact No.88424-88479</t>
  </si>
  <si>
    <t>Pago Toner de Copiadora</t>
  </si>
  <si>
    <t>Ara Computadoras, SRL.</t>
  </si>
  <si>
    <t>Deposito Odontologia Recibo No. 0831 a 0843</t>
  </si>
  <si>
    <t>Deposito Odontologia Recibo No. 0825 a 0830</t>
  </si>
  <si>
    <t>Fact.CO193989-P010539</t>
  </si>
  <si>
    <t>Fact.76681-78098</t>
  </si>
  <si>
    <t>Pago Materiales y Equipos Odontológicos</t>
  </si>
  <si>
    <t>Fact.1289-98-1302-25-1329</t>
  </si>
  <si>
    <t>Deposito Odontologia Recibo No. 0822 a 0824</t>
  </si>
  <si>
    <t>Deposito Odontologia Recibo No. 0812 a 0821</t>
  </si>
  <si>
    <t>Fact. B1100000062</t>
  </si>
  <si>
    <t>Pago Refrigerío actividad del Día de las secretarias</t>
  </si>
  <si>
    <t>Fact. B1100000061</t>
  </si>
  <si>
    <t>Pago Refrigerío actividad del Bloque Quirurgico</t>
  </si>
  <si>
    <t>Pago Factura B1500002856 mes de Abril</t>
  </si>
  <si>
    <t>Deposito Odontologia Recibo No. 0804 a 0811</t>
  </si>
  <si>
    <t>Pago Alquiler Cafetería mes de Abril</t>
  </si>
  <si>
    <t>Pago Retención IR17 Abril</t>
  </si>
  <si>
    <t>Deposito Odontologia Recibo No. 0800 a 0803</t>
  </si>
  <si>
    <t>Deposito Odontologia Recibo No. 0798 a 07999</t>
  </si>
  <si>
    <t>Deposito Odontologia Recibo No. 0794 a 0797</t>
  </si>
  <si>
    <t>Depósito Pago Facts.366-365-357 CK No.157222</t>
  </si>
  <si>
    <t>Pago Membresía del Centro</t>
  </si>
  <si>
    <t>Deposito Odontologia Recibo No. 0791 a 0793</t>
  </si>
  <si>
    <t>Deposito Odontologia Recibo No. 0785 a 0790</t>
  </si>
  <si>
    <t>Deposito Odontologia Recibo No. 0781 a 0784</t>
  </si>
  <si>
    <t>Pago Por Servicios de Bioanalista</t>
  </si>
  <si>
    <t>Jeidy Antonia Ramírez</t>
  </si>
  <si>
    <t>Haydee Tamara Mena Gónzalez</t>
  </si>
  <si>
    <t>Deposito Odontologia Recibo No. 0778 a 0780</t>
  </si>
  <si>
    <t>Deposito Odontologia Recibo No. 0771 a 0777</t>
  </si>
  <si>
    <t>Mes de Mayo 2022</t>
  </si>
  <si>
    <t>Pago Comisiones Bancarios</t>
  </si>
  <si>
    <t xml:space="preserve">Pago de Viáticos Abril </t>
  </si>
  <si>
    <t>Pago Fcat. No.367 y 370 CK145351</t>
  </si>
  <si>
    <t>Deposito Odontologia Recibo No. 0769 a 0770</t>
  </si>
  <si>
    <t>Deposito Odontologia Recibo No. 0763 a 0768</t>
  </si>
  <si>
    <t>Pago Nómina Abril</t>
  </si>
  <si>
    <t>Deposito Odontologia Recibo No. 0752 a 0762</t>
  </si>
  <si>
    <t>Pago Servicios Analista Ctas por Cobrar</t>
  </si>
  <si>
    <t>Claudina del Carmen Jiménez</t>
  </si>
  <si>
    <t>Fact. No.0491</t>
  </si>
  <si>
    <t>Fact.No.560</t>
  </si>
  <si>
    <t>Fact,No.1781</t>
  </si>
  <si>
    <t>Pago de Uniformes Para Empleados</t>
  </si>
  <si>
    <t>Bordados y Uniformes Marte SR</t>
  </si>
  <si>
    <t>Fact.No. 124823-125929</t>
  </si>
  <si>
    <t>Fact.No. 864-986-987</t>
  </si>
  <si>
    <t>Pago de Suministros de Oficina</t>
  </si>
  <si>
    <t>Fact.No.77017</t>
  </si>
  <si>
    <t>Fact.No.33296-33463</t>
  </si>
  <si>
    <t>Impresos Diveresos Sanchez,</t>
  </si>
  <si>
    <t>Fact.No. 10910</t>
  </si>
  <si>
    <t>Ab. Fact. No.16633</t>
  </si>
  <si>
    <t>Pago 2da. Cuota Poloza medicos 2022</t>
  </si>
  <si>
    <t>Deposito Odontologia Recibo No. 0744 a 0751</t>
  </si>
  <si>
    <t>Deposito Odontologia Recibo No. 0742 a 0743</t>
  </si>
  <si>
    <t>Ab. Fact.No. 361</t>
  </si>
  <si>
    <t>Fact.No.18159-18203-18336</t>
  </si>
  <si>
    <t>Pagp de Alimentación</t>
  </si>
  <si>
    <t>Fact. No.663216</t>
  </si>
  <si>
    <t>Fact.No.422824-44851-53-5432-50849-52524-53973</t>
  </si>
  <si>
    <t>Fact.1124-1186</t>
  </si>
  <si>
    <t>Fact.No 200471</t>
  </si>
  <si>
    <t>Pagp de Utiles Menores Médocos Quirurgícos</t>
  </si>
  <si>
    <t>Fact.No.18282</t>
  </si>
  <si>
    <t>Farlux, SRL.</t>
  </si>
  <si>
    <t>Fact.No</t>
  </si>
  <si>
    <t>Pagp de Gas</t>
  </si>
  <si>
    <t>Fact.No.26000 a 54488</t>
  </si>
  <si>
    <t>Fact.No.9897-9922-10138-10399-10709</t>
  </si>
  <si>
    <t>Farmadal, SRL.</t>
  </si>
  <si>
    <t>Fact.No.0199-201-3026-3190-3259-60-3295</t>
  </si>
  <si>
    <t>Pago de Materiaes Ferreteros</t>
  </si>
  <si>
    <t>Deposito Odontologia Recibo No. 0741</t>
  </si>
  <si>
    <t>Fact.722-734-757</t>
  </si>
  <si>
    <t>Fact, No.2989-3005-29-30-31-32-47-3048</t>
  </si>
  <si>
    <t>Fact. No..2011351820</t>
  </si>
  <si>
    <t>Fact. No.401401-402-401403</t>
  </si>
  <si>
    <t xml:space="preserve">Saldo Fact.No.16613 </t>
  </si>
  <si>
    <t>Fact. No.21976-22005-259-22337</t>
  </si>
  <si>
    <t xml:space="preserve">Pago Viático </t>
  </si>
  <si>
    <t>Pago Fact.B01000000363</t>
  </si>
  <si>
    <t>Pago ARS SEMMA</t>
  </si>
  <si>
    <t>Pago Fact.B01000000362</t>
  </si>
  <si>
    <t>Pago Fact.B01000000361</t>
  </si>
  <si>
    <t>Deposito SeNaSa Marzo</t>
  </si>
  <si>
    <t>Fact. 026</t>
  </si>
  <si>
    <t>Deposito Odontologia Recibo No. 0731 a 0740</t>
  </si>
  <si>
    <t>Fact. No. 119921 - 125063</t>
  </si>
  <si>
    <t>Fact. No. 13793</t>
  </si>
  <si>
    <t>Fact. No. 28438 - 28529</t>
  </si>
  <si>
    <t>Deposito Odontologia Recibo No. 0729 a 0730</t>
  </si>
  <si>
    <t xml:space="preserve">Pago Servicio y Mantenimiento de Pintura </t>
  </si>
  <si>
    <t>Fact. No. 100975 - 186945</t>
  </si>
  <si>
    <t>Deposito Odontologia Recibo No. 0728</t>
  </si>
  <si>
    <t>Deposito Factura No. B1500002657</t>
  </si>
  <si>
    <t xml:space="preserve">Deposito de SeNaSa </t>
  </si>
  <si>
    <t>Deposito Odontologia Recibo No. 0720 a 0727</t>
  </si>
  <si>
    <t>Fact. 87705</t>
  </si>
  <si>
    <t xml:space="preserve">Pago Material de Fotocopiadora </t>
  </si>
  <si>
    <t>Deposito Odontologia Recibo No. 0716 a 0719</t>
  </si>
  <si>
    <t>Deposito Odontologia Recibo No. 0711 a 0715</t>
  </si>
  <si>
    <t>Deposito Odontologia Recibo No. 0703 a 0710</t>
  </si>
  <si>
    <t>Deposito Odontologia Recibo No. 0696 a 0702</t>
  </si>
  <si>
    <t>Depósito Aprte de Odontología</t>
  </si>
  <si>
    <t xml:space="preserve">Pago Suplidores </t>
  </si>
  <si>
    <t>Deposito Odontologia Recibo No. 0690 a 0695</t>
  </si>
  <si>
    <t>Deposito Odontologia Recibo No. 0684 a 0689</t>
  </si>
  <si>
    <t>Pago Mantenimiento de Equipos de Computación</t>
  </si>
  <si>
    <t>Jhonnathan B. Gomez Rodriguez</t>
  </si>
  <si>
    <t>Depósito Odontología Recibo No.0679 a 0683</t>
  </si>
  <si>
    <t>Pago Servicios de Facturación</t>
  </si>
  <si>
    <t>Pago Retención IR17 Marzo</t>
  </si>
  <si>
    <t>Pago Alimentacón Jornada de Odontología</t>
  </si>
  <si>
    <t>Julián Alberto Inoa Martínez</t>
  </si>
  <si>
    <t>Reverso Comición por error en Transferencia Metro Gas</t>
  </si>
  <si>
    <t>Reverso Transferencia Error en Banco</t>
  </si>
  <si>
    <t>Pago Alquiler Cafetería mes de Marzo</t>
  </si>
  <si>
    <t>Mes de Abril 2022</t>
  </si>
  <si>
    <t>Pagp Fact. No.B0100000364</t>
  </si>
  <si>
    <t>Depósito de ARS Semma</t>
  </si>
  <si>
    <t>Fact.127</t>
  </si>
  <si>
    <t>Pago 1er Cuota Poloza medicos 2022</t>
  </si>
  <si>
    <t>Fact. No.3105</t>
  </si>
  <si>
    <t>Fact.No. 11442-467-488-11547</t>
  </si>
  <si>
    <t>Fact. No.13793</t>
  </si>
  <si>
    <t>Fact. No.75944</t>
  </si>
  <si>
    <t>Fact. No.33070-33501</t>
  </si>
  <si>
    <t>Fact. No. 18114</t>
  </si>
  <si>
    <t>Fact.No. 826-840-848-861</t>
  </si>
  <si>
    <t>Fact. No.2305</t>
  </si>
  <si>
    <t>Circuimed, SRL.</t>
  </si>
  <si>
    <t>Fact.No.6205-81-6389-6518-92-6901-7162-7258</t>
  </si>
  <si>
    <t>Fact. No.274-556</t>
  </si>
  <si>
    <t>B1279-84-85-1286</t>
  </si>
  <si>
    <t>Fact. No.28361</t>
  </si>
  <si>
    <t>Fact. No.396408-397696</t>
  </si>
  <si>
    <t>Fact. No.45813-46051-750-233</t>
  </si>
  <si>
    <t>Pago Oxígeno</t>
  </si>
  <si>
    <t>B1100000060</t>
  </si>
  <si>
    <t>Pago servicios dr Lavandería</t>
  </si>
  <si>
    <t>Cornelio de Jesús Peralta Madera</t>
  </si>
  <si>
    <t>Pago Viáticos Marzo</t>
  </si>
  <si>
    <t>Jenniffer Rodriguez</t>
  </si>
  <si>
    <t>Depósito Odontología Recibo No.0677 a 0678</t>
  </si>
  <si>
    <t>Fact. No. B1500000201-202</t>
  </si>
  <si>
    <t>Pago Servicio Mantenimiento y Reparación de Aire</t>
  </si>
  <si>
    <t>Alfred Ant. Reinoso Almonte</t>
  </si>
  <si>
    <t>Fact.1266</t>
  </si>
  <si>
    <t>Pago Reparación Camilla Ambulancia</t>
  </si>
  <si>
    <t>Ramón E. Guzmán</t>
  </si>
  <si>
    <t>Pago Nómina Interna Marzo 2022</t>
  </si>
  <si>
    <t>Depósito Factura No.B1500002460-B15000002494</t>
  </si>
  <si>
    <t>Depósito de SeNaSa</t>
  </si>
  <si>
    <t>Fact.31403-1742-29</t>
  </si>
  <si>
    <t>Fact.No.198066</t>
  </si>
  <si>
    <t>Fact.No.713-455</t>
  </si>
  <si>
    <t>Fact. No.465-493-519-566</t>
  </si>
  <si>
    <t>Depósito Odontología Recibo No.0670 a 0676</t>
  </si>
  <si>
    <t>Depósito Odontología Recibo No.0662 a 0669</t>
  </si>
  <si>
    <t>Fact. No.16463 Ab.16613</t>
  </si>
  <si>
    <t>Fact. No.43777-44215-44239</t>
  </si>
  <si>
    <t>Fact.346-359</t>
  </si>
  <si>
    <t xml:space="preserve">Pago de Materiales Y suministros de Oficina </t>
  </si>
  <si>
    <t>Fact. No.23583-23664</t>
  </si>
  <si>
    <t>Pago de Medicamentos y Utiles. Med. Quirurgico</t>
  </si>
  <si>
    <t>Fact. No.32981-33025-33139</t>
  </si>
  <si>
    <t>Pago de Mat. Y suministros de Oficina e Impresión</t>
  </si>
  <si>
    <t>Fact. No.10895</t>
  </si>
  <si>
    <t>Fact. No.660100</t>
  </si>
  <si>
    <t>Fact.161</t>
  </si>
  <si>
    <t>Pago Servicios Telefónico y Internet</t>
  </si>
  <si>
    <t>Fact. No.21780-81-1877-78-21859-21961</t>
  </si>
  <si>
    <t>Pago Equipo, Materiales y Suministro de Oficina</t>
  </si>
  <si>
    <t>Fact. No. 182029-2331-2501-02-2703-182739</t>
  </si>
  <si>
    <t>Fact. No.FTG-1727</t>
  </si>
  <si>
    <t>Fact. No.24214-247-261-24236</t>
  </si>
  <si>
    <t>Fact. No. 201339670</t>
  </si>
  <si>
    <t>Pago Servicios Telefonico De flota</t>
  </si>
  <si>
    <t>Fact. No. 175563-182218-97995</t>
  </si>
  <si>
    <t xml:space="preserve">Depósito SeNaSa Febrero </t>
  </si>
  <si>
    <t>Depósito Odontología Recibo No.0658 a 0661</t>
  </si>
  <si>
    <t xml:space="preserve">Depósito Odontología Recibo No.0657 </t>
  </si>
  <si>
    <t>Pago Factura B0100000372</t>
  </si>
  <si>
    <t>Depósito ARS Renacer</t>
  </si>
  <si>
    <t>Depósito Odontología Recibo No.0646 a 0656</t>
  </si>
  <si>
    <t xml:space="preserve">Pago Víaticos </t>
  </si>
  <si>
    <t>Depósito Odontología Recibo No.0639 a 0645</t>
  </si>
  <si>
    <t>Depósito Odontología Recibo No.0630 a 0638</t>
  </si>
  <si>
    <t>B1500000058</t>
  </si>
  <si>
    <t>Pago Refrigerio Actividada Implementación de Grupos Focales</t>
  </si>
  <si>
    <t>B1100000057</t>
  </si>
  <si>
    <t>Pago de Reparación y Mantenimiento Unidad 1 y 2 de Odontología</t>
  </si>
  <si>
    <t>B1100000056</t>
  </si>
  <si>
    <t>Pago Encuadernación y Empastado de Formularios</t>
  </si>
  <si>
    <t>Ana Mercedes Reyes Vargas</t>
  </si>
  <si>
    <t>B1100000054</t>
  </si>
  <si>
    <t>Pago Refrigerio 2da Reunión de Planificación</t>
  </si>
  <si>
    <t>Depósito Odontología Recibo No.0623 a 0629</t>
  </si>
  <si>
    <t>Depósito Odontología Recibo No.0621 a 0622</t>
  </si>
  <si>
    <t>Depósito Odontología Recibo No.0617 a 0620</t>
  </si>
  <si>
    <t>Fact.380619-29-43-46-380648</t>
  </si>
  <si>
    <t>Depósito Odontología Recibo No.0612 a 0616</t>
  </si>
  <si>
    <t>Pago Insentivos 2do. Semestre Julio-Diciembre 2021</t>
  </si>
  <si>
    <t>Depósito Odontología Recibo No.0603 a 0611</t>
  </si>
  <si>
    <t>Depósito Por Cheque Devuelto Por Error en Endorso</t>
  </si>
  <si>
    <t>Crédito CK Devuelto</t>
  </si>
  <si>
    <t>Depósito Odontología Recibo No.0599 a 0602</t>
  </si>
  <si>
    <t>Juliana Perez Durán</t>
  </si>
  <si>
    <t>Anny Belkis Rodríguez</t>
  </si>
  <si>
    <t>Romelia Altagracia Torres</t>
  </si>
  <si>
    <t>Marielle Angelica Cruz</t>
  </si>
  <si>
    <t>Dolores Peralta</t>
  </si>
  <si>
    <t>Cesar Arsenio Almanzar</t>
  </si>
  <si>
    <t>Deidamia Altagracia Rodríguez</t>
  </si>
  <si>
    <t>Fabia Altagracia López</t>
  </si>
  <si>
    <t>Marilin Xiomara Belliard Saldana</t>
  </si>
  <si>
    <t>Jorge Rafael Rodríguez Díaz</t>
  </si>
  <si>
    <t>Wendy Karina Reyes Peña</t>
  </si>
  <si>
    <t>Sicilia Josefina Tineo Almonte</t>
  </si>
  <si>
    <t>Fancisca Almancía Rodríguez garcía</t>
  </si>
  <si>
    <t>Nelia Alejandra Polanco</t>
  </si>
  <si>
    <t>Pago Retención IR17 Febrero</t>
  </si>
  <si>
    <t>Dirección General de Impuestos Inernos</t>
  </si>
  <si>
    <t>Depósito Odontología Recibo No.0594 a 0598</t>
  </si>
  <si>
    <t>Incentivos SeNaSa</t>
  </si>
  <si>
    <t>Depósito Odontología Recibo No.0587 a 0593</t>
  </si>
  <si>
    <t>Depósito Odontología Recibo No.0583 a 0586</t>
  </si>
  <si>
    <t>Pago Factura B0100000359 y 360</t>
  </si>
  <si>
    <t>Depósito ARS Monumental</t>
  </si>
  <si>
    <t>Pago Servicios de Encargada de Fact. Interina</t>
  </si>
  <si>
    <t>Depósito Odontología Recibo No.0579 a 0582</t>
  </si>
  <si>
    <t>Depósito Odontología Recibo No.0571 a 0578</t>
  </si>
  <si>
    <t>Mes de Marzo 2022</t>
  </si>
  <si>
    <t>Depósito Factura No.</t>
  </si>
  <si>
    <t>Trans.</t>
  </si>
  <si>
    <t>Pago Nómina Interna Febrero 2022</t>
  </si>
  <si>
    <t>Maribel Beatriz Colón Fernández</t>
  </si>
  <si>
    <t>Bernardo W Reyes Peña</t>
  </si>
  <si>
    <t>Yokasta Margarita Lora Gómez</t>
  </si>
  <si>
    <t>Yajaira Mendoza Fernández</t>
  </si>
  <si>
    <t>Elizabeth del Carmen Collado</t>
  </si>
  <si>
    <t>Francisco Alberto Rodríguez Rodríguez</t>
  </si>
  <si>
    <t>María Magdalena Peralta</t>
  </si>
  <si>
    <t xml:space="preserve"> Fact.No. B1100000055</t>
  </si>
  <si>
    <t>Pago Reparación de Bancos Para Pacientes del Centro</t>
  </si>
  <si>
    <t xml:space="preserve">José María </t>
  </si>
  <si>
    <t xml:space="preserve"> Fact.No. B1100000053</t>
  </si>
  <si>
    <t>Pago Refrigerio 1er Reunión Programación Anual</t>
  </si>
  <si>
    <t>Fact. No. 1853-82-94-1974</t>
  </si>
  <si>
    <t>Pago de Materiales, Utiles Médico Quirurgicos</t>
  </si>
  <si>
    <t>Fact.335-359-377-410</t>
  </si>
  <si>
    <t>Fact. No.2662-69-2704-05-23-41-44-62-2816-05-33-2889</t>
  </si>
  <si>
    <t>Pago Medicamentos y Utiles Médocos Quirurgícos</t>
  </si>
  <si>
    <t>Fact.No.1269</t>
  </si>
  <si>
    <t>Fact. No. 180936-1059-1327-1133-1550-1547-1725-1919-1985</t>
  </si>
  <si>
    <t>Fact. No.22976-24748-49-25827-27304-28229-232</t>
  </si>
  <si>
    <t>Val-Kamed,SRL.</t>
  </si>
  <si>
    <t>Fact. No.14682-15334</t>
  </si>
  <si>
    <t>Fact. No.782-783-801</t>
  </si>
  <si>
    <t>Pago de Utiles de Cocina, Comedor y Oficina</t>
  </si>
  <si>
    <t>Fact. No. 13678-13654</t>
  </si>
  <si>
    <t>Fact. No.183</t>
  </si>
  <si>
    <t>Fact. No. 23582</t>
  </si>
  <si>
    <t>Ab. Fact. No.198066</t>
  </si>
  <si>
    <t>Fact. No.439</t>
  </si>
  <si>
    <t>Pago Combustibles</t>
  </si>
  <si>
    <t>Fact. No.1327491</t>
  </si>
  <si>
    <t>Fact. No.1024213</t>
  </si>
  <si>
    <t>Depósito Factura No.B1500002283</t>
  </si>
  <si>
    <t>Depósito de SeNaSa Contributivo</t>
  </si>
  <si>
    <t xml:space="preserve">Depósito SeNaSa Enero </t>
  </si>
  <si>
    <t>Depósito Odontología Recibo No.0567 a 0570</t>
  </si>
  <si>
    <t>Depósito Odontología Recibo No.0566</t>
  </si>
  <si>
    <t>Depósito Odontología Recibo No.0561 a 0565</t>
  </si>
  <si>
    <t>Depósito Odontología Recibo No.0556 a 0560</t>
  </si>
  <si>
    <t>Pago Materiales y Mantenimiento de la Impresora</t>
  </si>
  <si>
    <t>Fact. No.B1500000008-10-11</t>
  </si>
  <si>
    <t>Juan C. Adames</t>
  </si>
  <si>
    <t>Fact.9605-9834</t>
  </si>
  <si>
    <t>Depósito Factura No.B1500002282</t>
  </si>
  <si>
    <t>Depósito Odontología Recibo No.0548 a 0555</t>
  </si>
  <si>
    <t>Depósito Odontología Recibo No.0543 a 0547</t>
  </si>
  <si>
    <t>Depósito Odontología Recibo No.0541 a 0542</t>
  </si>
  <si>
    <t>Depósito Odontología Recibo No.0538 a 0540</t>
  </si>
  <si>
    <t>Fact. No.B1500000024</t>
  </si>
  <si>
    <t>Pago Impreción y Encuadernación</t>
  </si>
  <si>
    <t>Pago Diplomado Personal Administrativo</t>
  </si>
  <si>
    <t>Instituto Médico Global Tecnólogi, SRL</t>
  </si>
  <si>
    <t xml:space="preserve">Pago Mantenimiento  Reparación de la Ambulancia </t>
  </si>
  <si>
    <t>Fact. No.RS37500</t>
  </si>
  <si>
    <t>Pago Equipos de Refrigeración</t>
  </si>
  <si>
    <t>Depósito Odontología Recibo No.0531 a 0537</t>
  </si>
  <si>
    <t>Pago Retención IR17 Enero</t>
  </si>
  <si>
    <t>Depósito Odontología Recibo No.0527 a 0530</t>
  </si>
  <si>
    <t>Depósito Odontología Recibo No.0523 a 0526</t>
  </si>
  <si>
    <t>Depósito Odontología Recibo No.0521 a 0522</t>
  </si>
  <si>
    <t>Depósito Odontología Recibo No.0511 a 0520</t>
  </si>
  <si>
    <t>Fact. No. 97637</t>
  </si>
  <si>
    <t>Rece Dental, SRL</t>
  </si>
  <si>
    <t>Fact. No.1055</t>
  </si>
  <si>
    <t>Fact.1674-541-2314</t>
  </si>
  <si>
    <t>Fact. No.3987</t>
  </si>
  <si>
    <t>Depósito Odontología Recibo No.0505 a 0510</t>
  </si>
  <si>
    <t>Depósito Odontología Recibo No.0502 a 0504</t>
  </si>
  <si>
    <t>Fact.B1100000052</t>
  </si>
  <si>
    <t>Pago Servicio Instalación GPS</t>
  </si>
  <si>
    <t>Senso Antonio Gómez</t>
  </si>
  <si>
    <t>Fact. B1100000051</t>
  </si>
  <si>
    <t>Pago Refrigerio Presentación Compromiso</t>
  </si>
  <si>
    <t>Depósito Odontología Recibo No.0494 a 0501</t>
  </si>
  <si>
    <t>Depósito Odontología Recibo No.0491 a 0493</t>
  </si>
  <si>
    <t>Fact.No. 0167</t>
  </si>
  <si>
    <t>Fact. No. 01</t>
  </si>
  <si>
    <t>Pago Servicios de Fumigación y Control de Plagas</t>
  </si>
  <si>
    <t>Depósito Odontología Recibo No.0487 a 0490</t>
  </si>
  <si>
    <t>Transferencia Medrano Central Connections, SRL</t>
  </si>
  <si>
    <t xml:space="preserve">Reverso Transferencia </t>
  </si>
  <si>
    <t>Transferencia LGM Multiservicios SRL</t>
  </si>
  <si>
    <t>Mes de Febrero 2022</t>
  </si>
  <si>
    <t>Pago Viáticos Enero</t>
  </si>
  <si>
    <t>Daris Rodríguez</t>
  </si>
  <si>
    <t>Dact. No.10-14-15</t>
  </si>
  <si>
    <t>Fact.12406-36-43-46-12510</t>
  </si>
  <si>
    <t>Pago Medicamentos</t>
  </si>
  <si>
    <t>Depósito Odontología Recibo No.0485 a 0486</t>
  </si>
  <si>
    <t>Depósito Odontología Recibo No.0480 a 0484</t>
  </si>
  <si>
    <t>Fact.74961</t>
  </si>
  <si>
    <t>Pago Reparación y Mantenimiento Motor Mensajería</t>
  </si>
  <si>
    <t>Pago Reposición Caja Chica</t>
  </si>
  <si>
    <t>Fact. No.340362</t>
  </si>
  <si>
    <t>Pago Gas GLP</t>
  </si>
  <si>
    <t>Pago Servicios de Mant. y Rep, de Equipos Computacional</t>
  </si>
  <si>
    <t>Fact. No.4881</t>
  </si>
  <si>
    <t>Fri Farma, SRL</t>
  </si>
  <si>
    <t>Fact.49889-50009-119-253-492-525-758-51039-75-275-277-565-828-52100-196-341-599</t>
  </si>
  <si>
    <t>Fact. No.26343</t>
  </si>
  <si>
    <t>Pago Combustible GLP</t>
  </si>
  <si>
    <t>Fact. No.3586447-36405-364927-366441</t>
  </si>
  <si>
    <t>Fact. No.2007-2017-2256</t>
  </si>
  <si>
    <t>Pago Mantenimiento y Reparación Equipos Médicos</t>
  </si>
  <si>
    <t>Depósito Odontología Recibo No.0470 a 0479</t>
  </si>
  <si>
    <t>Pago Servicios Aux. de Contabilid</t>
  </si>
  <si>
    <t xml:space="preserve">Pago Servicios de Facturación a En. Interina </t>
  </si>
  <si>
    <t>Fact. No.20008429-9995-20010051</t>
  </si>
  <si>
    <t>Fact. No.89269</t>
  </si>
  <si>
    <t>Pago Placas Rayo X</t>
  </si>
  <si>
    <t>Fact.19-20</t>
  </si>
  <si>
    <t>Fact,. No.345</t>
  </si>
  <si>
    <t>Fact. No.21683-21740</t>
  </si>
  <si>
    <t>Pago Equipo, Muebles y Suministro de Oficina</t>
  </si>
  <si>
    <t>Fact, No.32492-32778</t>
  </si>
  <si>
    <t>Fact. No.17773-17946</t>
  </si>
  <si>
    <t>Facr. No.13084-13094</t>
  </si>
  <si>
    <t>Fact. No.14455</t>
  </si>
  <si>
    <t>Fact.652425-4859-5899-657843</t>
  </si>
  <si>
    <t>Fact.912</t>
  </si>
  <si>
    <t>Fact. No.260-282-284-306</t>
  </si>
  <si>
    <t>Fact.2613-24-29-39-41-2647</t>
  </si>
  <si>
    <t>Fact.195164</t>
  </si>
  <si>
    <t>Fact.10875</t>
  </si>
  <si>
    <t>Ab.Fact,361</t>
  </si>
  <si>
    <t>Fact.No.324-380-393-411</t>
  </si>
  <si>
    <t>Fact.P0092598-C0173138</t>
  </si>
  <si>
    <t>Pago Nómina Enero 2022</t>
  </si>
  <si>
    <t>Carlos Gómez</t>
  </si>
  <si>
    <t>Pago Combustible Noviembre</t>
  </si>
  <si>
    <t>Fact. No.392871-6401</t>
  </si>
  <si>
    <t>Fact.No.41411-42793-43372-918-44385-44868-45278</t>
  </si>
  <si>
    <t>Fact.No.201315223</t>
  </si>
  <si>
    <t>Fact.No.24071-87-88-24119</t>
  </si>
  <si>
    <t>Depósito Odontología Recibo No.0467 a 0469</t>
  </si>
  <si>
    <t>Fact.No.1412782 a 1422388</t>
  </si>
  <si>
    <t>Depósito SeNaSa Diciembre</t>
  </si>
  <si>
    <t>Depósito Odontología Recibo No.0463 a 0466</t>
  </si>
  <si>
    <t>B1500000172</t>
  </si>
  <si>
    <t>Pago Diferencia en el pago Fact.172</t>
  </si>
  <si>
    <t>Depósito Odontología Recibo No.0447 a 0462</t>
  </si>
  <si>
    <t>Depósito Odontología Recibo No.0442 a 0446</t>
  </si>
  <si>
    <t>Depósito Odontología Recibo No.0437 a 0441</t>
  </si>
  <si>
    <t>Depósito SeNaSa Contributivo Fact.B1500002093</t>
  </si>
  <si>
    <t>Depósito Odontología Recibo No.0437</t>
  </si>
  <si>
    <t>Depósito Odontología Recibo No.0426 a 0436</t>
  </si>
  <si>
    <t>Fact. No. B1500000130</t>
  </si>
  <si>
    <t xml:space="preserve">Pago Mantenimiento de Equipos Médicos </t>
  </si>
  <si>
    <t>Depósito Odontología Recibo No.0419 a 0425</t>
  </si>
  <si>
    <t>Depósito Odontología Recibo No.0420 a 0422</t>
  </si>
  <si>
    <t>Pago Viáticos Diciembre</t>
  </si>
  <si>
    <t>Andrisson Rafael Tatis Gómez</t>
  </si>
  <si>
    <t>Pago Factura B0100000354</t>
  </si>
  <si>
    <t>Depósito ARS Primera Humano</t>
  </si>
  <si>
    <t>Pago Formulario IR17 Diciembre</t>
  </si>
  <si>
    <t>Mes de Enero 2022</t>
  </si>
  <si>
    <t>Transferencia No.14670337</t>
  </si>
  <si>
    <t>Error en Transferencia Bancarias</t>
  </si>
  <si>
    <t>B1100000050</t>
  </si>
  <si>
    <t>Pago Pastelón Almuerzo Pasientes</t>
  </si>
  <si>
    <t>Dilcia J. Segura</t>
  </si>
  <si>
    <t>Fact.88722-1672217</t>
  </si>
  <si>
    <t>Fact.21566-664-21674</t>
  </si>
  <si>
    <t>Pago Materiales y Suministro de Ofina</t>
  </si>
  <si>
    <t>Fact10055-57-60-65-11589-12781</t>
  </si>
  <si>
    <t>Fact.32821</t>
  </si>
  <si>
    <t>Pago de Impresiones y Suministros de Oficina</t>
  </si>
  <si>
    <t>Fact.180037 a 180587</t>
  </si>
  <si>
    <t>Pago Materiales Ferreeros, Electricos y Afines</t>
  </si>
  <si>
    <t>Fact4703 a 49741</t>
  </si>
  <si>
    <t>Fact.98222-147</t>
  </si>
  <si>
    <t>Depósito ARS Monumental Fact.B0100000356</t>
  </si>
  <si>
    <t>Pago Servicios de Facturacin Extras</t>
  </si>
  <si>
    <t>Estefany Nicole Gil Rodríguez</t>
  </si>
  <si>
    <t>Pago Completivo Salario de Navidad por Error en Calcúlo</t>
  </si>
  <si>
    <t>Yenny Natividad Espinal</t>
  </si>
  <si>
    <t>Fact.617-735-785-799</t>
  </si>
  <si>
    <t>Cristalia Dominicana SRL,</t>
  </si>
  <si>
    <t>Fact.2813</t>
  </si>
  <si>
    <t>Pago Sensores de Flujo</t>
  </si>
  <si>
    <t>Fact.172</t>
  </si>
  <si>
    <t xml:space="preserve">Pago de Telas Para Aréa de  Cirugía </t>
  </si>
  <si>
    <t>Fact.712-15-20-36-56-771</t>
  </si>
  <si>
    <t>Fact.116-121</t>
  </si>
  <si>
    <t>Fact.25-34</t>
  </si>
  <si>
    <t>Fact.325</t>
  </si>
  <si>
    <t>Fact.B1100000048</t>
  </si>
  <si>
    <t xml:space="preserve">Pago Servicios de Mantenimiento de Bancos Para Pasientes </t>
  </si>
  <si>
    <t>Angel Miguel Serrata</t>
  </si>
  <si>
    <t>Pago Servicios de Electros y Endoscopia, Colonoscopia</t>
  </si>
  <si>
    <t>Pago Mantenimiento Equipos Computación</t>
  </si>
  <si>
    <t>Pago Servicios de Pinttura del Centro</t>
  </si>
  <si>
    <t>Pago Servicios Contables</t>
  </si>
  <si>
    <t>Pago Nómina Diciembre 2021</t>
  </si>
  <si>
    <t>Fact.B1500000074</t>
  </si>
  <si>
    <t xml:space="preserve">Pago de Bizcocho </t>
  </si>
  <si>
    <t>Panadería y Repostería Rico Pan,</t>
  </si>
  <si>
    <t>Fact.4136-4172</t>
  </si>
  <si>
    <t>Fact.5057-5338-55-39-5873</t>
  </si>
  <si>
    <t>Fact.389938-9939-390717-2731</t>
  </si>
  <si>
    <t>Fact.21254-21277-12314-21376</t>
  </si>
  <si>
    <t>Fact.124-142-179-181-214</t>
  </si>
  <si>
    <t>Fact.201302895</t>
  </si>
  <si>
    <t>Fact.987</t>
  </si>
  <si>
    <t>Fact.1702a1760</t>
  </si>
  <si>
    <t>Pago Impresiones Sabanas</t>
  </si>
  <si>
    <t>Fact.1023969-10244063</t>
  </si>
  <si>
    <t>Abono Medicamentos y Utiles Medicos Quirurgicos</t>
  </si>
  <si>
    <t>Depósito SeNaSa Septiembre</t>
  </si>
  <si>
    <t>Fact1229-1230</t>
  </si>
  <si>
    <t>Fact.9565</t>
  </si>
  <si>
    <t>Pago Regalia de Navidad</t>
  </si>
  <si>
    <t>Franklin Gabriel Martinez Madera</t>
  </si>
  <si>
    <t>Fact.87066</t>
  </si>
  <si>
    <t>Pago Impresiones y Suministros de Oficina</t>
  </si>
  <si>
    <t>Fact.42399-2438-2873-3117</t>
  </si>
  <si>
    <t>Fact.C0161998-P0085814</t>
  </si>
  <si>
    <t xml:space="preserve">Reposición de Caja Chica </t>
  </si>
  <si>
    <t>Pago de Cinta Para Impresora de Carmet</t>
  </si>
  <si>
    <t>B1100000046</t>
  </si>
  <si>
    <t>Pago de Mantenimientos e Intalaciones Varias</t>
  </si>
  <si>
    <t>Dariel D. Osorio</t>
  </si>
  <si>
    <t>B1100000047</t>
  </si>
  <si>
    <t xml:space="preserve">Pago de Mantenimientos de Equipos de Comunicación </t>
  </si>
  <si>
    <t>Rafael Antonio Quiñonez</t>
  </si>
  <si>
    <t>Fact.1404785-790-794-05728-08600-984-987-1409419</t>
  </si>
  <si>
    <t>Fact.2021-69</t>
  </si>
  <si>
    <t>Pago Equipo para Energía</t>
  </si>
  <si>
    <t>Hemphy Oran Rincon</t>
  </si>
  <si>
    <t>depósito SeNaSa Contributivo Fact.B1500008780</t>
  </si>
  <si>
    <t>Fact.023</t>
  </si>
  <si>
    <t>Pago de Servicios Médicos</t>
  </si>
  <si>
    <t>Marlen Guzmán</t>
  </si>
  <si>
    <t>Pago IR 17 Noviembre</t>
  </si>
  <si>
    <t>Fact32253-32254</t>
  </si>
  <si>
    <t>Pago de Impresos y Suministros de Oficina</t>
  </si>
  <si>
    <t>Fact.3853-3854</t>
  </si>
  <si>
    <t>Fact0449</t>
  </si>
  <si>
    <t>Pago de Víatico</t>
  </si>
  <si>
    <t>Arison Ariel Rodríguez Almonte</t>
  </si>
  <si>
    <t>B1100000045</t>
  </si>
  <si>
    <t>Pago de Lavandería</t>
  </si>
  <si>
    <t>Rosa Guzmán</t>
  </si>
  <si>
    <t>Yudelka Cuevas</t>
  </si>
  <si>
    <t>Fact.214</t>
  </si>
  <si>
    <t>Ecoasistencia,SRL</t>
  </si>
  <si>
    <t>Pago Material Odontologíco</t>
  </si>
  <si>
    <t>Pago de Viáticos</t>
  </si>
  <si>
    <t>Mes de Diciembre  2021</t>
  </si>
  <si>
    <t xml:space="preserve">                                       </t>
  </si>
  <si>
    <t>Fact,21113-21130-21249</t>
  </si>
  <si>
    <t>Pago de Materiales y Suministros de Oficina</t>
  </si>
  <si>
    <t>Pago de Servios de Mantenimiento de Pintura</t>
  </si>
  <si>
    <t>Pago Servicios de Mantenimiento Impresoras</t>
  </si>
  <si>
    <t>Pago por Servicios de Laboratorio</t>
  </si>
  <si>
    <t>Pago Servicios Dpto. de Contabolidad</t>
  </si>
  <si>
    <t>Pago por Servicios Endoscopia y Electros</t>
  </si>
  <si>
    <t>Fact.9724-10177-902-907-11229</t>
  </si>
  <si>
    <t>Fact.27-71-120</t>
  </si>
  <si>
    <t>Fact.2526-27-29-30-2544</t>
  </si>
  <si>
    <t>Pago Medicamentos y Utiles Menores Med. Quirurgicos</t>
  </si>
  <si>
    <t>Medi-San, SRL</t>
  </si>
  <si>
    <t>Fact.189073-192814-193880</t>
  </si>
  <si>
    <t>Fact.23900-908-23927</t>
  </si>
  <si>
    <t>Pago Nómina Noviembre 2021</t>
  </si>
  <si>
    <t>Fact.5382-5798</t>
  </si>
  <si>
    <t>Fact.851-865</t>
  </si>
  <si>
    <t>Saldo de Medicamentos</t>
  </si>
  <si>
    <t>Fact. B1500000009</t>
  </si>
  <si>
    <t>Pago Sercicios de Internet</t>
  </si>
  <si>
    <t>Fact.14136</t>
  </si>
  <si>
    <t>Ab. Factura de Medicamentos</t>
  </si>
  <si>
    <t>Fact.1395758-759-7553-8030-8321-9060-9070-9072</t>
  </si>
  <si>
    <t>Fact.354788-354789-354790</t>
  </si>
  <si>
    <t>Fact.849-894-930-942</t>
  </si>
  <si>
    <t>Fact.12030-13393</t>
  </si>
  <si>
    <t>Fact.3218-3447</t>
  </si>
  <si>
    <t>Fact.315</t>
  </si>
  <si>
    <t>Fact.79462a79977</t>
  </si>
  <si>
    <t>Paola Maria Ferreira German</t>
  </si>
  <si>
    <t>Fact.P0082618-C156835</t>
  </si>
  <si>
    <t>Claudio de Jesús Lugo Bernard</t>
  </si>
  <si>
    <t>Fact.20728 a 21048</t>
  </si>
  <si>
    <t>Pago de Suministros y Equipos de Oficina</t>
  </si>
  <si>
    <t>Depósito ARS Monumental Fact.B0100000349 y 351</t>
  </si>
  <si>
    <t>depósito SeNaSa Contributivo Fact.B1500001716</t>
  </si>
  <si>
    <t>Pago servicios de Facturación</t>
  </si>
  <si>
    <t>Fact.116</t>
  </si>
  <si>
    <t>Pago Mantenimiento de Equipos Médicos y de Laboratorio</t>
  </si>
  <si>
    <t>Fact.500002756</t>
  </si>
  <si>
    <t>Fact.857</t>
  </si>
  <si>
    <t>Medical Supply, SRL</t>
  </si>
  <si>
    <t>Depósito Primera ARS Humano Fact.348-347</t>
  </si>
  <si>
    <t>ARS Primera y Humano</t>
  </si>
  <si>
    <t>Fact.856</t>
  </si>
  <si>
    <t>Pago servicios de Mant. De Equipos de Comunicación</t>
  </si>
  <si>
    <t>Fact.1153</t>
  </si>
  <si>
    <t>Fact.86477</t>
  </si>
  <si>
    <t>Pago IR 17 Octubre</t>
  </si>
  <si>
    <t>Fact.16360-16773</t>
  </si>
  <si>
    <t>Pago Refrigerios</t>
  </si>
  <si>
    <t>Aporte Odontologia</t>
  </si>
  <si>
    <t>Mes de Noviembre  2021</t>
  </si>
  <si>
    <t>Ban Reservas</t>
  </si>
  <si>
    <t>Fact. 796</t>
  </si>
  <si>
    <t>Fact.1389268 a 1394726</t>
  </si>
  <si>
    <t>Pago por Servicios de Facturación</t>
  </si>
  <si>
    <t>Pago combusrible</t>
  </si>
  <si>
    <t>Fact.20826-20942-59-21045</t>
  </si>
  <si>
    <t>B1100000042</t>
  </si>
  <si>
    <t>Pago Ventana para el aréa de TB</t>
  </si>
  <si>
    <t>Claudiio Enmanuel Gutierrez Basilio</t>
  </si>
  <si>
    <t>B1500000432</t>
  </si>
  <si>
    <t>B1100000043</t>
  </si>
  <si>
    <t>1191-93-94-99-1202-08-1209</t>
  </si>
  <si>
    <t>Pago de Víaticos</t>
  </si>
  <si>
    <t>Fact.500002739</t>
  </si>
  <si>
    <t>Fact.14135</t>
  </si>
  <si>
    <t>Fact.07-95-145-183-244-252</t>
  </si>
  <si>
    <t>Fact. 381064</t>
  </si>
  <si>
    <t>Pago Servicos Tecnológicos</t>
  </si>
  <si>
    <t>Equipos Industriales y ComercialesDominicana EICD, SRL.</t>
  </si>
  <si>
    <t>Pago Nómina Octubre 2021</t>
  </si>
  <si>
    <t xml:space="preserve">Nómina Personal </t>
  </si>
  <si>
    <t>342707-2708-346042</t>
  </si>
  <si>
    <t>8617-57-91-93-8728</t>
  </si>
  <si>
    <t>2435-36-39--47-60-2480</t>
  </si>
  <si>
    <t>17382-17539</t>
  </si>
  <si>
    <t>Diamelab, SRL</t>
  </si>
  <si>
    <t>FR125-370</t>
  </si>
  <si>
    <t>41626-41674</t>
  </si>
  <si>
    <t>Pago Mantenimiento de Aires</t>
  </si>
  <si>
    <t>P0078926-C0150698</t>
  </si>
  <si>
    <t>Pago Materiales Fereteros</t>
  </si>
  <si>
    <t>1023777-1023778</t>
  </si>
  <si>
    <t>Pago SeNaSa Contributivo Septiembre</t>
  </si>
  <si>
    <t>B1500033906</t>
  </si>
  <si>
    <t>B1500005701</t>
  </si>
  <si>
    <t>Pago Alquiler Vehiculo Viaje al SNS</t>
  </si>
  <si>
    <t>Pago Mantenimiento Ambulancia</t>
  </si>
  <si>
    <t>Juan Carlos Peña Rodriguez</t>
  </si>
  <si>
    <t>B1500000496-B1500000512</t>
  </si>
  <si>
    <t>Pago de Insumos y Materiales de Odontología</t>
  </si>
  <si>
    <t>B1500000167-B1500000169</t>
  </si>
  <si>
    <t>Ovalles Guzman Dental SRL</t>
  </si>
  <si>
    <t>B1500000393-B1500000412</t>
  </si>
  <si>
    <t>Fact.660-687</t>
  </si>
  <si>
    <t>Fact.500002715</t>
  </si>
  <si>
    <t>Paso Sensores de Flujo</t>
  </si>
  <si>
    <t xml:space="preserve">Reposición de caja chica </t>
  </si>
  <si>
    <t>Fact.1100035819-820-821</t>
  </si>
  <si>
    <t>Fact.131</t>
  </si>
  <si>
    <t>Pago Recargas de Extintores</t>
  </si>
  <si>
    <t>Pago Incentico enero - junio 2021</t>
  </si>
  <si>
    <t>José Waldy Azcona</t>
  </si>
  <si>
    <t>B1100000041</t>
  </si>
  <si>
    <t>Pago Refrigerio de Reunión de Departamentos</t>
  </si>
  <si>
    <t>Sonia Ivelisse Pérez Alcantara</t>
  </si>
  <si>
    <t>Pago SeNaSa Contributivo Agosto</t>
  </si>
  <si>
    <t>Fact.B11955 a B12024</t>
  </si>
  <si>
    <t>B1500000122-B1500000123</t>
  </si>
  <si>
    <t>Pago Impuestos</t>
  </si>
  <si>
    <t>Fact.390813</t>
  </si>
  <si>
    <t>Fact.CO146984-P0076705</t>
  </si>
  <si>
    <t>Fact.93236</t>
  </si>
  <si>
    <t>Fact.500002685</t>
  </si>
  <si>
    <t>Mes de Octubre  2021</t>
  </si>
  <si>
    <t>Fact.638590</t>
  </si>
  <si>
    <t>Fat.006-007</t>
  </si>
  <si>
    <t>Fact.20210901</t>
  </si>
  <si>
    <t>Pago 50% Servicios de Tecnología</t>
  </si>
  <si>
    <t>Fact.334-354-400</t>
  </si>
  <si>
    <t>Suplimed, SRL</t>
  </si>
  <si>
    <t>Pago de Mantenimiento Equipos de Computación</t>
  </si>
  <si>
    <t>Fact.42-43</t>
  </si>
  <si>
    <t>Katty Yojanny Jáquez Figuereo</t>
  </si>
  <si>
    <t>Alexander Bernard Antigua Durán</t>
  </si>
  <si>
    <t>Fact.0110024259</t>
  </si>
  <si>
    <t>Pago Neumáticos para el Camión</t>
  </si>
  <si>
    <t>Pago Servicios de Electroscardigramas</t>
  </si>
  <si>
    <t>Pago Nomina Septiembre</t>
  </si>
  <si>
    <t>B1500000175</t>
  </si>
  <si>
    <t>Pago Servicios de Cerrajeria</t>
  </si>
  <si>
    <t>Fact.20624-20718</t>
  </si>
  <si>
    <t>Fact.B1500003827</t>
  </si>
  <si>
    <t>Fact.3418-44593 a 46877</t>
  </si>
  <si>
    <t>Fact.1727</t>
  </si>
  <si>
    <t>Fact.4632-5037</t>
  </si>
  <si>
    <t>Fact.4891</t>
  </si>
  <si>
    <t>Fact.004533</t>
  </si>
  <si>
    <t>Anest, SRL.</t>
  </si>
  <si>
    <t>Fact.177337 a 178615</t>
  </si>
  <si>
    <t>Pago de Materiale Ferreteros</t>
  </si>
  <si>
    <t>B1500000</t>
  </si>
  <si>
    <t>Ab. Fact.14136</t>
  </si>
  <si>
    <t>Fact.8524-48-76-8595</t>
  </si>
  <si>
    <t>Ab. B1500000109</t>
  </si>
  <si>
    <t>Fact.155</t>
  </si>
  <si>
    <t>Fact.201265602.</t>
  </si>
  <si>
    <t>Fact.1023389</t>
  </si>
  <si>
    <t>Depósito SeNaSa Agosto</t>
  </si>
  <si>
    <t>Pago Suplidores SNS</t>
  </si>
  <si>
    <t>Pago Viáticos Sepyiembre</t>
  </si>
  <si>
    <t>B1500000120-B1500000121</t>
  </si>
  <si>
    <t>V &amp; C Medical Services</t>
  </si>
  <si>
    <t>B1100000040</t>
  </si>
  <si>
    <t>Pago Reparación de Radios y Sirena Ambulancia</t>
  </si>
  <si>
    <t>trs.</t>
  </si>
  <si>
    <t>B1100000039</t>
  </si>
  <si>
    <t xml:space="preserve">Pago Soldaduras de Bancos y Base </t>
  </si>
  <si>
    <t>Leonardo Ant. Dietsch Matias</t>
  </si>
  <si>
    <t>B1100000038</t>
  </si>
  <si>
    <t>Pago Impresión de Cuadro de Misión, Visión y Valores</t>
  </si>
  <si>
    <t>Enmanuel Isaac Méndez Moreta</t>
  </si>
  <si>
    <t>Fact.1158-71-72-74-79</t>
  </si>
  <si>
    <t>Fact.1379944-45-80776-777</t>
  </si>
  <si>
    <t>Pago Factura de Alimentación, Mat. Limp.</t>
  </si>
  <si>
    <t>Paola María Ferreira German</t>
  </si>
  <si>
    <t>B1500003045-B1500003046</t>
  </si>
  <si>
    <t>B1500000037</t>
  </si>
  <si>
    <t>B110000000036</t>
  </si>
  <si>
    <t>Pago Enmarcado de Cuadros de Misión, Misión y Valolres</t>
  </si>
  <si>
    <t>Cesar Castillo Rodríguez Valerio</t>
  </si>
  <si>
    <t>Depósito ARS Primera de Humano y Humano</t>
  </si>
  <si>
    <t>JJ293-00001054</t>
  </si>
  <si>
    <t>Ferretería Ochoa,SA.</t>
  </si>
  <si>
    <t>Pago Alquiler Vehículo Santo Domingo</t>
  </si>
  <si>
    <t>B1500000060</t>
  </si>
  <si>
    <t>Pago Mantenimiento Equipos de Laboratorio</t>
  </si>
  <si>
    <t>Fact.500002633</t>
  </si>
  <si>
    <t>Fact. 410</t>
  </si>
  <si>
    <t>03981905336</t>
  </si>
  <si>
    <t>Mes de Septiembre  2021</t>
  </si>
  <si>
    <t>Pago de Viáticos Agosto</t>
  </si>
  <si>
    <t>Modesta Antonia Vasquez Azcona</t>
  </si>
  <si>
    <t>Fact.26460-28475</t>
  </si>
  <si>
    <t>Fact.626535-628477</t>
  </si>
  <si>
    <t>Pago Medicamentos y Utiles Med. Y Quirurgicos</t>
  </si>
  <si>
    <t>Fact.3805</t>
  </si>
  <si>
    <t>Fact.2082</t>
  </si>
  <si>
    <t>Fact.P0071801-C139861-P0072256-C140410</t>
  </si>
  <si>
    <t>Fact.004184</t>
  </si>
  <si>
    <t xml:space="preserve">Pago Capacitación Personal </t>
  </si>
  <si>
    <t>All Inclusive Club C POR A</t>
  </si>
  <si>
    <t>Fact.11088</t>
  </si>
  <si>
    <t>Pago de Fotocopiadora</t>
  </si>
  <si>
    <t>Fact,85783</t>
  </si>
  <si>
    <t>Pago Mantenimiento Impresora</t>
  </si>
  <si>
    <t>Fact.17 -18</t>
  </si>
  <si>
    <t>Pago de Impresiones</t>
  </si>
  <si>
    <t>Pago servicios de Electrocardiogramas</t>
  </si>
  <si>
    <t>Pago Nomina Agosto</t>
  </si>
  <si>
    <t>Fact.1377982-8089-94-8715-9392-93-95-9433</t>
  </si>
  <si>
    <t>Pago de Alimentació, Plásticos y Mat. Limpieza</t>
  </si>
  <si>
    <t>ffact.20294-302-10-93-503-37-51-65-598</t>
  </si>
  <si>
    <t>Pago Materiales de Oficina e Informáticos</t>
  </si>
  <si>
    <t>Fact.317</t>
  </si>
  <si>
    <t>Pago Utiles Medicos Quirurgícos</t>
  </si>
  <si>
    <t>Ralansa, EIRL</t>
  </si>
  <si>
    <t>Fact.331</t>
  </si>
  <si>
    <t>Fact.13971-Ab14135</t>
  </si>
  <si>
    <t>Fat.321957-1953-7122</t>
  </si>
  <si>
    <t>Fact.556-571</t>
  </si>
  <si>
    <t>Fact.8430-8433-8507</t>
  </si>
  <si>
    <t>Fatc. 10425</t>
  </si>
  <si>
    <t>Pago de Pintura</t>
  </si>
  <si>
    <t>Jeap Eagle Paint Industries,SRL</t>
  </si>
  <si>
    <t>Fact12905-13040-13060</t>
  </si>
  <si>
    <t>Fact.31564-612-828-849-948-32066-097</t>
  </si>
  <si>
    <t>Pago Material de Oficina e Impresos</t>
  </si>
  <si>
    <t>Fact.41836-986-42793</t>
  </si>
  <si>
    <t>Fact189073-192814</t>
  </si>
  <si>
    <t>Fact.258-276-294-302-328</t>
  </si>
  <si>
    <t xml:space="preserve">Pago Materiales de Oficina </t>
  </si>
  <si>
    <t>Fact.32960-33088-FR40</t>
  </si>
  <si>
    <t>Pago Equipo Med. Y de laboratorio</t>
  </si>
  <si>
    <t>Fact.25294</t>
  </si>
  <si>
    <t>Fact.1023178-191-201-219-267</t>
  </si>
  <si>
    <t>Depósito SeNaSa Julio</t>
  </si>
  <si>
    <t>B1500000025</t>
  </si>
  <si>
    <t>Pago Material Médico</t>
  </si>
  <si>
    <t>Pago Mantenimiento de vehículo</t>
  </si>
  <si>
    <t>B1500000002</t>
  </si>
  <si>
    <t>Pago Elaboración de Pared en Cheetroock</t>
  </si>
  <si>
    <t>Pago SeNaSa Contributivo Fact. 1197</t>
  </si>
  <si>
    <t>B15000000170-171-B1500000173</t>
  </si>
  <si>
    <t>Pago Copia de llaves y  de Cerragería</t>
  </si>
  <si>
    <t>B1500000237-245-B1500000257</t>
  </si>
  <si>
    <t>B1500000001-B1500000002</t>
  </si>
  <si>
    <t>Pago servicios de Internet.</t>
  </si>
  <si>
    <t>Pagos Incentivos Med. EspecialistasEnero-Julio 2021</t>
  </si>
  <si>
    <t>B1500000662-663-664-665-666</t>
  </si>
  <si>
    <t>Pago Fact.Alimentación,Plásticos y Mat. Limpieza</t>
  </si>
  <si>
    <t>Pagos Incentivos Personal de apollo Enero-Julio 2021</t>
  </si>
  <si>
    <t>Insentivos SeNaSa</t>
  </si>
  <si>
    <t>B1500000119</t>
  </si>
  <si>
    <t>Paro de Servicio de Reparación Equipos</t>
  </si>
  <si>
    <t>V &amp; C Medical Dervices</t>
  </si>
  <si>
    <t>B1500002947-2948</t>
  </si>
  <si>
    <t>Pago Reparación del motor Ambulancia</t>
  </si>
  <si>
    <t>Paulino Santana Reyes</t>
  </si>
  <si>
    <t>Yenny Taveras Ramos</t>
  </si>
  <si>
    <t>Mari Trini Jiménez Valdéz</t>
  </si>
  <si>
    <t>Placida Durán</t>
  </si>
  <si>
    <t>Dulcelina Santos Rodríguez</t>
  </si>
  <si>
    <t>Julia Dolores Reyes de Jiménez</t>
  </si>
  <si>
    <t>José Rodolfo Martinez</t>
  </si>
  <si>
    <t>Luciano de Jesus Ventura</t>
  </si>
  <si>
    <t>Ramona Aridia Ferreira Then</t>
  </si>
  <si>
    <t>José Antonio Ridríguez</t>
  </si>
  <si>
    <t>B1500000118</t>
  </si>
  <si>
    <t>Pago de Servicios de Mantenimiento Equi.Rayos X</t>
  </si>
  <si>
    <t>Pagos Incentivos Enero-Julio 2021</t>
  </si>
  <si>
    <t>Cesar A. Almanzar</t>
  </si>
  <si>
    <t>Felix Alberto Rodríguez</t>
  </si>
  <si>
    <t>Pago Flete Santo domingo</t>
  </si>
  <si>
    <t>Pagos Incentivos Atención UsusarioEnero-Julio 2021</t>
  </si>
  <si>
    <t>Pagos Incentivos Enfermeras Enero-Julio 2021</t>
  </si>
  <si>
    <t>B1500001161</t>
  </si>
  <si>
    <t>Pago Piezas Para Reparar la Ambulancia</t>
  </si>
  <si>
    <t>Mes de Agosto  2021</t>
  </si>
  <si>
    <t>Comisiones Bancarias</t>
  </si>
  <si>
    <t>B1500000237-238-B1500000242</t>
  </si>
  <si>
    <t>B1500000221-229-B1500000232</t>
  </si>
  <si>
    <t>B1500003590-3553-3556</t>
  </si>
  <si>
    <t>B1500010938</t>
  </si>
  <si>
    <t>B1500000427</t>
  </si>
  <si>
    <t>Sonyara Altagracia Medina Almonte</t>
  </si>
  <si>
    <t>Pago de Víaticos Julio</t>
  </si>
  <si>
    <t>Solanlly Jiménez</t>
  </si>
  <si>
    <t>Pago Servicios de Electrocardiograma Julio</t>
  </si>
  <si>
    <t>Pago Alimentcón</t>
  </si>
  <si>
    <t>Genobeba Rodríguez</t>
  </si>
  <si>
    <t>Depósito para Odontología</t>
  </si>
  <si>
    <t>B1500000003</t>
  </si>
  <si>
    <t>Pago Equipo de Odontología</t>
  </si>
  <si>
    <t>Alliance Optical SRL</t>
  </si>
  <si>
    <t>Pago de Chasis de Mamografía</t>
  </si>
  <si>
    <t>Farnasa, S.R.L</t>
  </si>
  <si>
    <t>B1100000035</t>
  </si>
  <si>
    <t>Pago de Servicio de Reparación Eq. De Odontología</t>
  </si>
  <si>
    <t>B1100000034</t>
  </si>
  <si>
    <t>Pago Abetado de Banda del Camión</t>
  </si>
  <si>
    <t>Roberto Antonio Espinal González</t>
  </si>
  <si>
    <t>B1500000042-45-B1500000047</t>
  </si>
  <si>
    <t>Luis Reyes Feliz Medina</t>
  </si>
  <si>
    <t>B1500003803-B1500003804</t>
  </si>
  <si>
    <t>Pago Nomina Julio</t>
  </si>
  <si>
    <t>B1500003223-B1500003240</t>
  </si>
  <si>
    <t>Profares SRL,</t>
  </si>
  <si>
    <t>B15000012366-12416-12739-B1500012613</t>
  </si>
  <si>
    <t>B1500000115</t>
  </si>
  <si>
    <t>B1500001641-49-56-60-B1500001668</t>
  </si>
  <si>
    <t>Pago Mat.de Oficina e Informáticos</t>
  </si>
  <si>
    <t>B1500000422-426-B1500000427</t>
  </si>
  <si>
    <t>B1500000079</t>
  </si>
  <si>
    <t>B1500010937</t>
  </si>
  <si>
    <t>B1500003486-3518-B1500003517</t>
  </si>
  <si>
    <t>B1500101999</t>
  </si>
  <si>
    <t xml:space="preserve">Pagp Serv. De Comunicación </t>
  </si>
  <si>
    <t>B1500031303</t>
  </si>
  <si>
    <t>Pagp Serv. De Comunicación Flota</t>
  </si>
  <si>
    <t>B1500002846-B1500002847</t>
  </si>
  <si>
    <t>A010010011500000701</t>
  </si>
  <si>
    <t xml:space="preserve">Mantenimiento de Equipo </t>
  </si>
  <si>
    <t>B1500000336-52-355-62-95-B150000411</t>
  </si>
  <si>
    <t>Perez Barroso, SRL.</t>
  </si>
  <si>
    <t>B1500002054-58-59-66-90-2100-12-15-25--30-35-50-B1500002151</t>
  </si>
  <si>
    <t>B1500001065-B1500001087</t>
  </si>
  <si>
    <t>B1500000138-139-158-B1500000164</t>
  </si>
  <si>
    <t>B1500001345</t>
  </si>
  <si>
    <t>B150002229-44-47-52-59-62--64-65-66</t>
  </si>
  <si>
    <t>B1500021201-21208-B1500021253</t>
  </si>
  <si>
    <t>Depósito SeNaSa Junio</t>
  </si>
  <si>
    <t>Saldo Fact.Alimentación, Limpieza y Plásticos</t>
  </si>
  <si>
    <t>Supermercado Maeño, SRL.</t>
  </si>
  <si>
    <t>Pago ARS Humano</t>
  </si>
  <si>
    <t>Depósito ARS  Humano</t>
  </si>
  <si>
    <t>Pago ARS Primera de Humano</t>
  </si>
  <si>
    <t>Fact. B150000016</t>
  </si>
  <si>
    <t>Pago Diferencia Fact. Impresiones</t>
  </si>
  <si>
    <t>B1500000016</t>
  </si>
  <si>
    <t>Pago Fcat. Impresiones</t>
  </si>
  <si>
    <t>Pago Incentivo SeNaSa Enero-Junio 2021</t>
  </si>
  <si>
    <t>Angel Durán</t>
  </si>
  <si>
    <t>Bladimir Ant. Rivera</t>
  </si>
  <si>
    <t xml:space="preserve">Incentivo SeNaSa </t>
  </si>
  <si>
    <t>Pago Mant.Sistema del Aire General</t>
  </si>
  <si>
    <t>Tomas Daniel Jiménez</t>
  </si>
  <si>
    <t>Fact.337-338</t>
  </si>
  <si>
    <t>Pago Fact. Seguros Monumental</t>
  </si>
  <si>
    <t>Depósito  ARS monumental</t>
  </si>
  <si>
    <t>Pago SeNaSa Contributivo Fact. 951</t>
  </si>
  <si>
    <t>Pago Flete Viaje Sato Domingo</t>
  </si>
  <si>
    <t>Pago Fact. Equipos Médico</t>
  </si>
  <si>
    <t>B1500012195-B1500012096</t>
  </si>
  <si>
    <t>B1500000201</t>
  </si>
  <si>
    <t>Pago Ultima Cuota Seguros Médicos</t>
  </si>
  <si>
    <t>Pago de Impresiones Gráaficas</t>
  </si>
  <si>
    <t>Pago Serv. de Revestimiento de Puertas y Ventanas</t>
  </si>
  <si>
    <t>Pedro Luis Rivas Lantigua</t>
  </si>
  <si>
    <t>B1500000163</t>
  </si>
  <si>
    <t>B1500000223-B1500000225</t>
  </si>
  <si>
    <t xml:space="preserve">Pago viático </t>
  </si>
  <si>
    <t>José Luciano Ferreiras</t>
  </si>
  <si>
    <t>A010010011500000242</t>
  </si>
  <si>
    <t>Farnasa SRL</t>
  </si>
  <si>
    <t>B1500002516</t>
  </si>
  <si>
    <t>Mes de Julio  2021</t>
  </si>
  <si>
    <t xml:space="preserve">Pago Nomina Junio </t>
  </si>
  <si>
    <t>Pago Víaticos</t>
  </si>
  <si>
    <t>Rafel Dario Rodríguez</t>
  </si>
  <si>
    <t>pago viáticos</t>
  </si>
  <si>
    <t>B1500010691-B1500010416</t>
  </si>
  <si>
    <t>B1500000634-637-638-B1500000641</t>
  </si>
  <si>
    <t>Pago Facturas de Alimentos,Mat. De limp. Y Plasticos</t>
  </si>
  <si>
    <t>Pago Mant. Equipos Computacionales</t>
  </si>
  <si>
    <t>Pago Mant. De Pintura Centro</t>
  </si>
  <si>
    <t>B1500001426-1451-B1500001439</t>
  </si>
  <si>
    <t>Pago de Mant. Y Utiles Med. Quirurgicos</t>
  </si>
  <si>
    <t>A010010011500001405</t>
  </si>
  <si>
    <t xml:space="preserve">Grupo Farmacéutico Carm, SRL </t>
  </si>
  <si>
    <t>B1500000331-332-338-339-347-349-397-B1500000422</t>
  </si>
  <si>
    <t>Equipos Medicos Dominguez, SRL.</t>
  </si>
  <si>
    <t>B1500000030-34-B1500000040</t>
  </si>
  <si>
    <t>Pago de Mantenimiento y Utiles Med. Quirurgicoco</t>
  </si>
  <si>
    <t>B1500000040</t>
  </si>
  <si>
    <t>A010010011500007102-7113-B1500000005-26</t>
  </si>
  <si>
    <t>B1500004813-6300-7816-B1500020217</t>
  </si>
  <si>
    <t>B1500001845-76-84-1919-26-57-58-79-1983</t>
  </si>
  <si>
    <t>B1500000901</t>
  </si>
  <si>
    <t>B1500000013</t>
  </si>
  <si>
    <t>Pago Materiales de Encuadernaciones</t>
  </si>
  <si>
    <t>B15</t>
  </si>
  <si>
    <t>Pago Equipos Oftalmologicos</t>
  </si>
  <si>
    <t>B150000395</t>
  </si>
  <si>
    <t>B1100000029</t>
  </si>
  <si>
    <t>Pago Reparación Equipos Odontologícos</t>
  </si>
  <si>
    <t>Pago Servicios de Electros</t>
  </si>
  <si>
    <t>Pago Nomina Junio</t>
  </si>
  <si>
    <t>B1500003050-2668-B1500002982</t>
  </si>
  <si>
    <t>B1500030406</t>
  </si>
  <si>
    <t>B1500001623-1631-B1500001640</t>
  </si>
  <si>
    <t>Pago Suministros y Equipos de Oficina</t>
  </si>
  <si>
    <t>B1500001046-1068-B1500001081</t>
  </si>
  <si>
    <t>Pago Equipos y Materiales de Refrigeración</t>
  </si>
  <si>
    <t>B1500000326-B1500000333</t>
  </si>
  <si>
    <t>B1500000075-B1500000077</t>
  </si>
  <si>
    <t>Pago Materiale Rayos X</t>
  </si>
  <si>
    <t>B1500003048</t>
  </si>
  <si>
    <t>0304 a B1500000015</t>
  </si>
  <si>
    <t>Domingo Antonio Sánchez G.</t>
  </si>
  <si>
    <t>B1500000170</t>
  </si>
  <si>
    <t>Centro de Nutricion Clinica, SRL.</t>
  </si>
  <si>
    <t>B1500099501</t>
  </si>
  <si>
    <t>Pagp Serv. De Comunicación</t>
  </si>
  <si>
    <t>B1500002121 a B1500002219</t>
  </si>
  <si>
    <t>Pago materiales Ferreteros</t>
  </si>
  <si>
    <t>B1500000370-373-B1500000696</t>
  </si>
  <si>
    <t>Pago Material de Rayos X</t>
  </si>
  <si>
    <t>B1500003752-53-B1500003754</t>
  </si>
  <si>
    <t>Pago de materiales y mat. Medico Quirurgico</t>
  </si>
  <si>
    <t>B1500001620-B1500001811</t>
  </si>
  <si>
    <t>Pago Medicamento y Mat Medico Quirurgicos</t>
  </si>
  <si>
    <t>B1500001131</t>
  </si>
  <si>
    <t>B1500000369-370-371-375-376</t>
  </si>
  <si>
    <t>B1500000822-856-859</t>
  </si>
  <si>
    <t>B1500000107-112-119-121-127</t>
  </si>
  <si>
    <t>B1100000030</t>
  </si>
  <si>
    <t>Pedro Luis Rivas</t>
  </si>
  <si>
    <t>Depóito Odontología</t>
  </si>
  <si>
    <t>Depósito SeNaSa Mayo</t>
  </si>
  <si>
    <t>B1100000031</t>
  </si>
  <si>
    <t>Pago Servicios de Reparación de Puertas</t>
  </si>
  <si>
    <t>Jonathan Manuel Santana Disla</t>
  </si>
  <si>
    <t>B1500000638</t>
  </si>
  <si>
    <t>Victoria Yeb, SA.</t>
  </si>
  <si>
    <t>B1100000026</t>
  </si>
  <si>
    <t>Pago Serv. De Reparacion de Asientos</t>
  </si>
  <si>
    <t>B1100000028</t>
  </si>
  <si>
    <t>B1100000027</t>
  </si>
  <si>
    <t>Pago Equipos de radio de Comunicación</t>
  </si>
  <si>
    <t>B1100000025</t>
  </si>
  <si>
    <t>Pago Sercvicios Reparacion electricos Camió</t>
  </si>
  <si>
    <t>Emilio Adawel Noesi Jimenez</t>
  </si>
  <si>
    <t>B1500002482</t>
  </si>
  <si>
    <t>Pago  Piezas Montor del Mensajero</t>
  </si>
  <si>
    <t>Pago SeNaSa Contributivo</t>
  </si>
  <si>
    <t>B15000000115</t>
  </si>
  <si>
    <t>Pago 50% Equipo de Rayos X</t>
  </si>
  <si>
    <t>B1500000625-626-B1500000627</t>
  </si>
  <si>
    <t>B1500002719 - B1500002720</t>
  </si>
  <si>
    <t>Depósito SeNaSa Contibutivo</t>
  </si>
  <si>
    <t>A010010011500002577-2603--04</t>
  </si>
  <si>
    <t>Pago Medicamento y Mat. Med. Quirurgicos</t>
  </si>
  <si>
    <t>Dronena, SA.</t>
  </si>
  <si>
    <t>B1500000008</t>
  </si>
  <si>
    <t>Pago Trabajo de Odontología</t>
  </si>
  <si>
    <t>Pago 3er Cuota Seguro Medicos</t>
  </si>
  <si>
    <t>B1500000114</t>
  </si>
  <si>
    <t>Pago Mantenimiento Equipo de Tomografía</t>
  </si>
  <si>
    <t>B1500016393</t>
  </si>
  <si>
    <t>Pago Cierra de Ortopedía</t>
  </si>
  <si>
    <t>Ferretería Ochoa</t>
  </si>
  <si>
    <t>depósito de Odontología</t>
  </si>
  <si>
    <t>A010030011500009337-B150000399-41144</t>
  </si>
  <si>
    <t>B1500000399</t>
  </si>
  <si>
    <t>Pago Transductor Equipo de Sonografias</t>
  </si>
  <si>
    <t>Farnasa, SRL.</t>
  </si>
  <si>
    <t>Mes de Junio 2021</t>
  </si>
  <si>
    <t>B1500000373</t>
  </si>
  <si>
    <t>Pago Mantenimiento Mamográfo</t>
  </si>
  <si>
    <t>Farnasa, SRL</t>
  </si>
  <si>
    <t>B1500000039</t>
  </si>
  <si>
    <t>B1500000124</t>
  </si>
  <si>
    <t>Pago Relleno de Toner Impresoras</t>
  </si>
  <si>
    <t>José Jiménez Ramirez</t>
  </si>
  <si>
    <t>B1500001061</t>
  </si>
  <si>
    <t>Pago Relleno de Toner Fotocopiadora</t>
  </si>
  <si>
    <t>B1500001570-87-90-99-1604</t>
  </si>
  <si>
    <t>Pago Mat. De Oficina y Informática</t>
  </si>
  <si>
    <t>B1500001768-78-90-94-1827</t>
  </si>
  <si>
    <t>Pago de Medicamentos y Mat. Med. Quirurgico</t>
  </si>
  <si>
    <t>Pago Mano de Obra Pintura</t>
  </si>
  <si>
    <t>Supermercado Maeño, EIRL</t>
  </si>
  <si>
    <t>B1500000837-836</t>
  </si>
  <si>
    <t>Pago Viáticos Mayo</t>
  </si>
  <si>
    <t>Completivo Fact. 500002444</t>
  </si>
  <si>
    <t>B1500009903-10414-10415-10106</t>
  </si>
  <si>
    <t>Pago Reactivos y Medicamentos</t>
  </si>
  <si>
    <t>B1500000060-69-71-81</t>
  </si>
  <si>
    <t>pagos Servicios de Facturación</t>
  </si>
  <si>
    <t>Pago Nómina Mayo 2021</t>
  </si>
  <si>
    <t>Anthony Rafael Reyes Rodríguez</t>
  </si>
  <si>
    <t>Pago viático</t>
  </si>
  <si>
    <t>Ramón Antonio Gómez Díaz</t>
  </si>
  <si>
    <t>Sipriano Andres Disla Rodríguez</t>
  </si>
  <si>
    <t>Pago sevicios de Electrocardiogramas</t>
  </si>
  <si>
    <t>Nomina Personal Contratado</t>
  </si>
  <si>
    <t>Depósito SeNaSa Abril</t>
  </si>
  <si>
    <t>B1100000024</t>
  </si>
  <si>
    <t>Pago servicio electrico al camión</t>
  </si>
  <si>
    <t>B1500002444</t>
  </si>
  <si>
    <t>Pago Utiles Quirurgicos y Quirurgicos</t>
  </si>
  <si>
    <t>B1500000001-104-108</t>
  </si>
  <si>
    <t>Pago Suministros de Odontología</t>
  </si>
  <si>
    <t>B1500000198-210-258</t>
  </si>
  <si>
    <t>A11500001528-B150000001-14</t>
  </si>
  <si>
    <t>B1500000196-205</t>
  </si>
  <si>
    <t>B1500000159</t>
  </si>
  <si>
    <t>Pago Refrigerio y Almuerzo</t>
  </si>
  <si>
    <t>Maria Magdalena Belliard</t>
  </si>
  <si>
    <t>B1500000705</t>
  </si>
  <si>
    <t>B1500002633-2635</t>
  </si>
  <si>
    <t>B1500000355-356-357</t>
  </si>
  <si>
    <t>Pago Oxigeno</t>
  </si>
  <si>
    <t>Pago Completivo Viático</t>
  </si>
  <si>
    <t>Virgilio Almonte</t>
  </si>
  <si>
    <t>Pago Servicios de Reparacióde asientos</t>
  </si>
  <si>
    <t>Pago Servicios rep. equipo de comunicación</t>
  </si>
  <si>
    <t>Jonnathan Gómez Rodríguez</t>
  </si>
  <si>
    <t>Pago Copias de Llaves</t>
  </si>
  <si>
    <t>B1100000020</t>
  </si>
  <si>
    <t>Pago Ser.de mant. Equip. De oficina</t>
  </si>
  <si>
    <t>B1100000021</t>
  </si>
  <si>
    <t>Pago Servicios de Peforación de Pared</t>
  </si>
  <si>
    <t>Joelis Rafael Sime Rodríguez</t>
  </si>
  <si>
    <t>B1100000019</t>
  </si>
  <si>
    <t>Yudelka Altagracia Lantigua Rgez.</t>
  </si>
  <si>
    <t>B1500000336-343-351-370</t>
  </si>
  <si>
    <t>Pago Vegeales y Verduras</t>
  </si>
  <si>
    <t>Sergio Ant. Tineo Rodríguez</t>
  </si>
  <si>
    <t>B1500000065</t>
  </si>
  <si>
    <t>Pago Bizcocho Celebracion Enfermeras</t>
  </si>
  <si>
    <t>Rico Pan, SRL</t>
  </si>
  <si>
    <t>Pago Analiticas Pacientes en UCI</t>
  </si>
  <si>
    <t>Pago Recontruccion Autoclave</t>
  </si>
  <si>
    <t>Adalberto Calderón Pérez</t>
  </si>
  <si>
    <t>Pago 2da Cuota Seguro médico</t>
  </si>
  <si>
    <t>Pago Reparación Cloche Ambulancia</t>
  </si>
  <si>
    <t>German Jiménez</t>
  </si>
  <si>
    <t>Pago Mantenimiento Equipo Dental</t>
  </si>
  <si>
    <t>Newton Solano Garcia</t>
  </si>
  <si>
    <t>Pago Viático personal</t>
  </si>
  <si>
    <t>Pago Servicios de Electro</t>
  </si>
  <si>
    <t>Aurelia Peralta</t>
  </si>
  <si>
    <t>Pago Reposición Gasto Caja Chica Abril</t>
  </si>
  <si>
    <t>Pago Viáatico</t>
  </si>
  <si>
    <t>Juliana Pérez Durán</t>
  </si>
  <si>
    <t>Pago IR17 Abril</t>
  </si>
  <si>
    <t>A010010011500000150 a B1500000004</t>
  </si>
  <si>
    <t>Pago Insumos Médicos y de Laboratorío</t>
  </si>
  <si>
    <t>B0100000327</t>
  </si>
  <si>
    <t>Depósito  Factura ARS Monumental</t>
  </si>
  <si>
    <t>Mes de Mayo 2021</t>
  </si>
  <si>
    <t xml:space="preserve">Nota de Débito </t>
  </si>
  <si>
    <t>Pago por servicios de facturación</t>
  </si>
  <si>
    <t>Estefani Gil</t>
  </si>
  <si>
    <t>Pago por servicios de herrerìa y soldadura</t>
  </si>
  <si>
    <t>Ambioris Angel Cordero</t>
  </si>
  <si>
    <t>Pago por servicios de trabajos eléctricos</t>
  </si>
  <si>
    <t>Yanny Alexander Peña Rodrìguez</t>
  </si>
  <si>
    <t>Pago Nominal Abril 2021</t>
  </si>
  <si>
    <t>Pago Nomina Abril</t>
  </si>
  <si>
    <t>Pago de Nómina Personal Contratado</t>
  </si>
  <si>
    <t>Depósito SeNaSa</t>
  </si>
  <si>
    <t>Fact.1500, 1562,</t>
  </si>
  <si>
    <t>Pago de acabados Textiles</t>
  </si>
  <si>
    <t>Fact.1355016,57137,57579,57580,57627,57628.</t>
  </si>
  <si>
    <t>Fact.0001</t>
  </si>
  <si>
    <t>Pago Elaboración y Reparación</t>
  </si>
  <si>
    <t>Cristian JoséGuaba Taveras</t>
  </si>
  <si>
    <t>Fact.271526, 278078</t>
  </si>
  <si>
    <t>Pago de Medicamentos y Reactivos</t>
  </si>
  <si>
    <t>Fact.12605,12636,12637</t>
  </si>
  <si>
    <t>Fact.1683,1708,1716,1731</t>
  </si>
  <si>
    <t>Pago de Medicamentos y utieles medico Quirurgicos</t>
  </si>
  <si>
    <t>Fact.31352,31359,31361,31400,31411</t>
  </si>
  <si>
    <t>Pago de Suministros de Oficina e Impresos</t>
  </si>
  <si>
    <t>Fact.1387</t>
  </si>
  <si>
    <t>Utiles Médicos Quirurgicos</t>
  </si>
  <si>
    <t>Fact.19534,35,50,62,73,19660,19707,15,22,55,56,90</t>
  </si>
  <si>
    <t>Pago suministros y Equipos Informaticos</t>
  </si>
  <si>
    <t>Fact.1512,1541</t>
  </si>
  <si>
    <t>Fact.23033,34,70,1023125</t>
  </si>
  <si>
    <t xml:space="preserve">Medicamentos y Reactivos </t>
  </si>
  <si>
    <t>ret.</t>
  </si>
  <si>
    <t>Pago Mano de Obra y Reparación Motor Ambulancia</t>
  </si>
  <si>
    <t>Juan Colon Peña</t>
  </si>
  <si>
    <t>Fact. 13574,13609y13689</t>
  </si>
  <si>
    <t>Fact.12378 y12417</t>
  </si>
  <si>
    <t>Fact. 23178 y26037</t>
  </si>
  <si>
    <t>Depósito Odontológia</t>
  </si>
  <si>
    <t>Fact. 109180 y 56443</t>
  </si>
  <si>
    <t>Fact.10886 a 10912</t>
  </si>
  <si>
    <t xml:space="preserve">Pago Medicamentos </t>
  </si>
  <si>
    <t>Farmacia Elyfior, SRL.</t>
  </si>
  <si>
    <t>Depósito SeNaSa Marzo</t>
  </si>
  <si>
    <t>Pago Servicios de Comunicación Mar. Abr.</t>
  </si>
  <si>
    <t>Claro Dominicana</t>
  </si>
  <si>
    <t>Pago Víatico</t>
  </si>
  <si>
    <t>Jean Flores</t>
  </si>
  <si>
    <t xml:space="preserve">Pago Alquiler </t>
  </si>
  <si>
    <t>Pago Piezas Reparacion Ambulancia</t>
  </si>
  <si>
    <t>Fact.1347</t>
  </si>
  <si>
    <t>Pago Materiales Quirurgicos</t>
  </si>
  <si>
    <t>Pago Incentivo Julio-Diciembre 2020</t>
  </si>
  <si>
    <t>Antia Robles</t>
  </si>
  <si>
    <t>Pago Insumos Rayos x</t>
  </si>
  <si>
    <t>Pago Alimenrtos</t>
  </si>
  <si>
    <t>Ferreteria J. Celeste, SRL.</t>
  </si>
  <si>
    <t>Farmaceutico Car-M</t>
  </si>
  <si>
    <t>María Teresita Medrano</t>
  </si>
  <si>
    <t>Farmacia La Linea, SRL.</t>
  </si>
  <si>
    <t>Fact.201</t>
  </si>
  <si>
    <t>Pago 1er Cuota Poloza medicos</t>
  </si>
  <si>
    <t>Wendy Rafael Castillo Martinez</t>
  </si>
  <si>
    <t>Pago de servicio de Herreria</t>
  </si>
  <si>
    <t>Farmacía Elyfior, Srl</t>
  </si>
  <si>
    <t>Reembolso Error en Transferencias</t>
  </si>
  <si>
    <t>Depósito Reembolso Metrogas</t>
  </si>
  <si>
    <t>Pago de Materiales y Suministros de Ofic.</t>
  </si>
  <si>
    <t>Clinica Perpetuo Socorro, SRL.</t>
  </si>
  <si>
    <t>Pago Servicios de electrocardiogramas Marzo</t>
  </si>
  <si>
    <t>Viaticos</t>
  </si>
  <si>
    <t>Giani Beltre</t>
  </si>
  <si>
    <t>Pago Víático</t>
  </si>
  <si>
    <t>Pago por Servicios de Anesteciología</t>
  </si>
  <si>
    <t>Onelva Torres Rodríguez</t>
  </si>
  <si>
    <t>Fact.36324-36699-36811-40584-</t>
  </si>
  <si>
    <t>Pago Mat. De Rayos X</t>
  </si>
  <si>
    <t>Pago Utiles Odontológicos</t>
  </si>
  <si>
    <t>Pago Mteriales Ferreteros</t>
  </si>
  <si>
    <t>Pago Reposición Gasto Caja Chica</t>
  </si>
  <si>
    <t>Pago Servicios de Mensajería</t>
  </si>
  <si>
    <t>Pago Reactibos</t>
  </si>
  <si>
    <t>Pago R17 Marzo</t>
  </si>
  <si>
    <t>Impuestos Internos DGII</t>
  </si>
  <si>
    <t>Fradent, SRL.</t>
  </si>
  <si>
    <t>Pago Medicamentos Fact.10593-10700</t>
  </si>
  <si>
    <t>Error Transferencia</t>
  </si>
  <si>
    <t>Mes de Abril 2021</t>
  </si>
  <si>
    <t xml:space="preserve">pago servicios de facturación </t>
  </si>
  <si>
    <t>Luz Peña</t>
  </si>
  <si>
    <t>Pago Viaje Santo Domingo SNS</t>
  </si>
  <si>
    <t>Depósito SeNaSa Contributivo</t>
  </si>
  <si>
    <t>Super Plaza Venezuela, SRL.</t>
  </si>
  <si>
    <t>Trans</t>
  </si>
  <si>
    <t>Pago por Servicios de Mantnimirento de Redes</t>
  </si>
  <si>
    <t>Jose Luis Vegazo Pichardo</t>
  </si>
  <si>
    <t>Pago por Sercvcios de Mantenimiento</t>
  </si>
  <si>
    <t>Carlos Eugenio santos</t>
  </si>
  <si>
    <t>ret</t>
  </si>
  <si>
    <t xml:space="preserve">Pago Personal Conratado y/o por Servicios </t>
  </si>
  <si>
    <t>Pago Completivo por Servicios</t>
  </si>
  <si>
    <t>Elizabeth Collado Martínez</t>
  </si>
  <si>
    <t>Oago Medicamentos</t>
  </si>
  <si>
    <t>Pago suministros y Equipes Informaticos</t>
  </si>
  <si>
    <t>Pago de  quipos y Reactivos</t>
  </si>
  <si>
    <t>Pago Nomina marzo</t>
  </si>
  <si>
    <t>Yokasta Margarita Lora Gomez</t>
  </si>
  <si>
    <t>Fact. 0049741 y 102688</t>
  </si>
  <si>
    <t xml:space="preserve">Pago Carnes y Embutidos </t>
  </si>
  <si>
    <t>Depósito Fact. Febrero 2021</t>
  </si>
  <si>
    <t>Pago Sonda Duodenal</t>
  </si>
  <si>
    <t>Farmacía Feliciano</t>
  </si>
  <si>
    <t>Fact.1344859-1349356</t>
  </si>
  <si>
    <t>Pago Servicios de Auditoria de Record</t>
  </si>
  <si>
    <t>Dimery A. Gomez Ureña</t>
  </si>
  <si>
    <t>Fact.31179,31201</t>
  </si>
  <si>
    <t>Pago de Materiales de Oficina e Impresos</t>
  </si>
  <si>
    <t>Pago Sensores de Flujo Fact.2293</t>
  </si>
  <si>
    <t>Pago de Medicamentos 10491-10586</t>
  </si>
  <si>
    <t>Pago Completivo Fact. Equipos Quirurgicos</t>
  </si>
  <si>
    <t>Calmaquip Dominicana, SAS.</t>
  </si>
  <si>
    <t>Pago de Equipos de Comunicación Tel.</t>
  </si>
  <si>
    <t>Nedca Solutions, SRL.</t>
  </si>
  <si>
    <t>Pago Servicios de Telefonicos Febrero</t>
  </si>
  <si>
    <t>Pago Sercicios de Telefonicos febrero</t>
  </si>
  <si>
    <t>Blareldys Torres</t>
  </si>
  <si>
    <t>Pago Reparación equipos Quirurgicos</t>
  </si>
  <si>
    <t>Pago de Reactivos Fact,22814 al 22830</t>
  </si>
  <si>
    <t>Pago de Medicamentos Fact.1521 al 1561</t>
  </si>
  <si>
    <t xml:space="preserve">Pago Refrigerio </t>
  </si>
  <si>
    <t>Ydelka Alt, Lantigua</t>
  </si>
  <si>
    <t xml:space="preserve">Pago Viáaticos </t>
  </si>
  <si>
    <t>Rafael Dario Rodríguez</t>
  </si>
  <si>
    <t>Pago IR17</t>
  </si>
  <si>
    <t>Pago Servicios de electrocardiogramas Febrero</t>
  </si>
  <si>
    <t>Pago Servicios de Instalacion Unidad de Mamografía</t>
  </si>
  <si>
    <t>Pago Servicio de Mensajería</t>
  </si>
  <si>
    <t xml:space="preserve">Pago Mant. y Rep. de Equipos de Comunicación </t>
  </si>
  <si>
    <t>Pago Nomina Febrero Personal Contratado</t>
  </si>
  <si>
    <t>Fiarma Y. Duran Almonte</t>
  </si>
  <si>
    <t>Pago Nomina Personal Contratado</t>
  </si>
  <si>
    <t>Fact.111006915</t>
  </si>
  <si>
    <t xml:space="preserve">Pago 4 Gomas para la ambulancia </t>
  </si>
  <si>
    <t>Mes de Marzo 2021</t>
  </si>
  <si>
    <t>Pagp Personal Febrero 2021</t>
  </si>
  <si>
    <t>Nomina Masiva Personal</t>
  </si>
  <si>
    <t>Fact.11474 y 12239</t>
  </si>
  <si>
    <t>Pago de Medicamentos y Suministros</t>
  </si>
  <si>
    <t>Pago Placa Mamografo Fact. 329</t>
  </si>
  <si>
    <t>Pago Lamparas y bomba de agua presión</t>
  </si>
  <si>
    <t>Pago Materiales Quirurgicos Fact. 9216</t>
  </si>
  <si>
    <t>Depósito Servicios de Odontología</t>
  </si>
  <si>
    <t>Pago carnes y Embutidos Fact.47661-98989</t>
  </si>
  <si>
    <t xml:space="preserve">Pago de Medicamentos </t>
  </si>
  <si>
    <t>Pago Auditoria de Records</t>
  </si>
  <si>
    <t>Depósito SeNaSa Enero</t>
  </si>
  <si>
    <t xml:space="preserve">Pago Avance Batas Medicas </t>
  </si>
  <si>
    <t>Supermercado Morel, SRL.</t>
  </si>
  <si>
    <t>Pago Habilitacion de Area de Tomografía</t>
  </si>
  <si>
    <t>Alexis Vasquez</t>
  </si>
  <si>
    <t>Pago Servicio de Cambio de Filtro Nevera</t>
  </si>
  <si>
    <t>Edwin Antonio Santana</t>
  </si>
  <si>
    <t>Pago Base de Hierro para Televisor</t>
  </si>
  <si>
    <t xml:space="preserve">Depósito SeNaSa </t>
  </si>
  <si>
    <t>Depósito Factura B1500000054</t>
  </si>
  <si>
    <t>Pagos Servicios Electrocardiogramas</t>
  </si>
  <si>
    <t>Pago Mant. de Equipos de Computacion</t>
  </si>
  <si>
    <t>Hhonnathan Gomez</t>
  </si>
  <si>
    <t>Plaza Valverde, SRL.</t>
  </si>
  <si>
    <t>Pago de Fotoquímicos</t>
  </si>
  <si>
    <t>Pago Equipos Medicos</t>
  </si>
  <si>
    <t>Pago Facturas Telefonicas Enero 2021</t>
  </si>
  <si>
    <t>Pago Facturas Telefonicas Diciembre</t>
  </si>
  <si>
    <t>Reposicion de Gastos Menores</t>
  </si>
  <si>
    <t>Pago Porta carnet y Lanyard</t>
  </si>
  <si>
    <t>The Print Factory MP SRL,</t>
  </si>
  <si>
    <t>pago Medicamentos</t>
  </si>
  <si>
    <t>Pago Arreglo Floral Visita Odontología</t>
  </si>
  <si>
    <t xml:space="preserve">Bolivar Díaz </t>
  </si>
  <si>
    <t>Pago de Incentivo 2do Semestre 2020</t>
  </si>
  <si>
    <t>Rafael Dario Estevez</t>
  </si>
  <si>
    <t>Pago Form IR -17 Enero 2020</t>
  </si>
  <si>
    <t>Colector de Impuestos Internos</t>
  </si>
  <si>
    <t>Farmacia Bogaert SRL.</t>
  </si>
  <si>
    <t>José Martinez</t>
  </si>
  <si>
    <t>Pago Compra de Carnes</t>
  </si>
  <si>
    <t>Pago Compra Equipo Médico</t>
  </si>
  <si>
    <t>Pago Nominal Enero 2021</t>
  </si>
  <si>
    <t>Pago de Flotas Institucionales</t>
  </si>
  <si>
    <t>Pago Factura de Teléfono</t>
  </si>
  <si>
    <t>Ana Luisa Torres Mesa</t>
  </si>
  <si>
    <t>Hector Manuel Candelario</t>
  </si>
  <si>
    <t>Jeniffer Peña Nuñez</t>
  </si>
  <si>
    <t>Yudis Mejía de Castro</t>
  </si>
  <si>
    <t>Yenis Peña Contreras</t>
  </si>
  <si>
    <t xml:space="preserve">Francisco A. Rodríguez </t>
  </si>
  <si>
    <t>Adarliza Veloz Peralta</t>
  </si>
  <si>
    <t>Mary T. martinez Valdez</t>
  </si>
  <si>
    <t>Estefania Matos Rojas</t>
  </si>
  <si>
    <t>Jenny Mercado Vargas</t>
  </si>
  <si>
    <t>Josefina Herrera Rodríguez</t>
  </si>
  <si>
    <t>Mayelyn Nicole Casilla</t>
  </si>
  <si>
    <t>Mabel Reyes Rodríguez</t>
  </si>
  <si>
    <t>Pago Renovación Membresía Pricesmart</t>
  </si>
  <si>
    <t>Diomarys A Castillo</t>
  </si>
  <si>
    <t>Robinson Aglisberto Fernández</t>
  </si>
  <si>
    <t>Pago Compra de Medicamentos</t>
  </si>
  <si>
    <t>Wndy Manuela Padilla Tejada</t>
  </si>
  <si>
    <t>Pago Servicio de  Capacitación Profesional</t>
  </si>
  <si>
    <t>Yudith M. Henriquez Bueno</t>
  </si>
  <si>
    <t>Pago Nominal Relacionador Público enero</t>
  </si>
  <si>
    <t>Pago Compra de Oxigeno</t>
  </si>
  <si>
    <t>Pago Compra de Med. y Sum. Médicos</t>
  </si>
  <si>
    <t>Pago de Base para Banner</t>
  </si>
  <si>
    <t>Tekgraf</t>
  </si>
  <si>
    <t>Nikaulis Marian Reyes Almonte</t>
  </si>
  <si>
    <t>Yajaira Mendoza Fernandez</t>
  </si>
  <si>
    <t>Francisco Alberto Rodriguez</t>
  </si>
  <si>
    <t>Yenni N. Espinal Duran</t>
  </si>
  <si>
    <t>Franklin G. Martinez Madera</t>
  </si>
  <si>
    <t>Catalina Rojas</t>
  </si>
  <si>
    <t>Pago Nomina Completivo Enero 2021</t>
  </si>
  <si>
    <t>Horni Eber Vargas Garcia</t>
  </si>
  <si>
    <t>Felix M. Linares</t>
  </si>
  <si>
    <t>Sailu L. Valerio Almonte</t>
  </si>
  <si>
    <t>Luisaura Estefany Martínez</t>
  </si>
  <si>
    <t>Sobeira Alt. Cabrera</t>
  </si>
  <si>
    <t xml:space="preserve">Sindry E. Cruz </t>
  </si>
  <si>
    <t>luisaura Estefany Martínez</t>
  </si>
  <si>
    <t>Claudina Jiménez</t>
  </si>
  <si>
    <t>Yudelka del C. Perez Amarante</t>
  </si>
  <si>
    <t>Yahaira Mercedes Reyes</t>
  </si>
  <si>
    <t xml:space="preserve">Minerba Raaelina Perez </t>
  </si>
  <si>
    <t>Pago Impresora para Canet</t>
  </si>
  <si>
    <t>Mes de febrero 2021</t>
  </si>
  <si>
    <t>Gastos de Comisiones Bancarias</t>
  </si>
  <si>
    <t xml:space="preserve">Ajustes  por Errores en Consiliaciones </t>
  </si>
  <si>
    <t>Nota de credito</t>
  </si>
  <si>
    <t>Capacitacíon Profesional</t>
  </si>
  <si>
    <t>Jhovanna D' Oleo</t>
  </si>
  <si>
    <t>Hector Emmanuel Leonardo</t>
  </si>
  <si>
    <t>Claribel Alt. Domínguez</t>
  </si>
  <si>
    <t>Katherine manuela Medina</t>
  </si>
  <si>
    <t>Richard Ernesto Belliard</t>
  </si>
  <si>
    <t xml:space="preserve">Waldy José Durán </t>
  </si>
  <si>
    <t>Glorisis Lucia Reyes</t>
  </si>
  <si>
    <t>Yocary María Almonte</t>
  </si>
  <si>
    <t>Jean Carlos Espinal</t>
  </si>
  <si>
    <t>Angelina Ramona Inoa</t>
  </si>
  <si>
    <t>Cinthia Paola Torres</t>
  </si>
  <si>
    <t>Franklin Ant. Nova</t>
  </si>
  <si>
    <t xml:space="preserve">Rosanny Elizabeth Peguero </t>
  </si>
  <si>
    <t>Yudelka Cuevas Gomez</t>
  </si>
  <si>
    <t>Adrián Hierro</t>
  </si>
  <si>
    <t>Pago Mes de Enero</t>
  </si>
  <si>
    <t>José Miguel Velez</t>
  </si>
  <si>
    <t>Dep</t>
  </si>
  <si>
    <t>Angel Francisco Durán Lugo</t>
  </si>
  <si>
    <t>Pago Alimentos, Mat. Lim. y Prod. Plasticos</t>
  </si>
  <si>
    <t>Pgo Vegetales</t>
  </si>
  <si>
    <t>Súper Plaza Venesuela</t>
  </si>
  <si>
    <t>Pago Instalación de Cable Odontología</t>
  </si>
  <si>
    <t>Pago Repsición de Caja Chica</t>
  </si>
  <si>
    <t>Paola María Ferreira Germán</t>
  </si>
  <si>
    <t>Pago Arreglo Floral Homenje a Duarte</t>
  </si>
  <si>
    <t>Pago Suplidores SeNaSa</t>
  </si>
  <si>
    <t>Pago Espejo Ambulancia</t>
  </si>
  <si>
    <t>Carlito Auto Psrts, SRL.</t>
  </si>
  <si>
    <t xml:space="preserve">Pago Serv. Mantenimiento del Camión </t>
  </si>
  <si>
    <t>Pago Repoción de Caja Chica</t>
  </si>
  <si>
    <t>Amado Antonio García</t>
  </si>
  <si>
    <t xml:space="preserve">Pago Servicios de Reparación de Radios </t>
  </si>
  <si>
    <t>Cosme Damian Abreu Mendoza</t>
  </si>
  <si>
    <t>Pago Servicios de Mantenimiento General</t>
  </si>
  <si>
    <t>Roberto Antonio Rodríguez</t>
  </si>
  <si>
    <t>Pago de Serv. Tapizado de Colchonetas</t>
  </si>
  <si>
    <t>Pablo Agustin Cruz</t>
  </si>
  <si>
    <t>Pago Sueldo 13 de Diciembre 2020</t>
  </si>
  <si>
    <t>Miguel T. Valdez Mosquea</t>
  </si>
  <si>
    <t>Pago Servicios Dpto. de Facturaicon Dic.</t>
  </si>
  <si>
    <t>Pago Servicios Dpto. de Facturaicon Nov.</t>
  </si>
  <si>
    <t>nulo</t>
  </si>
  <si>
    <t>Anulado</t>
  </si>
  <si>
    <t>Pago de Vegetales</t>
  </si>
  <si>
    <t>Compra de Cabrle para Ambulancia</t>
  </si>
  <si>
    <t>Cesar Odalis Cabrera</t>
  </si>
  <si>
    <t>Pago Form IR -17 Diciembre 2020</t>
  </si>
  <si>
    <t>Pago Cerdo al Horno</t>
  </si>
  <si>
    <t>Alma M. Tineo</t>
  </si>
  <si>
    <t xml:space="preserve">Pago Frutas </t>
  </si>
  <si>
    <t>Natividad Rivera</t>
  </si>
  <si>
    <t xml:space="preserve">Josefina Mercado </t>
  </si>
  <si>
    <t>Servicio de Reparacion Impresoras</t>
  </si>
  <si>
    <t>Jhonnathan Gomez</t>
  </si>
  <si>
    <t>Mes de Enero 2021</t>
  </si>
  <si>
    <t>Nota de Credito</t>
  </si>
  <si>
    <t>Pago Equipos de Oxigeno</t>
  </si>
  <si>
    <t>Pago Facturas Telefonicas</t>
  </si>
  <si>
    <t>Claro, S. A.</t>
  </si>
  <si>
    <t>Pago Factura Telefonos Flotas</t>
  </si>
  <si>
    <t>Pago Oxigeno Médico</t>
  </si>
  <si>
    <t>Pago Alimentos, Mat. Limpieza y Prod. Plasticos</t>
  </si>
  <si>
    <t>Pago Material de Oficina e Informatica</t>
  </si>
  <si>
    <t>Pago Sueldo Mes de Diciembre</t>
  </si>
  <si>
    <t xml:space="preserve">Pago Nomina Electronica Senasa </t>
  </si>
  <si>
    <t xml:space="preserve">Deposito de Odontologia </t>
  </si>
  <si>
    <t>Josefina Mercado y/o Sergio Tineo</t>
  </si>
  <si>
    <t>Pago Sueldo 13</t>
  </si>
  <si>
    <t>Pago Regalia Navidad</t>
  </si>
  <si>
    <t>Pago Viaticos</t>
  </si>
  <si>
    <t>Pago Nomina de Viaticos</t>
  </si>
  <si>
    <t>Pago Serv. De Electros cardiogramas</t>
  </si>
  <si>
    <t>Pagp Serv. Notarizacion de contratos y sueldos</t>
  </si>
  <si>
    <t>Keyla Castellanos Rodriguez</t>
  </si>
  <si>
    <t>Pago Servicio de Pintura</t>
  </si>
  <si>
    <t>Deposito Senasa</t>
  </si>
  <si>
    <t>Pago Suplidores Senasa</t>
  </si>
  <si>
    <t>Pago Rellenado de Toner</t>
  </si>
  <si>
    <t>Pago Insumos Rayos X</t>
  </si>
  <si>
    <t>Pago Confeccion de Cheques</t>
  </si>
  <si>
    <t>Confeccion de Cheques</t>
  </si>
  <si>
    <t xml:space="preserve">Pagos Viaticos </t>
  </si>
  <si>
    <t>Pago de Nomina de Viaticos</t>
  </si>
  <si>
    <t>Pago Servicios de Depto. Facturacion</t>
  </si>
  <si>
    <t>Pago de Vinil Rojo y Verde</t>
  </si>
  <si>
    <t>Jose Manuel A. Canalda Cruz</t>
  </si>
  <si>
    <t>Pago Aumado varios Cristales de Puertas</t>
  </si>
  <si>
    <t>Pago Sueldo Mes de Noviembre</t>
  </si>
  <si>
    <t>Pago de Nomina Electronica Senasa</t>
  </si>
  <si>
    <t>Pago Form IR 17, Mes de Noviembre</t>
  </si>
  <si>
    <t>Pago Form IR 17, mes de Octubre</t>
  </si>
  <si>
    <t>04/12/220</t>
  </si>
  <si>
    <t>Pago Sueldo Por Cubrir Vacaciones</t>
  </si>
  <si>
    <t>Pago Sueldo Enc. Electros Oct. Y Nov.</t>
  </si>
  <si>
    <t>Pago Sueldo Bioanalista mes Noviembre</t>
  </si>
  <si>
    <t>Pago Sueldo Conserje mes Noviembre</t>
  </si>
  <si>
    <t>Pago Sueldo Secretaria mes Noviembre</t>
  </si>
  <si>
    <t>Pago Sueldo Administrador mes Noviembre</t>
  </si>
  <si>
    <t>Pago Sueldo Director mes Noviembre</t>
  </si>
  <si>
    <t>Pago Enseres P/ Hab. Medicos</t>
  </si>
  <si>
    <t>Mes de Diciembre 2020</t>
  </si>
  <si>
    <t>Nota de Credito y Dev. CK. 9719</t>
  </si>
  <si>
    <t>MetroGas, SRL.</t>
  </si>
  <si>
    <t>Pago de Agua</t>
  </si>
  <si>
    <t>Pago de Gomas de Camion</t>
  </si>
  <si>
    <t>Melanio Contreras Zapata</t>
  </si>
  <si>
    <t>Pago Manteniminetos Camion</t>
  </si>
  <si>
    <t>Pago Pieza Para Gastro</t>
  </si>
  <si>
    <t>Seminsa, S. A.</t>
  </si>
  <si>
    <t>Pago Equipo de Oxigeno</t>
  </si>
  <si>
    <t>Super Mercado Maeño, EIRL.</t>
  </si>
  <si>
    <t>Liriano Comercial</t>
  </si>
  <si>
    <t>Pago de Reactivos de Laboratorios</t>
  </si>
  <si>
    <t>Pago Viatico Promese Santiago</t>
  </si>
  <si>
    <t>Rojelio Ant. Rodriguez</t>
  </si>
  <si>
    <t>Alejandrina Castillo</t>
  </si>
  <si>
    <t>Keity Liberato</t>
  </si>
  <si>
    <t>Pago Dos Viaticos la Vega y Promese</t>
  </si>
  <si>
    <t>Luis Alb. Alvarez Martinez</t>
  </si>
  <si>
    <t>Pago Material Radiologicos</t>
  </si>
  <si>
    <t>Pago Mat. P/ Reparacion Aires</t>
  </si>
  <si>
    <t>La Mandarria Ferreteria</t>
  </si>
  <si>
    <t>Pago de Carnes de Pollos</t>
  </si>
  <si>
    <t>Richard Cruz</t>
  </si>
  <si>
    <t>Pago de Alimentos y Vegetales</t>
  </si>
  <si>
    <t>pago Insumos Medicos Gastables</t>
  </si>
  <si>
    <t>Circuemed, SRL.</t>
  </si>
  <si>
    <t>Pago Alimentos Cosumo Inmediato</t>
  </si>
  <si>
    <t>Robinson A. Abreu</t>
  </si>
  <si>
    <t>Pago Sueldo Secretaria Dir. Octubre</t>
  </si>
  <si>
    <t>Pago Sueldo Mes de Octubre</t>
  </si>
  <si>
    <t>Mes de Noviembre 2020</t>
  </si>
  <si>
    <t>Pago de Sueldo Camillero Desvincualcion</t>
  </si>
  <si>
    <t>Pago de Sueldo Conserje Desvincualcion</t>
  </si>
  <si>
    <t>Winifer M. Rodriguez</t>
  </si>
  <si>
    <t>Katerin Elsoly Toribio</t>
  </si>
  <si>
    <t>Pago de Sueldo Cocinera Desvincualcion</t>
  </si>
  <si>
    <t>Pago de Sueldo Bioanalista</t>
  </si>
  <si>
    <t>Jeidy Antonia Ramirez</t>
  </si>
  <si>
    <t>Pago de Sueldo Conserje</t>
  </si>
  <si>
    <t>Pago de Sueldo Soporte Tecnico</t>
  </si>
  <si>
    <t>Pago de Sueldo Completivo Administraodr</t>
  </si>
  <si>
    <t>Pago de Sueldo Completivo Director</t>
  </si>
  <si>
    <t>Pago Piezas Equipos de Transporte</t>
  </si>
  <si>
    <t>Alex Ant. Espinal Jaquez</t>
  </si>
  <si>
    <t>Pago Instalacion Central Tel. Y M. O.</t>
  </si>
  <si>
    <t>Pago Dos Viaticos al SNS Santo Domingo</t>
  </si>
  <si>
    <t>Pago Vaitico a Promese Santiago</t>
  </si>
  <si>
    <t>Rogelio Rodriguez</t>
  </si>
  <si>
    <t>Juan Rodriguez</t>
  </si>
  <si>
    <t>Rafael D. Rodriguez</t>
  </si>
  <si>
    <t>Pago de Serv. Disco Lith Juramentacion</t>
  </si>
  <si>
    <t>Cristian R. Rodriguez Batista</t>
  </si>
  <si>
    <t>Pago Viatico al SNS Rev. Cuentas</t>
  </si>
  <si>
    <t>Nidia del Carmen Rodriguez</t>
  </si>
  <si>
    <t>Pagos Suplidores</t>
  </si>
  <si>
    <t>Dep. Suplidores Senasa</t>
  </si>
  <si>
    <t>Pago Entrenamientos al Personal</t>
  </si>
  <si>
    <t>Servicios Electricos e Institunales</t>
  </si>
  <si>
    <t>Pago Altice Tubanco</t>
  </si>
  <si>
    <t>Pago Fragancia Para Limpieza</t>
  </si>
  <si>
    <t>Jennifer F. Jimenez Reyes</t>
  </si>
  <si>
    <t>Pago M. O. Rep. Ambulancia</t>
  </si>
  <si>
    <t>Pago Pieza y Rep. Equipos de Transp.</t>
  </si>
  <si>
    <t>Pago Reparacion Equipos Oficinas</t>
  </si>
  <si>
    <t>Pago Pieza Equipos de Transporte</t>
  </si>
  <si>
    <t>Rafael Truman Dominguez</t>
  </si>
  <si>
    <t xml:space="preserve">Pago de Fotocopias   </t>
  </si>
  <si>
    <t>Naidelin M. Torres Genao</t>
  </si>
  <si>
    <t>Pago DGII Tubanco</t>
  </si>
  <si>
    <t>Pago Codetel Tubancoa</t>
  </si>
  <si>
    <t>Pago de Impresión, Enc. y Copias</t>
  </si>
  <si>
    <t>Jose M. Echavarria Almonte</t>
  </si>
  <si>
    <t>Pago Flete a Promese Santiago</t>
  </si>
  <si>
    <t>Franklin R. Toro Chaves</t>
  </si>
  <si>
    <t>Pago Serv. Dpto. Facturacion</t>
  </si>
  <si>
    <t>Pago Form IR- 17 Mes de Agosto</t>
  </si>
  <si>
    <t>Pago Form IR- 17 Mes de Julio</t>
  </si>
  <si>
    <t>Pago Serv. Realizacion Electros Abril, Junioy Julio</t>
  </si>
  <si>
    <t>Miltom Guzman</t>
  </si>
  <si>
    <t>Nelson Castillo</t>
  </si>
  <si>
    <t>Ramon Gomez</t>
  </si>
  <si>
    <t>Jose Peralta</t>
  </si>
  <si>
    <t>Pago de 2 Viaticos Promese Santiago</t>
  </si>
  <si>
    <t>Pago Serv. Colocaion de Mosaico</t>
  </si>
  <si>
    <t>Jose Rodolfo Martinez Sosa</t>
  </si>
  <si>
    <t>Pago Serv. Repracion de Impresoras</t>
  </si>
  <si>
    <t>Cesar Jose Brito Almonte</t>
  </si>
  <si>
    <t>Pago Dos Viatico al SNS</t>
  </si>
  <si>
    <t>Pago  Viatico al SNS</t>
  </si>
  <si>
    <t>Pago Reparacion Maq. Chapiadora</t>
  </si>
  <si>
    <t>Mibraudy C. Peralta Medina</t>
  </si>
  <si>
    <t>Pago de Guantes Deschables</t>
  </si>
  <si>
    <t>Pago de Oxigeno</t>
  </si>
  <si>
    <t>Pago de Embutidos y Carnes</t>
  </si>
  <si>
    <t>Pago Sueldo Bioanalista mes Sept.</t>
  </si>
  <si>
    <t>Pago Sueldo Conserje mes Sept.</t>
  </si>
  <si>
    <t>Pago Sueldos Mes de Septiembre</t>
  </si>
  <si>
    <t>Pago Nomina Electronica Interna</t>
  </si>
  <si>
    <t>Winifer Masiel Rodriguez</t>
  </si>
  <si>
    <t>Pago Sueldo Cocinera mes Sept.</t>
  </si>
  <si>
    <t>Pago Sueldo Camillero mes Sept.</t>
  </si>
  <si>
    <t>Pago de Reposicion Caja Chica</t>
  </si>
  <si>
    <t>Pago Medicamentos covid 19</t>
  </si>
  <si>
    <t>02/010/20</t>
  </si>
  <si>
    <t>Devolucion  Ck Certificado</t>
  </si>
  <si>
    <t>Mes de Octubre 2020</t>
  </si>
  <si>
    <t>Devolucion Ck 9631 No Cobrado</t>
  </si>
  <si>
    <t>Deposito  Suplidores Senasa</t>
  </si>
  <si>
    <t>Pagos Serv. Tecn. Aires acondicionados</t>
  </si>
  <si>
    <t xml:space="preserve">Yoanna Feliz </t>
  </si>
  <si>
    <t>Pago Reposicion Gastos Menores</t>
  </si>
  <si>
    <t>Pago de Insumos Medicos</t>
  </si>
  <si>
    <t>Pago Alquiler Carpa</t>
  </si>
  <si>
    <t xml:space="preserve">Marisel Reynoso </t>
  </si>
  <si>
    <t>Pago Carnes de Pollos</t>
  </si>
  <si>
    <t>Pago Oxigeno Pacientes Covid</t>
  </si>
  <si>
    <t>Pago Medicamentos Pacientes Covid</t>
  </si>
  <si>
    <t>Pago viatico a Santiago Promese</t>
  </si>
  <si>
    <t>Nelson Martin Castillo</t>
  </si>
  <si>
    <t>Rigar Ant. Mata</t>
  </si>
  <si>
    <t>Alejandrina Ant. Castillo</t>
  </si>
  <si>
    <t>Pago Viatico a Sto. Dgo. Al SNS</t>
  </si>
  <si>
    <t>Rafael Dario Rodriguez</t>
  </si>
  <si>
    <t>Aristides Bernard</t>
  </si>
  <si>
    <t>Pago de Alimentos Embutivos</t>
  </si>
  <si>
    <t>Pago Flete a Sto. Dgo.Traslado Adm.</t>
  </si>
  <si>
    <t>Oliver J. Gomez Minier</t>
  </si>
  <si>
    <t>Pago Medicamentos Según Cot. 292020</t>
  </si>
  <si>
    <t>Pago Medicamentos Según Cot. 28820</t>
  </si>
  <si>
    <t>Pago Higienizacion area Quirurgica</t>
  </si>
  <si>
    <t>Pago de Salten Para Uso de Cocina</t>
  </si>
  <si>
    <t>Marilin Recio</t>
  </si>
  <si>
    <t>Pago Sueldo Conserje Proceso Probatorio</t>
  </si>
  <si>
    <t>Pago Por Cubrir Vacaciones Cocinera</t>
  </si>
  <si>
    <t>Pago Elab. Impresión, notarizacion Contratos</t>
  </si>
  <si>
    <t>Keila Castellamos</t>
  </si>
  <si>
    <t>Pago Rep. Juego Banda Ambulancia</t>
  </si>
  <si>
    <t>Guady F. Capellan Jimenez</t>
  </si>
  <si>
    <t>Pago Viatico a Sto. Dgo. Curso Taller</t>
  </si>
  <si>
    <t>Gilberto Rodriguez Ramos</t>
  </si>
  <si>
    <t>Yuberkys J. Ureña</t>
  </si>
  <si>
    <t>Pago Viatico a Santiago Entrenamientos</t>
  </si>
  <si>
    <t>Maria Reyes</t>
  </si>
  <si>
    <t xml:space="preserve">Pago Dos Viaticos a Santiago y Sto. Dgo. </t>
  </si>
  <si>
    <t>Ramon Ant. Gomez</t>
  </si>
  <si>
    <t>Ana Ramona Herrera Villalona</t>
  </si>
  <si>
    <t xml:space="preserve">Pago Dos Viaticos a Santiago </t>
  </si>
  <si>
    <t>Germania Alt. Reyes</t>
  </si>
  <si>
    <t>Mes de Septiembre</t>
  </si>
  <si>
    <t>Pago Utilizacion Conf. Protec. Cara y Materiales</t>
  </si>
  <si>
    <t>Ronald Arturo Sosa Rodriguez</t>
  </si>
  <si>
    <t>Pago a Personal Por Jornada de Limpieza</t>
  </si>
  <si>
    <t xml:space="preserve">Rafael Dario Rodriguez </t>
  </si>
  <si>
    <t>Pago Sueldo Camillero</t>
  </si>
  <si>
    <t>28/08/230</t>
  </si>
  <si>
    <t>Pago Material Gastable de Oficina</t>
  </si>
  <si>
    <t>Pago Digitacion Expedientes de Transicion</t>
  </si>
  <si>
    <t>Elizabeth M. Uceta Rodriguez</t>
  </si>
  <si>
    <t>Pago Tres Fletes a Promeses</t>
  </si>
  <si>
    <t>De Medicos, SRL.</t>
  </si>
  <si>
    <t>Pago Material Desechable</t>
  </si>
  <si>
    <t>Donacion Regional</t>
  </si>
  <si>
    <t xml:space="preserve">Dep. Via Transferencia </t>
  </si>
  <si>
    <t>Pago Digitacion de Trabajos Tecnicos</t>
  </si>
  <si>
    <t>Jose Miguel Jimenez</t>
  </si>
  <si>
    <t>Pago Fact. Telefonos</t>
  </si>
  <si>
    <t>Claro</t>
  </si>
  <si>
    <t>Pago Fact. Telefonos Flotas</t>
  </si>
  <si>
    <t>Pago Sueldo Conserje Tres Turnos</t>
  </si>
  <si>
    <t>Milton R. Guzman</t>
  </si>
  <si>
    <t>Pagos Placas Rayos X</t>
  </si>
  <si>
    <t>Pagos de GLP</t>
  </si>
  <si>
    <t>Pago Fact. Reactivos Laboratorios</t>
  </si>
  <si>
    <t>Pago Sueldo de Agosto</t>
  </si>
  <si>
    <t>Pagos Niminas Net-Banking</t>
  </si>
  <si>
    <t>Pagos Nominas Net-Banking</t>
  </si>
  <si>
    <t>Pago de Incentivos Senasa</t>
  </si>
  <si>
    <t>Pago Flete Recoger Solucion Salinas</t>
  </si>
  <si>
    <t>Pago Viatico a Santiago Doc. Prov. SMV</t>
  </si>
  <si>
    <t>Jonathan de js. Morel Collado</t>
  </si>
  <si>
    <t>Pago Insentivo Senasa del 2019</t>
  </si>
  <si>
    <t>Diana N. Padilla Tejada</t>
  </si>
  <si>
    <t>Pago Viatico a Sto Dgo. Buscar Ventiladores</t>
  </si>
  <si>
    <t>Pago Limpieza Partes Atrás del Centro</t>
  </si>
  <si>
    <t>Pago Flete Sto Dgo. Buscar 2 Ventiladores</t>
  </si>
  <si>
    <t>Pago Retoque Pintara Dif. Areas</t>
  </si>
  <si>
    <t>Pagos Suplidores Senasa</t>
  </si>
  <si>
    <t>Pago de Oxigeno Pacientes Covid</t>
  </si>
  <si>
    <t>Luis Feliz Medina</t>
  </si>
  <si>
    <t>Pago Flete Sto. Dgo. Al SNS</t>
  </si>
  <si>
    <t>Gilson Manuel Torres</t>
  </si>
  <si>
    <t>Pago Form - IR 17</t>
  </si>
  <si>
    <t>Pago Rep Atenador Cam. Nissan</t>
  </si>
  <si>
    <t>Ruben D. Tejada Francisco</t>
  </si>
  <si>
    <t>Pago Por Servicios Funerarios</t>
  </si>
  <si>
    <t>Funeraria San Judas, SRL.</t>
  </si>
  <si>
    <t>Pago de oxiegeno</t>
  </si>
  <si>
    <t>Carmen Alt. Estevez Brito</t>
  </si>
  <si>
    <t>Pago Mant. Vehiculo Director</t>
  </si>
  <si>
    <t>Jenri Rafael Martinez</t>
  </si>
  <si>
    <t>Pago Camisetas, Polos Verdes y Rojos</t>
  </si>
  <si>
    <t>Francis Alb. Alvarez Taveras</t>
  </si>
  <si>
    <t>Pago Digitacion Expedientes y Mensajeria</t>
  </si>
  <si>
    <t>Alberto J. Martinez Perez</t>
  </si>
  <si>
    <t>Pago de Varios Sellos del Hospital</t>
  </si>
  <si>
    <t>Pago Llervisida Para Desllervo</t>
  </si>
  <si>
    <t>Solucionagro de Valverde Soldeval</t>
  </si>
  <si>
    <t>Pago Viatico al CNS Santiago</t>
  </si>
  <si>
    <t>Roskionil Ant. Dilone Estevez</t>
  </si>
  <si>
    <t>Pago Tres Vaiticos a Sto. Dgo.</t>
  </si>
  <si>
    <t>Pago Viatico a Promese Santiago</t>
  </si>
  <si>
    <t>Rafael Pichardo Rodriguez</t>
  </si>
  <si>
    <t>Pago Servicios de Ambulancia y uso Carro</t>
  </si>
  <si>
    <t>Pago Material de Limpieza</t>
  </si>
  <si>
    <t>Guival Medical, SRL.</t>
  </si>
  <si>
    <t>Nelson M. Castillo</t>
  </si>
  <si>
    <t>Deposito del SNS</t>
  </si>
  <si>
    <t>Pagos Nominas Net Banking</t>
  </si>
  <si>
    <t>Pago Viatico a Sto. Dgo. Buscar Medicamentos</t>
  </si>
  <si>
    <t>3,</t>
  </si>
  <si>
    <t xml:space="preserve">Dep. Transferencia Bancaria </t>
  </si>
  <si>
    <t>0870171 Ordenada</t>
  </si>
  <si>
    <t>Transferencia del Morel</t>
  </si>
  <si>
    <t>Mes de Agosto 2020</t>
  </si>
  <si>
    <t>Transferencia Bancaria</t>
  </si>
  <si>
    <t>Pago Sueldo Camillero y 7 Dias de Junio</t>
  </si>
  <si>
    <t>Pago Viatico a Santiago Chofer</t>
  </si>
  <si>
    <t>Pago Viatico a Santiago Adiestramiento</t>
  </si>
  <si>
    <t>Altagracia Aracena</t>
  </si>
  <si>
    <t xml:space="preserve">Pago Telefons Flotas </t>
  </si>
  <si>
    <t>Pago de Tres Viaticos</t>
  </si>
  <si>
    <t>Pago de Viatico</t>
  </si>
  <si>
    <t>Anel Julissa Rodriguez</t>
  </si>
  <si>
    <t>Pago Nominas Net Banking</t>
  </si>
  <si>
    <t>Pago serv. Tec. Prep. Formulas ajustes presup.2021</t>
  </si>
  <si>
    <t>Luis Agustin Bonilla Vargas</t>
  </si>
  <si>
    <t>Pago Facturas de Alimentos</t>
  </si>
  <si>
    <t>Pago señalizacion Diferentes areas para Covid-19</t>
  </si>
  <si>
    <t>Alberto Torres Cruz</t>
  </si>
  <si>
    <t>Pago flete promese call santiago pedido mes julio</t>
  </si>
  <si>
    <t>Jose de la Cruz Sanchez</t>
  </si>
  <si>
    <t>Pago Flete Para Recoger Sonografo</t>
  </si>
  <si>
    <t>Rigar Ant. Mata Rodriguez</t>
  </si>
  <si>
    <t>Pago Serv. Dto. Facturacion Mayo</t>
  </si>
  <si>
    <t>Abel Gonzalez Grullon</t>
  </si>
  <si>
    <t>Pago Serv. Dto. Facturacion Abril</t>
  </si>
  <si>
    <t>Pago Reposicion Caja Chica</t>
  </si>
  <si>
    <t>Amado Ant. Garcia</t>
  </si>
  <si>
    <t>Dep. Banreservas Senasa</t>
  </si>
  <si>
    <t>Alexandra J. D. Polanco Tejada</t>
  </si>
  <si>
    <t>Compra papel tuolla para unidad de aislamiento cov</t>
  </si>
  <si>
    <t xml:space="preserve">Pago Viatico a Sto Dgo. Promese </t>
  </si>
  <si>
    <t>Pago Comb. Amb. Pacientes Covid</t>
  </si>
  <si>
    <t>Pago Serv. M. O. Instacion Piña Derecha Amb.</t>
  </si>
  <si>
    <t>Pago Serv. Rep. Piña Derecha Ambulancia</t>
  </si>
  <si>
    <t>Ronny Alfredo Minier Silverio</t>
  </si>
  <si>
    <t>Pago Monto Faltante Almanzar. Viene trasf.5763</t>
  </si>
  <si>
    <t>Pago de Sueldos Fijos</t>
  </si>
  <si>
    <t>Pago Reativos Pacientes Covid</t>
  </si>
  <si>
    <t>07//07/20</t>
  </si>
  <si>
    <t>Saldo Fact. Motor Ambulancia</t>
  </si>
  <si>
    <t>Repuestos Usados Ramirez, SRL.</t>
  </si>
  <si>
    <t>Pago Medicamentos Para UCI</t>
  </si>
  <si>
    <t>Pago de Nomina de Incentivos</t>
  </si>
  <si>
    <t>Pago Flete Promese cal Santiago buscar comp.med</t>
  </si>
  <si>
    <t>Pago de Servidor P/ Tomografia</t>
  </si>
  <si>
    <t>Pago de Insumos Medicos Sondas</t>
  </si>
  <si>
    <t>Impresos Diveresos Sanchez</t>
  </si>
  <si>
    <t>Pago Alimentos Act. Institucion</t>
  </si>
  <si>
    <t>Yanire de Jesus  Martinez</t>
  </si>
  <si>
    <t>Mes de Julio 2020</t>
  </si>
  <si>
    <t>Devolucion Ck 9460 No Cobrado</t>
  </si>
  <si>
    <t>Pago Servicios Ambulancia Traslado Personal</t>
  </si>
  <si>
    <t>Pago de Sueldo Conserje Tres Turnos</t>
  </si>
  <si>
    <t>Pago Viatico a Sto Dgo. al SNS</t>
  </si>
  <si>
    <t>Pago de Dos Fletes Mont. Y Sto. Dgo.</t>
  </si>
  <si>
    <t>Pago Legalizacion Contratos Personal</t>
  </si>
  <si>
    <t>Pago de Medicamentos Para Covid</t>
  </si>
  <si>
    <t>Pago de Fotocopias y Servicios Tecnicos</t>
  </si>
  <si>
    <t>Pago Atraso Tel Retencion del 5%</t>
  </si>
  <si>
    <t>Pago Medicamentso Pacientes Covid</t>
  </si>
  <si>
    <t>Pago de Viatico a Santiago Promese</t>
  </si>
  <si>
    <t>Nelson M. Castillo Ureña</t>
  </si>
  <si>
    <t>Pago Factura de Telefonos</t>
  </si>
  <si>
    <t>Aporte de la Regional de Salud Para Covid</t>
  </si>
  <si>
    <t>Deposito Via Cks de la Regional</t>
  </si>
  <si>
    <t>Pago de Tela Para Cirugia</t>
  </si>
  <si>
    <t>Salvador Miguel Sadhala Alba</t>
  </si>
  <si>
    <t>Pago de Fundas Para Farmacia</t>
  </si>
  <si>
    <t>Almacen Genao</t>
  </si>
  <si>
    <t>Pago de Mat. Y Equipo de Oficinas</t>
  </si>
  <si>
    <t>Pago Incentivo Dto. Facturacion Marzo</t>
  </si>
  <si>
    <t>Pago Incentivo Dto. Facturacion Febrero</t>
  </si>
  <si>
    <t>Pago Completivo Real. Electros Marzo</t>
  </si>
  <si>
    <t>Pago Rep. Motor Amb. Y Piezas</t>
  </si>
  <si>
    <t>Pago Viaticos a Santiago Promese</t>
  </si>
  <si>
    <t>Pago 2 Viaticos Santiago a Buscar Medicamentos</t>
  </si>
  <si>
    <t>Pago Flete Traslado Personal Medicos</t>
  </si>
  <si>
    <t>Pago de Sangre P/ Paciente Covid 19</t>
  </si>
  <si>
    <t>Rosado Jimenez Zarzuela</t>
  </si>
  <si>
    <t>Pago Form IR 17, Mayo Completivo</t>
  </si>
  <si>
    <t>Pago Form IR 17, Abril Completivo</t>
  </si>
  <si>
    <t>Pago Form IR 17, de los 700,000.00</t>
  </si>
  <si>
    <t>Pago de Medicamentos covid 19</t>
  </si>
  <si>
    <t>Pago 10 Ligar Clips Para Cirugia</t>
  </si>
  <si>
    <t>Farmaconal, S. A.</t>
  </si>
  <si>
    <t>Pago Reposicion Facturas Caja Chica Junio</t>
  </si>
  <si>
    <t>Pago Reposicion Facturas Caja Chica Mayo</t>
  </si>
  <si>
    <t>Pago Reposicion Facturas Caja Chica Abril</t>
  </si>
  <si>
    <t>Pago Servicios de Ambulancia de Mayo</t>
  </si>
  <si>
    <t>Pago rep. Area de Aislamiento</t>
  </si>
  <si>
    <t xml:space="preserve">Cristian Jose Guaba Tavera </t>
  </si>
  <si>
    <t>Pago Sueldos Mes de Mayo</t>
  </si>
  <si>
    <t>Pago de Medicamentos Covid 19</t>
  </si>
  <si>
    <t>Deposito Via Ck de la Regional de Salud</t>
  </si>
  <si>
    <t>Mes de Junio 2020</t>
  </si>
  <si>
    <t>Pago Sueldo de Seguridad</t>
  </si>
  <si>
    <t>Juan Carlos Santiago</t>
  </si>
  <si>
    <t>Pago Sueldo Conserje Tanda Vespertina</t>
  </si>
  <si>
    <t>Pago Sueldo Conserje Area Dietista</t>
  </si>
  <si>
    <t>Yanibel E. Herrera Torres</t>
  </si>
  <si>
    <t>Pago Mat. Ferretero P/ Area Covid - 19</t>
  </si>
  <si>
    <t>Pago de Insumos de UCI</t>
  </si>
  <si>
    <t>Pago Dieta Personal Traslado Cadaveres</t>
  </si>
  <si>
    <t>Eduardo Almonte</t>
  </si>
  <si>
    <t>Paulino C. Santana Reyes</t>
  </si>
  <si>
    <t>Rafael D. Rodriguez Veras</t>
  </si>
  <si>
    <t>Pago Vaitico a Sto.Dgo Buscar Medicamentos</t>
  </si>
  <si>
    <t>Ramon Antonio Gomez</t>
  </si>
  <si>
    <t>Deposito Suplidores</t>
  </si>
  <si>
    <t>Pago viatico a Santiago A Buscar Medicamentos</t>
  </si>
  <si>
    <t>Alejandrina Alt. Castillo</t>
  </si>
  <si>
    <t>Pago de 2 Fletes Sto. Dgo. y Santiago</t>
  </si>
  <si>
    <t>Federico M. Bernard Bonilla</t>
  </si>
  <si>
    <t>Pago de Insumos Medicos Quirurg</t>
  </si>
  <si>
    <t>Bionuclear</t>
  </si>
  <si>
    <t>Pago Facturas Reposicion Caja Chica</t>
  </si>
  <si>
    <t>Pago Servicios  Division Area Hosp</t>
  </si>
  <si>
    <t>Pago Sueldo Conserje Vespertina</t>
  </si>
  <si>
    <t>Naty S. Rivera Garcia</t>
  </si>
  <si>
    <t>Pagos Servicios Amenizacion Personal</t>
  </si>
  <si>
    <t xml:space="preserve">Yoel Ant. Minaya Rodriguez </t>
  </si>
  <si>
    <t>Pago Gafas Protectoras C I Para Covid 19</t>
  </si>
  <si>
    <t>Juan Miguel Rojas Vailet</t>
  </si>
  <si>
    <t>Pago 5 Fletes Traslado Dra. Caraballo</t>
  </si>
  <si>
    <t>Pago Material de Oficinas y Otros</t>
  </si>
  <si>
    <t>Liriano Nuez Comercial,SRL.</t>
  </si>
  <si>
    <t>Pago Material de Oficinas</t>
  </si>
  <si>
    <t>Pago de Impresos y Materiales de Ofic.</t>
  </si>
  <si>
    <t>Mes de Mayo 2020</t>
  </si>
  <si>
    <t>Nota Credito Bancaria</t>
  </si>
  <si>
    <t>Pago Sueldo Conserje Turno Nocturno</t>
  </si>
  <si>
    <t>Dulcelina Step. Santos</t>
  </si>
  <si>
    <t>Paulino Candido Santana</t>
  </si>
  <si>
    <t xml:space="preserve">Genaro Miguel Reyes </t>
  </si>
  <si>
    <t>Pago 21 Servicios de Ambulancia</t>
  </si>
  <si>
    <t xml:space="preserve">Pago Sueldo Tecnico Rayos x </t>
  </si>
  <si>
    <t>Rafael D. Rodriguez Rojas</t>
  </si>
  <si>
    <t>Pago Completivo Sueldo Conserje</t>
  </si>
  <si>
    <t>Pago Sueldo Cocinera Covid 19</t>
  </si>
  <si>
    <t>Pago Sueldo Conserje Tanda Matutina</t>
  </si>
  <si>
    <t>Estefani M. Matos Rojas</t>
  </si>
  <si>
    <t>Distribuidora Ibsen, SRL.</t>
  </si>
  <si>
    <t>Pago de Placas Rayos X</t>
  </si>
  <si>
    <t>Pago Nomina Electronica Senasa</t>
  </si>
  <si>
    <t>Pago Pieza y M. O. Equipos de Transp.</t>
  </si>
  <si>
    <t>Pago de Viatico a Sto. Dgo.</t>
  </si>
  <si>
    <t>Material Gastable Medicos</t>
  </si>
  <si>
    <t>Sean Dominican</t>
  </si>
  <si>
    <t>Pago de Mediicamentos</t>
  </si>
  <si>
    <t>Feliz Medina Luis Cateter</t>
  </si>
  <si>
    <t>Pago Insumos Para UCI</t>
  </si>
  <si>
    <t>Carlos Dias Unique</t>
  </si>
  <si>
    <t>Almonte Comercial, SRL.</t>
  </si>
  <si>
    <t>Pago de 24 Lentes P/ Personal</t>
  </si>
  <si>
    <t>Deposito Via SNS Por Covid 19</t>
  </si>
  <si>
    <t>Pago Carnes de Cedo</t>
  </si>
  <si>
    <t>Dario Radhames Tejada</t>
  </si>
  <si>
    <t>Pago Viatico a Satiago Promese</t>
  </si>
  <si>
    <t>Tomas M. Peralta Cuesto</t>
  </si>
  <si>
    <t>Ayuda de la Regional Para Oxigeno</t>
  </si>
  <si>
    <t>Deposito Via Ck 019417</t>
  </si>
  <si>
    <t>Pago de 30 Gafas de Seguridad Covid -19</t>
  </si>
  <si>
    <t>Agro Insumos Mao, SRL.</t>
  </si>
  <si>
    <t>Pago Avance Sueldo por Emerg. Covid -19</t>
  </si>
  <si>
    <t>Pago Form - IR-17 , Mes de Marzo 2020</t>
  </si>
  <si>
    <t>Compra 6 Sensores de Flujos</t>
  </si>
  <si>
    <t>Pago Dos Flete Sto. Dgo. Buscar Medicamentos</t>
  </si>
  <si>
    <t>Mes de Abril 2020</t>
  </si>
  <si>
    <t>Comisiones y Nota de Debito</t>
  </si>
  <si>
    <t>Cks Devuelto 9329 No Cobrado</t>
  </si>
  <si>
    <t xml:space="preserve">Pago Viatico  Sto Dgo. Promese </t>
  </si>
  <si>
    <t>Carlos Antonio Mata</t>
  </si>
  <si>
    <t>Pago de 5 Servicios Medicos</t>
  </si>
  <si>
    <t>Matias 27</t>
  </si>
  <si>
    <t>Pag Placas fact 10350369 y abono 10380</t>
  </si>
  <si>
    <t>Pago de Insumos Fact. 774 y Abon 791</t>
  </si>
  <si>
    <t>Pago Sueldos Fijos Marzo</t>
  </si>
  <si>
    <t>Pago sueldo auxiliar de facturacion marzo</t>
  </si>
  <si>
    <t>Angi Girberlina Mercado Vargas</t>
  </si>
  <si>
    <t>pago sueldo camillero correspondiente al mes de febrero</t>
  </si>
  <si>
    <t>pago de diversos viaticos</t>
  </si>
  <si>
    <t>Jose Ant. Matias Rodriguez</t>
  </si>
  <si>
    <t xml:space="preserve">pago viatico </t>
  </si>
  <si>
    <t>Veronica M. Liriano</t>
  </si>
  <si>
    <t>Pago sueldo chofer mes de marzo 2020</t>
  </si>
  <si>
    <t>Miguel Tomas Valdez Mosquea</t>
  </si>
  <si>
    <t>pago sueldo consejera del sai mes de marzo 2020</t>
  </si>
  <si>
    <t>Jenifer Del Carmen Peña Nuñez</t>
  </si>
  <si>
    <t>.20/3/2020</t>
  </si>
  <si>
    <t>Pago Sueldo Enc. De Igualas Med. Mes de marzo</t>
  </si>
  <si>
    <t>pago suelldo sec. De adm mes de marzo 2020</t>
  </si>
  <si>
    <t xml:space="preserve">Viatico viaje a sant. Dom. A entregar liquidación de fondos correspondientes al 2020. </t>
  </si>
  <si>
    <t>pago dervicios en el dpto. de fact.</t>
  </si>
  <si>
    <t xml:space="preserve">Luisa gabriela Tavera Duran </t>
  </si>
  <si>
    <t>Deposito de Odontoligia</t>
  </si>
  <si>
    <t>pago de form-17 correspondiente al mes de septiembre 2019</t>
  </si>
  <si>
    <t>pago de form-17 correspondiente al mes de agosto 2019</t>
  </si>
  <si>
    <t>pago arbitrio municipal por recogida de desechos solidos correspoendiete al año 2019</t>
  </si>
  <si>
    <t>Ayuntamiento Municipal de Mao</t>
  </si>
  <si>
    <t xml:space="preserve">Pago Jjuego de bandas P/ vehiculo de la institucion </t>
  </si>
  <si>
    <t xml:space="preserve">Margarita Ant. Rivera Reyes </t>
  </si>
  <si>
    <t>ANULADO</t>
  </si>
  <si>
    <t>pago servicios de comida para operativo medico</t>
  </si>
  <si>
    <t>Leonelsy Ant. Rodriguez Almonte</t>
  </si>
  <si>
    <t xml:space="preserve">pago varios viaticos </t>
  </si>
  <si>
    <t>Pago Viatico Tres Viajes Santiago</t>
  </si>
  <si>
    <t xml:space="preserve">Pago Viatico Sto. Dgo. P/ Buscar Med. </t>
  </si>
  <si>
    <t>Cruz Alejandro Hernandez Peg</t>
  </si>
  <si>
    <t xml:space="preserve">pago flete a sant. Dom. Llevar personal  </t>
  </si>
  <si>
    <t>Leonardo Rodriguez Santana</t>
  </si>
  <si>
    <t>Pago Flete Sto. Dgo. Act. Salud</t>
  </si>
  <si>
    <t>Juan Ramon Diaz Espinal</t>
  </si>
  <si>
    <t>trans</t>
  </si>
  <si>
    <t>Pago de Cajas Plasticas</t>
  </si>
  <si>
    <t>Pricesmart Dominicana, SRL.</t>
  </si>
  <si>
    <t>pago viatico ayudante viaje a promese call</t>
  </si>
  <si>
    <t>Pedro luis Ventura</t>
  </si>
  <si>
    <t>Enmanuel Cruz Reyes</t>
  </si>
  <si>
    <t>pago viatico viaje  a promese call sant. Dom.</t>
  </si>
  <si>
    <t>pago form IR-17 mes de julio 2019</t>
  </si>
  <si>
    <t xml:space="preserve">pago de pan y otras necesidades </t>
  </si>
  <si>
    <t>Alexis de Jesus Cruz</t>
  </si>
  <si>
    <t>pago de viatico Varias actividades</t>
  </si>
  <si>
    <t xml:space="preserve">pago servicios de facturacion </t>
  </si>
  <si>
    <t>Judith Rosibel Jimenez</t>
  </si>
  <si>
    <t>Pago Servicios Jornada Quirurgica</t>
  </si>
  <si>
    <t xml:space="preserve">Bienvenida Yoselin Duran Disla </t>
  </si>
  <si>
    <t>Pago sueldo auxiliar de facturacion Febrero</t>
  </si>
  <si>
    <t>Estefani N Gil Rodriguez</t>
  </si>
  <si>
    <t>Pago Sueldo Auxiliar de Cocina</t>
  </si>
  <si>
    <t>Anyi G. Mercado Vargas</t>
  </si>
  <si>
    <t>Pago sueldo Consejero SAI febrero</t>
  </si>
  <si>
    <t>Pago Sueldo Enc. De Igualas Med.</t>
  </si>
  <si>
    <t>pago sueldo chofer gral. Febrero</t>
  </si>
  <si>
    <t>Pago sueldo secretaria de adm</t>
  </si>
  <si>
    <t>Pago sueldo camillero correespondiente al mes de enero</t>
  </si>
  <si>
    <t>pago saldo de servicios de pintura en hab. Y pasillos</t>
  </si>
  <si>
    <t xml:space="preserve">Pedro luis Ventura </t>
  </si>
  <si>
    <t>pago confeccion de enpastados y compra de sellos</t>
  </si>
  <si>
    <t>Pago de Material Plasticos</t>
  </si>
  <si>
    <t>Multicentro El Mana, SRL.</t>
  </si>
  <si>
    <t>Abono Num. 3 Motor Ambulancia</t>
  </si>
  <si>
    <t>Deposito de Alquiler Cafeteria</t>
  </si>
  <si>
    <t>Pago de M. O. Elaboracion Pared Ofic.</t>
  </si>
  <si>
    <t xml:space="preserve">Mes de Febrero </t>
  </si>
  <si>
    <t>Pago 6 Servicios Medicos</t>
  </si>
  <si>
    <t>Juan Alberto Matias</t>
  </si>
  <si>
    <t>Mes de Marzo 2020</t>
  </si>
  <si>
    <t>Comisiones y Cargos Bancarios</t>
  </si>
  <si>
    <t>Pago Form - IR-17</t>
  </si>
  <si>
    <t>Colector impuestos Internos</t>
  </si>
  <si>
    <t>pago carne de pollo</t>
  </si>
  <si>
    <t>pago de toner y rellenado de cartuchos</t>
  </si>
  <si>
    <t>Computinta Internacional</t>
  </si>
  <si>
    <t>pago confeccion cubre falta</t>
  </si>
  <si>
    <t>Cristian Jose Guaba</t>
  </si>
  <si>
    <t>pago carne correspondiente al mes de julio</t>
  </si>
  <si>
    <t xml:space="preserve">compra de medicamentos urgentes </t>
  </si>
  <si>
    <t>Pago factura telefonicas</t>
  </si>
  <si>
    <t xml:space="preserve">pago factura telefonica </t>
  </si>
  <si>
    <t>Pago de Medicamentos F. del Pueblo</t>
  </si>
  <si>
    <t>Pago Frutas Festividad Dic. 2019</t>
  </si>
  <si>
    <t>Genobeba de Jesus Rodriguez</t>
  </si>
  <si>
    <t>Pago Reposicion Facturas Caja Chica</t>
  </si>
  <si>
    <t>Pago sueldo Consejero SAI Enero</t>
  </si>
  <si>
    <t>Pago Sueldo Aux. Facturacion Enero 2020</t>
  </si>
  <si>
    <t>Pago Servicios Dto. de Facturacion</t>
  </si>
  <si>
    <t>Pago Sueldo Cocinera Enero 2020</t>
  </si>
  <si>
    <t>Mes de Febrero 2020</t>
  </si>
  <si>
    <t>Dev. Cks Anulados 8915/8922/8971/9039/9066/9221/9272/9340</t>
  </si>
  <si>
    <t>Pago Form IR -17</t>
  </si>
  <si>
    <t>Pago Sueldo Chofer Direccion</t>
  </si>
  <si>
    <t>Pago Sueldo Enc. de Compras</t>
  </si>
  <si>
    <t>Genaro M. Reyes</t>
  </si>
  <si>
    <t>Pago Sueldo Aux. Administracion</t>
  </si>
  <si>
    <t>Pago de Suelos Fijos</t>
  </si>
  <si>
    <t>Pago Telefons Flotas mes Dic. 2019</t>
  </si>
  <si>
    <t>Pago Sueldo Conserje Por Cubrir Vac.</t>
  </si>
  <si>
    <t>Pago de Pila Para Glucometro</t>
  </si>
  <si>
    <t>Pago Viatico a Sto. Dgo. Saneacion Nom.</t>
  </si>
  <si>
    <t>Pago M. O. Sordadura Cama Camion</t>
  </si>
  <si>
    <t>Favio Ant. Peña</t>
  </si>
  <si>
    <t>2 do. Abono Fact. Instalacion Central Tel.</t>
  </si>
  <si>
    <t>Frandy Salvador Baez Estevez</t>
  </si>
  <si>
    <t>Pago Vegetalez</t>
  </si>
  <si>
    <t>Pago Plasticos y Material de Limp.</t>
  </si>
  <si>
    <t>Pago Saldo Acuerdo Prest. Laborales</t>
  </si>
  <si>
    <t>Jacques Eddy Coqmar</t>
  </si>
  <si>
    <t>Pago Viatico Reunion UTR Santiago</t>
  </si>
  <si>
    <t>Pago de Medicamnetos</t>
  </si>
  <si>
    <t>Clinica Dr. Montesino, SRL.</t>
  </si>
  <si>
    <t>Pago Vaitico a Hospital D. Contreras</t>
  </si>
  <si>
    <t>Pablo Fco. Colon</t>
  </si>
  <si>
    <t>Activiad Navideña</t>
  </si>
  <si>
    <t>Deposito Por Donacion</t>
  </si>
  <si>
    <t>Mes de Enero 2020</t>
  </si>
  <si>
    <t>Ck 9491 Anulado Despues de Conciliado</t>
  </si>
  <si>
    <t>Yulisa Ysabel Chavez</t>
  </si>
  <si>
    <t>Pago de Sueldo Enc. De Iguala</t>
  </si>
  <si>
    <t>Pago Medicamentos Controlados</t>
  </si>
  <si>
    <t>Centro M. de Esp. Santiago Apostol</t>
  </si>
  <si>
    <t>Pago Repuestos Rep. Ambualncia</t>
  </si>
  <si>
    <t>Victor Mitsubishi</t>
  </si>
  <si>
    <t>Completivo Sueldo Pendientes 2016</t>
  </si>
  <si>
    <t>Pago Sueldos Pendientes 2016</t>
  </si>
  <si>
    <t>Farmacia Elyfior,SRL.</t>
  </si>
  <si>
    <t>Pago Servicios Medicos Por Licencia</t>
  </si>
  <si>
    <t>Claudio de Jesus Lugo Bernard</t>
  </si>
  <si>
    <t>Pago  Conf. 2 Colchones Area UCI</t>
  </si>
  <si>
    <t>Juan de Js de la Cruz</t>
  </si>
  <si>
    <t>Pago Repuestos Rep. Camioneta</t>
  </si>
  <si>
    <t>Victor Manuel Mendez</t>
  </si>
  <si>
    <t>Pago Servicios Realizacion Electros</t>
  </si>
  <si>
    <t>Pago Vegetales y Otras Necesidades</t>
  </si>
  <si>
    <t>Pago Utiles y Materiales de Oficinas</t>
  </si>
  <si>
    <t>Rafael Danilo Almanzar</t>
  </si>
  <si>
    <t>Pago Servicios Limpieza en Cirugia</t>
  </si>
  <si>
    <t>Pago Viatico Traslado Pac. La Vega</t>
  </si>
  <si>
    <t>Pago Sueldo Chofer Aux. Administ</t>
  </si>
  <si>
    <t>Miguel Tomas Valdez</t>
  </si>
  <si>
    <t>Pago Sueldo Sec. Administracion</t>
  </si>
  <si>
    <t>Pago Servicios de Recoleccion de Basura</t>
  </si>
  <si>
    <t>Juan de Jesus Rodriguez</t>
  </si>
  <si>
    <t>Pago 5 Servicios Medicos</t>
  </si>
  <si>
    <t>Pago Sueldos Fijos Diciembre</t>
  </si>
  <si>
    <t>Pago de Insumos Rayos X</t>
  </si>
  <si>
    <t xml:space="preserve">Pago Viatico a Santiago Recoger </t>
  </si>
  <si>
    <t>Pago Fact. Reposicion de Caja Chica</t>
  </si>
  <si>
    <t>Deposito Alquiler Cafeteria</t>
  </si>
  <si>
    <t>Abono Fact. Medicamentos</t>
  </si>
  <si>
    <t>Pago de Servicios Medico</t>
  </si>
  <si>
    <t>Dep. Banreservas SeNaSa</t>
  </si>
  <si>
    <t>Pago Viatico a la Vega Llevar Pacientes</t>
  </si>
  <si>
    <t>Jose Ant. Matias</t>
  </si>
  <si>
    <t>Pago Viatico Taller Carta Comp.</t>
  </si>
  <si>
    <t>Yudelka del C. Perez</t>
  </si>
  <si>
    <t>Pago de Alimentos Cocidos</t>
  </si>
  <si>
    <t>De Comer, SRL.</t>
  </si>
  <si>
    <t>Pago Viatico a Santiago Promese</t>
  </si>
  <si>
    <t>Jose Ramon Lora</t>
  </si>
  <si>
    <t>Valentin Ant. Baez</t>
  </si>
  <si>
    <t>Pago Flete al SNS Revision de Cuentas</t>
  </si>
  <si>
    <t>Pago de Utiles y Material de Oficinas</t>
  </si>
  <si>
    <t>Pago de Estrellas Dulces Al Personal</t>
  </si>
  <si>
    <t>Raynelda Sanchez</t>
  </si>
  <si>
    <t>Pago Servicios Montaje Compartir</t>
  </si>
  <si>
    <t>Yina Alexandra Batista Reyes</t>
  </si>
  <si>
    <t>Pago Servicios Medicos de Ortopedia</t>
  </si>
  <si>
    <t>Yudis Nehemias Mejia de Castro</t>
  </si>
  <si>
    <t>Pago de Medicamtos</t>
  </si>
  <si>
    <t>Pago de Rep. Bancos y Arbol de Nav.</t>
  </si>
  <si>
    <t>Jose Rafael Rodriguez Martinez</t>
  </si>
  <si>
    <t>Distribuidora Pauliza, SRL.</t>
  </si>
  <si>
    <t>2do. Abono Motor Ambualncia</t>
  </si>
  <si>
    <t>Pago Medicamentos P/ Emergencia</t>
  </si>
  <si>
    <t>Pago Insumos de Cirugia</t>
  </si>
  <si>
    <t>Pago de Insumos de Hospitalizacion</t>
  </si>
  <si>
    <t>Pago Adiestramiento de Personal</t>
  </si>
  <si>
    <t>Pago Serv. Señalizacion Dif Areas</t>
  </si>
  <si>
    <t>Francis B. Muñoz Rodriguez</t>
  </si>
  <si>
    <t>Abono Fact. Aire TGM</t>
  </si>
  <si>
    <t>Pago Regalia Pascual 2019</t>
  </si>
  <si>
    <t>Pago Ragalia Pascual Camillero</t>
  </si>
  <si>
    <t>Pago Regalia Pascual Sec. Administ.</t>
  </si>
  <si>
    <t>Pago Regalia Pascual Enc. de Igualas</t>
  </si>
  <si>
    <t>Jose R. Martinez</t>
  </si>
  <si>
    <t>Pago de Pan y Queso</t>
  </si>
  <si>
    <t>Pago de carnes</t>
  </si>
  <si>
    <t xml:space="preserve">Pago Viatico Viaje Al SNS </t>
  </si>
  <si>
    <t>Julian Morel</t>
  </si>
  <si>
    <t>Pago Viatico Viaje Hospital La Vega</t>
  </si>
  <si>
    <t>Pago Viatico Viaje al SNS Taller S/ Metas</t>
  </si>
  <si>
    <t>Jose Miguel Velez</t>
  </si>
  <si>
    <t>Pago Viatico Viaje Hospital Bencosme</t>
  </si>
  <si>
    <t>Rafael D. Estevez</t>
  </si>
  <si>
    <t>Pago Viatico Santiago Reunion UTR</t>
  </si>
  <si>
    <t>Pago de Bateria P/ Camion del Hospital</t>
  </si>
  <si>
    <t>Pago Bordados Blusas Atenc.</t>
  </si>
  <si>
    <t>Jarfri Rafael Valerio</t>
  </si>
  <si>
    <t>Pago Viatico a la Vega</t>
  </si>
  <si>
    <t>Pago Vegetales del 01-08-15/11/19</t>
  </si>
  <si>
    <t>Pago Viatico Taller HS3 y USAID</t>
  </si>
  <si>
    <t>Sobeira Cabrera</t>
  </si>
  <si>
    <t>Pago Viatico Taller de Compras</t>
  </si>
  <si>
    <t>Ana R Herrera Villalona</t>
  </si>
  <si>
    <t>Pago Flete Viajes Sto. Dgo. Promese</t>
  </si>
  <si>
    <t>Federico M. Bernard</t>
  </si>
  <si>
    <t>Pago Acuerdo Prestaciones Lab.</t>
  </si>
  <si>
    <t>Deposito de Alquiler de Cafeteria</t>
  </si>
  <si>
    <t>Pago Viatico Viaje Santiago Reg. 2</t>
  </si>
  <si>
    <t>Pago de Alimentos y Mat. Limpieza</t>
  </si>
  <si>
    <t>Pago Serigrafia 22 Camisetas</t>
  </si>
  <si>
    <t>Yanibel Marrero</t>
  </si>
  <si>
    <t>Pago Plasticos y Papel</t>
  </si>
  <si>
    <t>Pago Arreglo de Puerta Emergencia</t>
  </si>
  <si>
    <t>Carlos e. Santos Tavarez</t>
  </si>
  <si>
    <t>Mes de Diciembre 2019</t>
  </si>
  <si>
    <t>Pago Servicios Medicos</t>
  </si>
  <si>
    <t>Pago Sueldo Conserje</t>
  </si>
  <si>
    <t>Dominicana E. Rodriguez Garcia</t>
  </si>
  <si>
    <t>Yoskaira Alt. Estevez Rodriguez</t>
  </si>
  <si>
    <t>Pago Sueldo Tecnico de Yeso</t>
  </si>
  <si>
    <t>Rainy Ramon Duran Tavarez</t>
  </si>
  <si>
    <t>Pago Sueldo Asistente Dental</t>
  </si>
  <si>
    <t>Flor Orquidia Peralta Taveras</t>
  </si>
  <si>
    <t>Pago Sueldo Enc. de Egualas Medicas</t>
  </si>
  <si>
    <t>Mes de Noviembre</t>
  </si>
  <si>
    <t>Pago de Tubos Nebulizadores</t>
  </si>
  <si>
    <t>Farmaconal</t>
  </si>
  <si>
    <t>Pago de Repuestos P/ Ambulancia</t>
  </si>
  <si>
    <t>Rafael T. Dominguez</t>
  </si>
  <si>
    <t>Pago de Pampers P/ Cirugia y Emerg</t>
  </si>
  <si>
    <t>Juan Miguel Rodriguez</t>
  </si>
  <si>
    <t>Pago de Placa de Reconocimiento</t>
  </si>
  <si>
    <t>Jose Eliseo Alvarez Suaso</t>
  </si>
  <si>
    <t>Saldo Confeccion de 5 colchones</t>
  </si>
  <si>
    <t>Juan de Jesus de la Cruz</t>
  </si>
  <si>
    <t>Pago de Adornos de Navidad</t>
  </si>
  <si>
    <t>Rosa Maria Lee Velez</t>
  </si>
  <si>
    <t>Pago Flete Viaje Promese Busacar Med</t>
  </si>
  <si>
    <t>Freddy F. Rodriguez Perez</t>
  </si>
  <si>
    <t>Pago Rep. De 2 Puertas Area Frontal</t>
  </si>
  <si>
    <t>Carlos E. Santos Tavarez</t>
  </si>
  <si>
    <t>Pago Banda de Freno Ambulancia</t>
  </si>
  <si>
    <t>Rafael D. Santos Minier</t>
  </si>
  <si>
    <t>Pago de Agua Jul., Agost. Y Sept.</t>
  </si>
  <si>
    <t>Pago Viatico a Santiago a Cotizar</t>
  </si>
  <si>
    <t>T-80050110</t>
  </si>
  <si>
    <t>Pago Viatico a Moca Induccion S/Fact.</t>
  </si>
  <si>
    <t>Pago Flete Viaje Sto. Dgo. Al SNS</t>
  </si>
  <si>
    <t>Pago Viatico Sto. Dgo. Buscar Med.</t>
  </si>
  <si>
    <t>Pago de Mat. Limpieza y Plasticos</t>
  </si>
  <si>
    <t>Pago Carne de Cerdo</t>
  </si>
  <si>
    <t>Rafael D. Almanzar</t>
  </si>
  <si>
    <t>Pago de Carne de Pollo</t>
  </si>
  <si>
    <t>Pago Viatico a Sgo. Promese</t>
  </si>
  <si>
    <t>Pago de Viatico al SNS</t>
  </si>
  <si>
    <t>Ana Herrera</t>
  </si>
  <si>
    <t>T-70363015</t>
  </si>
  <si>
    <t>Pago Insumos de Rayos X</t>
  </si>
  <si>
    <t>T-200030853</t>
  </si>
  <si>
    <t>Pago de Plasticos Desechable</t>
  </si>
  <si>
    <t>Gladis Hungria Rodriguez</t>
  </si>
  <si>
    <t>Pago de 15 Blusa al Personal</t>
  </si>
  <si>
    <t>Confecciones Louardos, SRL.</t>
  </si>
  <si>
    <t>T80030563</t>
  </si>
  <si>
    <t>T-80060290</t>
  </si>
  <si>
    <t>T-80060287</t>
  </si>
  <si>
    <t>Pago Saldo M. O. Pintura</t>
  </si>
  <si>
    <t>Pago Viatico Vije Santiago</t>
  </si>
  <si>
    <t>Juan de jesus Rodriguez</t>
  </si>
  <si>
    <t>Pago Equipos de Informatica</t>
  </si>
  <si>
    <t>Pago Flete Viaje Sto. Dgo. Taller</t>
  </si>
  <si>
    <t>Pago Viatico Viaje Sto. Dgo.</t>
  </si>
  <si>
    <t>Pago de Gomas 235x 65x 16</t>
  </si>
  <si>
    <t>Domingo Ant. Reyes Torres</t>
  </si>
  <si>
    <t>Pago Limpoeza Piso Dif. Areas</t>
  </si>
  <si>
    <t>Nelson H. Jimenez Mercado</t>
  </si>
  <si>
    <t>Pago Abono Prestaciones Lab.</t>
  </si>
  <si>
    <t>Pago de Paila con Tapa de 4</t>
  </si>
  <si>
    <t>Cecilia B. Liz Nuñez</t>
  </si>
  <si>
    <t>Pago rep. Bancos y Ventanas</t>
  </si>
  <si>
    <t>Pago de Sueldo Tecnico Yeso</t>
  </si>
  <si>
    <t>Pago del Mes de Septiembre</t>
  </si>
  <si>
    <t>Pago de Sueldo Enc. de Almacen</t>
  </si>
  <si>
    <t>Pago Flete Sto. Dgo. Y Santiago</t>
  </si>
  <si>
    <t>Marino Estebal Delgado</t>
  </si>
  <si>
    <t>Abono 50% M. O. Pinturas del Hosp</t>
  </si>
  <si>
    <t>Pago Instalacion Motor Ambualncia</t>
  </si>
  <si>
    <t>Victor A. Santos Gomez</t>
  </si>
  <si>
    <t>Pago Viatico Viaje a Santiago</t>
  </si>
  <si>
    <t>Edgar Nicir Vargas Hernandez</t>
  </si>
  <si>
    <t>Pago de Materiales Gastables</t>
  </si>
  <si>
    <t>Services Products, SRL.</t>
  </si>
  <si>
    <t>Pago Sueldo conserje</t>
  </si>
  <si>
    <t>Asly Mayelin Rojas Sanchez</t>
  </si>
  <si>
    <t>Pago Material Gastable Quirurgico</t>
  </si>
  <si>
    <t>Mes de Noviembre 2019</t>
  </si>
  <si>
    <t>Pago Form IR-17</t>
  </si>
  <si>
    <t>Pago de Servicios Dto Facturacion</t>
  </si>
  <si>
    <t>Pago Incentivo Senasa</t>
  </si>
  <si>
    <t>Pago de Alimentos P/ Despensa</t>
  </si>
  <si>
    <t>Pago de Flete a Sto Dgo. al SNS</t>
  </si>
  <si>
    <t>Pago combustibles</t>
  </si>
  <si>
    <t>De Luisa Blanco Buffet</t>
  </si>
  <si>
    <t>Pago Sello y Talonarios de Caja Chica</t>
  </si>
  <si>
    <t>Pago Abono Motor Ambulancia</t>
  </si>
  <si>
    <t>Utencilios Medicos</t>
  </si>
  <si>
    <t>T-80070284</t>
  </si>
  <si>
    <t>Completivo de Senasa</t>
  </si>
  <si>
    <t xml:space="preserve">Pago Completivo Nomina Incentivo </t>
  </si>
  <si>
    <t>Pago Viatico a Santiago Buscar Med.</t>
  </si>
  <si>
    <t>Pago Viatico a Santiago Reunion UTR</t>
  </si>
  <si>
    <t>Luis Reyes F. Medina</t>
  </si>
  <si>
    <t>T-80070344</t>
  </si>
  <si>
    <t>Pago de Detergente P/ Limpieza</t>
  </si>
  <si>
    <t>Domingo A. Rodriguez Collado</t>
  </si>
  <si>
    <t>Abono Fact. Instalcion Central Telf.</t>
  </si>
  <si>
    <t>Pago Serv. De Pisos Dif. Areas</t>
  </si>
  <si>
    <t>Pago de Vegetales Semanas 13,20,23</t>
  </si>
  <si>
    <t>Pago Viatico Santiago Buscar Med.</t>
  </si>
  <si>
    <t>Pago de 6 Serv. Medicos Emergencia</t>
  </si>
  <si>
    <t>Serviamed Dominicana, SRL.</t>
  </si>
  <si>
    <t>T-80030292</t>
  </si>
  <si>
    <t>Pago Placa reconocimientos Enfermeras</t>
  </si>
  <si>
    <t>Pago Aut. Confeccion Chequeras</t>
  </si>
  <si>
    <t>Pago 50 Pastelito Recnocimiento Enf.</t>
  </si>
  <si>
    <t>Gilberto Nuñez</t>
  </si>
  <si>
    <t>Compra de Sonda Nasogastrica</t>
  </si>
  <si>
    <t>Monica D. Gonzalez Ramos</t>
  </si>
  <si>
    <t>Pago Sueldo Recepcionista mes Sept.</t>
  </si>
  <si>
    <t xml:space="preserve">Hector Ml. Candelario Mora </t>
  </si>
  <si>
    <t>Pago Participacion Congreso Odont.</t>
  </si>
  <si>
    <t>Reinalda del Rosario Espinal</t>
  </si>
  <si>
    <t>Sobrante de Compra que Hiso Ana</t>
  </si>
  <si>
    <t>Deposito Sobrante</t>
  </si>
  <si>
    <t>Pago Cofeccion de 5 colchones</t>
  </si>
  <si>
    <t>Ultralab, SRL.</t>
  </si>
  <si>
    <t>Pago Sueldos Mes de Agosto</t>
  </si>
  <si>
    <t>Mes de Octubre 2019</t>
  </si>
  <si>
    <t>Pago Sueldo Conserje 15 Dias Trab.</t>
  </si>
  <si>
    <t>Pago Serv. Dto de Facturacion</t>
  </si>
  <si>
    <t>Yenifer Torres</t>
  </si>
  <si>
    <t>Pago Sueldo mes de Junio</t>
  </si>
  <si>
    <t xml:space="preserve">No Cobrado </t>
  </si>
  <si>
    <t>Victor de Jesus Acosta</t>
  </si>
  <si>
    <t>Pago Alimentos P/ Despensa</t>
  </si>
  <si>
    <t>Pago Viatico a Santiago Buscar Alimentos</t>
  </si>
  <si>
    <t>Pago Servicios de Pintura de Hab. Y Pasillos</t>
  </si>
  <si>
    <t>Pago Utiles de Informatica</t>
  </si>
  <si>
    <t>Pago Carnes y Embutidos del 23 al 30</t>
  </si>
  <si>
    <t>Super Mercado Maeño, ERIL.</t>
  </si>
  <si>
    <t>Pago Viatico Buscar Inusmos RX</t>
  </si>
  <si>
    <t>Pago de Plasticos</t>
  </si>
  <si>
    <t>Pago de Insumos de Oficinas</t>
  </si>
  <si>
    <t>Manuel de Jesus Peralta</t>
  </si>
  <si>
    <t>T-80010444</t>
  </si>
  <si>
    <t>Distribuidora Ybsen, SRL.</t>
  </si>
  <si>
    <t>T-70361952</t>
  </si>
  <si>
    <t>Pago Saldo Conf. Cubiculo ARS</t>
  </si>
  <si>
    <t>Pago de Insumos de Costudera</t>
  </si>
  <si>
    <t>Jaliah Merceria y Variedades, SRL.</t>
  </si>
  <si>
    <t>Pago Viatico Vije Hosp. Pto. Plata</t>
  </si>
  <si>
    <t>Pericles ant. Ramirez Gutierrez</t>
  </si>
  <si>
    <t>Bio Nuclear, SA.</t>
  </si>
  <si>
    <t>T-80010292</t>
  </si>
  <si>
    <t>T-70364237</t>
  </si>
  <si>
    <t>Dep. de Odontontoligia</t>
  </si>
  <si>
    <t>Pago Viatico a Santiago Super Mercado</t>
  </si>
  <si>
    <t>Pagos Incentivos Senasa Enero-Junio</t>
  </si>
  <si>
    <t>Pago Nomina Incentivos de Senasa</t>
  </si>
  <si>
    <t>Bravo, S. A.</t>
  </si>
  <si>
    <t>Pago P/ Crear Fonso de Caja Chica</t>
  </si>
  <si>
    <t>Pago M. O. Brillados Pasillos Hosp.</t>
  </si>
  <si>
    <t>Abono Fact. De Medicamentos</t>
  </si>
  <si>
    <t>T-80010248</t>
  </si>
  <si>
    <t>Bio Nova, SRL.</t>
  </si>
  <si>
    <t>T-80010246</t>
  </si>
  <si>
    <t>Compra de Tela P/ Sabanas</t>
  </si>
  <si>
    <t>Salvador M. Sadhala Alba</t>
  </si>
  <si>
    <t>Ab. 50% Conf. Cubiculo P/ Igualas</t>
  </si>
  <si>
    <t>Pago Horas Extras</t>
  </si>
  <si>
    <t>Pago Sabana y corcha P/ La habitaciones</t>
  </si>
  <si>
    <t>Alejandro Rafael Lee</t>
  </si>
  <si>
    <t>Pago Viatico a Santiago P/ Cotizaciones</t>
  </si>
  <si>
    <t>Disomary Castillo</t>
  </si>
  <si>
    <t>Pago Carne de Pollo de Junio 2019</t>
  </si>
  <si>
    <t xml:space="preserve">Pago de Estufa y Colchon </t>
  </si>
  <si>
    <t>Pago por Cubrir Vacaciones de Noche</t>
  </si>
  <si>
    <t>Pago Pieza Reparacion Camioneta</t>
  </si>
  <si>
    <t>Repuesto Miguel Arsenio, SRL.</t>
  </si>
  <si>
    <t>Pago Viaje Sto. Dgo. Rev. De Cuentas</t>
  </si>
  <si>
    <t>Pago Serv. Medicos de Emergencia</t>
  </si>
  <si>
    <t>T-80010340</t>
  </si>
  <si>
    <t>Pago de Horas Extras</t>
  </si>
  <si>
    <t>Pago Sueldo Conserje de Julio</t>
  </si>
  <si>
    <t>Jenny Alt. Mercado</t>
  </si>
  <si>
    <t>Mes de Septiembre 2019</t>
  </si>
  <si>
    <t>Pago Vegetales del 02/08 al 06/09/19</t>
  </si>
  <si>
    <t>Odontologia</t>
  </si>
  <si>
    <t>Pago de Insumos Quirugicos</t>
  </si>
  <si>
    <t>Farmaconal, SRL.</t>
  </si>
  <si>
    <t>Pago Fact. Plasticos y Utiles de Cocina</t>
  </si>
  <si>
    <t>Pago Serv. Prep. Alimentos Act. Fin De año</t>
  </si>
  <si>
    <t>Edwin A. Gonzalez Duran</t>
  </si>
  <si>
    <t>Pago Factura de Gas</t>
  </si>
  <si>
    <t>T-80010252</t>
  </si>
  <si>
    <t>Pago Fact. Materiales de Oficinas</t>
  </si>
  <si>
    <t>Pago Sueldo Enc. Iguala</t>
  </si>
  <si>
    <t>Pago de Sueldo Camillero</t>
  </si>
  <si>
    <t>saldo Fact. Confeccion Unif. Odontologia</t>
  </si>
  <si>
    <t>Norberto Jose Rojas Rosario</t>
  </si>
  <si>
    <t>Pago Sueldo mes de Julio</t>
  </si>
  <si>
    <t>Saldo M. O. Confecion Cubiculo</t>
  </si>
  <si>
    <t>Pago Facturas de  Oxigeno</t>
  </si>
  <si>
    <t>Pago Viatico Reunion Fiscalizacion y Rev.</t>
  </si>
  <si>
    <t>Abono Fact. Placas Rayos X</t>
  </si>
  <si>
    <t>T-80050387</t>
  </si>
  <si>
    <t>Pulino Candido Santana</t>
  </si>
  <si>
    <t>Pago viatico conferncia Plaza de Salud</t>
  </si>
  <si>
    <t>Carmen Josefina Espinal</t>
  </si>
  <si>
    <t>Pago Abono M. O. cubiculo A. al U</t>
  </si>
  <si>
    <t>Cristian J. Guaba</t>
  </si>
  <si>
    <t>Pago Curso Tecnico Secretaria</t>
  </si>
  <si>
    <t>Pago Oxigeno Deuda año 2016</t>
  </si>
  <si>
    <t>Pago carne de Pollos mes Junio</t>
  </si>
  <si>
    <t>Pago carne de Pollos mes Mayo</t>
  </si>
  <si>
    <t>Julio C. Rodriguez</t>
  </si>
  <si>
    <t>Yuberkis J. Ureña</t>
  </si>
  <si>
    <t>Pago Flete Llevar Cuenta al SNS</t>
  </si>
  <si>
    <t>Dep. Banreservas Oxigeno</t>
  </si>
  <si>
    <t>T-80010014</t>
  </si>
  <si>
    <t>Pago Por Cubrir Licencia a Personal</t>
  </si>
  <si>
    <t xml:space="preserve">Jenny Altagracia Mercado </t>
  </si>
  <si>
    <t>Pago Flete Sto. Dgo. Llevar Fondos</t>
  </si>
  <si>
    <t>T-100161</t>
  </si>
  <si>
    <t>Pago viaticos Ssto. Dgo. Y Santiago</t>
  </si>
  <si>
    <t>Pago Flete Vaije a Promese</t>
  </si>
  <si>
    <t>Pago Mat. Gast., Plastico y ut. Coc.</t>
  </si>
  <si>
    <t>Pago de Vegetales Sem-5,8</t>
  </si>
  <si>
    <t>Rosa M. Cabrera</t>
  </si>
  <si>
    <t>Pago de Agua mes de Mayo</t>
  </si>
  <si>
    <t>Pago Vegetales Sem. 21,24,28 Junio</t>
  </si>
  <si>
    <t>Pago Fact. 0067 de Medicamentos</t>
  </si>
  <si>
    <t>Pago Comp. Sueldo Enc. R. H.</t>
  </si>
  <si>
    <t>Sindry Cruz</t>
  </si>
  <si>
    <t>Pago Completivo de Diciembre 2016</t>
  </si>
  <si>
    <t>Pago Nomina Completivo Pendientes</t>
  </si>
  <si>
    <t>Pago Nomina Mes de Junio</t>
  </si>
  <si>
    <t>Pago For IR - 17</t>
  </si>
  <si>
    <t>Pago Servicios Dto Facturacion</t>
  </si>
  <si>
    <t>Fiarma Duran</t>
  </si>
  <si>
    <t>Pago por Cubrir Vac. Facturacion</t>
  </si>
  <si>
    <t>Pago por Cubrir Vac. Cuidados Int.</t>
  </si>
  <si>
    <t>Evelin Martinez Then</t>
  </si>
  <si>
    <t>Mes de Agosto 2019</t>
  </si>
  <si>
    <t>Nota Credito Cks Devuelto</t>
  </si>
  <si>
    <t>T-070513</t>
  </si>
  <si>
    <t>Pago Viatico viaje seguridad Hosp.</t>
  </si>
  <si>
    <t>Jose Luis Tavarez</t>
  </si>
  <si>
    <t>Pago Vaitico Curso Taller Gestion Modelo</t>
  </si>
  <si>
    <t>Sharlin Del C. Marte Dominguez</t>
  </si>
  <si>
    <t>Pago Fact. Telefonos mes de Mayo</t>
  </si>
  <si>
    <t>Pago de 4 Gomas P/ Camioneta M.</t>
  </si>
  <si>
    <t>Roman Antonio Marte</t>
  </si>
  <si>
    <t>Pago Medicamentos ARS u Otros</t>
  </si>
  <si>
    <t>Pago Confeccion de 4 Colchones</t>
  </si>
  <si>
    <t>Pago Viatico Viaje Curso Taller Pruebs de VIH</t>
  </si>
  <si>
    <t>Carmen Espinal</t>
  </si>
  <si>
    <t>Pago Limpieza Pozo Setico</t>
  </si>
  <si>
    <t xml:space="preserve">Miguel Rodriguez Peralta </t>
  </si>
  <si>
    <t>Pago Viatico Cruso Taller de Costeo</t>
  </si>
  <si>
    <t>Rafael Estevez</t>
  </si>
  <si>
    <t>Pagos Varios Viaticos Vaijes Sto Dgo.</t>
  </si>
  <si>
    <t>Abono Fact. Material Rayos X</t>
  </si>
  <si>
    <t>Pago Flete Vaije Sto Dgo. Curso Teller</t>
  </si>
  <si>
    <t>Cristian Flores</t>
  </si>
  <si>
    <t>Pago Viatico Sto. Dgo. Retirarar Equipos</t>
  </si>
  <si>
    <t>Pago T-Shirt Para Jornad Circulos</t>
  </si>
  <si>
    <t>Joel M. Genao</t>
  </si>
  <si>
    <t>Pago Vegetales Fact. 1100-1101-1103</t>
  </si>
  <si>
    <t>Pago Vegetales Fact. 1102-1104</t>
  </si>
  <si>
    <t>Pago Alimentos Varias Actividades</t>
  </si>
  <si>
    <t>Alberto R. Morel Duran</t>
  </si>
  <si>
    <t xml:space="preserve">Pago Flete Viaje Sto. Dgo. </t>
  </si>
  <si>
    <t>Pago Mikrotik Routerboard Dual</t>
  </si>
  <si>
    <t>Robin Marte Tecnology, SRL.</t>
  </si>
  <si>
    <t>Pago Insumos Quirurgicos</t>
  </si>
  <si>
    <t>Pago Vaitico Viaje Sto. Dgo. Revision</t>
  </si>
  <si>
    <t>Pago Facturas de Oxigeno</t>
  </si>
  <si>
    <t>Pago Viaticos P/ 3 Personas a Promese</t>
  </si>
  <si>
    <t>Pago de Facturas de Medicamentos</t>
  </si>
  <si>
    <t>Pago Detergentes Para Limpieza</t>
  </si>
  <si>
    <t>Elena Maria Santana Nuñez</t>
  </si>
  <si>
    <t>Pago Fact. De Oxigeno</t>
  </si>
  <si>
    <t>Pago Nomina Mes de Mayo</t>
  </si>
  <si>
    <t>Pago de Serv. Dto. De Facturacion</t>
  </si>
  <si>
    <t>Dep. Banreservas Odontologia</t>
  </si>
  <si>
    <t>Mes de Julio 2019</t>
  </si>
  <si>
    <t>Colector Impuestos Internos</t>
  </si>
  <si>
    <t>Pago de Ligar Clips</t>
  </si>
  <si>
    <t>Pago de Medicamentos Para Uci</t>
  </si>
  <si>
    <t>Farmacia Bogaert, SRL.</t>
  </si>
  <si>
    <t>Pago de Uniformes Pesonal de Seguridad</t>
  </si>
  <si>
    <t>Ana Karen Ramos</t>
  </si>
  <si>
    <t>Pago Flete a Buscar Medicamentos</t>
  </si>
  <si>
    <t>Abono Fact. 00067 Medicamentos</t>
  </si>
  <si>
    <t>Clinica Dr. Montesino,SRL.</t>
  </si>
  <si>
    <t>Pago Curso del Presupuesto</t>
  </si>
  <si>
    <t>Servicio Regional de Salud Cibao</t>
  </si>
  <si>
    <t>Pago Tres Viaticos Viajes Sto. Dgo.</t>
  </si>
  <si>
    <t>Pago de Materiales Textiles</t>
  </si>
  <si>
    <t>JALIAH, Merceria y Variadades</t>
  </si>
  <si>
    <t>Pago Material y Utiles de Oficinas</t>
  </si>
  <si>
    <t>Pago Viatico Viaje Santiago</t>
  </si>
  <si>
    <t>Compra repuestos P/ Maq. Chapaidora</t>
  </si>
  <si>
    <t>Bosquea, SRL.</t>
  </si>
  <si>
    <t>Pago Material Aires y Reparacion</t>
  </si>
  <si>
    <t>Pago horas Extras Limpieza Cirugia</t>
  </si>
  <si>
    <t>Diana Noemi Padilla Tejada</t>
  </si>
  <si>
    <t>Compra 4 Calentadores P/ camioneta</t>
  </si>
  <si>
    <t>Pago Viatico 2 Viajes Sto Dgo</t>
  </si>
  <si>
    <t>Pago Viatico Unidad de Quemados</t>
  </si>
  <si>
    <t>Pago Viatico Padre Fantino</t>
  </si>
  <si>
    <t>Pago de Insumos Medcos Quirurgicos</t>
  </si>
  <si>
    <t>Bio Nuclear, SRL.</t>
  </si>
  <si>
    <t>pago de Insumos de Rayos X</t>
  </si>
  <si>
    <t>Grupo Farmaceutico Car-M</t>
  </si>
  <si>
    <t>Pago Fact. Adornos Navideños</t>
  </si>
  <si>
    <t>Pago Viaticos para 5 Personas</t>
  </si>
  <si>
    <t>Jose Ant. Rodriguez</t>
  </si>
  <si>
    <t>Pago M.O. Pintura Pasillo y UCI</t>
  </si>
  <si>
    <t>Edwar Ant. Nuesi Duran</t>
  </si>
  <si>
    <t>Miguel Galan Felix</t>
  </si>
  <si>
    <t>Mes de Junio 2019</t>
  </si>
  <si>
    <t xml:space="preserve">Pago Form. IR - 17, </t>
  </si>
  <si>
    <t>Pagos Suplidores Odontologia</t>
  </si>
  <si>
    <t>Distribuidora Ybsen</t>
  </si>
  <si>
    <t>Pago Tela P/ Area de Cirugia</t>
  </si>
  <si>
    <t>Maria Enriqueta Almonte</t>
  </si>
  <si>
    <t>Pago Confeccion de 3 Colchones</t>
  </si>
  <si>
    <t>Pago de Gas ( GLP)</t>
  </si>
  <si>
    <t>Pago de Bebedero</t>
  </si>
  <si>
    <t>Comercial J. A. Duran, SRL.</t>
  </si>
  <si>
    <t>Pago Carne de Pollos</t>
  </si>
  <si>
    <t>Pago de Vegetales 6 Semanas</t>
  </si>
  <si>
    <t>Pago de Incentivos Dto. Facturacion</t>
  </si>
  <si>
    <t>Pago Servicios Dto. De Facturacion</t>
  </si>
  <si>
    <t>Pago de Sueldo</t>
  </si>
  <si>
    <t>San Jeifry Jimenez</t>
  </si>
  <si>
    <t>Pago Insumos de UCI</t>
  </si>
  <si>
    <t>Pago del Mes de Abril</t>
  </si>
  <si>
    <t>Pago Pruebas especiales Pacientes</t>
  </si>
  <si>
    <t>Laboratorio Centro Medico Cibao</t>
  </si>
  <si>
    <t>Pago Analisi Donadores de Sangre</t>
  </si>
  <si>
    <t>Clinica Perpetuo Socorro</t>
  </si>
  <si>
    <t xml:space="preserve">Pago Dieta Viaje La Vega </t>
  </si>
  <si>
    <t>Pago Alquiler Sillas Y Manteles</t>
  </si>
  <si>
    <t>Victor Rafael Jerez</t>
  </si>
  <si>
    <t>Pago de Dos Arreglos Florales</t>
  </si>
  <si>
    <t>Ruben Porfirio Gonzales</t>
  </si>
  <si>
    <t>Pago Frutas Coctel Act. Madres P / Usuarios</t>
  </si>
  <si>
    <t>Santa Garcia Contreras</t>
  </si>
  <si>
    <t>Pago Dieta Actividad Dia de las Enfermeras</t>
  </si>
  <si>
    <t>Santa Irene Ramos</t>
  </si>
  <si>
    <t>Pago Forro Colchones Cuidados Int.</t>
  </si>
  <si>
    <t>Pago Dieta Actividad Dia de las Madres</t>
  </si>
  <si>
    <t>Ronald A. Sosa Rodriguez</t>
  </si>
  <si>
    <t>Pago Flete Viajes Santiago Promese</t>
  </si>
  <si>
    <t>Pago Cambio Banda de Frenos Amb.</t>
  </si>
  <si>
    <t xml:space="preserve">Samuel I. Henriquez </t>
  </si>
  <si>
    <t>Pago Viatico P/4 Personas</t>
  </si>
  <si>
    <t>Alejandrina Castillo Ureña</t>
  </si>
  <si>
    <t>Pago Cristales Area de Cirugia</t>
  </si>
  <si>
    <t>Eusebio Nuñez</t>
  </si>
  <si>
    <t>Pago Tapiceria Tres Colchones y M. O.</t>
  </si>
  <si>
    <t>Pago Varias Fact. Material de Oficinas</t>
  </si>
  <si>
    <t>Pago Completivo Sueldo Consulta</t>
  </si>
  <si>
    <t>Abono 50% Facturas Uniformes Odont.</t>
  </si>
  <si>
    <t>Noberto J. Rojas Rosario</t>
  </si>
  <si>
    <t>Pago Pieza Maquina Chapiadora</t>
  </si>
  <si>
    <t>Yeuri F. De Leon Peñalo</t>
  </si>
  <si>
    <t>Pago Viatico Curso Capacitacion</t>
  </si>
  <si>
    <t>Pago serv. Enmarcado 15 Cuadros</t>
  </si>
  <si>
    <t>Pago Via Nominas</t>
  </si>
  <si>
    <t>Dr. Oscar Sena Segura</t>
  </si>
  <si>
    <t>Pago Completivo Sueldo</t>
  </si>
  <si>
    <t>Anel J. Rodriguez</t>
  </si>
  <si>
    <t>Pago Oxigeno Fact. 4284/4285</t>
  </si>
  <si>
    <t>Pago Vegetales 4 Semanas</t>
  </si>
  <si>
    <t>Rosa Maria Cabrera</t>
  </si>
  <si>
    <t>Pago M.O. Pintura Area Frontal</t>
  </si>
  <si>
    <t>Nicolas Ant. Serrata Rodriguez</t>
  </si>
  <si>
    <t>Pago Piezas Reparacion Aires</t>
  </si>
  <si>
    <t>Colector de Imp. Int. ( Ana)</t>
  </si>
  <si>
    <t>Mes de Mayo 2019</t>
  </si>
  <si>
    <t>Cheque Devuelto</t>
  </si>
  <si>
    <t>Pago de Insumos Laboratorios</t>
  </si>
  <si>
    <t>Pago Material Rayos X</t>
  </si>
  <si>
    <t>Pago Dieta Jornada Vacunacion</t>
  </si>
  <si>
    <t>Frainia Pichardo</t>
  </si>
  <si>
    <t>Pago evaluacion Auto Clave equipos</t>
  </si>
  <si>
    <t>Gilberto Hernandez</t>
  </si>
  <si>
    <t>Pago Alquiler Maquina de Oxigeno</t>
  </si>
  <si>
    <t>Jose O. Snachez Rodriguez</t>
  </si>
  <si>
    <t>Pago Viatico P/ Dos Personas</t>
  </si>
  <si>
    <t>Pago Utiles Impresoras Oficinas</t>
  </si>
  <si>
    <t>Agustina B. Baez</t>
  </si>
  <si>
    <t>Pago de Viatico P/ 4 Personas</t>
  </si>
  <si>
    <t>Compra de Insumos de Cirugia</t>
  </si>
  <si>
    <t>Faramaconal, SRL.</t>
  </si>
  <si>
    <t>T-130389</t>
  </si>
  <si>
    <t>Pago Fact. Colchon de Aires</t>
  </si>
  <si>
    <t>Pago Horas Extras P/ Cubrir Eme.</t>
  </si>
  <si>
    <t>Vilerca Alt. Rosario</t>
  </si>
  <si>
    <t>Alejandrina Castillo ureña</t>
  </si>
  <si>
    <t>Pago Fat. Rep. Y Pieza Aires</t>
  </si>
  <si>
    <t xml:space="preserve">Pago Form. IR - 17 Marzo </t>
  </si>
  <si>
    <t>Compras de Medicamentos</t>
  </si>
  <si>
    <t>Centro Medico Quirurgico</t>
  </si>
  <si>
    <t>Pago Medicamentos Odontologia</t>
  </si>
  <si>
    <t>B. S. Dental, SRL.</t>
  </si>
  <si>
    <t>Pago de Analisis para paciente</t>
  </si>
  <si>
    <t>Mes de Abril 2019</t>
  </si>
  <si>
    <t>Pago Incentivos de Facturacion</t>
  </si>
  <si>
    <t>Pago Servicios de Facturacion</t>
  </si>
  <si>
    <t>Santa E. Torres</t>
  </si>
  <si>
    <t>Mes Febrero</t>
  </si>
  <si>
    <t>Pago Pieza Mant. Camioneta</t>
  </si>
  <si>
    <t>Pago Fact. Televisor APX</t>
  </si>
  <si>
    <t>Pago Facturas Alimentos</t>
  </si>
  <si>
    <t>T-120366</t>
  </si>
  <si>
    <t>Rosa Cabrera</t>
  </si>
  <si>
    <t>Lic. Ana Herrera</t>
  </si>
  <si>
    <t>Pago Papel Electro y Sonografia</t>
  </si>
  <si>
    <t>Medisan, SRL.</t>
  </si>
  <si>
    <t xml:space="preserve">Jose Ant. Matias </t>
  </si>
  <si>
    <t>Pago de Carne de Cerdo Febrero</t>
  </si>
  <si>
    <t>Pago Llenado de Tanque Gas 500 Gl</t>
  </si>
  <si>
    <t>Compra de Medicamentos</t>
  </si>
  <si>
    <t>Amdo Ant. Garcia</t>
  </si>
  <si>
    <t>Pago Festejo  Cantante dia del Amor</t>
  </si>
  <si>
    <t>Luis Alejandro Reyes Diaz</t>
  </si>
  <si>
    <t>Pago Arreglo Puerta Oficina 911</t>
  </si>
  <si>
    <t>Jose R. Colon Rodriguez</t>
  </si>
  <si>
    <t>Compra de Mararita P/ Maquina de Escribir</t>
  </si>
  <si>
    <t>Funcional, S.A.</t>
  </si>
  <si>
    <t>Compra de Frasco de Tirillas</t>
  </si>
  <si>
    <t>Domingo Sanchez</t>
  </si>
  <si>
    <t>Compra Rep. Equipos de Transporte</t>
  </si>
  <si>
    <t>Repuestos Santiago</t>
  </si>
  <si>
    <t>Compra de Material de Limpieza</t>
  </si>
  <si>
    <t>Quimocaribe, S. A.</t>
  </si>
  <si>
    <t>Pago Sueldo Por Cubrir Licencia</t>
  </si>
  <si>
    <t>Nicole M. Baez Tejada</t>
  </si>
  <si>
    <t>Pago de Incentivo de Facturacion</t>
  </si>
  <si>
    <t>Minerba Perez</t>
  </si>
  <si>
    <t>Pago de Medicamentos en Botica</t>
  </si>
  <si>
    <t>Thais Rodriguez</t>
  </si>
  <si>
    <t>Pago Mantenimiento Ambualancia</t>
  </si>
  <si>
    <t>Carmen Rosa Rodriguez</t>
  </si>
  <si>
    <t>Pago de Gomas Para Ambulancia</t>
  </si>
  <si>
    <t>Badana Business, SRL.</t>
  </si>
  <si>
    <t>Mes de Marzo 2019</t>
  </si>
  <si>
    <t>Pago Form. IR - 17 de febrero 2019</t>
  </si>
  <si>
    <t>Pago Form. IR - 17 de enero 2019</t>
  </si>
  <si>
    <t>Pago Empaste de Libros de VIH</t>
  </si>
  <si>
    <t>Pago Laminados Varias Areas</t>
  </si>
  <si>
    <t>Alex Ant. Rodriguez</t>
  </si>
  <si>
    <t>Compra de Insumos Para Salas</t>
  </si>
  <si>
    <t>Clinica Corominas, SA.</t>
  </si>
  <si>
    <t>Compra Insumos Para UCI</t>
  </si>
  <si>
    <t>Pago Facturas de Medicamentos</t>
  </si>
  <si>
    <t>Pago de Dos Viaticos</t>
  </si>
  <si>
    <t>Compra de Caja Organizadora</t>
  </si>
  <si>
    <t>Ferreteria Ochoa, SA</t>
  </si>
  <si>
    <t>T- 30165</t>
  </si>
  <si>
    <t>Pago Materiales Medicos</t>
  </si>
  <si>
    <t>Pago de Provisiones</t>
  </si>
  <si>
    <t>Super Mercado Maeño</t>
  </si>
  <si>
    <t>Ana Reponsables</t>
  </si>
  <si>
    <t>Pago Carne de Cerdo Azada</t>
  </si>
  <si>
    <t>Felix D. Duran</t>
  </si>
  <si>
    <t>Germania Baez</t>
  </si>
  <si>
    <t>Pago Tres Viaticos</t>
  </si>
  <si>
    <t>Delson Minier</t>
  </si>
  <si>
    <t>Pago Facturas Telefonos</t>
  </si>
  <si>
    <t>Pago Alquiler Local Medico</t>
  </si>
  <si>
    <t>Colegio Medico Dominicano</t>
  </si>
  <si>
    <t>Pago carne de Cerdo</t>
  </si>
  <si>
    <t>Pago Vegetales Tres Semana</t>
  </si>
  <si>
    <t>Pago M. O. Pinturas Varias Areas</t>
  </si>
  <si>
    <t>Jose G. Alvarez</t>
  </si>
  <si>
    <t>Mes de Febrero 2019</t>
  </si>
  <si>
    <t>Pago Material Gastble Medico</t>
  </si>
  <si>
    <t>Pago de T-Shirt Personal de Limpieza</t>
  </si>
  <si>
    <t>Lisandra Pichardo Serrata</t>
  </si>
  <si>
    <t>Pago Mat. Odontologia</t>
  </si>
  <si>
    <t>Pago Servicios Dep. Facturacion</t>
  </si>
  <si>
    <t>Pago de Comppletivo Sueldo</t>
  </si>
  <si>
    <t>Pago Arreglo Maquina de Escribir</t>
  </si>
  <si>
    <t>Mes de Diciembre 2018</t>
  </si>
  <si>
    <t>Pago Nomina Senasa Electronica</t>
  </si>
  <si>
    <t>Pago de Viatico Viaje Sto Dgo. Contador</t>
  </si>
  <si>
    <t>Pago Fact. 0007 Arreglo Floral Act. Patria</t>
  </si>
  <si>
    <t>Pago de 5 Ticher P/  Atencion Usua</t>
  </si>
  <si>
    <t>Pago de Viatico Vaije Sto Dgo</t>
  </si>
  <si>
    <t>Pago de Viatico , vaije Promese</t>
  </si>
  <si>
    <t>Compra de Rollo de Papel, Lab.</t>
  </si>
  <si>
    <t>Pago de Oxigeno , UCI , emrg., Hosp.</t>
  </si>
  <si>
    <t>Pago de Viatico Sto Dgo Chofer</t>
  </si>
  <si>
    <t>Pago Compra 25 cjas Organizadora</t>
  </si>
  <si>
    <t>Ferreteria Ochoa</t>
  </si>
  <si>
    <t xml:space="preserve">Pago Repracion Camion Hibrido </t>
  </si>
  <si>
    <t>Victor Ml Gonzalez</t>
  </si>
  <si>
    <t>Pago Mat. Gastble UCI</t>
  </si>
  <si>
    <t>T-50435</t>
  </si>
  <si>
    <t>Mes de Enero 2019</t>
  </si>
  <si>
    <t>Pago Por Servicios Area de Oxigeno</t>
  </si>
  <si>
    <t>Pago Servicios Compratir Fin de Año</t>
  </si>
  <si>
    <t>Jose Ant. Cruz</t>
  </si>
  <si>
    <t>Pago Termo de Oxigeno</t>
  </si>
  <si>
    <t>Sipriano A. Disla</t>
  </si>
  <si>
    <t>Rossy Cuevas</t>
  </si>
  <si>
    <t>Jose A. Jimenez</t>
  </si>
  <si>
    <t>Pagos Varios Viaticos</t>
  </si>
  <si>
    <t>Pago de Insectisida par Desllervo</t>
  </si>
  <si>
    <t>Solucionagro de Valverde, SRL.</t>
  </si>
  <si>
    <t>pago 5 Tanque de Oxigeno</t>
  </si>
  <si>
    <t>Milagros Almonte</t>
  </si>
  <si>
    <t>Pago Por Cubrir Vacaciones VIH</t>
  </si>
  <si>
    <t>Agustina Collado</t>
  </si>
  <si>
    <t>Pago de Bizcocho y globos</t>
  </si>
  <si>
    <t>Teresa Del C. Peralta Nuñez</t>
  </si>
  <si>
    <t>Pago Facturas 15321/15322/15323</t>
  </si>
  <si>
    <t>Pago Servicios de Camarero</t>
  </si>
  <si>
    <t>Wilson J. Bonilla</t>
  </si>
  <si>
    <t>Pago Instalacion de Tubos Bandera</t>
  </si>
  <si>
    <t>Jose R. Rodriguez</t>
  </si>
  <si>
    <t>Pago Llenado de Extintores</t>
  </si>
  <si>
    <t>Aneurys L. Crespo</t>
  </si>
  <si>
    <t>Pago Laminados Puertas y Ventanas</t>
  </si>
  <si>
    <t>Pago Carnes de Cerdo</t>
  </si>
  <si>
    <t>Pago Fact. 22495 Box Esprin</t>
  </si>
  <si>
    <t>Pago Frasco de Tirillas</t>
  </si>
  <si>
    <t>Pago Servicios Data show Actividad</t>
  </si>
  <si>
    <t>Juan J. Polanco Rodriguez</t>
  </si>
  <si>
    <t>Pago Amplificacion Sonido</t>
  </si>
  <si>
    <t>Pago Alquiler Actividad Fin de Año</t>
  </si>
  <si>
    <t>Pago Sueldo Navideño Al Personal</t>
  </si>
  <si>
    <t>Pago Sueldo Navideño</t>
  </si>
  <si>
    <t>Jose Matias Rodriguez</t>
  </si>
  <si>
    <t>Pago Material Identificacion Puertas</t>
  </si>
  <si>
    <t>Jose Canalda</t>
  </si>
  <si>
    <t>Compra Material Quirurgico</t>
  </si>
  <si>
    <t>T-0010174</t>
  </si>
  <si>
    <t>Papel de Sonografia</t>
  </si>
  <si>
    <t>Erich Vasquez</t>
  </si>
  <si>
    <t>Agustina Baez</t>
  </si>
  <si>
    <t>Pago de Vegetales Varias Semana</t>
  </si>
  <si>
    <t>T-130287</t>
  </si>
  <si>
    <t>Pago Mantenimiento de Transporte</t>
  </si>
  <si>
    <t>Manuel A. Taveras</t>
  </si>
  <si>
    <t>Dismery A. Gomez Ureña</t>
  </si>
  <si>
    <t>Francisco G. Hernandez</t>
  </si>
  <si>
    <t>Pago Transporte Medicamentos</t>
  </si>
  <si>
    <t>Pago Sueldo al Personal</t>
  </si>
  <si>
    <t>Agustina Alt. Collado</t>
  </si>
  <si>
    <t>Noelia A. Polanco</t>
  </si>
  <si>
    <t>Francisco Javier Reyes</t>
  </si>
  <si>
    <t>Compra de Oxigeno</t>
  </si>
  <si>
    <t>Pago Reembolso Peiza Eq. Transp.</t>
  </si>
  <si>
    <t>Rosa A. Rojas</t>
  </si>
  <si>
    <t>Pago de Hilos</t>
  </si>
  <si>
    <t>Pago Rep. Autoclave Equipo de Cirugia</t>
  </si>
  <si>
    <t>Pago Enmarcado de dos Certificados</t>
  </si>
  <si>
    <t>Pago Certificacion Reg. Nombre Comercial</t>
  </si>
  <si>
    <t>Onapi Dr. Bernard</t>
  </si>
  <si>
    <t>Pago Nomina Electronica Incentivo Senasa</t>
  </si>
  <si>
    <t>Rafael Rodriguez</t>
  </si>
  <si>
    <t>Pago Recogida de Basura</t>
  </si>
  <si>
    <t>Anulfo A. Calderon</t>
  </si>
  <si>
    <t>Compra de Material Ferreteros</t>
  </si>
  <si>
    <t>Compra de Kit de Laparoscopia</t>
  </si>
  <si>
    <t>Sued &amp; Fargesa, SRL.</t>
  </si>
  <si>
    <t>Mes de Noviembre 2018</t>
  </si>
  <si>
    <t>Nota de Creditos</t>
  </si>
  <si>
    <t>Pago Servicios Personal Emergencia</t>
  </si>
  <si>
    <t>Francisco Gabriel Hernandez</t>
  </si>
  <si>
    <t>Pago 10 Rollos Papel Sonografia</t>
  </si>
  <si>
    <t>Wilfrido Vargas</t>
  </si>
  <si>
    <t>Saldo Fact. Reparacion Camion</t>
  </si>
  <si>
    <t>Victor Ml. Gonzalez</t>
  </si>
  <si>
    <t>Pago 15 Eritroproyectina Farmacia</t>
  </si>
  <si>
    <t>Dep. Pagos Suplidores</t>
  </si>
  <si>
    <t>Francisco J. Reyes</t>
  </si>
  <si>
    <t>Compra Frasco de Tirillas</t>
  </si>
  <si>
    <t>Scarlyn A. Sanchez</t>
  </si>
  <si>
    <t>Pago Dieta Refrigerio y almuerzo</t>
  </si>
  <si>
    <t>Compra de Hilos y Agujas</t>
  </si>
  <si>
    <t>T130198</t>
  </si>
  <si>
    <t>Pago cnfeccion Letreros Parqueos</t>
  </si>
  <si>
    <t>Juan Fco. Tejada Tejada</t>
  </si>
  <si>
    <t>T120128</t>
  </si>
  <si>
    <t>Harly Edwar Pepin</t>
  </si>
  <si>
    <t>Pago Desllervo Patio</t>
  </si>
  <si>
    <t>Herberto Gonzalez Rojas</t>
  </si>
  <si>
    <t>Mes de Octubre 2018</t>
  </si>
  <si>
    <t>Pago Vegetales dos Semana</t>
  </si>
  <si>
    <t>Franklin de Jesus Reyes</t>
  </si>
  <si>
    <t>Maria F. Morel</t>
  </si>
  <si>
    <t>Ibelisse P. Gonzalez</t>
  </si>
  <si>
    <t>Pago Sueldos del Mes</t>
  </si>
  <si>
    <t>Pago Varios Viaticos</t>
  </si>
  <si>
    <t>Pago 35 Servicios de Comida</t>
  </si>
  <si>
    <t>Pago Comida Curso Taller</t>
  </si>
  <si>
    <t>Pago Arreglo Celular</t>
  </si>
  <si>
    <t xml:space="preserve">Luis Polanco </t>
  </si>
  <si>
    <t>Mes de Septiembre 2018</t>
  </si>
  <si>
    <t>Paga vegetales</t>
  </si>
  <si>
    <t>Pago Rep. Cama Camion y Amb.</t>
  </si>
  <si>
    <t>Pago Material Gastables</t>
  </si>
  <si>
    <t>Pago Servicio de Basura</t>
  </si>
  <si>
    <t xml:space="preserve">Lady M. Santana </t>
  </si>
  <si>
    <t>Abono Fact. Mantenimiento Transp</t>
  </si>
  <si>
    <t>Pago Mat. Costura</t>
  </si>
  <si>
    <t>Jose Ant. Sosa</t>
  </si>
  <si>
    <t>Paga Avance de Sueldo</t>
  </si>
  <si>
    <t>Luisaura E. Martinez</t>
  </si>
  <si>
    <t>Robert Perez</t>
  </si>
  <si>
    <t>Asoc. Odontologica Dom., Inc.</t>
  </si>
  <si>
    <t>Pago Aternador y Rep. Transp.</t>
  </si>
  <si>
    <t>Aneurys A. Aracena</t>
  </si>
  <si>
    <t>Andina Cruz</t>
  </si>
  <si>
    <t>PagoLaminados  Cristales</t>
  </si>
  <si>
    <t>Farmaconal, C. Por A.</t>
  </si>
  <si>
    <t>Mes de Agosto 2018</t>
  </si>
  <si>
    <t>Comiciones y Cargos Bancarios</t>
  </si>
  <si>
    <t>Nota de Credito no Contabilisada</t>
  </si>
  <si>
    <t>Pago de Incentivo</t>
  </si>
  <si>
    <t>Amado Garcia</t>
  </si>
  <si>
    <t>Romelia Torres</t>
  </si>
  <si>
    <t>Pago Mantenimientos Ambulancia</t>
  </si>
  <si>
    <t>Tony Auto Aire</t>
  </si>
  <si>
    <t>Pago Abanico de Nevera</t>
  </si>
  <si>
    <t>Cesar A. Mendoza</t>
  </si>
  <si>
    <t>Pago de Servicios Electros</t>
  </si>
  <si>
    <t>Compra de Repuestos Ambulancia</t>
  </si>
  <si>
    <t>Luis Manuel Santana</t>
  </si>
  <si>
    <t>Pago Reembolso Combustibles</t>
  </si>
  <si>
    <t>Pago Alquiler Camion</t>
  </si>
  <si>
    <t>Roque Baez</t>
  </si>
  <si>
    <t>Pago de Sangre</t>
  </si>
  <si>
    <t>Compra de Tela</t>
  </si>
  <si>
    <t>Pago Incentivo SeNaSa</t>
  </si>
  <si>
    <t>Jovanny de Jesus Gomez</t>
  </si>
  <si>
    <t>Fiordaliza R. Gomez</t>
  </si>
  <si>
    <t>Badana Business</t>
  </si>
  <si>
    <t>Dra. Juana Francisco</t>
  </si>
  <si>
    <t>No cob.</t>
  </si>
  <si>
    <t>Dra. Lenny Abreu</t>
  </si>
  <si>
    <t>Dr.Antonio Terrero</t>
  </si>
  <si>
    <t>Dr. Felix Nuñez</t>
  </si>
  <si>
    <t>Zahira Espinal</t>
  </si>
  <si>
    <t>Argentina Quezada</t>
  </si>
  <si>
    <t>Germania Corcino Brito</t>
  </si>
  <si>
    <t>Mes de Julio 2018</t>
  </si>
  <si>
    <t>Comiciones Bancarias</t>
  </si>
  <si>
    <t>Wifrido Vargas</t>
  </si>
  <si>
    <t>Pago Telefons Flotas</t>
  </si>
  <si>
    <t>Pago Plasticos y Flichadores</t>
  </si>
  <si>
    <t>Pago Mantenimiento Transporte</t>
  </si>
  <si>
    <t>Victor Gonzalez</t>
  </si>
  <si>
    <t>Pago Material Ferretero</t>
  </si>
  <si>
    <t>Pago Facturas Adornos Navideños</t>
  </si>
  <si>
    <t>Marizol Cruz</t>
  </si>
  <si>
    <t>Pago Incentivo de Facturacion</t>
  </si>
  <si>
    <t>Minerva Perez</t>
  </si>
  <si>
    <t>Pago Fact. Mantenimientos Amb.</t>
  </si>
  <si>
    <t>Repuestos Danilo Santos</t>
  </si>
  <si>
    <t>Pago Facturas 11799 y 11947</t>
  </si>
  <si>
    <t>Pago de Flores</t>
  </si>
  <si>
    <t>Pago Repuestos Para Aires</t>
  </si>
  <si>
    <t>Nelson Auto Aire</t>
  </si>
  <si>
    <t>Repuestos Miguel Arsenio, SRL.</t>
  </si>
  <si>
    <t>Pago Fact. Tapada de Gomas</t>
  </si>
  <si>
    <t>Ivon Reyes</t>
  </si>
  <si>
    <t>Pago Material de Laboratorio</t>
  </si>
  <si>
    <t>Pago Servicio de Facturacion</t>
  </si>
  <si>
    <t>Pago Papel toalla</t>
  </si>
  <si>
    <t xml:space="preserve">Jose M. Velez </t>
  </si>
  <si>
    <t>Pago de Cultivo Cirugia Plastico</t>
  </si>
  <si>
    <t>Grupo Medico Mao</t>
  </si>
  <si>
    <t>Compra de Vegetales</t>
  </si>
  <si>
    <t>Pago Carne de Res</t>
  </si>
  <si>
    <t>Mes de Junio 2018</t>
  </si>
  <si>
    <t>Devolucion Cks No Cobrado No. 8222/8343/8434</t>
  </si>
  <si>
    <t>Compra de Repuestos Nevera</t>
  </si>
  <si>
    <t>Pago Vaitico</t>
  </si>
  <si>
    <t>Jose Waldy Azcona</t>
  </si>
  <si>
    <t>Aporte Misa Dia Enfermera</t>
  </si>
  <si>
    <t>Pago Picadera Dia Enfermeras</t>
  </si>
  <si>
    <t>Mes de Mayo 2018</t>
  </si>
  <si>
    <t>Cesar Dias</t>
  </si>
  <si>
    <t>Pago Material Gastable</t>
  </si>
  <si>
    <t>Pago de Aditivo P/ Ambulancia</t>
  </si>
  <si>
    <t>Mes de Abril 2018</t>
  </si>
  <si>
    <t>Pago Sello Bajo Agua Completo</t>
  </si>
  <si>
    <t>Pago Incentivo</t>
  </si>
  <si>
    <t>Pago Fact. Odontologia</t>
  </si>
  <si>
    <t>Pago de Gas P/ Aire</t>
  </si>
  <si>
    <t>Nelson Espinal</t>
  </si>
  <si>
    <t>Jorge D. Morel</t>
  </si>
  <si>
    <t>Abono Factura Camarote</t>
  </si>
  <si>
    <t>William Regalado Medrano</t>
  </si>
  <si>
    <t>Mes de Marzo 2018</t>
  </si>
  <si>
    <t>Pago Reparacion Equipos Medicos</t>
  </si>
  <si>
    <t>Pago Inc. Dto. Facturacion</t>
  </si>
  <si>
    <t>Pago Factura 11491-11590-11606</t>
  </si>
  <si>
    <t>Pago Capacitor y Filtro de Aire</t>
  </si>
  <si>
    <t>Pago de Pan</t>
  </si>
  <si>
    <t>Pago Factura 084</t>
  </si>
  <si>
    <t>Dra. Lenin Abreu</t>
  </si>
  <si>
    <t>Pago Rep. Y Mantenimiento Transp.</t>
  </si>
  <si>
    <t>Pago de Impresora y Materiales</t>
  </si>
  <si>
    <t>Dr. Aristides Bernard</t>
  </si>
  <si>
    <t>Pago Diplomado</t>
  </si>
  <si>
    <t>Cedese Utesa</t>
  </si>
  <si>
    <t>Pago de Camarote</t>
  </si>
  <si>
    <t>Centro Plaza La Feria</t>
  </si>
  <si>
    <t>Pago de Banda de Frenos Amb.</t>
  </si>
  <si>
    <t>Margarita Rivera</t>
  </si>
  <si>
    <t>Ricahrd Cruz</t>
  </si>
  <si>
    <t xml:space="preserve">Rafael D. Rodriguez  </t>
  </si>
  <si>
    <t>Pago de Alfonbra d/goma Lisa</t>
  </si>
  <si>
    <t>Ferreteria Minier Mena</t>
  </si>
  <si>
    <t>Pago de Proviciones</t>
  </si>
  <si>
    <t>Pago Inc. Nomina  Electronica Senasa</t>
  </si>
  <si>
    <t>Pago Incentivo senasa al Personal</t>
  </si>
  <si>
    <t xml:space="preserve">Amado Garcia </t>
  </si>
  <si>
    <t>Mes de Febrero 2018</t>
  </si>
  <si>
    <t>Nota de Debito Cta Corriente</t>
  </si>
  <si>
    <t>Pago de Alfonbra y Cepillo</t>
  </si>
  <si>
    <t>Pago Servicio Facturacion</t>
  </si>
  <si>
    <t>Yenifer M. Torres</t>
  </si>
  <si>
    <t>Pago Sueldo</t>
  </si>
  <si>
    <t>Abono Fact.212010 Eq. Medicos</t>
  </si>
  <si>
    <t>Bio- Nuclear</t>
  </si>
  <si>
    <t>Pago M. O. Almuerzo Navideño</t>
  </si>
  <si>
    <t>Edwin Alb. Gonzalez Duran</t>
  </si>
  <si>
    <t>Abono Factura Carne de Cerdo</t>
  </si>
  <si>
    <t>Pago Reparacion Cama Camion</t>
  </si>
  <si>
    <t>Pago Varias Fact. Vegetales</t>
  </si>
  <si>
    <t>Pago Mat. Gastable Sonografia</t>
  </si>
  <si>
    <t>Materiales de Construccion San F.</t>
  </si>
  <si>
    <t>Pago Mat. Aires de Reparacion</t>
  </si>
  <si>
    <t>Pago Alquiler Sillas</t>
  </si>
  <si>
    <t>Dolores Almonte</t>
  </si>
  <si>
    <t>Pago Poda de Arboles</t>
  </si>
  <si>
    <t>Dionisio Nuñez Fortuna</t>
  </si>
  <si>
    <t>Mes de Enero 2018</t>
  </si>
  <si>
    <t>Compra Material Ferretero</t>
  </si>
  <si>
    <t>Pago de Platanos</t>
  </si>
  <si>
    <t>Rafel A. Taveras</t>
  </si>
  <si>
    <t>Pago Material Gastble</t>
  </si>
  <si>
    <t>Pago M. O. Rep. Procesadora Rayos X</t>
  </si>
  <si>
    <t xml:space="preserve">Pago Nomina Suledo Navideño Senasa </t>
  </si>
  <si>
    <t>Pago Serv. Facturacion</t>
  </si>
  <si>
    <t>Pago de  Oxigeno</t>
  </si>
  <si>
    <t>Dep. del Fondo Para Suledo Naviño</t>
  </si>
  <si>
    <t>Pago de Sombrilla</t>
  </si>
  <si>
    <t>Pago de Gomas</t>
  </si>
  <si>
    <t>Mes de Diciembre 2017</t>
  </si>
  <si>
    <t>Pago Ropa de Cirugia</t>
  </si>
  <si>
    <t>Maria Almonte</t>
  </si>
  <si>
    <t>Pago Servicio de Electro</t>
  </si>
  <si>
    <t>Pago Correa ambulancia</t>
  </si>
  <si>
    <t>Pago de Suledo</t>
  </si>
  <si>
    <t>Pago de Breaker Triple</t>
  </si>
  <si>
    <t>Pago Reparacion Ambulancia</t>
  </si>
  <si>
    <t>Pago Reparacion Lavadora</t>
  </si>
  <si>
    <t>Wilkins Marrero Peña</t>
  </si>
  <si>
    <t>Mes de Noviembre 2017</t>
  </si>
  <si>
    <t>Debito y Comiciones Bancarias</t>
  </si>
  <si>
    <t>Nota de Credito por Comiciones</t>
  </si>
  <si>
    <t>Holmy R. Rojas Perez</t>
  </si>
  <si>
    <t>Pago de Fotos</t>
  </si>
  <si>
    <t>Rafael Pujols</t>
  </si>
  <si>
    <t>Rosa Angelina Rojas</t>
  </si>
  <si>
    <t>trans.</t>
  </si>
  <si>
    <t xml:space="preserve">Pago Inscripcion Diplomado </t>
  </si>
  <si>
    <t>Pago de UPS</t>
  </si>
  <si>
    <t>Ceconsa</t>
  </si>
  <si>
    <t>Mes de Octubre 2017</t>
  </si>
  <si>
    <t>Nota de Credito Ck Devuelto</t>
  </si>
  <si>
    <t>Dr. Daniel Desormeau</t>
  </si>
  <si>
    <t>Yenifer M. Torrez</t>
  </si>
  <si>
    <t>Romelia Alt. Torrez</t>
  </si>
  <si>
    <t>Luz Elvira Peña Liz</t>
  </si>
  <si>
    <t>Mes de Septiembre 2017</t>
  </si>
  <si>
    <t>Mes de Agosto 2017</t>
  </si>
  <si>
    <t>Pago de Incentivo VIH</t>
  </si>
  <si>
    <t>Genaro Miguel Reyes</t>
  </si>
  <si>
    <t>Pago de Vacaciones</t>
  </si>
  <si>
    <t>Mes de Julio 2017</t>
  </si>
  <si>
    <t>Dr. German Jimenez</t>
  </si>
  <si>
    <t>Pago de Carnes de Cerdo</t>
  </si>
  <si>
    <t>Abono Fact. Placa Dia Enfermeras</t>
  </si>
  <si>
    <t>Wendy Joaquina Espinal</t>
  </si>
  <si>
    <t xml:space="preserve">Fiordaliza del carmen Henriquez </t>
  </si>
  <si>
    <t>Dr. Moises Aquino</t>
  </si>
  <si>
    <t>Pago Nomina de Incentivo Senasa</t>
  </si>
  <si>
    <t>Pago Mat. Reparacion Lavadora</t>
  </si>
  <si>
    <t>Bolivar Bernard Suarez</t>
  </si>
  <si>
    <t>Mes de Junio 2017</t>
  </si>
  <si>
    <t>Pago de Servicio Dto. Facturacion</t>
  </si>
  <si>
    <t>Pago de Sueldo Mes de Mayo</t>
  </si>
  <si>
    <t>Saldo Compra de Colchones</t>
  </si>
  <si>
    <t>Pago de Regulador de Oxigeno</t>
  </si>
  <si>
    <t>Bellon, SRL.</t>
  </si>
  <si>
    <t>Pago de Papel Toalla</t>
  </si>
  <si>
    <t>Pago Mat. de Refrigeracion</t>
  </si>
  <si>
    <t>Pago de Copias de Llaves</t>
  </si>
  <si>
    <t>Abono Pago de Colchones</t>
  </si>
  <si>
    <t>Dr. Fuasto F. Rodriguez</t>
  </si>
  <si>
    <t>Pago de Flores Dia Enfermeras</t>
  </si>
  <si>
    <t>Bolivar Diaz</t>
  </si>
  <si>
    <t>Carlos Manuel Taveras</t>
  </si>
  <si>
    <t>Aporte Dia de las Enfermeras</t>
  </si>
  <si>
    <t>Pago Reembolso Medicamentos</t>
  </si>
  <si>
    <t>Marina de Jesus Fernandez</t>
  </si>
  <si>
    <t>Fray Leonidas Roman</t>
  </si>
  <si>
    <t>Compra de Toner</t>
  </si>
  <si>
    <t>Joel German Mateo</t>
  </si>
  <si>
    <t>Maria Regalado Peña</t>
  </si>
  <si>
    <t>Ramona Nuñez Placencia</t>
  </si>
  <si>
    <t>Miguel Fotuna Vargas</t>
  </si>
  <si>
    <t>Antioquia S. Vargas</t>
  </si>
  <si>
    <t>Anthony Alb. Reynoso</t>
  </si>
  <si>
    <t>Mes de Mayo 2017</t>
  </si>
  <si>
    <t>Maria Paulina Garcia</t>
  </si>
  <si>
    <t>Pago Reparacion Puertas</t>
  </si>
  <si>
    <t>Elvin Rafael Hernandez</t>
  </si>
  <si>
    <t>Pago de Pollos</t>
  </si>
  <si>
    <t>Coopava, SRL.</t>
  </si>
  <si>
    <t>Yuberkis Josefina Ureña</t>
  </si>
  <si>
    <t>Pago Incentivo VIH</t>
  </si>
  <si>
    <t>Pago de Sueldo Elctros</t>
  </si>
  <si>
    <t>Rosanna Celia Martinez</t>
  </si>
  <si>
    <t>Pago Regulador de Voltage</t>
  </si>
  <si>
    <t>Val Energy Group,SRL</t>
  </si>
  <si>
    <t xml:space="preserve">Pago de Sueldos </t>
  </si>
  <si>
    <t>Dra. Yudelka Cuevas</t>
  </si>
  <si>
    <t>Pagod Viatico P/ Dos Personas</t>
  </si>
  <si>
    <t>Pago de Tinta P/ Toner</t>
  </si>
  <si>
    <t>Mes de Abril</t>
  </si>
  <si>
    <t>Pago Realizacion Electro</t>
  </si>
  <si>
    <t>Mes de febrero 2017</t>
  </si>
  <si>
    <t>Multicentro Salvador, SRL.</t>
  </si>
  <si>
    <t>Pago de Serv. De Dto. Facturacion</t>
  </si>
  <si>
    <t>Juana Evangelista Alvarez</t>
  </si>
  <si>
    <t>Mirian Alt. Rodriguez</t>
  </si>
  <si>
    <t>Pago de X - 12</t>
  </si>
  <si>
    <t>Pago Material de Aire</t>
  </si>
  <si>
    <t>Pago Reembolso de Oxigeno</t>
  </si>
  <si>
    <t>Edita Yane Espinal</t>
  </si>
  <si>
    <t>Pago Reembolso de Medicamentos</t>
  </si>
  <si>
    <t>Abner Inocencio Garcia</t>
  </si>
  <si>
    <t>Pago Material Gastable Sonografia</t>
  </si>
  <si>
    <t>Pago Reparacion Puerta Cirugia</t>
  </si>
  <si>
    <t>Edward Vargas</t>
  </si>
  <si>
    <t>Mes de Marzo 2017</t>
  </si>
  <si>
    <t>Pago de Servicios Facturacion</t>
  </si>
  <si>
    <t>Mes de Enero 2017</t>
  </si>
  <si>
    <t>Pago de Hilos y Spongostan</t>
  </si>
  <si>
    <t>Jose Luis Ureña</t>
  </si>
  <si>
    <t>Elsa Alt. Reyes Duran</t>
  </si>
  <si>
    <t>Richard Espejo</t>
  </si>
  <si>
    <t>Yanet Jimenez</t>
  </si>
  <si>
    <t>Oscar Dilone</t>
  </si>
  <si>
    <t>William Valdez</t>
  </si>
  <si>
    <t>Carlos Rojas</t>
  </si>
  <si>
    <t>Prudencia Quezada</t>
  </si>
  <si>
    <t>Carlos Molina</t>
  </si>
  <si>
    <t>Adriana Almonte</t>
  </si>
  <si>
    <t>Fray Roman</t>
  </si>
  <si>
    <t>Brenda Ramos</t>
  </si>
  <si>
    <t>Pago incentivo Trimestral</t>
  </si>
  <si>
    <t>Pago Form  IR - 17</t>
  </si>
  <si>
    <t>Compra de Hilos</t>
  </si>
  <si>
    <t>Franklin Perez</t>
  </si>
  <si>
    <t>Mes de Febrero 2017</t>
  </si>
  <si>
    <t>Saldo Compra Picadera</t>
  </si>
  <si>
    <t>Marina Patricia Santana</t>
  </si>
  <si>
    <t>Pago Pintor</t>
  </si>
  <si>
    <t>Carlos Manuel Rodriguez</t>
  </si>
  <si>
    <t>Francisco Honorario de Sousa</t>
  </si>
  <si>
    <t>Pago de Cito Brush</t>
  </si>
  <si>
    <t>Pago de  Mes de Diciembre 2016</t>
  </si>
  <si>
    <t>Pago Incentivo Consejera VIH</t>
  </si>
  <si>
    <t>Pago Serv. De Dto. Facturacion</t>
  </si>
  <si>
    <t>Compra de Papel toalla</t>
  </si>
  <si>
    <t>Compra de Bombillos</t>
  </si>
  <si>
    <t>Wilson Regalado</t>
  </si>
  <si>
    <t>Pago Materiales Rep. Puertas</t>
  </si>
  <si>
    <t>Nelson Ant. Duran</t>
  </si>
  <si>
    <t>Dr. Fausto F. Rodriguez</t>
  </si>
  <si>
    <t>Compra Material de Plomeria</t>
  </si>
  <si>
    <t>Dep. Banreservas</t>
  </si>
  <si>
    <t>Compra Material electrico</t>
  </si>
  <si>
    <t>Saldo Confeccion de Colchones</t>
  </si>
  <si>
    <t>Compra de 20 Ydas Plasticos</t>
  </si>
  <si>
    <t>Marisol Cruz</t>
  </si>
  <si>
    <t>Pago Confeccion de Colchones</t>
  </si>
  <si>
    <t>Compra Mercado Productores</t>
  </si>
  <si>
    <t>Germania alt. Reyes</t>
  </si>
  <si>
    <t>Compra de Tinta Para Toner</t>
  </si>
  <si>
    <t>Yessenia Alt. Peralta</t>
  </si>
  <si>
    <t>Transferencia Por Error en Deposito</t>
  </si>
  <si>
    <t>Hospital Regional Luis L. Bogaert</t>
  </si>
  <si>
    <t>Pago de Doble Sueldo</t>
  </si>
  <si>
    <t>Pago Factura Flota  Agosto</t>
  </si>
  <si>
    <t>Pago Aparato Electrico</t>
  </si>
  <si>
    <t>Cristian Amauris Almonte</t>
  </si>
  <si>
    <t>Cristian Francisco Taveras</t>
  </si>
  <si>
    <t xml:space="preserve">Pago Mantenimientos Abanico </t>
  </si>
  <si>
    <t>Marino Garcia Almanzar</t>
  </si>
  <si>
    <t xml:space="preserve">Dep. Banreservas </t>
  </si>
  <si>
    <t>Compra de Hilos en la Botica</t>
  </si>
  <si>
    <t>Pago Materiales Rep. Aire</t>
  </si>
  <si>
    <t>Rudith Solano</t>
  </si>
  <si>
    <t>Pago Servicios Facturacion</t>
  </si>
  <si>
    <t>Mes de Diciembre 2016</t>
  </si>
  <si>
    <t>Pago de Incentivo Consejera</t>
  </si>
  <si>
    <t>Pago Viatico Sto Dgo</t>
  </si>
  <si>
    <t>Rosenny Gessell Alvares</t>
  </si>
  <si>
    <t>Abono Compra equipos Medicos</t>
  </si>
  <si>
    <t>Serclamed, SRL.</t>
  </si>
  <si>
    <t>Hospital Mun. Laguna Salada</t>
  </si>
  <si>
    <t>Judith Rossibel Jimenez</t>
  </si>
  <si>
    <t>Mes de Noviembre 2016</t>
  </si>
  <si>
    <t>Pago Sueldo Mes de Octubre 2016</t>
  </si>
  <si>
    <t>Deposito</t>
  </si>
  <si>
    <t>Pago tapada de Gomas</t>
  </si>
  <si>
    <t>Jose Fco. Minaya</t>
  </si>
  <si>
    <t>Pago Servicios Dto. Facturacion</t>
  </si>
  <si>
    <t>Pago Incentivo Personal</t>
  </si>
  <si>
    <t>Pago Reparacion</t>
  </si>
  <si>
    <t>Pago Reparacion Camas</t>
  </si>
  <si>
    <t>Miguel Robles</t>
  </si>
  <si>
    <t>Pago de Incentivo Senasa</t>
  </si>
  <si>
    <t>Pago Mano de Obra Pintor</t>
  </si>
  <si>
    <t>Pago Materiales Aires</t>
  </si>
  <si>
    <t>Pago de Neumaticos</t>
  </si>
  <si>
    <t>Reembolso de Cheque Sindry</t>
  </si>
  <si>
    <t>Mes de Octubre 2016</t>
  </si>
  <si>
    <t>Compra de Aro y gomas</t>
  </si>
  <si>
    <t>Wilder Pujols Minier</t>
  </si>
  <si>
    <t xml:space="preserve">Farmaconal </t>
  </si>
  <si>
    <t>Pago Servicio conserje</t>
  </si>
  <si>
    <t>Carnen Mirian Ventura</t>
  </si>
  <si>
    <t>Pago Limpieza Patio</t>
  </si>
  <si>
    <t>Pago incentivo</t>
  </si>
  <si>
    <t>Ana Rissell Mendez</t>
  </si>
  <si>
    <t>Pago Sueldos Mes de septiembre</t>
  </si>
  <si>
    <t>Amelia almonte</t>
  </si>
  <si>
    <t>22/09/1016</t>
  </si>
  <si>
    <t>Compra de Mat. Rep. Lavadora y Aires</t>
  </si>
  <si>
    <t>Dep.Banreservas Senasa</t>
  </si>
  <si>
    <t>Pago de Form IR - 17</t>
  </si>
  <si>
    <t>Rafael Cruz</t>
  </si>
  <si>
    <t>Pago Material de Informatica</t>
  </si>
  <si>
    <t>Pago Fact. Julio - Agosto Telefono</t>
  </si>
  <si>
    <t>Pago de Impresos y Mat. Oficinas</t>
  </si>
  <si>
    <t>B</t>
  </si>
  <si>
    <t>Pago Fact. Junio - Julio flota</t>
  </si>
  <si>
    <t>Pago de Incentico Dto. Facturacion</t>
  </si>
  <si>
    <t>Karen Hernandez</t>
  </si>
  <si>
    <t>Mes de Septiembre 2016</t>
  </si>
  <si>
    <t>Pago Completivo Nomina de Sueldo</t>
  </si>
  <si>
    <t>Pago Nomina Mes de Agosto</t>
  </si>
  <si>
    <t>Pago Mat. Aires Sala de Intensivo</t>
  </si>
  <si>
    <t>Pago M. O. Pintor</t>
  </si>
  <si>
    <t>Carlos Ml Rodriguez</t>
  </si>
  <si>
    <t>Pago Reparacion Abanicos</t>
  </si>
  <si>
    <t>Reparacion de Dos Abanicos</t>
  </si>
  <si>
    <t>Bionuclear, SRL.</t>
  </si>
  <si>
    <t>Pago de oxigeno</t>
  </si>
  <si>
    <t>Mes de Agosto 2016</t>
  </si>
  <si>
    <t>Devolucion Ck 7620 no Cobrado Por Benficiario</t>
  </si>
  <si>
    <t>Pago de Sueldo Facturacion</t>
  </si>
  <si>
    <t>Compra de Motor de Aire</t>
  </si>
  <si>
    <t>Pago Sueldo Farmacia</t>
  </si>
  <si>
    <t>Pago de Sueldo Mes de Julio</t>
  </si>
  <si>
    <t>Pago de Sueldo Pediatria</t>
  </si>
  <si>
    <t>Dra. Raysa Hernandez Mejia</t>
  </si>
  <si>
    <t>Dra. Elsa A. Marrero Jimenez</t>
  </si>
  <si>
    <t>Dep. Mes de Julio</t>
  </si>
  <si>
    <t>Compra de Papel de Electro</t>
  </si>
  <si>
    <t>Pago Abertura Ojales Cortinas</t>
  </si>
  <si>
    <t>Minerva Fernandez</t>
  </si>
  <si>
    <t>pago de Viatico</t>
  </si>
  <si>
    <t>Compra Controles Maquina de Quimica</t>
  </si>
  <si>
    <t>Escuela de Bioanalisis UASD</t>
  </si>
  <si>
    <t>Francisco Ant. Fernandez</t>
  </si>
  <si>
    <t>Compra Preservativos P/ Sonografia</t>
  </si>
  <si>
    <t>Distribuidora Doña Tatica</t>
  </si>
  <si>
    <t>Mes de Julio 2016</t>
  </si>
  <si>
    <t>Liliana Veronica Almonte</t>
  </si>
  <si>
    <t xml:space="preserve">Pago Mantenimientos  </t>
  </si>
  <si>
    <t>Manuel Taveras</t>
  </si>
  <si>
    <t xml:space="preserve">Dr. Virgilio Hernandez   </t>
  </si>
  <si>
    <t>Pago de Sillas P/ Oficina e Impresos</t>
  </si>
  <si>
    <t>Impresos Diversos Sanchez</t>
  </si>
  <si>
    <t>Pago Pollos</t>
  </si>
  <si>
    <t>Pago de Flotas</t>
  </si>
  <si>
    <t>Dr. Carlos Chevalier</t>
  </si>
  <si>
    <t>Dra. Iris Mariana Piña</t>
  </si>
  <si>
    <t>Pago Sueldos Mes de Junio 2016</t>
  </si>
  <si>
    <t>Pago Serv. Fin de Semana</t>
  </si>
  <si>
    <t>Pago Inc. Consejera VIH</t>
  </si>
  <si>
    <t>Pago Material Gastable Cirugia</t>
  </si>
  <si>
    <t>Pago Montura de Llavin</t>
  </si>
  <si>
    <t>Pago M. O. Pintura</t>
  </si>
  <si>
    <t>Juan Morel</t>
  </si>
  <si>
    <t xml:space="preserve">Pago Incentivo Enero -- Abril </t>
  </si>
  <si>
    <t>Pago Reparacion de Colchon</t>
  </si>
  <si>
    <t>Multicentro Salvador</t>
  </si>
  <si>
    <t>Pago Seguridad Privada</t>
  </si>
  <si>
    <t>Francisco Antonio Martinez</t>
  </si>
  <si>
    <t>Pago Confeccion Libro y Sello</t>
  </si>
  <si>
    <t>Mercedes Emerita Gonzalez</t>
  </si>
  <si>
    <t>Pago Reembolso Compra Malla</t>
  </si>
  <si>
    <t>Josefina  Madera</t>
  </si>
  <si>
    <t>Pago Mat. de Oficina e Impresos</t>
  </si>
  <si>
    <t>Arianny Colon</t>
  </si>
  <si>
    <t>Mes de Junio 2016</t>
  </si>
  <si>
    <t>Pago Factura Telofonica</t>
  </si>
  <si>
    <t>Pago Proviciones</t>
  </si>
  <si>
    <t>Abono Fact. 212010 Compra Equipo</t>
  </si>
  <si>
    <t>Pago Comp. Sueldo Electricista</t>
  </si>
  <si>
    <t>Carlos Juan Minier</t>
  </si>
  <si>
    <t>Josefina del Carmen Herrera</t>
  </si>
  <si>
    <t>Maria Peña</t>
  </si>
  <si>
    <t>Melba M. Pacheco</t>
  </si>
  <si>
    <t>Pago de Compra y Tapada de Gomas</t>
  </si>
  <si>
    <t>Reembolso Pro Compra de Med.</t>
  </si>
  <si>
    <t>Fausto Joel Madera</t>
  </si>
  <si>
    <t>Francisco Antonio Fernandez</t>
  </si>
  <si>
    <t>Reparacion de Colchones</t>
  </si>
  <si>
    <t>Pago Materiaes de Informatica</t>
  </si>
  <si>
    <t>Pago Sobres Rayos X</t>
  </si>
  <si>
    <t>Roberto Eduardo Reyes</t>
  </si>
  <si>
    <t>Impresos Diversos Sanchez, SRL.</t>
  </si>
  <si>
    <t>Rep. Puerta y Comp. De Materiales</t>
  </si>
  <si>
    <t>Carlos Santos</t>
  </si>
  <si>
    <t>Aporte Dia Bioanalista</t>
  </si>
  <si>
    <t>Lic. Lilian Peña</t>
  </si>
  <si>
    <t>Sueldo Tecn. RX</t>
  </si>
  <si>
    <t>Services Products</t>
  </si>
  <si>
    <t>Desinfeccion Salas de Cirugia y Cura</t>
  </si>
  <si>
    <t>Mes de Mayo 2016</t>
  </si>
  <si>
    <t>Nota de Credito Devolucion  comicion Ck</t>
  </si>
  <si>
    <t>Pago Acompañante Ambulancia</t>
  </si>
  <si>
    <t>Yenny Taveras</t>
  </si>
  <si>
    <t>Pago Factura Telefonos</t>
  </si>
  <si>
    <t>Brania Dayra Oviedo</t>
  </si>
  <si>
    <t>Pago Telefonos Flota</t>
  </si>
  <si>
    <t>Pago de Telefonos</t>
  </si>
  <si>
    <t>Pago de Sueldos Mes de abril 2016</t>
  </si>
  <si>
    <t>Compra Motor Para Aire Maternidad</t>
  </si>
  <si>
    <t>Pago Material Limpieza</t>
  </si>
  <si>
    <t>Maria Teresa Medrano</t>
  </si>
  <si>
    <t>Pago de Yuca</t>
  </si>
  <si>
    <t>Bienvenido de Jesus Gomez</t>
  </si>
  <si>
    <t>pago Mat. Rep. Guagua</t>
  </si>
  <si>
    <t>Supli Hosp y Mas A M T, SRL.</t>
  </si>
  <si>
    <t>Pago Transporte Curso Taller</t>
  </si>
  <si>
    <t>Jose Radhames Perez</t>
  </si>
  <si>
    <t>Pago Reparacion Ventilador</t>
  </si>
  <si>
    <t>Ingenieria Medica Brasmed</t>
  </si>
  <si>
    <t>Pablo Yovani Torres</t>
  </si>
  <si>
    <t>Cesar Reyes</t>
  </si>
  <si>
    <t>Impresos Diversos Sanchez,SRL.</t>
  </si>
  <si>
    <t>Ana Delia Cabrera</t>
  </si>
  <si>
    <t>Pago Serv. Dto. Facturacion</t>
  </si>
  <si>
    <t>Compra cristal Ambulance</t>
  </si>
  <si>
    <t>Auto Vidrio Juan,SRL.</t>
  </si>
  <si>
    <t>Pago Sueldo Tecn. RX</t>
  </si>
  <si>
    <t>Dr. Juan Ant. Gonzalez</t>
  </si>
  <si>
    <t>Pago Libros de Cirugia</t>
  </si>
  <si>
    <t>Mes de Abril 2016</t>
  </si>
  <si>
    <t>Pago Completivo de Sueldo</t>
  </si>
  <si>
    <t>Pago Inc. VIH</t>
  </si>
  <si>
    <t>Jeanette Alt. Echivarrias</t>
  </si>
  <si>
    <t>Maria de los Angeles Zapata</t>
  </si>
  <si>
    <t>pago de Sueldo</t>
  </si>
  <si>
    <t>Pago Sueldo Febrero - Marzo</t>
  </si>
  <si>
    <t>Dep. Mes de Marzo</t>
  </si>
  <si>
    <t>Pago 50% Compra de Equipos Med.</t>
  </si>
  <si>
    <t>Pago M. O. Postura Loza</t>
  </si>
  <si>
    <t>Jesus Ureña</t>
  </si>
  <si>
    <t>Pago de Bomba Hidraulica Camioneta</t>
  </si>
  <si>
    <t>Eusebio Vasquez</t>
  </si>
  <si>
    <t>Cetiosa, EIRL</t>
  </si>
  <si>
    <t>Mano O. Reparacion Guagua</t>
  </si>
  <si>
    <t>Yobany Colon</t>
  </si>
  <si>
    <t>Pago Materiales Rep. Guagua</t>
  </si>
  <si>
    <t>Denis Altagracias Dias Reyes</t>
  </si>
  <si>
    <t>Compra de Controles</t>
  </si>
  <si>
    <t>Compra Material Rep. Lavdora</t>
  </si>
  <si>
    <t>Hipolito Yovanny Morel</t>
  </si>
  <si>
    <t>Saldo Total compra de equipos Med.</t>
  </si>
  <si>
    <t>Ansamed, SRL.</t>
  </si>
  <si>
    <t>Abono Compra de Picadera</t>
  </si>
  <si>
    <t>Pago Materiales  Para Aires</t>
  </si>
  <si>
    <t>Jose Francisco Minaya</t>
  </si>
  <si>
    <t>reembolso Compra de Hilo y Viatico</t>
  </si>
  <si>
    <t>Pago Rep. Electrocauterio</t>
  </si>
  <si>
    <t>Gustavo Peña</t>
  </si>
  <si>
    <t>Pago de Ventana</t>
  </si>
  <si>
    <t>Aluminio Mao, SRL</t>
  </si>
  <si>
    <t>Pago Materiales Informatica</t>
  </si>
  <si>
    <t>Pago de Gas</t>
  </si>
  <si>
    <t xml:space="preserve">Pago de Reativos </t>
  </si>
  <si>
    <t>Leonardo Jimenez</t>
  </si>
  <si>
    <t>Pago Servicio de Pediatria</t>
  </si>
  <si>
    <t>Mes de Marzo 2016</t>
  </si>
  <si>
    <t>Pago Remodelacion  Habitacion</t>
  </si>
  <si>
    <t>Cristian Guaba</t>
  </si>
  <si>
    <t>Aporte Compra de Sangre</t>
  </si>
  <si>
    <t>Maria Felipe</t>
  </si>
  <si>
    <t>Pago Factura Telefonica  Flota</t>
  </si>
  <si>
    <t>Pago Factura Telefonica</t>
  </si>
  <si>
    <t>Pago Inc. Conserje</t>
  </si>
  <si>
    <t xml:space="preserve">Pago Sueldo </t>
  </si>
  <si>
    <t>Pago Sueldos Mes de Febrero</t>
  </si>
  <si>
    <t>Pago del 50% Compra de Equipos Medicos</t>
  </si>
  <si>
    <t>Pago Inc. Senasa</t>
  </si>
  <si>
    <t>Richard Bartolo Espejo</t>
  </si>
  <si>
    <t>Saldo M. O . Habilitacion de Hab. Lab.</t>
  </si>
  <si>
    <t>Reembolso Compra de Medicamentos</t>
  </si>
  <si>
    <t>Victor V. Peralta Nuñez</t>
  </si>
  <si>
    <t>Compra de repuestos</t>
  </si>
  <si>
    <t>Rafael Corniel</t>
  </si>
  <si>
    <t>Rossy Yanely Cuevas</t>
  </si>
  <si>
    <t>Dr. Fray Roman</t>
  </si>
  <si>
    <t>Yanet Corales</t>
  </si>
  <si>
    <t>Moises Aquino</t>
  </si>
  <si>
    <t>Dr. Felix Rodriguez</t>
  </si>
  <si>
    <t>Santa Engracia Torres</t>
  </si>
  <si>
    <t>Saldo Reparacion Puertas</t>
  </si>
  <si>
    <t>Pago de Colchas</t>
  </si>
  <si>
    <t>Pago de Flores Dia de Duarte</t>
  </si>
  <si>
    <t>Pago de Almuerzos</t>
  </si>
  <si>
    <t>Juan Aguilera</t>
  </si>
  <si>
    <t>Pago Mat. Mantenimientos Aires</t>
  </si>
  <si>
    <t>Abono Compra Manometro Oxigeno</t>
  </si>
  <si>
    <t>Domingo Ant. Sanchez</t>
  </si>
  <si>
    <t>Pago Sobres RX Abon Fact.368</t>
  </si>
  <si>
    <t>Pago Fact. Telefono</t>
  </si>
  <si>
    <t>Eddilberto Peralta</t>
  </si>
  <si>
    <t>Saldo 50% Compra Equipos Med.</t>
  </si>
  <si>
    <t>Avance Pago Area de Laboratorio</t>
  </si>
  <si>
    <t>Cristain Jose Guaba</t>
  </si>
  <si>
    <t>Avance Pago Viaje Sto. Dgo.</t>
  </si>
  <si>
    <t>Saldo Compra de Equipos Medicos</t>
  </si>
  <si>
    <t>Family Farmacos, SRL.</t>
  </si>
  <si>
    <t>Abono Fact. Compra de Hilos</t>
  </si>
  <si>
    <t>Compra de Comprensor</t>
  </si>
  <si>
    <t>Saldo Viaje Sto. Dgo. Lanzamiento</t>
  </si>
  <si>
    <t>Joel Ferreira</t>
  </si>
  <si>
    <t>Mes de Febrero 2016</t>
  </si>
  <si>
    <t>Jennifer Cabrera</t>
  </si>
  <si>
    <t>Jeanette Guzman</t>
  </si>
  <si>
    <t>Dra. Yanet Jimenez</t>
  </si>
  <si>
    <t>Dra. Yesenia Alt. Hiraldo</t>
  </si>
  <si>
    <t>Pago Servicios Tecn. RX</t>
  </si>
  <si>
    <t>Dr. William Valdez</t>
  </si>
  <si>
    <t>Pago Cuatrimestral Incentivo</t>
  </si>
  <si>
    <t>Reparacion Guagua</t>
  </si>
  <si>
    <t>Aporte empleado Viaje Sto. Dgo.</t>
  </si>
  <si>
    <t>Pago de viatico</t>
  </si>
  <si>
    <t>Pago mes de Enero 2016</t>
  </si>
  <si>
    <t>Compra de Pieza Guagua</t>
  </si>
  <si>
    <t>Victor Ml. Mendez</t>
  </si>
  <si>
    <t>Pago alquiler Vehiculo</t>
  </si>
  <si>
    <t>Leonor Santos Gonzalez</t>
  </si>
  <si>
    <t>Carlos Ml. Rodriguez</t>
  </si>
  <si>
    <t>Abono 30% Compra Equipos Lab.</t>
  </si>
  <si>
    <t>Farmadal,SRL.</t>
  </si>
  <si>
    <t>Pago Confecion Colchon y Tapizado</t>
  </si>
  <si>
    <t>Reembolso Senasa Compra de Equipos</t>
  </si>
  <si>
    <t>Dep. Banreservas Senasa Via Cks</t>
  </si>
  <si>
    <t>Abono 50% Compra Equipos Med</t>
  </si>
  <si>
    <t>Pago Fact. 0444 Viaje Sto. Dgo.</t>
  </si>
  <si>
    <t>Compra de Pieza Para Puerta</t>
  </si>
  <si>
    <t>Carlos Eugenio Santos</t>
  </si>
  <si>
    <t>Mes de Enero 2016</t>
  </si>
  <si>
    <t>Pago Monometros Abono Fact.</t>
  </si>
  <si>
    <t>Pago Impresos Mat. Oficinas</t>
  </si>
  <si>
    <t>Pago Mat. Refrigeracion</t>
  </si>
  <si>
    <t>Pago de Material Ferreteros</t>
  </si>
  <si>
    <t>Pago de Filtros</t>
  </si>
  <si>
    <t>Rafael Danilo Santos</t>
  </si>
  <si>
    <t>Pago Material Informatica</t>
  </si>
  <si>
    <t>Pago Publicidad</t>
  </si>
  <si>
    <t>Pago Complet. Sueldo</t>
  </si>
  <si>
    <t>Kenlly Perez</t>
  </si>
  <si>
    <t>Reembolso de Medicamentos</t>
  </si>
  <si>
    <t xml:space="preserve">Miguel Peralta </t>
  </si>
  <si>
    <t>Pago Fact.. Telefonos</t>
  </si>
  <si>
    <t>Pago Viatico y Reembolso Perita</t>
  </si>
  <si>
    <t>Pago Tapisado Colchones</t>
  </si>
  <si>
    <t xml:space="preserve">Pago de Sueldo </t>
  </si>
  <si>
    <t>Marianela Jaquez Reyes</t>
  </si>
  <si>
    <t>Pago Inc. Facturacion</t>
  </si>
  <si>
    <t>Erasmo Garcia Polanco</t>
  </si>
  <si>
    <t>Mes de Diciembre 2015</t>
  </si>
  <si>
    <t>Pago Horneada Cerdo</t>
  </si>
  <si>
    <t>Pago Sueldo Aux. Facturacion</t>
  </si>
  <si>
    <t>Mabel Reyes Rodriguez</t>
  </si>
  <si>
    <t>Pago Sueldo Portero</t>
  </si>
  <si>
    <t>Pago de Colchones</t>
  </si>
  <si>
    <t>Pago Regalia Tecn. Rayos X</t>
  </si>
  <si>
    <t>Reembolso Compra Thermostato</t>
  </si>
  <si>
    <t>Mes de Diciembre</t>
  </si>
  <si>
    <t>Pago Alineamiento Ambulancia</t>
  </si>
  <si>
    <t>Manuel Alb. Taveras</t>
  </si>
  <si>
    <t>Pago Servicio Medico</t>
  </si>
  <si>
    <t>Abono Confeccion Colchones</t>
  </si>
  <si>
    <t>Avance Compra de Ectonustim</t>
  </si>
  <si>
    <t>Compra de Papel Para Electro</t>
  </si>
  <si>
    <t>Pago regalia Aux. Facturacion</t>
  </si>
  <si>
    <t>Pago regalia Conserje</t>
  </si>
  <si>
    <t>Pago Regalia Portero</t>
  </si>
  <si>
    <t>Avance de Sueldo</t>
  </si>
  <si>
    <t>Pago de Sueldo Navideño</t>
  </si>
  <si>
    <t>Aporte Compra de Gorras</t>
  </si>
  <si>
    <t>Dorilyn Paulino</t>
  </si>
  <si>
    <t xml:space="preserve">Pago Reparaciones  </t>
  </si>
  <si>
    <t>Pago Mat. Informatica</t>
  </si>
  <si>
    <t>Aportte Actividad del VIH</t>
  </si>
  <si>
    <t>Pago Serv. Tecn. R X</t>
  </si>
  <si>
    <t>Devolucion de Impuestos 0.15%</t>
  </si>
  <si>
    <t>Dra. Luisandra Marte Rodriguez</t>
  </si>
  <si>
    <t>Compra Peiza Guagua</t>
  </si>
  <si>
    <t>Repuestos Mao</t>
  </si>
  <si>
    <t>Pago de Poloche</t>
  </si>
  <si>
    <t>Kelvin Alexander Cuello</t>
  </si>
  <si>
    <t>Pago del Mes de Noviembre 2015</t>
  </si>
  <si>
    <t>Mes de Noviembre 2015</t>
  </si>
  <si>
    <t>Falta Concepto</t>
  </si>
  <si>
    <t>Maria Fidelina Cruz</t>
  </si>
  <si>
    <t>Pago Limpeiza Patio</t>
  </si>
  <si>
    <t>Pago Por Suplir Vacaciones</t>
  </si>
  <si>
    <t>Leonarda Mercedes Reyes</t>
  </si>
  <si>
    <t>Pago Taller Presupuesto</t>
  </si>
  <si>
    <t>S R Salud Cibao Occidental</t>
  </si>
  <si>
    <t>Pago Escrine P/ Ventanas</t>
  </si>
  <si>
    <t>Compra de Equipos Medicos</t>
  </si>
  <si>
    <t>Pago Pieza Ambulancia</t>
  </si>
  <si>
    <t>Para Compra de Equipos Medicos</t>
  </si>
  <si>
    <t>Pago Montura Puerta</t>
  </si>
  <si>
    <t>Dr. Bladimir Rivera</t>
  </si>
  <si>
    <t>Pago Vacaciones Tecn. RX</t>
  </si>
  <si>
    <t>Pago Pasarle Reuter a Madera</t>
  </si>
  <si>
    <t>Carlos Ml Bernal</t>
  </si>
  <si>
    <t>Pago Utencilios de Cocina</t>
  </si>
  <si>
    <t>Pago Pinza P/ Gastro</t>
  </si>
  <si>
    <t>Endo Caribe, SRL.</t>
  </si>
  <si>
    <t>Pago de Almuerzos Varios</t>
  </si>
  <si>
    <t>Reembolso Compra Medicamentos</t>
  </si>
  <si>
    <t>Pago Articulos de Cocina</t>
  </si>
  <si>
    <t>Pago Mat. Reparacion Aires</t>
  </si>
  <si>
    <t>Pago Mat. Ferreteros</t>
  </si>
  <si>
    <t>Pago Mat. de Informatica</t>
  </si>
  <si>
    <t>Pago de Carne</t>
  </si>
  <si>
    <t>Pago  Inc. Senasa</t>
  </si>
  <si>
    <t>Miladis Polanco</t>
  </si>
  <si>
    <t>Pago Serv. Vacaciones</t>
  </si>
  <si>
    <t>Fiordaliza Espinal</t>
  </si>
  <si>
    <t>Compra de Repuesto Vehiculo</t>
  </si>
  <si>
    <t>Ayuda Para Realizar Tomografia</t>
  </si>
  <si>
    <t>Ramon Amadeo Peralta</t>
  </si>
  <si>
    <t>Pago Sueldo Mes de Octubre 2015</t>
  </si>
  <si>
    <t>Compra de Bomba de Agua Camion</t>
  </si>
  <si>
    <t>Dr. Joel Ventura</t>
  </si>
  <si>
    <t>Candida Dionisia Vargas</t>
  </si>
  <si>
    <t>Miguelina Reyes</t>
  </si>
  <si>
    <t>Pago Viatico Congreso Bioanalista</t>
  </si>
  <si>
    <t>Pelagia altagracia Rodriguez</t>
  </si>
  <si>
    <t>Compra de Aires y Materiales</t>
  </si>
  <si>
    <t>Friomaster</t>
  </si>
  <si>
    <t>Cesar Minier</t>
  </si>
  <si>
    <t>Pago de Nomina Electronica Inc.</t>
  </si>
  <si>
    <t>Mayelin Minier</t>
  </si>
  <si>
    <t>Compra de Grapadora</t>
  </si>
  <si>
    <t>Librería Mao</t>
  </si>
  <si>
    <t>Pago de Viatico P/ Dos Personas</t>
  </si>
  <si>
    <t>Pago Material Rep. Aires</t>
  </si>
  <si>
    <t>Pago de Materiales Refrigeracion</t>
  </si>
  <si>
    <t>Pago Regalia Secretaria Direccion</t>
  </si>
  <si>
    <t>Alba Primavera Sanchez</t>
  </si>
  <si>
    <t>Pago Ayudante Ambulancia</t>
  </si>
  <si>
    <t>Mes de Octubre 2015</t>
  </si>
  <si>
    <t>Pago de Servicios Tecn. RX</t>
  </si>
  <si>
    <t>Pago Mat. P/Endoscopio</t>
  </si>
  <si>
    <t>Pago de Pudin</t>
  </si>
  <si>
    <t>Pago de Tostadora</t>
  </si>
  <si>
    <t>Jose Daniel Paulino Peña</t>
  </si>
  <si>
    <t>Pago de Neumatico y Aros</t>
  </si>
  <si>
    <t>Pago Reparacion Inversor</t>
  </si>
  <si>
    <t>Julio Cesar Batista</t>
  </si>
  <si>
    <t>Pago Fact. 0120 Manometro</t>
  </si>
  <si>
    <t>Domingo Antonio Sanchez</t>
  </si>
  <si>
    <t>Pago de mat. Ferreteros</t>
  </si>
  <si>
    <t>re</t>
  </si>
  <si>
    <t>Pago de Carnes de Chivo</t>
  </si>
  <si>
    <t>Pago de Sueldo Aux. Facturacion</t>
  </si>
  <si>
    <t>Pago de Sueldo Portero</t>
  </si>
  <si>
    <t>Arianny Nayeli Colon</t>
  </si>
  <si>
    <t>Pago Sueldo Mes de Septiembre 2015</t>
  </si>
  <si>
    <t>Pago de Nomina Electronica</t>
  </si>
  <si>
    <t>Compra de Carne de Chivo</t>
  </si>
  <si>
    <t>Compra de Efedrina</t>
  </si>
  <si>
    <t>Dronena,SRL.</t>
  </si>
  <si>
    <t>Pago Para Suplir Vacaciones</t>
  </si>
  <si>
    <t>Carmen Mirian Ventura</t>
  </si>
  <si>
    <t>pago de Aros y Neumaticos</t>
  </si>
  <si>
    <t>Compra de Compresor</t>
  </si>
  <si>
    <t>Rudith Alexander Solano</t>
  </si>
  <si>
    <t>Pago Reparaciones Electricas</t>
  </si>
  <si>
    <t>Jose Rafael Rodriguez</t>
  </si>
  <si>
    <t>Pago de Incentivo Enfermeria</t>
  </si>
  <si>
    <t>Rafaelina Herrera</t>
  </si>
  <si>
    <t>Agustina Breisi Baez</t>
  </si>
  <si>
    <t>Pago Contactor</t>
  </si>
  <si>
    <t>Pago de Abanico</t>
  </si>
  <si>
    <t>Pago de Mat. De Informatica</t>
  </si>
  <si>
    <t>Pago de Bizcocho</t>
  </si>
  <si>
    <t>Teresa Peralta</t>
  </si>
  <si>
    <t>Pago de Fact. Telefonica</t>
  </si>
  <si>
    <t>Pago Almuerzo Secretaria</t>
  </si>
  <si>
    <t>Pago Confeccion de Letreros</t>
  </si>
  <si>
    <t>Jose Francisco Barrera</t>
  </si>
  <si>
    <t>Dra. Luisandra M. Marte</t>
  </si>
  <si>
    <t>Miguel Ramos</t>
  </si>
  <si>
    <t>Mes de Septiembre 2015</t>
  </si>
  <si>
    <t>Germania Alt.  Reyes</t>
  </si>
  <si>
    <t>Pago de Incentivo Facturacion</t>
  </si>
  <si>
    <t>Pago Instalacion Cerradura</t>
  </si>
  <si>
    <t>Jose Ant. Marrero</t>
  </si>
  <si>
    <t>Pago Mantenimiento de Baterias</t>
  </si>
  <si>
    <t>Diego Torres</t>
  </si>
  <si>
    <t>Compra Materiales de Ortopedia</t>
  </si>
  <si>
    <t>Pharmaceutical Technology</t>
  </si>
  <si>
    <t>Dra. Luisandra Milagros Marte</t>
  </si>
  <si>
    <t>Pago Confeccion de Coolchones</t>
  </si>
  <si>
    <t>Pago Viatico Curso Taller</t>
  </si>
  <si>
    <t>Dra. Mirquella Rijo</t>
  </si>
  <si>
    <t>Pago Sueldo Consejera VIH</t>
  </si>
  <si>
    <t>Mes de Agosto 2015</t>
  </si>
  <si>
    <t>Pago Confeccion Mesa</t>
  </si>
  <si>
    <t>Pago Materiales de Aires</t>
  </si>
  <si>
    <t>Pago Piezas de Transporte</t>
  </si>
  <si>
    <t>Pablo Yobani Torres</t>
  </si>
  <si>
    <t>Pago Mat. Rep. Aires</t>
  </si>
  <si>
    <t>Pago de Tapada de Goma</t>
  </si>
  <si>
    <t>Karina Castillo</t>
  </si>
  <si>
    <t>Pago de Sillas</t>
  </si>
  <si>
    <t>Pago P/ Suplir Lic. Medica</t>
  </si>
  <si>
    <t>Marisol Cruz Ramos</t>
  </si>
  <si>
    <t>Ultra Computers, SRL.</t>
  </si>
  <si>
    <t>Dario Radame Rodriguez</t>
  </si>
  <si>
    <t>Saldo Viaje Santo Domingo</t>
  </si>
  <si>
    <t>Jose Radhames Hijo Perez</t>
  </si>
  <si>
    <t>Mes de Julio 2015</t>
  </si>
  <si>
    <t>Africa Cespedes</t>
  </si>
  <si>
    <t>Juan de Dios Reynoso</t>
  </si>
  <si>
    <t>Supermercado El Maeño</t>
  </si>
  <si>
    <t>Pago Incentivo Dto. Facturacion</t>
  </si>
  <si>
    <t>Compra de Yuca</t>
  </si>
  <si>
    <t>reparacion Transporte</t>
  </si>
  <si>
    <t>Pago Reparacion Trasera Ambul.</t>
  </si>
  <si>
    <t>Bumpers y Mufflers Eddy</t>
  </si>
  <si>
    <t>Pago Serv. Aux. facturacion</t>
  </si>
  <si>
    <t>Pago Sueldo Sonografista</t>
  </si>
  <si>
    <t>Bladimir Anthony Rivera</t>
  </si>
  <si>
    <t>Angela Maria Sander</t>
  </si>
  <si>
    <t>Ramon Dario Hernandez</t>
  </si>
  <si>
    <t>Pago Vacaciones Chofer Ambul.</t>
  </si>
  <si>
    <t>Pago Serv. Acompañante Ambul.</t>
  </si>
  <si>
    <t>Compra Reloj Biometrico</t>
  </si>
  <si>
    <t>Pago Mantenimiento Trasnporte</t>
  </si>
  <si>
    <t>Maximo Gonzalez</t>
  </si>
  <si>
    <t>Yudelka Rivas</t>
  </si>
  <si>
    <t>Pago Sueldo Mes Junio</t>
  </si>
  <si>
    <t>Pago Empalme de Cable Electrico</t>
  </si>
  <si>
    <t>Ulises de Jesus Checo</t>
  </si>
  <si>
    <t>Compra de Insulina</t>
  </si>
  <si>
    <t>Compra Correa Para Aire</t>
  </si>
  <si>
    <t>Compra de Material de Lavadora</t>
  </si>
  <si>
    <t>Esteban Vargas</t>
  </si>
  <si>
    <t>Compra de Material Rfrigeracion</t>
  </si>
  <si>
    <t>Miguel Andres Disla</t>
  </si>
  <si>
    <t>Compra Mat. Intalacion Cable</t>
  </si>
  <si>
    <t>Jose Julian Baez</t>
  </si>
  <si>
    <t>Ayuda Para Comprar Gomas</t>
  </si>
  <si>
    <t>Compra Papel Toalla</t>
  </si>
  <si>
    <t>Abon Confeccion Mesa</t>
  </si>
  <si>
    <t>Mes de Junio 2015</t>
  </si>
  <si>
    <t xml:space="preserve">Ck No. 6654 No Cobrado ( Miguel A. Rguez) </t>
  </si>
  <si>
    <t>Miguelina Alt. Reyes</t>
  </si>
  <si>
    <t>Pago de Resistencia</t>
  </si>
  <si>
    <t>Enero, Febrero, Marzo y Abril 2015</t>
  </si>
  <si>
    <t>Abono Fact. Viaje Curso Taller</t>
  </si>
  <si>
    <t>Jose Radhame Perez</t>
  </si>
  <si>
    <t>Pago de Imp. Y Mat. de Oficinas</t>
  </si>
  <si>
    <t>Pago de Correa Ambulancia</t>
  </si>
  <si>
    <t>Repuestos y Accesorios Santiago</t>
  </si>
  <si>
    <t>Pago Telofono Flota</t>
  </si>
  <si>
    <t>Pago de Fact. Telefono</t>
  </si>
  <si>
    <t>Ojo</t>
  </si>
  <si>
    <t>Hector Johanny Almonte</t>
  </si>
  <si>
    <t>Pago Sueldos Mayo 2015</t>
  </si>
  <si>
    <t>Pago comp. Sueldo Tecn. R X</t>
  </si>
  <si>
    <t>Edison Domingo Belliard</t>
  </si>
  <si>
    <t>Pago Suledo Portero</t>
  </si>
  <si>
    <t>Pago de Neumatico</t>
  </si>
  <si>
    <t>Dep. Mes de Mayo</t>
  </si>
  <si>
    <t>Compra Materiales Refrigeracion</t>
  </si>
  <si>
    <t>Percio Antonio Molina</t>
  </si>
  <si>
    <t>Pago confeccion Colchon S. Parto</t>
  </si>
  <si>
    <t>Jose Eduardo Balbuena Jimenez</t>
  </si>
  <si>
    <t>pago Rec. Cortinas Emergencias</t>
  </si>
  <si>
    <t>Ana Mercedes Rodriguez</t>
  </si>
  <si>
    <t>Avance a Sueldo Mayo</t>
  </si>
  <si>
    <t>Dr. Mathieu Durosier</t>
  </si>
  <si>
    <t>Pago Mat. Aires</t>
  </si>
  <si>
    <t>Jose Abelardo Almonte</t>
  </si>
  <si>
    <t>Pago Electrodomesticos</t>
  </si>
  <si>
    <t>Pago Viatico Santiago</t>
  </si>
  <si>
    <t>Pago Inc. Recogidao Basura</t>
  </si>
  <si>
    <t>Pago Viatico Sto Domingo</t>
  </si>
  <si>
    <t>Pago Instalacion Electrica</t>
  </si>
  <si>
    <t>Elvin Fernando Bernard</t>
  </si>
  <si>
    <t>Aporte P/ Dia del Bioanalista</t>
  </si>
  <si>
    <t>Lilian Peña Peña</t>
  </si>
  <si>
    <t>Mes de Mayo 2015</t>
  </si>
  <si>
    <t>Pago Sup. Expediente</t>
  </si>
  <si>
    <t>Dr. Sipriano Disla</t>
  </si>
  <si>
    <t>Dra. Niulca Mayelin Paulino</t>
  </si>
  <si>
    <t>Dr. Jacques Eddy Coqmar</t>
  </si>
  <si>
    <t>Compra Filtro P/ Ambulancia</t>
  </si>
  <si>
    <t>Pago Tel. Flotas</t>
  </si>
  <si>
    <t>Pago de telefonos</t>
  </si>
  <si>
    <t>Pago Comp. Sueldo Consejera</t>
  </si>
  <si>
    <t>Pago Sueldo Tecn. De Refrigeracion</t>
  </si>
  <si>
    <t>Edwin Antonio Santos</t>
  </si>
  <si>
    <t>Pago Sueldos Abril 2015</t>
  </si>
  <si>
    <t>Pago Mantenimientos Aires</t>
  </si>
  <si>
    <t>Miguel Andrez Disla</t>
  </si>
  <si>
    <t>Pago de Condenzador</t>
  </si>
  <si>
    <t>Pago Mat. Reparacion Nevera</t>
  </si>
  <si>
    <t>Luis Enmanuel Minier</t>
  </si>
  <si>
    <t>Pago Mat. de Refrigeraion</t>
  </si>
  <si>
    <t>Persio Ant. Molina</t>
  </si>
  <si>
    <t>Aporte P/ Retiro Espiritual</t>
  </si>
  <si>
    <t>Edwin Alberto Brea</t>
  </si>
  <si>
    <t>Pablo Torres</t>
  </si>
  <si>
    <t>Mes de Abril 2015</t>
  </si>
  <si>
    <t>Pagos Servicios Tecn. R X</t>
  </si>
  <si>
    <t>Pagos viajes Ambulancia</t>
  </si>
  <si>
    <t>Abon Reembolso Medicamentos</t>
  </si>
  <si>
    <t>Miguel Angel Peralta</t>
  </si>
  <si>
    <t xml:space="preserve">Pago Mat. y Rep. Aires  </t>
  </si>
  <si>
    <t>Pago Adornos Mesas y Sillas</t>
  </si>
  <si>
    <t>Doleres Ant. Almonte</t>
  </si>
  <si>
    <t>Avono Compra de Gomas</t>
  </si>
  <si>
    <t>Compra de Maquina</t>
  </si>
  <si>
    <t>Joselin Rojas Acevedo</t>
  </si>
  <si>
    <t>pago Telefono Flota</t>
  </si>
  <si>
    <t>Comp. Sueldo Sup. Limpieza</t>
  </si>
  <si>
    <t>Juana Mallelin Minier Sime</t>
  </si>
  <si>
    <t>Pago Sueldo Mes de Marzo</t>
  </si>
  <si>
    <t>No Llego Copia Ck</t>
  </si>
  <si>
    <t>Pago de gas</t>
  </si>
  <si>
    <t>Combustible del Yuna, SRL.</t>
  </si>
  <si>
    <t>Pago neumatico Ambulancia</t>
  </si>
  <si>
    <t>Pago de Material de Informatica</t>
  </si>
  <si>
    <t>Rep. Centrifuga de Laboratorio</t>
  </si>
  <si>
    <t>Jose Fernandez</t>
  </si>
  <si>
    <t>Pago Mat. de Oficinas y de Imp.</t>
  </si>
  <si>
    <t>Pago Sueldo Mes de Febrero</t>
  </si>
  <si>
    <t>Pago Nomina Electronica de Senasa</t>
  </si>
  <si>
    <t>Mes de Marzo 2015</t>
  </si>
  <si>
    <t>Complet. Sueldo Enc. Mayordomia</t>
  </si>
  <si>
    <t>Pago Inc. Tecnico Rayos X</t>
  </si>
  <si>
    <t>Pago Sueldo Serv. Facturacion</t>
  </si>
  <si>
    <t>Pago de Sueldo Cirujana</t>
  </si>
  <si>
    <t>Dra. Raynelda Martinez</t>
  </si>
  <si>
    <t>dep.</t>
  </si>
  <si>
    <t>Deposito de Febrero 2015</t>
  </si>
  <si>
    <t>Pago Instalacion Aire</t>
  </si>
  <si>
    <t>Jorge Damian Morel</t>
  </si>
  <si>
    <t>Milady del Carmen Polanco</t>
  </si>
  <si>
    <t>Alicia Mejia Rincon</t>
  </si>
  <si>
    <t>William Valdez Castillo</t>
  </si>
  <si>
    <t>Maria Magdalena Gil Guzman</t>
  </si>
  <si>
    <t>Dra. Clara Luz Jimenez</t>
  </si>
  <si>
    <t>Domingo Ant. Genao</t>
  </si>
  <si>
    <t>nom.</t>
  </si>
  <si>
    <t>Pago Inc. Septiembre - Diciembre</t>
  </si>
  <si>
    <t>Mes de Febrero 2015</t>
  </si>
  <si>
    <t>Pago Formulario IR-17</t>
  </si>
  <si>
    <t>Pago Mat. Pintura</t>
  </si>
  <si>
    <t>R &amp; M Autopintura, SRL.</t>
  </si>
  <si>
    <t>Pago Modista</t>
  </si>
  <si>
    <t>Abon Fact. Rep. Puertas</t>
  </si>
  <si>
    <t>Cooperativa Agropecuaria</t>
  </si>
  <si>
    <t>Ana Julia Sime Gonzales</t>
  </si>
  <si>
    <t>Ivelisse Then</t>
  </si>
  <si>
    <t>Emiliana Francisco</t>
  </si>
  <si>
    <t>Pago Mat. Y Reparacion Aires</t>
  </si>
  <si>
    <t>Pago Serv. De Cirugia</t>
  </si>
  <si>
    <t>Pago Material Infomatica</t>
  </si>
  <si>
    <t>Henry Rafael Brito Almonte</t>
  </si>
  <si>
    <t>Santos del Carmen Morel</t>
  </si>
  <si>
    <t>Pago de Mano de Obra Pintor</t>
  </si>
  <si>
    <t>Miguel Jose Garcia</t>
  </si>
  <si>
    <t>Pago Servicios Rayos X</t>
  </si>
  <si>
    <t>Maria Polanco</t>
  </si>
  <si>
    <t xml:space="preserve">Pago de Telefonos  </t>
  </si>
  <si>
    <t>Pago Inc. Dpto. Facturacion</t>
  </si>
  <si>
    <t>Yuberki Ureña</t>
  </si>
  <si>
    <t>Pago Servicios de Farmacia</t>
  </si>
  <si>
    <t>Alejandrina alt. Castillo</t>
  </si>
  <si>
    <t>Pago Sueldos Enero 2015</t>
  </si>
  <si>
    <t>Pago Por Serv. Dpto. Facturacion</t>
  </si>
  <si>
    <t>Pago de Sueldo Modista</t>
  </si>
  <si>
    <t>Pago de Sueldo portero</t>
  </si>
  <si>
    <t>Complet. Sueldo Tenc. RX</t>
  </si>
  <si>
    <t>Hector Lugo</t>
  </si>
  <si>
    <t>Pago Viatico P/ Tres Personas</t>
  </si>
  <si>
    <t>Pago Reparacion Ventanas</t>
  </si>
  <si>
    <t>Compra de Tela P/ Cirugia y Lab.</t>
  </si>
  <si>
    <t>Ulises Sosa</t>
  </si>
  <si>
    <t>Pago Serv. De Cocina</t>
  </si>
  <si>
    <t>Edwin Alb. Gonzales</t>
  </si>
  <si>
    <t>Pago Mat. Gastable</t>
  </si>
  <si>
    <t>Completivo Sueldo Tecn. RX</t>
  </si>
  <si>
    <t>Pago Tubo y Tapada de Goma</t>
  </si>
  <si>
    <t>Francisco Minaya</t>
  </si>
  <si>
    <t>Pago de Pieza Motor</t>
  </si>
  <si>
    <t>Odanis Minier</t>
  </si>
  <si>
    <t>Pago Alquiler Club CMD</t>
  </si>
  <si>
    <t>CMD Filial Valverde</t>
  </si>
  <si>
    <t>Domingo de Jesus Rodriguez</t>
  </si>
  <si>
    <t>Mes de Enero 2015</t>
  </si>
  <si>
    <t>Representaciones Quimicas</t>
  </si>
  <si>
    <t>Pago Por Serv. Licencia Medica</t>
  </si>
  <si>
    <t>Karen Hernadez</t>
  </si>
  <si>
    <t>Pago Serv. Farmacia</t>
  </si>
  <si>
    <t>Pago de Serv. De Ambulancia</t>
  </si>
  <si>
    <t>Pago de Serv. Facturacion</t>
  </si>
  <si>
    <t>Ramon Rosario</t>
  </si>
  <si>
    <t>Mant. De Miscrocopio y Centrifuga</t>
  </si>
  <si>
    <t>Pago Sueldo Diciembre 2014</t>
  </si>
  <si>
    <t>Raynelda Martinez</t>
  </si>
  <si>
    <t>Pago de Sueldos</t>
  </si>
  <si>
    <t>Compra de Proviciones</t>
  </si>
  <si>
    <t>Jose Bautista Reynoso</t>
  </si>
  <si>
    <t>Reembolso Compra Pieza Guagua</t>
  </si>
  <si>
    <t>Carlos Manuel Lora</t>
  </si>
  <si>
    <t>Pago Regalia</t>
  </si>
  <si>
    <t>Pago Regalia Relaconador Publico</t>
  </si>
  <si>
    <t>Pago de Regalia 2014</t>
  </si>
  <si>
    <t xml:space="preserve">Pago Nomina Electrinica </t>
  </si>
  <si>
    <t>Reembolso Compra Cilindro P/ P</t>
  </si>
  <si>
    <t>Reembolso Compra Caja Enf.</t>
  </si>
  <si>
    <t>Abono Reembolso Por Compra Med.</t>
  </si>
  <si>
    <t>Ana Julia Reyes</t>
  </si>
  <si>
    <t>Pago Serv. Rayos X</t>
  </si>
  <si>
    <t>Mes de Diciembre 2014</t>
  </si>
  <si>
    <t>Pago Servicios Cirugia</t>
  </si>
  <si>
    <t>Pago de Vacaciones Dto. Fact.</t>
  </si>
  <si>
    <t>Magdelyn Cabrera</t>
  </si>
  <si>
    <t>Dimery Aurelina Gomez</t>
  </si>
  <si>
    <t>Saldo Confeccion Mesa Comput.</t>
  </si>
  <si>
    <t>Pago de Bombillos</t>
  </si>
  <si>
    <t>Pago Servicios de Cirugia</t>
  </si>
  <si>
    <t>Dra. Maria Sena Mendez</t>
  </si>
  <si>
    <t>Pago de Tubo P / Gomas</t>
  </si>
  <si>
    <t>Pago de Abanicos</t>
  </si>
  <si>
    <t>Pago Mat. De Limpieza</t>
  </si>
  <si>
    <t>Cleans Somoa Industrial, EIRL</t>
  </si>
  <si>
    <t>Maria Tereza Medrano</t>
  </si>
  <si>
    <t>Pago Trabajos Costura</t>
  </si>
  <si>
    <t>Rafael Alt. Reyes</t>
  </si>
  <si>
    <t>Pago de Ropa P/ Cirugia</t>
  </si>
  <si>
    <t>Maria cruz Almonte</t>
  </si>
  <si>
    <t xml:space="preserve">Pago Serv. Rayos X </t>
  </si>
  <si>
    <t>Pago Mat. De Oficinas</t>
  </si>
  <si>
    <t>Ultracomp. SRL.</t>
  </si>
  <si>
    <t>Mantenimiento Camion</t>
  </si>
  <si>
    <t>Pago de Utencilios de Cocina</t>
  </si>
  <si>
    <t>Pago de Tapisado</t>
  </si>
  <si>
    <t>Jose Joaquin Martinez</t>
  </si>
  <si>
    <t>Reparacion de Varias Puertas</t>
  </si>
  <si>
    <t>Jose Alberto Almonte</t>
  </si>
  <si>
    <t>Leonel Andrez Toribio Ortis</t>
  </si>
  <si>
    <t>Pago Mat. Ofinas  e Impresos</t>
  </si>
  <si>
    <t>Pago Mat. Y Mantenimientos Aires</t>
  </si>
  <si>
    <t>Noviembre</t>
  </si>
  <si>
    <t>Pago Inc. Dto Facturacion</t>
  </si>
  <si>
    <t>Pago Sueldo Conserge</t>
  </si>
  <si>
    <t>Pago Sueldo Relacionador Publico</t>
  </si>
  <si>
    <t>Donacion</t>
  </si>
  <si>
    <t>Yinet Altagracia Tavarez</t>
  </si>
  <si>
    <t>Yobani Rojas</t>
  </si>
  <si>
    <t>Reembolso Por Compra de Tela</t>
  </si>
  <si>
    <t>Pago de Terapia</t>
  </si>
  <si>
    <t>Patronato Maeño de Rehabilitacion</t>
  </si>
  <si>
    <t>Pago Confeccion Carnet Dto. Fact.</t>
  </si>
  <si>
    <t>Geovanny Manuel Cruceta</t>
  </si>
  <si>
    <t>Pago Viajes Acompañante Ambul.</t>
  </si>
  <si>
    <t>Pago Rep. Transporte</t>
  </si>
  <si>
    <t>Pago Reparacion Nevera</t>
  </si>
  <si>
    <t>Jose Ramon Peralta</t>
  </si>
  <si>
    <t>Reembolso Bombillo Camion</t>
  </si>
  <si>
    <t>Fausto Hernandez</t>
  </si>
  <si>
    <t>Mes de Noviembre 2014</t>
  </si>
  <si>
    <t>Pago Reparacion Defensa</t>
  </si>
  <si>
    <t>Eddy Tejada</t>
  </si>
  <si>
    <t>Pago Telefonos</t>
  </si>
  <si>
    <t>Miguel Ant. Rodriguez</t>
  </si>
  <si>
    <t>Pago Sueldo Realizacion Electros</t>
  </si>
  <si>
    <t>Pago Servicios de Dto Facturacion</t>
  </si>
  <si>
    <t xml:space="preserve">Completivo de Sueldo </t>
  </si>
  <si>
    <t>Pago Nomina Electronica  Senasa</t>
  </si>
  <si>
    <t>Confeccion Molder P/ Pintar</t>
  </si>
  <si>
    <t>Compra de Pieza y Rep. Puerta</t>
  </si>
  <si>
    <t>Magnolia Cristina Jimenez</t>
  </si>
  <si>
    <t>Niurka Josefina Almonte</t>
  </si>
  <si>
    <t>Pago  de Viatico</t>
  </si>
  <si>
    <t>Fausto Felix rodriguez</t>
  </si>
  <si>
    <t>Reembolso Por Compra de Medicamentos</t>
  </si>
  <si>
    <t>Ana Julia  Reyes</t>
  </si>
  <si>
    <t>Mes de Octubre 2014</t>
  </si>
  <si>
    <t>Pago Complet. Incentivo Senasa</t>
  </si>
  <si>
    <t>Mayo, Junio, Julio, Agosto</t>
  </si>
  <si>
    <t>Pago Transporte</t>
  </si>
  <si>
    <t>Pago Serv. Rayos X y Vacaciones</t>
  </si>
  <si>
    <t>Compra de Filtro P/ Ambulancia</t>
  </si>
  <si>
    <t>Delta Comercial</t>
  </si>
  <si>
    <t>Abono Confeccion Mesa Computadoras</t>
  </si>
  <si>
    <t>Pago de Impresos Rayos X</t>
  </si>
  <si>
    <t>Roberto E. Reyes Santana</t>
  </si>
  <si>
    <t>Pago de Costura</t>
  </si>
  <si>
    <t>Pago de  Impresos</t>
  </si>
  <si>
    <t>Pago de Factura Telefonica</t>
  </si>
  <si>
    <t>Pago Sueldo Anestesiologa</t>
  </si>
  <si>
    <t>Asia Francisca Paulino Mata</t>
  </si>
  <si>
    <t>Yuberkis Ureña</t>
  </si>
  <si>
    <t>pago Serv. Aux. Facturacion</t>
  </si>
  <si>
    <t>Complet. Sueldo Tecn. R X</t>
  </si>
  <si>
    <t>Sueldos de Septiembre</t>
  </si>
  <si>
    <t>Pago Nomina Electronica</t>
  </si>
  <si>
    <t>Pago Publicidad Septiembre</t>
  </si>
  <si>
    <t>Compra de Pintura</t>
  </si>
  <si>
    <t>Ferreteria La Maeña</t>
  </si>
  <si>
    <t>Pago Cnfeccion Pieza Madera</t>
  </si>
  <si>
    <t>Amilcar Arcanio Ramirez</t>
  </si>
  <si>
    <t>Avance  Sueldo</t>
  </si>
  <si>
    <t>Saldo Construccion de Baños</t>
  </si>
  <si>
    <t>Jesus Ureña Liz</t>
  </si>
  <si>
    <t>Donativo Para Sangre</t>
  </si>
  <si>
    <t>Katherine Mercedes Duran</t>
  </si>
  <si>
    <t xml:space="preserve">Pago Reembolso  </t>
  </si>
  <si>
    <t>Jenny Taveras Ramos</t>
  </si>
  <si>
    <t>Jose Rodolfo Martinez</t>
  </si>
  <si>
    <t>Pgo Sueldo Sonografista</t>
  </si>
  <si>
    <t>Mes de Septiembre 2014</t>
  </si>
  <si>
    <t>Saldo Mano Obra Pintura</t>
  </si>
  <si>
    <t>Pago Rep. Maquina de Anestecia</t>
  </si>
  <si>
    <t>Pago Rep. Puertas</t>
  </si>
  <si>
    <t>Pago Por Cubrir Vacaciones</t>
  </si>
  <si>
    <t>Yuberkis Uceta</t>
  </si>
  <si>
    <t>Francisco Alb. Rodriguez</t>
  </si>
  <si>
    <t>Pago Rep. Aires</t>
  </si>
  <si>
    <t>Bernardo Rodriguez</t>
  </si>
  <si>
    <t>Pago de Tomografias</t>
  </si>
  <si>
    <t>Centro Diagnostico del Noroeste</t>
  </si>
  <si>
    <t>Pago de Picadera</t>
  </si>
  <si>
    <t>Centro Medico Dr. Rodrigues Colon</t>
  </si>
  <si>
    <t>Pago de Telefonos Flota</t>
  </si>
  <si>
    <t>Sueldos de Agosto</t>
  </si>
  <si>
    <t>Franklin Batista</t>
  </si>
  <si>
    <t>Pago Biopsia Paciente</t>
  </si>
  <si>
    <t xml:space="preserve">Anneris Delgado </t>
  </si>
  <si>
    <t>Pago Rep. Radiador Camion</t>
  </si>
  <si>
    <t>Elvis Ant. Vargas</t>
  </si>
  <si>
    <t>Hay ke Investigar Concepto</t>
  </si>
  <si>
    <t>Dr. Jose Luis Peña</t>
  </si>
  <si>
    <t>Pago Rep. Abanicos</t>
  </si>
  <si>
    <t>Manuel de Jesus Abreu</t>
  </si>
  <si>
    <t>Abono M. O. Pintura</t>
  </si>
  <si>
    <t>Saldo Rep. Guagua</t>
  </si>
  <si>
    <t>Juan Olivo</t>
  </si>
  <si>
    <t>Miguel Eusebio Vasquez</t>
  </si>
  <si>
    <t>Compra de Ticket</t>
  </si>
  <si>
    <t>Reparacion Motor Guagua</t>
  </si>
  <si>
    <t>Pago Rap. Motor Camion</t>
  </si>
  <si>
    <t>Miguel Richael Barrera</t>
  </si>
  <si>
    <t>Saldo Fact. Reparacion Guagua</t>
  </si>
  <si>
    <t>Fausto B. Hernandez</t>
  </si>
  <si>
    <t>Rafael Martin Leclerc</t>
  </si>
  <si>
    <t xml:space="preserve">Pago de Flores </t>
  </si>
  <si>
    <t>Viatico P/ Dos Personas</t>
  </si>
  <si>
    <t>Complet. Sueldo Conserje</t>
  </si>
  <si>
    <t>Mes de Agosto 2014</t>
  </si>
  <si>
    <t>Devolucion de Impuesto</t>
  </si>
  <si>
    <t>Devolucion por Cheque Propio</t>
  </si>
  <si>
    <t>Material Rep. Guagua</t>
  </si>
  <si>
    <t>Pag Material RX</t>
  </si>
  <si>
    <t>Henry Pavel Almanzar</t>
  </si>
  <si>
    <t>Sean Domincan, SRL.</t>
  </si>
  <si>
    <t>Pago Gastrocopia y Colonosopia</t>
  </si>
  <si>
    <t>Pago Sobres RX</t>
  </si>
  <si>
    <t>Martiris Sandra Vasquez</t>
  </si>
  <si>
    <t>Yomelys Medina</t>
  </si>
  <si>
    <t>Pago de Electrodomesticos</t>
  </si>
  <si>
    <t>Pago Rep. Aires y Materiales</t>
  </si>
  <si>
    <t>Pago Mat. Oficinas</t>
  </si>
  <si>
    <t>Pago Mat. Rep. Guagua</t>
  </si>
  <si>
    <t>Pago Laminado Cristales</t>
  </si>
  <si>
    <t>Denis Alt. Diaz Reyes</t>
  </si>
  <si>
    <t>Pago Reembolso Rep. Guagua</t>
  </si>
  <si>
    <t>Paulino Santana</t>
  </si>
  <si>
    <t>No vino Copia Ck</t>
  </si>
  <si>
    <t xml:space="preserve">Pamela Peralta </t>
  </si>
  <si>
    <t>Pagos Por Serv. Factur. Y RX</t>
  </si>
  <si>
    <t xml:space="preserve">Pago Mat Limpieza </t>
  </si>
  <si>
    <t>Pago de agua</t>
  </si>
  <si>
    <t>Abono Compra Pieza Guagua</t>
  </si>
  <si>
    <t>Pago Rep. Maquina de Escribir</t>
  </si>
  <si>
    <t>Jose Aristides Reyes</t>
  </si>
  <si>
    <t>Pago Servicio Anesteciologo</t>
  </si>
  <si>
    <t>Luis Manuel Diaz</t>
  </si>
  <si>
    <t>Pago Reparacion Electrica</t>
  </si>
  <si>
    <t>Elvis Fernando Bernard</t>
  </si>
  <si>
    <t>Pago Viatico Sto. Domingo</t>
  </si>
  <si>
    <t>Maria Gomez</t>
  </si>
  <si>
    <t xml:space="preserve">Aurelia Peralta </t>
  </si>
  <si>
    <t>Pago Confeccion de Llaves</t>
  </si>
  <si>
    <t>Juan Ant. Marrero</t>
  </si>
  <si>
    <t>Pago Mat. Y Rep. Aires y Nevera</t>
  </si>
  <si>
    <t>Pago de Ataud</t>
  </si>
  <si>
    <t>Jose del Carmen Vargas</t>
  </si>
  <si>
    <t>Pago Viatico Sto. Dgo.</t>
  </si>
  <si>
    <t>Abono Confeccion de Unifomes</t>
  </si>
  <si>
    <t>Irving Borbon</t>
  </si>
  <si>
    <t>Pago por Servicios Senasa</t>
  </si>
  <si>
    <t>Abono Reparacion Guagua</t>
  </si>
  <si>
    <t>Pago Pieza Guagua</t>
  </si>
  <si>
    <t>Juan Ant. Toribio Rodriguez</t>
  </si>
  <si>
    <t>Abon Rep. Guagua</t>
  </si>
  <si>
    <t>Miguel Vasquez</t>
  </si>
  <si>
    <t>Pago Repustos Guagua</t>
  </si>
  <si>
    <t>Mes de Julio 2014</t>
  </si>
  <si>
    <t xml:space="preserve">Pago Rep. Defensa Ambulancia </t>
  </si>
  <si>
    <t>Pago Reparacion Guagua</t>
  </si>
  <si>
    <t>Pago Costura</t>
  </si>
  <si>
    <t>Mercedes Rodriguez</t>
  </si>
  <si>
    <t>Pago Servicios Depto. Facturacion</t>
  </si>
  <si>
    <t xml:space="preserve">Compra de Carne  </t>
  </si>
  <si>
    <t>Pagos de Pollos</t>
  </si>
  <si>
    <t>Pago Sueldo Medico</t>
  </si>
  <si>
    <t>Dr. Franklin Ant. Nova</t>
  </si>
  <si>
    <t>Carmen Romelinda Santos</t>
  </si>
  <si>
    <t>Nomina Electronica</t>
  </si>
  <si>
    <t>Dep.BanResevas Senasa</t>
  </si>
  <si>
    <t>Bio-Nuclear</t>
  </si>
  <si>
    <t>Compra Repuestos Rep. Guagua</t>
  </si>
  <si>
    <t>Luilly Vasquez</t>
  </si>
  <si>
    <t>Gabriel Andricson Vargas</t>
  </si>
  <si>
    <t>Pago reconstruccion de Toner</t>
  </si>
  <si>
    <t>Compra de Atomizadores</t>
  </si>
  <si>
    <t>Compra de Combustible</t>
  </si>
  <si>
    <t>Jose Almonte</t>
  </si>
  <si>
    <t>Abono Forro Asientos Guagua</t>
  </si>
  <si>
    <t>Euclides Fco. Sime (Jose M.</t>
  </si>
  <si>
    <t>Dep. Por Ck de Senasa</t>
  </si>
  <si>
    <t>Compra Piezas Rep. Camioneta</t>
  </si>
  <si>
    <t>Respuestos Miky</t>
  </si>
  <si>
    <t>Pago Sueldo Bio Analista</t>
  </si>
  <si>
    <t>Pago Rep. Camioneta</t>
  </si>
  <si>
    <t>Pedro M. Espinal Tavarez</t>
  </si>
  <si>
    <t>Rafael Leclerc</t>
  </si>
  <si>
    <t>Jose Antonio Rodriguez</t>
  </si>
  <si>
    <t>Pago Inc. De Senasa Enero- Abril</t>
  </si>
  <si>
    <t>Pago Electronico Incentivo Senasa</t>
  </si>
  <si>
    <t>Pago Servicios Tec. Rayos X</t>
  </si>
  <si>
    <t>Reembolso Compra P/ Camioneta</t>
  </si>
  <si>
    <t>Pago Electronico Nomina</t>
  </si>
  <si>
    <t>Compra Piezas Para Guagua</t>
  </si>
  <si>
    <t>Mes de Junio 2014</t>
  </si>
  <si>
    <t>Correccion Ck Doc. Incorrecto</t>
  </si>
  <si>
    <t>Abono Confeccion Defensa  Amb.</t>
  </si>
  <si>
    <t>Pago de Flores Dia Enfemeras</t>
  </si>
  <si>
    <t>Pago Tapada de gomas</t>
  </si>
  <si>
    <t>Pago Mat. Rayos X</t>
  </si>
  <si>
    <t>Factoria San Felipe, SRL.</t>
  </si>
  <si>
    <t>Pago de Oxigenos</t>
  </si>
  <si>
    <t xml:space="preserve">Pago de Telefono </t>
  </si>
  <si>
    <t>Pago de Telefono Flota</t>
  </si>
  <si>
    <t>Pago de Polls</t>
  </si>
  <si>
    <t>Desc.P/ Abrir Cta Bancaria Empleados</t>
  </si>
  <si>
    <t>Noemis Ramona Tejada</t>
  </si>
  <si>
    <t>Andrea Yoselin Vargas</t>
  </si>
  <si>
    <t>Compra de Antitetanica</t>
  </si>
  <si>
    <t>Dep. BanReservas Suplidor</t>
  </si>
  <si>
    <t>Pago Por Montar Puerta</t>
  </si>
  <si>
    <t>Edward Ant. Vargas</t>
  </si>
  <si>
    <t>Maria Paulino</t>
  </si>
  <si>
    <t>Juan Francisco Cruz</t>
  </si>
  <si>
    <t>Pago Por Servicios RX</t>
  </si>
  <si>
    <t>Maria Juliana Rosa</t>
  </si>
  <si>
    <t>Dr. Virgilio Hernandez Valdera</t>
  </si>
  <si>
    <t>Pago de Musica y Misa dia Enf.</t>
  </si>
  <si>
    <t>Manuel Ant. Fernandez</t>
  </si>
  <si>
    <t>Pago Mat. Y rep. Estufa</t>
  </si>
  <si>
    <t>Pago Participantes Curso Taller</t>
  </si>
  <si>
    <t>Playa Flamenco BV, SA.</t>
  </si>
  <si>
    <t>pago de Sueldo Relacionador P.</t>
  </si>
  <si>
    <t>Centro Medico Dr. Rafael Rguez</t>
  </si>
  <si>
    <t xml:space="preserve">Pago de Pan </t>
  </si>
  <si>
    <t>Pago de Ecocardiograma</t>
  </si>
  <si>
    <t>Leterago, SRL.</t>
  </si>
  <si>
    <t>Reembolso compra Malla</t>
  </si>
  <si>
    <t>Juan Nuñez</t>
  </si>
  <si>
    <t>Yuberkis Urena</t>
  </si>
  <si>
    <t>Liselot del Carmen Santana</t>
  </si>
  <si>
    <t>Solo Tengo Copias</t>
  </si>
  <si>
    <t>Juan de Jesus Aguilera</t>
  </si>
  <si>
    <t>Saldo Rep. Fotocopiadora</t>
  </si>
  <si>
    <t>Bernardo Ant. Santana</t>
  </si>
  <si>
    <t>Pago Mat. Y Rep. Aire</t>
  </si>
  <si>
    <t xml:space="preserve">Arcadio Modesto Espinal </t>
  </si>
  <si>
    <t>Abono a Cuenta claro</t>
  </si>
  <si>
    <t>Pago Reparacion Sillas</t>
  </si>
  <si>
    <t>Jose Manuel Barrera</t>
  </si>
  <si>
    <t>Mes de Mayo 2014</t>
  </si>
  <si>
    <t>Pago Servicios Fin de Semana</t>
  </si>
  <si>
    <t>Pago Sueldo Enc. Electros</t>
  </si>
  <si>
    <t>Dr. Jorge Rodriguez</t>
  </si>
  <si>
    <t>Completivo Sueldo</t>
  </si>
  <si>
    <t>Norma Garcia</t>
  </si>
  <si>
    <t>Claridania Rodriguez</t>
  </si>
  <si>
    <t>Complet. Sueldo Director</t>
  </si>
  <si>
    <t>Complet. Sueldo Mensajero</t>
  </si>
  <si>
    <t>Complet. Sueldo Tec. Rayos x</t>
  </si>
  <si>
    <t>Pago Sueldo Consejera</t>
  </si>
  <si>
    <t>Pago Sueldo At. Al Usuario</t>
  </si>
  <si>
    <t>Ikania Mercedes Almonte</t>
  </si>
  <si>
    <t>Pago Sueldo Secretaria</t>
  </si>
  <si>
    <t>Veronica Mercedes Liriano</t>
  </si>
  <si>
    <t>Brenda Santiago</t>
  </si>
  <si>
    <t xml:space="preserve">Ligia Peña </t>
  </si>
  <si>
    <t>Complet. Sueldo y Pago Vacaciones</t>
  </si>
  <si>
    <t>Milady Perez</t>
  </si>
  <si>
    <t>Complet. Sueldo Secretaria</t>
  </si>
  <si>
    <t>Tomasina Rodriguez</t>
  </si>
  <si>
    <t>Complet. Sueldo Administradora</t>
  </si>
  <si>
    <t>Claudia Jimenez</t>
  </si>
  <si>
    <t>Complet. Sueldo Aux. Facturacion</t>
  </si>
  <si>
    <t>Magdelin Cabrera</t>
  </si>
  <si>
    <t>Complet. Sueldo Enc. Estadistica</t>
  </si>
  <si>
    <t>Amarilis Hernandez</t>
  </si>
  <si>
    <t>Yahaira Reyes</t>
  </si>
  <si>
    <t>Belkis Vargas</t>
  </si>
  <si>
    <t>Complet. Sueldo Enc. Facturacion</t>
  </si>
  <si>
    <t>Complet. Sueldo Sup. Expedientes</t>
  </si>
  <si>
    <t>Pago Sueldo Ayudante Cirugia</t>
  </si>
  <si>
    <t>Yuridia Altagracia Peralta</t>
  </si>
  <si>
    <t>Pago Sueldo Tecn. R X</t>
  </si>
  <si>
    <t>Yaneris Rodriguez</t>
  </si>
  <si>
    <t>Bienvenida Yoselin Duran</t>
  </si>
  <si>
    <t>Pago Sueldo Aux. Despensa</t>
  </si>
  <si>
    <t>Pago Sueldo Soporte Tecn. Inform.</t>
  </si>
  <si>
    <t>Ana Gabriela Guzman</t>
  </si>
  <si>
    <t>Richard Alberto Peralta</t>
  </si>
  <si>
    <t>Maria Nela Guzman</t>
  </si>
  <si>
    <t>Freddy Rojas</t>
  </si>
  <si>
    <t>Modesta Vasquez</t>
  </si>
  <si>
    <t>Pago de Sueldo Medico</t>
  </si>
  <si>
    <t>Dr. Jose Luis Ureña</t>
  </si>
  <si>
    <t>Dra. Rosanny Peguero</t>
  </si>
  <si>
    <t>Victor Reyes</t>
  </si>
  <si>
    <t>Abono Compra Piezas Fotocop.</t>
  </si>
  <si>
    <t>Pago de Tubo</t>
  </si>
  <si>
    <t>Manuel Reyes</t>
  </si>
  <si>
    <t>Abono Compra de Lavadora</t>
  </si>
  <si>
    <t>Pago de Endoscopia</t>
  </si>
  <si>
    <t>Mes de Abril 2014</t>
  </si>
  <si>
    <t>Cargos Cofeccion Cheques</t>
  </si>
  <si>
    <t>Lini Rojas</t>
  </si>
  <si>
    <t>Pago Reparacion Puerta</t>
  </si>
  <si>
    <t>Francisco Colon</t>
  </si>
  <si>
    <t>Rafael Confesor Reynoso</t>
  </si>
  <si>
    <t>Pago de Tapisado Colchones</t>
  </si>
  <si>
    <t>Pago Rellenado Extintores</t>
  </si>
  <si>
    <t>Aneuris Leonardo Crespo</t>
  </si>
  <si>
    <t>Pago Mat. Y Mano de Obra Aires</t>
  </si>
  <si>
    <t>Pago Maetrial de Oficina</t>
  </si>
  <si>
    <t>Pago de Pan  Enero-Febrero</t>
  </si>
  <si>
    <t>Pago Telofonos</t>
  </si>
  <si>
    <t>Cruz Ayala, SRL.</t>
  </si>
  <si>
    <t>Remifar Comercial,SRL.</t>
  </si>
  <si>
    <t>Pago de Material Rayos X</t>
  </si>
  <si>
    <t>Pago Trabajos Carpinteria</t>
  </si>
  <si>
    <t>Pag Viatico Santiago</t>
  </si>
  <si>
    <t>Pago de Oxigeno Mes de Enero</t>
  </si>
  <si>
    <t>Reembolso Compra P/ Ambulancia</t>
  </si>
  <si>
    <t>Viatico Curso Taller</t>
  </si>
  <si>
    <t>Carmen Santos</t>
  </si>
  <si>
    <t>Pago Inc. Depto. Facturacion</t>
  </si>
  <si>
    <t xml:space="preserve">Complet. S. Conserje </t>
  </si>
  <si>
    <t>Complet. S. Mensajero</t>
  </si>
  <si>
    <t>Complet. S. Conserje</t>
  </si>
  <si>
    <t>Complet. Tecn. RX</t>
  </si>
  <si>
    <t>Pago S. Consejeria VIH</t>
  </si>
  <si>
    <t>Pago S. Conserje</t>
  </si>
  <si>
    <t>Pago At. Al Usuario</t>
  </si>
  <si>
    <t>Pago S. Sec. Direccion</t>
  </si>
  <si>
    <t>Pago S. Aux. Facturacion</t>
  </si>
  <si>
    <t>Pago S. Aux. Laboratorio</t>
  </si>
  <si>
    <t>Cmoplt. S. Secretaria Laboratorio</t>
  </si>
  <si>
    <t>Complet. S. Secretaria</t>
  </si>
  <si>
    <t>Complet. S. Aux. Facturacion</t>
  </si>
  <si>
    <t>Complt. S. Enc. Estadisticas</t>
  </si>
  <si>
    <t>Complet. S. Enc. De Facturacion</t>
  </si>
  <si>
    <t>Complet. S. Sup. Expedientes</t>
  </si>
  <si>
    <t>Pago S. Ayudante Cirugia</t>
  </si>
  <si>
    <t>Pago S. Tec. RX y Abono Atraso</t>
  </si>
  <si>
    <t>Pago S. Aux. T. Social</t>
  </si>
  <si>
    <t>Carmen Gutierrez</t>
  </si>
  <si>
    <t>Pago S. Relacionador Publico</t>
  </si>
  <si>
    <t>Pago S. Aux. Despensa</t>
  </si>
  <si>
    <t>Pago S. Soporte Tec. Informatica</t>
  </si>
  <si>
    <t>Pago S. Realizacion Electros</t>
  </si>
  <si>
    <t>Pago S. At. Usuario</t>
  </si>
  <si>
    <t>Lic. Modesta Vasquez</t>
  </si>
  <si>
    <t>Jean Deiby Baez</t>
  </si>
  <si>
    <t>Pago Tirillas de Orina</t>
  </si>
  <si>
    <t>Lambda Diagnosticos, SRL.</t>
  </si>
  <si>
    <t>Pago Papel Electro</t>
  </si>
  <si>
    <t>Farmacos La Colonial,SRL.</t>
  </si>
  <si>
    <t>Ret.</t>
  </si>
  <si>
    <t>Pago Servisios Medicos</t>
  </si>
  <si>
    <t>Dr. Jose L. ureña Morales</t>
  </si>
  <si>
    <t>Pago Elab. Contratos Personal N. Internos</t>
  </si>
  <si>
    <t>Lic. Carlos Manuel Peña</t>
  </si>
  <si>
    <t>Pago Reparacion Printes</t>
  </si>
  <si>
    <t>Pago Mat. Y Rep Aires</t>
  </si>
  <si>
    <t>Dronena</t>
  </si>
  <si>
    <t>Pago Plasticos y Utencilios de Cocina</t>
  </si>
  <si>
    <t>Tienda Las Margaritas</t>
  </si>
  <si>
    <t>Reembolso Compra Papel Elect.</t>
  </si>
  <si>
    <t>Pago Cocinero Cena Navideña</t>
  </si>
  <si>
    <t>Niulca Mayelin Paulino</t>
  </si>
  <si>
    <t>Hermanos Pimentel</t>
  </si>
  <si>
    <t>Pago Conf. Piezas P/ Asientos y Rep. Vitrina</t>
  </si>
  <si>
    <t>Jose Alb. Almonte</t>
  </si>
  <si>
    <t>Reambolso Compra Pieza Trasnp</t>
  </si>
  <si>
    <t>Mes de Marzo 2014</t>
  </si>
  <si>
    <t>Germania Altagracia Reyes</t>
  </si>
  <si>
    <t>Pago Inc. Dpto. facturacion</t>
  </si>
  <si>
    <t>pago Sueldo Tecnico RX  Febrero</t>
  </si>
  <si>
    <t>Comp. Sueldo Enc. Facturacion</t>
  </si>
  <si>
    <t>Comp. Sueldo Conserje</t>
  </si>
  <si>
    <t>Comp. Sueldo Mensajero</t>
  </si>
  <si>
    <t>Pago Cofecion Banderola Hosp.</t>
  </si>
  <si>
    <t>Comp. Sueldo Tecn. RX</t>
  </si>
  <si>
    <t>Pago Sueldo Aux. Laboratorio</t>
  </si>
  <si>
    <t>Comp. Sueldo Secretaria</t>
  </si>
  <si>
    <t>Comp. Sueldo Administ.</t>
  </si>
  <si>
    <t>Comp. Sueldo Enc. Estadistica</t>
  </si>
  <si>
    <t>Comp. Sueldo Aux. Facturacion</t>
  </si>
  <si>
    <t>pago Comp. Sup. Expedientes</t>
  </si>
  <si>
    <t>Pago Sueldo Aux. Trabajo Social</t>
  </si>
  <si>
    <t>Pago Sueldo rel. Publico</t>
  </si>
  <si>
    <t>Pago Sueldo Atencion Usuario</t>
  </si>
  <si>
    <t>Pago Enmarcado de Cuadro</t>
  </si>
  <si>
    <t>Maria Rosanna Taveras</t>
  </si>
  <si>
    <t>Compra Tela Para Cirugia</t>
  </si>
  <si>
    <t>Pago Viatico y Compra Papel Son.</t>
  </si>
  <si>
    <t>Pago Trabajo Electricidad</t>
  </si>
  <si>
    <t>Richard Rafael Vargas</t>
  </si>
  <si>
    <t>Pago Mat. De Informatica</t>
  </si>
  <si>
    <t>Avance a Sueldo</t>
  </si>
  <si>
    <t>Abono trabajo de Carpinteria</t>
  </si>
  <si>
    <t xml:space="preserve">Rep. Colchones Cuadro Enfermera </t>
  </si>
  <si>
    <t>Reparacion de Microcospio</t>
  </si>
  <si>
    <t>pago Rep. Cierra Electrica</t>
  </si>
  <si>
    <t>Osvaldo Almonte</t>
  </si>
  <si>
    <t>Saldo Trabajo Pintura</t>
  </si>
  <si>
    <t>Abono Trabajo Pintura</t>
  </si>
  <si>
    <t>Pago de Flores Dia Secretarias</t>
  </si>
  <si>
    <t>Mayra J. Peralta</t>
  </si>
  <si>
    <t>Compra Cristal Ambulance</t>
  </si>
  <si>
    <t xml:space="preserve">Auto Vidrio Juan </t>
  </si>
  <si>
    <t>Pago Servicio Portero</t>
  </si>
  <si>
    <t>Wilson Tomas Garcia</t>
  </si>
  <si>
    <t>Mes de Febrero 2014</t>
  </si>
  <si>
    <t>Ck 5337 Devuelto Por el Medico</t>
  </si>
  <si>
    <t>Pago de Equipos Medicos</t>
  </si>
  <si>
    <t>A y R Medaelectro, SRL.</t>
  </si>
  <si>
    <t>Pago de Flores  dia de Duarte</t>
  </si>
  <si>
    <t>Pago de Escobilla</t>
  </si>
  <si>
    <t>Respuestos Miguel Arsenio, SRL.</t>
  </si>
  <si>
    <t>Rosenny Gissel Alvarez</t>
  </si>
  <si>
    <t>Joaquin Genao</t>
  </si>
  <si>
    <t>Pago Brazaletes P/esfigmo</t>
  </si>
  <si>
    <t>Compra de Mercado de Productores</t>
  </si>
  <si>
    <t xml:space="preserve">Pago de Analisis </t>
  </si>
  <si>
    <t>Laboratorios Garcia &amp; Garcia</t>
  </si>
  <si>
    <t>Pago Mateial Informatica</t>
  </si>
  <si>
    <t>Ultracomp, SRL.</t>
  </si>
  <si>
    <t>Pago Plasticos</t>
  </si>
  <si>
    <t>Nobel Frias</t>
  </si>
  <si>
    <t>Pago Pan</t>
  </si>
  <si>
    <t>Rico Pan</t>
  </si>
  <si>
    <t>Pago endoscopia</t>
  </si>
  <si>
    <t>Pago Sueldo Aux. Cirugia</t>
  </si>
  <si>
    <t>Pago Sueldo Ten. Rayos X</t>
  </si>
  <si>
    <t>Pago Sueldo  Aux. Trabajo Social</t>
  </si>
  <si>
    <t>Pago Sueldo Enc. Soporte Tecn.</t>
  </si>
  <si>
    <t>Ricardo Alberto Peralta</t>
  </si>
  <si>
    <t>Manauri Humberto Morel</t>
  </si>
  <si>
    <t>Completivo Sueldo Conserge</t>
  </si>
  <si>
    <t>Completivo a Sueldo</t>
  </si>
  <si>
    <t>Dist. Jose Vasquez, SRL.</t>
  </si>
  <si>
    <t>David Diaz</t>
  </si>
  <si>
    <t>Pago Servicios Fin de Semana Fact.</t>
  </si>
  <si>
    <t>Compra de Sello P/Lavadora</t>
  </si>
  <si>
    <t>Compra Pieza y M. O. Rep. Puertas</t>
  </si>
  <si>
    <t>Abono Reparacion Baños</t>
  </si>
  <si>
    <t>Reembolsos por Viatico</t>
  </si>
  <si>
    <t>Pago Inc. Personal Hospital</t>
  </si>
  <si>
    <t>Mes de Enero 2014</t>
  </si>
  <si>
    <t>Pago de Cloro</t>
  </si>
  <si>
    <t>Farmacia Bogaert</t>
  </si>
  <si>
    <t>Pago Rep. Sonografo</t>
  </si>
  <si>
    <t>Abono Recarga Extintores</t>
  </si>
  <si>
    <t>Aneuris Crespo</t>
  </si>
  <si>
    <t>Maria Patricia Santana</t>
  </si>
  <si>
    <t>Pago de Mat. De Limpieza</t>
  </si>
  <si>
    <t>Maria tereza Medrano</t>
  </si>
  <si>
    <t>Pago de Coulas</t>
  </si>
  <si>
    <t>Pago Rep. Fotocopiadora</t>
  </si>
  <si>
    <t>Juan Carlos Medina</t>
  </si>
  <si>
    <t>Cento Medico Dr. Rafael Rguez C.</t>
  </si>
  <si>
    <t>Pago Rep. Aires y Mano de Obra</t>
  </si>
  <si>
    <t>Ultra Comp,SRL.</t>
  </si>
  <si>
    <t>Pago de Utencilios Cocina y Plast.</t>
  </si>
  <si>
    <t>Joel Manuel Garcia</t>
  </si>
  <si>
    <t>Pago Trabajo Costura</t>
  </si>
  <si>
    <t>Wilfrido Vargas Cabrera</t>
  </si>
  <si>
    <t xml:space="preserve">Compra de Ataud </t>
  </si>
  <si>
    <t>Sotero de Jesus Medrano</t>
  </si>
  <si>
    <t xml:space="preserve">Compra de Pollos Cena Navidad </t>
  </si>
  <si>
    <t>Pago Inc. Equipo de Facturacion</t>
  </si>
  <si>
    <t>Pago Regalia y Complet. Conserje</t>
  </si>
  <si>
    <t>Fabio Ant. Peña</t>
  </si>
  <si>
    <t>Pago Sueldo Dic. Tecnico R X</t>
  </si>
  <si>
    <t>Pago Sueldo Mes Dic. Aux. T. S.</t>
  </si>
  <si>
    <t>Pago Sueldo Ayudante Laboratorio</t>
  </si>
  <si>
    <t>Pago Comp. Sueldo Enc. Facturacion</t>
  </si>
  <si>
    <t>Pago Sueldo Sup. Expedientes</t>
  </si>
  <si>
    <t>Pago Suledo Aux. Facturacion</t>
  </si>
  <si>
    <t xml:space="preserve">Carmen Espinal </t>
  </si>
  <si>
    <t xml:space="preserve">Abono Trabajo de Albañileria </t>
  </si>
  <si>
    <t>Dep. BanReservas</t>
  </si>
  <si>
    <t>Abono Reparacion Nevera</t>
  </si>
  <si>
    <t>Pago Regalia Aux. Facturacion</t>
  </si>
  <si>
    <t>Pago Regalia Medico</t>
  </si>
  <si>
    <t>Pago Ragalia Medico</t>
  </si>
  <si>
    <t>Pago Regalia Tec. Rayos x</t>
  </si>
  <si>
    <t>Pago Regalia Aux. Trabajo Social</t>
  </si>
  <si>
    <t>Pago Sueldo Mes Nov. Tec. Rayos x</t>
  </si>
  <si>
    <t>Pago Sueldo mes Nov.  Aux. t. Social</t>
  </si>
  <si>
    <t>Pago Regalia Conserje</t>
  </si>
  <si>
    <t>Pago Regalia Sup. Expedientes</t>
  </si>
  <si>
    <t>Pago Regalia Secretaria</t>
  </si>
  <si>
    <t>Pago Regalia Sec.</t>
  </si>
  <si>
    <t>Pago Regalia Ayudante Cirugia</t>
  </si>
  <si>
    <t xml:space="preserve">Yuridia Alt. Peralta Liranzo </t>
  </si>
  <si>
    <t>Pago Regalia Relacionador Publico</t>
  </si>
  <si>
    <t>Pago Regalia Aux. Despensa</t>
  </si>
  <si>
    <t>Pago Regalia Ayudante Ortopedia</t>
  </si>
  <si>
    <t>Dario Estevez</t>
  </si>
  <si>
    <t>Pago Regalia Soperte Tecnico Inf.</t>
  </si>
  <si>
    <t>Pago Regalia Ayunte Cirugia</t>
  </si>
  <si>
    <t>Pago Regalia Enc. Electros</t>
  </si>
  <si>
    <t>Pago Regalia Atencion al Usuario</t>
  </si>
  <si>
    <t>Hector Johanny Almontes</t>
  </si>
  <si>
    <t>Pago Regalia Bioanalista</t>
  </si>
  <si>
    <t>Pago de Servicios Portero</t>
  </si>
  <si>
    <t>Humberto Antonio Torrez</t>
  </si>
  <si>
    <t>Compra de Mecado Productores</t>
  </si>
  <si>
    <t>Pago Inc. Personal Laboratorio</t>
  </si>
  <si>
    <t>Pago Inc. Personal Facturacion</t>
  </si>
  <si>
    <t>Pago Inc. Personal Emergencia</t>
  </si>
  <si>
    <t>Dr. Diogenes Mariano</t>
  </si>
  <si>
    <t>Dra.Niulca Mayelin Paulino Jaquez</t>
  </si>
  <si>
    <t>Pago Inc. De Senasa Personal Hosp.</t>
  </si>
  <si>
    <t>Pago Alquiler Plantas y Manteles</t>
  </si>
  <si>
    <t>Pago Placa Reconocimiento USAID</t>
  </si>
  <si>
    <t>Jose E. Alvarez Suaso</t>
  </si>
  <si>
    <t>Pago Flores Act. USAID</t>
  </si>
  <si>
    <t>Pago Alquiler Sillas y Mat. Act. USAID</t>
  </si>
  <si>
    <t>Dolores Antonia Almonte</t>
  </si>
  <si>
    <t>Pago Materiales de Inforamatica</t>
  </si>
  <si>
    <t>Pago de Pan Sept.</t>
  </si>
  <si>
    <t>Pago Sueldo Mes Nov. Bioanalista</t>
  </si>
  <si>
    <t>Cofeccion de Cheques</t>
  </si>
  <si>
    <t>Pago  Tapada de Gomas</t>
  </si>
  <si>
    <t>Jose Ant. Reyes</t>
  </si>
  <si>
    <t>Pago Servicios Medico Ginecologia</t>
  </si>
  <si>
    <t>Dr. Roque Radhames Espinal</t>
  </si>
  <si>
    <t>Pago Musica Actividad USAID</t>
  </si>
  <si>
    <t>Ambiorix de Jesus Rodriguez</t>
  </si>
  <si>
    <t>Completivo a Sueldo Mensajero</t>
  </si>
  <si>
    <t>Complet. Suledo Tec. Rayos x</t>
  </si>
  <si>
    <t>Complet. Suledo Enc. Estadistica</t>
  </si>
  <si>
    <t>Pago Ayudante Cirugia</t>
  </si>
  <si>
    <t>Pago Sueldo Ayudante Ortopedia</t>
  </si>
  <si>
    <t>Pago Suledo Ayudante Cirugia</t>
  </si>
  <si>
    <t>Altagracia Gonzalez</t>
  </si>
  <si>
    <t>Pago Rep. Vehiculo del Director</t>
  </si>
  <si>
    <t>Compra Proviciones Mercado</t>
  </si>
  <si>
    <t>Pago Sueldo Tecnico RX</t>
  </si>
  <si>
    <t>Andy Rafael Rodriguez</t>
  </si>
  <si>
    <t>Saldo Fact. Rep. Nevera</t>
  </si>
  <si>
    <t>Joel Ventura Bierd</t>
  </si>
  <si>
    <t>Pago Complet. Sueldo Mensajero</t>
  </si>
  <si>
    <t>Pavo de Viatico</t>
  </si>
  <si>
    <t>Abon Fact. 14382 Mat. Informatica</t>
  </si>
  <si>
    <t>Abono Rep. Sonografo</t>
  </si>
  <si>
    <t>Henry R. Brito Almonte</t>
  </si>
  <si>
    <t>Pago de Alfombra</t>
  </si>
  <si>
    <t>Pago Mercado de Productores</t>
  </si>
  <si>
    <t>Pago de Telefono</t>
  </si>
  <si>
    <t xml:space="preserve">Fausto Hernandez </t>
  </si>
  <si>
    <t>Yudith Rosibel Jimenez</t>
  </si>
  <si>
    <t>Completivo de Sueldo Conserje</t>
  </si>
  <si>
    <t>Complet. De Sueldo</t>
  </si>
  <si>
    <t>Complet. A Suledo Conserje</t>
  </si>
  <si>
    <t>Confeccion Protectores</t>
  </si>
  <si>
    <t>Ricardo Jimenez Lantigua</t>
  </si>
  <si>
    <t>Rep. Diferentes Areas</t>
  </si>
  <si>
    <t>Abono Pintor</t>
  </si>
  <si>
    <t>Pago Viatico , 2 Viajes</t>
  </si>
  <si>
    <t>Trabajos De Estadisticas</t>
  </si>
  <si>
    <t>Amelia Almonte</t>
  </si>
  <si>
    <t xml:space="preserve">Complet. A Sueldo </t>
  </si>
  <si>
    <t>Complet. A Sueldo Tecn. Rayos X</t>
  </si>
  <si>
    <t>Pago Complet. De Sueldo Sec. Lab</t>
  </si>
  <si>
    <t xml:space="preserve">Pago de Oxigeno </t>
  </si>
  <si>
    <t>Pago Asesor Facturacion</t>
  </si>
  <si>
    <t>Ramon Enrrique Reyes Vargas</t>
  </si>
  <si>
    <t>Pago Viatico Sto. Dgo. 5 Personas</t>
  </si>
  <si>
    <t>Dra. Luisa Nuñez</t>
  </si>
  <si>
    <t>Pago Vaitico Para dos Personas</t>
  </si>
  <si>
    <t>Pago Complet. Sueldo Medico</t>
  </si>
  <si>
    <t>Compra en Mercado de Prod.</t>
  </si>
  <si>
    <t>Pago Complet. Sueldo Aux. Fact.</t>
  </si>
  <si>
    <t>Pago Complet. Sueldo Sup. Exp.</t>
  </si>
  <si>
    <t xml:space="preserve">Hector Johanny Almonte </t>
  </si>
  <si>
    <t>Ferreteria J. Celeste</t>
  </si>
  <si>
    <t>Completivo a Sueldo Conserje</t>
  </si>
  <si>
    <t>Completivo Sueldo Conserje</t>
  </si>
  <si>
    <t xml:space="preserve">Yuridia Alt. Peralta </t>
  </si>
  <si>
    <t>Enma Ventura</t>
  </si>
  <si>
    <t>Pago Pintura Cama Camion</t>
  </si>
  <si>
    <t>Marina Santana</t>
  </si>
  <si>
    <t>Pago de Flores dia de Restauracion</t>
  </si>
  <si>
    <t>Pago Dormitorios Tecn. Sto. Dgo.</t>
  </si>
  <si>
    <t>Carlos Daniel Sanchez</t>
  </si>
  <si>
    <t>Reembolso Compra de Combustible</t>
  </si>
  <si>
    <t>Pago Proviciones Mercado</t>
  </si>
  <si>
    <t>Pago Rep. Diferentes Areas</t>
  </si>
  <si>
    <t>Centro Medico Dr. Rodriguez C.</t>
  </si>
  <si>
    <t>Agua Fares SRL.</t>
  </si>
  <si>
    <t>Completivo a Suledo Conserje</t>
  </si>
  <si>
    <t>Completivo de Sueldo Tecn. RX</t>
  </si>
  <si>
    <t>04//10/13</t>
  </si>
  <si>
    <t>Pago viatico</t>
  </si>
  <si>
    <t>Completivo de Sueldo</t>
  </si>
  <si>
    <t>complet. A Sueldo Sec. Laborat.</t>
  </si>
  <si>
    <t>Complettivo a Sueldo</t>
  </si>
  <si>
    <t>Completivo A Suledo</t>
  </si>
  <si>
    <t>Pago Sueldo Enc. Estadistica</t>
  </si>
  <si>
    <t>Mes de Octubre</t>
  </si>
  <si>
    <t>Cargos Cks en Transitos</t>
  </si>
  <si>
    <t>JacQues Eddy Coqmar</t>
  </si>
  <si>
    <t>Completivo Sueldo Aux. Fact.</t>
  </si>
  <si>
    <t>Completivo Sueldo Enc. Facturacion</t>
  </si>
  <si>
    <t>Completivo Sueldo Superv. Exped.</t>
  </si>
  <si>
    <t>Pago Sueldo Encargada electro</t>
  </si>
  <si>
    <t>Pago Sueldo  Aux. Facturacion</t>
  </si>
  <si>
    <t>Germania altagracia Reyes</t>
  </si>
  <si>
    <t xml:space="preserve">Complet. Sueldo </t>
  </si>
  <si>
    <t>Lic. Andina Cruz</t>
  </si>
  <si>
    <t xml:space="preserve">Complet. Sueldo Sec.  </t>
  </si>
  <si>
    <t>Complet. Sueldo Sec. Laboratorio</t>
  </si>
  <si>
    <t>completivo Sueldo Farmacia</t>
  </si>
  <si>
    <t>Pago de Serv. De Emergencia</t>
  </si>
  <si>
    <t>Bienvenodo de Jesus gomez</t>
  </si>
  <si>
    <t>Pago Est. Realizados a Pacientes</t>
  </si>
  <si>
    <t>ojo</t>
  </si>
  <si>
    <t>Para Ajustar Libros</t>
  </si>
  <si>
    <t>Comiciones Bancarias de Agosto</t>
  </si>
  <si>
    <t>Dep BanReservas mes de Agosto</t>
  </si>
  <si>
    <t>Leonel Ortiz</t>
  </si>
  <si>
    <t>Pago Limpieza Pozo Septico</t>
  </si>
  <si>
    <t>Alexis Ramon Santos</t>
  </si>
  <si>
    <t>Pago Inc. Personal Senasa</t>
  </si>
  <si>
    <t>Mes de Agosto</t>
  </si>
  <si>
    <t>Dep. BanReservas Mes de Julio</t>
  </si>
  <si>
    <t>Pago Servicios Conserje</t>
  </si>
  <si>
    <t>Pago Confeccion Tapa Registro</t>
  </si>
  <si>
    <t>Francisco Ant. Colon</t>
  </si>
  <si>
    <t>Abon M. O. Pintor</t>
  </si>
  <si>
    <t>Pago Confeccion Tarima</t>
  </si>
  <si>
    <t>Favio Ant. Pena</t>
  </si>
  <si>
    <t>Pgo. M.O. Inst. Cama Camion</t>
  </si>
  <si>
    <t>Rafael Antonio Bonilla</t>
  </si>
  <si>
    <t>Dra. Vladimirca Mercado</t>
  </si>
  <si>
    <t>Compra de Transfe P/ Planta</t>
  </si>
  <si>
    <t>Juan Jose Colon</t>
  </si>
  <si>
    <t>Pgo. Pintura Cama de Guagua</t>
  </si>
  <si>
    <t>Pago Incentivos</t>
  </si>
  <si>
    <t>compra de Esc. Y Relojes</t>
  </si>
  <si>
    <t>Denisi Bautista</t>
  </si>
  <si>
    <t>pago de Desgrasantes</t>
  </si>
  <si>
    <t>Martiris Sandra Vazquez</t>
  </si>
  <si>
    <t>Pago Por Desmontar Medicam.</t>
  </si>
  <si>
    <t>Leonardo Rafael Gonzales</t>
  </si>
  <si>
    <t>Pago de cofeccion Colchon</t>
  </si>
  <si>
    <t>Candido Almonte</t>
  </si>
  <si>
    <t>Compra Ponchera y Linterna</t>
  </si>
  <si>
    <t>Pago Vacaciones</t>
  </si>
  <si>
    <t>Yobaira Ant. Taaveras</t>
  </si>
  <si>
    <t>Lic. Andina cruz</t>
  </si>
  <si>
    <t>Pago Agua</t>
  </si>
  <si>
    <t>Grupo Farmaceutico Car-M SRL</t>
  </si>
  <si>
    <t>Pago Impresos</t>
  </si>
  <si>
    <t>Pago Materiales Limpieza</t>
  </si>
  <si>
    <t>Pago Reembolso Tomografia</t>
  </si>
  <si>
    <t>Silvestre Francisco</t>
  </si>
  <si>
    <t>Avance Trab. Pintura</t>
  </si>
  <si>
    <t>Pago Reembolso Varios</t>
  </si>
  <si>
    <t>Compra Chaquetiines</t>
  </si>
  <si>
    <t>Ramona Eugenia Polanco</t>
  </si>
  <si>
    <t>Nicolas Colon</t>
  </si>
  <si>
    <t xml:space="preserve">Nelson Auto Aire </t>
  </si>
  <si>
    <t>UltraComputers</t>
  </si>
  <si>
    <t xml:space="preserve">Claro </t>
  </si>
  <si>
    <t>Pago Endocospia</t>
  </si>
  <si>
    <t>Supermercado El Maeno</t>
  </si>
  <si>
    <t>Pago Cloro</t>
  </si>
  <si>
    <t>Pedro Reyes</t>
  </si>
  <si>
    <t>Pago Mat. Limpieza</t>
  </si>
  <si>
    <t>Pgo de Ecocardiograma</t>
  </si>
  <si>
    <t>Dr. Jose Luis Pena</t>
  </si>
  <si>
    <t>Pago Est. Realizados</t>
  </si>
  <si>
    <t>Pago por Servicios</t>
  </si>
  <si>
    <t xml:space="preserve">Honorarios Supervicion </t>
  </si>
  <si>
    <t xml:space="preserve">Amelia Almonte </t>
  </si>
  <si>
    <t>MES DE JULIO 2013</t>
  </si>
  <si>
    <t>Deposito del Mes de Junio</t>
  </si>
  <si>
    <t>Pgo Inc. Ayudante Ortopedia</t>
  </si>
  <si>
    <t>Abono Reparacion Banos</t>
  </si>
  <si>
    <t>Jesus Urena</t>
  </si>
  <si>
    <t xml:space="preserve">Pgo Viatico </t>
  </si>
  <si>
    <t>Madeyvi Madera</t>
  </si>
  <si>
    <t>Pgo Inc. Aux. Facturacion</t>
  </si>
  <si>
    <t>Pago Sueldo Electro</t>
  </si>
  <si>
    <t>Reembolso Compra Medic.</t>
  </si>
  <si>
    <t>German Acevedo</t>
  </si>
  <si>
    <t>Pgo Sueldo Servicios Medicos</t>
  </si>
  <si>
    <t>Dra. Jacques Eddy Coqmar</t>
  </si>
  <si>
    <t>Pgo Inc. Sec. Laboratorios</t>
  </si>
  <si>
    <t>Pgo Sueldo Area Cirugia</t>
  </si>
  <si>
    <t>Pgo Sueldo</t>
  </si>
  <si>
    <t>Pgo Inc. Enc. Estadistica</t>
  </si>
  <si>
    <t>Pgo Inc. Sup. Expedientes</t>
  </si>
  <si>
    <t>Dra. Vladimiraca Mercado</t>
  </si>
  <si>
    <t>Pgo Inc. Enc. Fact.</t>
  </si>
  <si>
    <t>Pgo Incentivo</t>
  </si>
  <si>
    <t>Pgo Sueldo Bioanalista</t>
  </si>
  <si>
    <t>Lic. Freddy Rojas</t>
  </si>
  <si>
    <t>Lic. Carmen Espinal</t>
  </si>
  <si>
    <t>Pgo Sueldo Aux. Facturacion</t>
  </si>
  <si>
    <t xml:space="preserve">Ana Gabriela Guzman </t>
  </si>
  <si>
    <t>Dimery Aurelia Gomez</t>
  </si>
  <si>
    <t>Pgo Sueldo Conserge</t>
  </si>
  <si>
    <t>Pgo Sueldo Facturacion</t>
  </si>
  <si>
    <t>Arianny Nayely Colon</t>
  </si>
  <si>
    <t>Pgo Sueldo Portero</t>
  </si>
  <si>
    <t>Hector Jahanny Almonte</t>
  </si>
  <si>
    <t>pgo Sueldo Secretaria</t>
  </si>
  <si>
    <t>Pgo de Sueldo facturacion</t>
  </si>
  <si>
    <t>Manauri H. Morel</t>
  </si>
  <si>
    <t>Pgo Material Rep. Lavadora</t>
  </si>
  <si>
    <t>Modesto Espinal</t>
  </si>
  <si>
    <t>Compra de Fuente</t>
  </si>
  <si>
    <t>Rosa Minerva Alvarez</t>
  </si>
  <si>
    <t>Abono Rep. Banos</t>
  </si>
  <si>
    <t>Jesus  Urena Liz</t>
  </si>
  <si>
    <t>Pgo de Arroz</t>
  </si>
  <si>
    <t>Fact. De Arroz San Felipe, SRL.</t>
  </si>
  <si>
    <t>Inc. P/ Desmontar Medicamentos</t>
  </si>
  <si>
    <t>Pgo Endoscopia</t>
  </si>
  <si>
    <t>Pgo Trabajos de costura</t>
  </si>
  <si>
    <t>Pgo Reparacion Nevera</t>
  </si>
  <si>
    <t>Pgo Mano  de Obra Loza Bano</t>
  </si>
  <si>
    <t>Jesus Urena Liz</t>
  </si>
  <si>
    <t>Pgo Rparacion Inversor</t>
  </si>
  <si>
    <t xml:space="preserve">Pgo Mano de Obra Limp. Poso </t>
  </si>
  <si>
    <t>Jesus Manuel Jimenez</t>
  </si>
  <si>
    <t>Pgo Limpieza Pozo Septico</t>
  </si>
  <si>
    <t>Salud Ambiental</t>
  </si>
  <si>
    <t>Pgo Utencilios de cocinas</t>
  </si>
  <si>
    <t>Pgo Servicios Nocturnos</t>
  </si>
  <si>
    <t>Dimery Gomez</t>
  </si>
  <si>
    <t>Pgo De Medicamentos</t>
  </si>
  <si>
    <t>Centro Medico Dr. Rodriguez C</t>
  </si>
  <si>
    <t>Pgo Servicios fin de Semana</t>
  </si>
  <si>
    <t>Pgo Modem</t>
  </si>
  <si>
    <t>Pgo Soporte Tecnico</t>
  </si>
  <si>
    <t>Pgo Mat. Y Rep. Aires</t>
  </si>
  <si>
    <t>Pgo Mat. Informatica</t>
  </si>
  <si>
    <t>Bricomp Compucenter</t>
  </si>
  <si>
    <t>Pgo Vacaciones</t>
  </si>
  <si>
    <t>Pgo Servicios Nucturnos</t>
  </si>
  <si>
    <t>Pgo Rep. Ambulancia</t>
  </si>
  <si>
    <t>Pgo Tapada de Gomas</t>
  </si>
  <si>
    <t>Pago Rep. Impresora</t>
  </si>
  <si>
    <t>Welinton Minaya</t>
  </si>
  <si>
    <t>Pgo Reembolso Compra Mat.</t>
  </si>
  <si>
    <t>Pgo de Ropa p/ Cirugia</t>
  </si>
  <si>
    <t>Pgo Proviciones Mercado</t>
  </si>
  <si>
    <t>Pgo de Almuerzo</t>
  </si>
  <si>
    <t>Pgo de Pollos</t>
  </si>
  <si>
    <t>Pgo Materiales de Informatica</t>
  </si>
  <si>
    <t>Ultracom SRL.</t>
  </si>
  <si>
    <t>Pgo Materiales de Oficinas</t>
  </si>
  <si>
    <t>Pgo de Provisiones</t>
  </si>
  <si>
    <t>Supercado Maeno</t>
  </si>
  <si>
    <t>Pgo Material de Limpieza</t>
  </si>
  <si>
    <t>Tereza Medrano</t>
  </si>
  <si>
    <t>Pgo de Viatico</t>
  </si>
  <si>
    <t>Pgo de Telefonos Flota</t>
  </si>
  <si>
    <t>Pgo de Telefonos</t>
  </si>
  <si>
    <t>Pgo de Eoccardiograma</t>
  </si>
  <si>
    <t>Pgo de Gas</t>
  </si>
  <si>
    <t>Pgo de Oxigeno</t>
  </si>
  <si>
    <t>Pgo de Agua</t>
  </si>
  <si>
    <t>Pgo Estudios Realizados</t>
  </si>
  <si>
    <t>Pgo Materiales Ferreteros</t>
  </si>
  <si>
    <t>A &amp; M Polmeria y electricidad</t>
  </si>
  <si>
    <t>Pgo de Pan</t>
  </si>
  <si>
    <t>Pgo de Medicamentos</t>
  </si>
  <si>
    <t>Pgo Reparacion Puertas</t>
  </si>
  <si>
    <t>Compra de Dren</t>
  </si>
  <si>
    <t>Angela Almonte</t>
  </si>
  <si>
    <t>MES DE JUNIO 2013</t>
  </si>
  <si>
    <t>Deposito Ban Reservas Mes Mayo</t>
  </si>
  <si>
    <t>Compra Carne de chivo</t>
  </si>
  <si>
    <t>Pgo Desmontar Medicamentos</t>
  </si>
  <si>
    <t>Pgo Servicios Medicos</t>
  </si>
  <si>
    <t>Dr. Juan Rodriguez Tibursio</t>
  </si>
  <si>
    <t>Pgo de Yuca</t>
  </si>
  <si>
    <t>Multicentro el Salvador</t>
  </si>
  <si>
    <t>Pgo Viatico</t>
  </si>
  <si>
    <t>Pgo Viatico Sto. Dgo.</t>
  </si>
  <si>
    <t xml:space="preserve">Pgo Sueldo  </t>
  </si>
  <si>
    <t>Pgo Servicios Laboratorios</t>
  </si>
  <si>
    <t>Pgo Sueldo Conserje</t>
  </si>
  <si>
    <t>Santa Fenia Peralta</t>
  </si>
  <si>
    <t>Pgo Camion de Agua</t>
  </si>
  <si>
    <t>Luis German carrazco</t>
  </si>
  <si>
    <t>Andrea Yoselyn Vargas</t>
  </si>
  <si>
    <t>Pgo Inc. Sec. Laboratorio</t>
  </si>
  <si>
    <t>Dra. Vladimirka Mercado</t>
  </si>
  <si>
    <t>Pgo Incentivo Facturacion</t>
  </si>
  <si>
    <t>Pgo Incentivo Sec.</t>
  </si>
  <si>
    <t>Pgo Aux. Facturacion</t>
  </si>
  <si>
    <t>Arianny Nayely  Colon</t>
  </si>
  <si>
    <t>Hector Johanny almonte</t>
  </si>
  <si>
    <t>Judiht Rosibel Jimenez</t>
  </si>
  <si>
    <t>Pgo Sueldo Secretaria</t>
  </si>
  <si>
    <t>Manauris H. Morel</t>
  </si>
  <si>
    <t>Pgo de Sueldo Bioanalista</t>
  </si>
  <si>
    <t>Modesta Vazquez</t>
  </si>
  <si>
    <t>Reembolso Pendientes Mat.</t>
  </si>
  <si>
    <t>Ana Sosa Moncion</t>
  </si>
  <si>
    <t>Pgo Carne de Chivo</t>
  </si>
  <si>
    <t>Gabriel Vargas</t>
  </si>
  <si>
    <t>Pgo Mant. Computadoras</t>
  </si>
  <si>
    <t>Pgo Viatico Sto Dgo. Medicam.</t>
  </si>
  <si>
    <t>Pgo Costura</t>
  </si>
  <si>
    <t>Pgo Flores Dia Enfermeras</t>
  </si>
  <si>
    <t>Bolivar Dias</t>
  </si>
  <si>
    <t>Pgo Picadera Dia Enfermeras</t>
  </si>
  <si>
    <t>Pgo Viatico Sto Dgo. Promese</t>
  </si>
  <si>
    <t>Pgo Mat. Elect. P/ Cirugia</t>
  </si>
  <si>
    <t>Electronica E. G. , SRL.</t>
  </si>
  <si>
    <t>Pgo Mat. Y Rep. De Nevera</t>
  </si>
  <si>
    <t>Pgo de Picadera</t>
  </si>
  <si>
    <t>Compra de Mat. Gastable</t>
  </si>
  <si>
    <t>Equipos Medicos Dominguez</t>
  </si>
  <si>
    <t>Pgo Telefono ( Flota )</t>
  </si>
  <si>
    <t>Pgo  de Sueldo</t>
  </si>
  <si>
    <t>Donacion Dia Bioanalista</t>
  </si>
  <si>
    <t>Fior Azcona</t>
  </si>
  <si>
    <t>Pgo de Limpieza Patio</t>
  </si>
  <si>
    <t>Manuel Duran</t>
  </si>
  <si>
    <t>Pgo de Vacaciones</t>
  </si>
  <si>
    <t>Miledis Perez</t>
  </si>
  <si>
    <t>Pgo Inc. Personal Fact.</t>
  </si>
  <si>
    <t>Pgo Por Servicios Fin de Sem.</t>
  </si>
  <si>
    <t>Compra de Comida Dia Secret.</t>
  </si>
  <si>
    <t>Compra Mat. De Mantenimiento</t>
  </si>
  <si>
    <t>Pgo de Cloro</t>
  </si>
  <si>
    <t>Dr. Juan Gonzales</t>
  </si>
  <si>
    <t>Pgo Rep. Computadora</t>
  </si>
  <si>
    <t>Pgo de Proviciones</t>
  </si>
  <si>
    <t>Roquez Baez</t>
  </si>
  <si>
    <t>Lucio Rosario Santana</t>
  </si>
  <si>
    <t>Cristalia</t>
  </si>
  <si>
    <t>Pgo Mat. De Limpieza</t>
  </si>
  <si>
    <t>Monica Severino</t>
  </si>
  <si>
    <t>Pgo de Analisis</t>
  </si>
  <si>
    <t>Lab. Garcia  E Garcia</t>
  </si>
  <si>
    <t>Pgo Mat. Ferreteros</t>
  </si>
  <si>
    <t>Pgo Endocospia</t>
  </si>
  <si>
    <t>Pgo Mat. De Oficinas</t>
  </si>
  <si>
    <t>Libreria Mao</t>
  </si>
  <si>
    <t>Centro Medico Dr. Rodriguez</t>
  </si>
  <si>
    <t>Dario Rodriguez</t>
  </si>
  <si>
    <t>Pgo Material Limpieza</t>
  </si>
  <si>
    <t>Teresa Medrano</t>
  </si>
  <si>
    <t>Pgo de Electrocardiograma</t>
  </si>
  <si>
    <t>Pgo de Plasticos</t>
  </si>
  <si>
    <t>Rreembolso por Compra  Med.</t>
  </si>
  <si>
    <t>Maria Leonida Rodriugez</t>
  </si>
  <si>
    <t>Domingo de j. Rodriguez</t>
  </si>
  <si>
    <t>Pgo Transporte</t>
  </si>
  <si>
    <t>Pgo de Est. Realizados a Pac.</t>
  </si>
  <si>
    <t>Pgo de  Pan</t>
  </si>
  <si>
    <t>Famacia Bogaert</t>
  </si>
  <si>
    <t>Compra de Bombillo p/Cirugia</t>
  </si>
  <si>
    <t>Ramon Felipe Escotto</t>
  </si>
  <si>
    <t>MES DE MAYO  2013</t>
  </si>
  <si>
    <t>Depositos del mes de Abril</t>
  </si>
  <si>
    <t xml:space="preserve">Pgo de Sueldo </t>
  </si>
  <si>
    <t>Pgo Seevicios Medicos</t>
  </si>
  <si>
    <t>Dr. Saul Ant. Lopez</t>
  </si>
  <si>
    <t>Pgo Licencia Vacaciones</t>
  </si>
  <si>
    <t>Pablo Perez</t>
  </si>
  <si>
    <t>Pgo de Inc. Estad.</t>
  </si>
  <si>
    <t>Pgo de Inc. Secretaria</t>
  </si>
  <si>
    <t>Pgo Susp. De Expedientes</t>
  </si>
  <si>
    <t>Pgo Incentivos</t>
  </si>
  <si>
    <t>Valentin Ant. Baaez</t>
  </si>
  <si>
    <t>Hector J. Almonte</t>
  </si>
  <si>
    <t>Judith rosibel Jimenez</t>
  </si>
  <si>
    <t>Dra. Rosanny Rodriguez</t>
  </si>
  <si>
    <t>Dr. Juan Rodriguez</t>
  </si>
  <si>
    <t>Compra Combustible</t>
  </si>
  <si>
    <t>David Dias</t>
  </si>
  <si>
    <t>Pgo Inc. p/ desmontar Med.</t>
  </si>
  <si>
    <t>Pgo Viatico Sto. Dgo. Promese</t>
  </si>
  <si>
    <t>Pgo Servicios de Costura</t>
  </si>
  <si>
    <t>Ferreteria J. Celeste SRL.</t>
  </si>
  <si>
    <t>Pgo Rep. Puertas</t>
  </si>
  <si>
    <t>Pgo Servicisos Conserge</t>
  </si>
  <si>
    <t>Pgo de Endoscopia</t>
  </si>
  <si>
    <t>Pgo de Flores</t>
  </si>
  <si>
    <t>Supercado Maeno EIRL.</t>
  </si>
  <si>
    <t>Centro Med. Quirurrgico</t>
  </si>
  <si>
    <t>Pgo Alquiler</t>
  </si>
  <si>
    <t>Dolores Ant. Almonte</t>
  </si>
  <si>
    <t>Pgo de Placa</t>
  </si>
  <si>
    <t>Jose Eliseo Alvarez</t>
  </si>
  <si>
    <t>Ricardo del Carmen</t>
  </si>
  <si>
    <t>Pgo de Telefono</t>
  </si>
  <si>
    <t>Pgo Est. Realizados Pacientes</t>
  </si>
  <si>
    <t xml:space="preserve">Pgo de Pan </t>
  </si>
  <si>
    <t>Pgo Mercado de Productores</t>
  </si>
  <si>
    <t xml:space="preserve">Nicolas Colon </t>
  </si>
  <si>
    <t>Pgo Rep. Fotocopiadora</t>
  </si>
  <si>
    <t>Jose Ramon Tatis</t>
  </si>
  <si>
    <t>Compra de Cloro</t>
  </si>
  <si>
    <t>Pgo Mano de Obra Pintor</t>
  </si>
  <si>
    <t>Yoel Cristostomo Almonte</t>
  </si>
  <si>
    <t>MES DE ABRIL 2013</t>
  </si>
  <si>
    <t>Cks Devuelto</t>
  </si>
  <si>
    <t>Deposito del Mes de Marzo</t>
  </si>
  <si>
    <t>Compra Inceptisida</t>
  </si>
  <si>
    <t>Melgri Polanco</t>
  </si>
  <si>
    <t>Pgo. Cloro</t>
  </si>
  <si>
    <t>Pgo. Lab. Senasa</t>
  </si>
  <si>
    <t>Pgo Inc.</t>
  </si>
  <si>
    <t xml:space="preserve"> Juan Rodriguez</t>
  </si>
  <si>
    <t>Pgo Licencia Medica</t>
  </si>
  <si>
    <t>Maria Eridania Reyes</t>
  </si>
  <si>
    <t>Amrilis Hernandez</t>
  </si>
  <si>
    <t>Pgo. Inc. Sup. Expedientes</t>
  </si>
  <si>
    <t>Pgo Inc. Area de Emergencia</t>
  </si>
  <si>
    <t>Pgo Inc. Secretaria</t>
  </si>
  <si>
    <t>Pgo Sdo Portero</t>
  </si>
  <si>
    <t xml:space="preserve">Pgo. Sdo. Aux. Facturcion </t>
  </si>
  <si>
    <t>Pgo Sdo. Secretaria</t>
  </si>
  <si>
    <t>Pgo Proviciones</t>
  </si>
  <si>
    <t>Pgo Sueldo Atencion al Usuario</t>
  </si>
  <si>
    <t>Pgo Sueldo Bioanalissta</t>
  </si>
  <si>
    <t>falta ck</t>
  </si>
  <si>
    <t>Pgo Viatico Chofer Promese</t>
  </si>
  <si>
    <t>Pgo viatico Sto Dgo Promese</t>
  </si>
  <si>
    <t>Pgo Rep. Computadoras</t>
  </si>
  <si>
    <t>Welington Minaya</t>
  </si>
  <si>
    <t>Pgo materiales Ferreteros</t>
  </si>
  <si>
    <t>Ferreteria J Celeste</t>
  </si>
  <si>
    <t>Pgo. De Dormitorio</t>
  </si>
  <si>
    <t>Pgo. Camion de Agua</t>
  </si>
  <si>
    <t>Francisco Gonzalez</t>
  </si>
  <si>
    <t>Pgo. Mat. De Informatica</t>
  </si>
  <si>
    <t>Pgo Rep. Frizer</t>
  </si>
  <si>
    <t>Luis Manuel Minier</t>
  </si>
  <si>
    <t>Pgo de Reactivos</t>
  </si>
  <si>
    <t>Lambda Diagnisticos</t>
  </si>
  <si>
    <t>Pgo de Chaquetines</t>
  </si>
  <si>
    <t>Pgo. Mat. Rep. Aires</t>
  </si>
  <si>
    <t>Pgo. De Medicamentos</t>
  </si>
  <si>
    <t>Pgo. Merc. De Prod. Vegetales</t>
  </si>
  <si>
    <t>Hospitafar, SRL.</t>
  </si>
  <si>
    <t>Pgo. Inc. Para Desmontar Med.</t>
  </si>
  <si>
    <t>Pgo. Viatico</t>
  </si>
  <si>
    <t>Pgo. Viatico Sto. Dgo.</t>
  </si>
  <si>
    <t>Pgo. Endocospia</t>
  </si>
  <si>
    <t>Pgo. De Ecocardiograma</t>
  </si>
  <si>
    <t>Pgo. Material de Limpieza</t>
  </si>
  <si>
    <t>Pgo. De Pollos</t>
  </si>
  <si>
    <t xml:space="preserve">Juan De Dios M. Espinal </t>
  </si>
  <si>
    <t>Pgo. De Fundas</t>
  </si>
  <si>
    <t>Pgo. De Telefono</t>
  </si>
  <si>
    <t>pgo. Mat. Ferreteros</t>
  </si>
  <si>
    <t xml:space="preserve">Ramon A. Peralta </t>
  </si>
  <si>
    <t>Pgo. Gas</t>
  </si>
  <si>
    <t>Domingo de Jesus Rguez</t>
  </si>
  <si>
    <t>Pgo. De Agua</t>
  </si>
  <si>
    <t>Joseffina Castillo</t>
  </si>
  <si>
    <t>Pgo. Est. Realizados a Pac.</t>
  </si>
  <si>
    <t>Pgo. De Pan</t>
  </si>
  <si>
    <t xml:space="preserve">Rico Pan </t>
  </si>
  <si>
    <t>Pgo. De Oxigeno</t>
  </si>
  <si>
    <t>MES DE  MARZO 2013</t>
  </si>
  <si>
    <t>Senasa</t>
  </si>
  <si>
    <t>Dep. Banco de Reservas</t>
  </si>
  <si>
    <t>Pgo Sdo Aux. Facturacion</t>
  </si>
  <si>
    <t>Pgo Inc. Reyes X</t>
  </si>
  <si>
    <t>Rafael Garcia</t>
  </si>
  <si>
    <t>Ligia Pena</t>
  </si>
  <si>
    <t>Pgo Sdo Tecnico Rayos X</t>
  </si>
  <si>
    <t>tomasina Rodriguez</t>
  </si>
  <si>
    <t>Pgo Servicio Conserge</t>
  </si>
  <si>
    <t>Marianela Guzman</t>
  </si>
  <si>
    <t>Pgo Inc.sup. Expediente</t>
  </si>
  <si>
    <t>Pgo Inc. Area Emergencia</t>
  </si>
  <si>
    <t>Pgo Incentivo Secretaria</t>
  </si>
  <si>
    <t>Pago Sdo. Auxi. Facturacion</t>
  </si>
  <si>
    <t>Judth R. Jimenez</t>
  </si>
  <si>
    <t>Pago Sdo Secretaria</t>
  </si>
  <si>
    <t>Alba P. sanchez</t>
  </si>
  <si>
    <t xml:space="preserve">Manuari H. Morel </t>
  </si>
  <si>
    <t>Modesta Vazques</t>
  </si>
  <si>
    <t>Comp. Prov. Mecado  Prod.</t>
  </si>
  <si>
    <t>Pago de Trabajos</t>
  </si>
  <si>
    <t>Pago Rep. Camilla</t>
  </si>
  <si>
    <t>Pago Confeccion Meseta</t>
  </si>
  <si>
    <t xml:space="preserve">Bio - Nuclear </t>
  </si>
  <si>
    <t>Pago Est, Realizados Pacientes</t>
  </si>
  <si>
    <t>Dr. Willian valdez</t>
  </si>
  <si>
    <t>Dr, Jose Luis Pena</t>
  </si>
  <si>
    <t>Pago Mat, Ferreteros</t>
  </si>
  <si>
    <t>Ferreteria J, Celeste</t>
  </si>
  <si>
    <t>Pago Almuersos</t>
  </si>
  <si>
    <t>Pago Extraccion Camillas</t>
  </si>
  <si>
    <t>Talleres Inserca</t>
  </si>
  <si>
    <t>Pago de Mat, de Oficina</t>
  </si>
  <si>
    <t>Juan de Dios Mateo Espinal</t>
  </si>
  <si>
    <t>Fact.1500000759</t>
  </si>
  <si>
    <t>Pago Mat. Ferretero</t>
  </si>
  <si>
    <t>Ramon Ant. Peralta</t>
  </si>
  <si>
    <t>pago de Gas</t>
  </si>
  <si>
    <t>Domingo de J. Rodriguez</t>
  </si>
  <si>
    <t>Josefina Castillo</t>
  </si>
  <si>
    <t>Pago de Est. Realizados</t>
  </si>
  <si>
    <t xml:space="preserve">Juan Rainiel </t>
  </si>
  <si>
    <t>Balance  Anterior</t>
  </si>
  <si>
    <t>Documento de Respaldo</t>
  </si>
  <si>
    <t>Tipo Doc.</t>
  </si>
  <si>
    <t>Concepto</t>
  </si>
  <si>
    <t>Balance</t>
  </si>
  <si>
    <t>Egresos</t>
  </si>
  <si>
    <t>Ingresos</t>
  </si>
  <si>
    <t>Retencion</t>
  </si>
  <si>
    <t>Sub Total</t>
  </si>
  <si>
    <t>Monto RD$</t>
  </si>
  <si>
    <t>Beneficiario</t>
  </si>
  <si>
    <t>Ck No.</t>
  </si>
  <si>
    <t>Fecha</t>
  </si>
  <si>
    <t>REGION___4__________________________________Establecimiento___________________________</t>
  </si>
  <si>
    <t>CTA. BANCO DE RESERVAS NO. 200-103743-5</t>
  </si>
  <si>
    <t>Seguridad Social (SeNaSa)</t>
  </si>
  <si>
    <t>Libro de Diario de Banco</t>
  </si>
  <si>
    <t>Hospital: REGIONAL ING. LUIS L. BOGAERT</t>
  </si>
  <si>
    <t>Servicio Nacional de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</si>
</sst>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dd/mm/yyyy;@"/>
  </numFmts>
  <fonts count="19" x14ac:knownFonts="1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13"/>
      <color indexed="56"/>
      <name val="Calibri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5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1" xfId="0" applyBorder="1"/>
    <xf numFmtId="43" fontId="2" fillId="0" borderId="1" xfId="1" applyFont="1" applyBorder="1"/>
    <xf numFmtId="43" fontId="0" fillId="0" borderId="1" xfId="1" applyFont="1" applyFill="1" applyBorder="1"/>
    <xf numFmtId="43" fontId="0" fillId="0" borderId="1" xfId="1" applyFont="1" applyBorder="1"/>
    <xf numFmtId="0" fontId="0" fillId="0" borderId="1" xfId="0" applyBorder="1" applyAlignment="1">
      <alignment horizontal="center"/>
    </xf>
    <xf numFmtId="0" fontId="2" fillId="0" borderId="1" xfId="0" applyFont="1" applyBorder="1"/>
    <xf numFmtId="14" fontId="0" fillId="0" borderId="1" xfId="0" applyNumberFormat="1" applyBorder="1"/>
    <xf numFmtId="0" fontId="0" fillId="0" borderId="1" xfId="0" applyBorder="1" applyAlignment="1">
      <alignment horizontal="left"/>
    </xf>
    <xf numFmtId="164" fontId="0" fillId="0" borderId="1" xfId="0" applyNumberFormat="1" applyBorder="1"/>
    <xf numFmtId="0" fontId="2" fillId="2" borderId="1" xfId="0" applyFont="1" applyFill="1" applyBorder="1"/>
    <xf numFmtId="43" fontId="3" fillId="0" borderId="1" xfId="1" applyFont="1" applyBorder="1"/>
    <xf numFmtId="0" fontId="3" fillId="0" borderId="1" xfId="2" applyFont="1" applyBorder="1" applyAlignment="1">
      <alignment horizontal="center"/>
    </xf>
    <xf numFmtId="164" fontId="2" fillId="0" borderId="1" xfId="0" applyNumberFormat="1" applyFont="1" applyBorder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5" xfId="2" applyFont="1" applyBorder="1" applyAlignment="1">
      <alignment horizontal="left"/>
    </xf>
    <xf numFmtId="0" fontId="5" fillId="0" borderId="1" xfId="2" applyFont="1" applyBorder="1" applyAlignment="1">
      <alignment horizontal="left"/>
    </xf>
    <xf numFmtId="39" fontId="0" fillId="0" borderId="1" xfId="1" applyNumberFormat="1" applyFont="1" applyBorder="1"/>
    <xf numFmtId="43" fontId="0" fillId="0" borderId="1" xfId="3" applyFont="1" applyBorder="1"/>
    <xf numFmtId="43" fontId="2" fillId="0" borderId="1" xfId="1" applyFont="1" applyFill="1" applyBorder="1"/>
    <xf numFmtId="0" fontId="4" fillId="0" borderId="1" xfId="2" applyFont="1" applyBorder="1"/>
    <xf numFmtId="14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1" xfId="0" applyFont="1" applyBorder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left"/>
    </xf>
    <xf numFmtId="0" fontId="6" fillId="0" borderId="1" xfId="0" applyFont="1" applyBorder="1"/>
    <xf numFmtId="43" fontId="6" fillId="0" borderId="1" xfId="1" applyFont="1" applyBorder="1"/>
    <xf numFmtId="43" fontId="6" fillId="0" borderId="1" xfId="1" applyFont="1" applyFill="1" applyBorder="1"/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/>
    <xf numFmtId="0" fontId="2" fillId="0" borderId="2" xfId="0" applyFont="1" applyBorder="1" applyAlignment="1">
      <alignment horizontal="left"/>
    </xf>
    <xf numFmtId="0" fontId="2" fillId="0" borderId="1" xfId="2" applyBorder="1"/>
    <xf numFmtId="0" fontId="2" fillId="0" borderId="0" xfId="0" applyFont="1"/>
    <xf numFmtId="0" fontId="0" fillId="2" borderId="1" xfId="0" applyFill="1" applyBorder="1" applyAlignment="1">
      <alignment horizontal="center"/>
    </xf>
    <xf numFmtId="43" fontId="7" fillId="0" borderId="1" xfId="1" applyFont="1" applyBorder="1"/>
    <xf numFmtId="0" fontId="2" fillId="0" borderId="2" xfId="0" applyFont="1" applyBorder="1" applyAlignment="1">
      <alignment horizontal="left"/>
    </xf>
    <xf numFmtId="14" fontId="0" fillId="0" borderId="1" xfId="0" applyNumberForma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6" xfId="0" applyFont="1" applyBorder="1"/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1" fontId="0" fillId="0" borderId="1" xfId="0" applyNumberFormat="1" applyBorder="1" applyAlignment="1">
      <alignment horizontal="center"/>
    </xf>
    <xf numFmtId="0" fontId="6" fillId="0" borderId="1" xfId="0" applyFont="1" applyBorder="1" applyAlignment="1">
      <alignment horizontal="left"/>
    </xf>
    <xf numFmtId="43" fontId="3" fillId="0" borderId="1" xfId="1" applyFont="1" applyFill="1" applyBorder="1"/>
    <xf numFmtId="43" fontId="2" fillId="4" borderId="1" xfId="1" applyFont="1" applyFill="1" applyBorder="1"/>
    <xf numFmtId="0" fontId="8" fillId="0" borderId="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43" fontId="8" fillId="0" borderId="1" xfId="1" applyFont="1" applyBorder="1"/>
    <xf numFmtId="49" fontId="0" fillId="0" borderId="3" xfId="0" applyNumberFormat="1" applyBorder="1" applyAlignment="1">
      <alignment horizontal="left"/>
    </xf>
    <xf numFmtId="49" fontId="0" fillId="0" borderId="4" xfId="0" applyNumberFormat="1" applyBorder="1" applyAlignment="1">
      <alignment horizontal="left"/>
    </xf>
    <xf numFmtId="49" fontId="2" fillId="0" borderId="2" xfId="0" applyNumberFormat="1" applyFont="1" applyBorder="1" applyAlignment="1">
      <alignment horizontal="left"/>
    </xf>
    <xf numFmtId="43" fontId="9" fillId="0" borderId="1" xfId="1" applyFont="1" applyFill="1" applyBorder="1"/>
    <xf numFmtId="43" fontId="2" fillId="3" borderId="1" xfId="1" applyFont="1" applyFill="1" applyBorder="1"/>
    <xf numFmtId="0" fontId="0" fillId="0" borderId="0" xfId="0" applyAlignment="1">
      <alignment horizontal="left"/>
    </xf>
    <xf numFmtId="16" fontId="0" fillId="0" borderId="1" xfId="0" applyNumberFormat="1" applyBorder="1"/>
    <xf numFmtId="0" fontId="2" fillId="0" borderId="0" xfId="0" applyFont="1" applyAlignment="1">
      <alignment horizontal="center"/>
    </xf>
    <xf numFmtId="43" fontId="2" fillId="5" borderId="1" xfId="1" applyFont="1" applyFill="1" applyBorder="1"/>
    <xf numFmtId="0" fontId="7" fillId="0" borderId="1" xfId="0" applyFont="1" applyBorder="1"/>
    <xf numFmtId="14" fontId="2" fillId="0" borderId="1" xfId="0" applyNumberFormat="1" applyFont="1" applyBorder="1" applyAlignment="1">
      <alignment horizontal="right"/>
    </xf>
    <xf numFmtId="0" fontId="2" fillId="0" borderId="5" xfId="0" applyFont="1" applyBorder="1"/>
    <xf numFmtId="43" fontId="0" fillId="0" borderId="5" xfId="1" applyFont="1" applyFill="1" applyBorder="1"/>
    <xf numFmtId="0" fontId="2" fillId="0" borderId="5" xfId="0" applyFont="1" applyBorder="1" applyAlignment="1">
      <alignment horizontal="left"/>
    </xf>
    <xf numFmtId="0" fontId="0" fillId="0" borderId="5" xfId="0" applyBorder="1" applyAlignment="1">
      <alignment horizontal="center"/>
    </xf>
    <xf numFmtId="14" fontId="0" fillId="0" borderId="5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" fontId="0" fillId="0" borderId="0" xfId="0" applyNumberFormat="1"/>
    <xf numFmtId="0" fontId="8" fillId="0" borderId="1" xfId="0" applyFont="1" applyBorder="1" applyAlignment="1">
      <alignment horizontal="center"/>
    </xf>
    <xf numFmtId="0" fontId="0" fillId="3" borderId="1" xfId="0" applyFill="1" applyBorder="1"/>
    <xf numFmtId="14" fontId="0" fillId="3" borderId="1" xfId="0" applyNumberForma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2" fillId="3" borderId="1" xfId="0" applyFont="1" applyFill="1" applyBorder="1"/>
    <xf numFmtId="0" fontId="0" fillId="6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4" fontId="0" fillId="0" borderId="1" xfId="0" applyNumberFormat="1" applyBorder="1"/>
    <xf numFmtId="0" fontId="11" fillId="0" borderId="1" xfId="0" applyFont="1" applyBorder="1"/>
    <xf numFmtId="0" fontId="0" fillId="0" borderId="1" xfId="0" applyBorder="1" applyAlignment="1">
      <alignment wrapText="1"/>
    </xf>
    <xf numFmtId="0" fontId="0" fillId="3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4" fontId="0" fillId="3" borderId="1" xfId="0" applyNumberFormat="1" applyFill="1" applyBorder="1" applyAlignment="1">
      <alignment horizontal="left"/>
    </xf>
    <xf numFmtId="43" fontId="2" fillId="0" borderId="1" xfId="1" applyFont="1" applyFill="1" applyBorder="1" applyAlignment="1">
      <alignment horizontal="left"/>
    </xf>
    <xf numFmtId="14" fontId="2" fillId="0" borderId="1" xfId="0" applyNumberFormat="1" applyFont="1" applyBorder="1" applyAlignment="1">
      <alignment horizontal="left"/>
    </xf>
    <xf numFmtId="43" fontId="2" fillId="0" borderId="0" xfId="1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43" fontId="2" fillId="7" borderId="1" xfId="1" applyFont="1" applyFill="1" applyBorder="1"/>
    <xf numFmtId="0" fontId="1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43" fontId="0" fillId="0" borderId="0" xfId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3" fillId="0" borderId="0" xfId="0" applyFont="1"/>
    <xf numFmtId="43" fontId="0" fillId="0" borderId="1" xfId="1" applyFont="1" applyBorder="1" applyAlignment="1">
      <alignment horizontal="right"/>
    </xf>
    <xf numFmtId="14" fontId="0" fillId="0" borderId="0" xfId="0" applyNumberFormat="1" applyAlignment="1">
      <alignment horizontal="left"/>
    </xf>
    <xf numFmtId="0" fontId="12" fillId="0" borderId="1" xfId="0" applyFont="1" applyBorder="1" applyAlignment="1">
      <alignment horizontal="left"/>
    </xf>
    <xf numFmtId="0" fontId="7" fillId="0" borderId="0" xfId="0" applyFont="1"/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5" xfId="0" applyBorder="1" applyAlignment="1">
      <alignment horizontal="left"/>
    </xf>
    <xf numFmtId="43" fontId="0" fillId="0" borderId="5" xfId="1" applyFont="1" applyBorder="1"/>
    <xf numFmtId="43" fontId="2" fillId="2" borderId="1" xfId="1" applyFont="1" applyFill="1" applyBorder="1"/>
    <xf numFmtId="0" fontId="3" fillId="0" borderId="0" xfId="0" applyFont="1" applyAlignment="1">
      <alignment horizontal="left"/>
    </xf>
    <xf numFmtId="43" fontId="0" fillId="0" borderId="0" xfId="1" applyFont="1" applyBorder="1" applyAlignment="1">
      <alignment horizontal="left"/>
    </xf>
    <xf numFmtId="43" fontId="0" fillId="0" borderId="1" xfId="1" applyFont="1" applyBorder="1" applyAlignment="1">
      <alignment horizontal="center"/>
    </xf>
    <xf numFmtId="43" fontId="3" fillId="0" borderId="1" xfId="0" applyNumberFormat="1" applyFont="1" applyBorder="1"/>
    <xf numFmtId="0" fontId="0" fillId="8" borderId="1" xfId="0" applyFill="1" applyBorder="1"/>
    <xf numFmtId="0" fontId="14" fillId="8" borderId="0" xfId="0" applyFont="1" applyFill="1" applyAlignment="1">
      <alignment horizontal="left"/>
    </xf>
    <xf numFmtId="0" fontId="14" fillId="8" borderId="1" xfId="0" applyFont="1" applyFill="1" applyBorder="1" applyAlignment="1">
      <alignment horizontal="center"/>
    </xf>
    <xf numFmtId="4" fontId="15" fillId="0" borderId="1" xfId="0" applyNumberFormat="1" applyFont="1" applyBorder="1"/>
    <xf numFmtId="17" fontId="3" fillId="0" borderId="1" xfId="0" applyNumberFormat="1" applyFont="1" applyBorder="1"/>
    <xf numFmtId="0" fontId="16" fillId="0" borderId="1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wrapText="1"/>
    </xf>
  </cellXfs>
  <cellStyles count="4">
    <cellStyle name="Millares" xfId="1" builtinId="3"/>
    <cellStyle name="Millares 3" xfId="3" xr:uid="{4F1C696E-37B5-471F-A061-88E8A6F2493F}"/>
    <cellStyle name="Normal" xfId="0" builtinId="0"/>
    <cellStyle name="Normal 2" xfId="2" xr:uid="{847C71CE-7F81-429A-8224-C487EFD7B0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1952625</xdr:colOff>
      <xdr:row>6898</xdr:row>
      <xdr:rowOff>152400</xdr:rowOff>
    </xdr:from>
    <xdr:to>
      <xdr:col>12</xdr:col>
      <xdr:colOff>304800</xdr:colOff>
      <xdr:row>6917</xdr:row>
      <xdr:rowOff>85725</xdr:rowOff>
    </xdr:to>
    <xdr:sp macro="" textlink="">
      <xdr:nvSpPr>
        <xdr:cNvPr id="2" name="Freeform 5">
          <a:extLst>
            <a:ext uri="{FF2B5EF4-FFF2-40B4-BE49-F238E27FC236}">
              <a16:creationId xmlns:a16="http://schemas.microsoft.com/office/drawing/2014/main" id="{94DA7F24-C9D9-4E2C-82D7-E5F1F7B92A05}"/>
            </a:ext>
          </a:extLst>
        </xdr:cNvPr>
        <xdr:cNvSpPr>
          <a:spLocks/>
        </xdr:cNvSpPr>
      </xdr:nvSpPr>
      <xdr:spPr bwMode="auto">
        <a:xfrm>
          <a:off x="6096000" y="1117111050"/>
          <a:ext cx="1524000" cy="3009900"/>
        </a:xfrm>
        <a:custGeom>
          <a:avLst/>
          <a:gdLst>
            <a:gd name="T0" fmla="*/ 2147483646 w 4317"/>
            <a:gd name="T1" fmla="*/ 2147483646 h 5519"/>
            <a:gd name="T2" fmla="*/ 2147483646 w 4317"/>
            <a:gd name="T3" fmla="*/ 2147483646 h 5519"/>
            <a:gd name="T4" fmla="*/ 2147483646 w 4317"/>
            <a:gd name="T5" fmla="*/ 2147483646 h 5519"/>
            <a:gd name="T6" fmla="*/ 2147483646 w 4317"/>
            <a:gd name="T7" fmla="*/ 2147483646 h 5519"/>
            <a:gd name="T8" fmla="*/ 2147483646 w 4317"/>
            <a:gd name="T9" fmla="*/ 2147483646 h 5519"/>
            <a:gd name="T10" fmla="*/ 2147483646 w 4317"/>
            <a:gd name="T11" fmla="*/ 2147483646 h 5519"/>
            <a:gd name="T12" fmla="*/ 2147483646 w 4317"/>
            <a:gd name="T13" fmla="*/ 2147483646 h 5519"/>
            <a:gd name="T14" fmla="*/ 2147483646 w 4317"/>
            <a:gd name="T15" fmla="*/ 2147483646 h 5519"/>
            <a:gd name="T16" fmla="*/ 2147483646 w 4317"/>
            <a:gd name="T17" fmla="*/ 2147483646 h 5519"/>
            <a:gd name="T18" fmla="*/ 2147483646 w 4317"/>
            <a:gd name="T19" fmla="*/ 2147483646 h 5519"/>
            <a:gd name="T20" fmla="*/ 2147483646 w 4317"/>
            <a:gd name="T21" fmla="*/ 2147483646 h 5519"/>
            <a:gd name="T22" fmla="*/ 2147483646 w 4317"/>
            <a:gd name="T23" fmla="*/ 2147483646 h 5519"/>
            <a:gd name="T24" fmla="*/ 2147483646 w 4317"/>
            <a:gd name="T25" fmla="*/ 2147483646 h 5519"/>
            <a:gd name="T26" fmla="*/ 2147483646 w 4317"/>
            <a:gd name="T27" fmla="*/ 2147483646 h 5519"/>
            <a:gd name="T28" fmla="*/ 2147483646 w 4317"/>
            <a:gd name="T29" fmla="*/ 2147483646 h 5519"/>
            <a:gd name="T30" fmla="*/ 2147483646 w 4317"/>
            <a:gd name="T31" fmla="*/ 2147483646 h 5519"/>
            <a:gd name="T32" fmla="*/ 2147483646 w 4317"/>
            <a:gd name="T33" fmla="*/ 2147483646 h 5519"/>
            <a:gd name="T34" fmla="*/ 2147483646 w 4317"/>
            <a:gd name="T35" fmla="*/ 2147483646 h 5519"/>
            <a:gd name="T36" fmla="*/ 2147483646 w 4317"/>
            <a:gd name="T37" fmla="*/ 2147483646 h 5519"/>
            <a:gd name="T38" fmla="*/ 2147483646 w 4317"/>
            <a:gd name="T39" fmla="*/ 2147483646 h 5519"/>
            <a:gd name="T40" fmla="*/ 2147483646 w 4317"/>
            <a:gd name="T41" fmla="*/ 2147483646 h 5519"/>
            <a:gd name="T42" fmla="*/ 2147483646 w 4317"/>
            <a:gd name="T43" fmla="*/ 2147483646 h 5519"/>
            <a:gd name="T44" fmla="*/ 2147483646 w 4317"/>
            <a:gd name="T45" fmla="*/ 2147483646 h 5519"/>
            <a:gd name="T46" fmla="*/ 2147483646 w 4317"/>
            <a:gd name="T47" fmla="*/ 2147483646 h 5519"/>
            <a:gd name="T48" fmla="*/ 2147483646 w 4317"/>
            <a:gd name="T49" fmla="*/ 2147483646 h 5519"/>
            <a:gd name="T50" fmla="*/ 2147483646 w 4317"/>
            <a:gd name="T51" fmla="*/ 2147483646 h 5519"/>
            <a:gd name="T52" fmla="*/ 2147483646 w 4317"/>
            <a:gd name="T53" fmla="*/ 2147483646 h 5519"/>
            <a:gd name="T54" fmla="*/ 2147483646 w 4317"/>
            <a:gd name="T55" fmla="*/ 2147483646 h 5519"/>
            <a:gd name="T56" fmla="*/ 2147483646 w 4317"/>
            <a:gd name="T57" fmla="*/ 2147483646 h 5519"/>
            <a:gd name="T58" fmla="*/ 2147483646 w 4317"/>
            <a:gd name="T59" fmla="*/ 2147483646 h 5519"/>
            <a:gd name="T60" fmla="*/ 0 w 4317"/>
            <a:gd name="T61" fmla="*/ 2147483646 h 5519"/>
            <a:gd name="T62" fmla="*/ 2147483646 w 4317"/>
            <a:gd name="T63" fmla="*/ 2147483646 h 5519"/>
            <a:gd name="T64" fmla="*/ 2147483646 w 4317"/>
            <a:gd name="T65" fmla="*/ 2147483646 h 5519"/>
            <a:gd name="T66" fmla="*/ 2147483646 w 4317"/>
            <a:gd name="T67" fmla="*/ 2147483646 h 5519"/>
            <a:gd name="T68" fmla="*/ 2147483646 w 4317"/>
            <a:gd name="T69" fmla="*/ 2147483646 h 5519"/>
            <a:gd name="T70" fmla="*/ 2147483646 w 4317"/>
            <a:gd name="T71" fmla="*/ 2147483646 h 5519"/>
            <a:gd name="T72" fmla="*/ 2147483646 w 4317"/>
            <a:gd name="T73" fmla="*/ 2147483646 h 5519"/>
            <a:gd name="T74" fmla="*/ 2147483646 w 4317"/>
            <a:gd name="T75" fmla="*/ 2147483646 h 5519"/>
            <a:gd name="T76" fmla="*/ 2147483646 w 4317"/>
            <a:gd name="T77" fmla="*/ 2147483646 h 5519"/>
            <a:gd name="T78" fmla="*/ 2147483646 w 4317"/>
            <a:gd name="T79" fmla="*/ 2147483646 h 5519"/>
            <a:gd name="T80" fmla="*/ 2147483646 w 4317"/>
            <a:gd name="T81" fmla="*/ 2147483646 h 5519"/>
            <a:gd name="T82" fmla="*/ 2147483646 w 4317"/>
            <a:gd name="T83" fmla="*/ 2147483646 h 5519"/>
            <a:gd name="T84" fmla="*/ 2147483646 w 4317"/>
            <a:gd name="T85" fmla="*/ 2147483646 h 5519"/>
            <a:gd name="T86" fmla="*/ 2147483646 w 4317"/>
            <a:gd name="T87" fmla="*/ 2147483646 h 5519"/>
            <a:gd name="T88" fmla="*/ 2147483646 w 4317"/>
            <a:gd name="T89" fmla="*/ 2147483646 h 5519"/>
            <a:gd name="T90" fmla="*/ 2147483646 w 4317"/>
            <a:gd name="T91" fmla="*/ 2147483646 h 5519"/>
            <a:gd name="T92" fmla="*/ 2147483646 w 4317"/>
            <a:gd name="T93" fmla="*/ 2147483646 h 5519"/>
            <a:gd name="T94" fmla="*/ 2147483646 w 4317"/>
            <a:gd name="T95" fmla="*/ 2147483646 h 5519"/>
            <a:gd name="T96" fmla="*/ 2147483646 w 4317"/>
            <a:gd name="T97" fmla="*/ 2147483646 h 5519"/>
            <a:gd name="T98" fmla="*/ 2147483646 w 4317"/>
            <a:gd name="T99" fmla="*/ 2147483646 h 5519"/>
            <a:gd name="T100" fmla="*/ 2147483646 w 4317"/>
            <a:gd name="T101" fmla="*/ 2147483646 h 5519"/>
            <a:gd name="T102" fmla="*/ 2147483646 w 4317"/>
            <a:gd name="T103" fmla="*/ 2147483646 h 5519"/>
            <a:gd name="T104" fmla="*/ 2147483646 w 4317"/>
            <a:gd name="T105" fmla="*/ 2147483646 h 5519"/>
            <a:gd name="T106" fmla="*/ 2147483646 w 4317"/>
            <a:gd name="T107" fmla="*/ 2147483646 h 5519"/>
            <a:gd name="T108" fmla="*/ 2147483646 w 4317"/>
            <a:gd name="T109" fmla="*/ 2147483646 h 5519"/>
            <a:gd name="T110" fmla="*/ 2147483646 w 4317"/>
            <a:gd name="T111" fmla="*/ 2147483646 h 5519"/>
            <a:gd name="T112" fmla="*/ 2147483646 w 4317"/>
            <a:gd name="T113" fmla="*/ 2147483646 h 5519"/>
            <a:gd name="T114" fmla="*/ 2147483646 w 4317"/>
            <a:gd name="T115" fmla="*/ 2147483646 h 5519"/>
            <a:gd name="T116" fmla="*/ 2147483646 w 4317"/>
            <a:gd name="T117" fmla="*/ 2147483646 h 5519"/>
            <a:gd name="T118" fmla="*/ 2147483646 w 4317"/>
            <a:gd name="T119" fmla="*/ 2147483646 h 5519"/>
            <a:gd name="T120" fmla="*/ 2147483646 w 4317"/>
            <a:gd name="T121" fmla="*/ 2147483646 h 5519"/>
            <a:gd name="T122" fmla="*/ 2147483646 w 4317"/>
            <a:gd name="T123" fmla="*/ 2147483646 h 5519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0" t="0" r="r" b="b"/>
          <a:pathLst>
            <a:path w="4317" h="5519">
              <a:moveTo>
                <a:pt x="4317" y="0"/>
              </a:moveTo>
              <a:lnTo>
                <a:pt x="2759" y="0"/>
              </a:lnTo>
              <a:lnTo>
                <a:pt x="2683" y="1"/>
              </a:lnTo>
              <a:lnTo>
                <a:pt x="2608" y="4"/>
              </a:lnTo>
              <a:lnTo>
                <a:pt x="2533" y="9"/>
              </a:lnTo>
              <a:lnTo>
                <a:pt x="2459" y="16"/>
              </a:lnTo>
              <a:lnTo>
                <a:pt x="2385" y="25"/>
              </a:lnTo>
              <a:lnTo>
                <a:pt x="2312" y="36"/>
              </a:lnTo>
              <a:lnTo>
                <a:pt x="2239" y="49"/>
              </a:lnTo>
              <a:lnTo>
                <a:pt x="2167" y="63"/>
              </a:lnTo>
              <a:lnTo>
                <a:pt x="2096" y="80"/>
              </a:lnTo>
              <a:lnTo>
                <a:pt x="2026" y="98"/>
              </a:lnTo>
              <a:lnTo>
                <a:pt x="1956" y="118"/>
              </a:lnTo>
              <a:lnTo>
                <a:pt x="1887" y="140"/>
              </a:lnTo>
              <a:lnTo>
                <a:pt x="1819" y="164"/>
              </a:lnTo>
              <a:lnTo>
                <a:pt x="1752" y="189"/>
              </a:lnTo>
              <a:lnTo>
                <a:pt x="1685" y="216"/>
              </a:lnTo>
              <a:lnTo>
                <a:pt x="1620" y="245"/>
              </a:lnTo>
              <a:lnTo>
                <a:pt x="1555" y="276"/>
              </a:lnTo>
              <a:lnTo>
                <a:pt x="1491" y="308"/>
              </a:lnTo>
              <a:lnTo>
                <a:pt x="1429" y="341"/>
              </a:lnTo>
              <a:lnTo>
                <a:pt x="1367" y="376"/>
              </a:lnTo>
              <a:lnTo>
                <a:pt x="1306" y="413"/>
              </a:lnTo>
              <a:lnTo>
                <a:pt x="1246" y="451"/>
              </a:lnTo>
              <a:lnTo>
                <a:pt x="1187" y="491"/>
              </a:lnTo>
              <a:lnTo>
                <a:pt x="1130" y="532"/>
              </a:lnTo>
              <a:lnTo>
                <a:pt x="1073" y="574"/>
              </a:lnTo>
              <a:lnTo>
                <a:pt x="1018" y="618"/>
              </a:lnTo>
              <a:lnTo>
                <a:pt x="964" y="664"/>
              </a:lnTo>
              <a:lnTo>
                <a:pt x="911" y="710"/>
              </a:lnTo>
              <a:lnTo>
                <a:pt x="859" y="758"/>
              </a:lnTo>
              <a:lnTo>
                <a:pt x="808" y="808"/>
              </a:lnTo>
              <a:lnTo>
                <a:pt x="759" y="858"/>
              </a:lnTo>
              <a:lnTo>
                <a:pt x="711" y="910"/>
              </a:lnTo>
              <a:lnTo>
                <a:pt x="664" y="963"/>
              </a:lnTo>
              <a:lnTo>
                <a:pt x="619" y="1017"/>
              </a:lnTo>
              <a:lnTo>
                <a:pt x="575" y="1073"/>
              </a:lnTo>
              <a:lnTo>
                <a:pt x="533" y="1129"/>
              </a:lnTo>
              <a:lnTo>
                <a:pt x="491" y="1187"/>
              </a:lnTo>
              <a:lnTo>
                <a:pt x="452" y="1246"/>
              </a:lnTo>
              <a:lnTo>
                <a:pt x="414" y="1305"/>
              </a:lnTo>
              <a:lnTo>
                <a:pt x="377" y="1366"/>
              </a:lnTo>
              <a:lnTo>
                <a:pt x="342" y="1428"/>
              </a:lnTo>
              <a:lnTo>
                <a:pt x="308" y="1491"/>
              </a:lnTo>
              <a:lnTo>
                <a:pt x="276" y="1554"/>
              </a:lnTo>
              <a:lnTo>
                <a:pt x="246" y="1619"/>
              </a:lnTo>
              <a:lnTo>
                <a:pt x="217" y="1685"/>
              </a:lnTo>
              <a:lnTo>
                <a:pt x="190" y="1751"/>
              </a:lnTo>
              <a:lnTo>
                <a:pt x="165" y="1818"/>
              </a:lnTo>
              <a:lnTo>
                <a:pt x="141" y="1887"/>
              </a:lnTo>
              <a:lnTo>
                <a:pt x="119" y="1955"/>
              </a:lnTo>
              <a:lnTo>
                <a:pt x="99" y="2025"/>
              </a:lnTo>
              <a:lnTo>
                <a:pt x="80" y="2096"/>
              </a:lnTo>
              <a:lnTo>
                <a:pt x="64" y="2167"/>
              </a:lnTo>
              <a:lnTo>
                <a:pt x="49" y="2239"/>
              </a:lnTo>
              <a:lnTo>
                <a:pt x="36" y="2311"/>
              </a:lnTo>
              <a:lnTo>
                <a:pt x="25" y="2384"/>
              </a:lnTo>
              <a:lnTo>
                <a:pt x="16" y="2458"/>
              </a:lnTo>
              <a:lnTo>
                <a:pt x="9" y="2532"/>
              </a:lnTo>
              <a:lnTo>
                <a:pt x="4" y="2607"/>
              </a:lnTo>
              <a:lnTo>
                <a:pt x="1" y="2683"/>
              </a:lnTo>
              <a:lnTo>
                <a:pt x="0" y="2759"/>
              </a:lnTo>
              <a:lnTo>
                <a:pt x="1" y="2835"/>
              </a:lnTo>
              <a:lnTo>
                <a:pt x="4" y="2910"/>
              </a:lnTo>
              <a:lnTo>
                <a:pt x="9" y="2985"/>
              </a:lnTo>
              <a:lnTo>
                <a:pt x="16" y="3059"/>
              </a:lnTo>
              <a:lnTo>
                <a:pt x="25" y="3133"/>
              </a:lnTo>
              <a:lnTo>
                <a:pt x="36" y="3206"/>
              </a:lnTo>
              <a:lnTo>
                <a:pt x="49" y="3279"/>
              </a:lnTo>
              <a:lnTo>
                <a:pt x="64" y="3351"/>
              </a:lnTo>
              <a:lnTo>
                <a:pt x="80" y="3422"/>
              </a:lnTo>
              <a:lnTo>
                <a:pt x="99" y="3492"/>
              </a:lnTo>
              <a:lnTo>
                <a:pt x="119" y="3562"/>
              </a:lnTo>
              <a:lnTo>
                <a:pt x="141" y="3631"/>
              </a:lnTo>
              <a:lnTo>
                <a:pt x="165" y="3699"/>
              </a:lnTo>
              <a:lnTo>
                <a:pt x="190" y="3766"/>
              </a:lnTo>
              <a:lnTo>
                <a:pt x="217" y="3833"/>
              </a:lnTo>
              <a:lnTo>
                <a:pt x="246" y="3898"/>
              </a:lnTo>
              <a:lnTo>
                <a:pt x="276" y="3963"/>
              </a:lnTo>
              <a:lnTo>
                <a:pt x="308" y="4027"/>
              </a:lnTo>
              <a:lnTo>
                <a:pt x="342" y="4089"/>
              </a:lnTo>
              <a:lnTo>
                <a:pt x="377" y="4151"/>
              </a:lnTo>
              <a:lnTo>
                <a:pt x="414" y="4212"/>
              </a:lnTo>
              <a:lnTo>
                <a:pt x="452" y="4272"/>
              </a:lnTo>
              <a:lnTo>
                <a:pt x="491" y="4330"/>
              </a:lnTo>
              <a:lnTo>
                <a:pt x="533" y="4388"/>
              </a:lnTo>
              <a:lnTo>
                <a:pt x="575" y="4445"/>
              </a:lnTo>
              <a:lnTo>
                <a:pt x="619" y="4500"/>
              </a:lnTo>
              <a:lnTo>
                <a:pt x="664" y="4554"/>
              </a:lnTo>
              <a:lnTo>
                <a:pt x="711" y="4607"/>
              </a:lnTo>
              <a:lnTo>
                <a:pt x="759" y="4659"/>
              </a:lnTo>
              <a:lnTo>
                <a:pt x="808" y="4710"/>
              </a:lnTo>
              <a:lnTo>
                <a:pt x="859" y="4759"/>
              </a:lnTo>
              <a:lnTo>
                <a:pt x="911" y="4807"/>
              </a:lnTo>
              <a:lnTo>
                <a:pt x="964" y="4854"/>
              </a:lnTo>
              <a:lnTo>
                <a:pt x="1018" y="4899"/>
              </a:lnTo>
              <a:lnTo>
                <a:pt x="1073" y="4943"/>
              </a:lnTo>
              <a:lnTo>
                <a:pt x="1130" y="4985"/>
              </a:lnTo>
              <a:lnTo>
                <a:pt x="1187" y="5026"/>
              </a:lnTo>
              <a:lnTo>
                <a:pt x="1246" y="5066"/>
              </a:lnTo>
              <a:lnTo>
                <a:pt x="1306" y="5104"/>
              </a:lnTo>
              <a:lnTo>
                <a:pt x="1367" y="5141"/>
              </a:lnTo>
              <a:lnTo>
                <a:pt x="1429" y="5176"/>
              </a:lnTo>
              <a:lnTo>
                <a:pt x="1491" y="5210"/>
              </a:lnTo>
              <a:lnTo>
                <a:pt x="1555" y="5242"/>
              </a:lnTo>
              <a:lnTo>
                <a:pt x="1620" y="5272"/>
              </a:lnTo>
              <a:lnTo>
                <a:pt x="1685" y="5301"/>
              </a:lnTo>
              <a:lnTo>
                <a:pt x="1752" y="5328"/>
              </a:lnTo>
              <a:lnTo>
                <a:pt x="1819" y="5353"/>
              </a:lnTo>
              <a:lnTo>
                <a:pt x="1887" y="5377"/>
              </a:lnTo>
              <a:lnTo>
                <a:pt x="1956" y="5399"/>
              </a:lnTo>
              <a:lnTo>
                <a:pt x="2026" y="5419"/>
              </a:lnTo>
              <a:lnTo>
                <a:pt x="2096" y="5437"/>
              </a:lnTo>
              <a:lnTo>
                <a:pt x="2167" y="5454"/>
              </a:lnTo>
              <a:lnTo>
                <a:pt x="2239" y="5469"/>
              </a:lnTo>
              <a:lnTo>
                <a:pt x="2312" y="5482"/>
              </a:lnTo>
              <a:lnTo>
                <a:pt x="2385" y="5492"/>
              </a:lnTo>
              <a:lnTo>
                <a:pt x="2459" y="5501"/>
              </a:lnTo>
              <a:lnTo>
                <a:pt x="2533" y="5509"/>
              </a:lnTo>
              <a:lnTo>
                <a:pt x="2608" y="5514"/>
              </a:lnTo>
              <a:lnTo>
                <a:pt x="2683" y="5517"/>
              </a:lnTo>
              <a:lnTo>
                <a:pt x="2759" y="5518"/>
              </a:lnTo>
              <a:lnTo>
                <a:pt x="4317" y="5518"/>
              </a:lnTo>
              <a:lnTo>
                <a:pt x="4317" y="0"/>
              </a:lnTo>
              <a:close/>
            </a:path>
          </a:pathLst>
        </a:custGeom>
        <a:solidFill>
          <a:srgbClr val="005376">
            <a:alpha val="5882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257175</xdr:colOff>
      <xdr:row>1</xdr:row>
      <xdr:rowOff>28575</xdr:rowOff>
    </xdr:from>
    <xdr:to>
      <xdr:col>2</xdr:col>
      <xdr:colOff>1123950</xdr:colOff>
      <xdr:row>3</xdr:row>
      <xdr:rowOff>190500</xdr:rowOff>
    </xdr:to>
    <xdr:grpSp>
      <xdr:nvGrpSpPr>
        <xdr:cNvPr id="3" name="Grupo 3">
          <a:extLst>
            <a:ext uri="{FF2B5EF4-FFF2-40B4-BE49-F238E27FC236}">
              <a16:creationId xmlns:a16="http://schemas.microsoft.com/office/drawing/2014/main" id="{A780A452-47D0-4496-ADCC-D917A83794A1}"/>
            </a:ext>
          </a:extLst>
        </xdr:cNvPr>
        <xdr:cNvGrpSpPr>
          <a:grpSpLocks/>
        </xdr:cNvGrpSpPr>
      </xdr:nvGrpSpPr>
      <xdr:grpSpPr bwMode="auto">
        <a:xfrm>
          <a:off x="257175" y="228600"/>
          <a:ext cx="2676525" cy="581025"/>
          <a:chOff x="0" y="0"/>
          <a:chExt cx="3852" cy="886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E0EA1CF3-6E12-7C9B-F76C-A04A1E39F8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3701" cy="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Freeform 3">
            <a:extLst>
              <a:ext uri="{FF2B5EF4-FFF2-40B4-BE49-F238E27FC236}">
                <a16:creationId xmlns:a16="http://schemas.microsoft.com/office/drawing/2014/main" id="{D4518535-D38B-6C48-7938-49B77571A966}"/>
              </a:ext>
            </a:extLst>
          </xdr:cNvPr>
          <xdr:cNvSpPr>
            <a:spLocks/>
          </xdr:cNvSpPr>
        </xdr:nvSpPr>
        <xdr:spPr bwMode="auto">
          <a:xfrm>
            <a:off x="3706" y="593"/>
            <a:ext cx="146" cy="210"/>
          </a:xfrm>
          <a:custGeom>
            <a:avLst/>
            <a:gdLst>
              <a:gd name="T0" fmla="*/ 146 w 146"/>
              <a:gd name="T1" fmla="*/ 594 h 210"/>
              <a:gd name="T2" fmla="*/ 0 w 146"/>
              <a:gd name="T3" fmla="*/ 594 h 210"/>
              <a:gd name="T4" fmla="*/ 0 w 146"/>
              <a:gd name="T5" fmla="*/ 646 h 210"/>
              <a:gd name="T6" fmla="*/ 43 w 146"/>
              <a:gd name="T7" fmla="*/ 646 h 210"/>
              <a:gd name="T8" fmla="*/ 43 w 146"/>
              <a:gd name="T9" fmla="*/ 804 h 210"/>
              <a:gd name="T10" fmla="*/ 102 w 146"/>
              <a:gd name="T11" fmla="*/ 804 h 210"/>
              <a:gd name="T12" fmla="*/ 102 w 146"/>
              <a:gd name="T13" fmla="*/ 646 h 210"/>
              <a:gd name="T14" fmla="*/ 146 w 146"/>
              <a:gd name="T15" fmla="*/ 646 h 210"/>
              <a:gd name="T16" fmla="*/ 146 w 146"/>
              <a:gd name="T17" fmla="*/ 594 h 21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146" h="210">
                <a:moveTo>
                  <a:pt x="146" y="0"/>
                </a:moveTo>
                <a:lnTo>
                  <a:pt x="0" y="0"/>
                </a:lnTo>
                <a:lnTo>
                  <a:pt x="0" y="52"/>
                </a:lnTo>
                <a:lnTo>
                  <a:pt x="43" y="52"/>
                </a:lnTo>
                <a:lnTo>
                  <a:pt x="43" y="210"/>
                </a:lnTo>
                <a:lnTo>
                  <a:pt x="102" y="210"/>
                </a:lnTo>
                <a:lnTo>
                  <a:pt x="102" y="52"/>
                </a:lnTo>
                <a:lnTo>
                  <a:pt x="146" y="52"/>
                </a:lnTo>
                <a:lnTo>
                  <a:pt x="146" y="0"/>
                </a:lnTo>
                <a:close/>
              </a:path>
            </a:pathLst>
          </a:custGeom>
          <a:solidFill>
            <a:srgbClr val="33A9E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FA6DB-A8F1-487C-8E62-9A3890BA7C33}">
  <sheetPr>
    <pageSetUpPr fitToPage="1"/>
  </sheetPr>
  <dimension ref="A1:AE12135"/>
  <sheetViews>
    <sheetView tabSelected="1" zoomScaleNormal="100" workbookViewId="0">
      <pane ySplit="8" topLeftCell="A11007" activePane="bottomLeft" state="frozen"/>
      <selection pane="bottomLeft" activeCell="A11001" sqref="A11001:O11098"/>
    </sheetView>
  </sheetViews>
  <sheetFormatPr baseColWidth="10" defaultColWidth="9.140625" defaultRowHeight="12.75" x14ac:dyDescent="0.2"/>
  <cols>
    <col min="1" max="1" width="12.85546875" customWidth="1"/>
    <col min="2" max="2" width="14.28515625" customWidth="1"/>
    <col min="3" max="3" width="33" customWidth="1"/>
    <col min="4" max="4" width="13.85546875" customWidth="1"/>
    <col min="5" max="5" width="13.140625" customWidth="1"/>
    <col min="6" max="6" width="12.140625" customWidth="1"/>
    <col min="7" max="7" width="13.140625" customWidth="1"/>
    <col min="8" max="8" width="12.85546875" customWidth="1"/>
    <col min="9" max="9" width="13.85546875" bestFit="1" customWidth="1"/>
    <col min="10" max="10" width="51.85546875" customWidth="1"/>
    <col min="11" max="11" width="9.5703125" hidden="1" customWidth="1"/>
    <col min="12" max="12" width="6.7109375" hidden="1" customWidth="1"/>
  </cols>
  <sheetData>
    <row r="1" spans="1:15" ht="15.75" x14ac:dyDescent="0.25">
      <c r="A1" s="151" t="s">
        <v>9083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5" ht="17.25" customHeight="1" x14ac:dyDescent="0.25">
      <c r="A2" s="151" t="s">
        <v>9082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M2" s="150"/>
      <c r="N2" s="150"/>
    </row>
    <row r="3" spans="1:15" ht="15.75" x14ac:dyDescent="0.25">
      <c r="A3" s="149" t="s">
        <v>9081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</row>
    <row r="4" spans="1:15" ht="15.75" x14ac:dyDescent="0.25">
      <c r="A4" s="147" t="s">
        <v>9080</v>
      </c>
      <c r="B4" s="147"/>
      <c r="C4" s="147"/>
      <c r="D4" s="147"/>
      <c r="E4" s="147"/>
      <c r="F4" s="147"/>
      <c r="G4" s="147"/>
      <c r="H4" s="147"/>
      <c r="I4" s="147"/>
      <c r="J4" s="147"/>
      <c r="K4" s="148"/>
    </row>
    <row r="5" spans="1:15" x14ac:dyDescent="0.2">
      <c r="A5" s="147" t="s">
        <v>9079</v>
      </c>
      <c r="B5" s="147"/>
      <c r="C5" s="147"/>
      <c r="D5" s="147"/>
      <c r="E5" s="147"/>
      <c r="F5" s="147"/>
      <c r="G5" s="147"/>
      <c r="H5" s="147"/>
      <c r="I5" s="147"/>
      <c r="J5" s="147"/>
    </row>
    <row r="6" spans="1:15" x14ac:dyDescent="0.2">
      <c r="A6" s="147"/>
      <c r="B6" s="147"/>
      <c r="C6" s="147"/>
      <c r="D6" s="147"/>
      <c r="E6" s="147"/>
      <c r="F6" s="147"/>
      <c r="G6" s="147"/>
      <c r="H6" s="147"/>
      <c r="I6" s="147"/>
      <c r="J6" s="147"/>
    </row>
    <row r="7" spans="1:15" ht="13.5" thickBot="1" x14ac:dyDescent="0.25">
      <c r="A7" s="147" t="s">
        <v>9078</v>
      </c>
      <c r="B7" s="147"/>
      <c r="C7" s="147"/>
      <c r="D7" s="147"/>
      <c r="E7" s="147"/>
      <c r="F7" s="147"/>
      <c r="G7" s="147"/>
      <c r="H7" s="147"/>
      <c r="I7" s="147"/>
      <c r="J7" s="147"/>
    </row>
    <row r="8" spans="1:15" ht="13.5" thickBot="1" x14ac:dyDescent="0.25">
      <c r="A8" s="146" t="s">
        <v>9077</v>
      </c>
      <c r="B8" s="145" t="s">
        <v>9076</v>
      </c>
      <c r="C8" s="144" t="s">
        <v>9075</v>
      </c>
      <c r="D8" s="144" t="s">
        <v>9074</v>
      </c>
      <c r="E8" s="144" t="s">
        <v>9073</v>
      </c>
      <c r="F8" s="144" t="s">
        <v>9072</v>
      </c>
      <c r="G8" s="144" t="s">
        <v>9071</v>
      </c>
      <c r="H8" s="144" t="s">
        <v>9070</v>
      </c>
      <c r="I8" s="144" t="s">
        <v>9069</v>
      </c>
      <c r="J8" s="144" t="s">
        <v>9068</v>
      </c>
      <c r="K8" s="143" t="s">
        <v>9067</v>
      </c>
      <c r="L8" s="142"/>
      <c r="M8" s="141" t="s">
        <v>9066</v>
      </c>
      <c r="N8" s="140"/>
      <c r="O8" s="139"/>
    </row>
    <row r="9" spans="1:15" x14ac:dyDescent="0.2">
      <c r="A9" s="19"/>
      <c r="B9" s="7"/>
      <c r="C9" s="8" t="s">
        <v>9065</v>
      </c>
      <c r="D9" s="4"/>
      <c r="E9" s="4"/>
      <c r="F9" s="13"/>
      <c r="G9" s="13">
        <v>1046137.1</v>
      </c>
      <c r="H9" s="6"/>
      <c r="I9" s="6">
        <f>G9-H9</f>
        <v>1046137.1</v>
      </c>
      <c r="J9" s="3"/>
      <c r="K9" s="3"/>
    </row>
    <row r="10" spans="1:15" x14ac:dyDescent="0.2">
      <c r="A10" s="105">
        <v>41309</v>
      </c>
      <c r="B10" s="50">
        <v>4691</v>
      </c>
      <c r="C10" s="19" t="s">
        <v>8481</v>
      </c>
      <c r="D10" s="6">
        <v>50925</v>
      </c>
      <c r="E10" s="6">
        <v>50925</v>
      </c>
      <c r="F10" s="6">
        <f>E10*0.05</f>
        <v>2546.25</v>
      </c>
      <c r="G10" s="6"/>
      <c r="H10" s="6">
        <f>E10-F10</f>
        <v>48378.75</v>
      </c>
      <c r="I10" s="6">
        <f>+I9+G10-H10</f>
        <v>997758.35</v>
      </c>
      <c r="J10" s="19" t="s">
        <v>5941</v>
      </c>
      <c r="K10" s="7"/>
      <c r="L10" s="75" t="s">
        <v>8409</v>
      </c>
    </row>
    <row r="11" spans="1:15" ht="17.25" x14ac:dyDescent="0.3">
      <c r="A11" s="105">
        <v>41309</v>
      </c>
      <c r="B11" s="50">
        <v>4692</v>
      </c>
      <c r="C11" s="138" t="s">
        <v>9064</v>
      </c>
      <c r="D11" s="6">
        <v>6620</v>
      </c>
      <c r="E11" s="6">
        <v>6620</v>
      </c>
      <c r="F11" s="6">
        <f>E11*0.05</f>
        <v>331</v>
      </c>
      <c r="G11" s="6"/>
      <c r="H11" s="6">
        <f>E11-F11</f>
        <v>6289</v>
      </c>
      <c r="I11" s="6">
        <f>+I10+G11-H11</f>
        <v>991469.35</v>
      </c>
      <c r="J11" s="19" t="s">
        <v>7170</v>
      </c>
      <c r="K11" s="7"/>
      <c r="L11" s="75" t="s">
        <v>8409</v>
      </c>
    </row>
    <row r="12" spans="1:15" x14ac:dyDescent="0.2">
      <c r="A12" s="105">
        <v>41309</v>
      </c>
      <c r="B12" s="50">
        <v>4693</v>
      </c>
      <c r="C12" s="19" t="s">
        <v>8143</v>
      </c>
      <c r="D12" s="6">
        <v>65360</v>
      </c>
      <c r="E12" s="6">
        <v>65360</v>
      </c>
      <c r="F12" s="6">
        <f>E12*0.05</f>
        <v>3268</v>
      </c>
      <c r="G12" s="6"/>
      <c r="H12" s="6">
        <f>E12-F12</f>
        <v>62092</v>
      </c>
      <c r="I12" s="6">
        <f>+I11+G12-H12</f>
        <v>929377.35</v>
      </c>
      <c r="J12" s="19" t="s">
        <v>9063</v>
      </c>
      <c r="K12" s="7"/>
      <c r="L12" s="75" t="s">
        <v>8409</v>
      </c>
    </row>
    <row r="13" spans="1:15" x14ac:dyDescent="0.2">
      <c r="A13" s="105">
        <v>41309</v>
      </c>
      <c r="B13" s="50">
        <v>4694</v>
      </c>
      <c r="C13" s="19" t="s">
        <v>9062</v>
      </c>
      <c r="D13" s="6">
        <v>2140</v>
      </c>
      <c r="E13" s="6">
        <v>2140</v>
      </c>
      <c r="F13" s="6">
        <f>E13*0.05</f>
        <v>107</v>
      </c>
      <c r="G13" s="6"/>
      <c r="H13" s="6">
        <f>E13-F13</f>
        <v>2033</v>
      </c>
      <c r="I13" s="6">
        <f>+I12+G13-H13</f>
        <v>927344.35</v>
      </c>
      <c r="J13" s="19" t="s">
        <v>5851</v>
      </c>
      <c r="K13" s="7"/>
      <c r="L13" s="75" t="s">
        <v>8409</v>
      </c>
    </row>
    <row r="14" spans="1:15" x14ac:dyDescent="0.2">
      <c r="A14" s="105">
        <v>41309</v>
      </c>
      <c r="B14" s="50">
        <v>4695</v>
      </c>
      <c r="C14" s="19" t="s">
        <v>9061</v>
      </c>
      <c r="D14" s="6">
        <v>35000</v>
      </c>
      <c r="E14" s="6">
        <v>35000</v>
      </c>
      <c r="F14" s="6">
        <f>E14*0.05</f>
        <v>1750</v>
      </c>
      <c r="G14" s="6"/>
      <c r="H14" s="6">
        <f>E14-F14</f>
        <v>33250</v>
      </c>
      <c r="I14" s="6">
        <f>+I13+G14-H14</f>
        <v>894094.35</v>
      </c>
      <c r="J14" s="19" t="s">
        <v>9060</v>
      </c>
      <c r="K14" s="7"/>
      <c r="L14" s="75" t="s">
        <v>8409</v>
      </c>
    </row>
    <row r="15" spans="1:15" x14ac:dyDescent="0.2">
      <c r="A15" s="105">
        <v>41309</v>
      </c>
      <c r="B15" s="50">
        <v>4696</v>
      </c>
      <c r="C15" s="19" t="s">
        <v>9059</v>
      </c>
      <c r="D15" s="6">
        <v>8729</v>
      </c>
      <c r="E15" s="6">
        <v>8729</v>
      </c>
      <c r="F15" s="6">
        <f>E15*0.05</f>
        <v>436.45000000000005</v>
      </c>
      <c r="G15" s="6"/>
      <c r="H15" s="6">
        <f>E15-F15</f>
        <v>8292.5499999999993</v>
      </c>
      <c r="I15" s="6">
        <f>+I14+G15-H15</f>
        <v>885801.79999999993</v>
      </c>
      <c r="J15" s="19" t="s">
        <v>9058</v>
      </c>
      <c r="K15" s="7"/>
      <c r="L15" s="75" t="s">
        <v>8409</v>
      </c>
    </row>
    <row r="16" spans="1:15" x14ac:dyDescent="0.2">
      <c r="A16" s="105">
        <v>41309</v>
      </c>
      <c r="B16" s="50">
        <v>4697</v>
      </c>
      <c r="C16" s="19" t="s">
        <v>8915</v>
      </c>
      <c r="D16" s="6">
        <v>11013</v>
      </c>
      <c r="E16" s="6">
        <v>11013</v>
      </c>
      <c r="F16" s="6">
        <f>E16*0.05</f>
        <v>550.65</v>
      </c>
      <c r="G16" s="6"/>
      <c r="H16" s="6">
        <f>E16-F16</f>
        <v>10462.35</v>
      </c>
      <c r="I16" s="6">
        <f>+I15+G16-H16</f>
        <v>875339.45</v>
      </c>
      <c r="J16" s="19" t="s">
        <v>48</v>
      </c>
      <c r="K16" s="7"/>
      <c r="L16" s="75" t="s">
        <v>8409</v>
      </c>
    </row>
    <row r="17" spans="1:12" x14ac:dyDescent="0.2">
      <c r="A17" s="105">
        <v>41309</v>
      </c>
      <c r="B17" s="50">
        <v>4698</v>
      </c>
      <c r="C17" s="19" t="s">
        <v>8720</v>
      </c>
      <c r="D17" s="6">
        <v>40000</v>
      </c>
      <c r="E17" s="6">
        <v>40000</v>
      </c>
      <c r="F17" s="6"/>
      <c r="G17" s="6"/>
      <c r="H17" s="6">
        <f>E17-F17</f>
        <v>40000</v>
      </c>
      <c r="I17" s="6">
        <f>+I16+G17-H17</f>
        <v>835339.45</v>
      </c>
      <c r="J17" s="19" t="s">
        <v>8604</v>
      </c>
      <c r="K17" s="7"/>
      <c r="L17" s="75" t="s">
        <v>8409</v>
      </c>
    </row>
    <row r="18" spans="1:12" x14ac:dyDescent="0.2">
      <c r="A18" s="105">
        <v>41309</v>
      </c>
      <c r="B18" s="50">
        <v>4699</v>
      </c>
      <c r="C18" s="19" t="s">
        <v>7079</v>
      </c>
      <c r="D18" s="6">
        <v>4645</v>
      </c>
      <c r="E18" s="6">
        <v>4645</v>
      </c>
      <c r="F18" s="6">
        <f>E18*0.05</f>
        <v>232.25</v>
      </c>
      <c r="G18" s="6"/>
      <c r="H18" s="6">
        <f>E18-F18</f>
        <v>4412.75</v>
      </c>
      <c r="I18" s="6">
        <f>+I17+G18-H18</f>
        <v>830926.7</v>
      </c>
      <c r="J18" s="20" t="s">
        <v>9057</v>
      </c>
      <c r="K18" s="7"/>
      <c r="L18" s="75" t="s">
        <v>8409</v>
      </c>
    </row>
    <row r="19" spans="1:12" x14ac:dyDescent="0.2">
      <c r="A19" s="105">
        <v>41309</v>
      </c>
      <c r="B19" s="50">
        <v>4700</v>
      </c>
      <c r="C19" s="19" t="s">
        <v>9056</v>
      </c>
      <c r="D19" s="6">
        <v>5151</v>
      </c>
      <c r="E19" s="6">
        <v>5151</v>
      </c>
      <c r="F19" s="6">
        <f>E19*0.05</f>
        <v>257.55</v>
      </c>
      <c r="G19" s="6"/>
      <c r="H19" s="6">
        <f>E19-F19</f>
        <v>4893.45</v>
      </c>
      <c r="I19" s="6">
        <f>+I18+G19-H19</f>
        <v>826033.25</v>
      </c>
      <c r="J19" s="19" t="s">
        <v>7293</v>
      </c>
      <c r="K19" s="7"/>
      <c r="L19" s="75" t="s">
        <v>8409</v>
      </c>
    </row>
    <row r="20" spans="1:12" x14ac:dyDescent="0.2">
      <c r="A20" s="105">
        <v>41309</v>
      </c>
      <c r="B20" s="50">
        <v>4701</v>
      </c>
      <c r="C20" s="19" t="s">
        <v>7748</v>
      </c>
      <c r="D20" s="6">
        <v>10980.5</v>
      </c>
      <c r="E20" s="6">
        <v>10980.5</v>
      </c>
      <c r="F20" s="6">
        <f>E20*0.05</f>
        <v>549.02499999999998</v>
      </c>
      <c r="G20" s="6"/>
      <c r="H20" s="6">
        <f>E20-F20</f>
        <v>10431.475</v>
      </c>
      <c r="I20" s="6">
        <f>+I19+G20-H20</f>
        <v>815601.77500000002</v>
      </c>
      <c r="J20" s="19" t="s">
        <v>9055</v>
      </c>
      <c r="K20" s="7"/>
      <c r="L20" s="75" t="s">
        <v>8409</v>
      </c>
    </row>
    <row r="21" spans="1:12" x14ac:dyDescent="0.2">
      <c r="A21" s="105">
        <v>41309</v>
      </c>
      <c r="B21" s="50">
        <v>4702</v>
      </c>
      <c r="C21" s="19" t="s">
        <v>5790</v>
      </c>
      <c r="D21" s="6"/>
      <c r="E21" s="6"/>
      <c r="F21" s="6"/>
      <c r="G21" s="6"/>
      <c r="H21" s="6">
        <f>E21-F21</f>
        <v>0</v>
      </c>
      <c r="I21" s="6">
        <f>+I20+G21-H21</f>
        <v>815601.77500000002</v>
      </c>
      <c r="J21" s="19" t="s">
        <v>5790</v>
      </c>
      <c r="K21" s="7"/>
      <c r="L21" s="75" t="s">
        <v>5789</v>
      </c>
    </row>
    <row r="22" spans="1:12" x14ac:dyDescent="0.2">
      <c r="A22" s="105">
        <v>41309</v>
      </c>
      <c r="B22" s="50">
        <v>4703</v>
      </c>
      <c r="C22" s="19" t="s">
        <v>9054</v>
      </c>
      <c r="D22" s="6">
        <v>464</v>
      </c>
      <c r="E22" s="6">
        <v>464</v>
      </c>
      <c r="F22" s="6"/>
      <c r="G22" s="6"/>
      <c r="H22" s="6">
        <f>E22-F22</f>
        <v>464</v>
      </c>
      <c r="I22" s="6">
        <f>+I21+G22-H22</f>
        <v>815137.77500000002</v>
      </c>
      <c r="J22" s="19" t="s">
        <v>9053</v>
      </c>
      <c r="K22" s="7"/>
      <c r="L22" s="75" t="s">
        <v>8409</v>
      </c>
    </row>
    <row r="23" spans="1:12" x14ac:dyDescent="0.2">
      <c r="A23" s="105">
        <v>41309</v>
      </c>
      <c r="B23" s="50">
        <v>4704</v>
      </c>
      <c r="C23" s="19" t="s">
        <v>6323</v>
      </c>
      <c r="D23" s="6">
        <v>5707.2</v>
      </c>
      <c r="E23" s="6">
        <v>5707.2</v>
      </c>
      <c r="F23" s="6">
        <v>147.6</v>
      </c>
      <c r="G23" s="6"/>
      <c r="H23" s="6">
        <f>E23-F23</f>
        <v>5559.5999999999995</v>
      </c>
      <c r="I23" s="6">
        <f>+I22+G23-H23</f>
        <v>809578.17500000005</v>
      </c>
      <c r="J23" s="19" t="s">
        <v>7691</v>
      </c>
      <c r="K23" s="7"/>
      <c r="L23" s="75" t="s">
        <v>8409</v>
      </c>
    </row>
    <row r="24" spans="1:12" x14ac:dyDescent="0.2">
      <c r="A24" s="105">
        <v>41309</v>
      </c>
      <c r="B24" s="50">
        <v>4705</v>
      </c>
      <c r="C24" s="19" t="s">
        <v>7605</v>
      </c>
      <c r="D24" s="6">
        <v>3600.8</v>
      </c>
      <c r="E24" s="6">
        <v>3600.8</v>
      </c>
      <c r="F24" s="6">
        <v>93</v>
      </c>
      <c r="G24" s="6"/>
      <c r="H24" s="6">
        <f>E24-F24</f>
        <v>3507.8</v>
      </c>
      <c r="I24" s="6">
        <f>+I23+G24-H24</f>
        <v>806070.375</v>
      </c>
      <c r="J24" s="19" t="s">
        <v>9052</v>
      </c>
      <c r="K24" s="7"/>
      <c r="L24" s="75" t="s">
        <v>8409</v>
      </c>
    </row>
    <row r="25" spans="1:12" x14ac:dyDescent="0.2">
      <c r="A25" s="105">
        <v>41309</v>
      </c>
      <c r="B25" s="50">
        <v>4706</v>
      </c>
      <c r="C25" s="19" t="s">
        <v>9051</v>
      </c>
      <c r="D25" s="6">
        <v>5207.62</v>
      </c>
      <c r="E25" s="6">
        <v>5207.62</v>
      </c>
      <c r="F25" s="6">
        <v>134.68</v>
      </c>
      <c r="G25" s="6"/>
      <c r="H25" s="6">
        <f>E25-F25</f>
        <v>5072.9399999999996</v>
      </c>
      <c r="I25" s="6">
        <f>+I24+G25-H25</f>
        <v>800997.43500000006</v>
      </c>
      <c r="J25" s="19" t="s">
        <v>9050</v>
      </c>
      <c r="K25" s="7"/>
      <c r="L25" s="75" t="s">
        <v>8409</v>
      </c>
    </row>
    <row r="26" spans="1:12" x14ac:dyDescent="0.2">
      <c r="A26" s="105">
        <v>41309</v>
      </c>
      <c r="B26" s="50">
        <v>4707</v>
      </c>
      <c r="C26" s="19" t="s">
        <v>9049</v>
      </c>
      <c r="D26" s="6">
        <v>12000</v>
      </c>
      <c r="E26" s="6">
        <v>12000</v>
      </c>
      <c r="F26" s="6">
        <f>E26*0.05</f>
        <v>600</v>
      </c>
      <c r="G26" s="6"/>
      <c r="H26" s="6">
        <f>E26-F26</f>
        <v>11400</v>
      </c>
      <c r="I26" s="6">
        <f>+I25+G26-H26</f>
        <v>789597.43500000006</v>
      </c>
      <c r="J26" s="19" t="s">
        <v>9047</v>
      </c>
      <c r="K26" s="7"/>
      <c r="L26" s="75" t="s">
        <v>8409</v>
      </c>
    </row>
    <row r="27" spans="1:12" x14ac:dyDescent="0.2">
      <c r="A27" s="105">
        <v>41309</v>
      </c>
      <c r="B27" s="50">
        <v>4708</v>
      </c>
      <c r="C27" s="19" t="s">
        <v>9048</v>
      </c>
      <c r="D27" s="6">
        <v>12000</v>
      </c>
      <c r="E27" s="6">
        <v>12000</v>
      </c>
      <c r="F27" s="6">
        <f>E27*0.05</f>
        <v>600</v>
      </c>
      <c r="G27" s="6"/>
      <c r="H27" s="6">
        <f>E27-F27</f>
        <v>11400</v>
      </c>
      <c r="I27" s="6">
        <f>+I26+G27-H27</f>
        <v>778197.43500000006</v>
      </c>
      <c r="J27" s="19" t="s">
        <v>9047</v>
      </c>
      <c r="K27" s="7"/>
      <c r="L27" s="75" t="s">
        <v>8409</v>
      </c>
    </row>
    <row r="28" spans="1:12" x14ac:dyDescent="0.2">
      <c r="A28" s="105">
        <v>41309</v>
      </c>
      <c r="B28" s="50">
        <v>4709</v>
      </c>
      <c r="C28" s="19" t="s">
        <v>9046</v>
      </c>
      <c r="D28" s="6">
        <v>19329.599999999999</v>
      </c>
      <c r="E28" s="6">
        <v>19329.599999999999</v>
      </c>
      <c r="F28" s="6">
        <v>953.98</v>
      </c>
      <c r="G28" s="6"/>
      <c r="H28" s="6">
        <f>E28-F28</f>
        <v>18375.62</v>
      </c>
      <c r="I28" s="6">
        <f>+I27+G28-H28</f>
        <v>759821.81500000006</v>
      </c>
      <c r="J28" s="19" t="s">
        <v>4272</v>
      </c>
      <c r="K28" s="7"/>
      <c r="L28" s="75" t="s">
        <v>8409</v>
      </c>
    </row>
    <row r="29" spans="1:12" x14ac:dyDescent="0.2">
      <c r="A29" s="105">
        <v>41309</v>
      </c>
      <c r="B29" s="50">
        <v>4710</v>
      </c>
      <c r="C29" s="19" t="s">
        <v>8418</v>
      </c>
      <c r="D29" s="6">
        <v>3185</v>
      </c>
      <c r="E29" s="6">
        <v>3185</v>
      </c>
      <c r="F29" s="6">
        <v>82.37</v>
      </c>
      <c r="G29" s="6"/>
      <c r="H29" s="6">
        <f>E29-F29</f>
        <v>3102.63</v>
      </c>
      <c r="I29" s="6">
        <f>+I28+G29-H29</f>
        <v>756719.18500000006</v>
      </c>
      <c r="J29" s="19" t="s">
        <v>8480</v>
      </c>
      <c r="K29" s="7"/>
      <c r="L29" s="75" t="s">
        <v>8409</v>
      </c>
    </row>
    <row r="30" spans="1:12" x14ac:dyDescent="0.2">
      <c r="A30" s="105">
        <v>41309</v>
      </c>
      <c r="B30" s="50">
        <v>4711</v>
      </c>
      <c r="C30" s="19" t="s">
        <v>8736</v>
      </c>
      <c r="D30" s="6">
        <v>1500</v>
      </c>
      <c r="E30" s="6">
        <v>1500</v>
      </c>
      <c r="F30" s="6"/>
      <c r="G30" s="6"/>
      <c r="H30" s="6">
        <f>E30-F30</f>
        <v>1500</v>
      </c>
      <c r="I30" s="6">
        <f>+I29+G30-H30</f>
        <v>755219.18500000006</v>
      </c>
      <c r="J30" s="19" t="s">
        <v>9045</v>
      </c>
      <c r="K30" s="7"/>
      <c r="L30" s="75" t="s">
        <v>8409</v>
      </c>
    </row>
    <row r="31" spans="1:12" x14ac:dyDescent="0.2">
      <c r="A31" s="105">
        <v>41309</v>
      </c>
      <c r="B31" s="50">
        <v>4712</v>
      </c>
      <c r="C31" s="19" t="s">
        <v>7090</v>
      </c>
      <c r="D31" s="6">
        <v>900</v>
      </c>
      <c r="E31" s="6">
        <v>900</v>
      </c>
      <c r="F31" s="6"/>
      <c r="G31" s="6"/>
      <c r="H31" s="6">
        <f>E31-F31</f>
        <v>900</v>
      </c>
      <c r="I31" s="6">
        <f>+I30+G31-H31</f>
        <v>754319.18500000006</v>
      </c>
      <c r="J31" s="19" t="s">
        <v>9044</v>
      </c>
      <c r="K31" s="7"/>
      <c r="L31" s="75" t="s">
        <v>8409</v>
      </c>
    </row>
    <row r="32" spans="1:12" x14ac:dyDescent="0.2">
      <c r="A32" s="105">
        <v>41309</v>
      </c>
      <c r="B32" s="50">
        <v>4713</v>
      </c>
      <c r="C32" s="19" t="s">
        <v>7474</v>
      </c>
      <c r="D32" s="6">
        <v>2000</v>
      </c>
      <c r="E32" s="6">
        <v>2000</v>
      </c>
      <c r="F32" s="6"/>
      <c r="G32" s="6"/>
      <c r="H32" s="6">
        <f>E32-F32</f>
        <v>2000</v>
      </c>
      <c r="I32" s="6">
        <f>+I31+G32-H32</f>
        <v>752319.18500000006</v>
      </c>
      <c r="J32" s="19" t="s">
        <v>9043</v>
      </c>
      <c r="K32" s="7"/>
      <c r="L32" s="75" t="s">
        <v>8409</v>
      </c>
    </row>
    <row r="33" spans="1:12" x14ac:dyDescent="0.2">
      <c r="A33" s="105">
        <v>41317</v>
      </c>
      <c r="B33" s="50">
        <v>4714</v>
      </c>
      <c r="C33" s="19" t="s">
        <v>5790</v>
      </c>
      <c r="D33" s="6"/>
      <c r="E33" s="6"/>
      <c r="F33" s="6">
        <f>E33*0.05</f>
        <v>0</v>
      </c>
      <c r="G33" s="6"/>
      <c r="H33" s="6">
        <f>E33-F33</f>
        <v>0</v>
      </c>
      <c r="I33" s="6">
        <f>+I32+G33-H33</f>
        <v>752319.18500000006</v>
      </c>
      <c r="J33" s="19" t="s">
        <v>5790</v>
      </c>
      <c r="K33" s="7"/>
      <c r="L33" s="75" t="s">
        <v>5789</v>
      </c>
    </row>
    <row r="34" spans="1:12" x14ac:dyDescent="0.2">
      <c r="A34" s="105">
        <v>41317</v>
      </c>
      <c r="B34" s="50">
        <v>4715</v>
      </c>
      <c r="C34" s="19" t="s">
        <v>5790</v>
      </c>
      <c r="D34" s="6"/>
      <c r="E34" s="6"/>
      <c r="F34" s="6">
        <f>E34*0.05</f>
        <v>0</v>
      </c>
      <c r="G34" s="6"/>
      <c r="H34" s="6">
        <f>E34-F34</f>
        <v>0</v>
      </c>
      <c r="I34" s="6">
        <f>+I33+G34-H34</f>
        <v>752319.18500000006</v>
      </c>
      <c r="J34" s="19" t="s">
        <v>5790</v>
      </c>
      <c r="K34" s="7"/>
      <c r="L34" s="75" t="s">
        <v>5789</v>
      </c>
    </row>
    <row r="35" spans="1:12" x14ac:dyDescent="0.2">
      <c r="A35" s="105">
        <v>41317</v>
      </c>
      <c r="B35" s="50">
        <v>4716</v>
      </c>
      <c r="C35" s="19" t="s">
        <v>5790</v>
      </c>
      <c r="D35" s="6"/>
      <c r="E35" s="6"/>
      <c r="F35" s="6">
        <f>E35*0.05</f>
        <v>0</v>
      </c>
      <c r="G35" s="6"/>
      <c r="H35" s="6">
        <f>E35-F35</f>
        <v>0</v>
      </c>
      <c r="I35" s="6">
        <f>+I34+G35-H35</f>
        <v>752319.18500000006</v>
      </c>
      <c r="J35" s="19" t="s">
        <v>5790</v>
      </c>
      <c r="K35" s="7"/>
      <c r="L35" s="75" t="s">
        <v>5789</v>
      </c>
    </row>
    <row r="36" spans="1:12" x14ac:dyDescent="0.2">
      <c r="A36" s="105">
        <v>41317</v>
      </c>
      <c r="B36" s="50">
        <v>4717</v>
      </c>
      <c r="C36" s="19" t="s">
        <v>5790</v>
      </c>
      <c r="D36" s="6"/>
      <c r="E36" s="6"/>
      <c r="F36" s="6">
        <f>E36*0.05</f>
        <v>0</v>
      </c>
      <c r="G36" s="6"/>
      <c r="H36" s="6">
        <f>E36-F36</f>
        <v>0</v>
      </c>
      <c r="I36" s="6">
        <f>+I35+G36-H36</f>
        <v>752319.18500000006</v>
      </c>
      <c r="J36" s="19" t="s">
        <v>5790</v>
      </c>
      <c r="K36" s="7"/>
      <c r="L36" s="75" t="s">
        <v>5789</v>
      </c>
    </row>
    <row r="37" spans="1:12" x14ac:dyDescent="0.2">
      <c r="A37" s="105">
        <v>41317</v>
      </c>
      <c r="B37" s="50">
        <v>4718</v>
      </c>
      <c r="C37" s="19" t="s">
        <v>8717</v>
      </c>
      <c r="D37" s="6">
        <v>2500</v>
      </c>
      <c r="E37" s="6">
        <v>2500</v>
      </c>
      <c r="F37" s="6"/>
      <c r="G37" s="6"/>
      <c r="H37" s="6">
        <f>E37-F37</f>
        <v>2500</v>
      </c>
      <c r="I37" s="6">
        <f>+I36+G37-H37</f>
        <v>749819.18500000006</v>
      </c>
      <c r="J37" s="19" t="s">
        <v>9042</v>
      </c>
      <c r="K37" s="7"/>
      <c r="L37" s="75" t="s">
        <v>8409</v>
      </c>
    </row>
    <row r="38" spans="1:12" x14ac:dyDescent="0.2">
      <c r="A38" s="105">
        <v>41330</v>
      </c>
      <c r="B38" s="50">
        <v>4719</v>
      </c>
      <c r="C38" s="19" t="s">
        <v>5790</v>
      </c>
      <c r="D38" s="6"/>
      <c r="E38" s="6"/>
      <c r="F38" s="6">
        <f>E38*0.05</f>
        <v>0</v>
      </c>
      <c r="G38" s="6"/>
      <c r="H38" s="6">
        <f>E38-F38</f>
        <v>0</v>
      </c>
      <c r="I38" s="6">
        <f>+I37+G38-H38</f>
        <v>749819.18500000006</v>
      </c>
      <c r="J38" s="19" t="s">
        <v>5790</v>
      </c>
      <c r="K38" s="7"/>
      <c r="L38" s="75" t="s">
        <v>5789</v>
      </c>
    </row>
    <row r="39" spans="1:12" x14ac:dyDescent="0.2">
      <c r="A39" s="105">
        <v>41330</v>
      </c>
      <c r="B39" s="50">
        <v>4720</v>
      </c>
      <c r="C39" s="19" t="s">
        <v>6718</v>
      </c>
      <c r="D39" s="6">
        <v>8000</v>
      </c>
      <c r="E39" s="6">
        <v>8000</v>
      </c>
      <c r="F39" s="6"/>
      <c r="G39" s="6"/>
      <c r="H39" s="6">
        <f>E39-F39</f>
        <v>8000</v>
      </c>
      <c r="I39" s="6">
        <f>+I38+G39-H39</f>
        <v>741819.18500000006</v>
      </c>
      <c r="J39" s="19" t="s">
        <v>8246</v>
      </c>
      <c r="K39" s="7"/>
      <c r="L39" s="75" t="s">
        <v>8409</v>
      </c>
    </row>
    <row r="40" spans="1:12" x14ac:dyDescent="0.2">
      <c r="A40" s="105">
        <v>41330</v>
      </c>
      <c r="B40" s="50">
        <v>4721</v>
      </c>
      <c r="C40" s="19" t="s">
        <v>9041</v>
      </c>
      <c r="D40" s="6">
        <v>8000</v>
      </c>
      <c r="E40" s="6">
        <v>8000</v>
      </c>
      <c r="F40" s="6"/>
      <c r="G40" s="6"/>
      <c r="H40" s="6">
        <f>E40-F40</f>
        <v>8000</v>
      </c>
      <c r="I40" s="6">
        <f>+I39+G40-H40</f>
        <v>733819.18500000006</v>
      </c>
      <c r="J40" s="19" t="s">
        <v>8246</v>
      </c>
      <c r="K40" s="7"/>
      <c r="L40" s="75" t="s">
        <v>8409</v>
      </c>
    </row>
    <row r="41" spans="1:12" x14ac:dyDescent="0.2">
      <c r="A41" s="105">
        <v>41330</v>
      </c>
      <c r="B41" s="50">
        <v>4722</v>
      </c>
      <c r="C41" s="19" t="s">
        <v>5790</v>
      </c>
      <c r="D41" s="6">
        <v>8000</v>
      </c>
      <c r="E41" s="6">
        <v>8000</v>
      </c>
      <c r="F41" s="6"/>
      <c r="G41" s="6"/>
      <c r="H41" s="6">
        <f>E41-F41</f>
        <v>8000</v>
      </c>
      <c r="I41" s="6">
        <f>+I40+G41-H41</f>
        <v>725819.18500000006</v>
      </c>
      <c r="J41" s="19" t="s">
        <v>5790</v>
      </c>
      <c r="K41" s="87"/>
      <c r="L41" s="129" t="s">
        <v>5789</v>
      </c>
    </row>
    <row r="42" spans="1:12" x14ac:dyDescent="0.2">
      <c r="A42" s="105">
        <v>41330</v>
      </c>
      <c r="B42" s="50">
        <v>4723</v>
      </c>
      <c r="C42" s="19" t="s">
        <v>9040</v>
      </c>
      <c r="D42" s="6">
        <v>6000</v>
      </c>
      <c r="E42" s="6">
        <v>6000</v>
      </c>
      <c r="F42" s="6"/>
      <c r="G42" s="6"/>
      <c r="H42" s="6">
        <f>E42-F42</f>
        <v>6000</v>
      </c>
      <c r="I42" s="6">
        <f>+I41+G42-H42</f>
        <v>719819.18500000006</v>
      </c>
      <c r="J42" s="19" t="s">
        <v>9036</v>
      </c>
      <c r="K42" s="7"/>
      <c r="L42" s="75" t="s">
        <v>8409</v>
      </c>
    </row>
    <row r="43" spans="1:12" x14ac:dyDescent="0.2">
      <c r="A43" s="105">
        <v>41330</v>
      </c>
      <c r="B43" s="50">
        <v>4724</v>
      </c>
      <c r="C43" s="19" t="s">
        <v>5790</v>
      </c>
      <c r="D43" s="6"/>
      <c r="E43" s="6"/>
      <c r="F43" s="6">
        <f>E43*0.05</f>
        <v>0</v>
      </c>
      <c r="G43" s="6"/>
      <c r="H43" s="6">
        <f>E43-F43</f>
        <v>0</v>
      </c>
      <c r="I43" s="6">
        <f>+I42+G43-H43</f>
        <v>719819.18500000006</v>
      </c>
      <c r="J43" s="19" t="s">
        <v>5790</v>
      </c>
      <c r="K43" s="7"/>
      <c r="L43" s="75" t="s">
        <v>5789</v>
      </c>
    </row>
    <row r="44" spans="1:12" x14ac:dyDescent="0.2">
      <c r="A44" s="105">
        <v>41330</v>
      </c>
      <c r="B44" s="50">
        <v>4725</v>
      </c>
      <c r="C44" s="19" t="s">
        <v>9039</v>
      </c>
      <c r="D44" s="6">
        <v>6000</v>
      </c>
      <c r="E44" s="6">
        <v>6000</v>
      </c>
      <c r="F44" s="6"/>
      <c r="G44" s="6"/>
      <c r="H44" s="6">
        <f>E44-F44</f>
        <v>6000</v>
      </c>
      <c r="I44" s="6">
        <f>+I43+G44-H44</f>
        <v>713819.18500000006</v>
      </c>
      <c r="J44" s="19" t="s">
        <v>9038</v>
      </c>
      <c r="K44" s="7"/>
      <c r="L44" s="75" t="s">
        <v>8409</v>
      </c>
    </row>
    <row r="45" spans="1:12" x14ac:dyDescent="0.2">
      <c r="A45" s="105">
        <v>41330</v>
      </c>
      <c r="B45" s="50">
        <v>4726</v>
      </c>
      <c r="C45" s="19" t="s">
        <v>5790</v>
      </c>
      <c r="D45" s="6"/>
      <c r="E45" s="6"/>
      <c r="F45" s="6">
        <f>E45*0.05</f>
        <v>0</v>
      </c>
      <c r="G45" s="6"/>
      <c r="H45" s="6">
        <f>E45-F45</f>
        <v>0</v>
      </c>
      <c r="I45" s="6">
        <f>+I44+G45-H45</f>
        <v>713819.18500000006</v>
      </c>
      <c r="J45" s="19" t="s">
        <v>5790</v>
      </c>
      <c r="K45" s="7"/>
      <c r="L45" s="75" t="s">
        <v>5789</v>
      </c>
    </row>
    <row r="46" spans="1:12" x14ac:dyDescent="0.2">
      <c r="A46" s="105">
        <v>41330</v>
      </c>
      <c r="B46" s="50">
        <v>4727</v>
      </c>
      <c r="C46" s="19" t="s">
        <v>9037</v>
      </c>
      <c r="D46" s="6">
        <v>6000</v>
      </c>
      <c r="E46" s="6">
        <v>6000</v>
      </c>
      <c r="F46" s="6"/>
      <c r="G46" s="6"/>
      <c r="H46" s="6">
        <f>E46-F46</f>
        <v>6000</v>
      </c>
      <c r="I46" s="6">
        <f>+I45+G46-H46</f>
        <v>707819.18500000006</v>
      </c>
      <c r="J46" s="19" t="s">
        <v>9036</v>
      </c>
      <c r="K46" s="7"/>
      <c r="L46" s="75" t="s">
        <v>8409</v>
      </c>
    </row>
    <row r="47" spans="1:12" x14ac:dyDescent="0.2">
      <c r="A47" s="105">
        <v>41330</v>
      </c>
      <c r="B47" s="50">
        <v>4728</v>
      </c>
      <c r="C47" s="19" t="s">
        <v>5790</v>
      </c>
      <c r="D47" s="6"/>
      <c r="E47" s="6"/>
      <c r="F47" s="6">
        <f>E47*0.05</f>
        <v>0</v>
      </c>
      <c r="G47" s="6"/>
      <c r="H47" s="6">
        <f>E47-F47</f>
        <v>0</v>
      </c>
      <c r="I47" s="6">
        <f>+I46+G47-H47</f>
        <v>707819.18500000006</v>
      </c>
      <c r="J47" s="19" t="s">
        <v>5790</v>
      </c>
      <c r="K47" s="7"/>
      <c r="L47" s="75" t="s">
        <v>5789</v>
      </c>
    </row>
    <row r="48" spans="1:12" x14ac:dyDescent="0.2">
      <c r="A48" s="105">
        <v>41330</v>
      </c>
      <c r="B48" s="50">
        <v>4729</v>
      </c>
      <c r="C48" s="19" t="s">
        <v>5790</v>
      </c>
      <c r="D48" s="6"/>
      <c r="E48" s="6"/>
      <c r="F48" s="6">
        <f>E48*0.05</f>
        <v>0</v>
      </c>
      <c r="G48" s="6"/>
      <c r="H48" s="6">
        <f>E48-F48</f>
        <v>0</v>
      </c>
      <c r="I48" s="6">
        <f>+I47+G48-H48</f>
        <v>707819.18500000006</v>
      </c>
      <c r="J48" s="19" t="s">
        <v>5790</v>
      </c>
      <c r="K48" s="7"/>
      <c r="L48" s="75" t="s">
        <v>5789</v>
      </c>
    </row>
    <row r="49" spans="1:12" x14ac:dyDescent="0.2">
      <c r="A49" s="105">
        <v>41330</v>
      </c>
      <c r="B49" s="50">
        <v>4730</v>
      </c>
      <c r="C49" s="19" t="s">
        <v>6410</v>
      </c>
      <c r="D49" s="6">
        <v>6000</v>
      </c>
      <c r="E49" s="6">
        <v>6000</v>
      </c>
      <c r="F49" s="6"/>
      <c r="G49" s="6"/>
      <c r="H49" s="6">
        <f>E49-F49</f>
        <v>6000</v>
      </c>
      <c r="I49" s="6">
        <f>+I48+G49-H49</f>
        <v>701819.18500000006</v>
      </c>
      <c r="J49" s="19" t="s">
        <v>8762</v>
      </c>
      <c r="K49" s="7"/>
      <c r="L49" s="75" t="s">
        <v>8409</v>
      </c>
    </row>
    <row r="50" spans="1:12" x14ac:dyDescent="0.2">
      <c r="A50" s="105">
        <v>41330</v>
      </c>
      <c r="B50" s="50">
        <v>4731</v>
      </c>
      <c r="C50" s="19" t="s">
        <v>8325</v>
      </c>
      <c r="D50" s="6">
        <v>3000</v>
      </c>
      <c r="E50" s="6">
        <v>3000</v>
      </c>
      <c r="F50" s="6"/>
      <c r="G50" s="6"/>
      <c r="H50" s="6">
        <f>E50-F50</f>
        <v>3000</v>
      </c>
      <c r="I50" s="6">
        <f>+I49+G50-H50</f>
        <v>698819.18500000006</v>
      </c>
      <c r="J50" s="19" t="s">
        <v>9035</v>
      </c>
      <c r="K50" s="7"/>
      <c r="L50" s="75" t="s">
        <v>8409</v>
      </c>
    </row>
    <row r="51" spans="1:12" x14ac:dyDescent="0.2">
      <c r="A51" s="105">
        <v>41330</v>
      </c>
      <c r="B51" s="50">
        <v>4732</v>
      </c>
      <c r="C51" s="19" t="s">
        <v>5499</v>
      </c>
      <c r="D51" s="6">
        <v>4500</v>
      </c>
      <c r="E51" s="6">
        <v>4500</v>
      </c>
      <c r="F51" s="6"/>
      <c r="G51" s="6"/>
      <c r="H51" s="6">
        <f>E51-F51</f>
        <v>4500</v>
      </c>
      <c r="I51" s="6">
        <f>+I50+G51-H51</f>
        <v>694319.18500000006</v>
      </c>
      <c r="J51" s="19" t="s">
        <v>9034</v>
      </c>
      <c r="K51" s="7"/>
      <c r="L51" s="75" t="s">
        <v>8409</v>
      </c>
    </row>
    <row r="52" spans="1:12" x14ac:dyDescent="0.2">
      <c r="A52" s="105">
        <v>41330</v>
      </c>
      <c r="B52" s="50">
        <v>4733</v>
      </c>
      <c r="C52" s="19" t="s">
        <v>8848</v>
      </c>
      <c r="D52" s="6">
        <v>7000</v>
      </c>
      <c r="E52" s="6">
        <v>7000</v>
      </c>
      <c r="F52" s="6"/>
      <c r="G52" s="6"/>
      <c r="H52" s="6">
        <f>E52-F52</f>
        <v>7000</v>
      </c>
      <c r="I52" s="6">
        <f>+I51+G52-H52</f>
        <v>687319.18500000006</v>
      </c>
      <c r="J52" s="19" t="s">
        <v>9033</v>
      </c>
      <c r="K52" s="7"/>
      <c r="L52" s="75" t="s">
        <v>8409</v>
      </c>
    </row>
    <row r="53" spans="1:12" x14ac:dyDescent="0.2">
      <c r="A53" s="105">
        <v>41330</v>
      </c>
      <c r="B53" s="50">
        <v>4734</v>
      </c>
      <c r="C53" s="19" t="s">
        <v>5790</v>
      </c>
      <c r="D53" s="6"/>
      <c r="E53" s="6"/>
      <c r="F53" s="6">
        <f>E53*0.05</f>
        <v>0</v>
      </c>
      <c r="G53" s="6"/>
      <c r="H53" s="6">
        <f>E53-F53</f>
        <v>0</v>
      </c>
      <c r="I53" s="6">
        <f>+I52+G53-H53</f>
        <v>687319.18500000006</v>
      </c>
      <c r="J53" s="19" t="s">
        <v>5790</v>
      </c>
      <c r="K53" s="7"/>
      <c r="L53" s="75" t="s">
        <v>5789</v>
      </c>
    </row>
    <row r="54" spans="1:12" x14ac:dyDescent="0.2">
      <c r="A54" s="105">
        <v>41330</v>
      </c>
      <c r="B54" s="50">
        <v>4735</v>
      </c>
      <c r="C54" s="3" t="s">
        <v>8329</v>
      </c>
      <c r="D54" s="6">
        <v>4000</v>
      </c>
      <c r="E54" s="6">
        <v>4000</v>
      </c>
      <c r="F54" s="6"/>
      <c r="G54" s="6"/>
      <c r="H54" s="6">
        <f>E54-F54</f>
        <v>4000</v>
      </c>
      <c r="I54" s="6">
        <f>+I53+G54-H54</f>
        <v>683319.18500000006</v>
      </c>
      <c r="J54" s="3" t="s">
        <v>8748</v>
      </c>
      <c r="K54" s="7"/>
      <c r="L54" s="75" t="s">
        <v>8409</v>
      </c>
    </row>
    <row r="55" spans="1:12" x14ac:dyDescent="0.2">
      <c r="A55" s="105">
        <v>41330</v>
      </c>
      <c r="B55" s="50">
        <v>4736</v>
      </c>
      <c r="C55" s="3" t="s">
        <v>8665</v>
      </c>
      <c r="D55" s="6">
        <v>4000</v>
      </c>
      <c r="E55" s="6">
        <v>4000</v>
      </c>
      <c r="F55" s="6"/>
      <c r="G55" s="6"/>
      <c r="H55" s="6">
        <f>E55-F55</f>
        <v>4000</v>
      </c>
      <c r="I55" s="6">
        <f>+I54+G55-H55</f>
        <v>679319.18500000006</v>
      </c>
      <c r="J55" s="3" t="s">
        <v>8752</v>
      </c>
      <c r="K55" s="7"/>
      <c r="L55" s="75" t="s">
        <v>8409</v>
      </c>
    </row>
    <row r="56" spans="1:12" x14ac:dyDescent="0.2">
      <c r="A56" s="105">
        <v>41330</v>
      </c>
      <c r="B56" s="50">
        <v>4737</v>
      </c>
      <c r="C56" s="3" t="s">
        <v>9032</v>
      </c>
      <c r="D56" s="6">
        <v>4800</v>
      </c>
      <c r="E56" s="6">
        <v>4800</v>
      </c>
      <c r="F56" s="6"/>
      <c r="G56" s="6"/>
      <c r="H56" s="6">
        <f>E56-F56</f>
        <v>4800</v>
      </c>
      <c r="I56" s="6">
        <f>+I55+G56-H56</f>
        <v>674519.18500000006</v>
      </c>
      <c r="J56" s="3" t="s">
        <v>9031</v>
      </c>
      <c r="K56" s="7"/>
      <c r="L56" s="75" t="s">
        <v>8409</v>
      </c>
    </row>
    <row r="57" spans="1:12" x14ac:dyDescent="0.2">
      <c r="A57" s="105">
        <v>41330</v>
      </c>
      <c r="B57" s="50">
        <v>4738</v>
      </c>
      <c r="C57" s="3" t="s">
        <v>9030</v>
      </c>
      <c r="D57" s="6">
        <v>3000</v>
      </c>
      <c r="E57" s="6">
        <v>3000</v>
      </c>
      <c r="F57" s="6"/>
      <c r="G57" s="6"/>
      <c r="H57" s="6">
        <f>E57-F57</f>
        <v>3000</v>
      </c>
      <c r="I57" s="6">
        <f>+I56+G57-H57</f>
        <v>671519.18500000006</v>
      </c>
      <c r="J57" s="3" t="s">
        <v>8847</v>
      </c>
      <c r="K57" s="7"/>
      <c r="L57" s="75" t="s">
        <v>8409</v>
      </c>
    </row>
    <row r="58" spans="1:12" x14ac:dyDescent="0.2">
      <c r="A58" s="105">
        <v>41330</v>
      </c>
      <c r="B58" s="50">
        <v>4739</v>
      </c>
      <c r="C58" s="3" t="s">
        <v>8086</v>
      </c>
      <c r="D58" s="6">
        <v>6000</v>
      </c>
      <c r="E58" s="6">
        <v>6000</v>
      </c>
      <c r="F58" s="6"/>
      <c r="G58" s="6"/>
      <c r="H58" s="6">
        <f>E58-F58</f>
        <v>6000</v>
      </c>
      <c r="I58" s="6">
        <f>+I57+G58-H58</f>
        <v>665519.18500000006</v>
      </c>
      <c r="J58" s="3" t="s">
        <v>9029</v>
      </c>
      <c r="K58" s="7"/>
      <c r="L58" s="75" t="s">
        <v>8409</v>
      </c>
    </row>
    <row r="59" spans="1:12" x14ac:dyDescent="0.2">
      <c r="A59" s="105">
        <v>41330</v>
      </c>
      <c r="B59" s="50">
        <v>4740</v>
      </c>
      <c r="C59" s="3" t="s">
        <v>9028</v>
      </c>
      <c r="D59" s="6">
        <v>6000</v>
      </c>
      <c r="E59" s="6">
        <v>6000</v>
      </c>
      <c r="F59" s="6"/>
      <c r="G59" s="6"/>
      <c r="H59" s="6">
        <f>E59-F59</f>
        <v>6000</v>
      </c>
      <c r="I59" s="6">
        <f>+I58+G59-H59</f>
        <v>659519.18500000006</v>
      </c>
      <c r="J59" s="3" t="s">
        <v>8759</v>
      </c>
      <c r="K59" s="7"/>
      <c r="L59" s="75" t="s">
        <v>8409</v>
      </c>
    </row>
    <row r="60" spans="1:12" x14ac:dyDescent="0.2">
      <c r="A60" s="105">
        <v>41330</v>
      </c>
      <c r="B60" s="50">
        <v>4741</v>
      </c>
      <c r="C60" s="3" t="s">
        <v>9027</v>
      </c>
      <c r="D60" s="6">
        <v>5000</v>
      </c>
      <c r="E60" s="6">
        <v>5000</v>
      </c>
      <c r="F60" s="6"/>
      <c r="G60" s="6"/>
      <c r="H60" s="6">
        <f>E60-F60</f>
        <v>5000</v>
      </c>
      <c r="I60" s="6">
        <f>+I59+G60-H60</f>
        <v>654519.18500000006</v>
      </c>
      <c r="J60" s="3" t="s">
        <v>8762</v>
      </c>
      <c r="K60" s="7"/>
      <c r="L60" s="75" t="s">
        <v>8409</v>
      </c>
    </row>
    <row r="61" spans="1:12" x14ac:dyDescent="0.2">
      <c r="A61" s="105">
        <v>41330</v>
      </c>
      <c r="B61" s="50">
        <v>4742</v>
      </c>
      <c r="C61" s="3" t="s">
        <v>7029</v>
      </c>
      <c r="D61" s="6">
        <v>5000</v>
      </c>
      <c r="E61" s="6">
        <v>5000</v>
      </c>
      <c r="F61" s="6"/>
      <c r="G61" s="6"/>
      <c r="H61" s="6">
        <f>E61-F61</f>
        <v>5000</v>
      </c>
      <c r="I61" s="6">
        <f>+I60+G61-H61</f>
        <v>649519.18500000006</v>
      </c>
      <c r="J61" s="3" t="s">
        <v>9026</v>
      </c>
      <c r="K61" s="7"/>
      <c r="L61" s="75" t="s">
        <v>8409</v>
      </c>
    </row>
    <row r="62" spans="1:12" x14ac:dyDescent="0.2">
      <c r="A62" s="105">
        <v>41330</v>
      </c>
      <c r="B62" s="50">
        <v>4743</v>
      </c>
      <c r="C62" s="3" t="s">
        <v>5897</v>
      </c>
      <c r="D62" s="6">
        <v>3500</v>
      </c>
      <c r="E62" s="6">
        <v>3500</v>
      </c>
      <c r="F62" s="6"/>
      <c r="G62" s="6"/>
      <c r="H62" s="6">
        <f>E62-F62</f>
        <v>3500</v>
      </c>
      <c r="I62" s="6">
        <f>+I61+G62-H62</f>
        <v>646019.18500000006</v>
      </c>
      <c r="J62" s="3" t="s">
        <v>8928</v>
      </c>
      <c r="K62" s="7"/>
      <c r="L62" s="75" t="s">
        <v>8409</v>
      </c>
    </row>
    <row r="63" spans="1:12" x14ac:dyDescent="0.2">
      <c r="A63" s="105">
        <v>41330</v>
      </c>
      <c r="B63" s="50">
        <v>4744</v>
      </c>
      <c r="C63" s="3" t="s">
        <v>8933</v>
      </c>
      <c r="D63" s="6">
        <v>10000</v>
      </c>
      <c r="E63" s="6">
        <v>10000</v>
      </c>
      <c r="F63" s="6"/>
      <c r="G63" s="6"/>
      <c r="H63" s="6">
        <f>E63-F63</f>
        <v>10000</v>
      </c>
      <c r="I63" s="6">
        <f>+I62+G63-H63</f>
        <v>636019.18500000006</v>
      </c>
      <c r="J63" s="3" t="s">
        <v>8834</v>
      </c>
      <c r="K63" s="7"/>
      <c r="L63" s="75" t="s">
        <v>8409</v>
      </c>
    </row>
    <row r="64" spans="1:12" x14ac:dyDescent="0.2">
      <c r="A64" s="105">
        <v>41330</v>
      </c>
      <c r="B64" s="50">
        <v>4745</v>
      </c>
      <c r="C64" s="3" t="s">
        <v>8848</v>
      </c>
      <c r="D64" s="6">
        <v>4000</v>
      </c>
      <c r="E64" s="6">
        <v>4000</v>
      </c>
      <c r="F64" s="6"/>
      <c r="G64" s="6"/>
      <c r="H64" s="6">
        <f>E64-F64</f>
        <v>4000</v>
      </c>
      <c r="I64" s="6">
        <f>+I63+G64-H64</f>
        <v>632019.18500000006</v>
      </c>
      <c r="J64" s="3" t="s">
        <v>8834</v>
      </c>
      <c r="K64" s="7"/>
      <c r="L64" s="75" t="s">
        <v>8409</v>
      </c>
    </row>
    <row r="65" spans="1:12" x14ac:dyDescent="0.2">
      <c r="A65" s="105">
        <v>41330</v>
      </c>
      <c r="B65" s="50">
        <v>4746</v>
      </c>
      <c r="C65" s="3" t="s">
        <v>8348</v>
      </c>
      <c r="D65" s="6">
        <v>8000</v>
      </c>
      <c r="E65" s="6">
        <v>8000</v>
      </c>
      <c r="F65" s="6"/>
      <c r="G65" s="6"/>
      <c r="H65" s="6">
        <f>E65-F65</f>
        <v>8000</v>
      </c>
      <c r="I65" s="6">
        <f>+I64+G65-H65</f>
        <v>624019.18500000006</v>
      </c>
      <c r="J65" s="3" t="s">
        <v>8834</v>
      </c>
      <c r="K65" s="7"/>
      <c r="L65" s="75" t="s">
        <v>8409</v>
      </c>
    </row>
    <row r="66" spans="1:12" x14ac:dyDescent="0.2">
      <c r="A66" s="105">
        <v>41330</v>
      </c>
      <c r="B66" s="50">
        <v>4747</v>
      </c>
      <c r="C66" s="3" t="s">
        <v>8930</v>
      </c>
      <c r="D66" s="6">
        <v>6000</v>
      </c>
      <c r="E66" s="6">
        <v>6000</v>
      </c>
      <c r="F66" s="6"/>
      <c r="G66" s="6"/>
      <c r="H66" s="6">
        <f>E66-F66</f>
        <v>6000</v>
      </c>
      <c r="I66" s="6">
        <f>+I65+G66-H66</f>
        <v>618019.18500000006</v>
      </c>
      <c r="J66" s="3" t="s">
        <v>8762</v>
      </c>
      <c r="K66" s="7"/>
      <c r="L66" s="75" t="s">
        <v>8409</v>
      </c>
    </row>
    <row r="67" spans="1:12" x14ac:dyDescent="0.2">
      <c r="A67" s="105">
        <v>41330</v>
      </c>
      <c r="B67" s="50">
        <v>4748</v>
      </c>
      <c r="C67" s="3" t="s">
        <v>7127</v>
      </c>
      <c r="D67" s="6">
        <v>6000</v>
      </c>
      <c r="E67" s="6">
        <v>6000</v>
      </c>
      <c r="F67" s="6"/>
      <c r="G67" s="6"/>
      <c r="H67" s="6">
        <f>E67-F67</f>
        <v>6000</v>
      </c>
      <c r="I67" s="6">
        <f>+I66+G67-H67</f>
        <v>612019.18500000006</v>
      </c>
      <c r="J67" s="3" t="s">
        <v>9025</v>
      </c>
      <c r="K67" s="7"/>
      <c r="L67" s="75" t="s">
        <v>8409</v>
      </c>
    </row>
    <row r="68" spans="1:12" x14ac:dyDescent="0.2">
      <c r="A68" s="105">
        <v>41333</v>
      </c>
      <c r="B68" s="50"/>
      <c r="C68" s="3" t="s">
        <v>9024</v>
      </c>
      <c r="D68" s="6"/>
      <c r="E68" s="6"/>
      <c r="F68" s="6">
        <f>E68*0.05</f>
        <v>0</v>
      </c>
      <c r="G68" s="6">
        <v>596144.06000000006</v>
      </c>
      <c r="H68" s="6"/>
      <c r="I68" s="6">
        <f>+I67+G68-H68</f>
        <v>1208163.2450000001</v>
      </c>
      <c r="J68" s="3" t="s">
        <v>9023</v>
      </c>
      <c r="K68" s="7"/>
      <c r="L68" s="75"/>
    </row>
    <row r="69" spans="1:12" x14ac:dyDescent="0.2">
      <c r="A69" s="105">
        <v>41333</v>
      </c>
      <c r="B69" s="50">
        <v>4749</v>
      </c>
      <c r="C69" s="19" t="s">
        <v>5790</v>
      </c>
      <c r="D69" s="6"/>
      <c r="E69" s="6"/>
      <c r="F69" s="6">
        <f>E69*0.05</f>
        <v>0</v>
      </c>
      <c r="G69" s="6"/>
      <c r="H69" s="6"/>
      <c r="I69" s="6">
        <f>+I68+G69-H69</f>
        <v>1208163.2450000001</v>
      </c>
      <c r="J69" s="19" t="s">
        <v>5790</v>
      </c>
      <c r="K69" s="7"/>
      <c r="L69" s="75" t="s">
        <v>5789</v>
      </c>
    </row>
    <row r="70" spans="1:12" x14ac:dyDescent="0.2">
      <c r="A70" s="105">
        <v>41333</v>
      </c>
      <c r="B70" s="50">
        <v>4750</v>
      </c>
      <c r="C70" s="3" t="s">
        <v>8724</v>
      </c>
      <c r="D70" s="6">
        <v>1560</v>
      </c>
      <c r="E70" s="6">
        <v>1560</v>
      </c>
      <c r="F70" s="6">
        <f>E70*0.05</f>
        <v>78</v>
      </c>
      <c r="G70" s="6"/>
      <c r="H70" s="6">
        <v>1482</v>
      </c>
      <c r="I70" s="13">
        <f>+I69+G70-H70</f>
        <v>1206681.2450000001</v>
      </c>
      <c r="J70" s="3" t="s">
        <v>8502</v>
      </c>
      <c r="K70" s="7"/>
      <c r="L70" s="75" t="s">
        <v>8409</v>
      </c>
    </row>
    <row r="71" spans="1:12" x14ac:dyDescent="0.2">
      <c r="A71" s="19"/>
      <c r="B71" s="50"/>
      <c r="C71" s="137" t="s">
        <v>9022</v>
      </c>
      <c r="D71" s="6"/>
      <c r="E71" s="6"/>
      <c r="F71" s="6">
        <f>E71*0.05</f>
        <v>0</v>
      </c>
      <c r="G71" s="6"/>
      <c r="H71" s="6">
        <f>E71-F71</f>
        <v>0</v>
      </c>
      <c r="I71" s="6">
        <f>+I70+G71-H71</f>
        <v>1206681.2450000001</v>
      </c>
      <c r="J71" s="3"/>
      <c r="K71" s="7"/>
      <c r="L71" s="75"/>
    </row>
    <row r="72" spans="1:12" x14ac:dyDescent="0.2">
      <c r="A72" s="19"/>
      <c r="B72" s="50"/>
      <c r="C72" s="38"/>
      <c r="D72" s="136"/>
      <c r="E72" s="136"/>
      <c r="F72" s="6">
        <f>E72*0.05</f>
        <v>0</v>
      </c>
      <c r="G72" s="136"/>
      <c r="H72" s="6">
        <f>E72-F72</f>
        <v>0</v>
      </c>
      <c r="I72" s="6">
        <f>+I71+G72-H72</f>
        <v>1206681.2450000001</v>
      </c>
      <c r="J72" s="38"/>
      <c r="K72" s="7"/>
      <c r="L72" s="75"/>
    </row>
    <row r="73" spans="1:12" x14ac:dyDescent="0.2">
      <c r="A73" s="105">
        <v>41334</v>
      </c>
      <c r="B73" s="50">
        <v>4751</v>
      </c>
      <c r="C73" s="3" t="s">
        <v>5790</v>
      </c>
      <c r="D73" s="6"/>
      <c r="E73" s="6"/>
      <c r="F73" s="6">
        <f>E73*0.05</f>
        <v>0</v>
      </c>
      <c r="G73" s="6"/>
      <c r="H73" s="6">
        <f>E73-F73</f>
        <v>0</v>
      </c>
      <c r="I73" s="6">
        <f>+I72+G73-H73</f>
        <v>1206681.2450000001</v>
      </c>
      <c r="J73" s="3" t="s">
        <v>5790</v>
      </c>
      <c r="K73" s="7"/>
      <c r="L73" s="75"/>
    </row>
    <row r="74" spans="1:12" x14ac:dyDescent="0.2">
      <c r="A74" s="105">
        <v>41334</v>
      </c>
      <c r="B74" s="50">
        <v>4752</v>
      </c>
      <c r="C74" s="3" t="s">
        <v>8700</v>
      </c>
      <c r="D74" s="6">
        <v>2000</v>
      </c>
      <c r="E74" s="6">
        <v>2000</v>
      </c>
      <c r="F74" s="6"/>
      <c r="G74" s="6"/>
      <c r="H74" s="6">
        <v>2000</v>
      </c>
      <c r="I74" s="6">
        <f>+I73+G74-H74</f>
        <v>1204681.2450000001</v>
      </c>
      <c r="J74" s="3" t="s">
        <v>6080</v>
      </c>
      <c r="K74" s="7"/>
      <c r="L74" s="75" t="s">
        <v>8409</v>
      </c>
    </row>
    <row r="75" spans="1:12" x14ac:dyDescent="0.2">
      <c r="A75" s="105">
        <v>41338</v>
      </c>
      <c r="B75" s="50">
        <v>4753</v>
      </c>
      <c r="C75" s="3" t="s">
        <v>5790</v>
      </c>
      <c r="D75" s="6"/>
      <c r="E75" s="6"/>
      <c r="F75" s="6">
        <f>E75*0.05</f>
        <v>0</v>
      </c>
      <c r="G75" s="6"/>
      <c r="H75" s="6"/>
      <c r="I75" s="6">
        <f>+I74+G75-H75</f>
        <v>1204681.2450000001</v>
      </c>
      <c r="J75" s="3" t="s">
        <v>5790</v>
      </c>
      <c r="K75" s="7"/>
      <c r="L75" s="75" t="s">
        <v>8409</v>
      </c>
    </row>
    <row r="76" spans="1:12" x14ac:dyDescent="0.2">
      <c r="A76" s="105">
        <v>41338</v>
      </c>
      <c r="B76" s="50">
        <v>4754</v>
      </c>
      <c r="C76" s="3" t="s">
        <v>8481</v>
      </c>
      <c r="D76" s="6">
        <v>57350</v>
      </c>
      <c r="E76" s="6">
        <v>57350</v>
      </c>
      <c r="F76" s="6">
        <f>E76*0.05</f>
        <v>2867.5</v>
      </c>
      <c r="G76" s="6"/>
      <c r="H76" s="6">
        <f>E76-F76</f>
        <v>54482.5</v>
      </c>
      <c r="I76" s="6">
        <f>+I75+G76-H76</f>
        <v>1150198.7450000001</v>
      </c>
      <c r="J76" s="3" t="s">
        <v>9021</v>
      </c>
      <c r="K76" s="7"/>
      <c r="L76" s="75" t="s">
        <v>8409</v>
      </c>
    </row>
    <row r="77" spans="1:12" x14ac:dyDescent="0.2">
      <c r="A77" s="105">
        <v>41338</v>
      </c>
      <c r="B77" s="50">
        <v>4755</v>
      </c>
      <c r="C77" s="3" t="s">
        <v>9020</v>
      </c>
      <c r="D77" s="6">
        <v>9850</v>
      </c>
      <c r="E77" s="6">
        <v>9850</v>
      </c>
      <c r="F77" s="6">
        <f>E77*0.05</f>
        <v>492.5</v>
      </c>
      <c r="G77" s="6"/>
      <c r="H77" s="6">
        <f>E77-F77</f>
        <v>9357.5</v>
      </c>
      <c r="I77" s="6">
        <f>+I76+G77-H77</f>
        <v>1140841.2450000001</v>
      </c>
      <c r="J77" s="3" t="s">
        <v>9019</v>
      </c>
      <c r="K77" s="7"/>
      <c r="L77" s="75" t="s">
        <v>8409</v>
      </c>
    </row>
    <row r="78" spans="1:12" x14ac:dyDescent="0.2">
      <c r="A78" s="105">
        <v>41338</v>
      </c>
      <c r="B78" s="50">
        <v>4756</v>
      </c>
      <c r="C78" s="3" t="s">
        <v>8143</v>
      </c>
      <c r="D78" s="6">
        <v>50480</v>
      </c>
      <c r="E78" s="6">
        <v>50480</v>
      </c>
      <c r="F78" s="6">
        <f>E78*0.05</f>
        <v>2524</v>
      </c>
      <c r="G78" s="6"/>
      <c r="H78" s="6">
        <f>E78-F78</f>
        <v>47956</v>
      </c>
      <c r="I78" s="6">
        <f>+I77+G78-H78</f>
        <v>1092885.2450000001</v>
      </c>
      <c r="J78" s="3" t="s">
        <v>9018</v>
      </c>
      <c r="K78" s="7"/>
      <c r="L78" s="75" t="s">
        <v>8409</v>
      </c>
    </row>
    <row r="79" spans="1:12" x14ac:dyDescent="0.2">
      <c r="A79" s="105">
        <v>41338</v>
      </c>
      <c r="B79" s="50">
        <v>4757</v>
      </c>
      <c r="C79" s="3" t="s">
        <v>5790</v>
      </c>
      <c r="D79" s="6"/>
      <c r="E79" s="6"/>
      <c r="F79" s="6">
        <f>E79*0.05</f>
        <v>0</v>
      </c>
      <c r="G79" s="6"/>
      <c r="H79" s="6"/>
      <c r="I79" s="6">
        <f>+I78+G79-H79</f>
        <v>1092885.2450000001</v>
      </c>
      <c r="J79" s="3" t="s">
        <v>5790</v>
      </c>
      <c r="K79" s="7"/>
      <c r="L79" s="75" t="s">
        <v>5789</v>
      </c>
    </row>
    <row r="80" spans="1:12" x14ac:dyDescent="0.2">
      <c r="A80" s="105">
        <v>41338</v>
      </c>
      <c r="B80" s="50">
        <v>4758</v>
      </c>
      <c r="C80" s="3" t="s">
        <v>9017</v>
      </c>
      <c r="D80" s="6">
        <v>1700</v>
      </c>
      <c r="E80" s="6">
        <v>1700</v>
      </c>
      <c r="F80" s="6">
        <f>E80*0.05</f>
        <v>85</v>
      </c>
      <c r="G80" s="6"/>
      <c r="H80" s="6">
        <f>E80-F80</f>
        <v>1615</v>
      </c>
      <c r="I80" s="6">
        <f>+I79+G80-H80</f>
        <v>1091270.2450000001</v>
      </c>
      <c r="J80" s="3" t="s">
        <v>9016</v>
      </c>
      <c r="K80" s="7"/>
      <c r="L80" s="75" t="s">
        <v>8409</v>
      </c>
    </row>
    <row r="81" spans="1:12" x14ac:dyDescent="0.2">
      <c r="A81" s="105">
        <v>41338</v>
      </c>
      <c r="B81" s="50">
        <v>4759</v>
      </c>
      <c r="C81" s="3" t="s">
        <v>9015</v>
      </c>
      <c r="D81" s="6">
        <v>38000</v>
      </c>
      <c r="E81" s="6">
        <v>38000</v>
      </c>
      <c r="F81" s="6">
        <f>E81*0.05</f>
        <v>1900</v>
      </c>
      <c r="G81" s="6"/>
      <c r="H81" s="6">
        <f>E81-F81</f>
        <v>36100</v>
      </c>
      <c r="I81" s="6">
        <f>+I80+G81-H81</f>
        <v>1055170.2450000001</v>
      </c>
      <c r="J81" s="3" t="s">
        <v>9014</v>
      </c>
      <c r="K81" s="7"/>
      <c r="L81" s="75" t="s">
        <v>8409</v>
      </c>
    </row>
    <row r="82" spans="1:12" x14ac:dyDescent="0.2">
      <c r="A82" s="105">
        <v>41338</v>
      </c>
      <c r="B82" s="50">
        <v>4760</v>
      </c>
      <c r="C82" s="3" t="s">
        <v>6015</v>
      </c>
      <c r="D82" s="6">
        <v>20573.439999999999</v>
      </c>
      <c r="E82" s="6">
        <v>20573.439999999999</v>
      </c>
      <c r="F82" s="6"/>
      <c r="G82" s="6"/>
      <c r="H82" s="6">
        <f>E82-F82</f>
        <v>20573.439999999999</v>
      </c>
      <c r="I82" s="6">
        <f>+I81+G82-H82</f>
        <v>1034596.8050000002</v>
      </c>
      <c r="J82" s="3" t="s">
        <v>9011</v>
      </c>
      <c r="K82" s="7"/>
      <c r="L82" s="75" t="s">
        <v>8409</v>
      </c>
    </row>
    <row r="83" spans="1:12" x14ac:dyDescent="0.2">
      <c r="A83" s="105">
        <v>41338</v>
      </c>
      <c r="B83" s="50">
        <v>4761</v>
      </c>
      <c r="C83" s="3" t="s">
        <v>9013</v>
      </c>
      <c r="D83" s="6">
        <v>17162.7</v>
      </c>
      <c r="E83" s="6">
        <v>17162.7</v>
      </c>
      <c r="F83" s="6">
        <f>E83*0.05</f>
        <v>858.1350000000001</v>
      </c>
      <c r="G83" s="6"/>
      <c r="H83" s="6">
        <f>E83-F83</f>
        <v>16304.565000000001</v>
      </c>
      <c r="I83" s="6">
        <f>+I82+G83-H83</f>
        <v>1018292.2400000002</v>
      </c>
      <c r="J83" s="3" t="s">
        <v>9012</v>
      </c>
      <c r="K83" s="7"/>
      <c r="L83" s="75" t="s">
        <v>8409</v>
      </c>
    </row>
    <row r="84" spans="1:12" x14ac:dyDescent="0.2">
      <c r="A84" s="105">
        <v>41338</v>
      </c>
      <c r="B84" s="50">
        <v>4762</v>
      </c>
      <c r="C84" s="3" t="s">
        <v>6015</v>
      </c>
      <c r="D84" s="6">
        <v>45000</v>
      </c>
      <c r="E84" s="6">
        <v>45000</v>
      </c>
      <c r="F84" s="6"/>
      <c r="G84" s="6"/>
      <c r="H84" s="6">
        <v>45000</v>
      </c>
      <c r="I84" s="6">
        <f>+I83+G84-H84</f>
        <v>973292.24000000022</v>
      </c>
      <c r="J84" s="3" t="s">
        <v>9011</v>
      </c>
      <c r="K84" s="7"/>
      <c r="L84" s="75" t="s">
        <v>8409</v>
      </c>
    </row>
    <row r="85" spans="1:12" x14ac:dyDescent="0.2">
      <c r="A85" s="105">
        <v>41338</v>
      </c>
      <c r="B85" s="50">
        <v>4763</v>
      </c>
      <c r="C85" s="3" t="s">
        <v>7079</v>
      </c>
      <c r="D85" s="6">
        <v>7800</v>
      </c>
      <c r="E85" s="6">
        <v>7800</v>
      </c>
      <c r="F85" s="6">
        <f>E85*0.05</f>
        <v>390</v>
      </c>
      <c r="G85" s="6"/>
      <c r="H85" s="6">
        <f>E85-F85</f>
        <v>7410</v>
      </c>
      <c r="I85" s="6">
        <f>+I84+G85-H85</f>
        <v>965882.24000000022</v>
      </c>
      <c r="J85" s="3" t="s">
        <v>9010</v>
      </c>
      <c r="K85" s="7"/>
      <c r="L85" s="75" t="s">
        <v>8409</v>
      </c>
    </row>
    <row r="86" spans="1:12" x14ac:dyDescent="0.2">
      <c r="A86" s="105">
        <v>41338</v>
      </c>
      <c r="B86" s="50">
        <v>4764</v>
      </c>
      <c r="C86" s="3" t="s">
        <v>9009</v>
      </c>
      <c r="D86" s="6">
        <v>13497</v>
      </c>
      <c r="E86" s="6">
        <v>13497</v>
      </c>
      <c r="F86" s="6">
        <f>E86*0.05</f>
        <v>674.85</v>
      </c>
      <c r="G86" s="6"/>
      <c r="H86" s="6">
        <f>E86-F86</f>
        <v>12822.15</v>
      </c>
      <c r="I86" s="6">
        <f>+I85+G86-H86</f>
        <v>953060.0900000002</v>
      </c>
      <c r="J86" s="3" t="s">
        <v>9008</v>
      </c>
      <c r="K86" s="7"/>
      <c r="L86" s="75" t="s">
        <v>8409</v>
      </c>
    </row>
    <row r="87" spans="1:12" x14ac:dyDescent="0.2">
      <c r="A87" s="105">
        <v>41338</v>
      </c>
      <c r="B87" s="50">
        <v>4765</v>
      </c>
      <c r="C87" s="3" t="s">
        <v>8814</v>
      </c>
      <c r="D87" s="6">
        <v>30508</v>
      </c>
      <c r="E87" s="6">
        <v>30508</v>
      </c>
      <c r="F87" s="6">
        <v>1315</v>
      </c>
      <c r="G87" s="6"/>
      <c r="H87" s="6">
        <f>E87-F87</f>
        <v>29193</v>
      </c>
      <c r="I87" s="6">
        <f>+I86+G87-H87</f>
        <v>923867.0900000002</v>
      </c>
      <c r="J87" s="3" t="s">
        <v>9007</v>
      </c>
      <c r="K87" s="7"/>
      <c r="L87" s="75" t="s">
        <v>8409</v>
      </c>
    </row>
    <row r="88" spans="1:12" x14ac:dyDescent="0.2">
      <c r="A88" s="105">
        <v>41338</v>
      </c>
      <c r="B88" s="50">
        <v>4766</v>
      </c>
      <c r="C88" s="3" t="s">
        <v>267</v>
      </c>
      <c r="D88" s="6">
        <v>9800</v>
      </c>
      <c r="E88" s="6">
        <v>9800</v>
      </c>
      <c r="F88" s="6">
        <v>422.41</v>
      </c>
      <c r="G88" s="6"/>
      <c r="H88" s="6">
        <f>E88-F88</f>
        <v>9377.59</v>
      </c>
      <c r="I88" s="6">
        <f>+I87+G88-H88</f>
        <v>914489.50000000023</v>
      </c>
      <c r="J88" s="3" t="s">
        <v>8998</v>
      </c>
      <c r="K88" s="7"/>
      <c r="L88" s="75" t="s">
        <v>8409</v>
      </c>
    </row>
    <row r="89" spans="1:12" x14ac:dyDescent="0.2">
      <c r="A89" s="105">
        <v>41338</v>
      </c>
      <c r="B89" s="50">
        <v>4767</v>
      </c>
      <c r="C89" s="3" t="s">
        <v>8727</v>
      </c>
      <c r="D89" s="6">
        <v>12000</v>
      </c>
      <c r="E89" s="6">
        <v>12000</v>
      </c>
      <c r="F89" s="6">
        <f>E89*0.05</f>
        <v>600</v>
      </c>
      <c r="G89" s="6"/>
      <c r="H89" s="6">
        <f>E89-F89</f>
        <v>11400</v>
      </c>
      <c r="I89" s="6">
        <f>+I88+G89-H89</f>
        <v>903089.50000000023</v>
      </c>
      <c r="J89" s="3" t="s">
        <v>9006</v>
      </c>
      <c r="K89" s="7"/>
      <c r="L89" s="75" t="s">
        <v>8409</v>
      </c>
    </row>
    <row r="90" spans="1:12" x14ac:dyDescent="0.2">
      <c r="A90" s="105">
        <v>41338</v>
      </c>
      <c r="B90" s="50">
        <v>4768</v>
      </c>
      <c r="C90" s="3" t="s">
        <v>7628</v>
      </c>
      <c r="D90" s="6">
        <v>12000</v>
      </c>
      <c r="E90" s="6">
        <v>12000</v>
      </c>
      <c r="F90" s="6">
        <f>E90*0.05</f>
        <v>600</v>
      </c>
      <c r="G90" s="6"/>
      <c r="H90" s="6">
        <f>E90-F90</f>
        <v>11400</v>
      </c>
      <c r="I90" s="6">
        <f>+I89+G90-H90</f>
        <v>891689.50000000023</v>
      </c>
      <c r="J90" s="3" t="s">
        <v>9005</v>
      </c>
      <c r="K90" s="7"/>
      <c r="L90" s="75" t="s">
        <v>8409</v>
      </c>
    </row>
    <row r="91" spans="1:12" x14ac:dyDescent="0.2">
      <c r="A91" s="105">
        <v>41338</v>
      </c>
      <c r="B91" s="50">
        <v>4769</v>
      </c>
      <c r="C91" s="3" t="s">
        <v>8292</v>
      </c>
      <c r="D91" s="6">
        <v>2300</v>
      </c>
      <c r="E91" s="6">
        <v>2300</v>
      </c>
      <c r="F91" s="6"/>
      <c r="G91" s="6"/>
      <c r="H91" s="6">
        <f>E91-F91</f>
        <v>2300</v>
      </c>
      <c r="I91" s="6">
        <f>+I90+G91-H91</f>
        <v>889389.50000000023</v>
      </c>
      <c r="J91" s="3" t="s">
        <v>9004</v>
      </c>
      <c r="K91" s="7"/>
      <c r="L91" s="75" t="s">
        <v>8409</v>
      </c>
    </row>
    <row r="92" spans="1:12" x14ac:dyDescent="0.2">
      <c r="A92" s="105">
        <v>41338</v>
      </c>
      <c r="B92" s="50">
        <v>4770</v>
      </c>
      <c r="C92" s="3" t="s">
        <v>8494</v>
      </c>
      <c r="D92" s="6">
        <v>2000</v>
      </c>
      <c r="E92" s="6">
        <v>2000</v>
      </c>
      <c r="F92" s="6"/>
      <c r="G92" s="6"/>
      <c r="H92" s="6">
        <f>E92-F92</f>
        <v>2000</v>
      </c>
      <c r="I92" s="6">
        <f>+I91+G92-H92</f>
        <v>887389.50000000023</v>
      </c>
      <c r="J92" s="3" t="s">
        <v>9003</v>
      </c>
      <c r="K92" s="7"/>
      <c r="L92" s="75" t="s">
        <v>8409</v>
      </c>
    </row>
    <row r="93" spans="1:12" x14ac:dyDescent="0.2">
      <c r="A93" s="105">
        <v>41338</v>
      </c>
      <c r="B93" s="50">
        <v>4771</v>
      </c>
      <c r="C93" s="3" t="s">
        <v>7090</v>
      </c>
      <c r="D93" s="6">
        <v>700</v>
      </c>
      <c r="E93" s="6">
        <v>700</v>
      </c>
      <c r="F93" s="6"/>
      <c r="G93" s="6"/>
      <c r="H93" s="6">
        <f>E93-F93</f>
        <v>700</v>
      </c>
      <c r="I93" s="6">
        <f>+I92+G93-H93</f>
        <v>886689.50000000023</v>
      </c>
      <c r="J93" s="3" t="s">
        <v>9002</v>
      </c>
      <c r="K93" s="7"/>
      <c r="L93" s="75" t="s">
        <v>8409</v>
      </c>
    </row>
    <row r="94" spans="1:12" x14ac:dyDescent="0.2">
      <c r="A94" s="105">
        <v>41338</v>
      </c>
      <c r="B94" s="50">
        <v>4772</v>
      </c>
      <c r="C94" s="3" t="s">
        <v>5790</v>
      </c>
      <c r="D94" s="6"/>
      <c r="E94" s="6"/>
      <c r="F94" s="6">
        <f>E94*0.05</f>
        <v>0</v>
      </c>
      <c r="G94" s="6"/>
      <c r="H94" s="6">
        <f>E94-F94</f>
        <v>0</v>
      </c>
      <c r="I94" s="6">
        <f>+I93+G94-H94</f>
        <v>886689.50000000023</v>
      </c>
      <c r="J94" s="3" t="s">
        <v>5790</v>
      </c>
      <c r="K94" s="7"/>
      <c r="L94" s="75" t="s">
        <v>5789</v>
      </c>
    </row>
    <row r="95" spans="1:12" x14ac:dyDescent="0.2">
      <c r="A95" s="105">
        <v>41338</v>
      </c>
      <c r="B95" s="50">
        <v>4773</v>
      </c>
      <c r="C95" s="3" t="s">
        <v>9001</v>
      </c>
      <c r="D95" s="6">
        <v>48384.71</v>
      </c>
      <c r="E95" s="6">
        <v>48384.71</v>
      </c>
      <c r="F95" s="6">
        <f>E95*0.05</f>
        <v>2419.2355000000002</v>
      </c>
      <c r="G95" s="6"/>
      <c r="H95" s="6">
        <f>E95-F95</f>
        <v>45965.474499999997</v>
      </c>
      <c r="I95" s="6">
        <f>+I94+G95-H95</f>
        <v>840724.02550000022</v>
      </c>
      <c r="J95" s="3" t="s">
        <v>8999</v>
      </c>
      <c r="K95" s="7"/>
      <c r="L95" s="75" t="s">
        <v>8409</v>
      </c>
    </row>
    <row r="96" spans="1:12" x14ac:dyDescent="0.2">
      <c r="A96" s="105">
        <v>41338</v>
      </c>
      <c r="B96" s="50">
        <v>4774</v>
      </c>
      <c r="C96" s="3" t="s">
        <v>8717</v>
      </c>
      <c r="D96" s="6">
        <v>5000</v>
      </c>
      <c r="E96" s="6">
        <v>5000</v>
      </c>
      <c r="F96" s="6"/>
      <c r="G96" s="6"/>
      <c r="H96" s="6">
        <f>E96-F96</f>
        <v>5000</v>
      </c>
      <c r="I96" s="6">
        <f>+I95+G96-H96</f>
        <v>835724.02550000022</v>
      </c>
      <c r="J96" s="3" t="s">
        <v>9000</v>
      </c>
      <c r="K96" s="7"/>
      <c r="L96" s="75" t="s">
        <v>8409</v>
      </c>
    </row>
    <row r="97" spans="1:13" x14ac:dyDescent="0.2">
      <c r="A97" s="105">
        <v>41338</v>
      </c>
      <c r="B97" s="50">
        <v>4775</v>
      </c>
      <c r="C97" s="3" t="s">
        <v>5790</v>
      </c>
      <c r="D97" s="6"/>
      <c r="E97" s="6"/>
      <c r="F97" s="6">
        <f>E97*0.05</f>
        <v>0</v>
      </c>
      <c r="G97" s="6"/>
      <c r="H97" s="6">
        <f>E97-F97</f>
        <v>0</v>
      </c>
      <c r="I97" s="6">
        <f>+I96+G97-H97</f>
        <v>835724.02550000022</v>
      </c>
      <c r="J97" s="3" t="s">
        <v>5790</v>
      </c>
      <c r="K97" s="7"/>
      <c r="L97" s="75" t="s">
        <v>5789</v>
      </c>
      <c r="M97" s="86"/>
    </row>
    <row r="98" spans="1:13" x14ac:dyDescent="0.2">
      <c r="A98" s="105">
        <v>41338</v>
      </c>
      <c r="B98" s="50">
        <v>4776</v>
      </c>
      <c r="C98" s="3" t="s">
        <v>8717</v>
      </c>
      <c r="D98" s="6">
        <v>2280</v>
      </c>
      <c r="E98" s="6">
        <v>2280</v>
      </c>
      <c r="F98" s="6"/>
      <c r="G98" s="6"/>
      <c r="H98" s="6">
        <f>E98-F98</f>
        <v>2280</v>
      </c>
      <c r="I98" s="6">
        <f>+I97+G98-H98</f>
        <v>833444.02550000022</v>
      </c>
      <c r="J98" s="3" t="s">
        <v>9000</v>
      </c>
      <c r="K98" s="7"/>
      <c r="L98" s="75" t="s">
        <v>8409</v>
      </c>
    </row>
    <row r="99" spans="1:13" x14ac:dyDescent="0.2">
      <c r="A99" s="105">
        <v>41339</v>
      </c>
      <c r="B99" s="50">
        <v>4777</v>
      </c>
      <c r="C99" s="3" t="s">
        <v>5104</v>
      </c>
      <c r="D99" s="6">
        <v>32000</v>
      </c>
      <c r="E99" s="6">
        <v>32000</v>
      </c>
      <c r="F99" s="6">
        <f>E99*0.05</f>
        <v>1600</v>
      </c>
      <c r="G99" s="6"/>
      <c r="H99" s="6">
        <f>E99-F99</f>
        <v>30400</v>
      </c>
      <c r="I99" s="6">
        <f>+I98+G99-H99</f>
        <v>803044.02550000022</v>
      </c>
      <c r="J99" s="3" t="s">
        <v>8999</v>
      </c>
      <c r="K99" s="7"/>
      <c r="L99" s="75" t="s">
        <v>8409</v>
      </c>
      <c r="M99" s="86"/>
    </row>
    <row r="100" spans="1:13" x14ac:dyDescent="0.2">
      <c r="A100" s="105">
        <v>41339</v>
      </c>
      <c r="B100" s="50">
        <v>4778</v>
      </c>
      <c r="C100" s="3" t="s">
        <v>7133</v>
      </c>
      <c r="D100" s="6">
        <v>4710</v>
      </c>
      <c r="E100" s="6">
        <v>4710</v>
      </c>
      <c r="F100" s="6">
        <f>E100*0.05</f>
        <v>235.5</v>
      </c>
      <c r="G100" s="6"/>
      <c r="H100" s="6">
        <f>E100-F100</f>
        <v>4474.5</v>
      </c>
      <c r="I100" s="6">
        <f>+I99+G100-H100</f>
        <v>798569.52550000022</v>
      </c>
      <c r="J100" s="3" t="s">
        <v>8998</v>
      </c>
      <c r="K100" s="7"/>
      <c r="L100" s="75" t="s">
        <v>8409</v>
      </c>
      <c r="M100" s="125"/>
    </row>
    <row r="101" spans="1:13" x14ac:dyDescent="0.2">
      <c r="A101" s="105">
        <v>41339</v>
      </c>
      <c r="B101" s="50">
        <v>4779</v>
      </c>
      <c r="C101" s="3" t="s">
        <v>7224</v>
      </c>
      <c r="D101" s="6">
        <v>600</v>
      </c>
      <c r="E101" s="6">
        <v>600</v>
      </c>
      <c r="F101" s="6"/>
      <c r="G101" s="6"/>
      <c r="H101" s="6">
        <f>E101-F101</f>
        <v>600</v>
      </c>
      <c r="I101" s="6">
        <f>+I100+G101-H101</f>
        <v>797969.52550000022</v>
      </c>
      <c r="J101" s="3" t="s">
        <v>8997</v>
      </c>
      <c r="K101" s="7"/>
      <c r="L101" s="75" t="s">
        <v>8409</v>
      </c>
      <c r="M101" s="86"/>
    </row>
    <row r="102" spans="1:13" x14ac:dyDescent="0.2">
      <c r="A102" s="105">
        <v>41339</v>
      </c>
      <c r="B102" s="50">
        <v>4780</v>
      </c>
      <c r="C102" s="3" t="s">
        <v>8996</v>
      </c>
      <c r="D102" s="6">
        <v>20215.060000000001</v>
      </c>
      <c r="E102" s="6">
        <v>20215.060000000001</v>
      </c>
      <c r="F102" s="6">
        <v>995.63</v>
      </c>
      <c r="G102" s="6"/>
      <c r="H102" s="6">
        <f>E102-F102</f>
        <v>19219.43</v>
      </c>
      <c r="I102" s="6">
        <f>+I101+G102-H102</f>
        <v>778750.09550000017</v>
      </c>
      <c r="J102" s="3" t="s">
        <v>8995</v>
      </c>
      <c r="K102" s="7"/>
      <c r="L102" s="75" t="s">
        <v>8409</v>
      </c>
      <c r="M102" s="86"/>
    </row>
    <row r="103" spans="1:13" x14ac:dyDescent="0.2">
      <c r="A103" s="105">
        <v>41339</v>
      </c>
      <c r="B103" s="50">
        <v>4781</v>
      </c>
      <c r="C103" s="3" t="s">
        <v>8994</v>
      </c>
      <c r="D103" s="6">
        <v>1300</v>
      </c>
      <c r="E103" s="6">
        <v>1300</v>
      </c>
      <c r="F103" s="6">
        <f>E103*0.05</f>
        <v>65</v>
      </c>
      <c r="G103" s="6"/>
      <c r="H103" s="6">
        <f>E103-F103</f>
        <v>1235</v>
      </c>
      <c r="I103" s="6">
        <f>+I102+G103-H103</f>
        <v>777515.09550000017</v>
      </c>
      <c r="J103" s="3" t="s">
        <v>8993</v>
      </c>
      <c r="K103" s="7"/>
      <c r="L103" s="75" t="s">
        <v>8409</v>
      </c>
    </row>
    <row r="104" spans="1:13" x14ac:dyDescent="0.2">
      <c r="A104" s="105">
        <v>41339</v>
      </c>
      <c r="B104" s="50">
        <v>4782</v>
      </c>
      <c r="C104" s="3" t="s">
        <v>8479</v>
      </c>
      <c r="D104" s="6">
        <v>13684.12</v>
      </c>
      <c r="E104" s="6">
        <v>13684.12</v>
      </c>
      <c r="F104" s="6">
        <v>596.73</v>
      </c>
      <c r="G104" s="6"/>
      <c r="H104" s="6">
        <f>E104-F104</f>
        <v>13087.390000000001</v>
      </c>
      <c r="I104" s="6">
        <f>+I103+G104-H104</f>
        <v>764427.70550000016</v>
      </c>
      <c r="J104" s="3" t="s">
        <v>8992</v>
      </c>
      <c r="K104" s="7"/>
      <c r="L104" s="75" t="s">
        <v>8409</v>
      </c>
    </row>
    <row r="105" spans="1:13" x14ac:dyDescent="0.2">
      <c r="A105" s="105">
        <v>41339</v>
      </c>
      <c r="B105" s="50">
        <v>4783</v>
      </c>
      <c r="C105" s="3" t="s">
        <v>8991</v>
      </c>
      <c r="D105" s="6">
        <v>1000</v>
      </c>
      <c r="E105" s="6">
        <v>1000</v>
      </c>
      <c r="F105" s="6"/>
      <c r="G105" s="6"/>
      <c r="H105" s="6">
        <f>E105-F105</f>
        <v>1000</v>
      </c>
      <c r="I105" s="6">
        <f>+I104+G105-H105</f>
        <v>763427.70550000016</v>
      </c>
      <c r="J105" s="3" t="s">
        <v>8990</v>
      </c>
      <c r="K105" s="7"/>
      <c r="L105" s="75" t="s">
        <v>8409</v>
      </c>
    </row>
    <row r="106" spans="1:13" x14ac:dyDescent="0.2">
      <c r="A106" s="105">
        <v>41339</v>
      </c>
      <c r="B106" s="50">
        <v>4784</v>
      </c>
      <c r="C106" s="3" t="s">
        <v>8640</v>
      </c>
      <c r="D106" s="6">
        <v>1100</v>
      </c>
      <c r="E106" s="6">
        <v>1100</v>
      </c>
      <c r="F106" s="6"/>
      <c r="G106" s="6"/>
      <c r="H106" s="6">
        <f>E106-F106</f>
        <v>1100</v>
      </c>
      <c r="I106" s="6">
        <f>+I105+G106-H106</f>
        <v>762327.70550000016</v>
      </c>
      <c r="J106" s="3" t="s">
        <v>8989</v>
      </c>
      <c r="K106" s="7"/>
      <c r="L106" s="75" t="s">
        <v>8409</v>
      </c>
    </row>
    <row r="107" spans="1:13" x14ac:dyDescent="0.2">
      <c r="A107" s="105">
        <v>41344</v>
      </c>
      <c r="B107" s="50">
        <v>4785</v>
      </c>
      <c r="C107" s="3" t="s">
        <v>8988</v>
      </c>
      <c r="D107" s="6">
        <v>783.2</v>
      </c>
      <c r="E107" s="6">
        <v>783.2</v>
      </c>
      <c r="F107" s="6"/>
      <c r="G107" s="6"/>
      <c r="H107" s="6">
        <f>E107-F107</f>
        <v>783.2</v>
      </c>
      <c r="I107" s="6">
        <f>+I106+G107-H107</f>
        <v>761544.5055000002</v>
      </c>
      <c r="J107" s="3" t="s">
        <v>8987</v>
      </c>
      <c r="K107" s="7"/>
      <c r="L107" s="75" t="s">
        <v>8409</v>
      </c>
    </row>
    <row r="108" spans="1:13" x14ac:dyDescent="0.2">
      <c r="A108" s="105">
        <v>41344</v>
      </c>
      <c r="B108" s="50">
        <v>4786</v>
      </c>
      <c r="C108" s="3" t="s">
        <v>8986</v>
      </c>
      <c r="D108" s="6">
        <v>2500</v>
      </c>
      <c r="E108" s="6">
        <v>2500</v>
      </c>
      <c r="F108" s="6"/>
      <c r="G108" s="6"/>
      <c r="H108" s="6">
        <f>E108-F108</f>
        <v>2500</v>
      </c>
      <c r="I108" s="6">
        <f>+I107+G108-H108</f>
        <v>759044.5055000002</v>
      </c>
      <c r="J108" s="3" t="s">
        <v>8985</v>
      </c>
      <c r="K108" s="7"/>
      <c r="L108" s="75" t="s">
        <v>8409</v>
      </c>
    </row>
    <row r="109" spans="1:13" x14ac:dyDescent="0.2">
      <c r="A109" s="105">
        <v>41347</v>
      </c>
      <c r="B109" s="50">
        <v>4787</v>
      </c>
      <c r="C109" s="3" t="s">
        <v>8344</v>
      </c>
      <c r="D109" s="6">
        <v>8000</v>
      </c>
      <c r="E109" s="6">
        <v>8000</v>
      </c>
      <c r="F109" s="6"/>
      <c r="G109" s="6"/>
      <c r="H109" s="6">
        <f>E109-F109</f>
        <v>8000</v>
      </c>
      <c r="I109" s="6">
        <f>+I108+G109-H109</f>
        <v>751044.5055000002</v>
      </c>
      <c r="J109" s="3" t="s">
        <v>8981</v>
      </c>
      <c r="K109" s="7"/>
      <c r="L109" s="75" t="s">
        <v>8409</v>
      </c>
    </row>
    <row r="110" spans="1:13" x14ac:dyDescent="0.2">
      <c r="A110" s="105">
        <v>41347</v>
      </c>
      <c r="B110" s="50">
        <v>4788</v>
      </c>
      <c r="C110" s="3" t="s">
        <v>8292</v>
      </c>
      <c r="D110" s="6">
        <v>2300</v>
      </c>
      <c r="E110" s="6">
        <v>2300</v>
      </c>
      <c r="F110" s="6"/>
      <c r="G110" s="6"/>
      <c r="H110" s="6">
        <f>E110-F110</f>
        <v>2300</v>
      </c>
      <c r="I110" s="6">
        <f>+I109+G110-H110</f>
        <v>748744.5055000002</v>
      </c>
      <c r="J110" s="3" t="s">
        <v>8984</v>
      </c>
      <c r="K110" s="7"/>
      <c r="L110" s="75" t="s">
        <v>8409</v>
      </c>
    </row>
    <row r="111" spans="1:13" x14ac:dyDescent="0.2">
      <c r="A111" s="105">
        <v>41347</v>
      </c>
      <c r="B111" s="50">
        <v>4789</v>
      </c>
      <c r="C111" s="3" t="s">
        <v>8494</v>
      </c>
      <c r="D111" s="6">
        <v>2000</v>
      </c>
      <c r="E111" s="6">
        <v>2000</v>
      </c>
      <c r="F111" s="6"/>
      <c r="G111" s="6"/>
      <c r="H111" s="6">
        <f>E111-F111</f>
        <v>2000</v>
      </c>
      <c r="I111" s="6">
        <f>+I110+G111-H111</f>
        <v>746744.5055000002</v>
      </c>
      <c r="J111" s="3" t="s">
        <v>8983</v>
      </c>
      <c r="K111" s="7"/>
      <c r="L111" s="75" t="s">
        <v>8409</v>
      </c>
    </row>
    <row r="112" spans="1:13" x14ac:dyDescent="0.2">
      <c r="A112" s="105">
        <v>41358</v>
      </c>
      <c r="B112" s="50">
        <v>4790</v>
      </c>
      <c r="C112" s="3" t="s">
        <v>7090</v>
      </c>
      <c r="D112" s="6">
        <v>700</v>
      </c>
      <c r="E112" s="6">
        <v>700</v>
      </c>
      <c r="F112" s="6"/>
      <c r="G112" s="6"/>
      <c r="H112" s="6">
        <f>E112-F112</f>
        <v>700</v>
      </c>
      <c r="I112" s="6">
        <f>+I111+G112-H112</f>
        <v>746044.5055000002</v>
      </c>
      <c r="J112" s="3" t="s">
        <v>8833</v>
      </c>
      <c r="K112" s="135"/>
      <c r="L112" s="134" t="s">
        <v>8982</v>
      </c>
    </row>
    <row r="113" spans="1:12" x14ac:dyDescent="0.2">
      <c r="A113" s="105">
        <v>41358</v>
      </c>
      <c r="B113" s="50">
        <v>4791</v>
      </c>
      <c r="C113" s="3" t="s">
        <v>6718</v>
      </c>
      <c r="D113" s="6">
        <v>8000</v>
      </c>
      <c r="E113" s="6">
        <v>8000</v>
      </c>
      <c r="F113" s="6"/>
      <c r="G113" s="6"/>
      <c r="H113" s="6">
        <f>E113-F113</f>
        <v>8000</v>
      </c>
      <c r="I113" s="6">
        <f>+I112+G113-H113</f>
        <v>738044.5055000002</v>
      </c>
      <c r="J113" s="3" t="s">
        <v>8981</v>
      </c>
      <c r="K113" s="7"/>
      <c r="L113" s="75" t="s">
        <v>8409</v>
      </c>
    </row>
    <row r="114" spans="1:12" x14ac:dyDescent="0.2">
      <c r="A114" s="105">
        <v>41358</v>
      </c>
      <c r="B114" s="50">
        <v>4792</v>
      </c>
      <c r="C114" s="3" t="s">
        <v>8345</v>
      </c>
      <c r="D114" s="6">
        <v>8000</v>
      </c>
      <c r="E114" s="6">
        <v>8000</v>
      </c>
      <c r="F114" s="6"/>
      <c r="G114" s="6"/>
      <c r="H114" s="6">
        <f>E114-F114</f>
        <v>8000</v>
      </c>
      <c r="I114" s="6">
        <f>+I113+G114-H114</f>
        <v>730044.5055000002</v>
      </c>
      <c r="J114" s="3" t="s">
        <v>8981</v>
      </c>
      <c r="K114" s="7"/>
      <c r="L114" s="75" t="s">
        <v>8409</v>
      </c>
    </row>
    <row r="115" spans="1:12" x14ac:dyDescent="0.2">
      <c r="A115" s="105">
        <v>41358</v>
      </c>
      <c r="B115" s="50">
        <v>4793</v>
      </c>
      <c r="C115" s="3" t="s">
        <v>8344</v>
      </c>
      <c r="D115" s="6">
        <v>8000</v>
      </c>
      <c r="E115" s="6">
        <v>8000</v>
      </c>
      <c r="F115" s="6"/>
      <c r="G115" s="6"/>
      <c r="H115" s="6">
        <f>E115-F115</f>
        <v>8000</v>
      </c>
      <c r="I115" s="6">
        <f>+I114+G115-H115</f>
        <v>722044.5055000002</v>
      </c>
      <c r="J115" s="3" t="s">
        <v>8981</v>
      </c>
      <c r="K115" s="7"/>
      <c r="L115" s="75" t="s">
        <v>8409</v>
      </c>
    </row>
    <row r="116" spans="1:12" x14ac:dyDescent="0.2">
      <c r="A116" s="105">
        <v>41358</v>
      </c>
      <c r="B116" s="50">
        <v>4794</v>
      </c>
      <c r="C116" s="3" t="s">
        <v>8856</v>
      </c>
      <c r="D116" s="6">
        <v>6000</v>
      </c>
      <c r="E116" s="6">
        <v>6000</v>
      </c>
      <c r="F116" s="6"/>
      <c r="G116" s="6"/>
      <c r="H116" s="6">
        <f>E116-F116</f>
        <v>6000</v>
      </c>
      <c r="I116" s="6">
        <f>+I115+G116-H116</f>
        <v>716044.5055000002</v>
      </c>
      <c r="J116" s="3" t="s">
        <v>8980</v>
      </c>
      <c r="K116" s="7"/>
      <c r="L116" s="75" t="s">
        <v>8409</v>
      </c>
    </row>
    <row r="117" spans="1:12" x14ac:dyDescent="0.2">
      <c r="A117" s="105">
        <v>41358</v>
      </c>
      <c r="B117" s="50">
        <v>4795</v>
      </c>
      <c r="C117" s="3" t="s">
        <v>7127</v>
      </c>
      <c r="D117" s="6">
        <v>6000</v>
      </c>
      <c r="E117" s="6">
        <v>6000</v>
      </c>
      <c r="F117" s="6"/>
      <c r="G117" s="6"/>
      <c r="H117" s="6">
        <f>E117-F117</f>
        <v>6000</v>
      </c>
      <c r="I117" s="6">
        <f>+I116+G117-H117</f>
        <v>710044.5055000002</v>
      </c>
      <c r="J117" s="3" t="s">
        <v>8977</v>
      </c>
      <c r="K117" s="7"/>
      <c r="L117" s="75" t="s">
        <v>8409</v>
      </c>
    </row>
    <row r="118" spans="1:12" x14ac:dyDescent="0.2">
      <c r="A118" s="105">
        <v>41358</v>
      </c>
      <c r="B118" s="50">
        <v>4796</v>
      </c>
      <c r="C118" s="3" t="s">
        <v>5790</v>
      </c>
      <c r="D118" s="6"/>
      <c r="E118" s="6"/>
      <c r="F118" s="6">
        <f>E118*0.05</f>
        <v>0</v>
      </c>
      <c r="G118" s="6"/>
      <c r="H118" s="6">
        <f>E118-F118</f>
        <v>0</v>
      </c>
      <c r="I118" s="6">
        <f>+I117+G118-H118</f>
        <v>710044.5055000002</v>
      </c>
      <c r="J118" s="3" t="s">
        <v>5790</v>
      </c>
      <c r="K118" s="7"/>
      <c r="L118" s="75" t="s">
        <v>5789</v>
      </c>
    </row>
    <row r="119" spans="1:12" x14ac:dyDescent="0.2">
      <c r="A119" s="105">
        <v>41358</v>
      </c>
      <c r="B119" s="50">
        <v>4797</v>
      </c>
      <c r="C119" s="3" t="s">
        <v>8717</v>
      </c>
      <c r="D119" s="6">
        <v>2270</v>
      </c>
      <c r="E119" s="6">
        <v>2270</v>
      </c>
      <c r="F119" s="6"/>
      <c r="G119" s="6"/>
      <c r="H119" s="6">
        <f>E119-F119</f>
        <v>2270</v>
      </c>
      <c r="I119" s="6">
        <f>+I118+G119-H119</f>
        <v>707774.5055000002</v>
      </c>
      <c r="J119" s="3" t="s">
        <v>8979</v>
      </c>
      <c r="K119" s="7"/>
      <c r="L119" s="75" t="s">
        <v>8409</v>
      </c>
    </row>
    <row r="120" spans="1:12" x14ac:dyDescent="0.2">
      <c r="A120" s="105">
        <v>41358</v>
      </c>
      <c r="B120" s="50">
        <v>4798</v>
      </c>
      <c r="C120" s="3" t="s">
        <v>7753</v>
      </c>
      <c r="D120" s="6">
        <v>6000</v>
      </c>
      <c r="E120" s="6">
        <v>6000</v>
      </c>
      <c r="F120" s="6"/>
      <c r="G120" s="6"/>
      <c r="H120" s="6">
        <f>E120-F120</f>
        <v>6000</v>
      </c>
      <c r="I120" s="6">
        <f>+I119+G120-H120</f>
        <v>701774.5055000002</v>
      </c>
      <c r="J120" s="3" t="s">
        <v>8978</v>
      </c>
      <c r="K120" s="7"/>
      <c r="L120" s="75" t="s">
        <v>8409</v>
      </c>
    </row>
    <row r="121" spans="1:12" x14ac:dyDescent="0.2">
      <c r="A121" s="105">
        <v>41358</v>
      </c>
      <c r="B121" s="50">
        <v>4799</v>
      </c>
      <c r="C121" s="3" t="s">
        <v>8931</v>
      </c>
      <c r="D121" s="6">
        <v>6000</v>
      </c>
      <c r="E121" s="6">
        <v>6000</v>
      </c>
      <c r="F121" s="6"/>
      <c r="G121" s="6"/>
      <c r="H121" s="6">
        <f>E121-F121</f>
        <v>6000</v>
      </c>
      <c r="I121" s="6">
        <f>+I120+G121-H121</f>
        <v>695774.5055000002</v>
      </c>
      <c r="J121" s="3" t="s">
        <v>8977</v>
      </c>
      <c r="K121" s="7"/>
      <c r="L121" s="75" t="s">
        <v>8409</v>
      </c>
    </row>
    <row r="122" spans="1:12" x14ac:dyDescent="0.2">
      <c r="A122" s="105">
        <v>41358</v>
      </c>
      <c r="B122" s="50">
        <v>4800</v>
      </c>
      <c r="C122" s="3" t="s">
        <v>8630</v>
      </c>
      <c r="D122" s="6">
        <v>6000</v>
      </c>
      <c r="E122" s="6">
        <v>6000</v>
      </c>
      <c r="F122" s="6"/>
      <c r="G122" s="6"/>
      <c r="H122" s="6">
        <f>E122-F122</f>
        <v>6000</v>
      </c>
      <c r="I122" s="6">
        <f>+I121+G122-H122</f>
        <v>689774.5055000002</v>
      </c>
      <c r="J122" s="3" t="s">
        <v>8976</v>
      </c>
      <c r="K122" s="7"/>
      <c r="L122" s="75" t="s">
        <v>8409</v>
      </c>
    </row>
    <row r="123" spans="1:12" x14ac:dyDescent="0.2">
      <c r="A123" s="105">
        <v>41358</v>
      </c>
      <c r="B123" s="50">
        <v>4801</v>
      </c>
      <c r="C123" s="3" t="s">
        <v>6410</v>
      </c>
      <c r="D123" s="6">
        <v>6000</v>
      </c>
      <c r="E123" s="6">
        <v>6000</v>
      </c>
      <c r="F123" s="6"/>
      <c r="G123" s="6"/>
      <c r="H123" s="6">
        <f>E123-F123</f>
        <v>6000</v>
      </c>
      <c r="I123" s="6">
        <f>+I122+G123-H123</f>
        <v>683774.5055000002</v>
      </c>
      <c r="J123" s="3" t="s">
        <v>8976</v>
      </c>
      <c r="K123" s="7"/>
      <c r="L123" s="75" t="s">
        <v>8409</v>
      </c>
    </row>
    <row r="124" spans="1:12" x14ac:dyDescent="0.2">
      <c r="A124" s="105">
        <v>41358</v>
      </c>
      <c r="B124" s="50">
        <v>4802</v>
      </c>
      <c r="C124" s="3" t="s">
        <v>8325</v>
      </c>
      <c r="D124" s="6">
        <v>3000</v>
      </c>
      <c r="E124" s="6">
        <v>3000</v>
      </c>
      <c r="F124" s="6"/>
      <c r="G124" s="6"/>
      <c r="H124" s="6">
        <f>E124-F124</f>
        <v>3000</v>
      </c>
      <c r="I124" s="6">
        <f>+I123+G124-H124</f>
        <v>680774.5055000002</v>
      </c>
      <c r="J124" s="3" t="s">
        <v>8975</v>
      </c>
      <c r="K124" s="7"/>
      <c r="L124" s="75" t="s">
        <v>8409</v>
      </c>
    </row>
    <row r="125" spans="1:12" x14ac:dyDescent="0.2">
      <c r="A125" s="105">
        <v>41358</v>
      </c>
      <c r="B125" s="50">
        <v>4803</v>
      </c>
      <c r="C125" s="3" t="s">
        <v>8665</v>
      </c>
      <c r="D125" s="6">
        <v>4000</v>
      </c>
      <c r="E125" s="6">
        <v>4000</v>
      </c>
      <c r="F125" s="6"/>
      <c r="G125" s="6"/>
      <c r="H125" s="6">
        <f>E125-F125</f>
        <v>4000</v>
      </c>
      <c r="I125" s="6">
        <f>+I124+G125-H125</f>
        <v>676774.5055000002</v>
      </c>
      <c r="J125" s="3" t="s">
        <v>8752</v>
      </c>
      <c r="K125" s="7"/>
      <c r="L125" s="75" t="s">
        <v>8409</v>
      </c>
    </row>
    <row r="126" spans="1:12" x14ac:dyDescent="0.2">
      <c r="A126" s="105">
        <v>41358</v>
      </c>
      <c r="B126" s="50">
        <v>4804</v>
      </c>
      <c r="C126" s="3" t="s">
        <v>8204</v>
      </c>
      <c r="D126" s="6">
        <v>4500</v>
      </c>
      <c r="E126" s="6">
        <v>4500</v>
      </c>
      <c r="F126" s="6"/>
      <c r="G126" s="6"/>
      <c r="H126" s="6">
        <f>E126-F126</f>
        <v>4500</v>
      </c>
      <c r="I126" s="6">
        <f>+I125+G126-H126</f>
        <v>672274.5055000002</v>
      </c>
      <c r="J126" s="3" t="s">
        <v>8974</v>
      </c>
      <c r="K126" s="7"/>
      <c r="L126" s="75" t="s">
        <v>8409</v>
      </c>
    </row>
    <row r="127" spans="1:12" x14ac:dyDescent="0.2">
      <c r="A127" s="105">
        <v>41358</v>
      </c>
      <c r="B127" s="50">
        <v>4805</v>
      </c>
      <c r="C127" s="3" t="s">
        <v>8848</v>
      </c>
      <c r="D127" s="6">
        <v>7000</v>
      </c>
      <c r="E127" s="6">
        <v>7000</v>
      </c>
      <c r="F127" s="6"/>
      <c r="G127" s="6"/>
      <c r="H127" s="6">
        <f>E127-F127</f>
        <v>7000</v>
      </c>
      <c r="I127" s="6">
        <f>+I126+G127-H127</f>
        <v>665274.5055000002</v>
      </c>
      <c r="J127" s="3" t="s">
        <v>8973</v>
      </c>
      <c r="K127" s="7"/>
      <c r="L127" s="75" t="s">
        <v>8409</v>
      </c>
    </row>
    <row r="128" spans="1:12" x14ac:dyDescent="0.2">
      <c r="A128" s="105">
        <v>41358</v>
      </c>
      <c r="B128" s="50">
        <v>4806</v>
      </c>
      <c r="C128" s="3" t="s">
        <v>8972</v>
      </c>
      <c r="D128" s="6">
        <v>4000</v>
      </c>
      <c r="E128" s="6">
        <v>4000</v>
      </c>
      <c r="F128" s="6"/>
      <c r="G128" s="6"/>
      <c r="H128" s="6">
        <f>E128-F128</f>
        <v>4000</v>
      </c>
      <c r="I128" s="6">
        <f>+I127+G128-H128</f>
        <v>661274.5055000002</v>
      </c>
      <c r="J128" s="3" t="s">
        <v>8748</v>
      </c>
      <c r="K128" s="7"/>
      <c r="L128" s="75" t="s">
        <v>8409</v>
      </c>
    </row>
    <row r="129" spans="1:12" x14ac:dyDescent="0.2">
      <c r="A129" s="105">
        <v>41358</v>
      </c>
      <c r="B129" s="50">
        <v>4807</v>
      </c>
      <c r="C129" s="3" t="s">
        <v>5790</v>
      </c>
      <c r="D129" s="6"/>
      <c r="E129" s="6"/>
      <c r="F129" s="6">
        <f>E129*0.05</f>
        <v>0</v>
      </c>
      <c r="G129" s="6"/>
      <c r="H129" s="6">
        <f>E129-F129</f>
        <v>0</v>
      </c>
      <c r="I129" s="6">
        <f>+I128+G129-H129</f>
        <v>661274.5055000002</v>
      </c>
      <c r="J129" s="3" t="s">
        <v>5790</v>
      </c>
      <c r="K129" s="7"/>
      <c r="L129" s="75" t="s">
        <v>5789</v>
      </c>
    </row>
    <row r="130" spans="1:12" x14ac:dyDescent="0.2">
      <c r="A130" s="105">
        <v>41358</v>
      </c>
      <c r="B130" s="50">
        <v>4808</v>
      </c>
      <c r="C130" s="3" t="s">
        <v>8343</v>
      </c>
      <c r="D130" s="6">
        <v>4400</v>
      </c>
      <c r="E130" s="6">
        <v>4400</v>
      </c>
      <c r="F130" s="6"/>
      <c r="G130" s="6"/>
      <c r="H130" s="6">
        <f>E130-F130</f>
        <v>4400</v>
      </c>
      <c r="I130" s="6">
        <f>+I129+G130-H130</f>
        <v>656874.5055000002</v>
      </c>
      <c r="J130" s="3" t="s">
        <v>8787</v>
      </c>
      <c r="K130" s="7"/>
      <c r="L130" s="75" t="s">
        <v>8409</v>
      </c>
    </row>
    <row r="131" spans="1:12" x14ac:dyDescent="0.2">
      <c r="A131" s="105">
        <v>41358</v>
      </c>
      <c r="B131" s="50">
        <v>4809</v>
      </c>
      <c r="C131" s="3" t="s">
        <v>7008</v>
      </c>
      <c r="D131" s="6">
        <v>3000</v>
      </c>
      <c r="E131" s="6">
        <v>3000</v>
      </c>
      <c r="F131" s="6"/>
      <c r="G131" s="6"/>
      <c r="H131" s="6">
        <f>E131-F131</f>
        <v>3000</v>
      </c>
      <c r="I131" s="6">
        <f>+I130+G131-H131</f>
        <v>653874.5055000002</v>
      </c>
      <c r="J131" s="3" t="s">
        <v>8970</v>
      </c>
      <c r="K131" s="7"/>
      <c r="L131" s="75" t="s">
        <v>8409</v>
      </c>
    </row>
    <row r="132" spans="1:12" x14ac:dyDescent="0.2">
      <c r="A132" s="105">
        <v>41358</v>
      </c>
      <c r="B132" s="50">
        <v>4810</v>
      </c>
      <c r="C132" s="3" t="s">
        <v>8971</v>
      </c>
      <c r="D132" s="6">
        <v>4000</v>
      </c>
      <c r="E132" s="6">
        <v>4000</v>
      </c>
      <c r="F132" s="6"/>
      <c r="G132" s="6"/>
      <c r="H132" s="6">
        <f>E132-F132</f>
        <v>4000</v>
      </c>
      <c r="I132" s="6">
        <f>+I131+G132-H132</f>
        <v>649874.5055000002</v>
      </c>
      <c r="J132" s="3" t="s">
        <v>8970</v>
      </c>
      <c r="K132" s="7"/>
      <c r="L132" s="75" t="s">
        <v>8409</v>
      </c>
    </row>
    <row r="133" spans="1:12" x14ac:dyDescent="0.2">
      <c r="A133" s="105">
        <v>41358</v>
      </c>
      <c r="B133" s="50">
        <v>4811</v>
      </c>
      <c r="C133" s="3" t="s">
        <v>8969</v>
      </c>
      <c r="D133" s="6">
        <v>3500</v>
      </c>
      <c r="E133" s="6">
        <v>3500</v>
      </c>
      <c r="F133" s="6"/>
      <c r="G133" s="6"/>
      <c r="H133" s="6">
        <f>E133-F133</f>
        <v>3500</v>
      </c>
      <c r="I133" s="6">
        <f>+I132+G133-H133</f>
        <v>646374.5055000002</v>
      </c>
      <c r="J133" s="3" t="s">
        <v>8968</v>
      </c>
      <c r="K133" s="7"/>
      <c r="L133" s="75" t="s">
        <v>8409</v>
      </c>
    </row>
    <row r="134" spans="1:12" x14ac:dyDescent="0.2">
      <c r="A134" s="105">
        <v>41358</v>
      </c>
      <c r="B134" s="50">
        <v>4812</v>
      </c>
      <c r="C134" s="3" t="s">
        <v>5790</v>
      </c>
      <c r="D134" s="6"/>
      <c r="E134" s="6"/>
      <c r="F134" s="6">
        <f>E134*0.05</f>
        <v>0</v>
      </c>
      <c r="G134" s="6"/>
      <c r="H134" s="6">
        <f>E134-F134</f>
        <v>0</v>
      </c>
      <c r="I134" s="6">
        <f>+I133+G134-H134</f>
        <v>646374.5055000002</v>
      </c>
      <c r="J134" s="3" t="s">
        <v>5790</v>
      </c>
      <c r="K134" s="7"/>
      <c r="L134" s="75" t="s">
        <v>5789</v>
      </c>
    </row>
    <row r="135" spans="1:12" x14ac:dyDescent="0.2">
      <c r="A135" s="105">
        <v>41358</v>
      </c>
      <c r="B135" s="50">
        <v>4813</v>
      </c>
      <c r="C135" s="19" t="s">
        <v>8933</v>
      </c>
      <c r="D135" s="6">
        <v>14000</v>
      </c>
      <c r="E135" s="6">
        <v>14000</v>
      </c>
      <c r="F135" s="6"/>
      <c r="G135" s="6"/>
      <c r="H135" s="6">
        <f>E135-F135</f>
        <v>14000</v>
      </c>
      <c r="I135" s="6">
        <f>+I134+G135-H135</f>
        <v>632374.5055000002</v>
      </c>
      <c r="J135" s="19" t="s">
        <v>8834</v>
      </c>
      <c r="K135" s="7"/>
      <c r="L135" s="75" t="s">
        <v>8409</v>
      </c>
    </row>
    <row r="136" spans="1:12" x14ac:dyDescent="0.2">
      <c r="A136" s="105">
        <v>41358</v>
      </c>
      <c r="B136" s="50">
        <v>4814</v>
      </c>
      <c r="C136" s="19" t="s">
        <v>8348</v>
      </c>
      <c r="D136" s="6">
        <v>14000</v>
      </c>
      <c r="E136" s="6">
        <v>14000</v>
      </c>
      <c r="F136" s="6"/>
      <c r="G136" s="6"/>
      <c r="H136" s="6">
        <f>E136-F136</f>
        <v>14000</v>
      </c>
      <c r="I136" s="6">
        <f>+I135+G136-H136</f>
        <v>618374.5055000002</v>
      </c>
      <c r="J136" s="19" t="s">
        <v>8834</v>
      </c>
      <c r="K136" s="7"/>
      <c r="L136" s="75" t="s">
        <v>8409</v>
      </c>
    </row>
    <row r="137" spans="1:12" x14ac:dyDescent="0.2">
      <c r="A137" s="105">
        <v>41358</v>
      </c>
      <c r="B137" s="50">
        <v>4815</v>
      </c>
      <c r="C137" s="19" t="s">
        <v>8323</v>
      </c>
      <c r="D137" s="6">
        <v>3000</v>
      </c>
      <c r="E137" s="6">
        <v>3000</v>
      </c>
      <c r="F137" s="6"/>
      <c r="G137" s="6"/>
      <c r="H137" s="6">
        <f>E137-F137</f>
        <v>3000</v>
      </c>
      <c r="I137" s="6">
        <f>+I136+G137-H137</f>
        <v>615374.5055000002</v>
      </c>
      <c r="J137" s="19" t="s">
        <v>8967</v>
      </c>
      <c r="K137" s="7"/>
      <c r="L137" s="75" t="s">
        <v>8409</v>
      </c>
    </row>
    <row r="138" spans="1:12" x14ac:dyDescent="0.2">
      <c r="A138" s="105">
        <v>41358</v>
      </c>
      <c r="B138" s="50">
        <v>4816</v>
      </c>
      <c r="C138" s="19" t="s">
        <v>8724</v>
      </c>
      <c r="D138" s="6">
        <v>1120</v>
      </c>
      <c r="E138" s="6">
        <v>1120</v>
      </c>
      <c r="F138" s="6">
        <f>E138*0.05</f>
        <v>56</v>
      </c>
      <c r="G138" s="6"/>
      <c r="H138" s="6">
        <f>E138-F138</f>
        <v>1064</v>
      </c>
      <c r="I138" s="6">
        <f>+I137+G138-H138</f>
        <v>614310.5055000002</v>
      </c>
      <c r="J138" s="19" t="s">
        <v>8966</v>
      </c>
      <c r="K138" s="7"/>
      <c r="L138" s="75" t="s">
        <v>8409</v>
      </c>
    </row>
    <row r="139" spans="1:12" x14ac:dyDescent="0.2">
      <c r="A139" s="105">
        <v>41361</v>
      </c>
      <c r="B139" s="50">
        <v>4817</v>
      </c>
      <c r="C139" s="19" t="s">
        <v>8965</v>
      </c>
      <c r="D139" s="6">
        <v>680</v>
      </c>
      <c r="E139" s="6">
        <v>680</v>
      </c>
      <c r="F139" s="6"/>
      <c r="G139" s="6"/>
      <c r="H139" s="6">
        <f>E139-F139</f>
        <v>680</v>
      </c>
      <c r="I139" s="6">
        <f>+I138+G139-H139</f>
        <v>613630.5055000002</v>
      </c>
      <c r="J139" s="19" t="s">
        <v>8964</v>
      </c>
      <c r="K139" s="7"/>
      <c r="L139" s="75" t="s">
        <v>8409</v>
      </c>
    </row>
    <row r="140" spans="1:12" x14ac:dyDescent="0.2">
      <c r="A140" s="19"/>
      <c r="B140" s="50"/>
      <c r="C140" s="19" t="s">
        <v>8963</v>
      </c>
      <c r="D140" s="6"/>
      <c r="E140" s="6"/>
      <c r="F140" s="6">
        <f>E140*0.05</f>
        <v>0</v>
      </c>
      <c r="G140" s="6">
        <v>406181.16</v>
      </c>
      <c r="H140" s="6"/>
      <c r="I140" s="13">
        <f>+I139+G140-H140</f>
        <v>1019811.6655000001</v>
      </c>
      <c r="J140" s="19"/>
      <c r="K140" s="3"/>
      <c r="L140" s="75"/>
    </row>
    <row r="141" spans="1:12" x14ac:dyDescent="0.2">
      <c r="A141" s="19"/>
      <c r="B141" s="50"/>
      <c r="C141" s="19" t="s">
        <v>8962</v>
      </c>
      <c r="D141" s="6"/>
      <c r="E141" s="6"/>
      <c r="F141" s="6">
        <f>E141*0.05</f>
        <v>0</v>
      </c>
      <c r="G141" s="6">
        <v>14000</v>
      </c>
      <c r="H141" s="13"/>
      <c r="I141" s="6">
        <f>+I140+G141-H141</f>
        <v>1033811.6655000001</v>
      </c>
      <c r="J141" s="113"/>
      <c r="K141" s="3"/>
      <c r="L141" s="75"/>
    </row>
    <row r="142" spans="1:12" x14ac:dyDescent="0.2">
      <c r="A142" s="19"/>
      <c r="B142" s="50"/>
      <c r="C142" s="20" t="s">
        <v>7117</v>
      </c>
      <c r="D142" s="6"/>
      <c r="E142" s="6"/>
      <c r="F142" s="6">
        <f>E142*0.05</f>
        <v>0</v>
      </c>
      <c r="G142" s="6"/>
      <c r="H142" s="6">
        <v>1083.23</v>
      </c>
      <c r="I142" s="6">
        <f>+I141+G142-H142</f>
        <v>1032728.4355000001</v>
      </c>
      <c r="J142" s="19"/>
      <c r="K142" s="3"/>
      <c r="L142" s="75"/>
    </row>
    <row r="143" spans="1:12" x14ac:dyDescent="0.2">
      <c r="A143" s="19"/>
      <c r="B143" s="50"/>
      <c r="C143" s="113" t="s">
        <v>8961</v>
      </c>
      <c r="D143" s="13"/>
      <c r="E143" s="13"/>
      <c r="F143" s="6">
        <f>E143*0.05</f>
        <v>0</v>
      </c>
      <c r="G143" s="13"/>
      <c r="H143" s="6"/>
      <c r="I143" s="6">
        <f>+I142+G143-H143</f>
        <v>1032728.4355000001</v>
      </c>
      <c r="J143" s="19"/>
      <c r="K143" s="3"/>
      <c r="L143" s="75"/>
    </row>
    <row r="144" spans="1:12" x14ac:dyDescent="0.2">
      <c r="A144" s="105">
        <v>41366</v>
      </c>
      <c r="B144" s="50">
        <v>4818</v>
      </c>
      <c r="C144" s="3" t="s">
        <v>5790</v>
      </c>
      <c r="D144" s="6"/>
      <c r="E144" s="6"/>
      <c r="F144" s="6"/>
      <c r="G144" s="6"/>
      <c r="H144" s="6">
        <f>E144-F144</f>
        <v>0</v>
      </c>
      <c r="I144" s="6">
        <f>+I143+G144-H144</f>
        <v>1032728.4355000001</v>
      </c>
      <c r="J144" s="3" t="s">
        <v>5790</v>
      </c>
      <c r="K144" s="7"/>
      <c r="L144" s="75" t="s">
        <v>5789</v>
      </c>
    </row>
    <row r="145" spans="1:13" x14ac:dyDescent="0.2">
      <c r="A145" s="105">
        <v>41367</v>
      </c>
      <c r="B145" s="50">
        <v>4819</v>
      </c>
      <c r="C145" s="19" t="s">
        <v>8960</v>
      </c>
      <c r="D145" s="6">
        <v>3000</v>
      </c>
      <c r="E145" s="6">
        <v>3000</v>
      </c>
      <c r="F145" s="6"/>
      <c r="G145" s="6"/>
      <c r="H145" s="6">
        <f>E145-F145</f>
        <v>3000</v>
      </c>
      <c r="I145" s="6">
        <f>+I144+G145-H145</f>
        <v>1029728.4355000001</v>
      </c>
      <c r="J145" s="19" t="s">
        <v>8959</v>
      </c>
      <c r="K145" s="7"/>
      <c r="L145" s="75" t="s">
        <v>8409</v>
      </c>
    </row>
    <row r="146" spans="1:13" x14ac:dyDescent="0.2">
      <c r="A146" s="105">
        <v>41367</v>
      </c>
      <c r="B146" s="50">
        <v>4820</v>
      </c>
      <c r="C146" s="3" t="s">
        <v>5790</v>
      </c>
      <c r="D146" s="6"/>
      <c r="E146" s="6"/>
      <c r="F146" s="6">
        <f>E146*0.05</f>
        <v>0</v>
      </c>
      <c r="G146" s="6"/>
      <c r="H146" s="6">
        <f>E146-F146</f>
        <v>0</v>
      </c>
      <c r="I146" s="6">
        <f>+I145+G146-H146</f>
        <v>1029728.4355000001</v>
      </c>
      <c r="J146" s="3" t="s">
        <v>5790</v>
      </c>
      <c r="K146" s="7"/>
      <c r="L146" s="75" t="s">
        <v>5789</v>
      </c>
    </row>
    <row r="147" spans="1:13" x14ac:dyDescent="0.2">
      <c r="A147" s="105">
        <v>41367</v>
      </c>
      <c r="B147" s="50">
        <v>4821</v>
      </c>
      <c r="C147" s="19" t="s">
        <v>7079</v>
      </c>
      <c r="D147" s="6">
        <v>1750</v>
      </c>
      <c r="E147" s="6">
        <v>1750</v>
      </c>
      <c r="F147" s="6">
        <f>E147*0.05</f>
        <v>87.5</v>
      </c>
      <c r="G147" s="6"/>
      <c r="H147" s="6">
        <f>E147-F147</f>
        <v>1662.5</v>
      </c>
      <c r="I147" s="6">
        <f>+I146+G147-H147</f>
        <v>1028065.9355000001</v>
      </c>
      <c r="J147" s="19" t="s">
        <v>8958</v>
      </c>
      <c r="K147" s="7"/>
      <c r="L147" s="75" t="s">
        <v>8409</v>
      </c>
    </row>
    <row r="148" spans="1:13" x14ac:dyDescent="0.2">
      <c r="A148" s="105">
        <v>41367</v>
      </c>
      <c r="B148" s="7">
        <v>4822</v>
      </c>
      <c r="C148" s="19" t="s">
        <v>8957</v>
      </c>
      <c r="D148" s="6">
        <v>2130.6999999999998</v>
      </c>
      <c r="E148" s="6">
        <v>2130.6999999999998</v>
      </c>
      <c r="F148" s="6"/>
      <c r="G148" s="6"/>
      <c r="H148" s="6">
        <f>E148-F148</f>
        <v>2130.6999999999998</v>
      </c>
      <c r="I148" s="6">
        <f>+I147+G148-H148</f>
        <v>1025935.2355000002</v>
      </c>
      <c r="J148" s="19" t="s">
        <v>6889</v>
      </c>
      <c r="K148" s="7"/>
      <c r="L148" s="75" t="s">
        <v>8409</v>
      </c>
    </row>
    <row r="149" spans="1:13" x14ac:dyDescent="0.2">
      <c r="A149" s="105">
        <v>41367</v>
      </c>
      <c r="B149" s="7">
        <v>4823</v>
      </c>
      <c r="C149" s="19" t="s">
        <v>8512</v>
      </c>
      <c r="D149" s="6">
        <v>4640</v>
      </c>
      <c r="E149" s="6">
        <v>4640</v>
      </c>
      <c r="F149" s="6">
        <v>200</v>
      </c>
      <c r="G149" s="6"/>
      <c r="H149" s="6">
        <f>E149-F149</f>
        <v>4440</v>
      </c>
      <c r="I149" s="6">
        <f>+I148+G149-H149</f>
        <v>1021495.2355000002</v>
      </c>
      <c r="J149" s="19" t="s">
        <v>8956</v>
      </c>
      <c r="K149" s="7"/>
      <c r="L149" s="75" t="s">
        <v>8409</v>
      </c>
      <c r="M149" s="86"/>
    </row>
    <row r="150" spans="1:13" x14ac:dyDescent="0.2">
      <c r="A150" s="105">
        <v>41367</v>
      </c>
      <c r="B150" s="7">
        <v>4824</v>
      </c>
      <c r="C150" s="19" t="s">
        <v>8955</v>
      </c>
      <c r="D150" s="6">
        <v>6745</v>
      </c>
      <c r="E150" s="6">
        <v>6745</v>
      </c>
      <c r="F150" s="6">
        <f>E150*0.05</f>
        <v>337.25</v>
      </c>
      <c r="G150" s="6"/>
      <c r="H150" s="6">
        <f>E150-F150</f>
        <v>6407.75</v>
      </c>
      <c r="I150" s="6">
        <f>+I149+G150-H150</f>
        <v>1015087.4855000002</v>
      </c>
      <c r="J150" s="19" t="s">
        <v>8954</v>
      </c>
      <c r="K150" s="7"/>
      <c r="L150" s="75" t="s">
        <v>8409</v>
      </c>
    </row>
    <row r="151" spans="1:13" x14ac:dyDescent="0.2">
      <c r="A151" s="105">
        <v>41367</v>
      </c>
      <c r="B151" s="7">
        <v>4825</v>
      </c>
      <c r="C151" s="19" t="s">
        <v>8483</v>
      </c>
      <c r="D151" s="6">
        <v>6850</v>
      </c>
      <c r="E151" s="6">
        <v>6850</v>
      </c>
      <c r="F151" s="6">
        <f>E151*0.05</f>
        <v>342.5</v>
      </c>
      <c r="G151" s="6"/>
      <c r="H151" s="6">
        <f>E151-F151</f>
        <v>6507.5</v>
      </c>
      <c r="I151" s="6">
        <f>+I150+G151-H151</f>
        <v>1008579.9855000002</v>
      </c>
      <c r="J151" s="19" t="s">
        <v>8953</v>
      </c>
      <c r="K151" s="7"/>
      <c r="L151" s="75" t="s">
        <v>8409</v>
      </c>
      <c r="M151" s="86"/>
    </row>
    <row r="152" spans="1:13" x14ac:dyDescent="0.2">
      <c r="A152" s="105">
        <v>41367</v>
      </c>
      <c r="B152" s="7">
        <v>4826</v>
      </c>
      <c r="C152" s="19" t="s">
        <v>8143</v>
      </c>
      <c r="D152" s="6">
        <v>49000</v>
      </c>
      <c r="E152" s="6">
        <v>49000</v>
      </c>
      <c r="F152" s="6">
        <f>E152*0.05</f>
        <v>2450</v>
      </c>
      <c r="G152" s="6"/>
      <c r="H152" s="6">
        <f>E152-F152</f>
        <v>46550</v>
      </c>
      <c r="I152" s="6">
        <f>+I151+G152-H152</f>
        <v>962029.98550000018</v>
      </c>
      <c r="J152" s="19" t="s">
        <v>8952</v>
      </c>
      <c r="K152" s="7"/>
      <c r="L152" s="75" t="s">
        <v>8409</v>
      </c>
      <c r="M152" s="125"/>
    </row>
    <row r="153" spans="1:13" x14ac:dyDescent="0.2">
      <c r="A153" s="105">
        <v>41367</v>
      </c>
      <c r="B153" s="7">
        <v>4827</v>
      </c>
      <c r="C153" s="3" t="s">
        <v>5790</v>
      </c>
      <c r="D153" s="6"/>
      <c r="E153" s="6"/>
      <c r="F153" s="6">
        <f>E153*0.05</f>
        <v>0</v>
      </c>
      <c r="G153" s="6"/>
      <c r="H153" s="6">
        <f>E153-F153</f>
        <v>0</v>
      </c>
      <c r="I153" s="6">
        <f>+I152+G153-H153</f>
        <v>962029.98550000018</v>
      </c>
      <c r="J153" s="3" t="s">
        <v>5790</v>
      </c>
      <c r="K153" s="7"/>
      <c r="L153" s="75" t="s">
        <v>5789</v>
      </c>
      <c r="M153" s="86"/>
    </row>
    <row r="154" spans="1:13" x14ac:dyDescent="0.2">
      <c r="A154" s="105">
        <v>41367</v>
      </c>
      <c r="B154" s="7">
        <v>4828</v>
      </c>
      <c r="C154" s="19" t="s">
        <v>8645</v>
      </c>
      <c r="D154" s="6">
        <v>2540</v>
      </c>
      <c r="E154" s="6">
        <v>2540</v>
      </c>
      <c r="F154" s="6">
        <f>E154*0.05</f>
        <v>127</v>
      </c>
      <c r="G154" s="6"/>
      <c r="H154" s="6">
        <f>E154-F154</f>
        <v>2413</v>
      </c>
      <c r="I154" s="6">
        <f>+I153+G154-H154</f>
        <v>959616.98550000018</v>
      </c>
      <c r="J154" s="19" t="s">
        <v>8821</v>
      </c>
      <c r="K154" s="7"/>
      <c r="L154" s="75" t="s">
        <v>8409</v>
      </c>
      <c r="M154" s="86"/>
    </row>
    <row r="155" spans="1:13" x14ac:dyDescent="0.2">
      <c r="A155" s="105">
        <v>41367</v>
      </c>
      <c r="B155" s="7">
        <v>4829</v>
      </c>
      <c r="C155" s="19" t="s">
        <v>8481</v>
      </c>
      <c r="D155" s="6">
        <v>43850</v>
      </c>
      <c r="E155" s="6">
        <v>43850</v>
      </c>
      <c r="F155" s="6">
        <f>E155*0.05</f>
        <v>2192.5</v>
      </c>
      <c r="G155" s="6"/>
      <c r="H155" s="6">
        <f>E155-F155</f>
        <v>41657.5</v>
      </c>
      <c r="I155" s="6">
        <f>+I154+G155-H155</f>
        <v>917959.48550000018</v>
      </c>
      <c r="J155" s="19" t="s">
        <v>8820</v>
      </c>
      <c r="K155" s="7"/>
      <c r="L155" s="75" t="s">
        <v>8409</v>
      </c>
    </row>
    <row r="156" spans="1:13" x14ac:dyDescent="0.2">
      <c r="A156" s="105">
        <v>41367</v>
      </c>
      <c r="B156" s="7">
        <v>4830</v>
      </c>
      <c r="C156" s="3" t="s">
        <v>5790</v>
      </c>
      <c r="D156" s="6"/>
      <c r="E156" s="6"/>
      <c r="F156" s="6">
        <f>E156*0.05</f>
        <v>0</v>
      </c>
      <c r="G156" s="6"/>
      <c r="H156" s="6">
        <f>E156-F156</f>
        <v>0</v>
      </c>
      <c r="I156" s="6">
        <f>+I155+G156-H156</f>
        <v>917959.48550000018</v>
      </c>
      <c r="J156" s="3" t="s">
        <v>5790</v>
      </c>
      <c r="K156" s="7"/>
      <c r="L156" s="75" t="s">
        <v>5789</v>
      </c>
    </row>
    <row r="157" spans="1:13" x14ac:dyDescent="0.2">
      <c r="A157" s="105">
        <v>41367</v>
      </c>
      <c r="B157" s="7">
        <v>4831</v>
      </c>
      <c r="C157" s="19" t="s">
        <v>8008</v>
      </c>
      <c r="D157" s="6">
        <v>30000</v>
      </c>
      <c r="E157" s="6">
        <v>30000</v>
      </c>
      <c r="F157" s="6">
        <f>E157*0.05</f>
        <v>1500</v>
      </c>
      <c r="G157" s="6"/>
      <c r="H157" s="6">
        <f>E157-F157</f>
        <v>28500</v>
      </c>
      <c r="I157" s="6">
        <f>+I156+G157-H157</f>
        <v>889459.48550000018</v>
      </c>
      <c r="J157" s="19" t="s">
        <v>8819</v>
      </c>
      <c r="K157" s="7"/>
      <c r="L157" s="75" t="s">
        <v>8409</v>
      </c>
    </row>
    <row r="158" spans="1:13" x14ac:dyDescent="0.2">
      <c r="A158" s="105">
        <v>41367</v>
      </c>
      <c r="B158" s="7">
        <v>4832</v>
      </c>
      <c r="C158" s="3" t="s">
        <v>5790</v>
      </c>
      <c r="D158" s="6"/>
      <c r="E158" s="6"/>
      <c r="F158" s="6">
        <f>E158*0.05</f>
        <v>0</v>
      </c>
      <c r="G158" s="6"/>
      <c r="H158" s="6">
        <f>E158-F158</f>
        <v>0</v>
      </c>
      <c r="I158" s="6">
        <f>+I157+G158-H158</f>
        <v>889459.48550000018</v>
      </c>
      <c r="J158" s="3" t="s">
        <v>5790</v>
      </c>
      <c r="K158" s="7"/>
      <c r="L158" s="75" t="s">
        <v>5789</v>
      </c>
    </row>
    <row r="159" spans="1:13" x14ac:dyDescent="0.2">
      <c r="A159" s="105">
        <v>41367</v>
      </c>
      <c r="B159" s="7">
        <v>4833</v>
      </c>
      <c r="C159" s="19" t="s">
        <v>8418</v>
      </c>
      <c r="D159" s="6">
        <v>3960</v>
      </c>
      <c r="E159" s="6">
        <v>3960</v>
      </c>
      <c r="F159" s="6">
        <v>176.68</v>
      </c>
      <c r="G159" s="6"/>
      <c r="H159" s="6">
        <f>E159-F159</f>
        <v>3783.32</v>
      </c>
      <c r="I159" s="6">
        <f>+I158+G159-H159</f>
        <v>885676.16550000024</v>
      </c>
      <c r="J159" s="19" t="s">
        <v>8908</v>
      </c>
      <c r="K159" s="7"/>
      <c r="L159" s="75" t="s">
        <v>8409</v>
      </c>
    </row>
    <row r="160" spans="1:13" x14ac:dyDescent="0.2">
      <c r="A160" s="105">
        <v>41367</v>
      </c>
      <c r="B160" s="7">
        <v>4834</v>
      </c>
      <c r="C160" s="19" t="s">
        <v>8727</v>
      </c>
      <c r="D160" s="6">
        <v>8000</v>
      </c>
      <c r="E160" s="6">
        <v>8000</v>
      </c>
      <c r="F160" s="6">
        <f>E160*0.05</f>
        <v>400</v>
      </c>
      <c r="G160" s="6"/>
      <c r="H160" s="6">
        <f>E160-F160</f>
        <v>7600</v>
      </c>
      <c r="I160" s="6">
        <f>+I159+G160-H160</f>
        <v>878076.16550000024</v>
      </c>
      <c r="J160" s="19" t="s">
        <v>8726</v>
      </c>
      <c r="K160" s="7"/>
      <c r="L160" s="75" t="s">
        <v>8409</v>
      </c>
    </row>
    <row r="161" spans="1:12" x14ac:dyDescent="0.2">
      <c r="A161" s="105">
        <v>41367</v>
      </c>
      <c r="B161" s="7">
        <v>4835</v>
      </c>
      <c r="C161" s="19" t="s">
        <v>8720</v>
      </c>
      <c r="D161" s="6">
        <v>8021.93</v>
      </c>
      <c r="E161" s="6">
        <v>8021.93</v>
      </c>
      <c r="F161" s="6"/>
      <c r="G161" s="6"/>
      <c r="H161" s="6">
        <f>E161-F161</f>
        <v>8021.93</v>
      </c>
      <c r="I161" s="6">
        <f>+I160+G161-H161</f>
        <v>870054.23550000018</v>
      </c>
      <c r="J161" s="19" t="s">
        <v>8951</v>
      </c>
      <c r="K161" s="7"/>
      <c r="L161" s="75" t="s">
        <v>8409</v>
      </c>
    </row>
    <row r="162" spans="1:12" x14ac:dyDescent="0.2">
      <c r="A162" s="105">
        <v>41367</v>
      </c>
      <c r="B162" s="7">
        <v>4836</v>
      </c>
      <c r="C162" s="19" t="s">
        <v>8950</v>
      </c>
      <c r="D162" s="6">
        <v>17171</v>
      </c>
      <c r="E162" s="6">
        <v>17171</v>
      </c>
      <c r="F162" s="6">
        <f>E162*0.05</f>
        <v>858.55000000000007</v>
      </c>
      <c r="G162" s="6"/>
      <c r="H162" s="6">
        <f>E162-F162</f>
        <v>16312.45</v>
      </c>
      <c r="I162" s="6">
        <f>+I161+G162-H162</f>
        <v>853741.78550000023</v>
      </c>
      <c r="J162" s="19" t="s">
        <v>8807</v>
      </c>
      <c r="K162" s="7"/>
      <c r="L162" s="75" t="s">
        <v>8409</v>
      </c>
    </row>
    <row r="163" spans="1:12" x14ac:dyDescent="0.2">
      <c r="A163" s="105">
        <v>41367</v>
      </c>
      <c r="B163" s="7">
        <v>4837</v>
      </c>
      <c r="C163" s="19" t="s">
        <v>7101</v>
      </c>
      <c r="D163" s="6">
        <v>2847</v>
      </c>
      <c r="E163" s="6">
        <v>2847</v>
      </c>
      <c r="F163" s="6"/>
      <c r="G163" s="6"/>
      <c r="H163" s="6">
        <f>E163-F163</f>
        <v>2847</v>
      </c>
      <c r="I163" s="6">
        <f>+I162+G163-H163</f>
        <v>850894.78550000023</v>
      </c>
      <c r="J163" s="19" t="s">
        <v>8891</v>
      </c>
      <c r="K163" s="7"/>
      <c r="L163" s="75" t="s">
        <v>8409</v>
      </c>
    </row>
    <row r="164" spans="1:12" x14ac:dyDescent="0.2">
      <c r="A164" s="105">
        <v>41367</v>
      </c>
      <c r="B164" s="7">
        <v>4838</v>
      </c>
      <c r="C164" s="19" t="s">
        <v>8904</v>
      </c>
      <c r="D164" s="6">
        <v>3560</v>
      </c>
      <c r="E164" s="6">
        <v>3560</v>
      </c>
      <c r="F164" s="6"/>
      <c r="G164" s="6"/>
      <c r="H164" s="6">
        <f>E164-F164</f>
        <v>3560</v>
      </c>
      <c r="I164" s="6">
        <f>+I163+G164-H164</f>
        <v>847334.78550000023</v>
      </c>
      <c r="J164" s="19" t="s">
        <v>8899</v>
      </c>
      <c r="K164" s="7"/>
      <c r="L164" s="75" t="s">
        <v>8409</v>
      </c>
    </row>
    <row r="165" spans="1:12" x14ac:dyDescent="0.2">
      <c r="A165" s="105">
        <v>41367</v>
      </c>
      <c r="B165" s="7">
        <v>4839</v>
      </c>
      <c r="C165" s="19" t="s">
        <v>8949</v>
      </c>
      <c r="D165" s="6">
        <v>1888</v>
      </c>
      <c r="E165" s="6">
        <v>1888</v>
      </c>
      <c r="F165" s="6">
        <v>80</v>
      </c>
      <c r="G165" s="6"/>
      <c r="H165" s="6">
        <f>E165-F165</f>
        <v>1808</v>
      </c>
      <c r="I165" s="6">
        <f>+I164+G165-H165</f>
        <v>845526.78550000023</v>
      </c>
      <c r="J165" s="19" t="s">
        <v>8948</v>
      </c>
      <c r="K165" s="7"/>
      <c r="L165" s="75" t="s">
        <v>8409</v>
      </c>
    </row>
    <row r="166" spans="1:12" x14ac:dyDescent="0.2">
      <c r="A166" s="105">
        <v>41367</v>
      </c>
      <c r="B166" s="7">
        <v>4840</v>
      </c>
      <c r="C166" s="19" t="s">
        <v>8947</v>
      </c>
      <c r="D166" s="6">
        <v>2640</v>
      </c>
      <c r="E166" s="6">
        <v>2640</v>
      </c>
      <c r="F166" s="6">
        <f>E166*0.05</f>
        <v>132</v>
      </c>
      <c r="G166" s="6"/>
      <c r="H166" s="6">
        <f>E166-F166</f>
        <v>2508</v>
      </c>
      <c r="I166" s="6">
        <f>+I165+G166-H166</f>
        <v>843018.78550000023</v>
      </c>
      <c r="J166" s="19" t="s">
        <v>8946</v>
      </c>
      <c r="K166" s="7"/>
      <c r="L166" s="75" t="s">
        <v>8409</v>
      </c>
    </row>
    <row r="167" spans="1:12" x14ac:dyDescent="0.2">
      <c r="A167" s="105">
        <v>41367</v>
      </c>
      <c r="B167" s="7">
        <v>4841</v>
      </c>
      <c r="C167" s="19" t="s">
        <v>8724</v>
      </c>
      <c r="D167" s="6">
        <v>1000</v>
      </c>
      <c r="E167" s="6">
        <v>1000</v>
      </c>
      <c r="F167" s="6"/>
      <c r="G167" s="6"/>
      <c r="H167" s="6">
        <f>E167-F167</f>
        <v>1000</v>
      </c>
      <c r="I167" s="6">
        <f>+I166+G167-H167</f>
        <v>842018.78550000023</v>
      </c>
      <c r="J167" s="19" t="s">
        <v>8888</v>
      </c>
      <c r="K167" s="7"/>
      <c r="L167" s="75" t="s">
        <v>8409</v>
      </c>
    </row>
    <row r="168" spans="1:12" x14ac:dyDescent="0.2">
      <c r="A168" s="105">
        <v>41367</v>
      </c>
      <c r="B168" s="7">
        <v>4842</v>
      </c>
      <c r="C168" s="3" t="s">
        <v>5790</v>
      </c>
      <c r="D168" s="6"/>
      <c r="E168" s="6"/>
      <c r="F168" s="6">
        <f>E168*0.05</f>
        <v>0</v>
      </c>
      <c r="G168" s="6"/>
      <c r="H168" s="6">
        <f>E168-F168</f>
        <v>0</v>
      </c>
      <c r="I168" s="6">
        <f>+I167+G168-H168</f>
        <v>842018.78550000023</v>
      </c>
      <c r="J168" s="3" t="s">
        <v>5790</v>
      </c>
      <c r="K168" s="7"/>
      <c r="L168" s="75" t="s">
        <v>5789</v>
      </c>
    </row>
    <row r="169" spans="1:12" x14ac:dyDescent="0.2">
      <c r="A169" s="105">
        <v>41367</v>
      </c>
      <c r="B169" s="7">
        <v>4843</v>
      </c>
      <c r="C169" s="19" t="s">
        <v>8945</v>
      </c>
      <c r="D169" s="6">
        <v>8000</v>
      </c>
      <c r="E169" s="6">
        <v>8000</v>
      </c>
      <c r="F169" s="6">
        <f>E169*0.05</f>
        <v>400</v>
      </c>
      <c r="G169" s="6"/>
      <c r="H169" s="6">
        <f>E169-F169</f>
        <v>7600</v>
      </c>
      <c r="I169" s="6">
        <f>+I168+G169-H169</f>
        <v>834418.78550000023</v>
      </c>
      <c r="J169" s="19" t="s">
        <v>8826</v>
      </c>
      <c r="K169" s="7"/>
      <c r="L169" s="75" t="s">
        <v>8409</v>
      </c>
    </row>
    <row r="170" spans="1:12" x14ac:dyDescent="0.2">
      <c r="A170" s="105">
        <v>41367</v>
      </c>
      <c r="B170" s="7">
        <v>4844</v>
      </c>
      <c r="C170" s="19" t="s">
        <v>8944</v>
      </c>
      <c r="D170" s="6">
        <v>7030</v>
      </c>
      <c r="E170" s="6">
        <v>7030</v>
      </c>
      <c r="F170" s="6">
        <f>E170*0.05</f>
        <v>351.5</v>
      </c>
      <c r="G170" s="6"/>
      <c r="H170" s="6">
        <f>E170-F170</f>
        <v>6678.5</v>
      </c>
      <c r="I170" s="6">
        <f>+I169+G170-H170</f>
        <v>827740.28550000023</v>
      </c>
      <c r="J170" s="19" t="s">
        <v>8891</v>
      </c>
      <c r="K170" s="7"/>
      <c r="L170" s="75" t="s">
        <v>8409</v>
      </c>
    </row>
    <row r="171" spans="1:12" x14ac:dyDescent="0.2">
      <c r="A171" s="105">
        <v>41367</v>
      </c>
      <c r="B171" s="7">
        <v>4845</v>
      </c>
      <c r="C171" s="19" t="s">
        <v>6810</v>
      </c>
      <c r="D171" s="6">
        <v>1000</v>
      </c>
      <c r="E171" s="6">
        <v>1000</v>
      </c>
      <c r="F171" s="6">
        <f>E171*0.05</f>
        <v>50</v>
      </c>
      <c r="G171" s="6"/>
      <c r="H171" s="6">
        <f>E171-F171</f>
        <v>950</v>
      </c>
      <c r="I171" s="6">
        <f>+I170+G171-H171</f>
        <v>826790.28550000023</v>
      </c>
      <c r="J171" s="19" t="s">
        <v>8943</v>
      </c>
      <c r="K171" s="7"/>
      <c r="L171" s="75" t="s">
        <v>8409</v>
      </c>
    </row>
    <row r="172" spans="1:12" x14ac:dyDescent="0.2">
      <c r="A172" s="105">
        <v>41367</v>
      </c>
      <c r="B172" s="7">
        <v>4846</v>
      </c>
      <c r="C172" s="19" t="s">
        <v>7748</v>
      </c>
      <c r="D172" s="6">
        <v>4710</v>
      </c>
      <c r="E172" s="6">
        <v>4710</v>
      </c>
      <c r="F172" s="6">
        <f>E172*0.05</f>
        <v>235.5</v>
      </c>
      <c r="G172" s="6"/>
      <c r="H172" s="6">
        <f>E172-F172</f>
        <v>4474.5</v>
      </c>
      <c r="I172" s="6">
        <f>+I171+G172-H172</f>
        <v>822315.78550000023</v>
      </c>
      <c r="J172" s="19" t="s">
        <v>8901</v>
      </c>
      <c r="K172" s="7"/>
      <c r="L172" s="75" t="s">
        <v>8409</v>
      </c>
    </row>
    <row r="173" spans="1:12" x14ac:dyDescent="0.2">
      <c r="A173" s="105">
        <v>41367</v>
      </c>
      <c r="B173" s="7">
        <v>4847</v>
      </c>
      <c r="C173" s="19" t="s">
        <v>7628</v>
      </c>
      <c r="D173" s="6">
        <v>7000</v>
      </c>
      <c r="E173" s="6">
        <v>7000</v>
      </c>
      <c r="F173" s="6">
        <f>E173*0.05</f>
        <v>350</v>
      </c>
      <c r="G173" s="6"/>
      <c r="H173" s="6">
        <f>E173-F173</f>
        <v>6650</v>
      </c>
      <c r="I173" s="6">
        <f>+I172+G173-H173</f>
        <v>815665.78550000023</v>
      </c>
      <c r="J173" s="19" t="s">
        <v>8942</v>
      </c>
      <c r="K173" s="7"/>
      <c r="L173" s="75" t="s">
        <v>8409</v>
      </c>
    </row>
    <row r="174" spans="1:12" x14ac:dyDescent="0.2">
      <c r="A174" s="105">
        <v>41367</v>
      </c>
      <c r="B174" s="7">
        <v>4848</v>
      </c>
      <c r="C174" s="19" t="s">
        <v>7778</v>
      </c>
      <c r="D174" s="6">
        <v>1000</v>
      </c>
      <c r="E174" s="6">
        <v>1000</v>
      </c>
      <c r="F174" s="6"/>
      <c r="G174" s="6"/>
      <c r="H174" s="6">
        <f>E174-F174</f>
        <v>1000</v>
      </c>
      <c r="I174" s="6">
        <f>+I173+G174-H174</f>
        <v>814665.78550000023</v>
      </c>
      <c r="J174" s="19" t="s">
        <v>8941</v>
      </c>
      <c r="K174" s="7"/>
      <c r="L174" s="75" t="s">
        <v>8409</v>
      </c>
    </row>
    <row r="175" spans="1:12" x14ac:dyDescent="0.2">
      <c r="A175" s="105">
        <v>41367</v>
      </c>
      <c r="B175" s="7">
        <v>4849</v>
      </c>
      <c r="C175" s="19" t="s">
        <v>120</v>
      </c>
      <c r="D175" s="6">
        <v>11938.34</v>
      </c>
      <c r="E175" s="6">
        <v>11938.34</v>
      </c>
      <c r="F175" s="6">
        <f>E175*0.05</f>
        <v>596.91700000000003</v>
      </c>
      <c r="G175" s="6"/>
      <c r="H175" s="6">
        <f>E175-F175</f>
        <v>11341.423000000001</v>
      </c>
      <c r="I175" s="6">
        <f>+I174+G175-H175</f>
        <v>803324.36250000028</v>
      </c>
      <c r="J175" s="19" t="s">
        <v>8899</v>
      </c>
      <c r="K175" s="7"/>
      <c r="L175" s="75" t="s">
        <v>8409</v>
      </c>
    </row>
    <row r="176" spans="1:12" x14ac:dyDescent="0.2">
      <c r="A176" s="105">
        <v>41367</v>
      </c>
      <c r="B176" s="7">
        <v>4850</v>
      </c>
      <c r="C176" s="19" t="s">
        <v>7320</v>
      </c>
      <c r="D176" s="6">
        <v>2750</v>
      </c>
      <c r="E176" s="6">
        <v>2750</v>
      </c>
      <c r="F176" s="6">
        <f>E176*0.05</f>
        <v>137.5</v>
      </c>
      <c r="G176" s="6"/>
      <c r="H176" s="6">
        <f>E176-F176</f>
        <v>2612.5</v>
      </c>
      <c r="I176" s="6">
        <f>+I175+G176-H176</f>
        <v>800711.86250000028</v>
      </c>
      <c r="J176" s="19" t="s">
        <v>8940</v>
      </c>
      <c r="K176" s="7"/>
      <c r="L176" s="75" t="s">
        <v>8409</v>
      </c>
    </row>
    <row r="177" spans="1:12" x14ac:dyDescent="0.2">
      <c r="A177" s="105">
        <v>41367</v>
      </c>
      <c r="B177" s="7">
        <v>4851</v>
      </c>
      <c r="C177" s="19" t="s">
        <v>8939</v>
      </c>
      <c r="D177" s="6">
        <v>3820.79</v>
      </c>
      <c r="E177" s="6">
        <v>3820.79</v>
      </c>
      <c r="F177" s="6">
        <v>161.9</v>
      </c>
      <c r="G177" s="6"/>
      <c r="H177" s="6">
        <f>E177-F177</f>
        <v>3658.89</v>
      </c>
      <c r="I177" s="6">
        <f>+I176+G177-H177</f>
        <v>797052.97250000027</v>
      </c>
      <c r="J177" s="19" t="s">
        <v>8823</v>
      </c>
      <c r="K177" s="7"/>
      <c r="L177" s="75" t="s">
        <v>8409</v>
      </c>
    </row>
    <row r="178" spans="1:12" x14ac:dyDescent="0.2">
      <c r="A178" s="105">
        <v>41367</v>
      </c>
      <c r="B178" s="7">
        <v>4852</v>
      </c>
      <c r="C178" s="3" t="s">
        <v>8503</v>
      </c>
      <c r="D178" s="6">
        <v>7249</v>
      </c>
      <c r="E178" s="6">
        <v>7249</v>
      </c>
      <c r="F178" s="6">
        <f>E178*0.05</f>
        <v>362.45000000000005</v>
      </c>
      <c r="G178" s="6"/>
      <c r="H178" s="6">
        <f>E178-F178</f>
        <v>6886.55</v>
      </c>
      <c r="I178" s="6">
        <f>+I177+G178-H178</f>
        <v>790166.42250000022</v>
      </c>
      <c r="J178" s="3" t="s">
        <v>8826</v>
      </c>
      <c r="K178" s="7"/>
      <c r="L178" s="75" t="s">
        <v>8409</v>
      </c>
    </row>
    <row r="179" spans="1:12" x14ac:dyDescent="0.2">
      <c r="A179" s="105">
        <v>41367</v>
      </c>
      <c r="B179" s="7">
        <v>4853</v>
      </c>
      <c r="C179" s="133" t="s">
        <v>7466</v>
      </c>
      <c r="D179" s="6">
        <v>2000</v>
      </c>
      <c r="E179" s="6">
        <v>2000</v>
      </c>
      <c r="F179" s="6"/>
      <c r="G179" s="6"/>
      <c r="H179" s="6">
        <f>E179-F179</f>
        <v>2000</v>
      </c>
      <c r="I179" s="6">
        <f>+I178+G179-H179</f>
        <v>788166.42250000022</v>
      </c>
      <c r="J179" s="3" t="s">
        <v>8839</v>
      </c>
      <c r="K179" s="7"/>
      <c r="L179" s="75" t="s">
        <v>8409</v>
      </c>
    </row>
    <row r="180" spans="1:12" x14ac:dyDescent="0.2">
      <c r="A180" s="105">
        <v>41367</v>
      </c>
      <c r="B180" s="7">
        <v>4854</v>
      </c>
      <c r="C180" s="3" t="s">
        <v>5728</v>
      </c>
      <c r="D180" s="6">
        <v>2000</v>
      </c>
      <c r="E180" s="6">
        <v>2000</v>
      </c>
      <c r="F180" s="6"/>
      <c r="G180" s="6"/>
      <c r="H180" s="6">
        <f>E180-F180</f>
        <v>2000</v>
      </c>
      <c r="I180" s="6">
        <f>+I179+G180-H180</f>
        <v>786166.42250000022</v>
      </c>
      <c r="J180" s="3" t="s">
        <v>8938</v>
      </c>
      <c r="K180" s="7"/>
      <c r="L180" s="75" t="s">
        <v>8409</v>
      </c>
    </row>
    <row r="181" spans="1:12" x14ac:dyDescent="0.2">
      <c r="A181" s="105">
        <v>41376</v>
      </c>
      <c r="B181" s="7">
        <v>4855</v>
      </c>
      <c r="C181" s="3" t="s">
        <v>5790</v>
      </c>
      <c r="D181" s="6"/>
      <c r="E181" s="6"/>
      <c r="F181" s="6">
        <f>E181*0.05</f>
        <v>0</v>
      </c>
      <c r="G181" s="6"/>
      <c r="H181" s="6">
        <f>E181-F181</f>
        <v>0</v>
      </c>
      <c r="I181" s="6">
        <f>+I180+G181-H181</f>
        <v>786166.42250000022</v>
      </c>
      <c r="J181" s="3" t="s">
        <v>5790</v>
      </c>
      <c r="K181" s="7"/>
      <c r="L181" s="75" t="s">
        <v>5789</v>
      </c>
    </row>
    <row r="182" spans="1:12" x14ac:dyDescent="0.2">
      <c r="A182" s="105">
        <v>41376</v>
      </c>
      <c r="B182" s="7">
        <v>4856</v>
      </c>
      <c r="C182" s="3" t="s">
        <v>8292</v>
      </c>
      <c r="D182" s="6">
        <v>2300</v>
      </c>
      <c r="E182" s="6">
        <v>2300</v>
      </c>
      <c r="F182" s="6"/>
      <c r="G182" s="6"/>
      <c r="H182" s="6">
        <f>E182-F182</f>
        <v>2300</v>
      </c>
      <c r="I182" s="6">
        <f>+I181+G182-H182</f>
        <v>783866.42250000022</v>
      </c>
      <c r="J182" s="3" t="s">
        <v>8937</v>
      </c>
      <c r="K182" s="7"/>
      <c r="L182" s="75" t="s">
        <v>8409</v>
      </c>
    </row>
    <row r="183" spans="1:12" x14ac:dyDescent="0.2">
      <c r="A183" s="105">
        <v>41376</v>
      </c>
      <c r="B183" s="7">
        <v>4857</v>
      </c>
      <c r="C183" s="3" t="s">
        <v>8935</v>
      </c>
      <c r="D183" s="6">
        <v>2000</v>
      </c>
      <c r="E183" s="6">
        <v>2000</v>
      </c>
      <c r="F183" s="6"/>
      <c r="G183" s="6"/>
      <c r="H183" s="6">
        <f>E183-F183</f>
        <v>2000</v>
      </c>
      <c r="I183" s="6">
        <f>+I182+G183-H183</f>
        <v>781866.42250000022</v>
      </c>
      <c r="J183" s="3" t="s">
        <v>8838</v>
      </c>
      <c r="K183" s="7"/>
      <c r="L183" s="75" t="s">
        <v>8409</v>
      </c>
    </row>
    <row r="184" spans="1:12" x14ac:dyDescent="0.2">
      <c r="A184" s="105">
        <v>41376</v>
      </c>
      <c r="B184" s="7">
        <v>4858</v>
      </c>
      <c r="C184" s="3" t="s">
        <v>7090</v>
      </c>
      <c r="D184" s="6">
        <v>700</v>
      </c>
      <c r="E184" s="6">
        <v>700</v>
      </c>
      <c r="F184" s="6"/>
      <c r="G184" s="6"/>
      <c r="H184" s="6">
        <f>E184-F184</f>
        <v>700</v>
      </c>
      <c r="I184" s="6">
        <f>+I183+G184-H184</f>
        <v>781166.42250000022</v>
      </c>
      <c r="J184" s="3" t="s">
        <v>8936</v>
      </c>
      <c r="K184" s="7"/>
      <c r="L184" s="75" t="s">
        <v>8409</v>
      </c>
    </row>
    <row r="185" spans="1:12" x14ac:dyDescent="0.2">
      <c r="A185" s="105">
        <v>41379</v>
      </c>
      <c r="B185" s="7">
        <v>4859</v>
      </c>
      <c r="C185" s="3" t="s">
        <v>8935</v>
      </c>
      <c r="D185" s="6">
        <v>3165</v>
      </c>
      <c r="E185" s="6">
        <v>3165</v>
      </c>
      <c r="F185" s="6"/>
      <c r="G185" s="6"/>
      <c r="H185" s="6">
        <f>E185-F185</f>
        <v>3165</v>
      </c>
      <c r="I185" s="6">
        <f>+I184+G185-H185</f>
        <v>778001.42250000022</v>
      </c>
      <c r="J185" s="3" t="s">
        <v>8934</v>
      </c>
      <c r="K185" s="7"/>
      <c r="L185" s="75" t="s">
        <v>8409</v>
      </c>
    </row>
    <row r="186" spans="1:12" x14ac:dyDescent="0.2">
      <c r="A186" s="105">
        <v>41389</v>
      </c>
      <c r="B186" s="7">
        <v>4860</v>
      </c>
      <c r="C186" s="3" t="s">
        <v>8933</v>
      </c>
      <c r="D186" s="6">
        <v>12000</v>
      </c>
      <c r="E186" s="6">
        <v>12000</v>
      </c>
      <c r="F186" s="6"/>
      <c r="G186" s="6"/>
      <c r="H186" s="6">
        <f>E186-F186</f>
        <v>12000</v>
      </c>
      <c r="I186" s="6">
        <f>+I185+G186-H186</f>
        <v>766001.42250000022</v>
      </c>
      <c r="J186" s="3" t="s">
        <v>8834</v>
      </c>
      <c r="K186" s="7"/>
      <c r="L186" s="75" t="s">
        <v>8409</v>
      </c>
    </row>
    <row r="187" spans="1:12" x14ac:dyDescent="0.2">
      <c r="A187" s="105">
        <v>41389</v>
      </c>
      <c r="B187" s="7">
        <v>4861</v>
      </c>
      <c r="C187" s="3" t="s">
        <v>8932</v>
      </c>
      <c r="D187" s="6">
        <v>12000</v>
      </c>
      <c r="E187" s="6">
        <v>12000</v>
      </c>
      <c r="F187" s="6"/>
      <c r="G187" s="6"/>
      <c r="H187" s="6">
        <f>E187-F187</f>
        <v>12000</v>
      </c>
      <c r="I187" s="6">
        <f>+I186+G187-H187</f>
        <v>754001.42250000022</v>
      </c>
      <c r="J187" s="3" t="s">
        <v>8834</v>
      </c>
      <c r="K187" s="7"/>
      <c r="L187" s="75" t="s">
        <v>8409</v>
      </c>
    </row>
    <row r="188" spans="1:12" x14ac:dyDescent="0.2">
      <c r="A188" s="105">
        <v>41389</v>
      </c>
      <c r="B188" s="7">
        <v>4862</v>
      </c>
      <c r="C188" s="3" t="s">
        <v>8755</v>
      </c>
      <c r="D188" s="6">
        <v>8000</v>
      </c>
      <c r="E188" s="6">
        <v>8000</v>
      </c>
      <c r="F188" s="6"/>
      <c r="G188" s="6"/>
      <c r="H188" s="6">
        <f>E188-F188</f>
        <v>8000</v>
      </c>
      <c r="I188" s="6">
        <f>+I187+G188-H188</f>
        <v>746001.42250000022</v>
      </c>
      <c r="J188" s="3" t="s">
        <v>8920</v>
      </c>
      <c r="K188" s="7"/>
      <c r="L188" s="75" t="s">
        <v>8409</v>
      </c>
    </row>
    <row r="189" spans="1:12" x14ac:dyDescent="0.2">
      <c r="A189" s="105">
        <v>41389</v>
      </c>
      <c r="B189" s="7">
        <v>4863</v>
      </c>
      <c r="C189" s="3" t="s">
        <v>8403</v>
      </c>
      <c r="D189" s="6">
        <v>8000</v>
      </c>
      <c r="E189" s="6">
        <v>8000</v>
      </c>
      <c r="F189" s="6"/>
      <c r="G189" s="6"/>
      <c r="H189" s="6">
        <f>E189-F189</f>
        <v>8000</v>
      </c>
      <c r="I189" s="6">
        <f>+I188+G189-H189</f>
        <v>738001.42250000022</v>
      </c>
      <c r="J189" s="3" t="s">
        <v>8920</v>
      </c>
      <c r="K189" s="7"/>
      <c r="L189" s="75" t="s">
        <v>8409</v>
      </c>
    </row>
    <row r="190" spans="1:12" x14ac:dyDescent="0.2">
      <c r="A190" s="105">
        <v>41389</v>
      </c>
      <c r="B190" s="7">
        <v>4864</v>
      </c>
      <c r="C190" s="19" t="s">
        <v>8754</v>
      </c>
      <c r="D190" s="6">
        <v>8000</v>
      </c>
      <c r="E190" s="6">
        <v>8000</v>
      </c>
      <c r="F190" s="6"/>
      <c r="G190" s="6"/>
      <c r="H190" s="6">
        <f>E190-F190</f>
        <v>8000</v>
      </c>
      <c r="I190" s="6">
        <f>+I189+G190-H190</f>
        <v>730001.42250000022</v>
      </c>
      <c r="J190" s="3" t="s">
        <v>8920</v>
      </c>
      <c r="K190" s="7"/>
      <c r="L190" s="75" t="s">
        <v>8409</v>
      </c>
    </row>
    <row r="191" spans="1:12" x14ac:dyDescent="0.2">
      <c r="A191" s="105">
        <v>41389</v>
      </c>
      <c r="B191" s="7">
        <v>4865</v>
      </c>
      <c r="C191" s="3" t="s">
        <v>8856</v>
      </c>
      <c r="D191" s="6">
        <v>6000</v>
      </c>
      <c r="E191" s="6">
        <v>6000</v>
      </c>
      <c r="F191" s="6"/>
      <c r="G191" s="6"/>
      <c r="H191" s="6">
        <f>E191-F191</f>
        <v>6000</v>
      </c>
      <c r="I191" s="6">
        <f>+I190+G191-H191</f>
        <v>724001.42250000022</v>
      </c>
      <c r="J191" s="3" t="s">
        <v>8920</v>
      </c>
      <c r="K191" s="7"/>
      <c r="L191" s="75" t="s">
        <v>8409</v>
      </c>
    </row>
    <row r="192" spans="1:12" x14ac:dyDescent="0.2">
      <c r="A192" s="105">
        <v>41389</v>
      </c>
      <c r="B192" s="7">
        <v>4866</v>
      </c>
      <c r="C192" s="3" t="s">
        <v>6906</v>
      </c>
      <c r="D192" s="6">
        <v>6000</v>
      </c>
      <c r="E192" s="6">
        <v>6000</v>
      </c>
      <c r="F192" s="6"/>
      <c r="G192" s="6"/>
      <c r="H192" s="6">
        <f>E192-F192</f>
        <v>6000</v>
      </c>
      <c r="I192" s="6">
        <f>+I191+G192-H192</f>
        <v>718001.42250000022</v>
      </c>
      <c r="J192" s="3" t="s">
        <v>8920</v>
      </c>
      <c r="K192" s="7"/>
      <c r="L192" s="75" t="s">
        <v>8409</v>
      </c>
    </row>
    <row r="193" spans="1:13" x14ac:dyDescent="0.2">
      <c r="A193" s="105">
        <v>41389</v>
      </c>
      <c r="B193" s="7">
        <v>4867</v>
      </c>
      <c r="C193" s="3" t="s">
        <v>7753</v>
      </c>
      <c r="D193" s="6">
        <v>6000</v>
      </c>
      <c r="E193" s="6">
        <v>6000</v>
      </c>
      <c r="F193" s="6"/>
      <c r="G193" s="6"/>
      <c r="H193" s="6">
        <f>E193-F193</f>
        <v>6000</v>
      </c>
      <c r="I193" s="6">
        <f>+I192+G193-H193</f>
        <v>712001.42250000022</v>
      </c>
      <c r="J193" s="3" t="s">
        <v>8920</v>
      </c>
      <c r="K193" s="7"/>
      <c r="L193" s="75" t="s">
        <v>8409</v>
      </c>
    </row>
    <row r="194" spans="1:13" x14ac:dyDescent="0.2">
      <c r="A194" s="105">
        <v>41389</v>
      </c>
      <c r="B194" s="7">
        <v>4868</v>
      </c>
      <c r="C194" s="3" t="s">
        <v>8931</v>
      </c>
      <c r="D194" s="6">
        <v>6000</v>
      </c>
      <c r="E194" s="6">
        <v>6000</v>
      </c>
      <c r="F194" s="6"/>
      <c r="G194" s="6"/>
      <c r="H194" s="6">
        <f>E194-F194</f>
        <v>6000</v>
      </c>
      <c r="I194" s="6">
        <f>+I193+G194-H194</f>
        <v>706001.42250000022</v>
      </c>
      <c r="J194" s="3" t="s">
        <v>8920</v>
      </c>
      <c r="K194" s="7"/>
      <c r="L194" s="75" t="s">
        <v>8409</v>
      </c>
    </row>
    <row r="195" spans="1:13" x14ac:dyDescent="0.2">
      <c r="A195" s="105">
        <v>41389</v>
      </c>
      <c r="B195" s="7">
        <v>4869</v>
      </c>
      <c r="C195" s="3" t="s">
        <v>8930</v>
      </c>
      <c r="D195" s="6">
        <v>6000</v>
      </c>
      <c r="E195" s="6">
        <v>6000</v>
      </c>
      <c r="F195" s="6"/>
      <c r="G195" s="6"/>
      <c r="H195" s="6">
        <f>E195-F195</f>
        <v>6000</v>
      </c>
      <c r="I195" s="6">
        <f>+I194+G195-H195</f>
        <v>700001.42250000022</v>
      </c>
      <c r="J195" s="3" t="s">
        <v>8920</v>
      </c>
      <c r="K195" s="7"/>
      <c r="L195" s="75" t="s">
        <v>8409</v>
      </c>
    </row>
    <row r="196" spans="1:13" x14ac:dyDescent="0.2">
      <c r="A196" s="105">
        <v>41389</v>
      </c>
      <c r="B196" s="7">
        <v>4870</v>
      </c>
      <c r="C196" s="3" t="s">
        <v>8929</v>
      </c>
      <c r="D196" s="6">
        <v>6000</v>
      </c>
      <c r="E196" s="6">
        <v>6000</v>
      </c>
      <c r="F196" s="6"/>
      <c r="G196" s="6"/>
      <c r="H196" s="6">
        <f>E196-F196</f>
        <v>6000</v>
      </c>
      <c r="I196" s="6">
        <f>+I195+G196-H196</f>
        <v>694001.42250000022</v>
      </c>
      <c r="J196" s="3" t="s">
        <v>8920</v>
      </c>
      <c r="K196" s="7"/>
      <c r="L196" s="75" t="s">
        <v>8409</v>
      </c>
    </row>
    <row r="197" spans="1:13" x14ac:dyDescent="0.2">
      <c r="A197" s="105">
        <v>41389</v>
      </c>
      <c r="B197" s="7">
        <v>4871</v>
      </c>
      <c r="C197" s="3" t="s">
        <v>8343</v>
      </c>
      <c r="D197" s="6">
        <v>4000</v>
      </c>
      <c r="E197" s="6">
        <v>4000</v>
      </c>
      <c r="F197" s="6"/>
      <c r="G197" s="6"/>
      <c r="H197" s="6">
        <f>E197-F197</f>
        <v>4000</v>
      </c>
      <c r="I197" s="6">
        <f>+I196+G197-H197</f>
        <v>690001.42250000022</v>
      </c>
      <c r="J197" s="3" t="s">
        <v>8787</v>
      </c>
      <c r="K197" s="7"/>
      <c r="L197" s="75" t="s">
        <v>8409</v>
      </c>
    </row>
    <row r="198" spans="1:13" x14ac:dyDescent="0.2">
      <c r="A198" s="105">
        <v>41389</v>
      </c>
      <c r="B198" s="7">
        <v>4872</v>
      </c>
      <c r="C198" s="3" t="s">
        <v>8325</v>
      </c>
      <c r="D198" s="6">
        <v>3000</v>
      </c>
      <c r="E198" s="6">
        <v>3000</v>
      </c>
      <c r="F198" s="6"/>
      <c r="G198" s="6"/>
      <c r="H198" s="6">
        <f>E198-F198</f>
        <v>3000</v>
      </c>
      <c r="I198" s="6">
        <f>+I197+G198-H198</f>
        <v>687001.42250000022</v>
      </c>
      <c r="J198" s="3" t="s">
        <v>8928</v>
      </c>
      <c r="K198" s="7"/>
      <c r="L198" s="75" t="s">
        <v>8409</v>
      </c>
    </row>
    <row r="199" spans="1:13" x14ac:dyDescent="0.2">
      <c r="A199" s="105">
        <v>41389</v>
      </c>
      <c r="B199" s="7">
        <v>4873</v>
      </c>
      <c r="C199" s="3" t="s">
        <v>8665</v>
      </c>
      <c r="D199" s="6">
        <v>4000</v>
      </c>
      <c r="E199" s="6">
        <v>4000</v>
      </c>
      <c r="F199" s="6"/>
      <c r="G199" s="6"/>
      <c r="H199" s="6">
        <f>E199-F199</f>
        <v>4000</v>
      </c>
      <c r="I199" s="6">
        <f>+I198+G199-H199</f>
        <v>683001.42250000022</v>
      </c>
      <c r="J199" s="3" t="s">
        <v>8928</v>
      </c>
      <c r="K199" s="7"/>
      <c r="L199" s="75" t="s">
        <v>8409</v>
      </c>
    </row>
    <row r="200" spans="1:13" x14ac:dyDescent="0.2">
      <c r="A200" s="105">
        <v>41389</v>
      </c>
      <c r="B200" s="7">
        <v>4874</v>
      </c>
      <c r="C200" s="3" t="s">
        <v>7846</v>
      </c>
      <c r="D200" s="6">
        <v>2000</v>
      </c>
      <c r="E200" s="6">
        <v>2000</v>
      </c>
      <c r="F200" s="6"/>
      <c r="G200" s="6"/>
      <c r="H200" s="6">
        <f>E200-F200</f>
        <v>2000</v>
      </c>
      <c r="I200" s="6">
        <f>+I199+G200-H200</f>
        <v>681001.42250000022</v>
      </c>
      <c r="J200" s="3" t="s">
        <v>8928</v>
      </c>
      <c r="K200" s="7"/>
      <c r="L200" s="75" t="s">
        <v>8409</v>
      </c>
    </row>
    <row r="201" spans="1:13" x14ac:dyDescent="0.2">
      <c r="A201" s="105">
        <v>41389</v>
      </c>
      <c r="B201" s="7">
        <v>4875</v>
      </c>
      <c r="C201" s="3" t="s">
        <v>8848</v>
      </c>
      <c r="D201" s="6">
        <v>7000</v>
      </c>
      <c r="E201" s="6">
        <v>7000</v>
      </c>
      <c r="F201" s="6"/>
      <c r="G201" s="6"/>
      <c r="H201" s="6">
        <f>E201-F201</f>
        <v>7000</v>
      </c>
      <c r="I201" s="6">
        <f>+I200+G201-H201</f>
        <v>674001.42250000022</v>
      </c>
      <c r="J201" s="3" t="s">
        <v>8927</v>
      </c>
      <c r="K201" s="7"/>
      <c r="L201" s="75" t="s">
        <v>8409</v>
      </c>
      <c r="M201" s="86"/>
    </row>
    <row r="202" spans="1:13" x14ac:dyDescent="0.2">
      <c r="A202" s="105">
        <v>41389</v>
      </c>
      <c r="B202" s="7">
        <v>4876</v>
      </c>
      <c r="C202" s="3" t="s">
        <v>8323</v>
      </c>
      <c r="D202" s="6">
        <v>3000</v>
      </c>
      <c r="E202" s="6">
        <v>3000</v>
      </c>
      <c r="F202" s="6"/>
      <c r="G202" s="6"/>
      <c r="H202" s="6">
        <f>E202-F202</f>
        <v>3000</v>
      </c>
      <c r="I202" s="6">
        <f>+I201+G202-H202</f>
        <v>671001.42250000022</v>
      </c>
      <c r="J202" s="3" t="s">
        <v>8926</v>
      </c>
      <c r="K202" s="7"/>
      <c r="L202" s="75" t="s">
        <v>8409</v>
      </c>
    </row>
    <row r="203" spans="1:13" x14ac:dyDescent="0.2">
      <c r="A203" s="105">
        <v>41389</v>
      </c>
      <c r="B203" s="7">
        <v>4877</v>
      </c>
      <c r="C203" s="3" t="s">
        <v>8329</v>
      </c>
      <c r="D203" s="6">
        <v>4000</v>
      </c>
      <c r="E203" s="6">
        <v>4000</v>
      </c>
      <c r="F203" s="6"/>
      <c r="G203" s="6"/>
      <c r="H203" s="6">
        <f>E203-F203</f>
        <v>4000</v>
      </c>
      <c r="I203" s="6">
        <f>+I202+G203-H203</f>
        <v>667001.42250000022</v>
      </c>
      <c r="J203" s="3" t="s">
        <v>8925</v>
      </c>
      <c r="K203" s="7"/>
      <c r="L203" s="75" t="s">
        <v>8409</v>
      </c>
      <c r="M203" s="86"/>
    </row>
    <row r="204" spans="1:13" x14ac:dyDescent="0.2">
      <c r="A204" s="105">
        <v>41389</v>
      </c>
      <c r="B204" s="7">
        <v>4878</v>
      </c>
      <c r="C204" s="3" t="s">
        <v>5790</v>
      </c>
      <c r="D204" s="6"/>
      <c r="E204" s="6"/>
      <c r="F204" s="6">
        <f>E204*0.05</f>
        <v>0</v>
      </c>
      <c r="G204" s="6"/>
      <c r="H204" s="6">
        <f>E204-F204</f>
        <v>0</v>
      </c>
      <c r="I204" s="6">
        <f>+I203+G204-H204</f>
        <v>667001.42250000022</v>
      </c>
      <c r="J204" s="3" t="s">
        <v>5790</v>
      </c>
      <c r="K204" s="7"/>
      <c r="L204" s="75" t="s">
        <v>5789</v>
      </c>
      <c r="M204" s="125"/>
    </row>
    <row r="205" spans="1:13" x14ac:dyDescent="0.2">
      <c r="A205" s="105">
        <v>41389</v>
      </c>
      <c r="B205" s="7">
        <v>4879</v>
      </c>
      <c r="C205" s="3" t="s">
        <v>8761</v>
      </c>
      <c r="D205" s="6">
        <v>3000</v>
      </c>
      <c r="E205" s="6">
        <v>3000</v>
      </c>
      <c r="F205" s="6"/>
      <c r="G205" s="6"/>
      <c r="H205" s="6">
        <f>E205-F205</f>
        <v>3000</v>
      </c>
      <c r="I205" s="6">
        <f>+I204+G205-H205</f>
        <v>664001.42250000022</v>
      </c>
      <c r="J205" s="3" t="s">
        <v>8920</v>
      </c>
      <c r="K205" s="7"/>
      <c r="L205" s="75" t="s">
        <v>8409</v>
      </c>
      <c r="M205" s="86"/>
    </row>
    <row r="206" spans="1:13" x14ac:dyDescent="0.2">
      <c r="A206" s="105">
        <v>41389</v>
      </c>
      <c r="B206" s="7">
        <v>4880</v>
      </c>
      <c r="C206" s="3" t="s">
        <v>5790</v>
      </c>
      <c r="D206" s="6"/>
      <c r="E206" s="6"/>
      <c r="F206" s="6">
        <f>E206*0.05</f>
        <v>0</v>
      </c>
      <c r="G206" s="6"/>
      <c r="H206" s="6">
        <f>E206-F206</f>
        <v>0</v>
      </c>
      <c r="I206" s="6">
        <f>+I205+G206-H206</f>
        <v>664001.42250000022</v>
      </c>
      <c r="J206" s="3" t="s">
        <v>5790</v>
      </c>
      <c r="K206" s="7"/>
      <c r="L206" s="75" t="s">
        <v>5789</v>
      </c>
      <c r="M206" s="86"/>
    </row>
    <row r="207" spans="1:13" x14ac:dyDescent="0.2">
      <c r="A207" s="105">
        <v>41389</v>
      </c>
      <c r="B207" s="7">
        <v>4881</v>
      </c>
      <c r="C207" s="3" t="s">
        <v>8309</v>
      </c>
      <c r="D207" s="6">
        <v>2200</v>
      </c>
      <c r="E207" s="6">
        <v>2200</v>
      </c>
      <c r="F207" s="6"/>
      <c r="G207" s="6"/>
      <c r="H207" s="6">
        <f>E207-F207</f>
        <v>2200</v>
      </c>
      <c r="I207" s="6">
        <f>+I206+G207-H207</f>
        <v>661801.42250000022</v>
      </c>
      <c r="J207" s="3" t="s">
        <v>8920</v>
      </c>
      <c r="K207" s="7"/>
      <c r="L207" s="75" t="s">
        <v>8409</v>
      </c>
    </row>
    <row r="208" spans="1:13" x14ac:dyDescent="0.2">
      <c r="A208" s="105">
        <v>41389</v>
      </c>
      <c r="B208" s="7">
        <v>4882</v>
      </c>
      <c r="C208" s="3" t="s">
        <v>8308</v>
      </c>
      <c r="D208" s="6">
        <v>2800</v>
      </c>
      <c r="E208" s="6">
        <v>2800</v>
      </c>
      <c r="F208" s="6"/>
      <c r="G208" s="6"/>
      <c r="H208" s="6">
        <f>E208-F208</f>
        <v>2800</v>
      </c>
      <c r="I208" s="6">
        <f>+I207+G208-H208</f>
        <v>659001.42250000022</v>
      </c>
      <c r="J208" s="3" t="s">
        <v>8920</v>
      </c>
      <c r="K208" s="7"/>
      <c r="L208" s="75" t="s">
        <v>8409</v>
      </c>
    </row>
    <row r="209" spans="1:12" x14ac:dyDescent="0.2">
      <c r="A209" s="105">
        <v>41389</v>
      </c>
      <c r="B209" s="7">
        <v>4883</v>
      </c>
      <c r="C209" s="3" t="s">
        <v>8924</v>
      </c>
      <c r="D209" s="6">
        <v>4200</v>
      </c>
      <c r="E209" s="6">
        <v>4200</v>
      </c>
      <c r="F209" s="6"/>
      <c r="G209" s="6"/>
      <c r="H209" s="6">
        <f>E209-F209</f>
        <v>4200</v>
      </c>
      <c r="I209" s="6">
        <f>+I208+G209-H209</f>
        <v>654801.42250000022</v>
      </c>
      <c r="J209" s="3" t="s">
        <v>8920</v>
      </c>
      <c r="K209" s="7"/>
      <c r="L209" s="75" t="s">
        <v>8409</v>
      </c>
    </row>
    <row r="210" spans="1:12" x14ac:dyDescent="0.2">
      <c r="A210" s="105">
        <v>41389</v>
      </c>
      <c r="B210" s="7">
        <v>4884</v>
      </c>
      <c r="C210" s="3" t="s">
        <v>7008</v>
      </c>
      <c r="D210" s="6">
        <v>3000</v>
      </c>
      <c r="E210" s="6">
        <v>3000</v>
      </c>
      <c r="F210" s="6"/>
      <c r="G210" s="6"/>
      <c r="H210" s="6">
        <f>E210-F210</f>
        <v>3000</v>
      </c>
      <c r="I210" s="6">
        <f>+I209+G210-H210</f>
        <v>651801.42250000022</v>
      </c>
      <c r="J210" s="3" t="s">
        <v>8923</v>
      </c>
      <c r="K210" s="7"/>
      <c r="L210" s="75" t="s">
        <v>8409</v>
      </c>
    </row>
    <row r="211" spans="1:12" x14ac:dyDescent="0.2">
      <c r="A211" s="105">
        <v>41389</v>
      </c>
      <c r="B211" s="7">
        <v>4885</v>
      </c>
      <c r="C211" s="3" t="s">
        <v>8922</v>
      </c>
      <c r="D211" s="6">
        <v>700</v>
      </c>
      <c r="E211" s="6">
        <v>700</v>
      </c>
      <c r="F211" s="6"/>
      <c r="G211" s="6"/>
      <c r="H211" s="6">
        <f>E211-F211</f>
        <v>700</v>
      </c>
      <c r="I211" s="6">
        <f>+I210+G211-H211</f>
        <v>651101.42250000022</v>
      </c>
      <c r="J211" s="3" t="s">
        <v>8921</v>
      </c>
      <c r="K211" s="7"/>
      <c r="L211" s="75" t="s">
        <v>8409</v>
      </c>
    </row>
    <row r="212" spans="1:12" x14ac:dyDescent="0.2">
      <c r="A212" s="105">
        <v>41389</v>
      </c>
      <c r="B212" s="7">
        <v>4886</v>
      </c>
      <c r="C212" s="3" t="s">
        <v>5790</v>
      </c>
      <c r="D212" s="6"/>
      <c r="E212" s="6"/>
      <c r="F212" s="6">
        <f>E212*0.05</f>
        <v>0</v>
      </c>
      <c r="G212" s="6"/>
      <c r="H212" s="6">
        <f>E212-F212</f>
        <v>0</v>
      </c>
      <c r="I212" s="6">
        <f>+I211+G212-H212</f>
        <v>651101.42250000022</v>
      </c>
      <c r="J212" s="3" t="s">
        <v>5790</v>
      </c>
      <c r="K212" s="7"/>
      <c r="L212" s="75" t="s">
        <v>5789</v>
      </c>
    </row>
    <row r="213" spans="1:12" x14ac:dyDescent="0.2">
      <c r="A213" s="105">
        <v>41389</v>
      </c>
      <c r="B213" s="7">
        <v>4887</v>
      </c>
      <c r="C213" s="3" t="s">
        <v>7458</v>
      </c>
      <c r="D213" s="6">
        <v>5100</v>
      </c>
      <c r="E213" s="6">
        <v>5100</v>
      </c>
      <c r="F213" s="6"/>
      <c r="G213" s="6"/>
      <c r="H213" s="6">
        <f>E213-F213</f>
        <v>5100</v>
      </c>
      <c r="I213" s="6">
        <f>+I212+G213-H213</f>
        <v>646001.42250000022</v>
      </c>
      <c r="J213" s="3" t="s">
        <v>8920</v>
      </c>
      <c r="K213" s="7"/>
      <c r="L213" s="75" t="s">
        <v>8409</v>
      </c>
    </row>
    <row r="214" spans="1:12" x14ac:dyDescent="0.2">
      <c r="A214" s="19"/>
      <c r="B214" s="7"/>
      <c r="C214" s="3" t="s">
        <v>8919</v>
      </c>
      <c r="D214" s="6"/>
      <c r="E214" s="6"/>
      <c r="F214" s="6">
        <f>E214*0.05</f>
        <v>0</v>
      </c>
      <c r="G214" s="6">
        <v>811235.83999999997</v>
      </c>
      <c r="H214" s="6"/>
      <c r="I214" s="13">
        <f>+I213+G214-H214</f>
        <v>1457237.2625000002</v>
      </c>
      <c r="J214" s="3"/>
      <c r="K214" s="7"/>
      <c r="L214" s="75"/>
    </row>
    <row r="215" spans="1:12" x14ac:dyDescent="0.2">
      <c r="A215" s="19"/>
      <c r="B215" s="7"/>
      <c r="C215" s="3" t="s">
        <v>7117</v>
      </c>
      <c r="D215" s="6"/>
      <c r="E215" s="6"/>
      <c r="F215" s="6">
        <f>E215*0.05</f>
        <v>0</v>
      </c>
      <c r="G215" s="6"/>
      <c r="H215" s="6">
        <v>725.87</v>
      </c>
      <c r="I215" s="6">
        <f>+I214+G215-H215</f>
        <v>1456511.3925000001</v>
      </c>
      <c r="J215" s="3"/>
      <c r="K215" s="3"/>
      <c r="L215" s="75"/>
    </row>
    <row r="216" spans="1:12" x14ac:dyDescent="0.2">
      <c r="A216" s="105"/>
      <c r="B216" s="19"/>
      <c r="C216" s="87" t="s">
        <v>8918</v>
      </c>
      <c r="D216" s="6"/>
      <c r="E216" s="6"/>
      <c r="F216" s="6">
        <f>E216*0.05</f>
        <v>0</v>
      </c>
      <c r="G216" s="6"/>
      <c r="H216" s="6"/>
      <c r="I216" s="6">
        <f>+I215+G216-H216</f>
        <v>1456511.3925000001</v>
      </c>
      <c r="J216" s="19"/>
      <c r="K216" s="3"/>
      <c r="L216" s="75"/>
    </row>
    <row r="217" spans="1:12" x14ac:dyDescent="0.2">
      <c r="A217" s="105">
        <v>41397</v>
      </c>
      <c r="B217" s="7">
        <v>4888</v>
      </c>
      <c r="C217" s="19" t="s">
        <v>8917</v>
      </c>
      <c r="D217" s="6">
        <v>450</v>
      </c>
      <c r="E217" s="6">
        <v>450</v>
      </c>
      <c r="F217" s="6"/>
      <c r="G217" s="6"/>
      <c r="H217" s="6">
        <f>E217-F217</f>
        <v>450</v>
      </c>
      <c r="I217" s="6">
        <f>+I216+G217-H217</f>
        <v>1456061.3925000001</v>
      </c>
      <c r="J217" s="19" t="s">
        <v>8916</v>
      </c>
      <c r="K217" s="7"/>
      <c r="L217" s="75" t="s">
        <v>8409</v>
      </c>
    </row>
    <row r="218" spans="1:12" x14ac:dyDescent="0.2">
      <c r="A218" s="105">
        <v>41397</v>
      </c>
      <c r="B218" s="7">
        <v>4889</v>
      </c>
      <c r="C218" s="19" t="s">
        <v>8915</v>
      </c>
      <c r="D218" s="6">
        <v>7712</v>
      </c>
      <c r="E218" s="6">
        <v>7712</v>
      </c>
      <c r="F218" s="6">
        <f>E218*0.05</f>
        <v>385.6</v>
      </c>
      <c r="G218" s="6"/>
      <c r="H218" s="6">
        <f>E218-F218</f>
        <v>7326.4</v>
      </c>
      <c r="I218" s="6">
        <f>+I217+G218-H218</f>
        <v>1448734.9925000002</v>
      </c>
      <c r="J218" s="19" t="s">
        <v>8826</v>
      </c>
      <c r="K218" s="7"/>
      <c r="L218" s="75" t="s">
        <v>8409</v>
      </c>
    </row>
    <row r="219" spans="1:12" x14ac:dyDescent="0.2">
      <c r="A219" s="105">
        <v>41397</v>
      </c>
      <c r="B219" s="7">
        <v>4890</v>
      </c>
      <c r="C219" s="19" t="s">
        <v>8483</v>
      </c>
      <c r="D219" s="6">
        <v>8090</v>
      </c>
      <c r="E219" s="6">
        <v>8090</v>
      </c>
      <c r="F219" s="6">
        <f>E219*0.05</f>
        <v>404.5</v>
      </c>
      <c r="G219" s="6"/>
      <c r="H219" s="6">
        <f>E219-F219</f>
        <v>7685.5</v>
      </c>
      <c r="I219" s="6">
        <f>+I218+G219-H219</f>
        <v>1441049.4925000002</v>
      </c>
      <c r="J219" s="19" t="s">
        <v>8914</v>
      </c>
      <c r="K219" s="7"/>
      <c r="L219" s="75" t="s">
        <v>8409</v>
      </c>
    </row>
    <row r="220" spans="1:12" x14ac:dyDescent="0.2">
      <c r="A220" s="105">
        <v>41397</v>
      </c>
      <c r="B220" s="7">
        <v>4891</v>
      </c>
      <c r="C220" s="19" t="s">
        <v>120</v>
      </c>
      <c r="D220" s="6">
        <v>22015.4</v>
      </c>
      <c r="E220" s="6">
        <v>22015.4</v>
      </c>
      <c r="F220" s="6">
        <v>933.01</v>
      </c>
      <c r="G220" s="6"/>
      <c r="H220" s="6">
        <f>E220-F220</f>
        <v>21082.390000000003</v>
      </c>
      <c r="I220" s="6">
        <f>+I219+G220-H220</f>
        <v>1419967.1025000003</v>
      </c>
      <c r="J220" s="19" t="s">
        <v>8823</v>
      </c>
      <c r="K220" s="7"/>
      <c r="L220" s="75" t="s">
        <v>8409</v>
      </c>
    </row>
    <row r="221" spans="1:12" x14ac:dyDescent="0.2">
      <c r="A221" s="105">
        <v>41397</v>
      </c>
      <c r="B221" s="7">
        <v>4892</v>
      </c>
      <c r="C221" s="19" t="s">
        <v>8143</v>
      </c>
      <c r="D221" s="6">
        <v>62950</v>
      </c>
      <c r="E221" s="6">
        <v>62950</v>
      </c>
      <c r="F221" s="6">
        <f>E221*0.05</f>
        <v>3147.5</v>
      </c>
      <c r="G221" s="6"/>
      <c r="H221" s="6">
        <f>E221-F221</f>
        <v>59802.5</v>
      </c>
      <c r="I221" s="6">
        <f>+I220+G221-H221</f>
        <v>1360164.6025000003</v>
      </c>
      <c r="J221" s="19" t="s">
        <v>8913</v>
      </c>
      <c r="K221" s="7"/>
      <c r="L221" s="75" t="s">
        <v>8409</v>
      </c>
    </row>
    <row r="222" spans="1:12" x14ac:dyDescent="0.2">
      <c r="A222" s="105">
        <v>41397</v>
      </c>
      <c r="B222" s="7">
        <v>4893</v>
      </c>
      <c r="C222" s="19" t="s">
        <v>7466</v>
      </c>
      <c r="D222" s="6">
        <v>2000</v>
      </c>
      <c r="E222" s="6">
        <v>2000</v>
      </c>
      <c r="F222" s="6"/>
      <c r="G222" s="6"/>
      <c r="H222" s="6">
        <f>E222-F222</f>
        <v>2000</v>
      </c>
      <c r="I222" s="6">
        <f>+I221+G222-H222</f>
        <v>1358164.6025000003</v>
      </c>
      <c r="J222" s="19" t="s">
        <v>8839</v>
      </c>
      <c r="K222" s="7"/>
      <c r="L222" s="75" t="s">
        <v>8409</v>
      </c>
    </row>
    <row r="223" spans="1:12" x14ac:dyDescent="0.2">
      <c r="A223" s="105">
        <v>41397</v>
      </c>
      <c r="B223" s="7">
        <v>4894</v>
      </c>
      <c r="C223" s="19" t="s">
        <v>5790</v>
      </c>
      <c r="D223" s="6"/>
      <c r="E223" s="6"/>
      <c r="F223" s="6">
        <f>E223*0.05</f>
        <v>0</v>
      </c>
      <c r="G223" s="6"/>
      <c r="H223" s="6">
        <f>E223-F223</f>
        <v>0</v>
      </c>
      <c r="I223" s="6">
        <f>+I222+G223-H223</f>
        <v>1358164.6025000003</v>
      </c>
      <c r="J223" s="19" t="s">
        <v>5790</v>
      </c>
      <c r="K223" s="87"/>
      <c r="L223" s="129" t="s">
        <v>5789</v>
      </c>
    </row>
    <row r="224" spans="1:12" x14ac:dyDescent="0.2">
      <c r="A224" s="105">
        <v>41397</v>
      </c>
      <c r="B224" s="7">
        <v>4895</v>
      </c>
      <c r="C224" s="19" t="s">
        <v>7029</v>
      </c>
      <c r="D224" s="6">
        <v>1700</v>
      </c>
      <c r="E224" s="6">
        <v>1700</v>
      </c>
      <c r="F224" s="6"/>
      <c r="G224" s="6"/>
      <c r="H224" s="6">
        <f>E224-F224</f>
        <v>1700</v>
      </c>
      <c r="I224" s="6">
        <f>+I223+G224-H224</f>
        <v>1356464.6025000003</v>
      </c>
      <c r="J224" s="19" t="s">
        <v>8912</v>
      </c>
      <c r="K224" s="7"/>
      <c r="L224" s="75" t="s">
        <v>8409</v>
      </c>
    </row>
    <row r="225" spans="1:12" x14ac:dyDescent="0.2">
      <c r="A225" s="105">
        <v>41397</v>
      </c>
      <c r="B225" s="7">
        <v>4896</v>
      </c>
      <c r="C225" s="19" t="s">
        <v>126</v>
      </c>
      <c r="D225" s="6">
        <v>3460</v>
      </c>
      <c r="E225" s="6">
        <v>3460</v>
      </c>
      <c r="F225" s="6">
        <f>E225*0.05</f>
        <v>173</v>
      </c>
      <c r="G225" s="6"/>
      <c r="H225" s="6">
        <f>E225-F225</f>
        <v>3287</v>
      </c>
      <c r="I225" s="6">
        <f>+I224+G225-H225</f>
        <v>1353177.6025000003</v>
      </c>
      <c r="J225" s="19" t="s">
        <v>8821</v>
      </c>
      <c r="K225" s="7"/>
      <c r="L225" s="75" t="s">
        <v>8409</v>
      </c>
    </row>
    <row r="226" spans="1:12" x14ac:dyDescent="0.2">
      <c r="A226" s="105">
        <v>41397</v>
      </c>
      <c r="B226" s="7">
        <v>4897</v>
      </c>
      <c r="C226" s="19" t="s">
        <v>5790</v>
      </c>
      <c r="D226" s="6"/>
      <c r="E226" s="6"/>
      <c r="F226" s="6">
        <f>E226*0.05</f>
        <v>0</v>
      </c>
      <c r="G226" s="6"/>
      <c r="H226" s="6">
        <f>E226-F226</f>
        <v>0</v>
      </c>
      <c r="I226" s="6">
        <f>+I225+G226-H226</f>
        <v>1353177.6025000003</v>
      </c>
      <c r="J226" s="19" t="s">
        <v>5790</v>
      </c>
      <c r="K226" s="87"/>
      <c r="L226" s="129" t="s">
        <v>5789</v>
      </c>
    </row>
    <row r="227" spans="1:12" x14ac:dyDescent="0.2">
      <c r="A227" s="105">
        <v>41397</v>
      </c>
      <c r="B227" s="7">
        <v>4898</v>
      </c>
      <c r="C227" s="19" t="s">
        <v>8481</v>
      </c>
      <c r="D227" s="6">
        <v>40600</v>
      </c>
      <c r="E227" s="6">
        <v>40600</v>
      </c>
      <c r="F227" s="6">
        <f>E227*0.05</f>
        <v>2030</v>
      </c>
      <c r="G227" s="6"/>
      <c r="H227" s="6">
        <f>E227-F227</f>
        <v>38570</v>
      </c>
      <c r="I227" s="6">
        <f>+I226+G227-H227</f>
        <v>1314607.6025000003</v>
      </c>
      <c r="J227" s="19" t="s">
        <v>8820</v>
      </c>
      <c r="K227" s="7"/>
      <c r="L227" s="75" t="s">
        <v>8409</v>
      </c>
    </row>
    <row r="228" spans="1:12" x14ac:dyDescent="0.2">
      <c r="A228" s="105">
        <v>41397</v>
      </c>
      <c r="B228" s="7">
        <v>4899</v>
      </c>
      <c r="C228" s="19" t="s">
        <v>8911</v>
      </c>
      <c r="D228" s="6">
        <v>25000</v>
      </c>
      <c r="E228" s="6">
        <v>25000</v>
      </c>
      <c r="F228" s="6">
        <f>E228*0.05</f>
        <v>1250</v>
      </c>
      <c r="G228" s="6"/>
      <c r="H228" s="6">
        <f>E228-F228</f>
        <v>23750</v>
      </c>
      <c r="I228" s="6">
        <f>+I227+G228-H228</f>
        <v>1290857.6025000003</v>
      </c>
      <c r="J228" s="19" t="s">
        <v>8819</v>
      </c>
      <c r="K228" s="7"/>
      <c r="L228" s="75" t="s">
        <v>8409</v>
      </c>
    </row>
    <row r="229" spans="1:12" x14ac:dyDescent="0.2">
      <c r="A229" s="105">
        <v>41397</v>
      </c>
      <c r="B229" s="7">
        <v>4900</v>
      </c>
      <c r="C229" s="19" t="s">
        <v>8910</v>
      </c>
      <c r="D229" s="6">
        <v>1635</v>
      </c>
      <c r="E229" s="6">
        <v>1635</v>
      </c>
      <c r="F229" s="6"/>
      <c r="G229" s="6"/>
      <c r="H229" s="6">
        <f>E229-F229</f>
        <v>1635</v>
      </c>
      <c r="I229" s="6">
        <f>+I228+G229-H229</f>
        <v>1289222.6025000003</v>
      </c>
      <c r="J229" s="19" t="s">
        <v>8909</v>
      </c>
      <c r="K229" s="7"/>
      <c r="L229" s="75" t="s">
        <v>8409</v>
      </c>
    </row>
    <row r="230" spans="1:12" x14ac:dyDescent="0.2">
      <c r="A230" s="105">
        <v>41397</v>
      </c>
      <c r="B230" s="7">
        <v>4901</v>
      </c>
      <c r="C230" s="19" t="s">
        <v>8717</v>
      </c>
      <c r="D230" s="6">
        <v>11745</v>
      </c>
      <c r="E230" s="6">
        <v>11745</v>
      </c>
      <c r="F230" s="6">
        <f>E230*0.05</f>
        <v>587.25</v>
      </c>
      <c r="G230" s="6"/>
      <c r="H230" s="6">
        <f>E230-F230</f>
        <v>11157.75</v>
      </c>
      <c r="I230" s="6">
        <f>+I229+G230-H230</f>
        <v>1278064.8525000003</v>
      </c>
      <c r="J230" s="19" t="s">
        <v>7364</v>
      </c>
      <c r="K230" s="7"/>
      <c r="L230" s="75" t="s">
        <v>8409</v>
      </c>
    </row>
    <row r="231" spans="1:12" x14ac:dyDescent="0.2">
      <c r="A231" s="105">
        <v>41397</v>
      </c>
      <c r="B231" s="7">
        <v>4902</v>
      </c>
      <c r="C231" s="19" t="s">
        <v>5871</v>
      </c>
      <c r="D231" s="6">
        <v>10267</v>
      </c>
      <c r="E231" s="6">
        <v>10267</v>
      </c>
      <c r="F231" s="6">
        <f>E231*0.05</f>
        <v>513.35</v>
      </c>
      <c r="G231" s="6"/>
      <c r="H231" s="6">
        <f>E231-F231</f>
        <v>9753.65</v>
      </c>
      <c r="I231" s="6">
        <f>+I230+G231-H231</f>
        <v>1268311.2025000004</v>
      </c>
      <c r="J231" s="19" t="s">
        <v>8807</v>
      </c>
      <c r="K231" s="7"/>
      <c r="L231" s="75" t="s">
        <v>8409</v>
      </c>
    </row>
    <row r="232" spans="1:12" x14ac:dyDescent="0.2">
      <c r="A232" s="105">
        <v>41397</v>
      </c>
      <c r="B232" s="7">
        <v>4903</v>
      </c>
      <c r="C232" s="19" t="s">
        <v>8418</v>
      </c>
      <c r="D232" s="6">
        <v>3235</v>
      </c>
      <c r="E232" s="6">
        <v>3235</v>
      </c>
      <c r="F232" s="6">
        <v>139.44</v>
      </c>
      <c r="G232" s="6"/>
      <c r="H232" s="6">
        <f>E232-F232</f>
        <v>3095.56</v>
      </c>
      <c r="I232" s="6">
        <f>+I231+G232-H232</f>
        <v>1265215.6425000003</v>
      </c>
      <c r="J232" s="19" t="s">
        <v>8908</v>
      </c>
      <c r="K232" s="7"/>
      <c r="L232" s="75" t="s">
        <v>8409</v>
      </c>
    </row>
    <row r="233" spans="1:12" x14ac:dyDescent="0.2">
      <c r="A233" s="105">
        <v>41397</v>
      </c>
      <c r="B233" s="7">
        <v>4904</v>
      </c>
      <c r="C233" s="19" t="s">
        <v>8727</v>
      </c>
      <c r="D233" s="6">
        <v>7000</v>
      </c>
      <c r="E233" s="6">
        <v>7000</v>
      </c>
      <c r="F233" s="6">
        <f>E233*0.05</f>
        <v>350</v>
      </c>
      <c r="G233" s="6"/>
      <c r="H233" s="6">
        <f>E233-F233</f>
        <v>6650</v>
      </c>
      <c r="I233" s="6">
        <f>+I232+G233-H233</f>
        <v>1258565.6425000003</v>
      </c>
      <c r="J233" s="19" t="s">
        <v>8907</v>
      </c>
      <c r="K233" s="7"/>
      <c r="L233" s="75" t="s">
        <v>8409</v>
      </c>
    </row>
    <row r="234" spans="1:12" x14ac:dyDescent="0.2">
      <c r="A234" s="105">
        <v>41400</v>
      </c>
      <c r="B234" s="7">
        <v>4905</v>
      </c>
      <c r="C234" s="19" t="s">
        <v>8720</v>
      </c>
      <c r="D234" s="6">
        <v>50000</v>
      </c>
      <c r="E234" s="6">
        <v>50000</v>
      </c>
      <c r="F234" s="6"/>
      <c r="G234" s="6"/>
      <c r="H234" s="6">
        <f>E234-F234</f>
        <v>50000</v>
      </c>
      <c r="I234" s="6">
        <f>+I233+G234-H234</f>
        <v>1208565.6425000003</v>
      </c>
      <c r="J234" s="19" t="s">
        <v>8817</v>
      </c>
      <c r="K234" s="7"/>
      <c r="L234" s="75" t="s">
        <v>8409</v>
      </c>
    </row>
    <row r="235" spans="1:12" x14ac:dyDescent="0.2">
      <c r="A235" s="105">
        <v>41400</v>
      </c>
      <c r="B235" s="7">
        <v>4906</v>
      </c>
      <c r="C235" s="19" t="s">
        <v>8906</v>
      </c>
      <c r="D235" s="6">
        <v>24940</v>
      </c>
      <c r="E235" s="6">
        <v>24940</v>
      </c>
      <c r="F235" s="6">
        <v>1075</v>
      </c>
      <c r="G235" s="6"/>
      <c r="H235" s="6">
        <f>E235-F235</f>
        <v>23865</v>
      </c>
      <c r="I235" s="6">
        <f>+I234+G235-H235</f>
        <v>1184700.6425000003</v>
      </c>
      <c r="J235" s="19" t="s">
        <v>8905</v>
      </c>
      <c r="K235" s="7"/>
      <c r="L235" s="75" t="s">
        <v>8409</v>
      </c>
    </row>
    <row r="236" spans="1:12" x14ac:dyDescent="0.2">
      <c r="A236" s="105">
        <v>41400</v>
      </c>
      <c r="B236" s="7">
        <v>4907</v>
      </c>
      <c r="C236" s="19" t="s">
        <v>5790</v>
      </c>
      <c r="D236" s="6"/>
      <c r="E236" s="6"/>
      <c r="F236" s="6">
        <f>E236*0.05</f>
        <v>0</v>
      </c>
      <c r="G236" s="6"/>
      <c r="H236" s="6">
        <f>E236-F236</f>
        <v>0</v>
      </c>
      <c r="I236" s="6">
        <f>+I235+G236-H236</f>
        <v>1184700.6425000003</v>
      </c>
      <c r="J236" s="19" t="s">
        <v>5790</v>
      </c>
      <c r="K236" s="87"/>
      <c r="L236" s="129" t="s">
        <v>5789</v>
      </c>
    </row>
    <row r="237" spans="1:12" x14ac:dyDescent="0.2">
      <c r="A237" s="105">
        <v>41400</v>
      </c>
      <c r="B237" s="7">
        <v>4908</v>
      </c>
      <c r="C237" s="19" t="s">
        <v>5790</v>
      </c>
      <c r="D237" s="6"/>
      <c r="E237" s="6"/>
      <c r="F237" s="6">
        <f>E237*0.05</f>
        <v>0</v>
      </c>
      <c r="G237" s="6"/>
      <c r="H237" s="6">
        <f>E237-F237</f>
        <v>0</v>
      </c>
      <c r="I237" s="6">
        <f>+I236+G237-H237</f>
        <v>1184700.6425000003</v>
      </c>
      <c r="J237" s="19" t="s">
        <v>5790</v>
      </c>
      <c r="K237" s="87"/>
      <c r="L237" s="129" t="s">
        <v>5789</v>
      </c>
    </row>
    <row r="238" spans="1:12" x14ac:dyDescent="0.2">
      <c r="A238" s="105">
        <v>41400</v>
      </c>
      <c r="B238" s="7">
        <v>4909</v>
      </c>
      <c r="C238" s="19" t="s">
        <v>5790</v>
      </c>
      <c r="D238" s="6"/>
      <c r="E238" s="6"/>
      <c r="F238" s="6">
        <f>E238*0.05</f>
        <v>0</v>
      </c>
      <c r="G238" s="6"/>
      <c r="H238" s="6">
        <f>E238-F238</f>
        <v>0</v>
      </c>
      <c r="I238" s="6">
        <f>+I237+G238-H238</f>
        <v>1184700.6425000003</v>
      </c>
      <c r="J238" s="19" t="s">
        <v>5790</v>
      </c>
      <c r="K238" s="87"/>
      <c r="L238" s="129" t="s">
        <v>5789</v>
      </c>
    </row>
    <row r="239" spans="1:12" x14ac:dyDescent="0.2">
      <c r="A239" s="105">
        <v>41400</v>
      </c>
      <c r="B239" s="7">
        <v>4910</v>
      </c>
      <c r="C239" s="19" t="s">
        <v>8904</v>
      </c>
      <c r="D239" s="6">
        <v>2065</v>
      </c>
      <c r="E239" s="6">
        <v>2065</v>
      </c>
      <c r="F239" s="6"/>
      <c r="G239" s="6"/>
      <c r="H239" s="6">
        <f>E239-F239</f>
        <v>2065</v>
      </c>
      <c r="I239" s="6">
        <f>+I238+G239-H239</f>
        <v>1182635.6425000003</v>
      </c>
      <c r="J239" s="19" t="s">
        <v>8899</v>
      </c>
      <c r="K239" s="7"/>
      <c r="L239" s="75" t="s">
        <v>8409</v>
      </c>
    </row>
    <row r="240" spans="1:12" x14ac:dyDescent="0.2">
      <c r="A240" s="105">
        <v>41400</v>
      </c>
      <c r="B240" s="7">
        <v>4911</v>
      </c>
      <c r="C240" s="19" t="s">
        <v>8903</v>
      </c>
      <c r="D240" s="6">
        <v>12055</v>
      </c>
      <c r="E240" s="6">
        <v>12055</v>
      </c>
      <c r="F240" s="6">
        <f>E240*0.05</f>
        <v>602.75</v>
      </c>
      <c r="G240" s="6"/>
      <c r="H240" s="6">
        <f>E240-F240</f>
        <v>11452.25</v>
      </c>
      <c r="I240" s="6">
        <f>+I239+G240-H240</f>
        <v>1171183.3925000003</v>
      </c>
      <c r="J240" s="19" t="s">
        <v>8826</v>
      </c>
      <c r="K240" s="7"/>
      <c r="L240" s="75" t="s">
        <v>8409</v>
      </c>
    </row>
    <row r="241" spans="1:13" x14ac:dyDescent="0.2">
      <c r="A241" s="105">
        <v>41400</v>
      </c>
      <c r="B241" s="7">
        <v>4912</v>
      </c>
      <c r="C241" s="19" t="s">
        <v>5790</v>
      </c>
      <c r="D241" s="6"/>
      <c r="E241" s="6"/>
      <c r="F241" s="6">
        <f>E241*0.05</f>
        <v>0</v>
      </c>
      <c r="G241" s="6"/>
      <c r="H241" s="6">
        <f>E241-F241</f>
        <v>0</v>
      </c>
      <c r="I241" s="6">
        <f>+I240+G241-H241</f>
        <v>1171183.3925000003</v>
      </c>
      <c r="J241" s="19" t="s">
        <v>5790</v>
      </c>
      <c r="K241" s="87"/>
      <c r="L241" s="129" t="s">
        <v>5789</v>
      </c>
    </row>
    <row r="242" spans="1:13" x14ac:dyDescent="0.2">
      <c r="A242" s="105">
        <v>41400</v>
      </c>
      <c r="B242" s="7">
        <v>4913</v>
      </c>
      <c r="C242" s="19" t="s">
        <v>8812</v>
      </c>
      <c r="D242" s="6">
        <v>12406.69</v>
      </c>
      <c r="E242" s="6">
        <v>12406.69</v>
      </c>
      <c r="F242" s="6">
        <f>E242*0.05</f>
        <v>620.33450000000005</v>
      </c>
      <c r="G242" s="6"/>
      <c r="H242" s="6">
        <f>E242-F242</f>
        <v>11786.3555</v>
      </c>
      <c r="I242" s="6">
        <f>+I241+G242-H242</f>
        <v>1159397.0370000002</v>
      </c>
      <c r="J242" s="19" t="s">
        <v>8891</v>
      </c>
      <c r="K242" s="7"/>
      <c r="L242" s="75" t="s">
        <v>8409</v>
      </c>
    </row>
    <row r="243" spans="1:13" x14ac:dyDescent="0.2">
      <c r="A243" s="105">
        <v>41400</v>
      </c>
      <c r="B243" s="7">
        <v>4914</v>
      </c>
      <c r="C243" s="19" t="s">
        <v>8902</v>
      </c>
      <c r="D243" s="6">
        <v>4665</v>
      </c>
      <c r="E243" s="6">
        <v>4665</v>
      </c>
      <c r="F243" s="6">
        <f>E243*0.05</f>
        <v>233.25</v>
      </c>
      <c r="G243" s="6"/>
      <c r="H243" s="6">
        <f>E243-F243</f>
        <v>4431.75</v>
      </c>
      <c r="I243" s="6">
        <f>+I242+G243-H243</f>
        <v>1154965.2870000002</v>
      </c>
      <c r="J243" s="19" t="s">
        <v>8901</v>
      </c>
      <c r="K243" s="7"/>
      <c r="L243" s="75" t="s">
        <v>8409</v>
      </c>
    </row>
    <row r="244" spans="1:13" x14ac:dyDescent="0.2">
      <c r="A244" s="105">
        <v>41400</v>
      </c>
      <c r="B244" s="7">
        <v>4915</v>
      </c>
      <c r="C244" s="19" t="s">
        <v>7628</v>
      </c>
      <c r="D244" s="6">
        <v>11000</v>
      </c>
      <c r="E244" s="6">
        <v>11000</v>
      </c>
      <c r="F244" s="6">
        <f>E244*0.05</f>
        <v>550</v>
      </c>
      <c r="G244" s="6"/>
      <c r="H244" s="6">
        <f>E244-F244</f>
        <v>10450</v>
      </c>
      <c r="I244" s="6">
        <f>+I243+G244-H244</f>
        <v>1144515.2870000002</v>
      </c>
      <c r="J244" s="19" t="s">
        <v>8900</v>
      </c>
      <c r="K244" s="7"/>
      <c r="L244" s="75" t="s">
        <v>8409</v>
      </c>
    </row>
    <row r="245" spans="1:13" x14ac:dyDescent="0.2">
      <c r="A245" s="105">
        <v>41400</v>
      </c>
      <c r="B245" s="7">
        <v>4916</v>
      </c>
      <c r="C245" s="19" t="s">
        <v>8631</v>
      </c>
      <c r="D245" s="6">
        <v>4981.88</v>
      </c>
      <c r="E245" s="6">
        <v>4981.88</v>
      </c>
      <c r="F245" s="6">
        <v>128.84</v>
      </c>
      <c r="G245" s="6"/>
      <c r="H245" s="6">
        <f>E245-F245</f>
        <v>4853.04</v>
      </c>
      <c r="I245" s="6">
        <f>+I244+G245-H245</f>
        <v>1139662.2470000002</v>
      </c>
      <c r="J245" s="19" t="s">
        <v>8899</v>
      </c>
      <c r="K245" s="7"/>
      <c r="L245" s="75" t="s">
        <v>8409</v>
      </c>
    </row>
    <row r="246" spans="1:13" x14ac:dyDescent="0.2">
      <c r="A246" s="105">
        <v>41400</v>
      </c>
      <c r="B246" s="7">
        <v>4917</v>
      </c>
      <c r="C246" s="19" t="s">
        <v>5790</v>
      </c>
      <c r="D246" s="6"/>
      <c r="E246" s="6"/>
      <c r="F246" s="6">
        <f>E246*0.05</f>
        <v>0</v>
      </c>
      <c r="G246" s="6"/>
      <c r="H246" s="6">
        <f>E246-F246</f>
        <v>0</v>
      </c>
      <c r="I246" s="6">
        <f>+I245+G246-H246</f>
        <v>1139662.2470000002</v>
      </c>
      <c r="J246" s="19" t="s">
        <v>5790</v>
      </c>
      <c r="K246" s="87"/>
      <c r="L246" s="129" t="s">
        <v>5789</v>
      </c>
    </row>
    <row r="247" spans="1:13" x14ac:dyDescent="0.2">
      <c r="A247" s="105">
        <v>41400</v>
      </c>
      <c r="B247" s="7">
        <v>4918</v>
      </c>
      <c r="C247" s="19" t="s">
        <v>5790</v>
      </c>
      <c r="D247" s="6"/>
      <c r="E247" s="6"/>
      <c r="F247" s="6">
        <f>E247*0.05</f>
        <v>0</v>
      </c>
      <c r="G247" s="6"/>
      <c r="H247" s="6">
        <f>E247-F247</f>
        <v>0</v>
      </c>
      <c r="I247" s="6">
        <f>+I246+G247-H247</f>
        <v>1139662.2470000002</v>
      </c>
      <c r="J247" s="19" t="s">
        <v>5790</v>
      </c>
      <c r="K247" s="87"/>
      <c r="L247" s="129" t="s">
        <v>5789</v>
      </c>
    </row>
    <row r="248" spans="1:13" x14ac:dyDescent="0.2">
      <c r="A248" s="105">
        <v>41400</v>
      </c>
      <c r="B248" s="7">
        <v>4919</v>
      </c>
      <c r="C248" s="19" t="s">
        <v>5790</v>
      </c>
      <c r="D248" s="6"/>
      <c r="E248" s="6"/>
      <c r="F248" s="6">
        <f>E248*0.05</f>
        <v>0</v>
      </c>
      <c r="G248" s="6"/>
      <c r="H248" s="6">
        <f>E248-F248</f>
        <v>0</v>
      </c>
      <c r="I248" s="6">
        <f>+I247+G248-H248</f>
        <v>1139662.2470000002</v>
      </c>
      <c r="J248" s="19" t="s">
        <v>5790</v>
      </c>
      <c r="K248" s="87"/>
      <c r="L248" s="129" t="s">
        <v>5789</v>
      </c>
    </row>
    <row r="249" spans="1:13" x14ac:dyDescent="0.2">
      <c r="A249" s="105">
        <v>41400</v>
      </c>
      <c r="B249" s="7">
        <v>4920</v>
      </c>
      <c r="C249" s="19" t="s">
        <v>5790</v>
      </c>
      <c r="D249" s="6"/>
      <c r="E249" s="6"/>
      <c r="F249" s="6">
        <f>E249*0.05</f>
        <v>0</v>
      </c>
      <c r="G249" s="6"/>
      <c r="H249" s="6">
        <f>E249-F249</f>
        <v>0</v>
      </c>
      <c r="I249" s="6">
        <f>+I248+G249-H249</f>
        <v>1139662.2470000002</v>
      </c>
      <c r="J249" s="19" t="s">
        <v>5790</v>
      </c>
      <c r="K249" s="87"/>
      <c r="L249" s="129" t="s">
        <v>5789</v>
      </c>
    </row>
    <row r="250" spans="1:13" x14ac:dyDescent="0.2">
      <c r="A250" s="105">
        <v>41400</v>
      </c>
      <c r="B250" s="7">
        <v>4921</v>
      </c>
      <c r="C250" s="19" t="s">
        <v>8479</v>
      </c>
      <c r="D250" s="6">
        <v>6839.94</v>
      </c>
      <c r="E250" s="6">
        <v>6839.94</v>
      </c>
      <c r="F250" s="6">
        <v>296.52</v>
      </c>
      <c r="G250" s="6"/>
      <c r="H250" s="6">
        <f>E250-F250</f>
        <v>6543.42</v>
      </c>
      <c r="I250" s="6">
        <f>+I249+G250-H250</f>
        <v>1133118.8270000003</v>
      </c>
      <c r="J250" s="19" t="s">
        <v>8795</v>
      </c>
      <c r="K250" s="7"/>
      <c r="L250" s="75" t="s">
        <v>8409</v>
      </c>
    </row>
    <row r="251" spans="1:13" x14ac:dyDescent="0.2">
      <c r="A251" s="105">
        <v>41400</v>
      </c>
      <c r="B251" s="7">
        <v>4922</v>
      </c>
      <c r="C251" s="19" t="s">
        <v>8898</v>
      </c>
      <c r="D251" s="6">
        <v>11250</v>
      </c>
      <c r="E251" s="6">
        <v>11250</v>
      </c>
      <c r="F251" s="6">
        <f>E251*0.05</f>
        <v>562.5</v>
      </c>
      <c r="G251" s="6"/>
      <c r="H251" s="6">
        <f>E251-F251</f>
        <v>10687.5</v>
      </c>
      <c r="I251" s="6">
        <f>+I250+G251-H251</f>
        <v>1122431.3270000003</v>
      </c>
      <c r="J251" s="19" t="s">
        <v>8897</v>
      </c>
      <c r="K251" s="7"/>
      <c r="L251" s="75" t="s">
        <v>8409</v>
      </c>
    </row>
    <row r="252" spans="1:13" x14ac:dyDescent="0.2">
      <c r="A252" s="105">
        <v>41400</v>
      </c>
      <c r="B252" s="7">
        <v>4923</v>
      </c>
      <c r="C252" s="19" t="s">
        <v>8896</v>
      </c>
      <c r="D252" s="6">
        <v>15600</v>
      </c>
      <c r="E252" s="6">
        <v>15600</v>
      </c>
      <c r="F252" s="6">
        <f>E252*0.05</f>
        <v>780</v>
      </c>
      <c r="G252" s="6"/>
      <c r="H252" s="6">
        <f>E252-F252</f>
        <v>14820</v>
      </c>
      <c r="I252" s="6">
        <f>+I251+G252-H252</f>
        <v>1107611.3270000003</v>
      </c>
      <c r="J252" s="19" t="s">
        <v>8895</v>
      </c>
      <c r="K252" s="7"/>
      <c r="L252" s="75" t="s">
        <v>8409</v>
      </c>
    </row>
    <row r="253" spans="1:13" x14ac:dyDescent="0.2">
      <c r="A253" s="105">
        <v>41400</v>
      </c>
      <c r="B253" s="7">
        <v>4924</v>
      </c>
      <c r="C253" s="19" t="s">
        <v>8894</v>
      </c>
      <c r="D253" s="6">
        <v>13000</v>
      </c>
      <c r="E253" s="6">
        <v>13000</v>
      </c>
      <c r="F253" s="6">
        <f>E253*0.05</f>
        <v>650</v>
      </c>
      <c r="G253" s="6"/>
      <c r="H253" s="6">
        <f>E253-F253</f>
        <v>12350</v>
      </c>
      <c r="I253" s="6">
        <f>+I252+G253-H253</f>
        <v>1095261.3270000003</v>
      </c>
      <c r="J253" s="19" t="s">
        <v>8826</v>
      </c>
      <c r="K253" s="7"/>
      <c r="L253" s="75" t="s">
        <v>8409</v>
      </c>
      <c r="M253" s="86"/>
    </row>
    <row r="254" spans="1:13" x14ac:dyDescent="0.2">
      <c r="A254" s="105">
        <v>41400</v>
      </c>
      <c r="B254" s="7">
        <v>4925</v>
      </c>
      <c r="C254" s="19" t="s">
        <v>8893</v>
      </c>
      <c r="D254" s="6">
        <v>4998</v>
      </c>
      <c r="E254" s="6">
        <v>4998</v>
      </c>
      <c r="F254" s="6"/>
      <c r="G254" s="6"/>
      <c r="H254" s="6">
        <f>E254-F254</f>
        <v>4998</v>
      </c>
      <c r="I254" s="6">
        <f>+I253+G254-H254</f>
        <v>1090263.3270000003</v>
      </c>
      <c r="J254" s="19" t="s">
        <v>6889</v>
      </c>
      <c r="K254" s="7"/>
      <c r="L254" s="75" t="s">
        <v>8409</v>
      </c>
    </row>
    <row r="255" spans="1:13" x14ac:dyDescent="0.2">
      <c r="A255" s="105">
        <v>41400</v>
      </c>
      <c r="B255" s="7">
        <v>4926</v>
      </c>
      <c r="C255" s="19" t="s">
        <v>7605</v>
      </c>
      <c r="D255" s="6">
        <v>6357</v>
      </c>
      <c r="E255" s="6">
        <v>6357</v>
      </c>
      <c r="F255" s="6">
        <v>274</v>
      </c>
      <c r="G255" s="6"/>
      <c r="H255" s="6">
        <f>E255-F255</f>
        <v>6083</v>
      </c>
      <c r="I255" s="6">
        <f>+I254+G255-H255</f>
        <v>1084180.3270000003</v>
      </c>
      <c r="J255" s="19" t="s">
        <v>8806</v>
      </c>
      <c r="K255" s="34"/>
      <c r="L255" s="123" t="s">
        <v>8409</v>
      </c>
      <c r="M255" s="86"/>
    </row>
    <row r="256" spans="1:13" x14ac:dyDescent="0.2">
      <c r="A256" s="105">
        <v>41400</v>
      </c>
      <c r="B256" s="7">
        <v>4927</v>
      </c>
      <c r="C256" s="19" t="s">
        <v>7819</v>
      </c>
      <c r="D256" s="6">
        <v>1000</v>
      </c>
      <c r="E256" s="6">
        <v>1000</v>
      </c>
      <c r="F256" s="6"/>
      <c r="G256" s="6"/>
      <c r="H256" s="6">
        <f>E256-F256</f>
        <v>1000</v>
      </c>
      <c r="I256" s="6">
        <f>+I255+G256-H256</f>
        <v>1083180.3270000003</v>
      </c>
      <c r="J256" s="19" t="s">
        <v>8815</v>
      </c>
      <c r="K256" s="7"/>
      <c r="L256" s="75" t="s">
        <v>8409</v>
      </c>
      <c r="M256" s="125"/>
    </row>
    <row r="257" spans="1:13" x14ac:dyDescent="0.2">
      <c r="A257" s="105">
        <v>41400</v>
      </c>
      <c r="B257" s="7">
        <v>4928</v>
      </c>
      <c r="C257" s="19" t="s">
        <v>8892</v>
      </c>
      <c r="D257" s="6">
        <v>11455</v>
      </c>
      <c r="E257" s="6">
        <v>11455</v>
      </c>
      <c r="F257" s="6">
        <f>E257*0.05</f>
        <v>572.75</v>
      </c>
      <c r="G257" s="6"/>
      <c r="H257" s="6">
        <f>E257-F257</f>
        <v>10882.25</v>
      </c>
      <c r="I257" s="6">
        <f>+I256+G257-H257</f>
        <v>1072298.0770000003</v>
      </c>
      <c r="J257" s="19" t="s">
        <v>8891</v>
      </c>
      <c r="K257" s="7"/>
      <c r="L257" s="75" t="s">
        <v>8409</v>
      </c>
      <c r="M257" s="86"/>
    </row>
    <row r="258" spans="1:13" x14ac:dyDescent="0.2">
      <c r="A258" s="105">
        <v>41400</v>
      </c>
      <c r="B258" s="7">
        <v>4929</v>
      </c>
      <c r="C258" s="19" t="s">
        <v>5790</v>
      </c>
      <c r="D258" s="6"/>
      <c r="E258" s="6"/>
      <c r="F258" s="6">
        <f>E258*0.05</f>
        <v>0</v>
      </c>
      <c r="G258" s="6"/>
      <c r="H258" s="6">
        <f>E258-F258</f>
        <v>0</v>
      </c>
      <c r="I258" s="6">
        <f>+I257+G258-H258</f>
        <v>1072298.0770000003</v>
      </c>
      <c r="J258" s="19" t="s">
        <v>5790</v>
      </c>
      <c r="K258" s="87"/>
      <c r="L258" s="129" t="s">
        <v>5789</v>
      </c>
      <c r="M258" s="86"/>
    </row>
    <row r="259" spans="1:13" x14ac:dyDescent="0.2">
      <c r="A259" s="105">
        <v>41400</v>
      </c>
      <c r="B259" s="7">
        <v>4930</v>
      </c>
      <c r="C259" s="19" t="s">
        <v>267</v>
      </c>
      <c r="D259" s="6">
        <v>6900</v>
      </c>
      <c r="E259" s="6">
        <v>6900</v>
      </c>
      <c r="F259" s="6">
        <v>297.41000000000003</v>
      </c>
      <c r="G259" s="6"/>
      <c r="H259" s="6">
        <f>E259-F259</f>
        <v>6602.59</v>
      </c>
      <c r="I259" s="6">
        <f>+I258+G259-H259</f>
        <v>1065695.4870000002</v>
      </c>
      <c r="J259" s="19" t="s">
        <v>8794</v>
      </c>
      <c r="K259" s="7"/>
      <c r="L259" s="75" t="s">
        <v>8409</v>
      </c>
    </row>
    <row r="260" spans="1:13" x14ac:dyDescent="0.2">
      <c r="A260" s="105">
        <v>41400</v>
      </c>
      <c r="B260" s="7">
        <v>4931</v>
      </c>
      <c r="C260" s="19" t="s">
        <v>8802</v>
      </c>
      <c r="D260" s="6">
        <v>2200</v>
      </c>
      <c r="E260" s="6">
        <v>2200</v>
      </c>
      <c r="F260" s="6"/>
      <c r="G260" s="6"/>
      <c r="H260" s="6">
        <f>E260-F260</f>
        <v>2200</v>
      </c>
      <c r="I260" s="6">
        <f>+I259+G260-H260</f>
        <v>1063495.4870000002</v>
      </c>
      <c r="J260" s="19" t="s">
        <v>8890</v>
      </c>
      <c r="K260" s="7"/>
      <c r="L260" s="75" t="s">
        <v>8409</v>
      </c>
    </row>
    <row r="261" spans="1:13" x14ac:dyDescent="0.2">
      <c r="A261" s="105">
        <v>41400</v>
      </c>
      <c r="B261" s="7">
        <v>4932</v>
      </c>
      <c r="C261" s="19" t="s">
        <v>6323</v>
      </c>
      <c r="D261" s="6">
        <v>5664</v>
      </c>
      <c r="E261" s="6">
        <v>5664</v>
      </c>
      <c r="F261" s="6">
        <v>240</v>
      </c>
      <c r="G261" s="6"/>
      <c r="H261" s="6">
        <f>E261-F261</f>
        <v>5424</v>
      </c>
      <c r="I261" s="6">
        <f>+I260+G261-H261</f>
        <v>1058071.4870000002</v>
      </c>
      <c r="J261" s="19" t="s">
        <v>8795</v>
      </c>
      <c r="K261" s="7"/>
      <c r="L261" s="75" t="s">
        <v>8409</v>
      </c>
    </row>
    <row r="262" spans="1:13" x14ac:dyDescent="0.2">
      <c r="A262" s="105">
        <v>41400</v>
      </c>
      <c r="B262" s="7">
        <v>4933</v>
      </c>
      <c r="C262" s="19" t="s">
        <v>6780</v>
      </c>
      <c r="D262" s="6">
        <v>4200</v>
      </c>
      <c r="E262" s="6">
        <v>4200</v>
      </c>
      <c r="F262" s="6"/>
      <c r="G262" s="6"/>
      <c r="H262" s="6">
        <f>E262-F262</f>
        <v>4200</v>
      </c>
      <c r="I262" s="6">
        <f>+I261+G262-H262</f>
        <v>1053871.4870000002</v>
      </c>
      <c r="J262" s="19" t="s">
        <v>8882</v>
      </c>
      <c r="K262" s="7"/>
      <c r="L262" s="75" t="s">
        <v>8409</v>
      </c>
    </row>
    <row r="263" spans="1:13" x14ac:dyDescent="0.2">
      <c r="A263" s="105">
        <v>41400</v>
      </c>
      <c r="B263" s="7">
        <v>4934</v>
      </c>
      <c r="C263" s="19" t="s">
        <v>8889</v>
      </c>
      <c r="D263" s="6">
        <v>1049.6400000000001</v>
      </c>
      <c r="E263" s="6">
        <v>1049.6400000000001</v>
      </c>
      <c r="F263" s="6"/>
      <c r="G263" s="6"/>
      <c r="H263" s="6">
        <f>E263-F263</f>
        <v>1049.6400000000001</v>
      </c>
      <c r="I263" s="6">
        <f>+I262+G263-H263</f>
        <v>1052821.8470000003</v>
      </c>
      <c r="J263" s="19" t="s">
        <v>7747</v>
      </c>
      <c r="K263" s="7"/>
      <c r="L263" s="75" t="s">
        <v>8409</v>
      </c>
    </row>
    <row r="264" spans="1:13" x14ac:dyDescent="0.2">
      <c r="A264" s="105">
        <v>41400</v>
      </c>
      <c r="B264" s="7">
        <v>4935</v>
      </c>
      <c r="C264" s="19" t="s">
        <v>8724</v>
      </c>
      <c r="D264" s="6">
        <v>920</v>
      </c>
      <c r="E264" s="6">
        <v>920</v>
      </c>
      <c r="F264" s="6"/>
      <c r="G264" s="6"/>
      <c r="H264" s="6">
        <f>E264-F264</f>
        <v>920</v>
      </c>
      <c r="I264" s="6">
        <f>+I263+G264-H264</f>
        <v>1051901.8470000003</v>
      </c>
      <c r="J264" s="19" t="s">
        <v>8888</v>
      </c>
      <c r="K264" s="7"/>
      <c r="L264" s="75" t="s">
        <v>8409</v>
      </c>
    </row>
    <row r="265" spans="1:13" x14ac:dyDescent="0.2">
      <c r="A265" s="105">
        <v>41400</v>
      </c>
      <c r="B265" s="7">
        <v>4936</v>
      </c>
      <c r="C265" s="19" t="s">
        <v>5790</v>
      </c>
      <c r="D265" s="6"/>
      <c r="E265" s="6"/>
      <c r="F265" s="6">
        <f>E265*0.05</f>
        <v>0</v>
      </c>
      <c r="G265" s="6"/>
      <c r="H265" s="6">
        <f>E265-F265</f>
        <v>0</v>
      </c>
      <c r="I265" s="6">
        <f>+I264+G265-H265</f>
        <v>1051901.8470000003</v>
      </c>
      <c r="J265" s="19" t="s">
        <v>5790</v>
      </c>
      <c r="K265" s="87"/>
      <c r="L265" s="129" t="s">
        <v>5789</v>
      </c>
    </row>
    <row r="266" spans="1:13" x14ac:dyDescent="0.2">
      <c r="A266" s="105">
        <v>41400</v>
      </c>
      <c r="B266" s="7">
        <v>4937</v>
      </c>
      <c r="C266" s="19" t="s">
        <v>8293</v>
      </c>
      <c r="D266" s="6">
        <v>8536.5</v>
      </c>
      <c r="E266" s="6">
        <v>8536.5</v>
      </c>
      <c r="F266" s="6">
        <v>426.83</v>
      </c>
      <c r="G266" s="6"/>
      <c r="H266" s="6">
        <f>E266-F266</f>
        <v>8109.67</v>
      </c>
      <c r="I266" s="6">
        <f>+I265+G266-H266</f>
        <v>1043792.1770000003</v>
      </c>
      <c r="J266" s="19" t="s">
        <v>8826</v>
      </c>
      <c r="K266" s="7"/>
      <c r="L266" s="75" t="s">
        <v>8409</v>
      </c>
    </row>
    <row r="267" spans="1:13" x14ac:dyDescent="0.2">
      <c r="A267" s="105">
        <v>41400</v>
      </c>
      <c r="B267" s="7">
        <v>4938</v>
      </c>
      <c r="C267" s="19" t="s">
        <v>7029</v>
      </c>
      <c r="D267" s="6">
        <v>1325</v>
      </c>
      <c r="E267" s="6">
        <v>1325</v>
      </c>
      <c r="F267" s="6"/>
      <c r="G267" s="6"/>
      <c r="H267" s="6">
        <f>E267-F267</f>
        <v>1325</v>
      </c>
      <c r="I267" s="6">
        <f>+I266+G267-H267</f>
        <v>1042467.1770000003</v>
      </c>
      <c r="J267" s="19" t="s">
        <v>8887</v>
      </c>
      <c r="K267" s="7"/>
      <c r="L267" s="75" t="s">
        <v>8409</v>
      </c>
    </row>
    <row r="268" spans="1:13" x14ac:dyDescent="0.2">
      <c r="A268" s="105">
        <v>41400</v>
      </c>
      <c r="B268" s="7">
        <v>4939</v>
      </c>
      <c r="C268" s="19" t="s">
        <v>447</v>
      </c>
      <c r="D268" s="6">
        <v>2516</v>
      </c>
      <c r="E268" s="6">
        <v>2516</v>
      </c>
      <c r="F268" s="6"/>
      <c r="G268" s="6"/>
      <c r="H268" s="6">
        <f>E268-F268</f>
        <v>2516</v>
      </c>
      <c r="I268" s="6">
        <f>+I267+G268-H268</f>
        <v>1039951.1770000003</v>
      </c>
      <c r="J268" s="19" t="s">
        <v>8886</v>
      </c>
      <c r="K268" s="7"/>
      <c r="L268" s="75" t="s">
        <v>8409</v>
      </c>
    </row>
    <row r="269" spans="1:13" x14ac:dyDescent="0.2">
      <c r="A269" s="105">
        <v>41400</v>
      </c>
      <c r="B269" s="7">
        <v>4940</v>
      </c>
      <c r="C269" s="19" t="s">
        <v>8854</v>
      </c>
      <c r="D269" s="6">
        <v>6400</v>
      </c>
      <c r="E269" s="6">
        <v>6400</v>
      </c>
      <c r="F269" s="6"/>
      <c r="G269" s="6"/>
      <c r="H269" s="6">
        <f>E269-F269</f>
        <v>6400</v>
      </c>
      <c r="I269" s="6">
        <f>+I268+G269-H269</f>
        <v>1033551.1770000003</v>
      </c>
      <c r="J269" s="19" t="s">
        <v>8885</v>
      </c>
      <c r="K269" s="7"/>
      <c r="L269" s="75" t="s">
        <v>8409</v>
      </c>
    </row>
    <row r="270" spans="1:13" x14ac:dyDescent="0.2">
      <c r="A270" s="105">
        <v>41400</v>
      </c>
      <c r="B270" s="7">
        <v>4941</v>
      </c>
      <c r="C270" s="19" t="s">
        <v>7846</v>
      </c>
      <c r="D270" s="6">
        <v>10000</v>
      </c>
      <c r="E270" s="6">
        <v>10000</v>
      </c>
      <c r="F270" s="6"/>
      <c r="G270" s="6"/>
      <c r="H270" s="6">
        <f>E270-F270</f>
        <v>10000</v>
      </c>
      <c r="I270" s="6">
        <f>+I269+G270-H270</f>
        <v>1023551.1770000003</v>
      </c>
      <c r="J270" s="19" t="s">
        <v>8884</v>
      </c>
      <c r="K270" s="7"/>
      <c r="L270" s="75" t="s">
        <v>8409</v>
      </c>
    </row>
    <row r="271" spans="1:13" x14ac:dyDescent="0.2">
      <c r="A271" s="105">
        <v>41400</v>
      </c>
      <c r="B271" s="7">
        <v>4942</v>
      </c>
      <c r="C271" s="19" t="s">
        <v>8883</v>
      </c>
      <c r="D271" s="6">
        <v>2000</v>
      </c>
      <c r="E271" s="6">
        <v>2000</v>
      </c>
      <c r="F271" s="6"/>
      <c r="G271" s="6"/>
      <c r="H271" s="6">
        <f>E271-F271</f>
        <v>2000</v>
      </c>
      <c r="I271" s="6">
        <f>+I270+G271-H271</f>
        <v>1021551.1770000003</v>
      </c>
      <c r="J271" s="19" t="s">
        <v>8882</v>
      </c>
      <c r="K271" s="7"/>
      <c r="L271" s="75" t="s">
        <v>8409</v>
      </c>
    </row>
    <row r="272" spans="1:13" x14ac:dyDescent="0.2">
      <c r="A272" s="105">
        <v>41400</v>
      </c>
      <c r="B272" s="7">
        <v>4943</v>
      </c>
      <c r="C272" s="19" t="s">
        <v>8881</v>
      </c>
      <c r="D272" s="6">
        <v>1000</v>
      </c>
      <c r="E272" s="6">
        <v>1000</v>
      </c>
      <c r="F272" s="6"/>
      <c r="G272" s="6"/>
      <c r="H272" s="6">
        <f>E272-F272</f>
        <v>1000</v>
      </c>
      <c r="I272" s="6">
        <f>+I271+G272-H272</f>
        <v>1020551.1770000003</v>
      </c>
      <c r="J272" s="19" t="s">
        <v>8880</v>
      </c>
      <c r="K272" s="7"/>
      <c r="L272" s="75" t="s">
        <v>8409</v>
      </c>
    </row>
    <row r="273" spans="1:12" x14ac:dyDescent="0.2">
      <c r="A273" s="105">
        <v>41400</v>
      </c>
      <c r="B273" s="7">
        <v>4944</v>
      </c>
      <c r="C273" s="19" t="s">
        <v>8879</v>
      </c>
      <c r="D273" s="6">
        <v>2500</v>
      </c>
      <c r="E273" s="6">
        <v>2500</v>
      </c>
      <c r="F273" s="6"/>
      <c r="G273" s="6"/>
      <c r="H273" s="6">
        <f>E273-F273</f>
        <v>2500</v>
      </c>
      <c r="I273" s="6">
        <f>+I272+G273-H273</f>
        <v>1018051.1770000003</v>
      </c>
      <c r="J273" s="19" t="s">
        <v>8878</v>
      </c>
      <c r="K273" s="7"/>
      <c r="L273" s="75" t="s">
        <v>8409</v>
      </c>
    </row>
    <row r="274" spans="1:12" x14ac:dyDescent="0.2">
      <c r="A274" s="105">
        <v>41400</v>
      </c>
      <c r="B274" s="7">
        <v>4945</v>
      </c>
      <c r="C274" s="19" t="s">
        <v>8270</v>
      </c>
      <c r="D274" s="6">
        <v>2500</v>
      </c>
      <c r="E274" s="6">
        <v>2500</v>
      </c>
      <c r="F274" s="6"/>
      <c r="G274" s="6"/>
      <c r="H274" s="6">
        <f>E274-F274</f>
        <v>2500</v>
      </c>
      <c r="I274" s="6">
        <f>+I273+G274-H274</f>
        <v>1015551.1770000003</v>
      </c>
      <c r="J274" s="19" t="s">
        <v>8877</v>
      </c>
      <c r="K274" s="7"/>
      <c r="L274" s="75" t="s">
        <v>8409</v>
      </c>
    </row>
    <row r="275" spans="1:12" x14ac:dyDescent="0.2">
      <c r="A275" s="105">
        <v>41403</v>
      </c>
      <c r="B275" s="7">
        <v>4946</v>
      </c>
      <c r="C275" s="19" t="s">
        <v>8720</v>
      </c>
      <c r="D275" s="6">
        <v>8477.27</v>
      </c>
      <c r="E275" s="6">
        <v>8477.27</v>
      </c>
      <c r="F275" s="6"/>
      <c r="G275" s="6"/>
      <c r="H275" s="6">
        <f>E275-F275</f>
        <v>8477.27</v>
      </c>
      <c r="I275" s="6">
        <f>+I274+G275-H275</f>
        <v>1007073.9070000002</v>
      </c>
      <c r="J275" s="19" t="s">
        <v>8876</v>
      </c>
      <c r="K275" s="7"/>
      <c r="L275" s="75" t="s">
        <v>8409</v>
      </c>
    </row>
    <row r="276" spans="1:12" x14ac:dyDescent="0.2">
      <c r="A276" s="105">
        <v>41403</v>
      </c>
      <c r="B276" s="7">
        <v>4947</v>
      </c>
      <c r="C276" s="19" t="s">
        <v>8875</v>
      </c>
      <c r="D276" s="6">
        <v>3580</v>
      </c>
      <c r="E276" s="6">
        <v>3580</v>
      </c>
      <c r="F276" s="6">
        <v>150</v>
      </c>
      <c r="G276" s="6"/>
      <c r="H276" s="6">
        <f>E276-F276</f>
        <v>3430</v>
      </c>
      <c r="I276" s="6">
        <f>+I275+G276-H276</f>
        <v>1003643.9070000002</v>
      </c>
      <c r="J276" s="19" t="s">
        <v>8874</v>
      </c>
      <c r="K276" s="34"/>
      <c r="L276" s="123" t="s">
        <v>8409</v>
      </c>
    </row>
    <row r="277" spans="1:12" x14ac:dyDescent="0.2">
      <c r="A277" s="105">
        <v>41403</v>
      </c>
      <c r="B277" s="7">
        <v>4948</v>
      </c>
      <c r="C277" s="19" t="s">
        <v>8507</v>
      </c>
      <c r="D277" s="6">
        <v>5535</v>
      </c>
      <c r="E277" s="6">
        <v>5535</v>
      </c>
      <c r="F277" s="6">
        <f>E277*0.05</f>
        <v>276.75</v>
      </c>
      <c r="G277" s="6"/>
      <c r="H277" s="6">
        <f>E277-F277</f>
        <v>5258.25</v>
      </c>
      <c r="I277" s="6">
        <f>+I276+G277-H277</f>
        <v>998385.65700000024</v>
      </c>
      <c r="J277" s="19" t="s">
        <v>8873</v>
      </c>
      <c r="K277" s="7"/>
      <c r="L277" s="75" t="s">
        <v>8409</v>
      </c>
    </row>
    <row r="278" spans="1:12" x14ac:dyDescent="0.2">
      <c r="A278" s="105">
        <v>41403</v>
      </c>
      <c r="B278" s="7">
        <v>4949</v>
      </c>
      <c r="C278" s="19" t="s">
        <v>267</v>
      </c>
      <c r="D278" s="6">
        <v>2020</v>
      </c>
      <c r="E278" s="6">
        <v>2020</v>
      </c>
      <c r="F278" s="6">
        <f>E278*0.05</f>
        <v>101</v>
      </c>
      <c r="G278" s="6"/>
      <c r="H278" s="6">
        <f>E278-F278</f>
        <v>1919</v>
      </c>
      <c r="I278" s="6">
        <f>+I277+G278-H278</f>
        <v>996466.65700000024</v>
      </c>
      <c r="J278" s="19" t="s">
        <v>8872</v>
      </c>
      <c r="K278" s="7"/>
      <c r="L278" s="75" t="s">
        <v>8409</v>
      </c>
    </row>
    <row r="279" spans="1:12" x14ac:dyDescent="0.2">
      <c r="A279" s="105">
        <v>41407</v>
      </c>
      <c r="B279" s="7">
        <v>4950</v>
      </c>
      <c r="C279" s="19" t="s">
        <v>8871</v>
      </c>
      <c r="D279" s="6">
        <v>365</v>
      </c>
      <c r="E279" s="6">
        <v>365</v>
      </c>
      <c r="F279" s="6">
        <f>E279*0.05</f>
        <v>18.25</v>
      </c>
      <c r="G279" s="6"/>
      <c r="H279" s="6">
        <f>E279-F279</f>
        <v>346.75</v>
      </c>
      <c r="I279" s="6">
        <f>+I278+G279-H279</f>
        <v>996119.90700000024</v>
      </c>
      <c r="J279" s="19" t="s">
        <v>8870</v>
      </c>
      <c r="K279" s="7"/>
      <c r="L279" s="75" t="s">
        <v>8409</v>
      </c>
    </row>
    <row r="280" spans="1:12" x14ac:dyDescent="0.2">
      <c r="A280" s="105">
        <v>41407</v>
      </c>
      <c r="B280" s="7">
        <v>4951</v>
      </c>
      <c r="C280" s="19" t="s">
        <v>7819</v>
      </c>
      <c r="D280" s="6">
        <v>2300</v>
      </c>
      <c r="E280" s="6">
        <v>2300</v>
      </c>
      <c r="F280" s="6"/>
      <c r="G280" s="6"/>
      <c r="H280" s="6">
        <f>E280-F280</f>
        <v>2300</v>
      </c>
      <c r="I280" s="6">
        <f>+I279+G280-H280</f>
        <v>993819.90700000024</v>
      </c>
      <c r="J280" s="19" t="s">
        <v>8869</v>
      </c>
      <c r="K280" s="7"/>
      <c r="L280" s="75" t="s">
        <v>8409</v>
      </c>
    </row>
    <row r="281" spans="1:12" x14ac:dyDescent="0.2">
      <c r="A281" s="105">
        <v>41407</v>
      </c>
      <c r="B281" s="7">
        <v>4952</v>
      </c>
      <c r="C281" s="19" t="s">
        <v>8278</v>
      </c>
      <c r="D281" s="6">
        <v>1600</v>
      </c>
      <c r="E281" s="6">
        <v>1600</v>
      </c>
      <c r="F281" s="6"/>
      <c r="G281" s="6"/>
      <c r="H281" s="6">
        <f>E281-F281</f>
        <v>1600</v>
      </c>
      <c r="I281" s="6">
        <f>+I280+G281-H281</f>
        <v>992219.90700000024</v>
      </c>
      <c r="J281" s="19" t="s">
        <v>8868</v>
      </c>
      <c r="K281" s="7"/>
      <c r="L281" s="75" t="s">
        <v>8409</v>
      </c>
    </row>
    <row r="282" spans="1:12" x14ac:dyDescent="0.2">
      <c r="A282" s="105">
        <v>41407</v>
      </c>
      <c r="B282" s="7">
        <v>4953</v>
      </c>
      <c r="C282" s="19" t="s">
        <v>8867</v>
      </c>
      <c r="D282" s="6">
        <v>700</v>
      </c>
      <c r="E282" s="6">
        <v>700</v>
      </c>
      <c r="F282" s="6"/>
      <c r="G282" s="6"/>
      <c r="H282" s="6">
        <f>E282-F282</f>
        <v>700</v>
      </c>
      <c r="I282" s="6">
        <f>+I281+G282-H282</f>
        <v>991519.90700000024</v>
      </c>
      <c r="J282" s="19" t="s">
        <v>8866</v>
      </c>
      <c r="K282" s="7"/>
      <c r="L282" s="75" t="s">
        <v>8409</v>
      </c>
    </row>
    <row r="283" spans="1:12" x14ac:dyDescent="0.2">
      <c r="A283" s="105">
        <v>41407</v>
      </c>
      <c r="B283" s="7">
        <v>4954</v>
      </c>
      <c r="C283" s="19" t="s">
        <v>5728</v>
      </c>
      <c r="D283" s="6">
        <v>1800</v>
      </c>
      <c r="E283" s="6">
        <v>1800</v>
      </c>
      <c r="F283" s="6"/>
      <c r="G283" s="6"/>
      <c r="H283" s="6">
        <f>E283-F283</f>
        <v>1800</v>
      </c>
      <c r="I283" s="6">
        <f>+I282+G283-H283</f>
        <v>989719.90700000024</v>
      </c>
      <c r="J283" s="19" t="s">
        <v>8865</v>
      </c>
      <c r="K283" s="7"/>
      <c r="L283" s="75" t="s">
        <v>8409</v>
      </c>
    </row>
    <row r="284" spans="1:12" x14ac:dyDescent="0.2">
      <c r="A284" s="105">
        <v>41407</v>
      </c>
      <c r="B284" s="7">
        <v>4955</v>
      </c>
      <c r="C284" s="19" t="s">
        <v>8494</v>
      </c>
      <c r="D284" s="6">
        <v>2000</v>
      </c>
      <c r="E284" s="6">
        <v>2000</v>
      </c>
      <c r="F284" s="6"/>
      <c r="G284" s="6"/>
      <c r="H284" s="6">
        <f>E284-F284</f>
        <v>2000</v>
      </c>
      <c r="I284" s="6">
        <f>+I283+G284-H284</f>
        <v>987719.90700000024</v>
      </c>
      <c r="J284" s="19" t="s">
        <v>8864</v>
      </c>
      <c r="K284" s="7"/>
      <c r="L284" s="75" t="s">
        <v>8409</v>
      </c>
    </row>
    <row r="285" spans="1:12" x14ac:dyDescent="0.2">
      <c r="A285" s="105">
        <v>41407</v>
      </c>
      <c r="B285" s="7">
        <v>4956</v>
      </c>
      <c r="C285" s="19" t="s">
        <v>7090</v>
      </c>
      <c r="D285" s="6">
        <v>700</v>
      </c>
      <c r="E285" s="6">
        <v>700</v>
      </c>
      <c r="F285" s="6"/>
      <c r="G285" s="6"/>
      <c r="H285" s="6">
        <f>E285-F285</f>
        <v>700</v>
      </c>
      <c r="I285" s="6">
        <f>+I284+G285-H285</f>
        <v>987019.90700000024</v>
      </c>
      <c r="J285" s="19" t="s">
        <v>8833</v>
      </c>
      <c r="K285" s="7"/>
      <c r="L285" s="75" t="s">
        <v>8409</v>
      </c>
    </row>
    <row r="286" spans="1:12" x14ac:dyDescent="0.2">
      <c r="A286" s="105">
        <v>41410</v>
      </c>
      <c r="B286" s="7">
        <v>4957</v>
      </c>
      <c r="C286" s="19" t="s">
        <v>6442</v>
      </c>
      <c r="D286" s="6">
        <v>4500</v>
      </c>
      <c r="E286" s="6">
        <v>4500</v>
      </c>
      <c r="F286" s="6">
        <f>E286*0.05</f>
        <v>225</v>
      </c>
      <c r="G286" s="6"/>
      <c r="H286" s="6">
        <f>E286-F286</f>
        <v>4275</v>
      </c>
      <c r="I286" s="6">
        <f>+I285+G286-H286</f>
        <v>982744.90700000024</v>
      </c>
      <c r="J286" s="19" t="s">
        <v>8863</v>
      </c>
      <c r="K286" s="7"/>
      <c r="L286" s="75" t="s">
        <v>8409</v>
      </c>
    </row>
    <row r="287" spans="1:12" x14ac:dyDescent="0.2">
      <c r="A287" s="105">
        <v>41411</v>
      </c>
      <c r="B287" s="7">
        <v>4958</v>
      </c>
      <c r="C287" s="19" t="s">
        <v>8862</v>
      </c>
      <c r="D287" s="6">
        <v>1600</v>
      </c>
      <c r="E287" s="6">
        <v>1600</v>
      </c>
      <c r="F287" s="6"/>
      <c r="G287" s="6"/>
      <c r="H287" s="6">
        <f>E287-F287</f>
        <v>1600</v>
      </c>
      <c r="I287" s="6">
        <f>+I286+G287-H287</f>
        <v>981144.90700000024</v>
      </c>
      <c r="J287" s="19" t="s">
        <v>8861</v>
      </c>
      <c r="K287" s="7"/>
      <c r="L287" s="75" t="s">
        <v>8409</v>
      </c>
    </row>
    <row r="288" spans="1:12" x14ac:dyDescent="0.2">
      <c r="A288" s="105">
        <v>41416</v>
      </c>
      <c r="B288" s="7">
        <v>4959</v>
      </c>
      <c r="C288" s="19" t="s">
        <v>8860</v>
      </c>
      <c r="D288" s="6">
        <v>939</v>
      </c>
      <c r="E288" s="6">
        <v>939</v>
      </c>
      <c r="F288" s="6"/>
      <c r="G288" s="6"/>
      <c r="H288" s="6">
        <f>E288-F288</f>
        <v>939</v>
      </c>
      <c r="I288" s="6">
        <f>+I287+G288-H288</f>
        <v>980205.90700000024</v>
      </c>
      <c r="J288" s="19" t="s">
        <v>6889</v>
      </c>
      <c r="K288" s="34"/>
      <c r="L288" s="123" t="s">
        <v>8409</v>
      </c>
    </row>
    <row r="289" spans="1:12" x14ac:dyDescent="0.2">
      <c r="A289" s="105">
        <v>41416</v>
      </c>
      <c r="B289" s="7">
        <v>4960</v>
      </c>
      <c r="C289" s="19" t="s">
        <v>5790</v>
      </c>
      <c r="D289" s="6"/>
      <c r="E289" s="6"/>
      <c r="F289" s="6">
        <f>E289*0.05</f>
        <v>0</v>
      </c>
      <c r="G289" s="6"/>
      <c r="H289" s="6">
        <f>E289-F289</f>
        <v>0</v>
      </c>
      <c r="I289" s="6">
        <f>+I288+G289-H289</f>
        <v>980205.90700000024</v>
      </c>
      <c r="J289" s="19" t="s">
        <v>5790</v>
      </c>
      <c r="K289" s="87"/>
      <c r="L289" s="129" t="s">
        <v>5789</v>
      </c>
    </row>
    <row r="290" spans="1:12" x14ac:dyDescent="0.2">
      <c r="A290" s="105">
        <v>41415</v>
      </c>
      <c r="B290" s="7">
        <v>4961</v>
      </c>
      <c r="C290" s="19" t="s">
        <v>7466</v>
      </c>
      <c r="D290" s="6">
        <v>2000</v>
      </c>
      <c r="E290" s="6">
        <v>2000</v>
      </c>
      <c r="F290" s="6"/>
      <c r="G290" s="6"/>
      <c r="H290" s="6">
        <f>E290-F290</f>
        <v>2000</v>
      </c>
      <c r="I290" s="6">
        <f>+I289+G290-H290</f>
        <v>978205.90700000024</v>
      </c>
      <c r="J290" s="19" t="s">
        <v>8839</v>
      </c>
      <c r="K290" s="7"/>
      <c r="L290" s="75" t="s">
        <v>8409</v>
      </c>
    </row>
    <row r="291" spans="1:12" x14ac:dyDescent="0.2">
      <c r="A291" s="105">
        <v>41415</v>
      </c>
      <c r="B291" s="7">
        <v>4962</v>
      </c>
      <c r="C291" s="19" t="s">
        <v>8665</v>
      </c>
      <c r="D291" s="6">
        <v>1800</v>
      </c>
      <c r="E291" s="6">
        <v>1800</v>
      </c>
      <c r="F291" s="6"/>
      <c r="G291" s="6"/>
      <c r="H291" s="6">
        <f>E291-F291</f>
        <v>1800</v>
      </c>
      <c r="I291" s="6">
        <f>+I290+G291-H291</f>
        <v>976405.90700000024</v>
      </c>
      <c r="J291" s="19" t="s">
        <v>8839</v>
      </c>
      <c r="K291" s="7"/>
      <c r="L291" s="75" t="s">
        <v>8409</v>
      </c>
    </row>
    <row r="292" spans="1:12" x14ac:dyDescent="0.2">
      <c r="A292" s="105">
        <v>41415</v>
      </c>
      <c r="B292" s="7">
        <v>4963</v>
      </c>
      <c r="C292" s="19" t="s">
        <v>7029</v>
      </c>
      <c r="D292" s="6">
        <v>835</v>
      </c>
      <c r="E292" s="6">
        <v>835</v>
      </c>
      <c r="F292" s="6"/>
      <c r="G292" s="6"/>
      <c r="H292" s="6">
        <f>E292-F292</f>
        <v>835</v>
      </c>
      <c r="I292" s="6">
        <f>+I291+G292-H292</f>
        <v>975570.90700000024</v>
      </c>
      <c r="J292" s="19" t="s">
        <v>8859</v>
      </c>
      <c r="K292" s="7"/>
      <c r="L292" s="75" t="s">
        <v>8409</v>
      </c>
    </row>
    <row r="293" spans="1:12" x14ac:dyDescent="0.2">
      <c r="A293" s="105">
        <v>41418</v>
      </c>
      <c r="B293" s="7">
        <v>4964</v>
      </c>
      <c r="C293" s="19" t="s">
        <v>6718</v>
      </c>
      <c r="D293" s="6">
        <v>9000</v>
      </c>
      <c r="E293" s="6">
        <v>9000</v>
      </c>
      <c r="F293" s="6"/>
      <c r="G293" s="6"/>
      <c r="H293" s="6">
        <f>E293-F293</f>
        <v>9000</v>
      </c>
      <c r="I293" s="6">
        <f>+I292+G293-H293</f>
        <v>966570.90700000024</v>
      </c>
      <c r="J293" s="19" t="s">
        <v>8857</v>
      </c>
      <c r="K293" s="7"/>
      <c r="L293" s="75" t="s">
        <v>8409</v>
      </c>
    </row>
    <row r="294" spans="1:12" x14ac:dyDescent="0.2">
      <c r="A294" s="105">
        <v>41418</v>
      </c>
      <c r="B294" s="7">
        <v>4965</v>
      </c>
      <c r="C294" s="19" t="s">
        <v>8858</v>
      </c>
      <c r="D294" s="6">
        <v>9000</v>
      </c>
      <c r="E294" s="6">
        <v>9000</v>
      </c>
      <c r="F294" s="6"/>
      <c r="G294" s="6"/>
      <c r="H294" s="6">
        <f>E294-F294</f>
        <v>9000</v>
      </c>
      <c r="I294" s="6">
        <f>+I293+G294-H294</f>
        <v>957570.90700000024</v>
      </c>
      <c r="J294" s="19" t="s">
        <v>8857</v>
      </c>
      <c r="K294" s="7"/>
      <c r="L294" s="75" t="s">
        <v>8409</v>
      </c>
    </row>
    <row r="295" spans="1:12" x14ac:dyDescent="0.2">
      <c r="A295" s="105">
        <v>41418</v>
      </c>
      <c r="B295" s="7">
        <v>4966</v>
      </c>
      <c r="C295" s="19" t="s">
        <v>8344</v>
      </c>
      <c r="D295" s="6">
        <v>9000</v>
      </c>
      <c r="E295" s="6">
        <v>9000</v>
      </c>
      <c r="F295" s="6"/>
      <c r="G295" s="6"/>
      <c r="H295" s="6">
        <f>E295-F295</f>
        <v>9000</v>
      </c>
      <c r="I295" s="6">
        <f>+I294+G295-H295</f>
        <v>948570.90700000024</v>
      </c>
      <c r="J295" s="19" t="s">
        <v>8857</v>
      </c>
      <c r="K295" s="7"/>
      <c r="L295" s="75" t="s">
        <v>8409</v>
      </c>
    </row>
    <row r="296" spans="1:12" x14ac:dyDescent="0.2">
      <c r="A296" s="105">
        <v>41418</v>
      </c>
      <c r="B296" s="7">
        <v>4967</v>
      </c>
      <c r="C296" s="19" t="s">
        <v>8856</v>
      </c>
      <c r="D296" s="6">
        <v>6000</v>
      </c>
      <c r="E296" s="6">
        <v>6000</v>
      </c>
      <c r="F296" s="6"/>
      <c r="G296" s="6"/>
      <c r="H296" s="6">
        <f>E296-F296</f>
        <v>6000</v>
      </c>
      <c r="I296" s="6">
        <f>+I295+G296-H296</f>
        <v>942570.90700000024</v>
      </c>
      <c r="J296" s="19" t="s">
        <v>8760</v>
      </c>
      <c r="K296" s="7"/>
      <c r="L296" s="75" t="s">
        <v>8409</v>
      </c>
    </row>
    <row r="297" spans="1:12" x14ac:dyDescent="0.2">
      <c r="A297" s="105">
        <v>41418</v>
      </c>
      <c r="B297" s="7">
        <v>4968</v>
      </c>
      <c r="C297" s="19" t="s">
        <v>7127</v>
      </c>
      <c r="D297" s="6">
        <v>6000</v>
      </c>
      <c r="E297" s="6">
        <v>6000</v>
      </c>
      <c r="F297" s="6"/>
      <c r="G297" s="6"/>
      <c r="H297" s="6">
        <f>E297-F297</f>
        <v>6000</v>
      </c>
      <c r="I297" s="6">
        <f>+I296+G297-H297</f>
        <v>936570.90700000024</v>
      </c>
      <c r="J297" s="19" t="s">
        <v>8760</v>
      </c>
      <c r="K297" s="34"/>
      <c r="L297" s="123" t="s">
        <v>8409</v>
      </c>
    </row>
    <row r="298" spans="1:12" x14ac:dyDescent="0.2">
      <c r="A298" s="105">
        <v>41418</v>
      </c>
      <c r="B298" s="7">
        <v>4969</v>
      </c>
      <c r="C298" s="19" t="s">
        <v>7753</v>
      </c>
      <c r="D298" s="6">
        <v>6000</v>
      </c>
      <c r="E298" s="6">
        <v>6000</v>
      </c>
      <c r="F298" s="6"/>
      <c r="G298" s="6"/>
      <c r="H298" s="6">
        <f>E298-F298</f>
        <v>6000</v>
      </c>
      <c r="I298" s="6">
        <f>+I297+G298-H298</f>
        <v>930570.90700000024</v>
      </c>
      <c r="J298" s="19" t="s">
        <v>8855</v>
      </c>
      <c r="K298" s="7"/>
      <c r="L298" s="75" t="s">
        <v>8409</v>
      </c>
    </row>
    <row r="299" spans="1:12" x14ac:dyDescent="0.2">
      <c r="A299" s="105">
        <v>41418</v>
      </c>
      <c r="B299" s="7">
        <v>4970</v>
      </c>
      <c r="C299" s="19" t="s">
        <v>8854</v>
      </c>
      <c r="D299" s="6">
        <v>6000</v>
      </c>
      <c r="E299" s="6">
        <v>6000</v>
      </c>
      <c r="F299" s="6"/>
      <c r="G299" s="6"/>
      <c r="H299" s="6">
        <f>E299-F299</f>
        <v>6000</v>
      </c>
      <c r="I299" s="6">
        <f>+I298+G299-H299</f>
        <v>924570.90700000024</v>
      </c>
      <c r="J299" s="19" t="s">
        <v>8851</v>
      </c>
      <c r="K299" s="7"/>
      <c r="L299" s="75" t="s">
        <v>8409</v>
      </c>
    </row>
    <row r="300" spans="1:12" x14ac:dyDescent="0.2">
      <c r="A300" s="105">
        <v>41418</v>
      </c>
      <c r="B300" s="7">
        <v>4971</v>
      </c>
      <c r="C300" s="19" t="s">
        <v>8853</v>
      </c>
      <c r="D300" s="6">
        <v>6000</v>
      </c>
      <c r="E300" s="6">
        <v>6000</v>
      </c>
      <c r="F300" s="6"/>
      <c r="G300" s="6"/>
      <c r="H300" s="6">
        <f>E300-F300</f>
        <v>6000</v>
      </c>
      <c r="I300" s="6">
        <f>+I299+G300-H300</f>
        <v>918570.90700000024</v>
      </c>
      <c r="J300" s="19" t="s">
        <v>8762</v>
      </c>
      <c r="K300" s="7"/>
      <c r="L300" s="75" t="s">
        <v>8409</v>
      </c>
    </row>
    <row r="301" spans="1:12" x14ac:dyDescent="0.2">
      <c r="A301" s="105">
        <v>41418</v>
      </c>
      <c r="B301" s="7">
        <v>4972</v>
      </c>
      <c r="C301" s="19" t="s">
        <v>5790</v>
      </c>
      <c r="D301" s="6"/>
      <c r="E301" s="6"/>
      <c r="F301" s="6">
        <f>E301*0.05</f>
        <v>0</v>
      </c>
      <c r="G301" s="6"/>
      <c r="H301" s="6">
        <f>E301-F301</f>
        <v>0</v>
      </c>
      <c r="I301" s="6">
        <f>+I300+G301-H301</f>
        <v>918570.90700000024</v>
      </c>
      <c r="J301" s="19" t="s">
        <v>5790</v>
      </c>
      <c r="K301" s="87"/>
      <c r="L301" s="129" t="s">
        <v>5789</v>
      </c>
    </row>
    <row r="302" spans="1:12" x14ac:dyDescent="0.2">
      <c r="A302" s="105">
        <v>41418</v>
      </c>
      <c r="B302" s="7">
        <v>4973</v>
      </c>
      <c r="C302" s="19" t="s">
        <v>6410</v>
      </c>
      <c r="D302" s="6">
        <v>6000</v>
      </c>
      <c r="E302" s="6">
        <v>6000</v>
      </c>
      <c r="F302" s="6"/>
      <c r="G302" s="6"/>
      <c r="H302" s="6">
        <f>E302-F302</f>
        <v>6000</v>
      </c>
      <c r="I302" s="6">
        <f>+I301+G302-H302</f>
        <v>912570.90700000024</v>
      </c>
      <c r="J302" s="19" t="s">
        <v>8762</v>
      </c>
      <c r="K302" s="7"/>
      <c r="L302" s="75" t="s">
        <v>8409</v>
      </c>
    </row>
    <row r="303" spans="1:12" x14ac:dyDescent="0.2">
      <c r="A303" s="105">
        <v>41418</v>
      </c>
      <c r="B303" s="7">
        <v>4974</v>
      </c>
      <c r="C303" s="19" t="s">
        <v>8343</v>
      </c>
      <c r="D303" s="6">
        <v>4000</v>
      </c>
      <c r="E303" s="6">
        <v>4000</v>
      </c>
      <c r="F303" s="6"/>
      <c r="G303" s="6"/>
      <c r="H303" s="6">
        <f>E303-F303</f>
        <v>4000</v>
      </c>
      <c r="I303" s="6">
        <f>+I302+G303-H303</f>
        <v>908570.90700000024</v>
      </c>
      <c r="J303" s="19" t="s">
        <v>8842</v>
      </c>
      <c r="K303" s="7"/>
      <c r="L303" s="75" t="s">
        <v>8409</v>
      </c>
    </row>
    <row r="304" spans="1:12" x14ac:dyDescent="0.2">
      <c r="A304" s="105">
        <v>41418</v>
      </c>
      <c r="B304" s="7">
        <v>4975</v>
      </c>
      <c r="C304" s="19" t="s">
        <v>8852</v>
      </c>
      <c r="D304" s="6">
        <v>6000</v>
      </c>
      <c r="E304" s="6">
        <v>6000</v>
      </c>
      <c r="F304" s="6"/>
      <c r="G304" s="6"/>
      <c r="H304" s="6">
        <f>E304-F304</f>
        <v>6000</v>
      </c>
      <c r="I304" s="6">
        <f>+I303+G304-H304</f>
        <v>902570.90700000024</v>
      </c>
      <c r="J304" s="19" t="s">
        <v>8851</v>
      </c>
      <c r="K304" s="7"/>
      <c r="L304" s="75" t="s">
        <v>8409</v>
      </c>
    </row>
    <row r="305" spans="1:13" x14ac:dyDescent="0.2">
      <c r="A305" s="105">
        <v>41418</v>
      </c>
      <c r="B305" s="7">
        <v>4976</v>
      </c>
      <c r="C305" s="19" t="s">
        <v>8309</v>
      </c>
      <c r="D305" s="6">
        <v>6000</v>
      </c>
      <c r="E305" s="6">
        <v>6000</v>
      </c>
      <c r="F305" s="6"/>
      <c r="G305" s="6"/>
      <c r="H305" s="6">
        <f>E305-F305</f>
        <v>6000</v>
      </c>
      <c r="I305" s="6">
        <f>+I304+G305-H305</f>
        <v>896570.90700000024</v>
      </c>
      <c r="J305" s="19" t="s">
        <v>8842</v>
      </c>
      <c r="K305" s="7"/>
      <c r="L305" s="75" t="s">
        <v>8409</v>
      </c>
      <c r="M305" s="86"/>
    </row>
    <row r="306" spans="1:13" x14ac:dyDescent="0.2">
      <c r="A306" s="105">
        <v>41418</v>
      </c>
      <c r="B306" s="7">
        <v>4977</v>
      </c>
      <c r="C306" s="19" t="s">
        <v>8308</v>
      </c>
      <c r="D306" s="6">
        <v>6000</v>
      </c>
      <c r="E306" s="6">
        <v>6000</v>
      </c>
      <c r="F306" s="6"/>
      <c r="G306" s="6"/>
      <c r="H306" s="6">
        <f>E306-F306</f>
        <v>6000</v>
      </c>
      <c r="I306" s="6">
        <f>+I305+G306-H306</f>
        <v>890570.90700000024</v>
      </c>
      <c r="J306" s="19" t="s">
        <v>8842</v>
      </c>
      <c r="K306" s="7"/>
      <c r="L306" s="75" t="s">
        <v>8409</v>
      </c>
    </row>
    <row r="307" spans="1:13" x14ac:dyDescent="0.2">
      <c r="A307" s="105">
        <v>41418</v>
      </c>
      <c r="B307" s="7">
        <v>4978</v>
      </c>
      <c r="C307" s="19" t="s">
        <v>8325</v>
      </c>
      <c r="D307" s="6">
        <v>3000</v>
      </c>
      <c r="E307" s="6">
        <v>3000</v>
      </c>
      <c r="F307" s="6"/>
      <c r="G307" s="6"/>
      <c r="H307" s="6">
        <f>E307-F307</f>
        <v>3000</v>
      </c>
      <c r="I307" s="6">
        <f>+I306+G307-H307</f>
        <v>887570.90700000024</v>
      </c>
      <c r="J307" s="19" t="s">
        <v>8850</v>
      </c>
      <c r="K307" s="7"/>
      <c r="L307" s="75" t="s">
        <v>8409</v>
      </c>
      <c r="M307" s="86"/>
    </row>
    <row r="308" spans="1:13" x14ac:dyDescent="0.2">
      <c r="A308" s="105">
        <v>41418</v>
      </c>
      <c r="B308" s="7">
        <v>4979</v>
      </c>
      <c r="C308" s="19" t="s">
        <v>8665</v>
      </c>
      <c r="D308" s="6">
        <v>4000</v>
      </c>
      <c r="E308" s="6">
        <v>4000</v>
      </c>
      <c r="F308" s="6"/>
      <c r="G308" s="6"/>
      <c r="H308" s="6">
        <f>E308-F308</f>
        <v>4000</v>
      </c>
      <c r="I308" s="6">
        <f>+I307+G308-H308</f>
        <v>883570.90700000024</v>
      </c>
      <c r="J308" s="19" t="s">
        <v>8850</v>
      </c>
      <c r="K308" s="7"/>
      <c r="L308" s="75" t="s">
        <v>8409</v>
      </c>
      <c r="M308" s="125"/>
    </row>
    <row r="309" spans="1:13" x14ac:dyDescent="0.2">
      <c r="A309" s="105">
        <v>41418</v>
      </c>
      <c r="B309" s="7">
        <v>4980</v>
      </c>
      <c r="C309" s="19" t="s">
        <v>7846</v>
      </c>
      <c r="D309" s="6">
        <v>2000</v>
      </c>
      <c r="E309" s="6">
        <v>2000</v>
      </c>
      <c r="F309" s="6"/>
      <c r="G309" s="6"/>
      <c r="H309" s="6">
        <f>E309-F309</f>
        <v>2000</v>
      </c>
      <c r="I309" s="6">
        <f>+I308+G309-H309</f>
        <v>881570.90700000024</v>
      </c>
      <c r="J309" s="19" t="s">
        <v>8849</v>
      </c>
      <c r="K309" s="7"/>
      <c r="L309" s="75" t="s">
        <v>8409</v>
      </c>
      <c r="M309" s="86"/>
    </row>
    <row r="310" spans="1:13" x14ac:dyDescent="0.2">
      <c r="A310" s="105">
        <v>41418</v>
      </c>
      <c r="B310" s="7">
        <v>4981</v>
      </c>
      <c r="C310" s="19" t="s">
        <v>8848</v>
      </c>
      <c r="D310" s="6">
        <v>7000</v>
      </c>
      <c r="E310" s="6">
        <v>7000</v>
      </c>
      <c r="F310" s="6"/>
      <c r="G310" s="6"/>
      <c r="H310" s="6">
        <f>E310-F310</f>
        <v>7000</v>
      </c>
      <c r="I310" s="6">
        <f>+I309+G310-H310</f>
        <v>874570.90700000024</v>
      </c>
      <c r="J310" s="19" t="s">
        <v>8749</v>
      </c>
      <c r="K310" s="7"/>
      <c r="L310" s="75" t="s">
        <v>8409</v>
      </c>
      <c r="M310" s="86"/>
    </row>
    <row r="311" spans="1:13" x14ac:dyDescent="0.2">
      <c r="A311" s="105">
        <v>41418</v>
      </c>
      <c r="B311" s="7">
        <v>4982</v>
      </c>
      <c r="C311" s="19" t="s">
        <v>8323</v>
      </c>
      <c r="D311" s="6">
        <v>3000</v>
      </c>
      <c r="E311" s="6">
        <v>3000</v>
      </c>
      <c r="F311" s="6"/>
      <c r="G311" s="6"/>
      <c r="H311" s="6">
        <f>E311-F311</f>
        <v>3000</v>
      </c>
      <c r="I311" s="6">
        <f>+I310+G311-H311</f>
        <v>871570.90700000024</v>
      </c>
      <c r="J311" s="19" t="s">
        <v>8847</v>
      </c>
      <c r="K311" s="7"/>
      <c r="L311" s="75" t="s">
        <v>8409</v>
      </c>
    </row>
    <row r="312" spans="1:13" x14ac:dyDescent="0.2">
      <c r="A312" s="105">
        <v>41418</v>
      </c>
      <c r="B312" s="7">
        <v>4983</v>
      </c>
      <c r="C312" s="19" t="s">
        <v>8846</v>
      </c>
      <c r="D312" s="6">
        <v>2500</v>
      </c>
      <c r="E312" s="6">
        <v>2500</v>
      </c>
      <c r="F312" s="6"/>
      <c r="G312" s="6"/>
      <c r="H312" s="6">
        <f>E312-F312</f>
        <v>2500</v>
      </c>
      <c r="I312" s="6">
        <f>+I311+G312-H312</f>
        <v>869070.90700000024</v>
      </c>
      <c r="J312" s="19" t="s">
        <v>8746</v>
      </c>
      <c r="K312" s="34"/>
      <c r="L312" s="123" t="s">
        <v>8409</v>
      </c>
    </row>
    <row r="313" spans="1:13" x14ac:dyDescent="0.2">
      <c r="A313" s="105">
        <v>41418</v>
      </c>
      <c r="B313" s="7">
        <v>4984</v>
      </c>
      <c r="C313" s="19" t="s">
        <v>5790</v>
      </c>
      <c r="D313" s="6"/>
      <c r="E313" s="6"/>
      <c r="F313" s="6">
        <f>E313*0.05</f>
        <v>0</v>
      </c>
      <c r="G313" s="6"/>
      <c r="H313" s="6">
        <f>E313-F313</f>
        <v>0</v>
      </c>
      <c r="I313" s="6">
        <f>+I312+G313-H313</f>
        <v>869070.90700000024</v>
      </c>
      <c r="J313" s="19" t="s">
        <v>5790</v>
      </c>
      <c r="K313" s="87"/>
      <c r="L313" s="129" t="s">
        <v>5789</v>
      </c>
    </row>
    <row r="314" spans="1:13" x14ac:dyDescent="0.2">
      <c r="A314" s="105">
        <v>41418</v>
      </c>
      <c r="B314" s="7">
        <v>4985</v>
      </c>
      <c r="C314" s="19" t="s">
        <v>8845</v>
      </c>
      <c r="D314" s="6">
        <v>1000</v>
      </c>
      <c r="E314" s="6">
        <v>1000</v>
      </c>
      <c r="F314" s="6"/>
      <c r="G314" s="6"/>
      <c r="H314" s="6">
        <f>E314-F314</f>
        <v>1000</v>
      </c>
      <c r="I314" s="6">
        <f>+I313+G314-H314</f>
        <v>868070.90700000024</v>
      </c>
      <c r="J314" s="19" t="s">
        <v>8844</v>
      </c>
      <c r="K314" s="7"/>
      <c r="L314" s="75" t="s">
        <v>8409</v>
      </c>
    </row>
    <row r="315" spans="1:13" x14ac:dyDescent="0.2">
      <c r="A315" s="105">
        <v>41418</v>
      </c>
      <c r="B315" s="7">
        <v>4986</v>
      </c>
      <c r="C315" s="19" t="s">
        <v>8329</v>
      </c>
      <c r="D315" s="6">
        <v>4000</v>
      </c>
      <c r="E315" s="6">
        <v>4000</v>
      </c>
      <c r="F315" s="6"/>
      <c r="G315" s="6"/>
      <c r="H315" s="6">
        <f>E315-F315</f>
        <v>4000</v>
      </c>
      <c r="I315" s="6">
        <f>+I314+G315-H315</f>
        <v>864070.90700000024</v>
      </c>
      <c r="J315" s="19" t="s">
        <v>8748</v>
      </c>
      <c r="K315" s="7"/>
      <c r="L315" s="75" t="s">
        <v>8409</v>
      </c>
    </row>
    <row r="316" spans="1:13" x14ac:dyDescent="0.2">
      <c r="A316" s="105">
        <v>41421</v>
      </c>
      <c r="B316" s="7">
        <v>4987</v>
      </c>
      <c r="C316" s="19" t="s">
        <v>8843</v>
      </c>
      <c r="D316" s="6">
        <v>6000</v>
      </c>
      <c r="E316" s="6">
        <v>6000</v>
      </c>
      <c r="F316" s="6"/>
      <c r="G316" s="6"/>
      <c r="H316" s="6">
        <f>E316-F316</f>
        <v>6000</v>
      </c>
      <c r="I316" s="6">
        <f>+I315+G316-H316</f>
        <v>858070.90700000024</v>
      </c>
      <c r="J316" s="19" t="s">
        <v>8842</v>
      </c>
      <c r="K316" s="7"/>
      <c r="L316" s="75" t="s">
        <v>8409</v>
      </c>
    </row>
    <row r="317" spans="1:13" x14ac:dyDescent="0.2">
      <c r="A317" s="105">
        <v>41421</v>
      </c>
      <c r="B317" s="7">
        <v>4988</v>
      </c>
      <c r="C317" s="19" t="s">
        <v>5790</v>
      </c>
      <c r="D317" s="6"/>
      <c r="E317" s="6"/>
      <c r="F317" s="6">
        <f>E317*0.05</f>
        <v>0</v>
      </c>
      <c r="G317" s="6"/>
      <c r="H317" s="6">
        <f>E317-F317</f>
        <v>0</v>
      </c>
      <c r="I317" s="6">
        <f>+I316+G317-H317</f>
        <v>858070.90700000024</v>
      </c>
      <c r="J317" s="19" t="s">
        <v>5790</v>
      </c>
      <c r="K317" s="87"/>
      <c r="L317" s="129" t="s">
        <v>5789</v>
      </c>
    </row>
    <row r="318" spans="1:13" x14ac:dyDescent="0.2">
      <c r="A318" s="105">
        <v>41421</v>
      </c>
      <c r="B318" s="7">
        <v>4989</v>
      </c>
      <c r="C318" s="19" t="s">
        <v>5991</v>
      </c>
      <c r="D318" s="6">
        <v>4000</v>
      </c>
      <c r="E318" s="6">
        <v>4000</v>
      </c>
      <c r="F318" s="6"/>
      <c r="G318" s="6"/>
      <c r="H318" s="6">
        <f>E318-F318</f>
        <v>4000</v>
      </c>
      <c r="I318" s="6">
        <f>+I317+G318-H318</f>
        <v>854070.90700000024</v>
      </c>
      <c r="J318" s="19" t="s">
        <v>8841</v>
      </c>
      <c r="K318" s="34"/>
      <c r="L318" s="123" t="s">
        <v>8409</v>
      </c>
    </row>
    <row r="319" spans="1:13" x14ac:dyDescent="0.2">
      <c r="A319" s="105">
        <v>41421</v>
      </c>
      <c r="B319" s="7">
        <v>4990</v>
      </c>
      <c r="C319" s="19" t="s">
        <v>8348</v>
      </c>
      <c r="D319" s="6">
        <v>14000</v>
      </c>
      <c r="E319" s="6">
        <v>14000</v>
      </c>
      <c r="F319" s="6"/>
      <c r="G319" s="6"/>
      <c r="H319" s="6">
        <f>E319-F319</f>
        <v>14000</v>
      </c>
      <c r="I319" s="6">
        <f>+I318+G319-H319</f>
        <v>840070.90700000024</v>
      </c>
      <c r="J319" s="19" t="s">
        <v>8834</v>
      </c>
      <c r="K319" s="7"/>
      <c r="L319" s="75" t="s">
        <v>8409</v>
      </c>
    </row>
    <row r="320" spans="1:13" x14ac:dyDescent="0.2">
      <c r="A320" s="105">
        <v>41421</v>
      </c>
      <c r="B320" s="7">
        <v>4991</v>
      </c>
      <c r="C320" s="19" t="s">
        <v>7458</v>
      </c>
      <c r="D320" s="6">
        <v>6000</v>
      </c>
      <c r="E320" s="6">
        <v>6000</v>
      </c>
      <c r="F320" s="6"/>
      <c r="G320" s="6"/>
      <c r="H320" s="6">
        <f>E320-F320</f>
        <v>6000</v>
      </c>
      <c r="I320" s="6">
        <f>+I319+G320-H320</f>
        <v>834070.90700000024</v>
      </c>
      <c r="J320" s="19" t="s">
        <v>8840</v>
      </c>
      <c r="K320" s="7"/>
      <c r="L320" s="75" t="s">
        <v>8409</v>
      </c>
    </row>
    <row r="321" spans="1:12" x14ac:dyDescent="0.2">
      <c r="A321" s="105">
        <v>41421</v>
      </c>
      <c r="B321" s="7">
        <v>4992</v>
      </c>
      <c r="C321" s="19" t="s">
        <v>7466</v>
      </c>
      <c r="D321" s="6">
        <v>2000</v>
      </c>
      <c r="E321" s="6">
        <v>2000</v>
      </c>
      <c r="F321" s="6"/>
      <c r="G321" s="6"/>
      <c r="H321" s="6">
        <f>E321-F321</f>
        <v>2000</v>
      </c>
      <c r="I321" s="6">
        <f>+I320+G321-H321</f>
        <v>832070.90700000024</v>
      </c>
      <c r="J321" s="19" t="s">
        <v>8839</v>
      </c>
      <c r="K321" s="7"/>
      <c r="L321" s="75" t="s">
        <v>8409</v>
      </c>
    </row>
    <row r="322" spans="1:12" x14ac:dyDescent="0.2">
      <c r="A322" s="105">
        <v>41421</v>
      </c>
      <c r="B322" s="7">
        <v>4993</v>
      </c>
      <c r="C322" s="19" t="s">
        <v>8494</v>
      </c>
      <c r="D322" s="6">
        <v>2000</v>
      </c>
      <c r="E322" s="6">
        <v>2000</v>
      </c>
      <c r="F322" s="6"/>
      <c r="G322" s="6"/>
      <c r="H322" s="6">
        <f>E322-F322</f>
        <v>2000</v>
      </c>
      <c r="I322" s="6">
        <f>+I321+G322-H322</f>
        <v>830070.90700000024</v>
      </c>
      <c r="J322" s="19" t="s">
        <v>6080</v>
      </c>
      <c r="K322" s="7"/>
      <c r="L322" s="75" t="s">
        <v>8409</v>
      </c>
    </row>
    <row r="323" spans="1:12" x14ac:dyDescent="0.2">
      <c r="A323" s="105">
        <v>41421</v>
      </c>
      <c r="B323" s="7">
        <v>4994</v>
      </c>
      <c r="C323" s="19" t="s">
        <v>7029</v>
      </c>
      <c r="D323" s="6">
        <v>1000</v>
      </c>
      <c r="E323" s="6">
        <v>1000</v>
      </c>
      <c r="F323" s="6"/>
      <c r="G323" s="6"/>
      <c r="H323" s="6">
        <f>E323-F323</f>
        <v>1000</v>
      </c>
      <c r="I323" s="6">
        <f>+I322+G323-H323</f>
        <v>829070.90700000024</v>
      </c>
      <c r="J323" s="19" t="s">
        <v>8838</v>
      </c>
      <c r="K323" s="7"/>
      <c r="L323" s="75" t="s">
        <v>8409</v>
      </c>
    </row>
    <row r="324" spans="1:12" x14ac:dyDescent="0.2">
      <c r="A324" s="105">
        <v>41421</v>
      </c>
      <c r="B324" s="7">
        <v>4995</v>
      </c>
      <c r="C324" s="19" t="s">
        <v>5790</v>
      </c>
      <c r="D324" s="6"/>
      <c r="E324" s="6"/>
      <c r="F324" s="6">
        <f>E324*0.05</f>
        <v>0</v>
      </c>
      <c r="G324" s="6"/>
      <c r="H324" s="6">
        <f>E324-F324</f>
        <v>0</v>
      </c>
      <c r="I324" s="6">
        <f>+I323+G324-H324</f>
        <v>829070.90700000024</v>
      </c>
      <c r="J324" s="19" t="s">
        <v>5790</v>
      </c>
      <c r="K324" s="87"/>
      <c r="L324" s="129" t="s">
        <v>5789</v>
      </c>
    </row>
    <row r="325" spans="1:12" x14ac:dyDescent="0.2">
      <c r="A325" s="105">
        <v>41422</v>
      </c>
      <c r="B325" s="7">
        <v>4996</v>
      </c>
      <c r="C325" s="19" t="s">
        <v>8837</v>
      </c>
      <c r="D325" s="6">
        <v>5525</v>
      </c>
      <c r="E325" s="6">
        <v>5525</v>
      </c>
      <c r="F325" s="6"/>
      <c r="G325" s="6"/>
      <c r="H325" s="6">
        <f>E325-F325</f>
        <v>5525</v>
      </c>
      <c r="I325" s="6">
        <f>+I324+G325-H325</f>
        <v>823545.90700000024</v>
      </c>
      <c r="J325" s="19" t="s">
        <v>7103</v>
      </c>
      <c r="K325" s="7"/>
      <c r="L325" s="75" t="s">
        <v>8409</v>
      </c>
    </row>
    <row r="326" spans="1:12" x14ac:dyDescent="0.2">
      <c r="A326" s="105">
        <v>41423</v>
      </c>
      <c r="B326" s="7">
        <v>4997</v>
      </c>
      <c r="C326" s="19" t="s">
        <v>7524</v>
      </c>
      <c r="D326" s="6">
        <v>800</v>
      </c>
      <c r="E326" s="6">
        <v>800</v>
      </c>
      <c r="F326" s="6"/>
      <c r="G326" s="6"/>
      <c r="H326" s="6">
        <f>E326-F326</f>
        <v>800</v>
      </c>
      <c r="I326" s="6">
        <f>+I325+G326-H326</f>
        <v>822745.90700000024</v>
      </c>
      <c r="J326" s="19" t="s">
        <v>8836</v>
      </c>
      <c r="K326" s="34"/>
      <c r="L326" s="123" t="s">
        <v>8409</v>
      </c>
    </row>
    <row r="327" spans="1:12" x14ac:dyDescent="0.2">
      <c r="A327" s="105">
        <v>41423</v>
      </c>
      <c r="B327" s="7">
        <v>4998</v>
      </c>
      <c r="C327" s="19" t="s">
        <v>8835</v>
      </c>
      <c r="D327" s="6">
        <v>10000</v>
      </c>
      <c r="E327" s="6">
        <v>10000</v>
      </c>
      <c r="F327" s="6"/>
      <c r="G327" s="6"/>
      <c r="H327" s="6">
        <f>E327-F327</f>
        <v>10000</v>
      </c>
      <c r="I327" s="6">
        <f>+I326+G327-H327</f>
        <v>812745.90700000024</v>
      </c>
      <c r="J327" s="19" t="s">
        <v>8743</v>
      </c>
      <c r="K327" s="7"/>
      <c r="L327" s="75" t="s">
        <v>8409</v>
      </c>
    </row>
    <row r="328" spans="1:12" x14ac:dyDescent="0.2">
      <c r="A328" s="105">
        <v>41423</v>
      </c>
      <c r="B328" s="7">
        <v>4999</v>
      </c>
      <c r="C328" s="19" t="s">
        <v>5790</v>
      </c>
      <c r="D328" s="6"/>
      <c r="E328" s="6"/>
      <c r="F328" s="6">
        <f>E328*0.05</f>
        <v>0</v>
      </c>
      <c r="G328" s="6"/>
      <c r="H328" s="6">
        <f>E328-F328</f>
        <v>0</v>
      </c>
      <c r="I328" s="6">
        <f>+I327+G328-H328</f>
        <v>812745.90700000024</v>
      </c>
      <c r="J328" s="19" t="s">
        <v>5790</v>
      </c>
      <c r="K328" s="87"/>
      <c r="L328" s="129" t="s">
        <v>5789</v>
      </c>
    </row>
    <row r="329" spans="1:12" x14ac:dyDescent="0.2">
      <c r="A329" s="105">
        <v>41423</v>
      </c>
      <c r="B329" s="7">
        <v>5000</v>
      </c>
      <c r="C329" s="19" t="s">
        <v>7903</v>
      </c>
      <c r="D329" s="6">
        <v>6000</v>
      </c>
      <c r="E329" s="6">
        <v>6000</v>
      </c>
      <c r="F329" s="6"/>
      <c r="G329" s="6"/>
      <c r="H329" s="6">
        <f>E329-F329</f>
        <v>6000</v>
      </c>
      <c r="I329" s="6">
        <f>+I328+G329-H329</f>
        <v>806745.90700000024</v>
      </c>
      <c r="J329" s="19" t="s">
        <v>8834</v>
      </c>
      <c r="K329" s="7"/>
      <c r="L329" s="75" t="s">
        <v>8409</v>
      </c>
    </row>
    <row r="330" spans="1:12" x14ac:dyDescent="0.2">
      <c r="A330" s="105">
        <v>41423</v>
      </c>
      <c r="B330" s="7">
        <v>5001</v>
      </c>
      <c r="C330" s="19" t="s">
        <v>7090</v>
      </c>
      <c r="D330" s="6">
        <v>600</v>
      </c>
      <c r="E330" s="6">
        <v>600</v>
      </c>
      <c r="F330" s="6"/>
      <c r="G330" s="6"/>
      <c r="H330" s="6">
        <f>E330-F330</f>
        <v>600</v>
      </c>
      <c r="I330" s="6">
        <f>+I329+G330-H330</f>
        <v>806145.90700000024</v>
      </c>
      <c r="J330" s="19" t="s">
        <v>8833</v>
      </c>
      <c r="K330" s="7"/>
      <c r="L330" s="75" t="s">
        <v>8409</v>
      </c>
    </row>
    <row r="331" spans="1:12" x14ac:dyDescent="0.2">
      <c r="A331" s="105">
        <v>41423</v>
      </c>
      <c r="B331" s="7">
        <v>5002</v>
      </c>
      <c r="C331" s="19" t="s">
        <v>7466</v>
      </c>
      <c r="D331" s="6">
        <v>1000</v>
      </c>
      <c r="E331" s="6">
        <v>1000</v>
      </c>
      <c r="F331" s="6"/>
      <c r="G331" s="6"/>
      <c r="H331" s="6">
        <f>E331-F331</f>
        <v>1000</v>
      </c>
      <c r="I331" s="6">
        <f>+I330+G331-H331</f>
        <v>805145.90700000024</v>
      </c>
      <c r="J331" s="19" t="s">
        <v>8832</v>
      </c>
      <c r="K331" s="7"/>
      <c r="L331" s="75" t="s">
        <v>8409</v>
      </c>
    </row>
    <row r="332" spans="1:12" x14ac:dyDescent="0.2">
      <c r="A332" s="105"/>
      <c r="B332" s="7"/>
      <c r="C332" s="19" t="s">
        <v>8831</v>
      </c>
      <c r="D332" s="6"/>
      <c r="E332" s="6"/>
      <c r="F332" s="6">
        <f>E332*0.05</f>
        <v>0</v>
      </c>
      <c r="G332" s="6">
        <v>601713.54</v>
      </c>
      <c r="H332" s="6"/>
      <c r="I332" s="13">
        <f>+I331+G332-H332</f>
        <v>1406859.4470000002</v>
      </c>
      <c r="J332" s="19"/>
      <c r="K332" s="3"/>
      <c r="L332" s="75"/>
    </row>
    <row r="333" spans="1:12" x14ac:dyDescent="0.2">
      <c r="A333" s="105"/>
      <c r="B333" s="7"/>
      <c r="C333" s="19" t="s">
        <v>7117</v>
      </c>
      <c r="D333" s="132"/>
      <c r="E333" s="132"/>
      <c r="F333" s="6">
        <f>E333*0.05</f>
        <v>0</v>
      </c>
      <c r="G333" s="132"/>
      <c r="H333" s="6">
        <v>1185.95</v>
      </c>
      <c r="I333" s="6">
        <f>+I332+G333-H333</f>
        <v>1405673.4970000002</v>
      </c>
      <c r="J333" s="19"/>
      <c r="K333" s="3"/>
      <c r="L333" s="75"/>
    </row>
    <row r="334" spans="1:12" x14ac:dyDescent="0.2">
      <c r="A334" s="19"/>
      <c r="B334" s="7"/>
      <c r="C334" s="113" t="s">
        <v>8830</v>
      </c>
      <c r="D334" s="6"/>
      <c r="E334" s="6"/>
      <c r="F334" s="6">
        <f>E334*0.05</f>
        <v>0</v>
      </c>
      <c r="G334" s="6"/>
      <c r="H334" s="6"/>
      <c r="I334" s="6">
        <f>+I333+G334-H334</f>
        <v>1405673.4970000002</v>
      </c>
      <c r="J334" s="19"/>
      <c r="K334" s="3"/>
      <c r="L334" s="75"/>
    </row>
    <row r="335" spans="1:12" x14ac:dyDescent="0.2">
      <c r="A335" s="105">
        <v>41428</v>
      </c>
      <c r="B335" s="7">
        <v>5003</v>
      </c>
      <c r="C335" s="19" t="s">
        <v>8829</v>
      </c>
      <c r="D335" s="6">
        <v>600</v>
      </c>
      <c r="E335" s="6">
        <v>600</v>
      </c>
      <c r="F335" s="6"/>
      <c r="G335" s="6"/>
      <c r="H335" s="6">
        <f>E335-F335</f>
        <v>600</v>
      </c>
      <c r="I335" s="6">
        <f>+I334+G335-H335</f>
        <v>1405073.4970000002</v>
      </c>
      <c r="J335" s="19" t="s">
        <v>8828</v>
      </c>
      <c r="K335" s="3"/>
      <c r="L335" s="75" t="s">
        <v>8409</v>
      </c>
    </row>
    <row r="336" spans="1:12" x14ac:dyDescent="0.2">
      <c r="A336" s="105">
        <v>41430</v>
      </c>
      <c r="B336" s="7">
        <v>5004</v>
      </c>
      <c r="C336" s="19" t="s">
        <v>7505</v>
      </c>
      <c r="D336" s="6">
        <v>1300</v>
      </c>
      <c r="E336" s="6">
        <v>1300</v>
      </c>
      <c r="F336" s="6"/>
      <c r="G336" s="6"/>
      <c r="H336" s="6">
        <f>E336-F336</f>
        <v>1300</v>
      </c>
      <c r="I336" s="6">
        <f>+I335+G336-H336</f>
        <v>1403773.4970000002</v>
      </c>
      <c r="J336" s="19" t="s">
        <v>8827</v>
      </c>
      <c r="K336" s="3"/>
      <c r="L336" s="75" t="s">
        <v>8409</v>
      </c>
    </row>
    <row r="337" spans="1:12" x14ac:dyDescent="0.2">
      <c r="A337" s="105">
        <v>41430</v>
      </c>
      <c r="B337" s="7">
        <v>5005</v>
      </c>
      <c r="C337" s="19" t="s">
        <v>8503</v>
      </c>
      <c r="D337" s="6">
        <v>3909</v>
      </c>
      <c r="E337" s="6">
        <v>3909</v>
      </c>
      <c r="F337" s="6">
        <f>E337*0.05</f>
        <v>195.45000000000002</v>
      </c>
      <c r="G337" s="6"/>
      <c r="H337" s="6">
        <f>E337-F337</f>
        <v>3713.55</v>
      </c>
      <c r="I337" s="6">
        <f>+I336+G337-H337</f>
        <v>1400059.9470000002</v>
      </c>
      <c r="J337" s="19" t="s">
        <v>8826</v>
      </c>
      <c r="K337" s="3"/>
      <c r="L337" s="75" t="s">
        <v>8409</v>
      </c>
    </row>
    <row r="338" spans="1:12" x14ac:dyDescent="0.2">
      <c r="A338" s="105">
        <v>41430</v>
      </c>
      <c r="B338" s="7">
        <v>5006</v>
      </c>
      <c r="C338" s="19" t="s">
        <v>8483</v>
      </c>
      <c r="D338" s="6">
        <v>5550</v>
      </c>
      <c r="E338" s="6">
        <v>5550</v>
      </c>
      <c r="F338" s="6">
        <f>E338*0.05</f>
        <v>277.5</v>
      </c>
      <c r="G338" s="6"/>
      <c r="H338" s="6">
        <f>E338-F338</f>
        <v>5272.5</v>
      </c>
      <c r="I338" s="6">
        <f>+I337+G338-H338</f>
        <v>1394787.4470000002</v>
      </c>
      <c r="J338" s="19" t="s">
        <v>8825</v>
      </c>
      <c r="K338" s="3"/>
      <c r="L338" s="75" t="s">
        <v>8409</v>
      </c>
    </row>
    <row r="339" spans="1:12" x14ac:dyDescent="0.2">
      <c r="A339" s="105">
        <v>41430</v>
      </c>
      <c r="B339" s="7">
        <v>5007</v>
      </c>
      <c r="C339" s="19" t="s">
        <v>8824</v>
      </c>
      <c r="D339" s="6">
        <v>32725.4</v>
      </c>
      <c r="E339" s="6">
        <v>32725.4</v>
      </c>
      <c r="F339" s="6">
        <v>1386.67</v>
      </c>
      <c r="G339" s="6"/>
      <c r="H339" s="6">
        <f>E339-F339</f>
        <v>31338.730000000003</v>
      </c>
      <c r="I339" s="6">
        <f>+I338+G339-H339</f>
        <v>1363448.7170000002</v>
      </c>
      <c r="J339" s="19" t="s">
        <v>8823</v>
      </c>
      <c r="K339" s="3"/>
      <c r="L339" s="75" t="s">
        <v>8409</v>
      </c>
    </row>
    <row r="340" spans="1:12" x14ac:dyDescent="0.2">
      <c r="A340" s="105">
        <v>41430</v>
      </c>
      <c r="B340" s="7">
        <v>5008</v>
      </c>
      <c r="C340" s="19" t="s">
        <v>8143</v>
      </c>
      <c r="D340" s="6">
        <v>47270</v>
      </c>
      <c r="E340" s="6">
        <v>47270</v>
      </c>
      <c r="F340" s="6">
        <f>E340*0.05</f>
        <v>2363.5</v>
      </c>
      <c r="G340" s="6"/>
      <c r="H340" s="6">
        <f>E340-F340</f>
        <v>44906.5</v>
      </c>
      <c r="I340" s="6">
        <f>+I339+G340-H340</f>
        <v>1318542.2170000002</v>
      </c>
      <c r="J340" s="19" t="s">
        <v>8822</v>
      </c>
      <c r="K340" s="3"/>
      <c r="L340" s="75" t="s">
        <v>8409</v>
      </c>
    </row>
    <row r="341" spans="1:12" x14ac:dyDescent="0.2">
      <c r="A341" s="105">
        <v>41430</v>
      </c>
      <c r="B341" s="7">
        <v>5009</v>
      </c>
      <c r="C341" s="19" t="s">
        <v>8645</v>
      </c>
      <c r="D341" s="6">
        <v>3820</v>
      </c>
      <c r="E341" s="6">
        <v>3820</v>
      </c>
      <c r="F341" s="6">
        <f>E341*0.05</f>
        <v>191</v>
      </c>
      <c r="G341" s="6"/>
      <c r="H341" s="6">
        <f>E341-F341</f>
        <v>3629</v>
      </c>
      <c r="I341" s="6">
        <f>+I340+G341-H341</f>
        <v>1314913.2170000002</v>
      </c>
      <c r="J341" s="19" t="s">
        <v>8821</v>
      </c>
      <c r="K341" s="3"/>
      <c r="L341" s="75" t="s">
        <v>8409</v>
      </c>
    </row>
    <row r="342" spans="1:12" x14ac:dyDescent="0.2">
      <c r="A342" s="105">
        <v>41430</v>
      </c>
      <c r="B342" s="7">
        <v>5010</v>
      </c>
      <c r="C342" s="19" t="s">
        <v>8481</v>
      </c>
      <c r="D342" s="6">
        <v>42520</v>
      </c>
      <c r="E342" s="6">
        <v>42520</v>
      </c>
      <c r="F342" s="6">
        <f>E342*0.05</f>
        <v>2126</v>
      </c>
      <c r="G342" s="6"/>
      <c r="H342" s="6">
        <f>E342-F342</f>
        <v>40394</v>
      </c>
      <c r="I342" s="6">
        <f>+I341+G342-H342</f>
        <v>1274519.2170000002</v>
      </c>
      <c r="J342" s="19" t="s">
        <v>8820</v>
      </c>
      <c r="K342" s="3"/>
      <c r="L342" s="75" t="s">
        <v>8409</v>
      </c>
    </row>
    <row r="343" spans="1:12" x14ac:dyDescent="0.2">
      <c r="A343" s="105">
        <v>41430</v>
      </c>
      <c r="B343" s="7">
        <v>5011</v>
      </c>
      <c r="C343" s="19" t="s">
        <v>5790</v>
      </c>
      <c r="D343" s="6"/>
      <c r="E343" s="6"/>
      <c r="F343" s="6">
        <f>E343*0.05</f>
        <v>0</v>
      </c>
      <c r="G343" s="6"/>
      <c r="H343" s="6">
        <f>E343-F343</f>
        <v>0</v>
      </c>
      <c r="I343" s="6">
        <f>+I342+G343-H343</f>
        <v>1274519.2170000002</v>
      </c>
      <c r="J343" s="19" t="s">
        <v>5790</v>
      </c>
      <c r="K343" s="87"/>
      <c r="L343" s="129" t="s">
        <v>5789</v>
      </c>
    </row>
    <row r="344" spans="1:12" x14ac:dyDescent="0.2">
      <c r="A344" s="105">
        <v>41430</v>
      </c>
      <c r="B344" s="7">
        <v>5012</v>
      </c>
      <c r="C344" s="19" t="s">
        <v>8008</v>
      </c>
      <c r="D344" s="6">
        <v>35000</v>
      </c>
      <c r="E344" s="6">
        <v>35000</v>
      </c>
      <c r="F344" s="6">
        <f>E344*0.05</f>
        <v>1750</v>
      </c>
      <c r="G344" s="6"/>
      <c r="H344" s="6">
        <f>E344-F344</f>
        <v>33250</v>
      </c>
      <c r="I344" s="6">
        <f>+I343+G344-H344</f>
        <v>1241269.2170000002</v>
      </c>
      <c r="J344" s="19" t="s">
        <v>8819</v>
      </c>
      <c r="K344" s="3"/>
      <c r="L344" s="75" t="s">
        <v>8409</v>
      </c>
    </row>
    <row r="345" spans="1:12" x14ac:dyDescent="0.2">
      <c r="A345" s="105">
        <v>41430</v>
      </c>
      <c r="B345" s="7">
        <v>5013</v>
      </c>
      <c r="C345" s="19" t="s">
        <v>5790</v>
      </c>
      <c r="D345" s="6"/>
      <c r="E345" s="6"/>
      <c r="F345" s="6">
        <f>E345*0.05</f>
        <v>0</v>
      </c>
      <c r="G345" s="6"/>
      <c r="H345" s="6">
        <f>E345-F345</f>
        <v>0</v>
      </c>
      <c r="I345" s="6">
        <f>+I344+G345-H345</f>
        <v>1241269.2170000002</v>
      </c>
      <c r="J345" s="19" t="s">
        <v>5790</v>
      </c>
      <c r="K345" s="3"/>
      <c r="L345" s="75" t="s">
        <v>5789</v>
      </c>
    </row>
    <row r="346" spans="1:12" x14ac:dyDescent="0.2">
      <c r="A346" s="105">
        <v>41430</v>
      </c>
      <c r="B346" s="7">
        <v>5014</v>
      </c>
      <c r="C346" s="19" t="s">
        <v>8727</v>
      </c>
      <c r="D346" s="6">
        <v>7000</v>
      </c>
      <c r="E346" s="6">
        <v>7000</v>
      </c>
      <c r="F346" s="6">
        <f>E346*0.05</f>
        <v>350</v>
      </c>
      <c r="G346" s="6"/>
      <c r="H346" s="6">
        <f>E346-F346</f>
        <v>6650</v>
      </c>
      <c r="I346" s="6">
        <f>+I345+G346-H346</f>
        <v>1234619.2170000002</v>
      </c>
      <c r="J346" s="19" t="s">
        <v>8818</v>
      </c>
      <c r="K346" s="3"/>
      <c r="L346" s="75" t="s">
        <v>8409</v>
      </c>
    </row>
    <row r="347" spans="1:12" x14ac:dyDescent="0.2">
      <c r="A347" s="105">
        <v>41430</v>
      </c>
      <c r="B347" s="7">
        <v>5015</v>
      </c>
      <c r="C347" s="19" t="s">
        <v>6015</v>
      </c>
      <c r="D347" s="6">
        <v>50000</v>
      </c>
      <c r="E347" s="6">
        <v>50000</v>
      </c>
      <c r="F347" s="6"/>
      <c r="G347" s="6"/>
      <c r="H347" s="6">
        <f>E347-F347</f>
        <v>50000</v>
      </c>
      <c r="I347" s="6">
        <f>+I346+G347-H347</f>
        <v>1184619.2170000002</v>
      </c>
      <c r="J347" s="19" t="s">
        <v>8817</v>
      </c>
      <c r="K347" s="3"/>
      <c r="L347" s="75" t="s">
        <v>8409</v>
      </c>
    </row>
    <row r="348" spans="1:12" x14ac:dyDescent="0.2">
      <c r="A348" s="105">
        <v>41430</v>
      </c>
      <c r="B348" s="7">
        <v>5016</v>
      </c>
      <c r="C348" s="19" t="s">
        <v>8720</v>
      </c>
      <c r="D348" s="6">
        <v>7410.55</v>
      </c>
      <c r="E348" s="6">
        <v>7410.55</v>
      </c>
      <c r="F348" s="6"/>
      <c r="G348" s="6"/>
      <c r="H348" s="6">
        <f>E348-F348</f>
        <v>7410.55</v>
      </c>
      <c r="I348" s="6">
        <f>+I347+G348-H348</f>
        <v>1177208.6670000001</v>
      </c>
      <c r="J348" s="19" t="s">
        <v>8816</v>
      </c>
      <c r="K348" s="3"/>
      <c r="L348" s="75" t="s">
        <v>8409</v>
      </c>
    </row>
    <row r="349" spans="1:12" x14ac:dyDescent="0.2">
      <c r="A349" s="105">
        <v>41430</v>
      </c>
      <c r="B349" s="7">
        <v>5017</v>
      </c>
      <c r="C349" s="19" t="s">
        <v>6718</v>
      </c>
      <c r="D349" s="6">
        <v>1200</v>
      </c>
      <c r="E349" s="6">
        <v>1200</v>
      </c>
      <c r="F349" s="6"/>
      <c r="G349" s="6"/>
      <c r="H349" s="6">
        <f>E349-F349</f>
        <v>1200</v>
      </c>
      <c r="I349" s="6">
        <f>+I348+G349-H349</f>
        <v>1176008.6670000001</v>
      </c>
      <c r="J349" s="19" t="s">
        <v>8815</v>
      </c>
      <c r="K349" s="3"/>
      <c r="L349" s="75" t="s">
        <v>8409</v>
      </c>
    </row>
    <row r="350" spans="1:12" x14ac:dyDescent="0.2">
      <c r="A350" s="105">
        <v>41430</v>
      </c>
      <c r="B350" s="7">
        <v>5018</v>
      </c>
      <c r="C350" s="19" t="s">
        <v>8814</v>
      </c>
      <c r="D350" s="6">
        <v>31088</v>
      </c>
      <c r="E350" s="6">
        <v>31088</v>
      </c>
      <c r="F350" s="6">
        <v>1340</v>
      </c>
      <c r="G350" s="6"/>
      <c r="H350" s="6">
        <f>E350-F350</f>
        <v>29748</v>
      </c>
      <c r="I350" s="6">
        <f>+I349+G350-H350</f>
        <v>1146260.6670000001</v>
      </c>
      <c r="J350" s="19" t="s">
        <v>8813</v>
      </c>
      <c r="K350" s="3"/>
      <c r="L350" s="75" t="s">
        <v>8409</v>
      </c>
    </row>
    <row r="351" spans="1:12" x14ac:dyDescent="0.2">
      <c r="A351" s="105">
        <v>41430</v>
      </c>
      <c r="B351" s="7">
        <v>5019</v>
      </c>
      <c r="C351" s="19" t="s">
        <v>8812</v>
      </c>
      <c r="D351" s="6">
        <v>17108</v>
      </c>
      <c r="E351" s="6">
        <v>17108</v>
      </c>
      <c r="F351" s="6">
        <f>E351*0.05</f>
        <v>855.40000000000009</v>
      </c>
      <c r="G351" s="6"/>
      <c r="H351" s="6">
        <f>E351-F351</f>
        <v>16252.6</v>
      </c>
      <c r="I351" s="6">
        <f>+I350+G351-H351</f>
        <v>1130008.067</v>
      </c>
      <c r="J351" s="19" t="s">
        <v>8811</v>
      </c>
      <c r="K351" s="3"/>
      <c r="L351" s="75" t="s">
        <v>8409</v>
      </c>
    </row>
    <row r="352" spans="1:12" x14ac:dyDescent="0.2">
      <c r="A352" s="105">
        <v>41430</v>
      </c>
      <c r="B352" s="7">
        <v>5020</v>
      </c>
      <c r="C352" s="19" t="s">
        <v>7748</v>
      </c>
      <c r="D352" s="6">
        <v>6340</v>
      </c>
      <c r="E352" s="6">
        <v>6340</v>
      </c>
      <c r="F352" s="6">
        <f>E352*0.05</f>
        <v>317</v>
      </c>
      <c r="G352" s="6"/>
      <c r="H352" s="6">
        <f>E352-F352</f>
        <v>6023</v>
      </c>
      <c r="I352" s="6">
        <f>+I351+G352-H352</f>
        <v>1123985.067</v>
      </c>
      <c r="J352" s="19" t="s">
        <v>8810</v>
      </c>
      <c r="K352" s="3"/>
      <c r="L352" s="75" t="s">
        <v>8409</v>
      </c>
    </row>
    <row r="353" spans="1:13" x14ac:dyDescent="0.2">
      <c r="A353" s="105">
        <v>41430</v>
      </c>
      <c r="B353" s="7">
        <v>5021</v>
      </c>
      <c r="C353" s="19" t="s">
        <v>8809</v>
      </c>
      <c r="D353" s="6">
        <v>13899.06</v>
      </c>
      <c r="E353" s="6">
        <v>13899.06</v>
      </c>
      <c r="F353" s="6">
        <v>588.94000000000005</v>
      </c>
      <c r="G353" s="6"/>
      <c r="H353" s="6">
        <f>E353-F353</f>
        <v>13310.119999999999</v>
      </c>
      <c r="I353" s="6">
        <f>+I352+G353-H353</f>
        <v>1110674.9469999999</v>
      </c>
      <c r="J353" s="19" t="s">
        <v>8808</v>
      </c>
      <c r="K353" s="3"/>
      <c r="L353" s="75" t="s">
        <v>8409</v>
      </c>
    </row>
    <row r="354" spans="1:13" x14ac:dyDescent="0.2">
      <c r="A354" s="105">
        <v>41430</v>
      </c>
      <c r="B354" s="7">
        <v>5022</v>
      </c>
      <c r="C354" s="19" t="s">
        <v>5871</v>
      </c>
      <c r="D354" s="6">
        <v>15895</v>
      </c>
      <c r="E354" s="6">
        <v>15895</v>
      </c>
      <c r="F354" s="6">
        <f>E354*0.05</f>
        <v>794.75</v>
      </c>
      <c r="G354" s="6"/>
      <c r="H354" s="6">
        <f>E354-F354</f>
        <v>15100.25</v>
      </c>
      <c r="I354" s="6">
        <f>+I353+G354-H354</f>
        <v>1095574.6969999999</v>
      </c>
      <c r="J354" s="19" t="s">
        <v>8807</v>
      </c>
      <c r="K354" s="3"/>
      <c r="L354" s="75" t="s">
        <v>8409</v>
      </c>
    </row>
    <row r="355" spans="1:13" x14ac:dyDescent="0.2">
      <c r="A355" s="105">
        <v>41430</v>
      </c>
      <c r="B355" s="7">
        <v>5023</v>
      </c>
      <c r="C355" s="19" t="s">
        <v>5790</v>
      </c>
      <c r="D355" s="6"/>
      <c r="E355" s="6"/>
      <c r="F355" s="6">
        <f>E355*0.05</f>
        <v>0</v>
      </c>
      <c r="G355" s="6"/>
      <c r="H355" s="6">
        <f>E355-F355</f>
        <v>0</v>
      </c>
      <c r="I355" s="6">
        <f>+I354+G355-H355</f>
        <v>1095574.6969999999</v>
      </c>
      <c r="J355" s="19" t="s">
        <v>5790</v>
      </c>
      <c r="K355" s="87"/>
      <c r="L355" s="129" t="s">
        <v>5789</v>
      </c>
    </row>
    <row r="356" spans="1:13" x14ac:dyDescent="0.2">
      <c r="A356" s="105">
        <v>41430</v>
      </c>
      <c r="B356" s="7">
        <v>5024</v>
      </c>
      <c r="C356" s="19" t="s">
        <v>7605</v>
      </c>
      <c r="D356" s="6">
        <v>3239.01</v>
      </c>
      <c r="E356" s="6">
        <v>3239.01</v>
      </c>
      <c r="F356" s="6">
        <v>137.25</v>
      </c>
      <c r="G356" s="6"/>
      <c r="H356" s="6">
        <f>E356-F356</f>
        <v>3101.76</v>
      </c>
      <c r="I356" s="6">
        <f>+I355+G356-H356</f>
        <v>1092472.9369999999</v>
      </c>
      <c r="J356" s="19" t="s">
        <v>8806</v>
      </c>
      <c r="K356" s="3"/>
      <c r="L356" s="75" t="s">
        <v>8409</v>
      </c>
    </row>
    <row r="357" spans="1:13" x14ac:dyDescent="0.2">
      <c r="A357" s="105">
        <v>41430</v>
      </c>
      <c r="B357" s="7">
        <v>5025</v>
      </c>
      <c r="C357" s="19" t="s">
        <v>8717</v>
      </c>
      <c r="D357" s="6">
        <v>12195</v>
      </c>
      <c r="E357" s="6">
        <v>12195</v>
      </c>
      <c r="F357" s="6">
        <f>E357*0.05</f>
        <v>609.75</v>
      </c>
      <c r="G357" s="6"/>
      <c r="H357" s="6">
        <f>E357-F357</f>
        <v>11585.25</v>
      </c>
      <c r="I357" s="6">
        <f>+I356+G357-H357</f>
        <v>1080887.6869999999</v>
      </c>
      <c r="J357" s="19" t="s">
        <v>8805</v>
      </c>
      <c r="K357" s="3"/>
      <c r="L357" s="75" t="s">
        <v>8409</v>
      </c>
      <c r="M357" s="86"/>
    </row>
    <row r="358" spans="1:13" x14ac:dyDescent="0.2">
      <c r="A358" s="105">
        <v>41430</v>
      </c>
      <c r="B358" s="7">
        <v>5026</v>
      </c>
      <c r="C358" s="19" t="s">
        <v>8665</v>
      </c>
      <c r="D358" s="6">
        <v>1500</v>
      </c>
      <c r="E358" s="6">
        <v>1500</v>
      </c>
      <c r="F358" s="6"/>
      <c r="G358" s="6"/>
      <c r="H358" s="6">
        <f>E358-F358</f>
        <v>1500</v>
      </c>
      <c r="I358" s="6">
        <f>+I357+G358-H358</f>
        <v>1079387.6869999999</v>
      </c>
      <c r="J358" s="19" t="s">
        <v>8737</v>
      </c>
      <c r="K358" s="3"/>
      <c r="L358" s="75" t="s">
        <v>8409</v>
      </c>
    </row>
    <row r="359" spans="1:13" x14ac:dyDescent="0.2">
      <c r="A359" s="105">
        <v>41430</v>
      </c>
      <c r="B359" s="7">
        <v>5027</v>
      </c>
      <c r="C359" s="19" t="s">
        <v>7101</v>
      </c>
      <c r="D359" s="6">
        <v>5910</v>
      </c>
      <c r="E359" s="6">
        <v>5910</v>
      </c>
      <c r="F359" s="6">
        <f>E359*0.05</f>
        <v>295.5</v>
      </c>
      <c r="G359" s="6"/>
      <c r="H359" s="6">
        <f>E359-F359</f>
        <v>5614.5</v>
      </c>
      <c r="I359" s="6">
        <f>+I358+G359-H359</f>
        <v>1073773.1869999999</v>
      </c>
      <c r="J359" s="19" t="s">
        <v>8805</v>
      </c>
      <c r="K359" s="3"/>
      <c r="L359" s="75" t="s">
        <v>8409</v>
      </c>
      <c r="M359" s="86"/>
    </row>
    <row r="360" spans="1:13" x14ac:dyDescent="0.2">
      <c r="A360" s="105">
        <v>41430</v>
      </c>
      <c r="B360" s="7">
        <v>5028</v>
      </c>
      <c r="C360" s="19" t="s">
        <v>7466</v>
      </c>
      <c r="D360" s="6">
        <v>2000</v>
      </c>
      <c r="E360" s="6">
        <v>2000</v>
      </c>
      <c r="F360" s="6"/>
      <c r="G360" s="6"/>
      <c r="H360" s="6">
        <f>E360-F360</f>
        <v>2000</v>
      </c>
      <c r="I360" s="6">
        <f>+I359+G360-H360</f>
        <v>1071773.1869999999</v>
      </c>
      <c r="J360" s="19" t="s">
        <v>8737</v>
      </c>
      <c r="K360" s="3"/>
      <c r="L360" s="75" t="s">
        <v>8409</v>
      </c>
      <c r="M360" s="125"/>
    </row>
    <row r="361" spans="1:13" x14ac:dyDescent="0.2">
      <c r="A361" s="105">
        <v>41430</v>
      </c>
      <c r="B361" s="7">
        <v>5029</v>
      </c>
      <c r="C361" s="19" t="s">
        <v>7224</v>
      </c>
      <c r="D361" s="6">
        <v>1320</v>
      </c>
      <c r="E361" s="6">
        <v>1320</v>
      </c>
      <c r="F361" s="6"/>
      <c r="G361" s="6"/>
      <c r="H361" s="6">
        <f>E361-F361</f>
        <v>1320</v>
      </c>
      <c r="I361" s="6">
        <f>+I360+G361-H361</f>
        <v>1070453.1869999999</v>
      </c>
      <c r="J361" s="19" t="s">
        <v>8804</v>
      </c>
      <c r="K361" s="3"/>
      <c r="L361" s="75" t="s">
        <v>8409</v>
      </c>
      <c r="M361" s="86"/>
    </row>
    <row r="362" spans="1:13" x14ac:dyDescent="0.2">
      <c r="A362" s="105">
        <v>41430</v>
      </c>
      <c r="B362" s="7">
        <v>5030</v>
      </c>
      <c r="C362" s="19" t="s">
        <v>7029</v>
      </c>
      <c r="D362" s="6">
        <v>1245</v>
      </c>
      <c r="E362" s="6">
        <v>1245</v>
      </c>
      <c r="F362" s="6"/>
      <c r="G362" s="6"/>
      <c r="H362" s="6">
        <f>E362-F362</f>
        <v>1245</v>
      </c>
      <c r="I362" s="6">
        <f>+I361+G362-H362</f>
        <v>1069208.1869999999</v>
      </c>
      <c r="J362" s="19" t="s">
        <v>8803</v>
      </c>
      <c r="K362" s="3"/>
      <c r="L362" s="75" t="s">
        <v>8409</v>
      </c>
      <c r="M362" s="86"/>
    </row>
    <row r="363" spans="1:13" x14ac:dyDescent="0.2">
      <c r="A363" s="105">
        <v>41430</v>
      </c>
      <c r="B363" s="7">
        <v>5031</v>
      </c>
      <c r="C363" s="19" t="s">
        <v>8802</v>
      </c>
      <c r="D363" s="6">
        <v>700</v>
      </c>
      <c r="E363" s="6">
        <v>700</v>
      </c>
      <c r="F363" s="6"/>
      <c r="G363" s="6"/>
      <c r="H363" s="6">
        <f>E363-F363</f>
        <v>700</v>
      </c>
      <c r="I363" s="6">
        <f>+I362+G363-H363</f>
        <v>1068508.1869999999</v>
      </c>
      <c r="J363" s="19" t="s">
        <v>8801</v>
      </c>
      <c r="K363" s="3"/>
      <c r="L363" s="75" t="s">
        <v>8409</v>
      </c>
    </row>
    <row r="364" spans="1:13" x14ac:dyDescent="0.2">
      <c r="A364" s="105">
        <v>41430</v>
      </c>
      <c r="B364" s="7">
        <v>5032</v>
      </c>
      <c r="C364" s="19" t="s">
        <v>7566</v>
      </c>
      <c r="D364" s="6">
        <v>370</v>
      </c>
      <c r="E364" s="6">
        <v>370</v>
      </c>
      <c r="F364" s="6"/>
      <c r="G364" s="6"/>
      <c r="H364" s="6">
        <f>E364-F364</f>
        <v>370</v>
      </c>
      <c r="I364" s="6">
        <f>+I363+G364-H364</f>
        <v>1068138.1869999999</v>
      </c>
      <c r="J364" s="19" t="s">
        <v>8800</v>
      </c>
      <c r="K364" s="3"/>
      <c r="L364" s="75" t="s">
        <v>8409</v>
      </c>
    </row>
    <row r="365" spans="1:13" x14ac:dyDescent="0.2">
      <c r="A365" s="105">
        <v>41430</v>
      </c>
      <c r="B365" s="7">
        <v>5033</v>
      </c>
      <c r="C365" s="19" t="s">
        <v>7553</v>
      </c>
      <c r="D365" s="6">
        <v>500</v>
      </c>
      <c r="E365" s="6">
        <v>500</v>
      </c>
      <c r="F365" s="6"/>
      <c r="G365" s="6"/>
      <c r="H365" s="6">
        <f>E365-F365</f>
        <v>500</v>
      </c>
      <c r="I365" s="6">
        <f>+I364+G365-H365</f>
        <v>1067638.1869999999</v>
      </c>
      <c r="J365" s="19" t="s">
        <v>8799</v>
      </c>
      <c r="K365" s="3"/>
      <c r="L365" s="75" t="s">
        <v>8409</v>
      </c>
    </row>
    <row r="366" spans="1:13" x14ac:dyDescent="0.2">
      <c r="A366" s="105">
        <v>41430</v>
      </c>
      <c r="B366" s="7">
        <v>5034</v>
      </c>
      <c r="C366" s="19" t="s">
        <v>8341</v>
      </c>
      <c r="D366" s="6">
        <v>5000</v>
      </c>
      <c r="E366" s="6">
        <v>5000</v>
      </c>
      <c r="F366" s="6"/>
      <c r="G366" s="6"/>
      <c r="H366" s="6">
        <f>E366-F366</f>
        <v>5000</v>
      </c>
      <c r="I366" s="6">
        <f>+I365+G366-H366</f>
        <v>1062638.1869999999</v>
      </c>
      <c r="J366" s="19" t="s">
        <v>8798</v>
      </c>
      <c r="K366" s="3"/>
      <c r="L366" s="75" t="s">
        <v>8409</v>
      </c>
    </row>
    <row r="367" spans="1:13" x14ac:dyDescent="0.2">
      <c r="A367" s="105">
        <v>41430</v>
      </c>
      <c r="B367" s="7">
        <v>5035</v>
      </c>
      <c r="C367" s="19" t="s">
        <v>7090</v>
      </c>
      <c r="D367" s="6">
        <v>2000</v>
      </c>
      <c r="E367" s="6">
        <v>2000</v>
      </c>
      <c r="F367" s="6"/>
      <c r="G367" s="6"/>
      <c r="H367" s="6">
        <f>E367-F367</f>
        <v>2000</v>
      </c>
      <c r="I367" s="6">
        <f>+I366+G367-H367</f>
        <v>1060638.1869999999</v>
      </c>
      <c r="J367" s="19" t="s">
        <v>8797</v>
      </c>
      <c r="K367" s="3"/>
      <c r="L367" s="75" t="s">
        <v>8409</v>
      </c>
    </row>
    <row r="368" spans="1:13" x14ac:dyDescent="0.2">
      <c r="A368" s="105">
        <v>41430</v>
      </c>
      <c r="B368" s="7">
        <v>5036</v>
      </c>
      <c r="C368" s="19" t="s">
        <v>8796</v>
      </c>
      <c r="D368" s="6">
        <v>4325</v>
      </c>
      <c r="E368" s="6">
        <v>4325</v>
      </c>
      <c r="F368" s="6">
        <v>183.26</v>
      </c>
      <c r="G368" s="6"/>
      <c r="H368" s="6">
        <f>E368-F368</f>
        <v>4141.74</v>
      </c>
      <c r="I368" s="6">
        <f>+I367+G368-H368</f>
        <v>1056496.4469999999</v>
      </c>
      <c r="J368" s="19" t="s">
        <v>8795</v>
      </c>
      <c r="K368" s="3"/>
      <c r="L368" s="75" t="s">
        <v>8409</v>
      </c>
    </row>
    <row r="369" spans="1:12" x14ac:dyDescent="0.2">
      <c r="A369" s="105">
        <v>41430</v>
      </c>
      <c r="B369" s="7">
        <v>5037</v>
      </c>
      <c r="C369" s="19" t="s">
        <v>267</v>
      </c>
      <c r="D369" s="6">
        <v>8650</v>
      </c>
      <c r="E369" s="6">
        <v>8650</v>
      </c>
      <c r="F369" s="6">
        <v>374.15</v>
      </c>
      <c r="G369" s="6"/>
      <c r="H369" s="6">
        <f>E369-F369</f>
        <v>8275.85</v>
      </c>
      <c r="I369" s="6">
        <f>+I368+G369-H369</f>
        <v>1048220.597</v>
      </c>
      <c r="J369" s="19" t="s">
        <v>8794</v>
      </c>
      <c r="K369" s="3"/>
      <c r="L369" s="75" t="s">
        <v>8409</v>
      </c>
    </row>
    <row r="370" spans="1:12" x14ac:dyDescent="0.2">
      <c r="A370" s="105">
        <v>41430</v>
      </c>
      <c r="B370" s="7">
        <v>5038</v>
      </c>
      <c r="C370" s="19" t="s">
        <v>6442</v>
      </c>
      <c r="D370" s="6">
        <v>1600</v>
      </c>
      <c r="E370" s="6">
        <v>1600</v>
      </c>
      <c r="F370" s="6"/>
      <c r="G370" s="6"/>
      <c r="H370" s="6">
        <f>E370-F370</f>
        <v>1600</v>
      </c>
      <c r="I370" s="6">
        <f>+I369+G370-H370</f>
        <v>1046620.597</v>
      </c>
      <c r="J370" s="19" t="s">
        <v>8793</v>
      </c>
      <c r="K370" s="8"/>
      <c r="L370" s="123" t="s">
        <v>8409</v>
      </c>
    </row>
    <row r="371" spans="1:12" x14ac:dyDescent="0.2">
      <c r="A371" s="105">
        <v>41430</v>
      </c>
      <c r="B371" s="7">
        <v>5039</v>
      </c>
      <c r="C371" s="19" t="s">
        <v>6442</v>
      </c>
      <c r="D371" s="6">
        <v>4500</v>
      </c>
      <c r="E371" s="6">
        <v>4500</v>
      </c>
      <c r="F371" s="6">
        <f>E371*0.05</f>
        <v>225</v>
      </c>
      <c r="G371" s="6"/>
      <c r="H371" s="6">
        <f>E371-F371</f>
        <v>4275</v>
      </c>
      <c r="I371" s="6">
        <f>+I370+G371-H371</f>
        <v>1042345.597</v>
      </c>
      <c r="J371" s="19" t="s">
        <v>8792</v>
      </c>
      <c r="K371" s="3"/>
      <c r="L371" s="75" t="s">
        <v>8409</v>
      </c>
    </row>
    <row r="372" spans="1:12" x14ac:dyDescent="0.2">
      <c r="A372" s="105">
        <v>41430</v>
      </c>
      <c r="B372" s="7">
        <v>5040</v>
      </c>
      <c r="C372" s="19" t="s">
        <v>7846</v>
      </c>
      <c r="D372" s="6">
        <v>6400</v>
      </c>
      <c r="E372" s="6">
        <v>6400</v>
      </c>
      <c r="F372" s="6"/>
      <c r="G372" s="6"/>
      <c r="H372" s="6">
        <f>E372-F372</f>
        <v>6400</v>
      </c>
      <c r="I372" s="6">
        <f>+I371+G372-H372</f>
        <v>1035945.597</v>
      </c>
      <c r="J372" s="19" t="s">
        <v>8791</v>
      </c>
      <c r="K372" s="3"/>
      <c r="L372" s="75" t="s">
        <v>8409</v>
      </c>
    </row>
    <row r="373" spans="1:12" x14ac:dyDescent="0.2">
      <c r="A373" s="105">
        <v>41430</v>
      </c>
      <c r="B373" s="7">
        <v>5041</v>
      </c>
      <c r="C373" s="19" t="s">
        <v>8790</v>
      </c>
      <c r="D373" s="6">
        <v>7930</v>
      </c>
      <c r="E373" s="6">
        <v>7930</v>
      </c>
      <c r="F373" s="6">
        <f>E373*0.05</f>
        <v>396.5</v>
      </c>
      <c r="G373" s="6"/>
      <c r="H373" s="6">
        <f>E373-F373</f>
        <v>7533.5</v>
      </c>
      <c r="I373" s="6">
        <f>+I372+G373-H373</f>
        <v>1028412.097</v>
      </c>
      <c r="J373" s="19" t="s">
        <v>8789</v>
      </c>
      <c r="K373" s="3"/>
      <c r="L373" s="75" t="s">
        <v>8409</v>
      </c>
    </row>
    <row r="374" spans="1:12" x14ac:dyDescent="0.2">
      <c r="A374" s="105">
        <v>41430</v>
      </c>
      <c r="B374" s="7">
        <v>5042</v>
      </c>
      <c r="C374" s="19" t="s">
        <v>8788</v>
      </c>
      <c r="D374" s="6">
        <v>3000</v>
      </c>
      <c r="E374" s="6">
        <v>3000</v>
      </c>
      <c r="F374" s="6"/>
      <c r="G374" s="6"/>
      <c r="H374" s="6">
        <f>E374-F374</f>
        <v>3000</v>
      </c>
      <c r="I374" s="6">
        <f>+I373+G374-H374</f>
        <v>1025412.097</v>
      </c>
      <c r="J374" s="19" t="s">
        <v>8787</v>
      </c>
      <c r="K374" s="8"/>
      <c r="L374" s="123" t="s">
        <v>8409</v>
      </c>
    </row>
    <row r="375" spans="1:12" x14ac:dyDescent="0.2">
      <c r="A375" s="105">
        <v>41430</v>
      </c>
      <c r="B375" s="7">
        <v>5043</v>
      </c>
      <c r="C375" s="19" t="s">
        <v>6701</v>
      </c>
      <c r="D375" s="6">
        <v>2000</v>
      </c>
      <c r="E375" s="6">
        <v>2000</v>
      </c>
      <c r="F375" s="6"/>
      <c r="G375" s="6"/>
      <c r="H375" s="6">
        <f>E375-F375</f>
        <v>2000</v>
      </c>
      <c r="I375" s="6">
        <f>+I374+G375-H375</f>
        <v>1023412.097</v>
      </c>
      <c r="J375" s="19" t="s">
        <v>8787</v>
      </c>
      <c r="K375" s="3"/>
      <c r="L375" s="75" t="s">
        <v>8409</v>
      </c>
    </row>
    <row r="376" spans="1:12" x14ac:dyDescent="0.2">
      <c r="A376" s="105">
        <v>41430</v>
      </c>
      <c r="B376" s="7">
        <v>5044</v>
      </c>
      <c r="C376" s="19" t="s">
        <v>8418</v>
      </c>
      <c r="D376" s="6">
        <v>5245</v>
      </c>
      <c r="E376" s="6">
        <v>5245</v>
      </c>
      <c r="F376" s="6">
        <v>222.25</v>
      </c>
      <c r="G376" s="6"/>
      <c r="H376" s="6">
        <f>E376-F376</f>
        <v>5022.75</v>
      </c>
      <c r="I376" s="6">
        <f>+I375+G376-H376</f>
        <v>1018389.347</v>
      </c>
      <c r="J376" s="19" t="s">
        <v>8786</v>
      </c>
      <c r="K376" s="3"/>
      <c r="L376" s="75" t="s">
        <v>8409</v>
      </c>
    </row>
    <row r="377" spans="1:12" x14ac:dyDescent="0.2">
      <c r="A377" s="105">
        <v>41432</v>
      </c>
      <c r="B377" s="7">
        <v>5045</v>
      </c>
      <c r="C377" s="19" t="s">
        <v>5790</v>
      </c>
      <c r="D377" s="6"/>
      <c r="E377" s="6"/>
      <c r="F377" s="6">
        <f>E377*0.05</f>
        <v>0</v>
      </c>
      <c r="G377" s="6"/>
      <c r="H377" s="6">
        <f>E377-F377</f>
        <v>0</v>
      </c>
      <c r="I377" s="6">
        <f>+I376+G377-H377</f>
        <v>1018389.347</v>
      </c>
      <c r="J377" s="19" t="s">
        <v>5790</v>
      </c>
      <c r="K377" s="87"/>
      <c r="L377" s="129" t="s">
        <v>5789</v>
      </c>
    </row>
    <row r="378" spans="1:12" x14ac:dyDescent="0.2">
      <c r="A378" s="105">
        <v>41432</v>
      </c>
      <c r="B378" s="7">
        <v>5046</v>
      </c>
      <c r="C378" s="19" t="s">
        <v>8785</v>
      </c>
      <c r="D378" s="6">
        <v>1000</v>
      </c>
      <c r="E378" s="6">
        <v>1000</v>
      </c>
      <c r="F378" s="6"/>
      <c r="G378" s="6"/>
      <c r="H378" s="6">
        <f>E378-F378</f>
        <v>1000</v>
      </c>
      <c r="I378" s="6">
        <f>+I377+G378-H378</f>
        <v>1017389.347</v>
      </c>
      <c r="J378" s="19" t="s">
        <v>8784</v>
      </c>
      <c r="K378" s="3"/>
      <c r="L378" s="75" t="s">
        <v>8409</v>
      </c>
    </row>
    <row r="379" spans="1:12" x14ac:dyDescent="0.2">
      <c r="A379" s="105">
        <v>41432</v>
      </c>
      <c r="B379" s="7">
        <v>5047</v>
      </c>
      <c r="C379" s="19" t="s">
        <v>8783</v>
      </c>
      <c r="D379" s="6">
        <v>8000</v>
      </c>
      <c r="E379" s="6">
        <v>8000</v>
      </c>
      <c r="F379" s="6"/>
      <c r="G379" s="6"/>
      <c r="H379" s="6">
        <f>E379-F379</f>
        <v>8000</v>
      </c>
      <c r="I379" s="6">
        <f>+I378+G379-H379</f>
        <v>1009389.347</v>
      </c>
      <c r="J379" s="19" t="s">
        <v>8782</v>
      </c>
      <c r="K379" s="3"/>
      <c r="L379" s="75" t="s">
        <v>8409</v>
      </c>
    </row>
    <row r="380" spans="1:12" x14ac:dyDescent="0.2">
      <c r="A380" s="105">
        <v>41432</v>
      </c>
      <c r="B380" s="7">
        <v>5048</v>
      </c>
      <c r="C380" s="19" t="s">
        <v>7477</v>
      </c>
      <c r="D380" s="6">
        <v>6075</v>
      </c>
      <c r="E380" s="6">
        <v>6075</v>
      </c>
      <c r="F380" s="6"/>
      <c r="G380" s="6"/>
      <c r="H380" s="6">
        <f>E380-F380</f>
        <v>6075</v>
      </c>
      <c r="I380" s="6">
        <f>+I379+G380-H380</f>
        <v>1003314.347</v>
      </c>
      <c r="J380" s="19" t="s">
        <v>7103</v>
      </c>
      <c r="K380" s="3"/>
      <c r="L380" s="75" t="s">
        <v>8409</v>
      </c>
    </row>
    <row r="381" spans="1:12" x14ac:dyDescent="0.2">
      <c r="A381" s="105">
        <v>41432</v>
      </c>
      <c r="B381" s="7">
        <v>5049</v>
      </c>
      <c r="C381" s="19" t="s">
        <v>8605</v>
      </c>
      <c r="D381" s="6">
        <v>2200</v>
      </c>
      <c r="E381" s="6">
        <v>2200</v>
      </c>
      <c r="F381" s="6"/>
      <c r="G381" s="6"/>
      <c r="H381" s="6">
        <f>E381-F381</f>
        <v>2200</v>
      </c>
      <c r="I381" s="6">
        <f>+I380+G381-H381</f>
        <v>1001114.347</v>
      </c>
      <c r="J381" s="19" t="s">
        <v>8781</v>
      </c>
      <c r="K381" s="3"/>
      <c r="L381" s="75" t="s">
        <v>8409</v>
      </c>
    </row>
    <row r="382" spans="1:12" x14ac:dyDescent="0.2">
      <c r="A382" s="105">
        <v>41432</v>
      </c>
      <c r="B382" s="7">
        <v>5050</v>
      </c>
      <c r="C382" s="19" t="s">
        <v>8780</v>
      </c>
      <c r="D382" s="6">
        <v>2000</v>
      </c>
      <c r="E382" s="6">
        <v>2000</v>
      </c>
      <c r="F382" s="6"/>
      <c r="G382" s="6"/>
      <c r="H382" s="6">
        <f>E382-F382</f>
        <v>2000</v>
      </c>
      <c r="I382" s="6">
        <f>+I381+G382-H382</f>
        <v>999114.34699999995</v>
      </c>
      <c r="J382" s="19" t="s">
        <v>8779</v>
      </c>
      <c r="K382" s="3"/>
      <c r="L382" s="75" t="s">
        <v>8409</v>
      </c>
    </row>
    <row r="383" spans="1:12" x14ac:dyDescent="0.2">
      <c r="A383" s="105">
        <v>41436</v>
      </c>
      <c r="B383" s="7">
        <v>5051</v>
      </c>
      <c r="C383" s="19" t="s">
        <v>267</v>
      </c>
      <c r="D383" s="6">
        <v>3100</v>
      </c>
      <c r="E383" s="6">
        <v>3100</v>
      </c>
      <c r="F383" s="6"/>
      <c r="G383" s="6"/>
      <c r="H383" s="6">
        <f>E383-F383</f>
        <v>3100</v>
      </c>
      <c r="I383" s="6">
        <f>+I382+G383-H383</f>
        <v>996014.34699999995</v>
      </c>
      <c r="J383" s="19" t="s">
        <v>8778</v>
      </c>
      <c r="K383" s="3"/>
      <c r="L383" s="75" t="s">
        <v>8409</v>
      </c>
    </row>
    <row r="384" spans="1:12" x14ac:dyDescent="0.2">
      <c r="A384" s="105">
        <v>41437</v>
      </c>
      <c r="B384" s="7">
        <v>5052</v>
      </c>
      <c r="C384" s="19" t="s">
        <v>5728</v>
      </c>
      <c r="D384" s="6">
        <v>2800</v>
      </c>
      <c r="E384" s="6">
        <v>2800</v>
      </c>
      <c r="F384" s="6"/>
      <c r="G384" s="6"/>
      <c r="H384" s="6">
        <f>E384-F384</f>
        <v>2800</v>
      </c>
      <c r="I384" s="6">
        <f>+I383+G384-H384</f>
        <v>993214.34699999995</v>
      </c>
      <c r="J384" s="19" t="s">
        <v>8777</v>
      </c>
      <c r="K384" s="3"/>
      <c r="L384" s="75" t="s">
        <v>8409</v>
      </c>
    </row>
    <row r="385" spans="1:12" x14ac:dyDescent="0.2">
      <c r="A385" s="105">
        <v>41439</v>
      </c>
      <c r="B385" s="7">
        <v>5053</v>
      </c>
      <c r="C385" s="19" t="s">
        <v>7628</v>
      </c>
      <c r="D385" s="6">
        <v>21000</v>
      </c>
      <c r="E385" s="6">
        <v>21000</v>
      </c>
      <c r="F385" s="6">
        <f>E385*0.05</f>
        <v>1050</v>
      </c>
      <c r="G385" s="6"/>
      <c r="H385" s="6">
        <f>E385-F385</f>
        <v>19950</v>
      </c>
      <c r="I385" s="6">
        <f>+I384+G385-H385</f>
        <v>973264.34699999995</v>
      </c>
      <c r="J385" s="19" t="s">
        <v>8776</v>
      </c>
      <c r="K385" s="3"/>
      <c r="L385" s="75" t="s">
        <v>8409</v>
      </c>
    </row>
    <row r="386" spans="1:12" x14ac:dyDescent="0.2">
      <c r="A386" s="105">
        <v>41439</v>
      </c>
      <c r="B386" s="7">
        <v>5054</v>
      </c>
      <c r="C386" s="19" t="s">
        <v>5790</v>
      </c>
      <c r="D386" s="6"/>
      <c r="E386" s="6"/>
      <c r="F386" s="6">
        <f>E386*0.05</f>
        <v>0</v>
      </c>
      <c r="G386" s="6"/>
      <c r="H386" s="6">
        <f>E386-F386</f>
        <v>0</v>
      </c>
      <c r="I386" s="6">
        <f>+I385+G386-H386</f>
        <v>973264.34699999995</v>
      </c>
      <c r="J386" s="19" t="s">
        <v>5790</v>
      </c>
      <c r="K386" s="87"/>
      <c r="L386" s="129" t="s">
        <v>5789</v>
      </c>
    </row>
    <row r="387" spans="1:12" x14ac:dyDescent="0.2">
      <c r="A387" s="105">
        <v>41439</v>
      </c>
      <c r="B387" s="7">
        <v>5055</v>
      </c>
      <c r="C387" s="19" t="s">
        <v>7819</v>
      </c>
      <c r="D387" s="6">
        <v>2300</v>
      </c>
      <c r="E387" s="6">
        <v>2300</v>
      </c>
      <c r="F387" s="6"/>
      <c r="G387" s="6"/>
      <c r="H387" s="6">
        <f>E387-F387</f>
        <v>2300</v>
      </c>
      <c r="I387" s="6">
        <f>+I386+G387-H387</f>
        <v>970964.34699999995</v>
      </c>
      <c r="J387" s="19" t="s">
        <v>8737</v>
      </c>
      <c r="K387" s="3"/>
      <c r="L387" s="75" t="s">
        <v>8409</v>
      </c>
    </row>
    <row r="388" spans="1:12" x14ac:dyDescent="0.2">
      <c r="A388" s="105">
        <v>41439</v>
      </c>
      <c r="B388" s="7">
        <v>5056</v>
      </c>
      <c r="C388" s="19" t="s">
        <v>8494</v>
      </c>
      <c r="D388" s="6">
        <v>2000</v>
      </c>
      <c r="E388" s="6">
        <v>2000</v>
      </c>
      <c r="F388" s="6"/>
      <c r="G388" s="6"/>
      <c r="H388" s="6">
        <f>E388-F388</f>
        <v>2000</v>
      </c>
      <c r="I388" s="6">
        <f>+I387+G388-H388</f>
        <v>968964.34699999995</v>
      </c>
      <c r="J388" s="19" t="s">
        <v>8737</v>
      </c>
      <c r="K388" s="3"/>
      <c r="L388" s="75" t="s">
        <v>8409</v>
      </c>
    </row>
    <row r="389" spans="1:12" x14ac:dyDescent="0.2">
      <c r="A389" s="105">
        <v>41439</v>
      </c>
      <c r="B389" s="7">
        <v>5057</v>
      </c>
      <c r="C389" s="19" t="s">
        <v>7090</v>
      </c>
      <c r="D389" s="6">
        <v>700</v>
      </c>
      <c r="E389" s="6">
        <v>700</v>
      </c>
      <c r="F389" s="6"/>
      <c r="G389" s="6"/>
      <c r="H389" s="6">
        <f>E389-F389</f>
        <v>700</v>
      </c>
      <c r="I389" s="6">
        <f>+I388+G389-H389</f>
        <v>968264.34699999995</v>
      </c>
      <c r="J389" s="19" t="s">
        <v>8775</v>
      </c>
      <c r="K389" s="3"/>
      <c r="L389" s="75" t="s">
        <v>8409</v>
      </c>
    </row>
    <row r="390" spans="1:12" x14ac:dyDescent="0.2">
      <c r="A390" s="105">
        <v>41446</v>
      </c>
      <c r="B390" s="7">
        <v>5058</v>
      </c>
      <c r="C390" s="19" t="s">
        <v>8774</v>
      </c>
      <c r="D390" s="6">
        <v>2750</v>
      </c>
      <c r="E390" s="6">
        <v>2750</v>
      </c>
      <c r="F390" s="6">
        <f>E390*0.05</f>
        <v>137.5</v>
      </c>
      <c r="G390" s="6"/>
      <c r="H390" s="6">
        <f>E390-F390</f>
        <v>2612.5</v>
      </c>
      <c r="I390" s="6">
        <f>+I389+G390-H390</f>
        <v>965651.84699999995</v>
      </c>
      <c r="J390" s="19" t="s">
        <v>8773</v>
      </c>
      <c r="K390" s="3"/>
      <c r="L390" s="75" t="s">
        <v>8409</v>
      </c>
    </row>
    <row r="391" spans="1:12" x14ac:dyDescent="0.2">
      <c r="A391" s="105">
        <v>41446</v>
      </c>
      <c r="B391" s="7">
        <v>5059</v>
      </c>
      <c r="C391" s="19" t="s">
        <v>8772</v>
      </c>
      <c r="D391" s="6">
        <v>5550</v>
      </c>
      <c r="E391" s="6">
        <v>5550</v>
      </c>
      <c r="F391" s="6">
        <f>E391*0.1</f>
        <v>555</v>
      </c>
      <c r="G391" s="6"/>
      <c r="H391" s="6">
        <f>E391-F391</f>
        <v>4995</v>
      </c>
      <c r="I391" s="6">
        <f>+I390+G391-H391</f>
        <v>960656.84699999995</v>
      </c>
      <c r="J391" s="19" t="s">
        <v>8771</v>
      </c>
      <c r="K391" s="3"/>
      <c r="L391" s="75" t="s">
        <v>8409</v>
      </c>
    </row>
    <row r="392" spans="1:12" x14ac:dyDescent="0.2">
      <c r="A392" s="105">
        <v>41446</v>
      </c>
      <c r="B392" s="7">
        <v>5060</v>
      </c>
      <c r="C392" s="19" t="s">
        <v>8770</v>
      </c>
      <c r="D392" s="6">
        <v>700</v>
      </c>
      <c r="E392" s="6">
        <v>700</v>
      </c>
      <c r="F392" s="6"/>
      <c r="G392" s="6"/>
      <c r="H392" s="6">
        <f>E392-F392</f>
        <v>700</v>
      </c>
      <c r="I392" s="6">
        <f>+I391+G392-H392</f>
        <v>959956.84699999995</v>
      </c>
      <c r="J392" s="19" t="s">
        <v>8741</v>
      </c>
      <c r="K392" s="3"/>
      <c r="L392" s="75" t="s">
        <v>8409</v>
      </c>
    </row>
    <row r="393" spans="1:12" x14ac:dyDescent="0.2">
      <c r="A393" s="105">
        <v>41446</v>
      </c>
      <c r="B393" s="7">
        <v>5061</v>
      </c>
      <c r="C393" s="19" t="s">
        <v>7980</v>
      </c>
      <c r="D393" s="6">
        <v>10000</v>
      </c>
      <c r="E393" s="6">
        <v>10000</v>
      </c>
      <c r="F393" s="6">
        <v>1000</v>
      </c>
      <c r="G393" s="6"/>
      <c r="H393" s="6">
        <f>E393-F393</f>
        <v>9000</v>
      </c>
      <c r="I393" s="6">
        <f>+I392+G393-H393</f>
        <v>950956.84699999995</v>
      </c>
      <c r="J393" s="19" t="s">
        <v>8713</v>
      </c>
      <c r="K393" s="3"/>
      <c r="L393" s="75" t="s">
        <v>8409</v>
      </c>
    </row>
    <row r="394" spans="1:12" x14ac:dyDescent="0.2">
      <c r="A394" s="105">
        <v>41446</v>
      </c>
      <c r="B394" s="7">
        <v>5062</v>
      </c>
      <c r="C394" s="19" t="s">
        <v>5790</v>
      </c>
      <c r="D394" s="6"/>
      <c r="E394" s="6"/>
      <c r="F394" s="6">
        <f>E394*0.05</f>
        <v>0</v>
      </c>
      <c r="G394" s="6"/>
      <c r="H394" s="6">
        <f>E394-F394</f>
        <v>0</v>
      </c>
      <c r="I394" s="6">
        <f>+I393+G394-H394</f>
        <v>950956.84699999995</v>
      </c>
      <c r="J394" s="19" t="s">
        <v>5790</v>
      </c>
      <c r="K394" s="87"/>
      <c r="L394" s="129" t="s">
        <v>5789</v>
      </c>
    </row>
    <row r="395" spans="1:12" x14ac:dyDescent="0.2">
      <c r="A395" s="105">
        <v>41446</v>
      </c>
      <c r="B395" s="7">
        <v>5063</v>
      </c>
      <c r="C395" s="19" t="s">
        <v>7532</v>
      </c>
      <c r="D395" s="6">
        <v>1800</v>
      </c>
      <c r="E395" s="6">
        <v>1800</v>
      </c>
      <c r="F395" s="6"/>
      <c r="G395" s="6"/>
      <c r="H395" s="6">
        <f>E395-F395</f>
        <v>1800</v>
      </c>
      <c r="I395" s="6">
        <f>+I394+G395-H395</f>
        <v>949156.84699999995</v>
      </c>
      <c r="J395" s="19" t="s">
        <v>8737</v>
      </c>
      <c r="K395" s="3"/>
      <c r="L395" s="75" t="s">
        <v>8409</v>
      </c>
    </row>
    <row r="396" spans="1:12" x14ac:dyDescent="0.2">
      <c r="A396" s="105">
        <v>41446</v>
      </c>
      <c r="B396" s="7">
        <v>5064</v>
      </c>
      <c r="C396" s="19" t="s">
        <v>6442</v>
      </c>
      <c r="D396" s="6">
        <v>1300</v>
      </c>
      <c r="E396" s="6">
        <v>1300</v>
      </c>
      <c r="F396" s="6"/>
      <c r="G396" s="6"/>
      <c r="H396" s="6">
        <f>E396-F396</f>
        <v>1300</v>
      </c>
      <c r="I396" s="6">
        <f>+I395+G396-H396</f>
        <v>947856.84699999995</v>
      </c>
      <c r="J396" s="19" t="s">
        <v>8769</v>
      </c>
      <c r="K396" s="8"/>
      <c r="L396" s="123" t="s">
        <v>8409</v>
      </c>
    </row>
    <row r="397" spans="1:12" x14ac:dyDescent="0.2">
      <c r="A397" s="105">
        <v>41446</v>
      </c>
      <c r="B397" s="7">
        <v>5065</v>
      </c>
      <c r="C397" s="19" t="s">
        <v>8768</v>
      </c>
      <c r="D397" s="6">
        <v>2050</v>
      </c>
      <c r="E397" s="6">
        <v>2050</v>
      </c>
      <c r="F397" s="6">
        <f>E397*0.05</f>
        <v>102.5</v>
      </c>
      <c r="G397" s="6"/>
      <c r="H397" s="6">
        <f>E397-F397</f>
        <v>1947.5</v>
      </c>
      <c r="I397" s="6">
        <f>+I396+G397-H397</f>
        <v>945909.34699999995</v>
      </c>
      <c r="J397" s="19" t="s">
        <v>8767</v>
      </c>
      <c r="K397" s="3"/>
      <c r="L397" s="75" t="s">
        <v>8409</v>
      </c>
    </row>
    <row r="398" spans="1:12" x14ac:dyDescent="0.2">
      <c r="A398" s="105">
        <v>41449</v>
      </c>
      <c r="B398" s="7">
        <v>5066</v>
      </c>
      <c r="C398" s="19" t="s">
        <v>8766</v>
      </c>
      <c r="D398" s="6">
        <v>6000</v>
      </c>
      <c r="E398" s="6">
        <v>6000</v>
      </c>
      <c r="F398" s="6"/>
      <c r="G398" s="6"/>
      <c r="H398" s="6">
        <f>E398-F398</f>
        <v>6000</v>
      </c>
      <c r="I398" s="6">
        <f>+I397+G398-H398</f>
        <v>939909.34699999995</v>
      </c>
      <c r="J398" s="19" t="s">
        <v>8765</v>
      </c>
      <c r="K398" s="3"/>
      <c r="L398" s="75" t="s">
        <v>8409</v>
      </c>
    </row>
    <row r="399" spans="1:12" x14ac:dyDescent="0.2">
      <c r="A399" s="105">
        <v>41449</v>
      </c>
      <c r="B399" s="7">
        <v>5067</v>
      </c>
      <c r="C399" s="19" t="s">
        <v>7127</v>
      </c>
      <c r="D399" s="6">
        <v>8000</v>
      </c>
      <c r="E399" s="6">
        <v>8000</v>
      </c>
      <c r="F399" s="6"/>
      <c r="G399" s="6"/>
      <c r="H399" s="6">
        <f>E399-F399</f>
        <v>8000</v>
      </c>
      <c r="I399" s="6">
        <f>+I398+G399-H399</f>
        <v>931909.34699999995</v>
      </c>
      <c r="J399" s="19" t="s">
        <v>8756</v>
      </c>
      <c r="K399" s="8"/>
      <c r="L399" s="123" t="s">
        <v>8409</v>
      </c>
    </row>
    <row r="400" spans="1:12" x14ac:dyDescent="0.2">
      <c r="A400" s="105">
        <v>41449</v>
      </c>
      <c r="B400" s="7">
        <v>5068</v>
      </c>
      <c r="C400" s="19" t="s">
        <v>7753</v>
      </c>
      <c r="D400" s="6">
        <v>6000</v>
      </c>
      <c r="E400" s="6">
        <v>6000</v>
      </c>
      <c r="F400" s="6"/>
      <c r="G400" s="6"/>
      <c r="H400" s="6">
        <f>E400-F400</f>
        <v>6000</v>
      </c>
      <c r="I400" s="6">
        <f>+I399+G400-H400</f>
        <v>925909.34699999995</v>
      </c>
      <c r="J400" s="19" t="s">
        <v>8764</v>
      </c>
      <c r="K400" s="3"/>
      <c r="L400" s="75" t="s">
        <v>8409</v>
      </c>
    </row>
    <row r="401" spans="1:13" x14ac:dyDescent="0.2">
      <c r="A401" s="105">
        <v>41449</v>
      </c>
      <c r="B401" s="7">
        <v>5069</v>
      </c>
      <c r="C401" s="19" t="s">
        <v>6294</v>
      </c>
      <c r="D401" s="6">
        <v>8000</v>
      </c>
      <c r="E401" s="6">
        <v>8000</v>
      </c>
      <c r="F401" s="6"/>
      <c r="G401" s="6"/>
      <c r="H401" s="6">
        <f>E401-F401</f>
        <v>8000</v>
      </c>
      <c r="I401" s="6">
        <f>+I400+G401-H401</f>
        <v>917909.34699999995</v>
      </c>
      <c r="J401" s="19" t="s">
        <v>8760</v>
      </c>
      <c r="K401" s="3"/>
      <c r="L401" s="75" t="s">
        <v>8409</v>
      </c>
    </row>
    <row r="402" spans="1:13" x14ac:dyDescent="0.2">
      <c r="A402" s="105">
        <v>41449</v>
      </c>
      <c r="B402" s="7">
        <v>5070</v>
      </c>
      <c r="C402" s="19" t="s">
        <v>8763</v>
      </c>
      <c r="D402" s="6">
        <v>6000</v>
      </c>
      <c r="E402" s="6">
        <v>6000</v>
      </c>
      <c r="F402" s="6"/>
      <c r="G402" s="6"/>
      <c r="H402" s="6">
        <f>E402-F402</f>
        <v>6000</v>
      </c>
      <c r="I402" s="6">
        <f>+I401+G402-H402</f>
        <v>911909.34699999995</v>
      </c>
      <c r="J402" s="19" t="s">
        <v>8762</v>
      </c>
      <c r="K402" s="3"/>
      <c r="L402" s="75" t="s">
        <v>8409</v>
      </c>
    </row>
    <row r="403" spans="1:13" x14ac:dyDescent="0.2">
      <c r="A403" s="105">
        <v>41449</v>
      </c>
      <c r="B403" s="7">
        <v>5071</v>
      </c>
      <c r="C403" s="19" t="s">
        <v>6410</v>
      </c>
      <c r="D403" s="6">
        <v>6000</v>
      </c>
      <c r="E403" s="6">
        <v>6000</v>
      </c>
      <c r="F403" s="6"/>
      <c r="G403" s="6"/>
      <c r="H403" s="6">
        <f>E403-F403</f>
        <v>6000</v>
      </c>
      <c r="I403" s="6">
        <f>+I402+G403-H403</f>
        <v>905909.34699999995</v>
      </c>
      <c r="J403" s="19" t="s">
        <v>8762</v>
      </c>
      <c r="K403" s="8"/>
      <c r="L403" s="123" t="s">
        <v>8409</v>
      </c>
    </row>
    <row r="404" spans="1:13" x14ac:dyDescent="0.2">
      <c r="A404" s="105">
        <v>41449</v>
      </c>
      <c r="B404" s="7">
        <v>5072</v>
      </c>
      <c r="C404" s="19" t="s">
        <v>8761</v>
      </c>
      <c r="D404" s="6">
        <v>6000</v>
      </c>
      <c r="E404" s="6">
        <v>6000</v>
      </c>
      <c r="F404" s="6"/>
      <c r="G404" s="6"/>
      <c r="H404" s="6">
        <f>E404-F404</f>
        <v>6000</v>
      </c>
      <c r="I404" s="6">
        <f>+I403+G404-H404</f>
        <v>899909.34699999995</v>
      </c>
      <c r="J404" s="19" t="s">
        <v>8760</v>
      </c>
      <c r="K404" s="3"/>
      <c r="L404" s="75" t="s">
        <v>8409</v>
      </c>
    </row>
    <row r="405" spans="1:13" x14ac:dyDescent="0.2">
      <c r="A405" s="105">
        <v>41449</v>
      </c>
      <c r="B405" s="7">
        <v>5073</v>
      </c>
      <c r="C405" s="19" t="s">
        <v>8343</v>
      </c>
      <c r="D405" s="6">
        <v>4000</v>
      </c>
      <c r="E405" s="6">
        <v>4000</v>
      </c>
      <c r="F405" s="6"/>
      <c r="G405" s="6"/>
      <c r="H405" s="6">
        <f>E405-F405</f>
        <v>4000</v>
      </c>
      <c r="I405" s="6">
        <f>+I404+G405-H405</f>
        <v>895909.34699999995</v>
      </c>
      <c r="J405" s="19" t="s">
        <v>8759</v>
      </c>
      <c r="K405" s="3"/>
      <c r="L405" s="75" t="s">
        <v>8409</v>
      </c>
    </row>
    <row r="406" spans="1:13" x14ac:dyDescent="0.2">
      <c r="A406" s="105">
        <v>41449</v>
      </c>
      <c r="B406" s="7">
        <v>5074</v>
      </c>
      <c r="C406" s="19" t="s">
        <v>8309</v>
      </c>
      <c r="D406" s="6">
        <v>6000</v>
      </c>
      <c r="E406" s="6">
        <v>6000</v>
      </c>
      <c r="F406" s="6"/>
      <c r="G406" s="6"/>
      <c r="H406" s="6">
        <f>E406-F406</f>
        <v>6000</v>
      </c>
      <c r="I406" s="6">
        <f>+I405+G406-H406</f>
        <v>889909.34699999995</v>
      </c>
      <c r="J406" s="19" t="s">
        <v>8759</v>
      </c>
      <c r="K406" s="3"/>
      <c r="L406" s="75" t="s">
        <v>8409</v>
      </c>
    </row>
    <row r="407" spans="1:13" x14ac:dyDescent="0.2">
      <c r="A407" s="105">
        <v>41449</v>
      </c>
      <c r="B407" s="7">
        <v>5075</v>
      </c>
      <c r="C407" s="19" t="s">
        <v>8308</v>
      </c>
      <c r="D407" s="6">
        <v>6000</v>
      </c>
      <c r="E407" s="6">
        <v>6000</v>
      </c>
      <c r="F407" s="6"/>
      <c r="G407" s="6"/>
      <c r="H407" s="6">
        <f>E407-F407</f>
        <v>6000</v>
      </c>
      <c r="I407" s="6">
        <f>+I406+G407-H407</f>
        <v>883909.34699999995</v>
      </c>
      <c r="J407" s="19" t="s">
        <v>8759</v>
      </c>
      <c r="K407" s="3"/>
      <c r="L407" s="75" t="s">
        <v>8409</v>
      </c>
    </row>
    <row r="408" spans="1:13" x14ac:dyDescent="0.2">
      <c r="A408" s="105">
        <v>41449</v>
      </c>
      <c r="B408" s="7">
        <v>5076</v>
      </c>
      <c r="C408" s="19" t="s">
        <v>8342</v>
      </c>
      <c r="D408" s="6">
        <v>8000</v>
      </c>
      <c r="E408" s="6">
        <v>8000</v>
      </c>
      <c r="F408" s="6"/>
      <c r="G408" s="6"/>
      <c r="H408" s="6">
        <f>E408-F408</f>
        <v>8000</v>
      </c>
      <c r="I408" s="6">
        <f>+I407+G408-H408</f>
        <v>875909.34699999995</v>
      </c>
      <c r="J408" s="19" t="s">
        <v>8756</v>
      </c>
      <c r="K408" s="8"/>
      <c r="L408" s="123" t="s">
        <v>8409</v>
      </c>
    </row>
    <row r="409" spans="1:13" x14ac:dyDescent="0.2">
      <c r="A409" s="105">
        <v>41449</v>
      </c>
      <c r="B409" s="7">
        <v>5077</v>
      </c>
      <c r="C409" s="19" t="s">
        <v>8758</v>
      </c>
      <c r="D409" s="6">
        <v>10000</v>
      </c>
      <c r="E409" s="6">
        <v>10000</v>
      </c>
      <c r="F409" s="6"/>
      <c r="G409" s="6"/>
      <c r="H409" s="6">
        <f>E409-F409</f>
        <v>10000</v>
      </c>
      <c r="I409" s="6">
        <f>+I408+G409-H409</f>
        <v>865909.34699999995</v>
      </c>
      <c r="J409" s="19" t="s">
        <v>8756</v>
      </c>
      <c r="K409" s="8"/>
      <c r="L409" s="123" t="s">
        <v>8409</v>
      </c>
      <c r="M409" s="86"/>
    </row>
    <row r="410" spans="1:13" x14ac:dyDescent="0.2">
      <c r="A410" s="105">
        <v>41449</v>
      </c>
      <c r="B410" s="7">
        <v>5078</v>
      </c>
      <c r="C410" s="19" t="s">
        <v>8757</v>
      </c>
      <c r="D410" s="6">
        <v>10000</v>
      </c>
      <c r="E410" s="6">
        <v>10000</v>
      </c>
      <c r="F410" s="6"/>
      <c r="G410" s="6"/>
      <c r="H410" s="6">
        <f>E410-F410</f>
        <v>10000</v>
      </c>
      <c r="I410" s="6">
        <f>+I409+G410-H410</f>
        <v>855909.34699999995</v>
      </c>
      <c r="J410" s="19" t="s">
        <v>8756</v>
      </c>
      <c r="K410" s="3"/>
      <c r="L410" s="75" t="s">
        <v>8409</v>
      </c>
    </row>
    <row r="411" spans="1:13" x14ac:dyDescent="0.2">
      <c r="A411" s="105">
        <v>41449</v>
      </c>
      <c r="B411" s="7">
        <v>5079</v>
      </c>
      <c r="C411" s="19" t="s">
        <v>6701</v>
      </c>
      <c r="D411" s="6">
        <v>10000</v>
      </c>
      <c r="E411" s="6">
        <v>10000</v>
      </c>
      <c r="F411" s="6"/>
      <c r="G411" s="6"/>
      <c r="H411" s="6">
        <f>E411-F411</f>
        <v>10000</v>
      </c>
      <c r="I411" s="6">
        <f>+I410+G411-H411</f>
        <v>845909.34699999995</v>
      </c>
      <c r="J411" s="19" t="s">
        <v>8756</v>
      </c>
      <c r="K411" s="3"/>
      <c r="L411" s="75" t="s">
        <v>8409</v>
      </c>
      <c r="M411" s="86"/>
    </row>
    <row r="412" spans="1:13" x14ac:dyDescent="0.2">
      <c r="A412" s="105">
        <v>41449</v>
      </c>
      <c r="B412" s="7">
        <v>5080</v>
      </c>
      <c r="C412" s="19" t="s">
        <v>5790</v>
      </c>
      <c r="D412" s="6"/>
      <c r="E412" s="6"/>
      <c r="F412" s="6">
        <f>E412*0.05</f>
        <v>0</v>
      </c>
      <c r="G412" s="6"/>
      <c r="H412" s="6">
        <f>E412-F412</f>
        <v>0</v>
      </c>
      <c r="I412" s="6">
        <f>+I411+G412-H412</f>
        <v>845909.34699999995</v>
      </c>
      <c r="J412" s="19" t="s">
        <v>5790</v>
      </c>
      <c r="K412" s="87"/>
      <c r="L412" s="129" t="s">
        <v>5789</v>
      </c>
      <c r="M412" s="125"/>
    </row>
    <row r="413" spans="1:13" x14ac:dyDescent="0.2">
      <c r="A413" s="105">
        <v>41449</v>
      </c>
      <c r="B413" s="7">
        <v>5081</v>
      </c>
      <c r="C413" s="19" t="s">
        <v>8755</v>
      </c>
      <c r="D413" s="6">
        <v>9000</v>
      </c>
      <c r="E413" s="6">
        <v>9000</v>
      </c>
      <c r="F413" s="6"/>
      <c r="G413" s="6"/>
      <c r="H413" s="6">
        <f>E413-F413</f>
        <v>9000</v>
      </c>
      <c r="I413" s="6">
        <f>+I412+G413-H413</f>
        <v>836909.34699999995</v>
      </c>
      <c r="J413" s="19" t="s">
        <v>8753</v>
      </c>
      <c r="K413" s="3"/>
      <c r="L413" s="75" t="s">
        <v>8409</v>
      </c>
      <c r="M413" s="86"/>
    </row>
    <row r="414" spans="1:13" x14ac:dyDescent="0.2">
      <c r="A414" s="105">
        <v>41449</v>
      </c>
      <c r="B414" s="7">
        <v>5082</v>
      </c>
      <c r="C414" s="19" t="s">
        <v>8403</v>
      </c>
      <c r="D414" s="6">
        <v>9000</v>
      </c>
      <c r="E414" s="6">
        <v>9000</v>
      </c>
      <c r="F414" s="6"/>
      <c r="G414" s="6"/>
      <c r="H414" s="6">
        <f>E414-F414</f>
        <v>9000</v>
      </c>
      <c r="I414" s="6">
        <f>+I413+G414-H414</f>
        <v>827909.34699999995</v>
      </c>
      <c r="J414" s="19" t="s">
        <v>8753</v>
      </c>
      <c r="K414" s="3"/>
      <c r="L414" s="75" t="s">
        <v>8409</v>
      </c>
      <c r="M414" s="86"/>
    </row>
    <row r="415" spans="1:13" x14ac:dyDescent="0.2">
      <c r="A415" s="105">
        <v>41449</v>
      </c>
      <c r="B415" s="7">
        <v>5083</v>
      </c>
      <c r="C415" s="19" t="s">
        <v>8754</v>
      </c>
      <c r="D415" s="6">
        <v>9000</v>
      </c>
      <c r="E415" s="6">
        <v>9000</v>
      </c>
      <c r="F415" s="6"/>
      <c r="G415" s="6"/>
      <c r="H415" s="6">
        <f>E415-F415</f>
        <v>9000</v>
      </c>
      <c r="I415" s="6">
        <f>+I414+G415-H415</f>
        <v>818909.34699999995</v>
      </c>
      <c r="J415" s="19" t="s">
        <v>8753</v>
      </c>
      <c r="K415" s="3"/>
      <c r="L415" s="75" t="s">
        <v>8409</v>
      </c>
    </row>
    <row r="416" spans="1:13" x14ac:dyDescent="0.2">
      <c r="A416" s="105">
        <v>41449</v>
      </c>
      <c r="B416" s="7">
        <v>5084</v>
      </c>
      <c r="C416" s="19" t="s">
        <v>8325</v>
      </c>
      <c r="D416" s="6">
        <v>3000</v>
      </c>
      <c r="E416" s="6">
        <v>3000</v>
      </c>
      <c r="F416" s="6"/>
      <c r="G416" s="6"/>
      <c r="H416" s="6">
        <f>E416-F416</f>
        <v>3000</v>
      </c>
      <c r="I416" s="6">
        <f>+I415+G416-H416</f>
        <v>815909.34699999995</v>
      </c>
      <c r="J416" s="19" t="s">
        <v>8752</v>
      </c>
      <c r="K416" s="3"/>
      <c r="L416" s="75" t="s">
        <v>8409</v>
      </c>
    </row>
    <row r="417" spans="1:12" x14ac:dyDescent="0.2">
      <c r="A417" s="105">
        <v>41449</v>
      </c>
      <c r="B417" s="7">
        <v>5085</v>
      </c>
      <c r="C417" s="19" t="s">
        <v>8665</v>
      </c>
      <c r="D417" s="6">
        <v>4000</v>
      </c>
      <c r="E417" s="6">
        <v>4000</v>
      </c>
      <c r="F417" s="6"/>
      <c r="G417" s="6"/>
      <c r="H417" s="6">
        <f>E417-F417</f>
        <v>4000</v>
      </c>
      <c r="I417" s="6">
        <f>+I416+G417-H417</f>
        <v>811909.34699999995</v>
      </c>
      <c r="J417" s="19" t="s">
        <v>8752</v>
      </c>
      <c r="K417" s="3"/>
      <c r="L417" s="75" t="s">
        <v>8409</v>
      </c>
    </row>
    <row r="418" spans="1:12" x14ac:dyDescent="0.2">
      <c r="A418" s="105">
        <v>41449</v>
      </c>
      <c r="B418" s="7">
        <v>5086</v>
      </c>
      <c r="C418" s="19" t="s">
        <v>7846</v>
      </c>
      <c r="D418" s="6">
        <v>2000</v>
      </c>
      <c r="E418" s="6">
        <v>2000</v>
      </c>
      <c r="F418" s="6"/>
      <c r="G418" s="6"/>
      <c r="H418" s="6">
        <f>E418-F418</f>
        <v>2000</v>
      </c>
      <c r="I418" s="6">
        <f>+I417+G418-H418</f>
        <v>809909.34699999995</v>
      </c>
      <c r="J418" s="19" t="s">
        <v>8751</v>
      </c>
      <c r="K418" s="3"/>
      <c r="L418" s="75" t="s">
        <v>8409</v>
      </c>
    </row>
    <row r="419" spans="1:12" x14ac:dyDescent="0.2">
      <c r="A419" s="105">
        <v>41449</v>
      </c>
      <c r="B419" s="7">
        <v>5087</v>
      </c>
      <c r="C419" s="19" t="s">
        <v>5790</v>
      </c>
      <c r="D419" s="6"/>
      <c r="E419" s="6"/>
      <c r="F419" s="6">
        <f>E419*0.05</f>
        <v>0</v>
      </c>
      <c r="G419" s="6"/>
      <c r="H419" s="6">
        <f>E419-F419</f>
        <v>0</v>
      </c>
      <c r="I419" s="6">
        <f>+I418+G419-H419</f>
        <v>809909.34699999995</v>
      </c>
      <c r="J419" s="19" t="s">
        <v>5790</v>
      </c>
      <c r="K419" s="87"/>
      <c r="L419" s="129" t="s">
        <v>5789</v>
      </c>
    </row>
    <row r="420" spans="1:12" x14ac:dyDescent="0.2">
      <c r="A420" s="105">
        <v>41449</v>
      </c>
      <c r="B420" s="7">
        <v>5088</v>
      </c>
      <c r="C420" s="19" t="s">
        <v>8750</v>
      </c>
      <c r="D420" s="6">
        <v>7000</v>
      </c>
      <c r="E420" s="6">
        <v>7000</v>
      </c>
      <c r="F420" s="6"/>
      <c r="G420" s="6"/>
      <c r="H420" s="6">
        <f>E420-F420</f>
        <v>7000</v>
      </c>
      <c r="I420" s="6">
        <f>+I419+G420-H420</f>
        <v>802909.34699999995</v>
      </c>
      <c r="J420" s="19" t="s">
        <v>8749</v>
      </c>
      <c r="K420" s="3"/>
      <c r="L420" s="75" t="s">
        <v>8409</v>
      </c>
    </row>
    <row r="421" spans="1:12" x14ac:dyDescent="0.2">
      <c r="A421" s="105">
        <v>41449</v>
      </c>
      <c r="B421" s="7">
        <v>5089</v>
      </c>
      <c r="C421" s="19" t="s">
        <v>8329</v>
      </c>
      <c r="D421" s="6">
        <v>4000</v>
      </c>
      <c r="E421" s="6">
        <v>4000</v>
      </c>
      <c r="F421" s="6"/>
      <c r="G421" s="6"/>
      <c r="H421" s="6">
        <f>E421-F421</f>
        <v>4000</v>
      </c>
      <c r="I421" s="6">
        <f>+I420+G421-H421</f>
        <v>798909.34699999995</v>
      </c>
      <c r="J421" s="19" t="s">
        <v>8748</v>
      </c>
      <c r="K421" s="8"/>
      <c r="L421" s="123" t="s">
        <v>8409</v>
      </c>
    </row>
    <row r="422" spans="1:12" x14ac:dyDescent="0.2">
      <c r="A422" s="105">
        <v>41449</v>
      </c>
      <c r="B422" s="7">
        <v>5090</v>
      </c>
      <c r="C422" s="19" t="s">
        <v>6442</v>
      </c>
      <c r="D422" s="6">
        <v>8000</v>
      </c>
      <c r="E422" s="6">
        <v>8000</v>
      </c>
      <c r="F422" s="6"/>
      <c r="G422" s="6"/>
      <c r="H422" s="6">
        <f>E422-F422</f>
        <v>8000</v>
      </c>
      <c r="I422" s="6">
        <f>+I421+G422-H422</f>
        <v>790909.34699999995</v>
      </c>
      <c r="J422" s="19" t="s">
        <v>8747</v>
      </c>
      <c r="K422" s="8"/>
      <c r="L422" s="123" t="s">
        <v>8409</v>
      </c>
    </row>
    <row r="423" spans="1:12" x14ac:dyDescent="0.2">
      <c r="A423" s="105">
        <v>41449</v>
      </c>
      <c r="B423" s="7">
        <v>5091</v>
      </c>
      <c r="C423" s="19" t="s">
        <v>8270</v>
      </c>
      <c r="D423" s="6">
        <v>2500</v>
      </c>
      <c r="E423" s="6">
        <v>2500</v>
      </c>
      <c r="F423" s="6"/>
      <c r="G423" s="6"/>
      <c r="H423" s="6">
        <f>E423-F423</f>
        <v>2500</v>
      </c>
      <c r="I423" s="6">
        <f>+I422+G423-H423</f>
        <v>788409.34699999995</v>
      </c>
      <c r="J423" s="19" t="s">
        <v>8746</v>
      </c>
      <c r="K423" s="3"/>
      <c r="L423" s="75" t="s">
        <v>8409</v>
      </c>
    </row>
    <row r="424" spans="1:12" x14ac:dyDescent="0.2">
      <c r="A424" s="105">
        <v>41449</v>
      </c>
      <c r="B424" s="7">
        <v>5092</v>
      </c>
      <c r="C424" s="19" t="s">
        <v>8323</v>
      </c>
      <c r="D424" s="6">
        <v>3000</v>
      </c>
      <c r="E424" s="6">
        <v>3000</v>
      </c>
      <c r="F424" s="6"/>
      <c r="G424" s="6"/>
      <c r="H424" s="6">
        <f>E424-F424</f>
        <v>3000</v>
      </c>
      <c r="I424" s="6">
        <f>+I423+G424-H424</f>
        <v>785409.34699999995</v>
      </c>
      <c r="J424" s="19" t="s">
        <v>8745</v>
      </c>
      <c r="K424" s="3"/>
      <c r="L424" s="75" t="s">
        <v>8409</v>
      </c>
    </row>
    <row r="425" spans="1:12" x14ac:dyDescent="0.2">
      <c r="A425" s="105">
        <v>41449</v>
      </c>
      <c r="B425" s="7">
        <v>5093</v>
      </c>
      <c r="C425" s="19" t="s">
        <v>5790</v>
      </c>
      <c r="D425" s="6"/>
      <c r="E425" s="6"/>
      <c r="F425" s="6">
        <f>E425*0.05</f>
        <v>0</v>
      </c>
      <c r="G425" s="6"/>
      <c r="H425" s="6">
        <f>E425-F425</f>
        <v>0</v>
      </c>
      <c r="I425" s="6">
        <f>+I424+G425-H425</f>
        <v>785409.34699999995</v>
      </c>
      <c r="J425" s="19" t="s">
        <v>5790</v>
      </c>
      <c r="K425" s="87"/>
      <c r="L425" s="129" t="s">
        <v>5789</v>
      </c>
    </row>
    <row r="426" spans="1:12" x14ac:dyDescent="0.2">
      <c r="A426" s="105">
        <v>41449</v>
      </c>
      <c r="B426" s="7">
        <v>5094</v>
      </c>
      <c r="C426" s="19" t="s">
        <v>8348</v>
      </c>
      <c r="D426" s="6">
        <v>14000</v>
      </c>
      <c r="E426" s="6">
        <v>14000</v>
      </c>
      <c r="F426" s="6"/>
      <c r="G426" s="6"/>
      <c r="H426" s="6">
        <f>E426-F426</f>
        <v>14000</v>
      </c>
      <c r="I426" s="6">
        <f>+I425+G426-H426</f>
        <v>771409.34699999995</v>
      </c>
      <c r="J426" s="19" t="s">
        <v>8743</v>
      </c>
      <c r="K426" s="3"/>
      <c r="L426" s="75" t="s">
        <v>8409</v>
      </c>
    </row>
    <row r="427" spans="1:12" x14ac:dyDescent="0.2">
      <c r="A427" s="105">
        <v>41449</v>
      </c>
      <c r="B427" s="7">
        <v>5095</v>
      </c>
      <c r="C427" s="19" t="s">
        <v>8744</v>
      </c>
      <c r="D427" s="6">
        <v>14000</v>
      </c>
      <c r="E427" s="6">
        <v>14000</v>
      </c>
      <c r="F427" s="6"/>
      <c r="G427" s="6"/>
      <c r="H427" s="6">
        <f>E427-F427</f>
        <v>14000</v>
      </c>
      <c r="I427" s="6">
        <f>+I426+G427-H427</f>
        <v>757409.34699999995</v>
      </c>
      <c r="J427" s="19" t="s">
        <v>8743</v>
      </c>
      <c r="K427" s="3"/>
      <c r="L427" s="75" t="s">
        <v>8409</v>
      </c>
    </row>
    <row r="428" spans="1:12" x14ac:dyDescent="0.2">
      <c r="A428" s="105">
        <v>41449</v>
      </c>
      <c r="B428" s="7">
        <v>5096</v>
      </c>
      <c r="C428" s="19" t="s">
        <v>8742</v>
      </c>
      <c r="D428" s="6">
        <v>1464</v>
      </c>
      <c r="E428" s="6">
        <v>1464</v>
      </c>
      <c r="F428" s="6"/>
      <c r="G428" s="6"/>
      <c r="H428" s="6">
        <f>E428-F428</f>
        <v>1464</v>
      </c>
      <c r="I428" s="6">
        <f>+I427+G428-H428</f>
        <v>755945.34699999995</v>
      </c>
      <c r="J428" s="19" t="s">
        <v>8741</v>
      </c>
      <c r="K428" s="3"/>
      <c r="L428" s="75" t="s">
        <v>8409</v>
      </c>
    </row>
    <row r="429" spans="1:12" x14ac:dyDescent="0.2">
      <c r="A429" s="105">
        <v>41449</v>
      </c>
      <c r="B429" s="7">
        <v>5097</v>
      </c>
      <c r="C429" s="19" t="s">
        <v>7458</v>
      </c>
      <c r="D429" s="6">
        <v>6075</v>
      </c>
      <c r="E429" s="6">
        <v>6075</v>
      </c>
      <c r="F429" s="6"/>
      <c r="G429" s="6"/>
      <c r="H429" s="6">
        <f>E429-F429</f>
        <v>6075</v>
      </c>
      <c r="I429" s="6">
        <f>+I428+G429-H429</f>
        <v>749870.34699999995</v>
      </c>
      <c r="J429" s="19" t="s">
        <v>8740</v>
      </c>
      <c r="K429" s="3"/>
      <c r="L429" s="75" t="s">
        <v>8409</v>
      </c>
    </row>
    <row r="430" spans="1:12" x14ac:dyDescent="0.2">
      <c r="A430" s="105">
        <v>41449</v>
      </c>
      <c r="B430" s="7">
        <v>5098</v>
      </c>
      <c r="C430" s="19" t="s">
        <v>5790</v>
      </c>
      <c r="D430" s="6"/>
      <c r="E430" s="6"/>
      <c r="F430" s="6">
        <f>E430*0.05</f>
        <v>0</v>
      </c>
      <c r="G430" s="6"/>
      <c r="H430" s="6">
        <f>E430-F430</f>
        <v>0</v>
      </c>
      <c r="I430" s="6">
        <f>+I429+G430-H430</f>
        <v>749870.34699999995</v>
      </c>
      <c r="J430" s="19" t="s">
        <v>5790</v>
      </c>
      <c r="K430" s="3"/>
      <c r="L430" s="75" t="s">
        <v>5789</v>
      </c>
    </row>
    <row r="431" spans="1:12" x14ac:dyDescent="0.2">
      <c r="A431" s="105">
        <v>41449</v>
      </c>
      <c r="B431" s="7">
        <v>5099</v>
      </c>
      <c r="C431" s="19" t="s">
        <v>8330</v>
      </c>
      <c r="D431" s="6">
        <v>2000</v>
      </c>
      <c r="E431" s="6">
        <v>2000</v>
      </c>
      <c r="F431" s="6"/>
      <c r="G431" s="6"/>
      <c r="H431" s="6">
        <f>E431-F431</f>
        <v>2000</v>
      </c>
      <c r="I431" s="6">
        <f>+I430+G431-H431</f>
        <v>747870.34699999995</v>
      </c>
      <c r="J431" s="19" t="s">
        <v>8739</v>
      </c>
      <c r="K431" s="3"/>
      <c r="L431" s="75" t="s">
        <v>8409</v>
      </c>
    </row>
    <row r="432" spans="1:12" x14ac:dyDescent="0.2">
      <c r="A432" s="105">
        <v>41449</v>
      </c>
      <c r="B432" s="7">
        <v>5100</v>
      </c>
      <c r="C432" s="19" t="s">
        <v>8292</v>
      </c>
      <c r="D432" s="6">
        <v>2000</v>
      </c>
      <c r="E432" s="6">
        <v>2000</v>
      </c>
      <c r="F432" s="6"/>
      <c r="G432" s="6"/>
      <c r="H432" s="6">
        <f>E432-F432</f>
        <v>2000</v>
      </c>
      <c r="I432" s="6">
        <f>+I431+G432-H432</f>
        <v>745870.34699999995</v>
      </c>
      <c r="J432" s="19" t="s">
        <v>8439</v>
      </c>
      <c r="K432" s="3"/>
      <c r="L432" s="75" t="s">
        <v>8409</v>
      </c>
    </row>
    <row r="433" spans="1:12" x14ac:dyDescent="0.2">
      <c r="A433" s="105">
        <v>41451</v>
      </c>
      <c r="B433" s="7">
        <v>5101</v>
      </c>
      <c r="C433" s="19" t="s">
        <v>8738</v>
      </c>
      <c r="D433" s="6">
        <v>2000</v>
      </c>
      <c r="E433" s="6">
        <v>2000</v>
      </c>
      <c r="F433" s="6"/>
      <c r="G433" s="6"/>
      <c r="H433" s="6">
        <f>E433-F433</f>
        <v>2000</v>
      </c>
      <c r="I433" s="6">
        <f>+I432+G433-H433</f>
        <v>743870.34699999995</v>
      </c>
      <c r="J433" s="19" t="s">
        <v>8658</v>
      </c>
      <c r="K433" s="8"/>
      <c r="L433" s="123" t="s">
        <v>8409</v>
      </c>
    </row>
    <row r="434" spans="1:12" x14ac:dyDescent="0.2">
      <c r="A434" s="105">
        <v>41451</v>
      </c>
      <c r="B434" s="7">
        <v>5102</v>
      </c>
      <c r="C434" s="19" t="s">
        <v>7029</v>
      </c>
      <c r="D434" s="6">
        <v>1500</v>
      </c>
      <c r="E434" s="6">
        <v>1500</v>
      </c>
      <c r="F434" s="6"/>
      <c r="G434" s="6"/>
      <c r="H434" s="6">
        <f>E434-F434</f>
        <v>1500</v>
      </c>
      <c r="I434" s="6">
        <f>+I433+G434-H434</f>
        <v>742370.34699999995</v>
      </c>
      <c r="J434" s="19" t="s">
        <v>8737</v>
      </c>
      <c r="K434" s="3"/>
      <c r="L434" s="75" t="s">
        <v>8409</v>
      </c>
    </row>
    <row r="435" spans="1:12" x14ac:dyDescent="0.2">
      <c r="A435" s="105">
        <v>41453</v>
      </c>
      <c r="B435" s="7">
        <v>5103</v>
      </c>
      <c r="C435" s="19" t="s">
        <v>8736</v>
      </c>
      <c r="D435" s="6">
        <v>3350</v>
      </c>
      <c r="E435" s="6">
        <v>3350</v>
      </c>
      <c r="F435" s="6">
        <v>335</v>
      </c>
      <c r="G435" s="6"/>
      <c r="H435" s="6">
        <f>E435-F435</f>
        <v>3015</v>
      </c>
      <c r="I435" s="6">
        <f>+I434+G435-H435</f>
        <v>739355.34699999995</v>
      </c>
      <c r="J435" s="19" t="s">
        <v>8735</v>
      </c>
      <c r="K435" s="8"/>
      <c r="L435" s="123" t="s">
        <v>8409</v>
      </c>
    </row>
    <row r="436" spans="1:12" x14ac:dyDescent="0.2">
      <c r="A436" s="105">
        <v>41453</v>
      </c>
      <c r="B436" s="7">
        <v>5104</v>
      </c>
      <c r="C436" s="19" t="s">
        <v>8552</v>
      </c>
      <c r="D436" s="6">
        <v>2000</v>
      </c>
      <c r="E436" s="6">
        <v>2000</v>
      </c>
      <c r="F436" s="6"/>
      <c r="G436" s="6"/>
      <c r="H436" s="6">
        <f>E436-F436</f>
        <v>2000</v>
      </c>
      <c r="I436" s="6">
        <f>+I435+G436-H436</f>
        <v>737355.34699999995</v>
      </c>
      <c r="J436" s="19" t="s">
        <v>8734</v>
      </c>
      <c r="K436" s="3"/>
      <c r="L436" s="75" t="s">
        <v>8409</v>
      </c>
    </row>
    <row r="437" spans="1:12" x14ac:dyDescent="0.2">
      <c r="A437" s="105"/>
      <c r="B437" s="7"/>
      <c r="C437" s="19" t="s">
        <v>8733</v>
      </c>
      <c r="D437" s="6"/>
      <c r="E437" s="6"/>
      <c r="F437" s="6">
        <f>E437*0.05</f>
        <v>0</v>
      </c>
      <c r="G437" s="6">
        <v>971158.8</v>
      </c>
      <c r="H437" s="6"/>
      <c r="I437" s="13">
        <f>+I436+G437-H437</f>
        <v>1708514.1469999999</v>
      </c>
      <c r="J437" s="19"/>
      <c r="K437" s="3"/>
      <c r="L437" s="75"/>
    </row>
    <row r="438" spans="1:12" x14ac:dyDescent="0.2">
      <c r="A438" s="105"/>
      <c r="B438" s="7"/>
      <c r="C438" s="19" t="s">
        <v>7117</v>
      </c>
      <c r="D438" s="6"/>
      <c r="E438" s="6"/>
      <c r="F438" s="6">
        <f>E438*0.05</f>
        <v>0</v>
      </c>
      <c r="G438" s="6"/>
      <c r="H438" s="6">
        <v>1100.5899999999999</v>
      </c>
      <c r="I438" s="6">
        <f>+I437+G438-H438</f>
        <v>1707413.5569999998</v>
      </c>
      <c r="J438" s="19"/>
      <c r="K438" s="3"/>
      <c r="L438" s="75"/>
    </row>
    <row r="439" spans="1:12" x14ac:dyDescent="0.2">
      <c r="A439" s="105"/>
      <c r="B439" s="7"/>
      <c r="C439" s="113" t="s">
        <v>8732</v>
      </c>
      <c r="D439" s="6"/>
      <c r="E439" s="6"/>
      <c r="F439" s="6">
        <f>E439*0.05</f>
        <v>0</v>
      </c>
      <c r="G439" s="6"/>
      <c r="H439" s="6"/>
      <c r="I439" s="6">
        <f>+I438+G439-H439</f>
        <v>1707413.5569999998</v>
      </c>
      <c r="J439" s="19"/>
      <c r="K439" s="3"/>
      <c r="L439" s="75"/>
    </row>
    <row r="440" spans="1:12" x14ac:dyDescent="0.2">
      <c r="A440" s="105">
        <v>41456</v>
      </c>
      <c r="B440" s="7">
        <v>5105</v>
      </c>
      <c r="C440" s="19" t="s">
        <v>8731</v>
      </c>
      <c r="D440" s="6">
        <v>2000</v>
      </c>
      <c r="E440" s="6">
        <v>2000</v>
      </c>
      <c r="F440" s="6"/>
      <c r="G440" s="6"/>
      <c r="H440" s="6">
        <f>E440-F440</f>
        <v>2000</v>
      </c>
      <c r="I440" s="6">
        <f>+I439+G440-H440</f>
        <v>1705413.5569999998</v>
      </c>
      <c r="J440" s="19" t="s">
        <v>8730</v>
      </c>
      <c r="K440" s="3"/>
      <c r="L440" s="75" t="s">
        <v>8409</v>
      </c>
    </row>
    <row r="441" spans="1:12" x14ac:dyDescent="0.2">
      <c r="A441" s="105">
        <v>41456</v>
      </c>
      <c r="B441" s="7">
        <v>5106</v>
      </c>
      <c r="C441" s="19" t="s">
        <v>5790</v>
      </c>
      <c r="D441" s="6"/>
      <c r="E441" s="6"/>
      <c r="F441" s="6">
        <f>E441*0.05</f>
        <v>0</v>
      </c>
      <c r="G441" s="6"/>
      <c r="H441" s="6">
        <f>E441-F441</f>
        <v>0</v>
      </c>
      <c r="I441" s="6">
        <f>+I440+G441-H441</f>
        <v>1705413.5569999998</v>
      </c>
      <c r="J441" s="19" t="s">
        <v>5790</v>
      </c>
      <c r="K441" s="3"/>
      <c r="L441" s="75" t="s">
        <v>5789</v>
      </c>
    </row>
    <row r="442" spans="1:12" x14ac:dyDescent="0.2">
      <c r="A442" s="105">
        <v>41457</v>
      </c>
      <c r="B442" s="7">
        <v>5107</v>
      </c>
      <c r="C442" s="19" t="s">
        <v>7466</v>
      </c>
      <c r="D442" s="6">
        <v>6000</v>
      </c>
      <c r="E442" s="6">
        <v>6000</v>
      </c>
      <c r="F442" s="6"/>
      <c r="G442" s="6"/>
      <c r="H442" s="6">
        <f>E442-F442</f>
        <v>6000</v>
      </c>
      <c r="I442" s="6">
        <f>+I441+G442-H442</f>
        <v>1699413.5569999998</v>
      </c>
      <c r="J442" s="19" t="s">
        <v>3820</v>
      </c>
      <c r="K442" s="3"/>
      <c r="L442" s="75" t="s">
        <v>8409</v>
      </c>
    </row>
    <row r="443" spans="1:12" x14ac:dyDescent="0.2">
      <c r="A443" s="105">
        <v>41460</v>
      </c>
      <c r="B443" s="7">
        <v>5108</v>
      </c>
      <c r="C443" s="19" t="s">
        <v>7846</v>
      </c>
      <c r="D443" s="6">
        <v>8800</v>
      </c>
      <c r="E443" s="6">
        <v>8800</v>
      </c>
      <c r="F443" s="6"/>
      <c r="G443" s="6"/>
      <c r="H443" s="6">
        <f>E443-F443</f>
        <v>8800</v>
      </c>
      <c r="I443" s="6">
        <f>+I442+G443-H443</f>
        <v>1690613.5569999998</v>
      </c>
      <c r="J443" s="19" t="s">
        <v>8729</v>
      </c>
      <c r="K443" s="3"/>
      <c r="L443" s="75" t="s">
        <v>8409</v>
      </c>
    </row>
    <row r="444" spans="1:12" x14ac:dyDescent="0.2">
      <c r="A444" s="105">
        <v>41460</v>
      </c>
      <c r="B444" s="7">
        <v>5109</v>
      </c>
      <c r="C444" s="19" t="s">
        <v>2921</v>
      </c>
      <c r="D444" s="6">
        <v>31232.240000000002</v>
      </c>
      <c r="E444" s="6">
        <v>31232.240000000002</v>
      </c>
      <c r="F444" s="6">
        <v>1323.4</v>
      </c>
      <c r="G444" s="6"/>
      <c r="H444" s="6">
        <f>E444-F444</f>
        <v>29908.84</v>
      </c>
      <c r="I444" s="6">
        <f>+I443+G444-H444</f>
        <v>1660704.7169999997</v>
      </c>
      <c r="J444" s="19" t="s">
        <v>5469</v>
      </c>
      <c r="K444" s="3"/>
      <c r="L444" s="75" t="s">
        <v>8409</v>
      </c>
    </row>
    <row r="445" spans="1:12" x14ac:dyDescent="0.2">
      <c r="A445" s="105">
        <v>41463</v>
      </c>
      <c r="B445" s="7">
        <v>5110</v>
      </c>
      <c r="C445" s="19" t="s">
        <v>7290</v>
      </c>
      <c r="D445" s="6">
        <v>600</v>
      </c>
      <c r="E445" s="6">
        <v>600</v>
      </c>
      <c r="F445" s="6"/>
      <c r="G445" s="6"/>
      <c r="H445" s="6">
        <f>E445-F445</f>
        <v>600</v>
      </c>
      <c r="I445" s="6">
        <f>+I444+G445-H445</f>
        <v>1660104.7169999997</v>
      </c>
      <c r="J445" s="19" t="s">
        <v>8649</v>
      </c>
      <c r="K445" s="3"/>
      <c r="L445" s="75" t="s">
        <v>8409</v>
      </c>
    </row>
    <row r="446" spans="1:12" x14ac:dyDescent="0.2">
      <c r="A446" s="105">
        <v>41463</v>
      </c>
      <c r="B446" s="7">
        <v>5111</v>
      </c>
      <c r="C446" s="19" t="s">
        <v>8503</v>
      </c>
      <c r="D446" s="6">
        <v>7593</v>
      </c>
      <c r="E446" s="6">
        <v>7593</v>
      </c>
      <c r="F446" s="6">
        <f>E446*0.05</f>
        <v>379.65000000000003</v>
      </c>
      <c r="G446" s="6"/>
      <c r="H446" s="6">
        <f>E446-F446</f>
        <v>7213.35</v>
      </c>
      <c r="I446" s="6">
        <f>+I445+G446-H446</f>
        <v>1652891.3669999996</v>
      </c>
      <c r="J446" s="19" t="s">
        <v>4801</v>
      </c>
      <c r="K446" s="3"/>
      <c r="L446" s="75" t="s">
        <v>8409</v>
      </c>
    </row>
    <row r="447" spans="1:12" x14ac:dyDescent="0.2">
      <c r="A447" s="105">
        <v>41463</v>
      </c>
      <c r="B447" s="7">
        <v>5112</v>
      </c>
      <c r="C447" s="19" t="s">
        <v>8483</v>
      </c>
      <c r="D447" s="6">
        <v>11422</v>
      </c>
      <c r="E447" s="6">
        <v>11422</v>
      </c>
      <c r="F447" s="6">
        <f>E447*0.05</f>
        <v>571.1</v>
      </c>
      <c r="G447" s="6"/>
      <c r="H447" s="6">
        <f>E447-F447</f>
        <v>10850.9</v>
      </c>
      <c r="I447" s="6">
        <f>+I446+G447-H447</f>
        <v>1642040.4669999997</v>
      </c>
      <c r="J447" s="19" t="s">
        <v>8482</v>
      </c>
      <c r="K447" s="3"/>
      <c r="L447" s="75" t="s">
        <v>8409</v>
      </c>
    </row>
    <row r="448" spans="1:12" x14ac:dyDescent="0.2">
      <c r="A448" s="105">
        <v>41463</v>
      </c>
      <c r="B448" s="7">
        <v>5113</v>
      </c>
      <c r="C448" s="19" t="s">
        <v>5790</v>
      </c>
      <c r="D448" s="6"/>
      <c r="E448" s="6"/>
      <c r="F448" s="6">
        <f>E448*0.05</f>
        <v>0</v>
      </c>
      <c r="G448" s="6"/>
      <c r="H448" s="6">
        <f>E448-F448</f>
        <v>0</v>
      </c>
      <c r="I448" s="6">
        <f>+I447+G448-H448</f>
        <v>1642040.4669999997</v>
      </c>
      <c r="J448" s="19" t="s">
        <v>5790</v>
      </c>
      <c r="K448" s="3"/>
      <c r="L448" s="75" t="s">
        <v>5789</v>
      </c>
    </row>
    <row r="449" spans="1:13" x14ac:dyDescent="0.2">
      <c r="A449" s="105">
        <v>41463</v>
      </c>
      <c r="B449" s="7">
        <v>5114</v>
      </c>
      <c r="C449" s="19" t="s">
        <v>120</v>
      </c>
      <c r="D449" s="6">
        <v>50000</v>
      </c>
      <c r="E449" s="6">
        <v>50000</v>
      </c>
      <c r="F449" s="6">
        <v>2118.64</v>
      </c>
      <c r="G449" s="6"/>
      <c r="H449" s="6">
        <f>E449-F449</f>
        <v>47881.36</v>
      </c>
      <c r="I449" s="6">
        <f>+I448+G449-H449</f>
        <v>1594159.1069999996</v>
      </c>
      <c r="J449" s="19" t="s">
        <v>7123</v>
      </c>
      <c r="K449" s="3"/>
      <c r="L449" s="75" t="s">
        <v>8409</v>
      </c>
    </row>
    <row r="450" spans="1:13" x14ac:dyDescent="0.2">
      <c r="A450" s="105">
        <v>41463</v>
      </c>
      <c r="B450" s="7">
        <v>5115</v>
      </c>
      <c r="C450" s="19" t="s">
        <v>8143</v>
      </c>
      <c r="D450" s="6">
        <v>45000</v>
      </c>
      <c r="E450" s="6">
        <v>45000</v>
      </c>
      <c r="F450" s="6">
        <f>E450*0.05</f>
        <v>2250</v>
      </c>
      <c r="G450" s="6"/>
      <c r="H450" s="6">
        <f>E450-F450</f>
        <v>42750</v>
      </c>
      <c r="I450" s="6">
        <f>+I449+G450-H450</f>
        <v>1551409.1069999996</v>
      </c>
      <c r="J450" s="19" t="s">
        <v>8728</v>
      </c>
      <c r="K450" s="3"/>
      <c r="L450" s="75" t="s">
        <v>8409</v>
      </c>
    </row>
    <row r="451" spans="1:13" x14ac:dyDescent="0.2">
      <c r="A451" s="105">
        <v>41463</v>
      </c>
      <c r="B451" s="7">
        <v>5116</v>
      </c>
      <c r="C451" s="19" t="s">
        <v>5790</v>
      </c>
      <c r="D451" s="6"/>
      <c r="E451" s="6"/>
      <c r="F451" s="6">
        <f>E451*0.05</f>
        <v>0</v>
      </c>
      <c r="G451" s="6"/>
      <c r="H451" s="6">
        <f>E451-F451</f>
        <v>0</v>
      </c>
      <c r="I451" s="6">
        <f>+I450+G451-H451</f>
        <v>1551409.1069999996</v>
      </c>
      <c r="J451" s="19" t="s">
        <v>5790</v>
      </c>
      <c r="K451" s="3"/>
      <c r="L451" s="75" t="s">
        <v>5789</v>
      </c>
    </row>
    <row r="452" spans="1:13" x14ac:dyDescent="0.2">
      <c r="A452" s="105">
        <v>41463</v>
      </c>
      <c r="B452" s="7">
        <v>5117</v>
      </c>
      <c r="C452" s="19" t="s">
        <v>8418</v>
      </c>
      <c r="D452" s="6">
        <v>3700</v>
      </c>
      <c r="E452" s="6">
        <v>3700</v>
      </c>
      <c r="F452" s="6">
        <v>159.47999999999999</v>
      </c>
      <c r="G452" s="6"/>
      <c r="H452" s="6">
        <f>E452-F452</f>
        <v>3540.52</v>
      </c>
      <c r="I452" s="6">
        <f>+I451+G452-H452</f>
        <v>1547868.5869999996</v>
      </c>
      <c r="J452" s="19" t="s">
        <v>8480</v>
      </c>
      <c r="K452" s="3"/>
      <c r="L452" s="75" t="s">
        <v>8409</v>
      </c>
    </row>
    <row r="453" spans="1:13" x14ac:dyDescent="0.2">
      <c r="A453" s="105">
        <v>41463</v>
      </c>
      <c r="B453" s="7">
        <v>5118</v>
      </c>
      <c r="C453" s="19" t="s">
        <v>8727</v>
      </c>
      <c r="D453" s="6">
        <v>8000</v>
      </c>
      <c r="E453" s="6">
        <v>8000</v>
      </c>
      <c r="F453" s="6">
        <f>E453*0.05</f>
        <v>400</v>
      </c>
      <c r="G453" s="6"/>
      <c r="H453" s="6">
        <f>E453-F453</f>
        <v>7600</v>
      </c>
      <c r="I453" s="6">
        <f>+I452+G453-H453</f>
        <v>1540268.5869999996</v>
      </c>
      <c r="J453" s="19" t="s">
        <v>8726</v>
      </c>
      <c r="K453" s="3"/>
      <c r="L453" s="75" t="s">
        <v>8409</v>
      </c>
    </row>
    <row r="454" spans="1:13" x14ac:dyDescent="0.2">
      <c r="A454" s="105">
        <v>41463</v>
      </c>
      <c r="B454" s="7">
        <v>5119</v>
      </c>
      <c r="C454" s="19" t="s">
        <v>5790</v>
      </c>
      <c r="D454" s="6"/>
      <c r="E454" s="6"/>
      <c r="F454" s="6">
        <f>E454*0.05</f>
        <v>0</v>
      </c>
      <c r="G454" s="6"/>
      <c r="H454" s="6">
        <f>E454-F454</f>
        <v>0</v>
      </c>
      <c r="I454" s="6">
        <f>+I453+G454-H454</f>
        <v>1540268.5869999996</v>
      </c>
      <c r="J454" s="19" t="s">
        <v>5790</v>
      </c>
      <c r="K454" s="3"/>
      <c r="L454" s="75" t="s">
        <v>5789</v>
      </c>
    </row>
    <row r="455" spans="1:13" x14ac:dyDescent="0.2">
      <c r="A455" s="105">
        <v>41463</v>
      </c>
      <c r="B455" s="7">
        <v>5120</v>
      </c>
      <c r="C455" s="19" t="s">
        <v>6015</v>
      </c>
      <c r="D455" s="6">
        <v>3488.33</v>
      </c>
      <c r="E455" s="6">
        <v>3488.33</v>
      </c>
      <c r="F455" s="6"/>
      <c r="G455" s="6"/>
      <c r="H455" s="6">
        <f>E455-F455</f>
        <v>3488.33</v>
      </c>
      <c r="I455" s="6">
        <f>+I454+G455-H455</f>
        <v>1536780.2569999995</v>
      </c>
      <c r="J455" s="19" t="s">
        <v>8085</v>
      </c>
      <c r="K455" s="3"/>
      <c r="L455" s="75" t="s">
        <v>8409</v>
      </c>
    </row>
    <row r="456" spans="1:13" x14ac:dyDescent="0.2">
      <c r="A456" s="105">
        <v>41463</v>
      </c>
      <c r="B456" s="7">
        <v>5121</v>
      </c>
      <c r="C456" s="19" t="s">
        <v>8509</v>
      </c>
      <c r="D456" s="6">
        <v>29809.68</v>
      </c>
      <c r="E456" s="6">
        <v>29809.68</v>
      </c>
      <c r="F456" s="6">
        <v>1284.9000000000001</v>
      </c>
      <c r="G456" s="6"/>
      <c r="H456" s="6">
        <f>E456-F456</f>
        <v>28524.78</v>
      </c>
      <c r="I456" s="6">
        <f>+I455+G456-H456</f>
        <v>1508255.4769999995</v>
      </c>
      <c r="J456" s="19" t="s">
        <v>8725</v>
      </c>
      <c r="K456" s="3"/>
      <c r="L456" s="75" t="s">
        <v>8409</v>
      </c>
    </row>
    <row r="457" spans="1:13" x14ac:dyDescent="0.2">
      <c r="A457" s="105">
        <v>41463</v>
      </c>
      <c r="B457" s="7">
        <v>5122</v>
      </c>
      <c r="C457" s="19" t="s">
        <v>8724</v>
      </c>
      <c r="D457" s="6">
        <v>1280</v>
      </c>
      <c r="E457" s="6">
        <v>1280</v>
      </c>
      <c r="F457" s="6">
        <v>64</v>
      </c>
      <c r="G457" s="6"/>
      <c r="H457" s="6">
        <f>E457-F457</f>
        <v>1216</v>
      </c>
      <c r="I457" s="6">
        <f>+I456+G457-H457</f>
        <v>1507039.4769999995</v>
      </c>
      <c r="J457" s="19" t="s">
        <v>8723</v>
      </c>
      <c r="K457" s="3"/>
      <c r="L457" s="75" t="s">
        <v>8409</v>
      </c>
    </row>
    <row r="458" spans="1:13" x14ac:dyDescent="0.2">
      <c r="A458" s="105">
        <v>41463</v>
      </c>
      <c r="B458" s="7">
        <v>5123</v>
      </c>
      <c r="C458" s="19" t="s">
        <v>8286</v>
      </c>
      <c r="D458" s="6">
        <v>8400</v>
      </c>
      <c r="E458" s="6">
        <v>8400</v>
      </c>
      <c r="F458" s="6">
        <f>E458*0.05</f>
        <v>420</v>
      </c>
      <c r="G458" s="6"/>
      <c r="H458" s="6">
        <f>E458-F458</f>
        <v>7980</v>
      </c>
      <c r="I458" s="6">
        <f>+I457+G458-H458</f>
        <v>1499059.4769999995</v>
      </c>
      <c r="J458" s="19" t="s">
        <v>4801</v>
      </c>
      <c r="K458" s="3"/>
      <c r="L458" s="75" t="s">
        <v>8409</v>
      </c>
    </row>
    <row r="459" spans="1:13" x14ac:dyDescent="0.2">
      <c r="A459" s="105">
        <v>41463</v>
      </c>
      <c r="B459" s="7">
        <v>5124</v>
      </c>
      <c r="C459" s="19" t="s">
        <v>8722</v>
      </c>
      <c r="D459" s="6">
        <v>4403</v>
      </c>
      <c r="E459" s="6">
        <v>4403</v>
      </c>
      <c r="F459" s="6">
        <f>E459*0.05</f>
        <v>220.15</v>
      </c>
      <c r="G459" s="6"/>
      <c r="H459" s="6">
        <f>E459-F459</f>
        <v>4182.8500000000004</v>
      </c>
      <c r="I459" s="6">
        <f>+I458+G459-H459</f>
        <v>1494876.6269999994</v>
      </c>
      <c r="J459" s="19" t="s">
        <v>7488</v>
      </c>
      <c r="K459" s="3"/>
      <c r="L459" s="75" t="s">
        <v>8409</v>
      </c>
    </row>
    <row r="460" spans="1:13" x14ac:dyDescent="0.2">
      <c r="A460" s="105">
        <v>41463</v>
      </c>
      <c r="B460" s="7">
        <v>5125</v>
      </c>
      <c r="C460" s="19" t="s">
        <v>7628</v>
      </c>
      <c r="D460" s="6">
        <v>9000</v>
      </c>
      <c r="E460" s="6">
        <v>9000</v>
      </c>
      <c r="F460" s="6">
        <f>E460*0.05</f>
        <v>450</v>
      </c>
      <c r="G460" s="6"/>
      <c r="H460" s="6">
        <f>E460-F460</f>
        <v>8550</v>
      </c>
      <c r="I460" s="6">
        <f>+I459+G460-H460</f>
        <v>1486326.6269999994</v>
      </c>
      <c r="J460" s="19" t="s">
        <v>8721</v>
      </c>
      <c r="K460" s="3"/>
      <c r="L460" s="75" t="s">
        <v>8409</v>
      </c>
    </row>
    <row r="461" spans="1:13" x14ac:dyDescent="0.2">
      <c r="A461" s="105">
        <v>41463</v>
      </c>
      <c r="B461" s="7">
        <v>5126</v>
      </c>
      <c r="C461" s="19" t="s">
        <v>8631</v>
      </c>
      <c r="D461" s="6">
        <v>40372.730000000003</v>
      </c>
      <c r="E461" s="6">
        <v>40372.730000000003</v>
      </c>
      <c r="F461" s="6">
        <v>1710.71</v>
      </c>
      <c r="G461" s="6"/>
      <c r="H461" s="6">
        <f>E461-F461</f>
        <v>38662.020000000004</v>
      </c>
      <c r="I461" s="6">
        <f>+I460+G461-H461</f>
        <v>1447664.6069999994</v>
      </c>
      <c r="J461" s="19" t="s">
        <v>7725</v>
      </c>
      <c r="K461" s="3"/>
      <c r="L461" s="75" t="s">
        <v>8409</v>
      </c>
      <c r="M461" s="86"/>
    </row>
    <row r="462" spans="1:13" x14ac:dyDescent="0.2">
      <c r="A462" s="105">
        <v>41463</v>
      </c>
      <c r="B462" s="7">
        <v>5127</v>
      </c>
      <c r="C462" s="19" t="s">
        <v>8720</v>
      </c>
      <c r="D462" s="6">
        <v>45000</v>
      </c>
      <c r="E462" s="6">
        <v>45000</v>
      </c>
      <c r="F462" s="6"/>
      <c r="G462" s="6"/>
      <c r="H462" s="6">
        <f>E462-F462</f>
        <v>45000</v>
      </c>
      <c r="I462" s="6">
        <f>+I461+G462-H462</f>
        <v>1402664.6069999994</v>
      </c>
      <c r="J462" s="19" t="s">
        <v>8085</v>
      </c>
      <c r="K462" s="3"/>
      <c r="L462" s="75" t="s">
        <v>8409</v>
      </c>
    </row>
    <row r="463" spans="1:13" x14ac:dyDescent="0.2">
      <c r="A463" s="105">
        <v>41463</v>
      </c>
      <c r="B463" s="7">
        <v>5128</v>
      </c>
      <c r="C463" s="19" t="s">
        <v>8719</v>
      </c>
      <c r="D463" s="6">
        <v>12184.15</v>
      </c>
      <c r="E463" s="6">
        <v>12184.15</v>
      </c>
      <c r="F463" s="6">
        <v>529.15</v>
      </c>
      <c r="G463" s="6"/>
      <c r="H463" s="6">
        <f>E463-F463</f>
        <v>11655</v>
      </c>
      <c r="I463" s="6">
        <f>+I462+G463-H463</f>
        <v>1391009.6069999994</v>
      </c>
      <c r="J463" s="19" t="s">
        <v>7691</v>
      </c>
      <c r="K463" s="3"/>
      <c r="L463" s="75" t="s">
        <v>8409</v>
      </c>
      <c r="M463" s="86"/>
    </row>
    <row r="464" spans="1:13" x14ac:dyDescent="0.2">
      <c r="A464" s="105">
        <v>41463</v>
      </c>
      <c r="B464" s="7">
        <v>5129</v>
      </c>
      <c r="C464" s="19" t="s">
        <v>7977</v>
      </c>
      <c r="D464" s="6">
        <v>28416</v>
      </c>
      <c r="E464" s="6">
        <v>28416</v>
      </c>
      <c r="F464" s="6">
        <v>1204.07</v>
      </c>
      <c r="G464" s="6"/>
      <c r="H464" s="6">
        <f>E464-F464</f>
        <v>27211.93</v>
      </c>
      <c r="I464" s="6">
        <f>+I463+G464-H464</f>
        <v>1363797.6769999994</v>
      </c>
      <c r="J464" s="19" t="s">
        <v>7691</v>
      </c>
      <c r="K464" s="3"/>
      <c r="L464" s="75" t="s">
        <v>8409</v>
      </c>
      <c r="M464" s="125"/>
    </row>
    <row r="465" spans="1:13" x14ac:dyDescent="0.2">
      <c r="A465" s="105">
        <v>41463</v>
      </c>
      <c r="B465" s="7">
        <v>5130</v>
      </c>
      <c r="C465" s="19" t="s">
        <v>8718</v>
      </c>
      <c r="D465" s="6">
        <v>4100</v>
      </c>
      <c r="E465" s="6">
        <v>4100</v>
      </c>
      <c r="F465" s="6">
        <f>E465*0.05</f>
        <v>205</v>
      </c>
      <c r="G465" s="6"/>
      <c r="H465" s="6">
        <f>E465-F465</f>
        <v>3895</v>
      </c>
      <c r="I465" s="6">
        <f>+I464+G465-H465</f>
        <v>1359902.6769999994</v>
      </c>
      <c r="J465" s="19" t="s">
        <v>7889</v>
      </c>
      <c r="K465" s="3"/>
      <c r="L465" s="75" t="s">
        <v>8409</v>
      </c>
      <c r="M465" s="86"/>
    </row>
    <row r="466" spans="1:13" x14ac:dyDescent="0.2">
      <c r="A466" s="105">
        <v>41463</v>
      </c>
      <c r="B466" s="7">
        <v>5131</v>
      </c>
      <c r="C466" s="19" t="s">
        <v>8717</v>
      </c>
      <c r="D466" s="6">
        <v>15930</v>
      </c>
      <c r="E466" s="6">
        <v>15930</v>
      </c>
      <c r="F466" s="6">
        <f>E466*0.05</f>
        <v>796.5</v>
      </c>
      <c r="G466" s="6"/>
      <c r="H466" s="6">
        <f>E466-F466</f>
        <v>15133.5</v>
      </c>
      <c r="I466" s="6">
        <f>+I465+G466-H466</f>
        <v>1344769.1769999994</v>
      </c>
      <c r="J466" s="19" t="s">
        <v>7488</v>
      </c>
      <c r="K466" s="3"/>
      <c r="L466" s="75" t="s">
        <v>8409</v>
      </c>
      <c r="M466" s="86"/>
    </row>
    <row r="467" spans="1:13" x14ac:dyDescent="0.2">
      <c r="A467" s="105">
        <v>41463</v>
      </c>
      <c r="B467" s="7">
        <v>5132</v>
      </c>
      <c r="C467" s="19" t="s">
        <v>5871</v>
      </c>
      <c r="D467" s="6">
        <v>13556</v>
      </c>
      <c r="E467" s="6">
        <v>13556</v>
      </c>
      <c r="F467" s="6">
        <f>E467*0.05</f>
        <v>677.80000000000007</v>
      </c>
      <c r="G467" s="6"/>
      <c r="H467" s="6">
        <f>E467-F467</f>
        <v>12878.2</v>
      </c>
      <c r="I467" s="6">
        <f>+I466+G467-H467</f>
        <v>1331890.9769999995</v>
      </c>
      <c r="J467" s="19" t="s">
        <v>7293</v>
      </c>
      <c r="K467" s="3"/>
      <c r="L467" s="75" t="s">
        <v>8409</v>
      </c>
    </row>
    <row r="468" spans="1:13" x14ac:dyDescent="0.2">
      <c r="A468" s="105">
        <v>41463</v>
      </c>
      <c r="B468" s="7">
        <v>5133</v>
      </c>
      <c r="C468" s="19" t="s">
        <v>8716</v>
      </c>
      <c r="D468" s="6">
        <v>1000</v>
      </c>
      <c r="E468" s="6">
        <v>1000</v>
      </c>
      <c r="F468" s="6"/>
      <c r="G468" s="6"/>
      <c r="H468" s="6">
        <f>E468-F468</f>
        <v>1000</v>
      </c>
      <c r="I468" s="6">
        <f>+I467+G468-H468</f>
        <v>1330890.9769999995</v>
      </c>
      <c r="J468" s="19" t="s">
        <v>8715</v>
      </c>
      <c r="K468" s="3"/>
      <c r="L468" s="75" t="s">
        <v>8409</v>
      </c>
    </row>
    <row r="469" spans="1:13" x14ac:dyDescent="0.2">
      <c r="A469" s="105">
        <v>41463</v>
      </c>
      <c r="B469" s="7">
        <v>5134</v>
      </c>
      <c r="C469" s="19" t="s">
        <v>7029</v>
      </c>
      <c r="D469" s="6">
        <v>2500</v>
      </c>
      <c r="E469" s="6">
        <v>2500</v>
      </c>
      <c r="F469" s="6"/>
      <c r="G469" s="6"/>
      <c r="H469" s="6">
        <f>E469-F469</f>
        <v>2500</v>
      </c>
      <c r="I469" s="6">
        <f>+I468+G469-H469</f>
        <v>1328390.9769999995</v>
      </c>
      <c r="J469" s="19" t="s">
        <v>8714</v>
      </c>
      <c r="K469" s="3"/>
      <c r="L469" s="75" t="s">
        <v>8409</v>
      </c>
    </row>
    <row r="470" spans="1:13" x14ac:dyDescent="0.2">
      <c r="A470" s="105">
        <v>41463</v>
      </c>
      <c r="B470" s="7">
        <v>5135</v>
      </c>
      <c r="C470" s="19" t="s">
        <v>8299</v>
      </c>
      <c r="D470" s="6">
        <v>5785</v>
      </c>
      <c r="E470" s="6">
        <v>5785</v>
      </c>
      <c r="F470" s="6">
        <v>245.13</v>
      </c>
      <c r="G470" s="6"/>
      <c r="H470" s="6">
        <f>E470-F470</f>
        <v>5539.87</v>
      </c>
      <c r="I470" s="6">
        <f>+I469+G470-H470</f>
        <v>1322851.1069999994</v>
      </c>
      <c r="J470" s="19" t="s">
        <v>7817</v>
      </c>
      <c r="K470" s="3"/>
      <c r="L470" s="75" t="s">
        <v>8409</v>
      </c>
    </row>
    <row r="471" spans="1:13" x14ac:dyDescent="0.2">
      <c r="A471" s="105">
        <v>41463</v>
      </c>
      <c r="B471" s="7">
        <v>5136</v>
      </c>
      <c r="C471" s="19" t="s">
        <v>7980</v>
      </c>
      <c r="D471" s="6">
        <v>5000</v>
      </c>
      <c r="E471" s="6">
        <v>5000</v>
      </c>
      <c r="F471" s="6">
        <v>500</v>
      </c>
      <c r="G471" s="6"/>
      <c r="H471" s="6">
        <f>E471-F471</f>
        <v>4500</v>
      </c>
      <c r="I471" s="6">
        <f>+I470+G471-H471</f>
        <v>1318351.1069999994</v>
      </c>
      <c r="J471" s="19" t="s">
        <v>8713</v>
      </c>
      <c r="K471" s="3"/>
      <c r="L471" s="75" t="s">
        <v>8409</v>
      </c>
    </row>
    <row r="472" spans="1:13" x14ac:dyDescent="0.2">
      <c r="A472" s="105">
        <v>41463</v>
      </c>
      <c r="B472" s="7">
        <v>5137</v>
      </c>
      <c r="C472" s="19" t="s">
        <v>8712</v>
      </c>
      <c r="D472" s="6">
        <v>2800</v>
      </c>
      <c r="E472" s="6">
        <v>2800</v>
      </c>
      <c r="F472" s="6"/>
      <c r="G472" s="6"/>
      <c r="H472" s="6">
        <f>E472-F472</f>
        <v>2800</v>
      </c>
      <c r="I472" s="6">
        <f>+I471+G472-H472</f>
        <v>1315551.1069999994</v>
      </c>
      <c r="J472" s="19" t="s">
        <v>8711</v>
      </c>
      <c r="K472" s="3"/>
      <c r="L472" s="75" t="s">
        <v>8409</v>
      </c>
    </row>
    <row r="473" spans="1:13" x14ac:dyDescent="0.2">
      <c r="A473" s="105">
        <v>41463</v>
      </c>
      <c r="B473" s="7">
        <v>5138</v>
      </c>
      <c r="C473" s="19" t="s">
        <v>5790</v>
      </c>
      <c r="D473" s="6"/>
      <c r="E473" s="6"/>
      <c r="F473" s="6">
        <f>E473*0.05</f>
        <v>0</v>
      </c>
      <c r="G473" s="6"/>
      <c r="H473" s="6">
        <f>E473-F473</f>
        <v>0</v>
      </c>
      <c r="I473" s="6">
        <f>+I472+G473-H473</f>
        <v>1315551.1069999994</v>
      </c>
      <c r="J473" s="19" t="s">
        <v>5790</v>
      </c>
      <c r="K473" s="3"/>
      <c r="L473" s="75" t="s">
        <v>5789</v>
      </c>
    </row>
    <row r="474" spans="1:13" x14ac:dyDescent="0.2">
      <c r="A474" s="105">
        <v>41463</v>
      </c>
      <c r="B474" s="7">
        <v>5139</v>
      </c>
      <c r="C474" s="19" t="s">
        <v>8046</v>
      </c>
      <c r="D474" s="6">
        <v>14400</v>
      </c>
      <c r="E474" s="6">
        <v>14400</v>
      </c>
      <c r="F474" s="6">
        <v>610.15</v>
      </c>
      <c r="G474" s="6"/>
      <c r="H474" s="6">
        <f>E474-F474</f>
        <v>13789.85</v>
      </c>
      <c r="I474" s="6">
        <f>+I473+G474-H474</f>
        <v>1301761.2569999993</v>
      </c>
      <c r="J474" s="19" t="s">
        <v>8710</v>
      </c>
      <c r="K474" s="3"/>
      <c r="L474" s="75" t="s">
        <v>8409</v>
      </c>
    </row>
    <row r="475" spans="1:13" x14ac:dyDescent="0.2">
      <c r="A475" s="105">
        <v>41463</v>
      </c>
      <c r="B475" s="7">
        <v>5140</v>
      </c>
      <c r="C475" s="19" t="s">
        <v>8416</v>
      </c>
      <c r="D475" s="6">
        <v>39809.199999999997</v>
      </c>
      <c r="E475" s="6">
        <v>39809.199999999997</v>
      </c>
      <c r="F475" s="6">
        <v>1937</v>
      </c>
      <c r="G475" s="6"/>
      <c r="H475" s="6">
        <f>E475-F475</f>
        <v>37872.199999999997</v>
      </c>
      <c r="I475" s="6">
        <f>+I474+G475-H475</f>
        <v>1263889.0569999993</v>
      </c>
      <c r="J475" s="19" t="s">
        <v>4801</v>
      </c>
      <c r="K475" s="3"/>
      <c r="L475" s="75" t="s">
        <v>8409</v>
      </c>
    </row>
    <row r="476" spans="1:13" x14ac:dyDescent="0.2">
      <c r="A476" s="105">
        <v>41463</v>
      </c>
      <c r="B476" s="7">
        <v>5141</v>
      </c>
      <c r="C476" s="19" t="s">
        <v>5790</v>
      </c>
      <c r="D476" s="6"/>
      <c r="E476" s="6"/>
      <c r="F476" s="6">
        <f>E476*0.05</f>
        <v>0</v>
      </c>
      <c r="G476" s="6"/>
      <c r="H476" s="6">
        <f>E476-F476</f>
        <v>0</v>
      </c>
      <c r="I476" s="6">
        <f>+I475+G476-H476</f>
        <v>1263889.0569999993</v>
      </c>
      <c r="J476" s="19" t="s">
        <v>5790</v>
      </c>
      <c r="K476" s="3"/>
      <c r="L476" s="75" t="s">
        <v>5789</v>
      </c>
    </row>
    <row r="477" spans="1:13" x14ac:dyDescent="0.2">
      <c r="A477" s="105">
        <v>41463</v>
      </c>
      <c r="B477" s="7">
        <v>5142</v>
      </c>
      <c r="C477" s="19" t="s">
        <v>8049</v>
      </c>
      <c r="D477" s="6">
        <v>45000</v>
      </c>
      <c r="E477" s="6">
        <v>45000</v>
      </c>
      <c r="F477" s="6">
        <f>E477*0.05</f>
        <v>2250</v>
      </c>
      <c r="G477" s="6"/>
      <c r="H477" s="6">
        <f>E477-F477</f>
        <v>42750</v>
      </c>
      <c r="I477" s="6">
        <f>+I476+G477-H477</f>
        <v>1221139.0569999993</v>
      </c>
      <c r="J477" s="19" t="s">
        <v>8709</v>
      </c>
      <c r="K477" s="3"/>
      <c r="L477" s="75" t="s">
        <v>8409</v>
      </c>
    </row>
    <row r="478" spans="1:13" x14ac:dyDescent="0.2">
      <c r="A478" s="105">
        <v>41463</v>
      </c>
      <c r="B478" s="7">
        <v>5143</v>
      </c>
      <c r="C478" s="19" t="s">
        <v>8708</v>
      </c>
      <c r="D478" s="6">
        <v>37570</v>
      </c>
      <c r="E478" s="6">
        <v>37570</v>
      </c>
      <c r="F478" s="6">
        <v>1775</v>
      </c>
      <c r="G478" s="6"/>
      <c r="H478" s="6">
        <f>E478-F478</f>
        <v>35795</v>
      </c>
      <c r="I478" s="6">
        <f>+I477+G478-H478</f>
        <v>1185344.0569999993</v>
      </c>
      <c r="J478" s="19" t="s">
        <v>4801</v>
      </c>
      <c r="K478" s="3"/>
      <c r="L478" s="75" t="s">
        <v>8409</v>
      </c>
    </row>
    <row r="479" spans="1:13" x14ac:dyDescent="0.2">
      <c r="A479" s="105">
        <v>41463</v>
      </c>
      <c r="B479" s="7">
        <v>5144</v>
      </c>
      <c r="C479" s="19" t="s">
        <v>5790</v>
      </c>
      <c r="D479" s="6"/>
      <c r="E479" s="6"/>
      <c r="F479" s="6">
        <f>E479*0.05</f>
        <v>0</v>
      </c>
      <c r="G479" s="6"/>
      <c r="H479" s="6">
        <f>E479-F479</f>
        <v>0</v>
      </c>
      <c r="I479" s="6">
        <f>+I478+G479-H479</f>
        <v>1185344.0569999993</v>
      </c>
      <c r="J479" s="19" t="s">
        <v>5790</v>
      </c>
      <c r="K479" s="3"/>
      <c r="L479" s="75" t="s">
        <v>5789</v>
      </c>
    </row>
    <row r="480" spans="1:13" x14ac:dyDescent="0.2">
      <c r="A480" s="105">
        <v>41463</v>
      </c>
      <c r="B480" s="7">
        <v>5145</v>
      </c>
      <c r="C480" s="19" t="s">
        <v>8481</v>
      </c>
      <c r="D480" s="6">
        <v>30450</v>
      </c>
      <c r="E480" s="6">
        <v>30450</v>
      </c>
      <c r="F480" s="6">
        <f>E480*0.05</f>
        <v>1522.5</v>
      </c>
      <c r="G480" s="6"/>
      <c r="H480" s="6">
        <f>E480-F480</f>
        <v>28927.5</v>
      </c>
      <c r="I480" s="6">
        <f>+I479+G480-H480</f>
        <v>1156416.5569999993</v>
      </c>
      <c r="J480" s="19" t="s">
        <v>5469</v>
      </c>
      <c r="K480" s="7">
        <v>5</v>
      </c>
      <c r="L480" s="75" t="s">
        <v>8409</v>
      </c>
    </row>
    <row r="481" spans="1:12" x14ac:dyDescent="0.2">
      <c r="A481" s="105">
        <v>41463</v>
      </c>
      <c r="B481" s="7">
        <v>5146</v>
      </c>
      <c r="C481" s="19" t="s">
        <v>8645</v>
      </c>
      <c r="D481" s="6">
        <v>3560</v>
      </c>
      <c r="E481" s="6">
        <v>3560</v>
      </c>
      <c r="F481" s="6">
        <f>E481*0.05</f>
        <v>178</v>
      </c>
      <c r="G481" s="6"/>
      <c r="H481" s="6">
        <f>E481-F481</f>
        <v>3382</v>
      </c>
      <c r="I481" s="6">
        <f>+I480+G481-H481</f>
        <v>1153034.5569999993</v>
      </c>
      <c r="J481" s="19" t="s">
        <v>8707</v>
      </c>
      <c r="K481" s="3"/>
      <c r="L481" s="75" t="s">
        <v>8409</v>
      </c>
    </row>
    <row r="482" spans="1:12" x14ac:dyDescent="0.2">
      <c r="A482" s="105">
        <v>41463</v>
      </c>
      <c r="B482" s="7">
        <v>5147</v>
      </c>
      <c r="C482" s="19" t="s">
        <v>8706</v>
      </c>
      <c r="D482" s="6">
        <v>1300</v>
      </c>
      <c r="E482" s="6">
        <v>1300</v>
      </c>
      <c r="F482" s="6"/>
      <c r="G482" s="6"/>
      <c r="H482" s="6">
        <f>E482-F482</f>
        <v>1300</v>
      </c>
      <c r="I482" s="6">
        <f>+I481+G482-H482</f>
        <v>1151734.5569999993</v>
      </c>
      <c r="J482" s="19" t="s">
        <v>8210</v>
      </c>
      <c r="K482" s="3"/>
      <c r="L482" s="75" t="s">
        <v>8409</v>
      </c>
    </row>
    <row r="483" spans="1:12" x14ac:dyDescent="0.2">
      <c r="A483" s="105">
        <v>41463</v>
      </c>
      <c r="B483" s="7">
        <v>5148</v>
      </c>
      <c r="C483" s="19" t="s">
        <v>8532</v>
      </c>
      <c r="D483" s="6">
        <v>500</v>
      </c>
      <c r="E483" s="6">
        <v>500</v>
      </c>
      <c r="F483" s="6"/>
      <c r="G483" s="6"/>
      <c r="H483" s="6">
        <f>E483-F483</f>
        <v>500</v>
      </c>
      <c r="I483" s="6">
        <f>+I482+G483-H483</f>
        <v>1151234.5569999993</v>
      </c>
      <c r="J483" s="19" t="s">
        <v>7892</v>
      </c>
      <c r="K483" s="3"/>
      <c r="L483" s="75" t="s">
        <v>8409</v>
      </c>
    </row>
    <row r="484" spans="1:12" x14ac:dyDescent="0.2">
      <c r="A484" s="105">
        <v>41463</v>
      </c>
      <c r="B484" s="7">
        <v>5149</v>
      </c>
      <c r="C484" s="19" t="s">
        <v>5728</v>
      </c>
      <c r="D484" s="6">
        <v>3000</v>
      </c>
      <c r="E484" s="6">
        <v>3000</v>
      </c>
      <c r="F484" s="6"/>
      <c r="G484" s="6"/>
      <c r="H484" s="6">
        <f>E484-F484</f>
        <v>3000</v>
      </c>
      <c r="I484" s="6">
        <f>+I483+G484-H484</f>
        <v>1148234.5569999993</v>
      </c>
      <c r="J484" s="19" t="s">
        <v>8518</v>
      </c>
      <c r="K484" s="3"/>
      <c r="L484" s="75" t="s">
        <v>8409</v>
      </c>
    </row>
    <row r="485" spans="1:12" x14ac:dyDescent="0.2">
      <c r="A485" s="105">
        <v>41463</v>
      </c>
      <c r="B485" s="7">
        <v>5150</v>
      </c>
      <c r="C485" s="19" t="s">
        <v>8705</v>
      </c>
      <c r="D485" s="6">
        <v>1500</v>
      </c>
      <c r="E485" s="6">
        <v>1500</v>
      </c>
      <c r="F485" s="6"/>
      <c r="G485" s="6"/>
      <c r="H485" s="6">
        <f>E485-F485</f>
        <v>1500</v>
      </c>
      <c r="I485" s="6">
        <f>+I484+G485-H485</f>
        <v>1146734.5569999993</v>
      </c>
      <c r="J485" s="19" t="s">
        <v>8704</v>
      </c>
      <c r="K485" s="3"/>
      <c r="L485" s="75" t="s">
        <v>8409</v>
      </c>
    </row>
    <row r="486" spans="1:12" x14ac:dyDescent="0.2">
      <c r="A486" s="105">
        <v>41465</v>
      </c>
      <c r="B486" s="7">
        <v>5151</v>
      </c>
      <c r="C486" s="19" t="s">
        <v>5790</v>
      </c>
      <c r="D486" s="6"/>
      <c r="E486" s="6"/>
      <c r="F486" s="6">
        <f>E486*0.05</f>
        <v>0</v>
      </c>
      <c r="G486" s="6"/>
      <c r="H486" s="6">
        <f>E486-F486</f>
        <v>0</v>
      </c>
      <c r="I486" s="6">
        <f>+I485+G486-H486</f>
        <v>1146734.5569999993</v>
      </c>
      <c r="J486" s="19" t="s">
        <v>5790</v>
      </c>
      <c r="K486" s="3"/>
      <c r="L486" s="75" t="s">
        <v>5789</v>
      </c>
    </row>
    <row r="487" spans="1:12" x14ac:dyDescent="0.2">
      <c r="A487" s="105">
        <v>41465</v>
      </c>
      <c r="B487" s="7">
        <v>5152</v>
      </c>
      <c r="C487" s="19" t="s">
        <v>7466</v>
      </c>
      <c r="D487" s="6">
        <v>1815</v>
      </c>
      <c r="E487" s="6">
        <v>1815</v>
      </c>
      <c r="F487" s="6"/>
      <c r="G487" s="6"/>
      <c r="H487" s="6">
        <f>E487-F487</f>
        <v>1815</v>
      </c>
      <c r="I487" s="6">
        <f>+I486+G487-H487</f>
        <v>1144919.5569999993</v>
      </c>
      <c r="J487" s="19" t="s">
        <v>8703</v>
      </c>
      <c r="K487" s="3"/>
      <c r="L487" s="75" t="s">
        <v>8409</v>
      </c>
    </row>
    <row r="488" spans="1:12" x14ac:dyDescent="0.2">
      <c r="A488" s="105">
        <v>41465</v>
      </c>
      <c r="B488" s="7">
        <v>5153</v>
      </c>
      <c r="C488" s="19" t="s">
        <v>5790</v>
      </c>
      <c r="D488" s="6"/>
      <c r="E488" s="6"/>
      <c r="F488" s="6">
        <f>E488*0.05</f>
        <v>0</v>
      </c>
      <c r="G488" s="6"/>
      <c r="H488" s="6">
        <f>E488-F488</f>
        <v>0</v>
      </c>
      <c r="I488" s="6">
        <f>+I487+G488-H488</f>
        <v>1144919.5569999993</v>
      </c>
      <c r="J488" s="19" t="s">
        <v>5790</v>
      </c>
      <c r="K488" s="3"/>
      <c r="L488" s="75" t="s">
        <v>5789</v>
      </c>
    </row>
    <row r="489" spans="1:12" x14ac:dyDescent="0.2">
      <c r="A489" s="105">
        <v>41470</v>
      </c>
      <c r="B489" s="7">
        <v>5154</v>
      </c>
      <c r="C489" s="19" t="s">
        <v>8702</v>
      </c>
      <c r="D489" s="6">
        <v>2000</v>
      </c>
      <c r="E489" s="6">
        <v>2000</v>
      </c>
      <c r="F489" s="6"/>
      <c r="G489" s="6"/>
      <c r="H489" s="6">
        <f>E489-F489</f>
        <v>2000</v>
      </c>
      <c r="I489" s="6">
        <f>+I488+G489-H489</f>
        <v>1142919.5569999993</v>
      </c>
      <c r="J489" s="19" t="s">
        <v>8701</v>
      </c>
      <c r="K489" s="3"/>
      <c r="L489" s="75" t="s">
        <v>8409</v>
      </c>
    </row>
    <row r="490" spans="1:12" x14ac:dyDescent="0.2">
      <c r="A490" s="105">
        <v>41470</v>
      </c>
      <c r="B490" s="7">
        <v>5155</v>
      </c>
      <c r="C490" s="19" t="s">
        <v>8249</v>
      </c>
      <c r="D490" s="6">
        <v>5000</v>
      </c>
      <c r="E490" s="6">
        <v>5000</v>
      </c>
      <c r="F490" s="6">
        <v>500</v>
      </c>
      <c r="G490" s="6"/>
      <c r="H490" s="6">
        <f>E490-F490</f>
        <v>4500</v>
      </c>
      <c r="I490" s="6">
        <f>+I489+G490-H490</f>
        <v>1138419.5569999993</v>
      </c>
      <c r="J490" s="19" t="s">
        <v>7656</v>
      </c>
      <c r="K490" s="3"/>
      <c r="L490" s="75" t="s">
        <v>8409</v>
      </c>
    </row>
    <row r="491" spans="1:12" x14ac:dyDescent="0.2">
      <c r="A491" s="105">
        <v>41470</v>
      </c>
      <c r="B491" s="7">
        <v>5156</v>
      </c>
      <c r="C491" s="19" t="s">
        <v>7819</v>
      </c>
      <c r="D491" s="6">
        <v>2300</v>
      </c>
      <c r="E491" s="6">
        <v>2300</v>
      </c>
      <c r="F491" s="6"/>
      <c r="G491" s="6"/>
      <c r="H491" s="6">
        <f>E491-F491</f>
        <v>2300</v>
      </c>
      <c r="I491" s="6">
        <f>+I490+G491-H491</f>
        <v>1136119.5569999993</v>
      </c>
      <c r="J491" s="19" t="s">
        <v>8210</v>
      </c>
      <c r="K491" s="3"/>
      <c r="L491" s="75" t="s">
        <v>8409</v>
      </c>
    </row>
    <row r="492" spans="1:12" x14ac:dyDescent="0.2">
      <c r="A492" s="105">
        <v>41470</v>
      </c>
      <c r="B492" s="7">
        <v>5157</v>
      </c>
      <c r="C492" s="19" t="s">
        <v>5790</v>
      </c>
      <c r="D492" s="6"/>
      <c r="E492" s="6"/>
      <c r="F492" s="6">
        <f>E492*0.05</f>
        <v>0</v>
      </c>
      <c r="G492" s="6"/>
      <c r="H492" s="6">
        <f>E492-F492</f>
        <v>0</v>
      </c>
      <c r="I492" s="6">
        <f>+I491+G492-H492</f>
        <v>1136119.5569999993</v>
      </c>
      <c r="J492" s="19" t="s">
        <v>5790</v>
      </c>
      <c r="K492" s="3"/>
      <c r="L492" s="75" t="s">
        <v>5789</v>
      </c>
    </row>
    <row r="493" spans="1:12" x14ac:dyDescent="0.2">
      <c r="A493" s="105">
        <v>41470</v>
      </c>
      <c r="B493" s="7">
        <v>5158</v>
      </c>
      <c r="C493" s="19" t="s">
        <v>5790</v>
      </c>
      <c r="D493" s="6"/>
      <c r="E493" s="6"/>
      <c r="F493" s="6">
        <f>E493*0.05</f>
        <v>0</v>
      </c>
      <c r="G493" s="6"/>
      <c r="H493" s="6">
        <f>E493-F493</f>
        <v>0</v>
      </c>
      <c r="I493" s="6">
        <f>+I492+G493-H493</f>
        <v>1136119.5569999993</v>
      </c>
      <c r="J493" s="19" t="s">
        <v>5790</v>
      </c>
      <c r="K493" s="3"/>
      <c r="L493" s="75" t="s">
        <v>5789</v>
      </c>
    </row>
    <row r="494" spans="1:12" x14ac:dyDescent="0.2">
      <c r="A494" s="105">
        <v>41472</v>
      </c>
      <c r="B494" s="7">
        <v>5159</v>
      </c>
      <c r="C494" s="19" t="s">
        <v>8700</v>
      </c>
      <c r="D494" s="6">
        <v>2000</v>
      </c>
      <c r="E494" s="6">
        <v>2000</v>
      </c>
      <c r="F494" s="6"/>
      <c r="G494" s="6"/>
      <c r="H494" s="6">
        <f>E494-F494</f>
        <v>2000</v>
      </c>
      <c r="I494" s="6">
        <f>+I493+G494-H494</f>
        <v>1134119.5569999993</v>
      </c>
      <c r="J494" s="19" t="s">
        <v>3820</v>
      </c>
      <c r="K494" s="3"/>
      <c r="L494" s="75" t="s">
        <v>8409</v>
      </c>
    </row>
    <row r="495" spans="1:12" x14ac:dyDescent="0.2">
      <c r="A495" s="105">
        <v>41472</v>
      </c>
      <c r="B495" s="7">
        <v>5160</v>
      </c>
      <c r="C495" s="19" t="s">
        <v>7090</v>
      </c>
      <c r="D495" s="6">
        <v>700</v>
      </c>
      <c r="E495" s="6">
        <v>700</v>
      </c>
      <c r="F495" s="6"/>
      <c r="G495" s="6"/>
      <c r="H495" s="6">
        <f>E495-F495</f>
        <v>700</v>
      </c>
      <c r="I495" s="6">
        <f>+I494+G495-H495</f>
        <v>1133419.5569999993</v>
      </c>
      <c r="J495" s="19" t="s">
        <v>8699</v>
      </c>
      <c r="K495" s="3"/>
      <c r="L495" s="75" t="s">
        <v>8409</v>
      </c>
    </row>
    <row r="496" spans="1:12" x14ac:dyDescent="0.2">
      <c r="A496" s="105">
        <v>41472</v>
      </c>
      <c r="B496" s="7">
        <v>5161</v>
      </c>
      <c r="C496" s="19" t="s">
        <v>8698</v>
      </c>
      <c r="D496" s="6">
        <v>600</v>
      </c>
      <c r="E496" s="6">
        <v>600</v>
      </c>
      <c r="F496" s="6"/>
      <c r="G496" s="6"/>
      <c r="H496" s="6">
        <f>E496-F496</f>
        <v>600</v>
      </c>
      <c r="I496" s="6">
        <f>+I495+G496-H496</f>
        <v>1132819.5569999993</v>
      </c>
      <c r="J496" s="19" t="s">
        <v>8697</v>
      </c>
      <c r="K496" s="3"/>
      <c r="L496" s="75" t="s">
        <v>8409</v>
      </c>
    </row>
    <row r="497" spans="1:12" x14ac:dyDescent="0.2">
      <c r="A497" s="105">
        <v>41472</v>
      </c>
      <c r="B497" s="7">
        <v>5162</v>
      </c>
      <c r="C497" s="19" t="s">
        <v>8696</v>
      </c>
      <c r="D497" s="6">
        <v>3700</v>
      </c>
      <c r="E497" s="6">
        <v>3700</v>
      </c>
      <c r="F497" s="6"/>
      <c r="G497" s="6"/>
      <c r="H497" s="6">
        <f>E497-F497</f>
        <v>3700</v>
      </c>
      <c r="I497" s="6">
        <f>+I496+G497-H497</f>
        <v>1129119.5569999993</v>
      </c>
      <c r="J497" s="19" t="s">
        <v>8695</v>
      </c>
      <c r="K497" s="3"/>
      <c r="L497" s="75" t="s">
        <v>8409</v>
      </c>
    </row>
    <row r="498" spans="1:12" x14ac:dyDescent="0.2">
      <c r="A498" s="105">
        <v>41472</v>
      </c>
      <c r="B498" s="7">
        <v>5163</v>
      </c>
      <c r="C498" s="19" t="s">
        <v>5790</v>
      </c>
      <c r="D498" s="6"/>
      <c r="E498" s="6"/>
      <c r="F498" s="6">
        <f>E498*0.05</f>
        <v>0</v>
      </c>
      <c r="G498" s="6"/>
      <c r="H498" s="6">
        <f>E498-F498</f>
        <v>0</v>
      </c>
      <c r="I498" s="6">
        <f>+I497+G498-H498</f>
        <v>1129119.5569999993</v>
      </c>
      <c r="J498" s="19" t="s">
        <v>5790</v>
      </c>
      <c r="K498" s="3"/>
      <c r="L498" s="75" t="s">
        <v>5789</v>
      </c>
    </row>
    <row r="499" spans="1:12" x14ac:dyDescent="0.2">
      <c r="A499" s="105">
        <v>41472</v>
      </c>
      <c r="B499" s="7">
        <v>5164</v>
      </c>
      <c r="C499" s="19" t="s">
        <v>5790</v>
      </c>
      <c r="D499" s="6"/>
      <c r="E499" s="6"/>
      <c r="F499" s="6">
        <f>E499*0.05</f>
        <v>0</v>
      </c>
      <c r="G499" s="6"/>
      <c r="H499" s="6">
        <f>E499-F499</f>
        <v>0</v>
      </c>
      <c r="I499" s="6">
        <f>+I498+G499-H499</f>
        <v>1129119.5569999993</v>
      </c>
      <c r="J499" s="19" t="s">
        <v>5790</v>
      </c>
      <c r="K499" s="3"/>
      <c r="L499" s="75" t="s">
        <v>5789</v>
      </c>
    </row>
    <row r="500" spans="1:12" x14ac:dyDescent="0.2">
      <c r="A500" s="105">
        <v>41472</v>
      </c>
      <c r="B500" s="7">
        <v>5165</v>
      </c>
      <c r="C500" s="19" t="s">
        <v>7524</v>
      </c>
      <c r="D500" s="6">
        <v>600</v>
      </c>
      <c r="E500" s="6">
        <v>600</v>
      </c>
      <c r="F500" s="6"/>
      <c r="G500" s="6"/>
      <c r="H500" s="6">
        <f>E500-F500</f>
        <v>600</v>
      </c>
      <c r="I500" s="6">
        <f>+I499+G500-H500</f>
        <v>1128519.5569999993</v>
      </c>
      <c r="J500" s="19" t="s">
        <v>7523</v>
      </c>
      <c r="K500" s="3"/>
      <c r="L500" s="75" t="s">
        <v>8409</v>
      </c>
    </row>
    <row r="501" spans="1:12" x14ac:dyDescent="0.2">
      <c r="A501" s="105">
        <v>41472</v>
      </c>
      <c r="B501" s="7">
        <v>5166</v>
      </c>
      <c r="C501" s="19" t="s">
        <v>7029</v>
      </c>
      <c r="D501" s="6">
        <v>2500</v>
      </c>
      <c r="E501" s="6">
        <v>2500</v>
      </c>
      <c r="F501" s="6"/>
      <c r="G501" s="6"/>
      <c r="H501" s="6">
        <f>E501-F501</f>
        <v>2500</v>
      </c>
      <c r="I501" s="6">
        <f>+I500+G501-H501</f>
        <v>1126019.5569999993</v>
      </c>
      <c r="J501" s="19" t="s">
        <v>8694</v>
      </c>
      <c r="K501" s="3"/>
      <c r="L501" s="75" t="s">
        <v>8409</v>
      </c>
    </row>
    <row r="502" spans="1:12" x14ac:dyDescent="0.2">
      <c r="A502" s="105">
        <v>41476</v>
      </c>
      <c r="B502" s="7">
        <v>5167</v>
      </c>
      <c r="C502" s="19" t="s">
        <v>8611</v>
      </c>
      <c r="D502" s="6">
        <v>5400</v>
      </c>
      <c r="E502" s="6">
        <v>5400</v>
      </c>
      <c r="F502" s="6"/>
      <c r="G502" s="6"/>
      <c r="H502" s="6">
        <f>E502-F502</f>
        <v>5400</v>
      </c>
      <c r="I502" s="6">
        <f>+I501+G502-H502</f>
        <v>1120619.5569999993</v>
      </c>
      <c r="J502" s="19" t="s">
        <v>8693</v>
      </c>
      <c r="K502" s="3"/>
      <c r="L502" s="75" t="s">
        <v>8409</v>
      </c>
    </row>
    <row r="503" spans="1:12" x14ac:dyDescent="0.2">
      <c r="A503" s="105">
        <v>41477</v>
      </c>
      <c r="B503" s="7">
        <v>5168</v>
      </c>
      <c r="C503" s="19" t="s">
        <v>8692</v>
      </c>
      <c r="D503" s="6">
        <v>21375</v>
      </c>
      <c r="E503" s="6">
        <v>21375</v>
      </c>
      <c r="F503" s="6"/>
      <c r="G503" s="6"/>
      <c r="H503" s="6">
        <f>E503-F503</f>
        <v>21375</v>
      </c>
      <c r="I503" s="6">
        <f>+I502+G503-H503</f>
        <v>1099244.5569999993</v>
      </c>
      <c r="J503" s="19" t="s">
        <v>8691</v>
      </c>
      <c r="K503" s="3"/>
      <c r="L503" s="75" t="s">
        <v>8409</v>
      </c>
    </row>
    <row r="504" spans="1:12" x14ac:dyDescent="0.2">
      <c r="A504" s="105">
        <v>41474</v>
      </c>
      <c r="B504" s="7">
        <v>5169</v>
      </c>
      <c r="C504" s="19" t="s">
        <v>7980</v>
      </c>
      <c r="D504" s="6">
        <v>5000</v>
      </c>
      <c r="E504" s="6">
        <v>5000</v>
      </c>
      <c r="F504" s="6">
        <v>500</v>
      </c>
      <c r="G504" s="6"/>
      <c r="H504" s="6">
        <f>E504-F504</f>
        <v>4500</v>
      </c>
      <c r="I504" s="6">
        <f>+I503+G504-H504</f>
        <v>1094744.5569999993</v>
      </c>
      <c r="J504" s="19" t="s">
        <v>7473</v>
      </c>
      <c r="K504" s="3"/>
      <c r="L504" s="75" t="s">
        <v>8409</v>
      </c>
    </row>
    <row r="505" spans="1:12" x14ac:dyDescent="0.2">
      <c r="A505" s="105">
        <v>41480</v>
      </c>
      <c r="B505" s="7">
        <v>5170</v>
      </c>
      <c r="C505" s="19" t="s">
        <v>8532</v>
      </c>
      <c r="D505" s="6">
        <v>9000</v>
      </c>
      <c r="E505" s="6">
        <v>9000</v>
      </c>
      <c r="F505" s="6"/>
      <c r="G505" s="6"/>
      <c r="H505" s="6">
        <f>E505-F505</f>
        <v>9000</v>
      </c>
      <c r="I505" s="6">
        <f>+I504+G505-H505</f>
        <v>1085744.5569999993</v>
      </c>
      <c r="J505" s="19" t="s">
        <v>7195</v>
      </c>
      <c r="K505" s="3"/>
      <c r="L505" s="75" t="s">
        <v>8409</v>
      </c>
    </row>
    <row r="506" spans="1:12" x14ac:dyDescent="0.2">
      <c r="A506" s="105">
        <v>41480</v>
      </c>
      <c r="B506" s="7">
        <v>5171</v>
      </c>
      <c r="C506" s="19" t="s">
        <v>8345</v>
      </c>
      <c r="D506" s="6">
        <v>9000</v>
      </c>
      <c r="E506" s="6">
        <v>9000</v>
      </c>
      <c r="F506" s="6"/>
      <c r="G506" s="6"/>
      <c r="H506" s="6">
        <f>E506-F506</f>
        <v>9000</v>
      </c>
      <c r="I506" s="6">
        <f>+I505+G506-H506</f>
        <v>1076744.5569999993</v>
      </c>
      <c r="J506" s="19" t="s">
        <v>7195</v>
      </c>
      <c r="K506" s="3"/>
      <c r="L506" s="75" t="s">
        <v>8409</v>
      </c>
    </row>
    <row r="507" spans="1:12" x14ac:dyDescent="0.2">
      <c r="A507" s="105">
        <v>41480</v>
      </c>
      <c r="B507" s="7">
        <v>5172</v>
      </c>
      <c r="C507" s="19" t="s">
        <v>8344</v>
      </c>
      <c r="D507" s="6">
        <v>9000</v>
      </c>
      <c r="E507" s="6">
        <v>9000</v>
      </c>
      <c r="F507" s="6"/>
      <c r="G507" s="6"/>
      <c r="H507" s="6">
        <f>E507-F507</f>
        <v>9000</v>
      </c>
      <c r="I507" s="6">
        <f>+I506+G507-H507</f>
        <v>1067744.5569999993</v>
      </c>
      <c r="J507" s="19" t="s">
        <v>7195</v>
      </c>
      <c r="K507" s="38"/>
      <c r="L507" s="123" t="s">
        <v>8409</v>
      </c>
    </row>
    <row r="508" spans="1:12" x14ac:dyDescent="0.2">
      <c r="A508" s="105">
        <v>41480</v>
      </c>
      <c r="B508" s="7">
        <v>5173</v>
      </c>
      <c r="C508" s="19" t="s">
        <v>8490</v>
      </c>
      <c r="D508" s="6">
        <v>6000</v>
      </c>
      <c r="E508" s="6">
        <v>6000</v>
      </c>
      <c r="F508" s="6"/>
      <c r="G508" s="6"/>
      <c r="H508" s="6">
        <f>E508-F508</f>
        <v>6000</v>
      </c>
      <c r="I508" s="6">
        <f>+I507+G508-H508</f>
        <v>1061744.5569999993</v>
      </c>
      <c r="J508" s="19" t="s">
        <v>7195</v>
      </c>
      <c r="K508" s="3"/>
      <c r="L508" s="75" t="s">
        <v>8409</v>
      </c>
    </row>
    <row r="509" spans="1:12" x14ac:dyDescent="0.2">
      <c r="A509" s="105">
        <v>41480</v>
      </c>
      <c r="B509" s="7">
        <v>5174</v>
      </c>
      <c r="C509" s="19" t="s">
        <v>7127</v>
      </c>
      <c r="D509" s="6">
        <v>8000</v>
      </c>
      <c r="E509" s="6">
        <v>8000</v>
      </c>
      <c r="F509" s="6"/>
      <c r="G509" s="6"/>
      <c r="H509" s="6">
        <f>E509-F509</f>
        <v>8000</v>
      </c>
      <c r="I509" s="6">
        <f>+I508+G509-H509</f>
        <v>1053744.5569999993</v>
      </c>
      <c r="J509" s="19" t="s">
        <v>7195</v>
      </c>
      <c r="K509" s="3"/>
      <c r="L509" s="75" t="s">
        <v>8409</v>
      </c>
    </row>
    <row r="510" spans="1:12" x14ac:dyDescent="0.2">
      <c r="A510" s="105">
        <v>41480</v>
      </c>
      <c r="B510" s="7">
        <v>5175</v>
      </c>
      <c r="C510" s="19" t="s">
        <v>7753</v>
      </c>
      <c r="D510" s="6">
        <v>6000</v>
      </c>
      <c r="E510" s="6">
        <v>6000</v>
      </c>
      <c r="F510" s="6"/>
      <c r="G510" s="6"/>
      <c r="H510" s="6">
        <f>E510-F510</f>
        <v>6000</v>
      </c>
      <c r="I510" s="6">
        <f>+I509+G510-H510</f>
        <v>1047744.5569999993</v>
      </c>
      <c r="J510" s="19" t="s">
        <v>7195</v>
      </c>
      <c r="K510" s="3"/>
      <c r="L510" s="75" t="s">
        <v>8409</v>
      </c>
    </row>
    <row r="511" spans="1:12" x14ac:dyDescent="0.2">
      <c r="A511" s="105">
        <v>41480</v>
      </c>
      <c r="B511" s="7">
        <v>5176</v>
      </c>
      <c r="C511" s="19" t="s">
        <v>6294</v>
      </c>
      <c r="D511" s="6">
        <v>8000</v>
      </c>
      <c r="E511" s="6">
        <v>8000</v>
      </c>
      <c r="F511" s="6"/>
      <c r="G511" s="6"/>
      <c r="H511" s="6">
        <f>E511-F511</f>
        <v>8000</v>
      </c>
      <c r="I511" s="6">
        <f>+I510+G511-H511</f>
        <v>1039744.5569999993</v>
      </c>
      <c r="J511" s="19" t="s">
        <v>7195</v>
      </c>
      <c r="K511" s="3"/>
      <c r="L511" s="75" t="s">
        <v>8409</v>
      </c>
    </row>
    <row r="512" spans="1:12" x14ac:dyDescent="0.2">
      <c r="A512" s="105">
        <v>41480</v>
      </c>
      <c r="B512" s="7">
        <v>5177</v>
      </c>
      <c r="C512" s="19" t="s">
        <v>7874</v>
      </c>
      <c r="D512" s="6">
        <v>6000</v>
      </c>
      <c r="E512" s="6">
        <v>6000</v>
      </c>
      <c r="F512" s="6"/>
      <c r="G512" s="6"/>
      <c r="H512" s="6">
        <f>E512-F512</f>
        <v>6000</v>
      </c>
      <c r="I512" s="6">
        <f>+I511+G512-H512</f>
        <v>1033744.5569999993</v>
      </c>
      <c r="J512" s="19" t="s">
        <v>7195</v>
      </c>
      <c r="K512" s="3"/>
      <c r="L512" s="75" t="s">
        <v>8409</v>
      </c>
    </row>
    <row r="513" spans="1:13" x14ac:dyDescent="0.2">
      <c r="A513" s="105">
        <v>41480</v>
      </c>
      <c r="B513" s="7">
        <v>5178</v>
      </c>
      <c r="C513" s="19" t="s">
        <v>6410</v>
      </c>
      <c r="D513" s="6">
        <v>6000</v>
      </c>
      <c r="E513" s="6">
        <v>6000</v>
      </c>
      <c r="F513" s="6"/>
      <c r="G513" s="6"/>
      <c r="H513" s="6">
        <f>E513-F513</f>
        <v>6000</v>
      </c>
      <c r="I513" s="6">
        <f>+I512+G513-H513</f>
        <v>1027744.5569999993</v>
      </c>
      <c r="J513" s="19" t="s">
        <v>7195</v>
      </c>
      <c r="K513" s="38"/>
      <c r="L513" s="123" t="s">
        <v>8409</v>
      </c>
      <c r="M513" s="86"/>
    </row>
    <row r="514" spans="1:13" x14ac:dyDescent="0.2">
      <c r="A514" s="105">
        <v>41480</v>
      </c>
      <c r="B514" s="7">
        <v>5179</v>
      </c>
      <c r="C514" s="19" t="s">
        <v>8343</v>
      </c>
      <c r="D514" s="6">
        <v>4000</v>
      </c>
      <c r="E514" s="6">
        <v>4000</v>
      </c>
      <c r="F514" s="6"/>
      <c r="G514" s="6"/>
      <c r="H514" s="6">
        <f>E514-F514</f>
        <v>4000</v>
      </c>
      <c r="I514" s="6">
        <f>+I513+G514-H514</f>
        <v>1023744.5569999993</v>
      </c>
      <c r="J514" s="19" t="s">
        <v>7195</v>
      </c>
      <c r="K514" s="3"/>
      <c r="L514" s="75" t="s">
        <v>8409</v>
      </c>
    </row>
    <row r="515" spans="1:13" x14ac:dyDescent="0.2">
      <c r="A515" s="105">
        <v>41480</v>
      </c>
      <c r="B515" s="7">
        <v>5180</v>
      </c>
      <c r="C515" s="19" t="s">
        <v>5790</v>
      </c>
      <c r="D515" s="6"/>
      <c r="E515" s="6"/>
      <c r="F515" s="6">
        <f>E515*0.05</f>
        <v>0</v>
      </c>
      <c r="G515" s="6"/>
      <c r="H515" s="6">
        <f>E515-F515</f>
        <v>0</v>
      </c>
      <c r="I515" s="6">
        <f>+I514+G515-H515</f>
        <v>1023744.5569999993</v>
      </c>
      <c r="J515" s="19" t="s">
        <v>5790</v>
      </c>
      <c r="K515" s="3"/>
      <c r="L515" s="75" t="s">
        <v>5789</v>
      </c>
      <c r="M515" s="86"/>
    </row>
    <row r="516" spans="1:13" x14ac:dyDescent="0.2">
      <c r="A516" s="105">
        <v>41480</v>
      </c>
      <c r="B516" s="7">
        <v>5181</v>
      </c>
      <c r="C516" s="19" t="s">
        <v>7771</v>
      </c>
      <c r="D516" s="6">
        <v>6000</v>
      </c>
      <c r="E516" s="6">
        <v>6000</v>
      </c>
      <c r="F516" s="6"/>
      <c r="G516" s="6"/>
      <c r="H516" s="6">
        <f>E516-F516</f>
        <v>6000</v>
      </c>
      <c r="I516" s="6">
        <f>+I515+G516-H516</f>
        <v>1017744.5569999993</v>
      </c>
      <c r="J516" s="19" t="s">
        <v>7195</v>
      </c>
      <c r="K516" s="3"/>
      <c r="L516" s="75" t="s">
        <v>8409</v>
      </c>
      <c r="M516" s="125"/>
    </row>
    <row r="517" spans="1:13" x14ac:dyDescent="0.2">
      <c r="A517" s="105">
        <v>41480</v>
      </c>
      <c r="B517" s="7">
        <v>5182</v>
      </c>
      <c r="C517" s="19" t="s">
        <v>8309</v>
      </c>
      <c r="D517" s="6">
        <v>6000</v>
      </c>
      <c r="E517" s="6">
        <v>6000</v>
      </c>
      <c r="F517" s="6"/>
      <c r="G517" s="6"/>
      <c r="H517" s="6">
        <f>E517-F517</f>
        <v>6000</v>
      </c>
      <c r="I517" s="6">
        <f>+I516+G517-H517</f>
        <v>1011744.5569999993</v>
      </c>
      <c r="J517" s="19" t="s">
        <v>7195</v>
      </c>
      <c r="K517" s="3"/>
      <c r="L517" s="75" t="s">
        <v>8409</v>
      </c>
      <c r="M517" s="86"/>
    </row>
    <row r="518" spans="1:13" x14ac:dyDescent="0.2">
      <c r="A518" s="105">
        <v>41480</v>
      </c>
      <c r="B518" s="7">
        <v>5183</v>
      </c>
      <c r="C518" s="19" t="s">
        <v>8308</v>
      </c>
      <c r="D518" s="6">
        <v>6000</v>
      </c>
      <c r="E518" s="6">
        <v>6000</v>
      </c>
      <c r="F518" s="6"/>
      <c r="G518" s="6"/>
      <c r="H518" s="6">
        <f>E518-F518</f>
        <v>6000</v>
      </c>
      <c r="I518" s="6">
        <f>+I517+G518-H518</f>
        <v>1005744.5569999993</v>
      </c>
      <c r="J518" s="19" t="s">
        <v>7195</v>
      </c>
      <c r="K518" s="3"/>
      <c r="L518" s="75" t="s">
        <v>8409</v>
      </c>
      <c r="M518" s="86"/>
    </row>
    <row r="519" spans="1:13" x14ac:dyDescent="0.2">
      <c r="A519" s="105">
        <v>41480</v>
      </c>
      <c r="B519" s="7">
        <v>5184</v>
      </c>
      <c r="C519" s="19" t="s">
        <v>8342</v>
      </c>
      <c r="D519" s="6">
        <v>8000</v>
      </c>
      <c r="E519" s="6">
        <v>8000</v>
      </c>
      <c r="F519" s="6"/>
      <c r="G519" s="6"/>
      <c r="H519" s="6">
        <f>E519-F519</f>
        <v>8000</v>
      </c>
      <c r="I519" s="6">
        <f>+I518+G519-H519</f>
        <v>997744.55699999933</v>
      </c>
      <c r="J519" s="19" t="s">
        <v>7195</v>
      </c>
      <c r="K519" s="3"/>
      <c r="L519" s="75" t="s">
        <v>8409</v>
      </c>
    </row>
    <row r="520" spans="1:13" x14ac:dyDescent="0.2">
      <c r="A520" s="105">
        <v>41480</v>
      </c>
      <c r="B520" s="7">
        <v>5185</v>
      </c>
      <c r="C520" s="19" t="s">
        <v>8038</v>
      </c>
      <c r="D520" s="6">
        <v>10000</v>
      </c>
      <c r="E520" s="6">
        <v>10000</v>
      </c>
      <c r="F520" s="6"/>
      <c r="G520" s="6"/>
      <c r="H520" s="6">
        <f>E520-F520</f>
        <v>10000</v>
      </c>
      <c r="I520" s="6">
        <f>+I519+G520-H520</f>
        <v>987744.55699999933</v>
      </c>
      <c r="J520" s="19" t="s">
        <v>7195</v>
      </c>
      <c r="K520" s="3"/>
      <c r="L520" s="75" t="s">
        <v>8409</v>
      </c>
    </row>
    <row r="521" spans="1:13" x14ac:dyDescent="0.2">
      <c r="A521" s="105">
        <v>41480</v>
      </c>
      <c r="B521" s="7">
        <v>5186</v>
      </c>
      <c r="C521" s="19" t="s">
        <v>8341</v>
      </c>
      <c r="D521" s="6">
        <v>10000</v>
      </c>
      <c r="E521" s="6">
        <v>10000</v>
      </c>
      <c r="F521" s="6"/>
      <c r="G521" s="6"/>
      <c r="H521" s="6">
        <f>E521-F521</f>
        <v>10000</v>
      </c>
      <c r="I521" s="6">
        <f>+I520+G521-H521</f>
        <v>977744.55699999933</v>
      </c>
      <c r="J521" s="19" t="s">
        <v>7195</v>
      </c>
      <c r="K521" s="3"/>
      <c r="L521" s="75" t="s">
        <v>8409</v>
      </c>
    </row>
    <row r="522" spans="1:13" x14ac:dyDescent="0.2">
      <c r="A522" s="105">
        <v>41480</v>
      </c>
      <c r="B522" s="7">
        <v>5187</v>
      </c>
      <c r="C522" s="19" t="s">
        <v>6701</v>
      </c>
      <c r="D522" s="6">
        <v>10000</v>
      </c>
      <c r="E522" s="6">
        <v>10000</v>
      </c>
      <c r="F522" s="6"/>
      <c r="G522" s="6"/>
      <c r="H522" s="6">
        <f>E522-F522</f>
        <v>10000</v>
      </c>
      <c r="I522" s="6">
        <f>+I521+G522-H522</f>
        <v>967744.55699999933</v>
      </c>
      <c r="J522" s="19" t="s">
        <v>7195</v>
      </c>
      <c r="K522" s="3"/>
      <c r="L522" s="75" t="s">
        <v>8409</v>
      </c>
    </row>
    <row r="523" spans="1:13" x14ac:dyDescent="0.2">
      <c r="A523" s="105">
        <v>41480</v>
      </c>
      <c r="B523" s="7">
        <v>5188</v>
      </c>
      <c r="C523" s="19" t="s">
        <v>6442</v>
      </c>
      <c r="D523" s="6">
        <v>8000</v>
      </c>
      <c r="E523" s="6">
        <v>8000</v>
      </c>
      <c r="F523" s="6"/>
      <c r="G523" s="6"/>
      <c r="H523" s="6">
        <f>E523-F523</f>
        <v>8000</v>
      </c>
      <c r="I523" s="6">
        <f>+I522+G523-H523</f>
        <v>959744.55699999933</v>
      </c>
      <c r="J523" s="19" t="s">
        <v>7195</v>
      </c>
      <c r="K523" s="3"/>
      <c r="L523" s="75" t="s">
        <v>8409</v>
      </c>
    </row>
    <row r="524" spans="1:13" x14ac:dyDescent="0.2">
      <c r="A524" s="105">
        <v>41480</v>
      </c>
      <c r="B524" s="7">
        <v>5189</v>
      </c>
      <c r="C524" s="19" t="s">
        <v>8325</v>
      </c>
      <c r="D524" s="6">
        <v>3000</v>
      </c>
      <c r="E524" s="6">
        <v>3000</v>
      </c>
      <c r="F524" s="6"/>
      <c r="G524" s="6"/>
      <c r="H524" s="6">
        <f>E524-F524</f>
        <v>3000</v>
      </c>
      <c r="I524" s="6">
        <f>+I523+G524-H524</f>
        <v>956744.55699999933</v>
      </c>
      <c r="J524" s="19" t="s">
        <v>7158</v>
      </c>
      <c r="K524" s="3"/>
      <c r="L524" s="75" t="s">
        <v>8409</v>
      </c>
    </row>
    <row r="525" spans="1:13" x14ac:dyDescent="0.2">
      <c r="A525" s="105">
        <v>41480</v>
      </c>
      <c r="B525" s="7">
        <v>5190</v>
      </c>
      <c r="C525" s="19" t="s">
        <v>8665</v>
      </c>
      <c r="D525" s="6">
        <v>4000</v>
      </c>
      <c r="E525" s="6">
        <v>4000</v>
      </c>
      <c r="F525" s="6"/>
      <c r="G525" s="6"/>
      <c r="H525" s="6">
        <f>E525-F525</f>
        <v>4000</v>
      </c>
      <c r="I525" s="6">
        <f>+I524+G525-H525</f>
        <v>952744.55699999933</v>
      </c>
      <c r="J525" s="19" t="s">
        <v>7158</v>
      </c>
      <c r="K525" s="3"/>
      <c r="L525" s="75" t="s">
        <v>8409</v>
      </c>
    </row>
    <row r="526" spans="1:13" x14ac:dyDescent="0.2">
      <c r="A526" s="105">
        <v>41480</v>
      </c>
      <c r="B526" s="7">
        <v>5191</v>
      </c>
      <c r="C526" s="19" t="s">
        <v>5790</v>
      </c>
      <c r="D526" s="6"/>
      <c r="E526" s="6"/>
      <c r="F526" s="6">
        <f>E526*0.05</f>
        <v>0</v>
      </c>
      <c r="G526" s="6"/>
      <c r="H526" s="6">
        <f>E526-F526</f>
        <v>0</v>
      </c>
      <c r="I526" s="6">
        <f>+I525+G526-H526</f>
        <v>952744.55699999933</v>
      </c>
      <c r="J526" s="19" t="s">
        <v>5790</v>
      </c>
      <c r="K526" s="3"/>
      <c r="L526" s="75" t="s">
        <v>5789</v>
      </c>
    </row>
    <row r="527" spans="1:13" x14ac:dyDescent="0.2">
      <c r="A527" s="105">
        <v>41480</v>
      </c>
      <c r="B527" s="7">
        <v>5192</v>
      </c>
      <c r="C527" s="19" t="s">
        <v>8690</v>
      </c>
      <c r="D527" s="6">
        <v>7000</v>
      </c>
      <c r="E527" s="6">
        <v>7000</v>
      </c>
      <c r="F527" s="6"/>
      <c r="G527" s="6"/>
      <c r="H527" s="6">
        <f>E527-F527</f>
        <v>7000</v>
      </c>
      <c r="I527" s="6">
        <f>+I526+G527-H527</f>
        <v>945744.55699999933</v>
      </c>
      <c r="J527" s="19" t="s">
        <v>7158</v>
      </c>
      <c r="K527" s="38"/>
      <c r="L527" s="123" t="s">
        <v>8409</v>
      </c>
    </row>
    <row r="528" spans="1:13" x14ac:dyDescent="0.2">
      <c r="A528" s="105">
        <v>41480</v>
      </c>
      <c r="B528" s="7">
        <v>5193</v>
      </c>
      <c r="C528" s="19" t="s">
        <v>8323</v>
      </c>
      <c r="D528" s="6">
        <v>3000</v>
      </c>
      <c r="E528" s="6">
        <v>3000</v>
      </c>
      <c r="F528" s="6"/>
      <c r="G528" s="6"/>
      <c r="H528" s="6">
        <f>E528-F528</f>
        <v>3000</v>
      </c>
      <c r="I528" s="6">
        <f>+I527+G528-H528</f>
        <v>942744.55699999933</v>
      </c>
      <c r="J528" s="19" t="s">
        <v>7158</v>
      </c>
      <c r="K528" s="3"/>
      <c r="L528" s="75" t="s">
        <v>8409</v>
      </c>
    </row>
    <row r="529" spans="1:12" x14ac:dyDescent="0.2">
      <c r="A529" s="105">
        <v>41480</v>
      </c>
      <c r="B529" s="7">
        <v>5194</v>
      </c>
      <c r="C529" s="19" t="s">
        <v>8329</v>
      </c>
      <c r="D529" s="6">
        <v>4000</v>
      </c>
      <c r="E529" s="6">
        <v>4000</v>
      </c>
      <c r="F529" s="6"/>
      <c r="G529" s="6"/>
      <c r="H529" s="6">
        <f>E529-F529</f>
        <v>4000</v>
      </c>
      <c r="I529" s="6">
        <f>+I528+G529-H529</f>
        <v>938744.55699999933</v>
      </c>
      <c r="J529" s="19" t="s">
        <v>7158</v>
      </c>
      <c r="K529" s="38"/>
      <c r="L529" s="123" t="s">
        <v>8409</v>
      </c>
    </row>
    <row r="530" spans="1:12" x14ac:dyDescent="0.2">
      <c r="A530" s="105">
        <v>41480</v>
      </c>
      <c r="B530" s="7">
        <v>5195</v>
      </c>
      <c r="C530" s="19" t="s">
        <v>8270</v>
      </c>
      <c r="D530" s="6">
        <v>2500</v>
      </c>
      <c r="E530" s="6">
        <v>2500</v>
      </c>
      <c r="F530" s="6"/>
      <c r="G530" s="6"/>
      <c r="H530" s="6">
        <f>E530-F530</f>
        <v>2500</v>
      </c>
      <c r="I530" s="6">
        <f>+I529+G530-H530</f>
        <v>936244.55699999933</v>
      </c>
      <c r="J530" s="19" t="s">
        <v>7158</v>
      </c>
      <c r="K530" s="3"/>
      <c r="L530" s="75" t="s">
        <v>8409</v>
      </c>
    </row>
    <row r="531" spans="1:12" x14ac:dyDescent="0.2">
      <c r="A531" s="105">
        <v>41480</v>
      </c>
      <c r="B531" s="7">
        <v>5196</v>
      </c>
      <c r="C531" s="19" t="s">
        <v>8348</v>
      </c>
      <c r="D531" s="6">
        <v>12000</v>
      </c>
      <c r="E531" s="6">
        <v>12000</v>
      </c>
      <c r="F531" s="6"/>
      <c r="G531" s="6"/>
      <c r="H531" s="6">
        <f>E531-F531</f>
        <v>12000</v>
      </c>
      <c r="I531" s="6">
        <f>+I530+G531-H531</f>
        <v>924244.55699999933</v>
      </c>
      <c r="J531" s="19" t="s">
        <v>7195</v>
      </c>
      <c r="K531" s="3"/>
      <c r="L531" s="75" t="s">
        <v>8409</v>
      </c>
    </row>
    <row r="532" spans="1:12" x14ac:dyDescent="0.2">
      <c r="A532" s="105">
        <v>41480</v>
      </c>
      <c r="B532" s="7">
        <v>5197</v>
      </c>
      <c r="C532" s="19" t="s">
        <v>7903</v>
      </c>
      <c r="D532" s="6">
        <v>12000</v>
      </c>
      <c r="E532" s="6">
        <v>12000</v>
      </c>
      <c r="F532" s="6"/>
      <c r="G532" s="6"/>
      <c r="H532" s="6">
        <f>E532-F532</f>
        <v>12000</v>
      </c>
      <c r="I532" s="6">
        <f>+I531+G532-H532</f>
        <v>912244.55699999933</v>
      </c>
      <c r="J532" s="19" t="s">
        <v>7195</v>
      </c>
      <c r="K532" s="3"/>
      <c r="L532" s="75" t="s">
        <v>8409</v>
      </c>
    </row>
    <row r="533" spans="1:12" x14ac:dyDescent="0.2">
      <c r="A533" s="105">
        <v>41480</v>
      </c>
      <c r="B533" s="7">
        <v>5198</v>
      </c>
      <c r="C533" s="19" t="s">
        <v>8552</v>
      </c>
      <c r="D533" s="6">
        <v>2000</v>
      </c>
      <c r="E533" s="6">
        <v>2000</v>
      </c>
      <c r="F533" s="6"/>
      <c r="G533" s="6"/>
      <c r="H533" s="6">
        <f>E533-F533</f>
        <v>2000</v>
      </c>
      <c r="I533" s="6">
        <f>+I532+G533-H533</f>
        <v>910244.55699999933</v>
      </c>
      <c r="J533" s="19" t="s">
        <v>7158</v>
      </c>
      <c r="K533" s="3"/>
      <c r="L533" s="75" t="s">
        <v>8409</v>
      </c>
    </row>
    <row r="534" spans="1:12" x14ac:dyDescent="0.2">
      <c r="A534" s="105">
        <v>41480</v>
      </c>
      <c r="B534" s="7">
        <v>5199</v>
      </c>
      <c r="C534" s="19" t="s">
        <v>7846</v>
      </c>
      <c r="D534" s="6">
        <v>4000</v>
      </c>
      <c r="E534" s="6">
        <v>4000</v>
      </c>
      <c r="F534" s="6"/>
      <c r="G534" s="6"/>
      <c r="H534" s="6">
        <f>E534-F534</f>
        <v>4000</v>
      </c>
      <c r="I534" s="6">
        <f>+I533+G534-H534</f>
        <v>906244.55699999933</v>
      </c>
      <c r="J534" s="19" t="s">
        <v>7158</v>
      </c>
      <c r="K534" s="3"/>
      <c r="L534" s="75" t="s">
        <v>8409</v>
      </c>
    </row>
    <row r="535" spans="1:12" x14ac:dyDescent="0.2">
      <c r="A535" s="105">
        <v>41480</v>
      </c>
      <c r="B535" s="7">
        <v>5200</v>
      </c>
      <c r="C535" s="19" t="s">
        <v>8330</v>
      </c>
      <c r="D535" s="6">
        <v>2000</v>
      </c>
      <c r="E535" s="6">
        <v>2000</v>
      </c>
      <c r="F535" s="6"/>
      <c r="G535" s="6"/>
      <c r="H535" s="6">
        <f>E535-F535</f>
        <v>2000</v>
      </c>
      <c r="I535" s="6">
        <f>+I534+G535-H535</f>
        <v>904244.55699999933</v>
      </c>
      <c r="J535" s="19" t="s">
        <v>7158</v>
      </c>
      <c r="K535" s="3"/>
      <c r="L535" s="75" t="s">
        <v>8409</v>
      </c>
    </row>
    <row r="536" spans="1:12" x14ac:dyDescent="0.2">
      <c r="A536" s="105">
        <v>41480</v>
      </c>
      <c r="B536" s="7">
        <v>5201</v>
      </c>
      <c r="C536" s="19" t="s">
        <v>8292</v>
      </c>
      <c r="D536" s="6">
        <v>2000</v>
      </c>
      <c r="E536" s="6">
        <v>2000</v>
      </c>
      <c r="F536" s="6"/>
      <c r="G536" s="6"/>
      <c r="H536" s="6">
        <f>E536-F536</f>
        <v>2000</v>
      </c>
      <c r="I536" s="6">
        <f>+I535+G536-H536</f>
        <v>902244.55699999933</v>
      </c>
      <c r="J536" s="19" t="s">
        <v>7158</v>
      </c>
      <c r="K536" s="38"/>
      <c r="L536" s="123" t="s">
        <v>8409</v>
      </c>
    </row>
    <row r="537" spans="1:12" x14ac:dyDescent="0.2">
      <c r="A537" s="105">
        <v>41480</v>
      </c>
      <c r="B537" s="7">
        <v>5202</v>
      </c>
      <c r="C537" s="19" t="s">
        <v>8616</v>
      </c>
      <c r="D537" s="6">
        <v>2000</v>
      </c>
      <c r="E537" s="6">
        <v>2000</v>
      </c>
      <c r="F537" s="6"/>
      <c r="G537" s="6"/>
      <c r="H537" s="6">
        <f>E537-F537</f>
        <v>2000</v>
      </c>
      <c r="I537" s="6">
        <f>+I536+G537-H537</f>
        <v>900244.55699999933</v>
      </c>
      <c r="J537" s="19" t="s">
        <v>7158</v>
      </c>
      <c r="K537" s="38"/>
      <c r="L537" s="123" t="s">
        <v>8409</v>
      </c>
    </row>
    <row r="538" spans="1:12" x14ac:dyDescent="0.2">
      <c r="A538" s="105">
        <v>41480</v>
      </c>
      <c r="B538" s="7">
        <v>5203</v>
      </c>
      <c r="C538" s="19" t="s">
        <v>5790</v>
      </c>
      <c r="D538" s="6"/>
      <c r="E538" s="6"/>
      <c r="F538" s="6">
        <f>E538*0.05</f>
        <v>0</v>
      </c>
      <c r="G538" s="6"/>
      <c r="H538" s="6">
        <f>E538-F538</f>
        <v>0</v>
      </c>
      <c r="I538" s="6">
        <f>+I537+G538-H538</f>
        <v>900244.55699999933</v>
      </c>
      <c r="J538" s="19" t="s">
        <v>5790</v>
      </c>
      <c r="K538" s="3"/>
      <c r="L538" s="75" t="s">
        <v>5789</v>
      </c>
    </row>
    <row r="539" spans="1:12" x14ac:dyDescent="0.2">
      <c r="A539" s="105">
        <v>41480</v>
      </c>
      <c r="B539" s="7">
        <v>5204</v>
      </c>
      <c r="C539" s="19" t="s">
        <v>5790</v>
      </c>
      <c r="D539" s="6"/>
      <c r="E539" s="6"/>
      <c r="F539" s="6">
        <f>E539*0.05</f>
        <v>0</v>
      </c>
      <c r="G539" s="6"/>
      <c r="H539" s="6">
        <f>E539-F539</f>
        <v>0</v>
      </c>
      <c r="I539" s="6">
        <f>+I538+G539-H539</f>
        <v>900244.55699999933</v>
      </c>
      <c r="J539" s="19" t="s">
        <v>5790</v>
      </c>
      <c r="K539" s="3"/>
      <c r="L539" s="75" t="s">
        <v>5789</v>
      </c>
    </row>
    <row r="540" spans="1:12" x14ac:dyDescent="0.2">
      <c r="A540" s="105">
        <v>41480</v>
      </c>
      <c r="B540" s="7">
        <v>5205</v>
      </c>
      <c r="C540" s="19" t="s">
        <v>8663</v>
      </c>
      <c r="D540" s="6">
        <v>3000</v>
      </c>
      <c r="E540" s="6">
        <v>3000</v>
      </c>
      <c r="F540" s="6"/>
      <c r="G540" s="6"/>
      <c r="H540" s="6">
        <f>E540-F540</f>
        <v>3000</v>
      </c>
      <c r="I540" s="6">
        <f>+I539+G540-H540</f>
        <v>897244.55699999933</v>
      </c>
      <c r="J540" s="19" t="s">
        <v>7195</v>
      </c>
      <c r="K540" s="38"/>
      <c r="L540" s="123" t="s">
        <v>8409</v>
      </c>
    </row>
    <row r="541" spans="1:12" x14ac:dyDescent="0.2">
      <c r="A541" s="105">
        <v>41480</v>
      </c>
      <c r="B541" s="7">
        <v>5206</v>
      </c>
      <c r="C541" s="19" t="s">
        <v>8327</v>
      </c>
      <c r="D541" s="6">
        <v>3000</v>
      </c>
      <c r="E541" s="6">
        <v>3000</v>
      </c>
      <c r="F541" s="6"/>
      <c r="G541" s="6"/>
      <c r="H541" s="6">
        <f>E541-F541</f>
        <v>3000</v>
      </c>
      <c r="I541" s="6">
        <f>+I540+G541-H541</f>
        <v>894244.55699999933</v>
      </c>
      <c r="J541" s="19" t="s">
        <v>7195</v>
      </c>
      <c r="K541" s="38"/>
      <c r="L541" s="123" t="s">
        <v>8409</v>
      </c>
    </row>
    <row r="542" spans="1:12" x14ac:dyDescent="0.2">
      <c r="A542" s="105">
        <v>41480</v>
      </c>
      <c r="B542" s="7">
        <v>5207</v>
      </c>
      <c r="C542" s="19" t="s">
        <v>5790</v>
      </c>
      <c r="D542" s="6"/>
      <c r="E542" s="6"/>
      <c r="F542" s="6">
        <f>E542*0.05</f>
        <v>0</v>
      </c>
      <c r="G542" s="6"/>
      <c r="H542" s="6">
        <f>E542-F542</f>
        <v>0</v>
      </c>
      <c r="I542" s="6">
        <f>+I541+G542-H542</f>
        <v>894244.55699999933</v>
      </c>
      <c r="J542" s="19" t="s">
        <v>5790</v>
      </c>
      <c r="K542" s="3"/>
      <c r="L542" s="75" t="s">
        <v>5789</v>
      </c>
    </row>
    <row r="543" spans="1:12" x14ac:dyDescent="0.2">
      <c r="A543" s="105">
        <v>41480</v>
      </c>
      <c r="B543" s="7">
        <v>5208</v>
      </c>
      <c r="C543" s="19" t="s">
        <v>5790</v>
      </c>
      <c r="D543" s="6"/>
      <c r="E543" s="6"/>
      <c r="F543" s="6">
        <f>E543*0.05</f>
        <v>0</v>
      </c>
      <c r="G543" s="6"/>
      <c r="H543" s="6">
        <f>E543-F543</f>
        <v>0</v>
      </c>
      <c r="I543" s="6">
        <f>+I542+G543-H543</f>
        <v>894244.55699999933</v>
      </c>
      <c r="J543" s="19" t="s">
        <v>5790</v>
      </c>
      <c r="K543" s="3"/>
      <c r="L543" s="75" t="s">
        <v>5789</v>
      </c>
    </row>
    <row r="544" spans="1:12" x14ac:dyDescent="0.2">
      <c r="A544" s="105">
        <v>41480</v>
      </c>
      <c r="B544" s="7">
        <v>5209</v>
      </c>
      <c r="C544" s="19" t="s">
        <v>8338</v>
      </c>
      <c r="D544" s="6">
        <v>6000</v>
      </c>
      <c r="E544" s="6">
        <v>6000</v>
      </c>
      <c r="F544" s="6"/>
      <c r="G544" s="6"/>
      <c r="H544" s="6">
        <f>E544-F544</f>
        <v>6000</v>
      </c>
      <c r="I544" s="6">
        <f>+I543+G544-H544</f>
        <v>888244.55699999933</v>
      </c>
      <c r="J544" s="19" t="s">
        <v>7195</v>
      </c>
      <c r="K544" s="38"/>
      <c r="L544" s="123" t="s">
        <v>8409</v>
      </c>
    </row>
    <row r="545" spans="1:12" x14ac:dyDescent="0.2">
      <c r="A545" s="105">
        <v>41481</v>
      </c>
      <c r="B545" s="7">
        <v>5210</v>
      </c>
      <c r="C545" s="19" t="s">
        <v>8689</v>
      </c>
      <c r="D545" s="6">
        <v>4500</v>
      </c>
      <c r="E545" s="6">
        <v>4500</v>
      </c>
      <c r="F545" s="6">
        <v>450</v>
      </c>
      <c r="G545" s="6"/>
      <c r="H545" s="6">
        <f>E545-F545</f>
        <v>4050</v>
      </c>
      <c r="I545" s="6">
        <f>+I544+G545-H545</f>
        <v>884194.55699999933</v>
      </c>
      <c r="J545" s="19" t="s">
        <v>8688</v>
      </c>
      <c r="K545" s="3"/>
      <c r="L545" s="75" t="s">
        <v>8409</v>
      </c>
    </row>
    <row r="546" spans="1:12" x14ac:dyDescent="0.2">
      <c r="A546" s="105">
        <v>41481</v>
      </c>
      <c r="B546" s="7">
        <v>5211</v>
      </c>
      <c r="C546" s="19" t="s">
        <v>8590</v>
      </c>
      <c r="D546" s="6">
        <v>3000</v>
      </c>
      <c r="E546" s="6">
        <v>3000</v>
      </c>
      <c r="F546" s="6"/>
      <c r="G546" s="6"/>
      <c r="H546" s="6">
        <f>E546-F546</f>
        <v>3000</v>
      </c>
      <c r="I546" s="6">
        <f>+I545+G546-H546</f>
        <v>881194.55699999933</v>
      </c>
      <c r="J546" s="19" t="s">
        <v>7158</v>
      </c>
      <c r="K546" s="38"/>
      <c r="L546" s="123" t="s">
        <v>8409</v>
      </c>
    </row>
    <row r="547" spans="1:12" x14ac:dyDescent="0.2">
      <c r="A547" s="105">
        <v>41481</v>
      </c>
      <c r="B547" s="7">
        <v>5212</v>
      </c>
      <c r="C547" s="19" t="s">
        <v>7458</v>
      </c>
      <c r="D547" s="6">
        <v>6200</v>
      </c>
      <c r="E547" s="6">
        <v>6200</v>
      </c>
      <c r="F547" s="6"/>
      <c r="G547" s="6"/>
      <c r="H547" s="6">
        <f>E547-F547</f>
        <v>6200</v>
      </c>
      <c r="I547" s="6">
        <f>+I546+G547-H547</f>
        <v>874994.55699999933</v>
      </c>
      <c r="J547" s="19" t="s">
        <v>7195</v>
      </c>
      <c r="K547" s="3"/>
      <c r="L547" s="75" t="s">
        <v>8409</v>
      </c>
    </row>
    <row r="548" spans="1:12" x14ac:dyDescent="0.2">
      <c r="A548" s="105">
        <v>41481</v>
      </c>
      <c r="B548" s="7">
        <v>5213</v>
      </c>
      <c r="C548" s="19" t="s">
        <v>5790</v>
      </c>
      <c r="D548" s="6"/>
      <c r="E548" s="6"/>
      <c r="F548" s="6">
        <f>E548*0.05</f>
        <v>0</v>
      </c>
      <c r="G548" s="6"/>
      <c r="H548" s="6">
        <f>E548-F548</f>
        <v>0</v>
      </c>
      <c r="I548" s="6">
        <f>+I547+G548-H548</f>
        <v>874994.55699999933</v>
      </c>
      <c r="J548" s="19" t="s">
        <v>5790</v>
      </c>
      <c r="K548" s="3"/>
      <c r="L548" s="75" t="s">
        <v>5789</v>
      </c>
    </row>
    <row r="549" spans="1:12" x14ac:dyDescent="0.2">
      <c r="A549" s="105">
        <v>41481</v>
      </c>
      <c r="B549" s="7">
        <v>5214</v>
      </c>
      <c r="C549" s="19" t="s">
        <v>8131</v>
      </c>
      <c r="D549" s="6">
        <v>5000</v>
      </c>
      <c r="E549" s="6">
        <v>5000</v>
      </c>
      <c r="F549" s="6"/>
      <c r="G549" s="6"/>
      <c r="H549" s="6">
        <f>E549-F549</f>
        <v>5000</v>
      </c>
      <c r="I549" s="6">
        <f>+I548+G549-H549</f>
        <v>869994.55699999933</v>
      </c>
      <c r="J549" s="19" t="s">
        <v>7195</v>
      </c>
      <c r="K549" s="3"/>
      <c r="L549" s="75" t="s">
        <v>8409</v>
      </c>
    </row>
    <row r="550" spans="1:12" x14ac:dyDescent="0.2">
      <c r="A550" s="105">
        <v>41481</v>
      </c>
      <c r="B550" s="7">
        <v>5215</v>
      </c>
      <c r="C550" s="19" t="s">
        <v>8687</v>
      </c>
      <c r="D550" s="6">
        <v>4500</v>
      </c>
      <c r="E550" s="6">
        <v>4500</v>
      </c>
      <c r="F550" s="6">
        <v>450</v>
      </c>
      <c r="G550" s="6"/>
      <c r="H550" s="6">
        <f>E550-F550</f>
        <v>4050</v>
      </c>
      <c r="I550" s="6">
        <f>+I549+G550-H550</f>
        <v>865944.55699999933</v>
      </c>
      <c r="J550" s="19" t="s">
        <v>8686</v>
      </c>
      <c r="K550" s="7"/>
      <c r="L550" s="75" t="s">
        <v>8409</v>
      </c>
    </row>
    <row r="551" spans="1:12" x14ac:dyDescent="0.2">
      <c r="A551" s="105">
        <v>41484</v>
      </c>
      <c r="B551" s="7">
        <v>5216</v>
      </c>
      <c r="C551" s="19" t="s">
        <v>7980</v>
      </c>
      <c r="D551" s="6">
        <v>2000</v>
      </c>
      <c r="E551" s="6">
        <v>2000</v>
      </c>
      <c r="F551" s="6">
        <v>200</v>
      </c>
      <c r="G551" s="6"/>
      <c r="H551" s="6">
        <f>E551-F551</f>
        <v>1800</v>
      </c>
      <c r="I551" s="6">
        <f>+I550+G551-H551</f>
        <v>864144.55699999933</v>
      </c>
      <c r="J551" s="19" t="s">
        <v>8685</v>
      </c>
      <c r="K551" s="7"/>
      <c r="L551" s="75" t="s">
        <v>8409</v>
      </c>
    </row>
    <row r="552" spans="1:12" x14ac:dyDescent="0.2">
      <c r="A552" s="105">
        <v>41485</v>
      </c>
      <c r="B552" s="7">
        <v>5217</v>
      </c>
      <c r="C552" s="19" t="s">
        <v>8684</v>
      </c>
      <c r="D552" s="6">
        <v>5500</v>
      </c>
      <c r="E552" s="6">
        <v>5500</v>
      </c>
      <c r="F552" s="6">
        <v>550</v>
      </c>
      <c r="G552" s="6"/>
      <c r="H552" s="6">
        <f>E552-F552</f>
        <v>4950</v>
      </c>
      <c r="I552" s="6">
        <f>+I551+G552-H552</f>
        <v>859194.55699999933</v>
      </c>
      <c r="J552" s="19" t="s">
        <v>8683</v>
      </c>
      <c r="K552" s="7"/>
      <c r="L552" s="75" t="s">
        <v>8409</v>
      </c>
    </row>
    <row r="553" spans="1:12" x14ac:dyDescent="0.2">
      <c r="A553" s="105">
        <v>41485</v>
      </c>
      <c r="B553" s="7">
        <v>5218</v>
      </c>
      <c r="C553" s="19" t="s">
        <v>7600</v>
      </c>
      <c r="D553" s="6">
        <v>800</v>
      </c>
      <c r="E553" s="6">
        <v>800</v>
      </c>
      <c r="F553" s="6"/>
      <c r="G553" s="6"/>
      <c r="H553" s="6">
        <f>E553-F553</f>
        <v>800</v>
      </c>
      <c r="I553" s="6">
        <f>+I552+G553-H553</f>
        <v>858394.55699999933</v>
      </c>
      <c r="J553" s="19" t="s">
        <v>8682</v>
      </c>
      <c r="K553" s="7"/>
      <c r="L553" s="75" t="s">
        <v>8409</v>
      </c>
    </row>
    <row r="554" spans="1:12" x14ac:dyDescent="0.2">
      <c r="A554" s="105">
        <v>41485</v>
      </c>
      <c r="B554" s="7">
        <v>5219</v>
      </c>
      <c r="C554" s="19" t="s">
        <v>5790</v>
      </c>
      <c r="D554" s="6"/>
      <c r="E554" s="6"/>
      <c r="F554" s="6">
        <f>E554*0.05</f>
        <v>0</v>
      </c>
      <c r="G554" s="6"/>
      <c r="H554" s="6">
        <f>E554-F554</f>
        <v>0</v>
      </c>
      <c r="I554" s="6">
        <f>+I553+G554-H554</f>
        <v>858394.55699999933</v>
      </c>
      <c r="J554" s="19" t="s">
        <v>5790</v>
      </c>
      <c r="K554" s="7"/>
      <c r="L554" s="75" t="s">
        <v>5789</v>
      </c>
    </row>
    <row r="555" spans="1:12" x14ac:dyDescent="0.2">
      <c r="A555" s="105">
        <v>41485</v>
      </c>
      <c r="B555" s="7">
        <v>5220</v>
      </c>
      <c r="C555" s="19" t="s">
        <v>5790</v>
      </c>
      <c r="D555" s="6"/>
      <c r="E555" s="6"/>
      <c r="F555" s="6">
        <f>E555*0.05</f>
        <v>0</v>
      </c>
      <c r="G555" s="6"/>
      <c r="H555" s="6">
        <f>E555-F555</f>
        <v>0</v>
      </c>
      <c r="I555" s="6">
        <f>+I554+G555-H555</f>
        <v>858394.55699999933</v>
      </c>
      <c r="J555" s="19" t="s">
        <v>5790</v>
      </c>
      <c r="K555" s="7"/>
      <c r="L555" s="75" t="s">
        <v>5789</v>
      </c>
    </row>
    <row r="556" spans="1:12" x14ac:dyDescent="0.2">
      <c r="A556" s="105"/>
      <c r="B556" s="7"/>
      <c r="C556" s="19" t="s">
        <v>8681</v>
      </c>
      <c r="D556" s="6"/>
      <c r="E556" s="6"/>
      <c r="F556" s="6"/>
      <c r="G556" s="6">
        <v>146696.44</v>
      </c>
      <c r="H556" s="6">
        <f>E556-F556</f>
        <v>0</v>
      </c>
      <c r="I556" s="13">
        <f>+I555+G556-H556</f>
        <v>1005090.9969999993</v>
      </c>
      <c r="J556" s="19"/>
      <c r="K556" s="7"/>
      <c r="L556" s="75"/>
    </row>
    <row r="557" spans="1:12" x14ac:dyDescent="0.2">
      <c r="A557" s="105"/>
      <c r="B557" s="7"/>
      <c r="C557" s="19" t="s">
        <v>7117</v>
      </c>
      <c r="D557" s="6"/>
      <c r="E557" s="6"/>
      <c r="F557" s="6"/>
      <c r="G557" s="6"/>
      <c r="H557" s="6">
        <v>1568.55</v>
      </c>
      <c r="I557" s="6">
        <f>+I556+G557-H557</f>
        <v>1003522.4469999992</v>
      </c>
      <c r="J557" s="19"/>
      <c r="K557" s="7"/>
      <c r="L557" s="75"/>
    </row>
    <row r="558" spans="1:12" x14ac:dyDescent="0.2">
      <c r="A558" s="105"/>
      <c r="B558" s="7"/>
      <c r="C558" s="113" t="s">
        <v>8680</v>
      </c>
      <c r="D558" s="6"/>
      <c r="E558" s="6"/>
      <c r="F558" s="6"/>
      <c r="G558" s="6"/>
      <c r="H558" s="6"/>
      <c r="I558" s="6">
        <f>+I557+G558-H558</f>
        <v>1003522.4469999992</v>
      </c>
      <c r="J558" s="19"/>
      <c r="K558" s="7"/>
      <c r="L558" s="75"/>
    </row>
    <row r="559" spans="1:12" x14ac:dyDescent="0.2">
      <c r="A559" s="105">
        <v>41493</v>
      </c>
      <c r="B559" s="7">
        <v>5221</v>
      </c>
      <c r="C559" s="19" t="s">
        <v>7090</v>
      </c>
      <c r="D559" s="6">
        <v>22443.58</v>
      </c>
      <c r="E559" s="6">
        <v>22443.58</v>
      </c>
      <c r="F559" s="6"/>
      <c r="G559" s="6"/>
      <c r="H559" s="6">
        <v>22443.58</v>
      </c>
      <c r="I559" s="6">
        <f>+I558+G559-H559</f>
        <v>981078.86699999927</v>
      </c>
      <c r="J559" s="19" t="s">
        <v>8679</v>
      </c>
      <c r="K559" s="7"/>
      <c r="L559" s="75" t="s">
        <v>8409</v>
      </c>
    </row>
    <row r="560" spans="1:12" x14ac:dyDescent="0.2">
      <c r="A560" s="105">
        <v>41494</v>
      </c>
      <c r="B560" s="7">
        <v>5222</v>
      </c>
      <c r="C560" s="19" t="s">
        <v>8678</v>
      </c>
      <c r="D560" s="6">
        <v>4000</v>
      </c>
      <c r="E560" s="6">
        <v>4000</v>
      </c>
      <c r="F560" s="6"/>
      <c r="G560" s="6"/>
      <c r="H560" s="6">
        <v>4000</v>
      </c>
      <c r="I560" s="6">
        <f>+I559+G560-H560</f>
        <v>977078.86699999927</v>
      </c>
      <c r="J560" s="19" t="s">
        <v>8677</v>
      </c>
      <c r="K560" s="7"/>
      <c r="L560" s="75" t="s">
        <v>8409</v>
      </c>
    </row>
    <row r="561" spans="1:13" x14ac:dyDescent="0.2">
      <c r="A561" s="105">
        <v>41498</v>
      </c>
      <c r="B561" s="7">
        <v>5223</v>
      </c>
      <c r="C561" s="19" t="s">
        <v>8676</v>
      </c>
      <c r="D561" s="6">
        <v>8000</v>
      </c>
      <c r="E561" s="6">
        <v>8000</v>
      </c>
      <c r="F561" s="6">
        <v>400</v>
      </c>
      <c r="G561" s="6"/>
      <c r="H561" s="6">
        <f>E561-F561</f>
        <v>7600</v>
      </c>
      <c r="I561" s="6">
        <f>+I560+G561-H561</f>
        <v>969478.86699999927</v>
      </c>
      <c r="J561" s="19" t="s">
        <v>128</v>
      </c>
      <c r="K561" s="7"/>
      <c r="L561" s="75" t="s">
        <v>8409</v>
      </c>
    </row>
    <row r="562" spans="1:13" x14ac:dyDescent="0.2">
      <c r="A562" s="105">
        <v>41498</v>
      </c>
      <c r="B562" s="7">
        <v>5224</v>
      </c>
      <c r="C562" s="19" t="s">
        <v>5871</v>
      </c>
      <c r="D562" s="6">
        <v>10000</v>
      </c>
      <c r="E562" s="6">
        <v>10000</v>
      </c>
      <c r="F562" s="6">
        <v>500</v>
      </c>
      <c r="G562" s="6"/>
      <c r="H562" s="6">
        <f>E562-F562</f>
        <v>9500</v>
      </c>
      <c r="I562" s="6">
        <f>+I561+G562-H562</f>
        <v>959978.86699999927</v>
      </c>
      <c r="J562" s="19" t="s">
        <v>7293</v>
      </c>
      <c r="K562" s="7"/>
      <c r="L562" s="75" t="s">
        <v>8409</v>
      </c>
    </row>
    <row r="563" spans="1:13" x14ac:dyDescent="0.2">
      <c r="A563" s="105">
        <v>41512</v>
      </c>
      <c r="B563" s="7">
        <v>5225</v>
      </c>
      <c r="C563" s="19" t="s">
        <v>8348</v>
      </c>
      <c r="D563" s="6">
        <v>10000</v>
      </c>
      <c r="E563" s="6">
        <v>10000</v>
      </c>
      <c r="F563" s="6"/>
      <c r="G563" s="6"/>
      <c r="H563" s="6">
        <f>E563-F563</f>
        <v>10000</v>
      </c>
      <c r="I563" s="6">
        <f>+I562+G563-H563</f>
        <v>949978.86699999927</v>
      </c>
      <c r="J563" s="19" t="s">
        <v>7195</v>
      </c>
      <c r="K563" s="7"/>
      <c r="L563" s="75" t="s">
        <v>8409</v>
      </c>
    </row>
    <row r="564" spans="1:13" x14ac:dyDescent="0.2">
      <c r="A564" s="105">
        <v>41512</v>
      </c>
      <c r="B564" s="7">
        <v>5226</v>
      </c>
      <c r="C564" s="19" t="s">
        <v>7903</v>
      </c>
      <c r="D564" s="6">
        <v>14000</v>
      </c>
      <c r="E564" s="6">
        <v>14000</v>
      </c>
      <c r="F564" s="6"/>
      <c r="G564" s="6"/>
      <c r="H564" s="6">
        <f>E564-F564</f>
        <v>14000</v>
      </c>
      <c r="I564" s="6">
        <f>+I563+G564-H564</f>
        <v>935978.86699999927</v>
      </c>
      <c r="J564" s="19" t="s">
        <v>7195</v>
      </c>
      <c r="K564" s="7"/>
      <c r="L564" s="75" t="s">
        <v>8409</v>
      </c>
    </row>
    <row r="565" spans="1:13" x14ac:dyDescent="0.2">
      <c r="A565" s="105">
        <v>41512</v>
      </c>
      <c r="B565" s="7">
        <v>5227</v>
      </c>
      <c r="C565" s="19" t="s">
        <v>8532</v>
      </c>
      <c r="D565" s="6">
        <v>9000</v>
      </c>
      <c r="E565" s="6">
        <v>9000</v>
      </c>
      <c r="F565" s="6"/>
      <c r="G565" s="6"/>
      <c r="H565" s="128">
        <f>E565-F565</f>
        <v>9000</v>
      </c>
      <c r="I565" s="6">
        <f>+I564+G565-H565</f>
        <v>926978.86699999927</v>
      </c>
      <c r="J565" s="19" t="s">
        <v>7195</v>
      </c>
      <c r="K565" s="7"/>
      <c r="L565" s="123" t="s">
        <v>8409</v>
      </c>
      <c r="M565" s="86"/>
    </row>
    <row r="566" spans="1:13" x14ac:dyDescent="0.2">
      <c r="A566" s="105">
        <v>41512</v>
      </c>
      <c r="B566" s="7">
        <v>5228</v>
      </c>
      <c r="C566" s="19" t="s">
        <v>8345</v>
      </c>
      <c r="D566" s="6">
        <v>9000</v>
      </c>
      <c r="E566" s="6">
        <v>9000</v>
      </c>
      <c r="F566" s="6"/>
      <c r="G566" s="6"/>
      <c r="H566" s="6">
        <f>E566-F566</f>
        <v>9000</v>
      </c>
      <c r="I566" s="6">
        <f>+I565+G566-H566</f>
        <v>917978.86699999927</v>
      </c>
      <c r="J566" s="19" t="s">
        <v>7195</v>
      </c>
      <c r="K566" s="7"/>
      <c r="L566" s="75" t="s">
        <v>8409</v>
      </c>
    </row>
    <row r="567" spans="1:13" x14ac:dyDescent="0.2">
      <c r="A567" s="105">
        <v>41512</v>
      </c>
      <c r="B567" s="7">
        <v>5229</v>
      </c>
      <c r="C567" s="19" t="s">
        <v>8344</v>
      </c>
      <c r="D567" s="6">
        <v>9000</v>
      </c>
      <c r="E567" s="6">
        <v>9000</v>
      </c>
      <c r="F567" s="6"/>
      <c r="G567" s="6"/>
      <c r="H567" s="6">
        <f>E567-F567</f>
        <v>9000</v>
      </c>
      <c r="I567" s="6">
        <f>+I566+G567-H567</f>
        <v>908978.86699999927</v>
      </c>
      <c r="J567" s="19" t="s">
        <v>7195</v>
      </c>
      <c r="K567" s="7"/>
      <c r="L567" s="75" t="s">
        <v>8409</v>
      </c>
      <c r="M567" s="86"/>
    </row>
    <row r="568" spans="1:13" x14ac:dyDescent="0.2">
      <c r="A568" s="105">
        <v>41512</v>
      </c>
      <c r="B568" s="7">
        <v>5230</v>
      </c>
      <c r="C568" s="19" t="s">
        <v>8490</v>
      </c>
      <c r="D568" s="6">
        <v>6000</v>
      </c>
      <c r="E568" s="6">
        <v>6000</v>
      </c>
      <c r="F568" s="6"/>
      <c r="G568" s="6"/>
      <c r="H568" s="6">
        <f>E568-F568</f>
        <v>6000</v>
      </c>
      <c r="I568" s="6">
        <f>+I567+G568-H568</f>
        <v>902978.86699999927</v>
      </c>
      <c r="J568" s="19" t="s">
        <v>7195</v>
      </c>
      <c r="K568" s="7"/>
      <c r="L568" s="75" t="s">
        <v>8409</v>
      </c>
      <c r="M568" s="125"/>
    </row>
    <row r="569" spans="1:13" x14ac:dyDescent="0.2">
      <c r="A569" s="105">
        <v>41512</v>
      </c>
      <c r="B569" s="7">
        <v>5231</v>
      </c>
      <c r="C569" s="19" t="s">
        <v>7127</v>
      </c>
      <c r="D569" s="6">
        <v>8000</v>
      </c>
      <c r="E569" s="6">
        <v>8000</v>
      </c>
      <c r="F569" s="6"/>
      <c r="G569" s="6"/>
      <c r="H569" s="6">
        <f>E569-F569</f>
        <v>8000</v>
      </c>
      <c r="I569" s="6">
        <f>+I568+G569-H569</f>
        <v>894978.86699999927</v>
      </c>
      <c r="J569" s="19" t="s">
        <v>7195</v>
      </c>
      <c r="K569" s="7"/>
      <c r="L569" s="75" t="s">
        <v>8409</v>
      </c>
      <c r="M569" s="86"/>
    </row>
    <row r="570" spans="1:13" x14ac:dyDescent="0.2">
      <c r="A570" s="105">
        <v>41512</v>
      </c>
      <c r="B570" s="7">
        <v>5232</v>
      </c>
      <c r="C570" s="19" t="s">
        <v>7753</v>
      </c>
      <c r="D570" s="6">
        <v>6000</v>
      </c>
      <c r="E570" s="6">
        <v>6000</v>
      </c>
      <c r="F570" s="6"/>
      <c r="G570" s="6"/>
      <c r="H570" s="128">
        <f>E570-F570</f>
        <v>6000</v>
      </c>
      <c r="I570" s="6">
        <f>+I569+G570-H570</f>
        <v>888978.86699999927</v>
      </c>
      <c r="J570" s="19" t="s">
        <v>7195</v>
      </c>
      <c r="K570" s="7"/>
      <c r="L570" s="123" t="s">
        <v>8409</v>
      </c>
      <c r="M570" s="86"/>
    </row>
    <row r="571" spans="1:13" x14ac:dyDescent="0.2">
      <c r="A571" s="105">
        <v>41512</v>
      </c>
      <c r="B571" s="7">
        <v>5233</v>
      </c>
      <c r="C571" s="19" t="s">
        <v>6294</v>
      </c>
      <c r="D571" s="6">
        <v>8000</v>
      </c>
      <c r="E571" s="6">
        <v>8000</v>
      </c>
      <c r="F571" s="6"/>
      <c r="G571" s="6"/>
      <c r="H571" s="6">
        <f>E571-F571</f>
        <v>8000</v>
      </c>
      <c r="I571" s="6">
        <f>+I570+G571-H571</f>
        <v>880978.86699999927</v>
      </c>
      <c r="J571" s="19" t="s">
        <v>7195</v>
      </c>
      <c r="K571" s="7"/>
      <c r="L571" s="75" t="s">
        <v>8409</v>
      </c>
    </row>
    <row r="572" spans="1:13" x14ac:dyDescent="0.2">
      <c r="A572" s="105">
        <v>41512</v>
      </c>
      <c r="B572" s="7">
        <v>5234</v>
      </c>
      <c r="C572" s="19" t="s">
        <v>7874</v>
      </c>
      <c r="D572" s="6">
        <v>6000</v>
      </c>
      <c r="E572" s="6">
        <v>6000</v>
      </c>
      <c r="F572" s="6"/>
      <c r="G572" s="6"/>
      <c r="H572" s="6">
        <f>E572-F572</f>
        <v>6000</v>
      </c>
      <c r="I572" s="6">
        <f>+I571+G572-H572</f>
        <v>874978.86699999927</v>
      </c>
      <c r="J572" s="19" t="s">
        <v>7195</v>
      </c>
      <c r="K572" s="7"/>
      <c r="L572" s="75" t="s">
        <v>8409</v>
      </c>
    </row>
    <row r="573" spans="1:13" x14ac:dyDescent="0.2">
      <c r="A573" s="105">
        <v>41512</v>
      </c>
      <c r="B573" s="7">
        <v>5235</v>
      </c>
      <c r="C573" s="19" t="s">
        <v>6410</v>
      </c>
      <c r="D573" s="6">
        <v>6000</v>
      </c>
      <c r="E573" s="6">
        <v>6000</v>
      </c>
      <c r="F573" s="6"/>
      <c r="G573" s="6"/>
      <c r="H573" s="6">
        <f>E573-F573</f>
        <v>6000</v>
      </c>
      <c r="I573" s="6">
        <f>+I572+G573-H573</f>
        <v>868978.86699999927</v>
      </c>
      <c r="J573" s="19" t="s">
        <v>7195</v>
      </c>
      <c r="K573" s="7"/>
      <c r="L573" s="75" t="s">
        <v>8409</v>
      </c>
    </row>
    <row r="574" spans="1:13" x14ac:dyDescent="0.2">
      <c r="A574" s="105">
        <v>41512</v>
      </c>
      <c r="B574" s="7">
        <v>5236</v>
      </c>
      <c r="C574" s="19" t="s">
        <v>8343</v>
      </c>
      <c r="D574" s="6">
        <v>4000</v>
      </c>
      <c r="E574" s="6">
        <v>4000</v>
      </c>
      <c r="F574" s="6"/>
      <c r="G574" s="6"/>
      <c r="H574" s="6">
        <f>E574-F574</f>
        <v>4000</v>
      </c>
      <c r="I574" s="6">
        <f>+I573+G574-H574</f>
        <v>864978.86699999927</v>
      </c>
      <c r="J574" s="19" t="s">
        <v>7195</v>
      </c>
      <c r="K574" s="7"/>
      <c r="L574" s="75" t="s">
        <v>8409</v>
      </c>
    </row>
    <row r="575" spans="1:13" x14ac:dyDescent="0.2">
      <c r="A575" s="105">
        <v>41512</v>
      </c>
      <c r="B575" s="7">
        <v>5237</v>
      </c>
      <c r="C575" s="19" t="s">
        <v>5790</v>
      </c>
      <c r="D575" s="6"/>
      <c r="E575" s="6"/>
      <c r="F575" s="6"/>
      <c r="G575" s="6"/>
      <c r="H575" s="6">
        <f>E575-F575</f>
        <v>0</v>
      </c>
      <c r="I575" s="6">
        <f>+I574+G575-H575</f>
        <v>864978.86699999927</v>
      </c>
      <c r="J575" s="19" t="s">
        <v>5790</v>
      </c>
      <c r="K575" s="7"/>
      <c r="L575" s="75" t="s">
        <v>5789</v>
      </c>
    </row>
    <row r="576" spans="1:13" x14ac:dyDescent="0.2">
      <c r="A576" s="105">
        <v>41512</v>
      </c>
      <c r="B576" s="7">
        <v>5238</v>
      </c>
      <c r="C576" s="19" t="s">
        <v>8342</v>
      </c>
      <c r="D576" s="6">
        <v>6000</v>
      </c>
      <c r="E576" s="6">
        <v>6000</v>
      </c>
      <c r="F576" s="6"/>
      <c r="G576" s="6"/>
      <c r="H576" s="6">
        <f>E576-F576</f>
        <v>6000</v>
      </c>
      <c r="I576" s="6">
        <f>+I575+G576-H576</f>
        <v>858978.86699999927</v>
      </c>
      <c r="J576" s="19" t="s">
        <v>7195</v>
      </c>
      <c r="K576" s="7"/>
      <c r="L576" s="75" t="s">
        <v>8409</v>
      </c>
    </row>
    <row r="577" spans="1:12" x14ac:dyDescent="0.2">
      <c r="A577" s="105">
        <v>41512</v>
      </c>
      <c r="B577" s="7">
        <v>5239</v>
      </c>
      <c r="C577" s="19" t="s">
        <v>8038</v>
      </c>
      <c r="D577" s="6">
        <v>10000</v>
      </c>
      <c r="E577" s="6">
        <v>10000</v>
      </c>
      <c r="F577" s="6"/>
      <c r="G577" s="6"/>
      <c r="H577" s="6">
        <f>E577-F577</f>
        <v>10000</v>
      </c>
      <c r="I577" s="6">
        <f>+I576+G577-H577</f>
        <v>848978.86699999927</v>
      </c>
      <c r="J577" s="19" t="s">
        <v>7195</v>
      </c>
      <c r="K577" s="7"/>
      <c r="L577" s="75" t="s">
        <v>8409</v>
      </c>
    </row>
    <row r="578" spans="1:12" x14ac:dyDescent="0.2">
      <c r="A578" s="105">
        <v>41512</v>
      </c>
      <c r="B578" s="7">
        <v>5240</v>
      </c>
      <c r="C578" s="19" t="s">
        <v>8341</v>
      </c>
      <c r="D578" s="6">
        <v>6000</v>
      </c>
      <c r="E578" s="6">
        <v>6000</v>
      </c>
      <c r="F578" s="6"/>
      <c r="G578" s="6"/>
      <c r="H578" s="6">
        <f>E578-F578</f>
        <v>6000</v>
      </c>
      <c r="I578" s="6">
        <f>+I577+G578-H578</f>
        <v>842978.86699999927</v>
      </c>
      <c r="J578" s="19" t="s">
        <v>7195</v>
      </c>
      <c r="K578" s="7"/>
      <c r="L578" s="75" t="s">
        <v>8409</v>
      </c>
    </row>
    <row r="579" spans="1:12" x14ac:dyDescent="0.2">
      <c r="A579" s="105">
        <v>41512</v>
      </c>
      <c r="B579" s="7">
        <v>5241</v>
      </c>
      <c r="C579" s="19" t="s">
        <v>6701</v>
      </c>
      <c r="D579" s="6">
        <v>10000</v>
      </c>
      <c r="E579" s="6">
        <v>10000</v>
      </c>
      <c r="F579" s="6"/>
      <c r="G579" s="6"/>
      <c r="H579" s="6">
        <f>E579-F579</f>
        <v>10000</v>
      </c>
      <c r="I579" s="6">
        <f>+I578+G579-H579</f>
        <v>832978.86699999927</v>
      </c>
      <c r="J579" s="19" t="s">
        <v>7195</v>
      </c>
      <c r="K579" s="7"/>
      <c r="L579" s="75" t="s">
        <v>8409</v>
      </c>
    </row>
    <row r="580" spans="1:12" x14ac:dyDescent="0.2">
      <c r="A580" s="105">
        <v>41512</v>
      </c>
      <c r="B580" s="7">
        <v>5242</v>
      </c>
      <c r="C580" s="19" t="s">
        <v>6442</v>
      </c>
      <c r="D580" s="6">
        <v>8000</v>
      </c>
      <c r="E580" s="6">
        <v>8000</v>
      </c>
      <c r="F580" s="6"/>
      <c r="G580" s="6"/>
      <c r="H580" s="6">
        <f>E580-F580</f>
        <v>8000</v>
      </c>
      <c r="I580" s="6">
        <f>+I579+G580-H580</f>
        <v>824978.86699999927</v>
      </c>
      <c r="J580" s="19" t="s">
        <v>7195</v>
      </c>
      <c r="K580" s="7"/>
      <c r="L580" s="75" t="s">
        <v>8409</v>
      </c>
    </row>
    <row r="581" spans="1:12" x14ac:dyDescent="0.2">
      <c r="A581" s="105">
        <v>41512</v>
      </c>
      <c r="B581" s="7">
        <v>5243</v>
      </c>
      <c r="C581" s="19" t="s">
        <v>8663</v>
      </c>
      <c r="D581" s="6">
        <v>6000</v>
      </c>
      <c r="E581" s="6">
        <v>6000</v>
      </c>
      <c r="F581" s="6"/>
      <c r="G581" s="6"/>
      <c r="H581" s="128">
        <f>E581-F581</f>
        <v>6000</v>
      </c>
      <c r="I581" s="6">
        <f>+I580+G581-H581</f>
        <v>818978.86699999927</v>
      </c>
      <c r="J581" s="19" t="s">
        <v>7195</v>
      </c>
      <c r="K581" s="7"/>
      <c r="L581" s="123" t="s">
        <v>8409</v>
      </c>
    </row>
    <row r="582" spans="1:12" x14ac:dyDescent="0.2">
      <c r="A582" s="105">
        <v>41512</v>
      </c>
      <c r="B582" s="7">
        <v>5244</v>
      </c>
      <c r="C582" s="19" t="s">
        <v>8327</v>
      </c>
      <c r="D582" s="6">
        <v>10000</v>
      </c>
      <c r="E582" s="6">
        <v>10000</v>
      </c>
      <c r="F582" s="6"/>
      <c r="G582" s="6"/>
      <c r="H582" s="6">
        <f>E582-F582</f>
        <v>10000</v>
      </c>
      <c r="I582" s="6">
        <f>+I581+G582-H582</f>
        <v>808978.86699999927</v>
      </c>
      <c r="J582" s="19" t="s">
        <v>7195</v>
      </c>
      <c r="K582" s="7"/>
      <c r="L582" s="75" t="s">
        <v>8409</v>
      </c>
    </row>
    <row r="583" spans="1:12" x14ac:dyDescent="0.2">
      <c r="A583" s="105">
        <v>41512</v>
      </c>
      <c r="B583" s="7">
        <v>5245</v>
      </c>
      <c r="C583" s="19" t="s">
        <v>5790</v>
      </c>
      <c r="D583" s="6"/>
      <c r="E583" s="6"/>
      <c r="F583" s="6"/>
      <c r="G583" s="6"/>
      <c r="H583" s="6">
        <f>E583-F583</f>
        <v>0</v>
      </c>
      <c r="I583" s="6">
        <f>+I582+G583-H583</f>
        <v>808978.86699999927</v>
      </c>
      <c r="J583" s="19" t="s">
        <v>5790</v>
      </c>
      <c r="K583" s="7"/>
      <c r="L583" s="75" t="s">
        <v>5789</v>
      </c>
    </row>
    <row r="584" spans="1:12" x14ac:dyDescent="0.2">
      <c r="A584" s="105">
        <v>41512</v>
      </c>
      <c r="B584" s="7">
        <v>5246</v>
      </c>
      <c r="C584" s="19" t="s">
        <v>8338</v>
      </c>
      <c r="D584" s="6">
        <v>6000</v>
      </c>
      <c r="E584" s="6">
        <v>6000</v>
      </c>
      <c r="F584" s="6"/>
      <c r="G584" s="6"/>
      <c r="H584" s="6">
        <f>E584-F584</f>
        <v>6000</v>
      </c>
      <c r="I584" s="6">
        <f>+I583+G584-H584</f>
        <v>802978.86699999927</v>
      </c>
      <c r="J584" s="19" t="s">
        <v>6798</v>
      </c>
      <c r="K584" s="7"/>
      <c r="L584" s="75" t="s">
        <v>8409</v>
      </c>
    </row>
    <row r="585" spans="1:12" x14ac:dyDescent="0.2">
      <c r="A585" s="105">
        <v>41512</v>
      </c>
      <c r="B585" s="7">
        <v>5247</v>
      </c>
      <c r="C585" s="19" t="s">
        <v>8270</v>
      </c>
      <c r="D585" s="6">
        <v>2500</v>
      </c>
      <c r="E585" s="6">
        <v>2500</v>
      </c>
      <c r="F585" s="6"/>
      <c r="G585" s="6"/>
      <c r="H585" s="6">
        <f>E585-F585</f>
        <v>2500</v>
      </c>
      <c r="I585" s="6">
        <f>+I584+G585-H585</f>
        <v>800478.86699999927</v>
      </c>
      <c r="J585" s="19" t="s">
        <v>7195</v>
      </c>
      <c r="K585" s="7"/>
      <c r="L585" s="75" t="s">
        <v>8409</v>
      </c>
    </row>
    <row r="586" spans="1:12" x14ac:dyDescent="0.2">
      <c r="A586" s="105">
        <v>41512</v>
      </c>
      <c r="B586" s="7">
        <v>5248</v>
      </c>
      <c r="C586" s="19" t="s">
        <v>8552</v>
      </c>
      <c r="D586" s="6">
        <v>2000</v>
      </c>
      <c r="E586" s="6">
        <v>2000</v>
      </c>
      <c r="F586" s="6"/>
      <c r="G586" s="6"/>
      <c r="H586" s="6">
        <f>E586-F586</f>
        <v>2000</v>
      </c>
      <c r="I586" s="6">
        <f>+I585+G586-H586</f>
        <v>798478.86699999927</v>
      </c>
      <c r="J586" s="19" t="s">
        <v>7195</v>
      </c>
      <c r="K586" s="7"/>
      <c r="L586" s="75" t="s">
        <v>8409</v>
      </c>
    </row>
    <row r="587" spans="1:12" x14ac:dyDescent="0.2">
      <c r="A587" s="105">
        <v>41512</v>
      </c>
      <c r="B587" s="7">
        <v>5249</v>
      </c>
      <c r="C587" s="19" t="s">
        <v>7901</v>
      </c>
      <c r="D587" s="6">
        <v>7000</v>
      </c>
      <c r="E587" s="6">
        <v>7000</v>
      </c>
      <c r="F587" s="6"/>
      <c r="G587" s="6"/>
      <c r="H587" s="6">
        <f>E587-F587</f>
        <v>7000</v>
      </c>
      <c r="I587" s="6">
        <f>+I586+G587-H587</f>
        <v>791478.86699999927</v>
      </c>
      <c r="J587" s="19" t="s">
        <v>7158</v>
      </c>
      <c r="K587" s="131"/>
      <c r="L587" s="130" t="s">
        <v>8409</v>
      </c>
    </row>
    <row r="588" spans="1:12" x14ac:dyDescent="0.2">
      <c r="A588" s="105">
        <v>41512</v>
      </c>
      <c r="B588" s="7">
        <v>5250</v>
      </c>
      <c r="C588" s="19" t="s">
        <v>7458</v>
      </c>
      <c r="D588" s="6">
        <v>5525</v>
      </c>
      <c r="E588" s="6">
        <v>5525</v>
      </c>
      <c r="F588" s="6"/>
      <c r="G588" s="6"/>
      <c r="H588" s="6">
        <f>E588-F588</f>
        <v>5525</v>
      </c>
      <c r="I588" s="6">
        <f>+I587+G588-H588</f>
        <v>785953.86699999927</v>
      </c>
      <c r="J588" s="19" t="s">
        <v>7195</v>
      </c>
      <c r="K588" s="7"/>
      <c r="L588" s="75" t="s">
        <v>8409</v>
      </c>
    </row>
    <row r="589" spans="1:12" x14ac:dyDescent="0.2">
      <c r="A589" s="105">
        <v>41512</v>
      </c>
      <c r="B589" s="7">
        <v>5251</v>
      </c>
      <c r="C589" s="19" t="s">
        <v>7771</v>
      </c>
      <c r="D589" s="6">
        <v>6000</v>
      </c>
      <c r="E589" s="6">
        <v>6000</v>
      </c>
      <c r="F589" s="6"/>
      <c r="G589" s="6"/>
      <c r="H589" s="6">
        <f>E589-F589</f>
        <v>6000</v>
      </c>
      <c r="I589" s="6">
        <f>+I588+G589-H589</f>
        <v>779953.86699999927</v>
      </c>
      <c r="J589" s="19" t="s">
        <v>7195</v>
      </c>
      <c r="K589" s="7"/>
      <c r="L589" s="75" t="s">
        <v>8409</v>
      </c>
    </row>
    <row r="590" spans="1:12" x14ac:dyDescent="0.2">
      <c r="A590" s="105">
        <v>41495</v>
      </c>
      <c r="B590" s="7"/>
      <c r="C590" s="20" t="s">
        <v>8118</v>
      </c>
      <c r="D590" s="6">
        <v>159115.69</v>
      </c>
      <c r="E590" s="6">
        <v>159115.69</v>
      </c>
      <c r="F590" s="6"/>
      <c r="G590" s="6"/>
      <c r="H590" s="6">
        <f>E590-F590</f>
        <v>159115.69</v>
      </c>
      <c r="I590" s="4">
        <f>+I589+G590-H590</f>
        <v>620838.17699999921</v>
      </c>
      <c r="J590" s="19"/>
      <c r="K590" s="7"/>
      <c r="L590" s="75"/>
    </row>
    <row r="591" spans="1:12" x14ac:dyDescent="0.2">
      <c r="A591" s="105"/>
      <c r="B591" s="7"/>
      <c r="C591" s="20" t="s">
        <v>8675</v>
      </c>
      <c r="D591" s="6"/>
      <c r="E591" s="6"/>
      <c r="F591" s="6"/>
      <c r="G591" s="6">
        <v>367288.78</v>
      </c>
      <c r="H591" s="6">
        <f>E591-F591</f>
        <v>0</v>
      </c>
      <c r="I591" s="4">
        <f>+I590+G591-H591</f>
        <v>988126.95699999924</v>
      </c>
      <c r="J591" s="19"/>
      <c r="K591" s="7"/>
      <c r="L591" s="75"/>
    </row>
    <row r="592" spans="1:12" x14ac:dyDescent="0.2">
      <c r="A592" s="19"/>
      <c r="B592" s="7"/>
      <c r="C592" s="20" t="s">
        <v>8674</v>
      </c>
      <c r="D592" s="6"/>
      <c r="E592" s="6"/>
      <c r="F592" s="6"/>
      <c r="G592" s="6"/>
      <c r="H592" s="6">
        <v>760.03</v>
      </c>
      <c r="I592" s="13">
        <f>+I591+G592-H592</f>
        <v>987366.92699999921</v>
      </c>
      <c r="J592" s="19"/>
      <c r="K592" s="7"/>
      <c r="L592" s="75"/>
    </row>
    <row r="593" spans="1:12" x14ac:dyDescent="0.2">
      <c r="A593" s="19"/>
      <c r="B593" s="7"/>
      <c r="C593" s="113" t="s">
        <v>8673</v>
      </c>
      <c r="D593" s="6"/>
      <c r="E593" s="6"/>
      <c r="F593" s="6"/>
      <c r="G593" s="6"/>
      <c r="H593" s="13">
        <v>584916.97</v>
      </c>
      <c r="I593" s="6">
        <f>+I592+G593-H593</f>
        <v>402449.95699999924</v>
      </c>
      <c r="J593" s="19"/>
      <c r="K593" s="7"/>
      <c r="L593" s="129" t="s">
        <v>8672</v>
      </c>
    </row>
    <row r="594" spans="1:12" x14ac:dyDescent="0.2">
      <c r="A594" s="19"/>
      <c r="B594" s="7"/>
      <c r="C594" s="113" t="s">
        <v>5997</v>
      </c>
      <c r="D594" s="6"/>
      <c r="E594" s="6"/>
      <c r="F594" s="6"/>
      <c r="G594" s="6"/>
      <c r="H594" s="6">
        <f>E594-F594</f>
        <v>0</v>
      </c>
      <c r="I594" s="6">
        <f>+I593+G594-H594</f>
        <v>402449.95699999924</v>
      </c>
      <c r="J594" s="19"/>
      <c r="K594" s="7"/>
      <c r="L594" s="75"/>
    </row>
    <row r="595" spans="1:12" x14ac:dyDescent="0.2">
      <c r="A595" s="19"/>
      <c r="B595" s="7">
        <v>5252</v>
      </c>
      <c r="C595" s="19" t="s">
        <v>5790</v>
      </c>
      <c r="D595" s="6"/>
      <c r="E595" s="6"/>
      <c r="F595" s="6">
        <f>E595*0.05</f>
        <v>0</v>
      </c>
      <c r="G595" s="6"/>
      <c r="H595" s="6">
        <f>E595-F595</f>
        <v>0</v>
      </c>
      <c r="I595" s="6">
        <f>+I594+G595-H595</f>
        <v>402449.95699999924</v>
      </c>
      <c r="J595" s="19" t="s">
        <v>5790</v>
      </c>
      <c r="K595" s="7"/>
      <c r="L595" s="75" t="s">
        <v>5789</v>
      </c>
    </row>
    <row r="596" spans="1:12" x14ac:dyDescent="0.2">
      <c r="A596" s="105">
        <v>41520</v>
      </c>
      <c r="B596" s="7">
        <v>5253</v>
      </c>
      <c r="C596" s="19" t="s">
        <v>8519</v>
      </c>
      <c r="D596" s="6">
        <v>22650</v>
      </c>
      <c r="E596" s="6">
        <v>22650</v>
      </c>
      <c r="F596" s="6">
        <f>E596*0.05</f>
        <v>1132.5</v>
      </c>
      <c r="G596" s="6"/>
      <c r="H596" s="128">
        <f>E596-F596</f>
        <v>21517.5</v>
      </c>
      <c r="I596" s="6">
        <f>+I595+G596-H596</f>
        <v>380932.45699999924</v>
      </c>
      <c r="J596" s="19" t="s">
        <v>8642</v>
      </c>
      <c r="K596" s="7">
        <v>5</v>
      </c>
      <c r="L596" s="123" t="s">
        <v>8409</v>
      </c>
    </row>
    <row r="597" spans="1:12" x14ac:dyDescent="0.2">
      <c r="A597" s="105">
        <v>41520</v>
      </c>
      <c r="B597" s="7">
        <v>5254</v>
      </c>
      <c r="C597" s="19" t="s">
        <v>8483</v>
      </c>
      <c r="D597" s="6">
        <v>12004</v>
      </c>
      <c r="E597" s="6">
        <v>12004</v>
      </c>
      <c r="F597" s="6">
        <f>E597*0.05</f>
        <v>600.20000000000005</v>
      </c>
      <c r="G597" s="6"/>
      <c r="H597" s="128">
        <f>E597-F597</f>
        <v>11403.8</v>
      </c>
      <c r="I597" s="6">
        <f>+I596+G597-H597</f>
        <v>369528.65699999925</v>
      </c>
      <c r="J597" s="19" t="s">
        <v>7170</v>
      </c>
      <c r="K597" s="7">
        <v>5</v>
      </c>
      <c r="L597" s="123" t="s">
        <v>8409</v>
      </c>
    </row>
    <row r="598" spans="1:12" x14ac:dyDescent="0.2">
      <c r="A598" s="105">
        <v>41520</v>
      </c>
      <c r="B598" s="7">
        <v>5255</v>
      </c>
      <c r="C598" s="19" t="s">
        <v>8143</v>
      </c>
      <c r="D598" s="6">
        <v>45000</v>
      </c>
      <c r="E598" s="6">
        <v>45000</v>
      </c>
      <c r="F598" s="6">
        <f>E598*0.05</f>
        <v>2250</v>
      </c>
      <c r="G598" s="6"/>
      <c r="H598" s="128">
        <f>E598-F598</f>
        <v>42750</v>
      </c>
      <c r="I598" s="6">
        <f>+I597+G598-H598</f>
        <v>326778.65699999925</v>
      </c>
      <c r="J598" s="19" t="s">
        <v>8671</v>
      </c>
      <c r="K598" s="7">
        <v>5</v>
      </c>
      <c r="L598" s="123" t="s">
        <v>8409</v>
      </c>
    </row>
    <row r="599" spans="1:12" x14ac:dyDescent="0.2">
      <c r="A599" s="105">
        <v>41520</v>
      </c>
      <c r="B599" s="7">
        <v>5256</v>
      </c>
      <c r="C599" s="19" t="s">
        <v>8645</v>
      </c>
      <c r="D599" s="6">
        <v>3540</v>
      </c>
      <c r="E599" s="6">
        <v>3540</v>
      </c>
      <c r="F599" s="6">
        <f>E599*0.05</f>
        <v>177</v>
      </c>
      <c r="G599" s="6"/>
      <c r="H599" s="128">
        <f>E599-F599</f>
        <v>3363</v>
      </c>
      <c r="I599" s="6">
        <f>+I598+G599-H599</f>
        <v>323415.65699999925</v>
      </c>
      <c r="J599" s="19" t="s">
        <v>5851</v>
      </c>
      <c r="K599" s="7">
        <v>5</v>
      </c>
      <c r="L599" s="123" t="s">
        <v>8409</v>
      </c>
    </row>
    <row r="600" spans="1:12" x14ac:dyDescent="0.2">
      <c r="A600" s="105">
        <v>41520</v>
      </c>
      <c r="B600" s="7">
        <v>5257</v>
      </c>
      <c r="C600" s="19" t="s">
        <v>8061</v>
      </c>
      <c r="D600" s="6">
        <v>15000</v>
      </c>
      <c r="E600" s="6">
        <v>15000</v>
      </c>
      <c r="F600" s="6">
        <f>E600*0.05</f>
        <v>750</v>
      </c>
      <c r="G600" s="6"/>
      <c r="H600" s="128">
        <f>E600-F600</f>
        <v>14250</v>
      </c>
      <c r="I600" s="6">
        <f>+I599+G600-H600</f>
        <v>309165.65699999925</v>
      </c>
      <c r="J600" s="3" t="s">
        <v>128</v>
      </c>
      <c r="K600" s="7">
        <v>5</v>
      </c>
      <c r="L600" s="123" t="s">
        <v>8409</v>
      </c>
    </row>
    <row r="601" spans="1:12" x14ac:dyDescent="0.2">
      <c r="A601" s="105">
        <v>41520</v>
      </c>
      <c r="B601" s="7">
        <v>5258</v>
      </c>
      <c r="C601" s="19" t="s">
        <v>5871</v>
      </c>
      <c r="D601" s="6">
        <v>10500</v>
      </c>
      <c r="E601" s="6">
        <v>10500</v>
      </c>
      <c r="F601" s="6">
        <f>E601*0.05</f>
        <v>525</v>
      </c>
      <c r="G601" s="6"/>
      <c r="H601" s="128">
        <f>E601-F601</f>
        <v>9975</v>
      </c>
      <c r="I601" s="6">
        <f>+I600+G601-H601</f>
        <v>299190.65699999925</v>
      </c>
      <c r="J601" s="3" t="s">
        <v>7293</v>
      </c>
      <c r="K601" s="7">
        <v>5</v>
      </c>
      <c r="L601" s="123" t="s">
        <v>8409</v>
      </c>
    </row>
    <row r="602" spans="1:12" x14ac:dyDescent="0.2">
      <c r="A602" s="105">
        <v>41520</v>
      </c>
      <c r="B602" s="7">
        <v>5259</v>
      </c>
      <c r="C602" s="19" t="s">
        <v>267</v>
      </c>
      <c r="D602" s="6">
        <v>6195</v>
      </c>
      <c r="E602" s="6">
        <v>6195</v>
      </c>
      <c r="F602" s="6">
        <v>262.5</v>
      </c>
      <c r="G602" s="6"/>
      <c r="H602" s="128">
        <f>E602-F602</f>
        <v>5932.5</v>
      </c>
      <c r="I602" s="6">
        <f>+I601+G602-H602</f>
        <v>293258.15699999925</v>
      </c>
      <c r="J602" s="3" t="s">
        <v>7817</v>
      </c>
      <c r="K602" s="7">
        <v>5</v>
      </c>
      <c r="L602" s="123" t="s">
        <v>8409</v>
      </c>
    </row>
    <row r="603" spans="1:12" x14ac:dyDescent="0.2">
      <c r="A603" s="105">
        <v>41520</v>
      </c>
      <c r="B603" s="7">
        <v>5260</v>
      </c>
      <c r="C603" s="19" t="s">
        <v>8670</v>
      </c>
      <c r="D603" s="6">
        <v>1215</v>
      </c>
      <c r="E603" s="6">
        <v>1215</v>
      </c>
      <c r="F603" s="6"/>
      <c r="G603" s="6"/>
      <c r="H603" s="128">
        <f>E603-F603</f>
        <v>1215</v>
      </c>
      <c r="I603" s="6">
        <f>+I602+G603-H603</f>
        <v>292043.15699999925</v>
      </c>
      <c r="J603" s="3" t="s">
        <v>7832</v>
      </c>
      <c r="K603" s="7">
        <v>5</v>
      </c>
      <c r="L603" s="123" t="s">
        <v>8409</v>
      </c>
    </row>
    <row r="604" spans="1:12" x14ac:dyDescent="0.2">
      <c r="A604" s="105">
        <v>41520</v>
      </c>
      <c r="B604" s="7">
        <v>5261</v>
      </c>
      <c r="C604" s="19" t="s">
        <v>2921</v>
      </c>
      <c r="D604" s="6">
        <v>42126</v>
      </c>
      <c r="E604" s="6">
        <v>42126</v>
      </c>
      <c r="F604" s="6">
        <v>1785</v>
      </c>
      <c r="G604" s="6"/>
      <c r="H604" s="128">
        <f>E604-F604</f>
        <v>40341</v>
      </c>
      <c r="I604" s="6">
        <f>+I603+G604-H604</f>
        <v>251702.15699999925</v>
      </c>
      <c r="J604" s="3" t="s">
        <v>5941</v>
      </c>
      <c r="K604" s="7">
        <v>5</v>
      </c>
      <c r="L604" s="123" t="s">
        <v>8409</v>
      </c>
    </row>
    <row r="605" spans="1:12" x14ac:dyDescent="0.2">
      <c r="A605" s="105">
        <v>41520</v>
      </c>
      <c r="B605" s="7">
        <v>5262</v>
      </c>
      <c r="C605" s="19" t="s">
        <v>7846</v>
      </c>
      <c r="D605" s="6">
        <v>16000</v>
      </c>
      <c r="E605" s="6">
        <v>16000</v>
      </c>
      <c r="F605" s="6"/>
      <c r="G605" s="6"/>
      <c r="H605" s="128">
        <f>E605-F605</f>
        <v>16000</v>
      </c>
      <c r="I605" s="6">
        <f>+I604+G605-H605</f>
        <v>235702.15699999925</v>
      </c>
      <c r="J605" s="3" t="s">
        <v>8669</v>
      </c>
      <c r="K605" s="7"/>
      <c r="L605" s="123" t="s">
        <v>8409</v>
      </c>
    </row>
    <row r="606" spans="1:12" x14ac:dyDescent="0.2">
      <c r="A606" s="105">
        <v>41520</v>
      </c>
      <c r="B606" s="7">
        <v>5263</v>
      </c>
      <c r="C606" s="19" t="s">
        <v>8590</v>
      </c>
      <c r="D606" s="6">
        <v>3000</v>
      </c>
      <c r="E606" s="6">
        <v>3000</v>
      </c>
      <c r="F606" s="6"/>
      <c r="G606" s="6"/>
      <c r="H606" s="128">
        <f>E606-F606</f>
        <v>3000</v>
      </c>
      <c r="I606" s="6">
        <f>+I605+G606-H606</f>
        <v>232702.15699999925</v>
      </c>
      <c r="J606" s="3" t="s">
        <v>8668</v>
      </c>
      <c r="K606" s="7"/>
      <c r="L606" s="123" t="s">
        <v>8409</v>
      </c>
    </row>
    <row r="607" spans="1:12" x14ac:dyDescent="0.2">
      <c r="A607" s="105">
        <v>41520</v>
      </c>
      <c r="B607" s="7">
        <v>5264</v>
      </c>
      <c r="C607" s="20" t="s">
        <v>8329</v>
      </c>
      <c r="D607" s="6">
        <v>4000</v>
      </c>
      <c r="E607" s="6">
        <v>4000</v>
      </c>
      <c r="F607" s="6"/>
      <c r="G607" s="6"/>
      <c r="H607" s="128">
        <f>E607-F607</f>
        <v>4000</v>
      </c>
      <c r="I607" s="6">
        <f>+I606+G607-H607</f>
        <v>228702.15699999925</v>
      </c>
      <c r="J607" s="8" t="s">
        <v>8328</v>
      </c>
      <c r="K607" s="7"/>
      <c r="L607" s="123" t="s">
        <v>8409</v>
      </c>
    </row>
    <row r="608" spans="1:12" x14ac:dyDescent="0.2">
      <c r="A608" s="105">
        <v>41520</v>
      </c>
      <c r="B608" s="7">
        <v>5265</v>
      </c>
      <c r="C608" s="20" t="s">
        <v>8331</v>
      </c>
      <c r="D608" s="6">
        <v>1000</v>
      </c>
      <c r="E608" s="6">
        <v>1000</v>
      </c>
      <c r="F608" s="6"/>
      <c r="G608" s="6"/>
      <c r="H608" s="128">
        <f>E608-F608</f>
        <v>1000</v>
      </c>
      <c r="I608" s="6">
        <f>+I607+G608-H608</f>
        <v>227702.15699999925</v>
      </c>
      <c r="J608" s="8" t="s">
        <v>8326</v>
      </c>
      <c r="K608" s="7"/>
      <c r="L608" s="123" t="s">
        <v>8409</v>
      </c>
    </row>
    <row r="609" spans="1:13" x14ac:dyDescent="0.2">
      <c r="A609" s="105">
        <v>41520</v>
      </c>
      <c r="B609" s="7">
        <v>5266</v>
      </c>
      <c r="C609" s="20" t="s">
        <v>8323</v>
      </c>
      <c r="D609" s="6">
        <v>3000</v>
      </c>
      <c r="E609" s="6">
        <v>3000</v>
      </c>
      <c r="F609" s="6"/>
      <c r="G609" s="6"/>
      <c r="H609" s="128">
        <f>E609-F609</f>
        <v>3000</v>
      </c>
      <c r="I609" s="6">
        <f>+I608+G609-H609</f>
        <v>224702.15699999925</v>
      </c>
      <c r="J609" s="8" t="s">
        <v>8667</v>
      </c>
      <c r="K609" s="7"/>
      <c r="L609" s="123" t="s">
        <v>8409</v>
      </c>
    </row>
    <row r="610" spans="1:13" x14ac:dyDescent="0.2">
      <c r="A610" s="19"/>
      <c r="B610" s="7">
        <v>5267</v>
      </c>
      <c r="C610" s="20" t="s">
        <v>5790</v>
      </c>
      <c r="D610" s="6"/>
      <c r="E610" s="6"/>
      <c r="F610" s="6">
        <f>E610*0.05</f>
        <v>0</v>
      </c>
      <c r="G610" s="6"/>
      <c r="H610" s="128">
        <f>E610-F610</f>
        <v>0</v>
      </c>
      <c r="I610" s="6">
        <f>+I609+G610-H610</f>
        <v>224702.15699999925</v>
      </c>
      <c r="J610" s="8" t="s">
        <v>5790</v>
      </c>
      <c r="K610" s="7"/>
      <c r="L610" s="75" t="s">
        <v>5789</v>
      </c>
    </row>
    <row r="611" spans="1:13" x14ac:dyDescent="0.2">
      <c r="A611" s="105">
        <v>41520</v>
      </c>
      <c r="B611" s="7">
        <v>5268</v>
      </c>
      <c r="C611" s="20" t="s">
        <v>8325</v>
      </c>
      <c r="D611" s="6">
        <v>3000</v>
      </c>
      <c r="E611" s="6">
        <v>3000</v>
      </c>
      <c r="F611" s="6"/>
      <c r="G611" s="6"/>
      <c r="H611" s="128">
        <f>E611-F611</f>
        <v>3000</v>
      </c>
      <c r="I611" s="6">
        <f>+I610+G611-H611</f>
        <v>221702.15699999925</v>
      </c>
      <c r="J611" s="8" t="s">
        <v>8666</v>
      </c>
      <c r="K611" s="7"/>
      <c r="L611" s="123" t="s">
        <v>8409</v>
      </c>
    </row>
    <row r="612" spans="1:13" x14ac:dyDescent="0.2">
      <c r="A612" s="105">
        <v>41520</v>
      </c>
      <c r="B612" s="7">
        <v>5269</v>
      </c>
      <c r="C612" s="20" t="s">
        <v>8665</v>
      </c>
      <c r="D612" s="6">
        <v>4000</v>
      </c>
      <c r="E612" s="6">
        <v>4000</v>
      </c>
      <c r="F612" s="6"/>
      <c r="G612" s="6"/>
      <c r="H612" s="128">
        <f>E612-F612</f>
        <v>4000</v>
      </c>
      <c r="I612" s="6">
        <f>+I611+G612-H612</f>
        <v>217702.15699999925</v>
      </c>
      <c r="J612" s="8" t="s">
        <v>8653</v>
      </c>
      <c r="K612" s="7"/>
      <c r="L612" s="123" t="s">
        <v>8409</v>
      </c>
    </row>
    <row r="613" spans="1:13" x14ac:dyDescent="0.2">
      <c r="A613" s="105">
        <v>41520</v>
      </c>
      <c r="B613" s="7">
        <v>5270</v>
      </c>
      <c r="C613" s="20" t="s">
        <v>8616</v>
      </c>
      <c r="D613" s="6">
        <v>2000</v>
      </c>
      <c r="E613" s="6">
        <v>2000</v>
      </c>
      <c r="F613" s="6"/>
      <c r="G613" s="6"/>
      <c r="H613" s="128">
        <f>E613-F613</f>
        <v>2000</v>
      </c>
      <c r="I613" s="6">
        <f>+I612+G613-H613</f>
        <v>215702.15699999925</v>
      </c>
      <c r="J613" s="8" t="s">
        <v>8664</v>
      </c>
      <c r="K613" s="7"/>
      <c r="L613" s="123" t="s">
        <v>8409</v>
      </c>
    </row>
    <row r="614" spans="1:13" x14ac:dyDescent="0.2">
      <c r="A614" s="105">
        <v>41537</v>
      </c>
      <c r="B614" s="7">
        <v>5271</v>
      </c>
      <c r="C614" s="20" t="s">
        <v>8663</v>
      </c>
      <c r="D614" s="6">
        <v>2500</v>
      </c>
      <c r="E614" s="6">
        <v>2500</v>
      </c>
      <c r="F614" s="6"/>
      <c r="G614" s="6"/>
      <c r="H614" s="128">
        <f>E614-F614</f>
        <v>2500</v>
      </c>
      <c r="I614" s="6">
        <f>+I613+G614-H614</f>
        <v>213202.15699999925</v>
      </c>
      <c r="J614" s="8" t="s">
        <v>7364</v>
      </c>
      <c r="K614" s="7"/>
      <c r="L614" s="123" t="s">
        <v>8409</v>
      </c>
    </row>
    <row r="615" spans="1:13" x14ac:dyDescent="0.2">
      <c r="A615" s="19"/>
      <c r="B615" s="7">
        <v>5272</v>
      </c>
      <c r="C615" s="20" t="s">
        <v>5790</v>
      </c>
      <c r="D615" s="6"/>
      <c r="E615" s="6"/>
      <c r="F615" s="6">
        <f>E615*0.05</f>
        <v>0</v>
      </c>
      <c r="G615" s="6"/>
      <c r="H615" s="128">
        <f>E615-F615</f>
        <v>0</v>
      </c>
      <c r="I615" s="6">
        <f>+I614+G615-H615</f>
        <v>213202.15699999925</v>
      </c>
      <c r="J615" s="8" t="s">
        <v>5790</v>
      </c>
      <c r="K615" s="7"/>
      <c r="L615" s="75" t="s">
        <v>5789</v>
      </c>
    </row>
    <row r="616" spans="1:13" x14ac:dyDescent="0.2">
      <c r="A616" s="105">
        <v>41542</v>
      </c>
      <c r="B616" s="7">
        <v>5273</v>
      </c>
      <c r="C616" s="20" t="s">
        <v>5790</v>
      </c>
      <c r="D616" s="6"/>
      <c r="E616" s="6"/>
      <c r="F616" s="6"/>
      <c r="G616" s="6"/>
      <c r="H616" s="128">
        <f>E616-F616</f>
        <v>0</v>
      </c>
      <c r="I616" s="6">
        <f>+I615+G616-H616</f>
        <v>213202.15699999925</v>
      </c>
      <c r="J616" s="8" t="s">
        <v>5790</v>
      </c>
      <c r="K616" s="7"/>
      <c r="L616" s="75" t="s">
        <v>5789</v>
      </c>
    </row>
    <row r="617" spans="1:13" x14ac:dyDescent="0.2">
      <c r="A617" s="105">
        <v>41542</v>
      </c>
      <c r="B617" s="7">
        <v>5274</v>
      </c>
      <c r="C617" s="19" t="s">
        <v>8345</v>
      </c>
      <c r="D617" s="128">
        <v>9000</v>
      </c>
      <c r="E617" s="128">
        <v>9000</v>
      </c>
      <c r="F617" s="6"/>
      <c r="G617" s="6"/>
      <c r="H617" s="128">
        <f>E617-F617</f>
        <v>9000</v>
      </c>
      <c r="I617" s="6">
        <f>+I616+G617-H617</f>
        <v>204202.15699999925</v>
      </c>
      <c r="J617" s="3" t="s">
        <v>8246</v>
      </c>
      <c r="K617" s="7"/>
      <c r="L617" s="123" t="s">
        <v>8409</v>
      </c>
      <c r="M617" s="86"/>
    </row>
    <row r="618" spans="1:13" x14ac:dyDescent="0.2">
      <c r="A618" s="105">
        <v>41542</v>
      </c>
      <c r="B618" s="7">
        <v>5275</v>
      </c>
      <c r="C618" s="19" t="s">
        <v>8344</v>
      </c>
      <c r="D618" s="128">
        <v>9000</v>
      </c>
      <c r="E618" s="128">
        <v>9000</v>
      </c>
      <c r="F618" s="6"/>
      <c r="G618" s="6"/>
      <c r="H618" s="128">
        <f>E618-F618</f>
        <v>9000</v>
      </c>
      <c r="I618" s="6">
        <f>+I617+G618-H618</f>
        <v>195202.15699999925</v>
      </c>
      <c r="J618" s="3" t="s">
        <v>8246</v>
      </c>
      <c r="K618" s="7"/>
      <c r="L618" s="123" t="s">
        <v>8409</v>
      </c>
    </row>
    <row r="619" spans="1:13" x14ac:dyDescent="0.2">
      <c r="A619" s="105">
        <v>41542</v>
      </c>
      <c r="B619" s="7">
        <v>5276</v>
      </c>
      <c r="C619" s="19" t="s">
        <v>8490</v>
      </c>
      <c r="D619" s="128">
        <v>6000</v>
      </c>
      <c r="E619" s="128">
        <v>6000</v>
      </c>
      <c r="F619" s="6"/>
      <c r="G619" s="6"/>
      <c r="H619" s="128">
        <f>E619-F619</f>
        <v>6000</v>
      </c>
      <c r="I619" s="6">
        <f>+I618+G619-H619</f>
        <v>189202.15699999925</v>
      </c>
      <c r="J619" s="19" t="s">
        <v>8662</v>
      </c>
      <c r="K619" s="7"/>
      <c r="L619" s="123" t="s">
        <v>8409</v>
      </c>
      <c r="M619" s="86"/>
    </row>
    <row r="620" spans="1:13" x14ac:dyDescent="0.2">
      <c r="A620" s="105">
        <v>41542</v>
      </c>
      <c r="B620" s="7">
        <v>5277</v>
      </c>
      <c r="C620" s="20" t="s">
        <v>7127</v>
      </c>
      <c r="D620" s="128">
        <v>8000</v>
      </c>
      <c r="E620" s="128">
        <v>8000</v>
      </c>
      <c r="F620" s="6"/>
      <c r="G620" s="6"/>
      <c r="H620" s="128">
        <f>E620-F620</f>
        <v>8000</v>
      </c>
      <c r="I620" s="6">
        <f>+I619+G620-H620</f>
        <v>181202.15699999925</v>
      </c>
      <c r="J620" s="19" t="s">
        <v>8662</v>
      </c>
      <c r="K620" s="7"/>
      <c r="L620" s="123" t="s">
        <v>8409</v>
      </c>
      <c r="M620" s="125"/>
    </row>
    <row r="621" spans="1:13" x14ac:dyDescent="0.2">
      <c r="A621" s="105">
        <v>41542</v>
      </c>
      <c r="B621" s="7">
        <v>5278</v>
      </c>
      <c r="C621" s="20" t="s">
        <v>7753</v>
      </c>
      <c r="D621" s="128">
        <v>6000</v>
      </c>
      <c r="E621" s="128">
        <v>6000</v>
      </c>
      <c r="F621" s="6"/>
      <c r="G621" s="6"/>
      <c r="H621" s="128">
        <f>E621-F621</f>
        <v>6000</v>
      </c>
      <c r="I621" s="6">
        <f>+I620+G621-H621</f>
        <v>175202.15699999925</v>
      </c>
      <c r="J621" s="20" t="s">
        <v>8316</v>
      </c>
      <c r="K621" s="7"/>
      <c r="L621" s="123" t="s">
        <v>8409</v>
      </c>
      <c r="M621" s="86"/>
    </row>
    <row r="622" spans="1:13" x14ac:dyDescent="0.2">
      <c r="A622" s="19"/>
      <c r="B622" s="7">
        <v>5279</v>
      </c>
      <c r="C622" s="19" t="s">
        <v>5790</v>
      </c>
      <c r="D622" s="128"/>
      <c r="E622" s="128"/>
      <c r="F622" s="6">
        <f>E622*0.05</f>
        <v>0</v>
      </c>
      <c r="G622" s="6"/>
      <c r="H622" s="128">
        <f>E622-F622</f>
        <v>0</v>
      </c>
      <c r="I622" s="6">
        <f>+I621+G622-H622</f>
        <v>175202.15699999925</v>
      </c>
      <c r="J622" s="20" t="s">
        <v>5790</v>
      </c>
      <c r="K622" s="87"/>
      <c r="L622" s="123" t="s">
        <v>5789</v>
      </c>
      <c r="M622" s="86"/>
    </row>
    <row r="623" spans="1:13" x14ac:dyDescent="0.2">
      <c r="A623" s="105">
        <v>41542</v>
      </c>
      <c r="B623" s="7">
        <v>5280</v>
      </c>
      <c r="C623" s="20" t="s">
        <v>6294</v>
      </c>
      <c r="D623" s="128">
        <v>8000</v>
      </c>
      <c r="E623" s="128">
        <v>8000</v>
      </c>
      <c r="F623" s="6"/>
      <c r="G623" s="6"/>
      <c r="H623" s="128">
        <f>E623-F623</f>
        <v>8000</v>
      </c>
      <c r="I623" s="6">
        <f>+I622+G623-H623</f>
        <v>167202.15699999925</v>
      </c>
      <c r="J623" s="19" t="s">
        <v>8662</v>
      </c>
      <c r="K623" s="7"/>
      <c r="L623" s="123" t="s">
        <v>8409</v>
      </c>
    </row>
    <row r="624" spans="1:13" x14ac:dyDescent="0.2">
      <c r="A624" s="105">
        <v>41542</v>
      </c>
      <c r="B624" s="7">
        <v>5281</v>
      </c>
      <c r="C624" s="20" t="s">
        <v>7874</v>
      </c>
      <c r="D624" s="128">
        <v>6000</v>
      </c>
      <c r="E624" s="128">
        <v>6000</v>
      </c>
      <c r="F624" s="6"/>
      <c r="G624" s="6"/>
      <c r="H624" s="128">
        <f>E624-F624</f>
        <v>6000</v>
      </c>
      <c r="I624" s="6">
        <f>+I623+G624-H624</f>
        <v>161202.15699999925</v>
      </c>
      <c r="J624" s="20" t="s">
        <v>7672</v>
      </c>
      <c r="K624" s="7"/>
      <c r="L624" s="123" t="s">
        <v>8409</v>
      </c>
    </row>
    <row r="625" spans="1:12" x14ac:dyDescent="0.2">
      <c r="A625" s="105">
        <v>41542</v>
      </c>
      <c r="B625" s="7">
        <v>5282</v>
      </c>
      <c r="C625" s="20" t="s">
        <v>6410</v>
      </c>
      <c r="D625" s="128">
        <v>6000</v>
      </c>
      <c r="E625" s="128">
        <v>6000</v>
      </c>
      <c r="F625" s="6"/>
      <c r="G625" s="6"/>
      <c r="H625" s="128">
        <f>E625-F625</f>
        <v>6000</v>
      </c>
      <c r="I625" s="6">
        <f>+I624+G625-H625</f>
        <v>155202.15699999925</v>
      </c>
      <c r="J625" s="20" t="s">
        <v>7672</v>
      </c>
      <c r="K625" s="7"/>
      <c r="L625" s="123" t="s">
        <v>8409</v>
      </c>
    </row>
    <row r="626" spans="1:12" x14ac:dyDescent="0.2">
      <c r="A626" s="105">
        <v>41542</v>
      </c>
      <c r="B626" s="7">
        <v>5283</v>
      </c>
      <c r="C626" s="20" t="s">
        <v>8343</v>
      </c>
      <c r="D626" s="128">
        <v>4000</v>
      </c>
      <c r="E626" s="128">
        <v>4000</v>
      </c>
      <c r="F626" s="6"/>
      <c r="G626" s="6"/>
      <c r="H626" s="128">
        <f>E626-F626</f>
        <v>4000</v>
      </c>
      <c r="I626" s="6">
        <f>+I625+G626-H626</f>
        <v>151202.15699999925</v>
      </c>
      <c r="J626" s="20" t="s">
        <v>6468</v>
      </c>
      <c r="K626" s="7"/>
      <c r="L626" s="123" t="s">
        <v>8409</v>
      </c>
    </row>
    <row r="627" spans="1:12" x14ac:dyDescent="0.2">
      <c r="A627" s="105">
        <v>41542</v>
      </c>
      <c r="B627" s="7">
        <v>5284</v>
      </c>
      <c r="C627" s="20" t="s">
        <v>7771</v>
      </c>
      <c r="D627" s="128">
        <v>6000</v>
      </c>
      <c r="E627" s="128">
        <v>6000</v>
      </c>
      <c r="F627" s="6"/>
      <c r="G627" s="6"/>
      <c r="H627" s="128">
        <f>E627-F627</f>
        <v>6000</v>
      </c>
      <c r="I627" s="6">
        <f>+I626+G627-H627</f>
        <v>145202.15699999925</v>
      </c>
      <c r="J627" s="20" t="s">
        <v>8443</v>
      </c>
      <c r="K627" s="7"/>
      <c r="L627" s="123" t="s">
        <v>8409</v>
      </c>
    </row>
    <row r="628" spans="1:12" x14ac:dyDescent="0.2">
      <c r="A628" s="105">
        <v>41542</v>
      </c>
      <c r="B628" s="7">
        <v>5285</v>
      </c>
      <c r="C628" s="20" t="s">
        <v>8342</v>
      </c>
      <c r="D628" s="128">
        <v>6000</v>
      </c>
      <c r="E628" s="128">
        <v>6000</v>
      </c>
      <c r="F628" s="6"/>
      <c r="G628" s="6"/>
      <c r="H628" s="128">
        <f>E628-F628</f>
        <v>6000</v>
      </c>
      <c r="I628" s="6">
        <f>+I627+G628-H628</f>
        <v>139202.15699999925</v>
      </c>
      <c r="J628" s="19" t="s">
        <v>8662</v>
      </c>
      <c r="K628" s="7"/>
      <c r="L628" s="123" t="s">
        <v>8409</v>
      </c>
    </row>
    <row r="629" spans="1:12" x14ac:dyDescent="0.2">
      <c r="A629" s="105">
        <v>41542</v>
      </c>
      <c r="B629" s="7">
        <v>5286</v>
      </c>
      <c r="C629" s="19" t="s">
        <v>8038</v>
      </c>
      <c r="D629" s="128">
        <v>10000</v>
      </c>
      <c r="E629" s="128">
        <v>10000</v>
      </c>
      <c r="F629" s="6"/>
      <c r="G629" s="6"/>
      <c r="H629" s="128">
        <f>E629-F629</f>
        <v>10000</v>
      </c>
      <c r="I629" s="6">
        <f>+I628+G629-H629</f>
        <v>129202.15699999925</v>
      </c>
      <c r="J629" s="19" t="s">
        <v>8662</v>
      </c>
      <c r="K629" s="7"/>
      <c r="L629" s="123" t="s">
        <v>8409</v>
      </c>
    </row>
    <row r="630" spans="1:12" x14ac:dyDescent="0.2">
      <c r="A630" s="105">
        <v>41542</v>
      </c>
      <c r="B630" s="7">
        <v>5287</v>
      </c>
      <c r="C630" s="19" t="s">
        <v>8341</v>
      </c>
      <c r="D630" s="128">
        <v>6000</v>
      </c>
      <c r="E630" s="128">
        <v>6000</v>
      </c>
      <c r="F630" s="6"/>
      <c r="G630" s="6"/>
      <c r="H630" s="128">
        <f>E630-F630</f>
        <v>6000</v>
      </c>
      <c r="I630" s="6">
        <f>+I629+G630-H630</f>
        <v>123202.15699999925</v>
      </c>
      <c r="J630" s="19" t="s">
        <v>8662</v>
      </c>
      <c r="K630" s="7"/>
      <c r="L630" s="123" t="s">
        <v>8409</v>
      </c>
    </row>
    <row r="631" spans="1:12" x14ac:dyDescent="0.2">
      <c r="A631" s="105">
        <v>41542</v>
      </c>
      <c r="B631" s="7">
        <v>5288</v>
      </c>
      <c r="C631" s="20" t="s">
        <v>6701</v>
      </c>
      <c r="D631" s="128">
        <v>10000</v>
      </c>
      <c r="E631" s="128">
        <v>10000</v>
      </c>
      <c r="F631" s="6"/>
      <c r="G631" s="6"/>
      <c r="H631" s="128">
        <f>E631-F631</f>
        <v>10000</v>
      </c>
      <c r="I631" s="6">
        <f>+I630+G631-H631</f>
        <v>113202.15699999925</v>
      </c>
      <c r="J631" s="19" t="s">
        <v>8662</v>
      </c>
      <c r="K631" s="7"/>
      <c r="L631" s="123" t="s">
        <v>8409</v>
      </c>
    </row>
    <row r="632" spans="1:12" x14ac:dyDescent="0.2">
      <c r="A632" s="105">
        <v>41542</v>
      </c>
      <c r="B632" s="7">
        <v>5289</v>
      </c>
      <c r="C632" s="19" t="s">
        <v>6442</v>
      </c>
      <c r="D632" s="128">
        <v>8000</v>
      </c>
      <c r="E632" s="128">
        <v>8000</v>
      </c>
      <c r="F632" s="6"/>
      <c r="G632" s="6"/>
      <c r="H632" s="128">
        <f>E632-F632</f>
        <v>8000</v>
      </c>
      <c r="I632" s="6">
        <f>+I631+G632-H632</f>
        <v>105202.15699999925</v>
      </c>
      <c r="J632" s="19" t="s">
        <v>8340</v>
      </c>
      <c r="K632" s="7"/>
      <c r="L632" s="123" t="s">
        <v>8409</v>
      </c>
    </row>
    <row r="633" spans="1:12" x14ac:dyDescent="0.2">
      <c r="A633" s="105">
        <v>41542</v>
      </c>
      <c r="B633" s="7">
        <v>5290</v>
      </c>
      <c r="C633" s="19" t="s">
        <v>8552</v>
      </c>
      <c r="D633" s="128">
        <v>2000</v>
      </c>
      <c r="E633" s="128">
        <v>2000</v>
      </c>
      <c r="F633" s="6"/>
      <c r="G633" s="6"/>
      <c r="H633" s="128">
        <f>E633-F633</f>
        <v>2000</v>
      </c>
      <c r="I633" s="6">
        <f>+I632+G633-H633</f>
        <v>103202.15699999925</v>
      </c>
      <c r="J633" s="19" t="s">
        <v>8588</v>
      </c>
      <c r="K633" s="7"/>
      <c r="L633" s="123" t="s">
        <v>8409</v>
      </c>
    </row>
    <row r="634" spans="1:12" x14ac:dyDescent="0.2">
      <c r="A634" s="105">
        <v>41542</v>
      </c>
      <c r="B634" s="7">
        <v>5291</v>
      </c>
      <c r="C634" s="19" t="s">
        <v>8327</v>
      </c>
      <c r="D634" s="128">
        <v>10000</v>
      </c>
      <c r="E634" s="128">
        <v>10000</v>
      </c>
      <c r="F634" s="6"/>
      <c r="G634" s="6"/>
      <c r="H634" s="128">
        <f>E634-F634</f>
        <v>10000</v>
      </c>
      <c r="I634" s="6">
        <f>+I633+G634-H634</f>
        <v>93202.15699999925</v>
      </c>
      <c r="J634" s="19" t="s">
        <v>8662</v>
      </c>
      <c r="K634" s="7"/>
      <c r="L634" s="123" t="s">
        <v>8409</v>
      </c>
    </row>
    <row r="635" spans="1:12" x14ac:dyDescent="0.2">
      <c r="A635" s="105">
        <v>41542</v>
      </c>
      <c r="B635" s="7">
        <v>5292</v>
      </c>
      <c r="C635" s="19" t="s">
        <v>7458</v>
      </c>
      <c r="D635" s="128">
        <v>6025</v>
      </c>
      <c r="E635" s="128">
        <v>6025</v>
      </c>
      <c r="F635" s="6"/>
      <c r="G635" s="6"/>
      <c r="H635" s="128">
        <f>E635-F635</f>
        <v>6025</v>
      </c>
      <c r="I635" s="6">
        <f>+I634+G635-H635</f>
        <v>87177.15699999925</v>
      </c>
      <c r="J635" s="19" t="s">
        <v>8661</v>
      </c>
      <c r="K635" s="7"/>
      <c r="L635" s="123" t="s">
        <v>8409</v>
      </c>
    </row>
    <row r="636" spans="1:12" x14ac:dyDescent="0.2">
      <c r="A636" s="105">
        <v>41542</v>
      </c>
      <c r="B636" s="7">
        <v>5293</v>
      </c>
      <c r="C636" s="19" t="s">
        <v>8270</v>
      </c>
      <c r="D636" s="128">
        <v>2500</v>
      </c>
      <c r="E636" s="128">
        <v>2500</v>
      </c>
      <c r="F636" s="6"/>
      <c r="G636" s="6"/>
      <c r="H636" s="128">
        <f>E636-F636</f>
        <v>2500</v>
      </c>
      <c r="I636" s="6">
        <f>+I635+G636-H636</f>
        <v>84677.15699999925</v>
      </c>
      <c r="J636" s="19" t="s">
        <v>8334</v>
      </c>
      <c r="K636" s="7"/>
      <c r="L636" s="123" t="s">
        <v>8409</v>
      </c>
    </row>
    <row r="637" spans="1:12" x14ac:dyDescent="0.2">
      <c r="A637" s="105">
        <v>41542</v>
      </c>
      <c r="B637" s="7">
        <v>5294</v>
      </c>
      <c r="C637" s="20" t="s">
        <v>7901</v>
      </c>
      <c r="D637" s="128">
        <v>7000</v>
      </c>
      <c r="E637" s="128">
        <v>7000</v>
      </c>
      <c r="F637" s="6"/>
      <c r="G637" s="6"/>
      <c r="H637" s="128">
        <f>E637-F637</f>
        <v>7000</v>
      </c>
      <c r="I637" s="6">
        <f>+I636+G637-H637</f>
        <v>77677.15699999925</v>
      </c>
      <c r="J637" s="20" t="s">
        <v>8660</v>
      </c>
      <c r="K637" s="7"/>
      <c r="L637" s="123" t="s">
        <v>8409</v>
      </c>
    </row>
    <row r="638" spans="1:12" x14ac:dyDescent="0.2">
      <c r="A638" s="105">
        <v>41542</v>
      </c>
      <c r="B638" s="7">
        <v>5295</v>
      </c>
      <c r="C638" s="19" t="s">
        <v>7846</v>
      </c>
      <c r="D638" s="6">
        <v>4000</v>
      </c>
      <c r="E638" s="6">
        <v>4000</v>
      </c>
      <c r="F638" s="6"/>
      <c r="G638" s="6"/>
      <c r="H638" s="128">
        <f>E638-F638</f>
        <v>4000</v>
      </c>
      <c r="I638" s="6">
        <f>+I637+G638-H638</f>
        <v>73677.15699999925</v>
      </c>
      <c r="J638" s="19" t="s">
        <v>8659</v>
      </c>
      <c r="K638" s="7"/>
      <c r="L638" s="123" t="s">
        <v>8409</v>
      </c>
    </row>
    <row r="639" spans="1:12" x14ac:dyDescent="0.2">
      <c r="A639" s="105">
        <v>41542</v>
      </c>
      <c r="B639" s="7">
        <v>5296</v>
      </c>
      <c r="C639" s="20" t="s">
        <v>8292</v>
      </c>
      <c r="D639" s="6">
        <v>2000</v>
      </c>
      <c r="E639" s="6">
        <v>2000</v>
      </c>
      <c r="F639" s="6"/>
      <c r="G639" s="6"/>
      <c r="H639" s="128">
        <f>E639-F639</f>
        <v>2000</v>
      </c>
      <c r="I639" s="6">
        <f>+I638+G639-H639</f>
        <v>71677.15699999925</v>
      </c>
      <c r="J639" s="20" t="s">
        <v>8658</v>
      </c>
      <c r="K639" s="7"/>
      <c r="L639" s="123" t="s">
        <v>8409</v>
      </c>
    </row>
    <row r="640" spans="1:12" x14ac:dyDescent="0.2">
      <c r="A640" s="105">
        <v>41542</v>
      </c>
      <c r="B640" s="7">
        <v>5297</v>
      </c>
      <c r="C640" s="19" t="s">
        <v>8330</v>
      </c>
      <c r="D640" s="6">
        <v>2000</v>
      </c>
      <c r="E640" s="6">
        <v>2000</v>
      </c>
      <c r="F640" s="6"/>
      <c r="G640" s="6"/>
      <c r="H640" s="128">
        <f>E640-F640</f>
        <v>2000</v>
      </c>
      <c r="I640" s="6">
        <f>+I639+G640-H640</f>
        <v>69677.15699999925</v>
      </c>
      <c r="J640" s="19" t="s">
        <v>8658</v>
      </c>
      <c r="K640" s="7"/>
      <c r="L640" s="123" t="s">
        <v>8409</v>
      </c>
    </row>
    <row r="641" spans="1:12" x14ac:dyDescent="0.2">
      <c r="A641" s="105">
        <v>41542</v>
      </c>
      <c r="B641" s="7">
        <v>5298</v>
      </c>
      <c r="C641" s="19" t="s">
        <v>8331</v>
      </c>
      <c r="D641" s="6">
        <v>2000</v>
      </c>
      <c r="E641" s="6">
        <v>2000</v>
      </c>
      <c r="F641" s="6"/>
      <c r="G641" s="6"/>
      <c r="H641" s="128">
        <f>E641-F641</f>
        <v>2000</v>
      </c>
      <c r="I641" s="6">
        <f>+I640+G641-H641</f>
        <v>67677.15699999925</v>
      </c>
      <c r="J641" s="19" t="s">
        <v>8658</v>
      </c>
      <c r="K641" s="7"/>
      <c r="L641" s="123" t="s">
        <v>8409</v>
      </c>
    </row>
    <row r="642" spans="1:12" x14ac:dyDescent="0.2">
      <c r="A642" s="105">
        <v>41542</v>
      </c>
      <c r="B642" s="7">
        <v>5299</v>
      </c>
      <c r="C642" s="19" t="s">
        <v>8657</v>
      </c>
      <c r="D642" s="6">
        <v>12000</v>
      </c>
      <c r="E642" s="6">
        <v>12000</v>
      </c>
      <c r="F642" s="6"/>
      <c r="G642" s="6"/>
      <c r="H642" s="128">
        <f>E642-F642</f>
        <v>12000</v>
      </c>
      <c r="I642" s="6">
        <f>+I641+G642-H642</f>
        <v>55677.15699999925</v>
      </c>
      <c r="J642" s="19" t="s">
        <v>8228</v>
      </c>
      <c r="K642" s="7"/>
      <c r="L642" s="123" t="s">
        <v>8409</v>
      </c>
    </row>
    <row r="643" spans="1:12" x14ac:dyDescent="0.2">
      <c r="A643" s="105">
        <v>41542</v>
      </c>
      <c r="B643" s="7">
        <v>5300</v>
      </c>
      <c r="C643" s="20" t="s">
        <v>8348</v>
      </c>
      <c r="D643" s="6">
        <v>10000</v>
      </c>
      <c r="E643" s="6">
        <v>10000</v>
      </c>
      <c r="F643" s="6"/>
      <c r="G643" s="6"/>
      <c r="H643" s="128">
        <f>E643-F643</f>
        <v>10000</v>
      </c>
      <c r="I643" s="6">
        <f>+I642+G643-H643</f>
        <v>45677.15699999925</v>
      </c>
      <c r="J643" s="19" t="s">
        <v>8228</v>
      </c>
      <c r="K643" s="7"/>
      <c r="L643" s="123" t="s">
        <v>8409</v>
      </c>
    </row>
    <row r="644" spans="1:12" x14ac:dyDescent="0.2">
      <c r="A644" s="105">
        <v>41547</v>
      </c>
      <c r="B644" s="7"/>
      <c r="C644" s="20" t="s">
        <v>8534</v>
      </c>
      <c r="D644" s="6"/>
      <c r="E644" s="6"/>
      <c r="F644" s="6">
        <f>E644*0.05</f>
        <v>0</v>
      </c>
      <c r="G644" s="6">
        <v>643372.81000000006</v>
      </c>
      <c r="H644" s="6">
        <f>E644-F644</f>
        <v>0</v>
      </c>
      <c r="I644" s="4">
        <f>+I643+G644-H644</f>
        <v>689049.96699999925</v>
      </c>
      <c r="J644" s="19"/>
      <c r="K644" s="7"/>
      <c r="L644" s="123"/>
    </row>
    <row r="645" spans="1:12" x14ac:dyDescent="0.2">
      <c r="A645" s="105"/>
      <c r="B645" s="19"/>
      <c r="C645" s="19" t="s">
        <v>7117</v>
      </c>
      <c r="D645" s="6"/>
      <c r="E645" s="6"/>
      <c r="F645" s="6">
        <f>E645*0.05</f>
        <v>0</v>
      </c>
      <c r="G645" s="6"/>
      <c r="H645" s="6">
        <v>589.16999999999996</v>
      </c>
      <c r="I645" s="4">
        <f>+I644+G645-H645</f>
        <v>688460.79699999921</v>
      </c>
      <c r="J645" s="19"/>
      <c r="K645" s="7"/>
      <c r="L645" s="123"/>
    </row>
    <row r="646" spans="1:12" x14ac:dyDescent="0.2">
      <c r="A646" s="105"/>
      <c r="B646" s="19"/>
      <c r="C646" s="20" t="s">
        <v>8656</v>
      </c>
      <c r="D646" s="6"/>
      <c r="E646" s="6"/>
      <c r="F646" s="6"/>
      <c r="G646" s="6"/>
      <c r="H646" s="6">
        <v>21000</v>
      </c>
      <c r="I646" s="13">
        <f>+I645+G646-H646</f>
        <v>667460.79699999921</v>
      </c>
      <c r="J646" s="19"/>
      <c r="K646" s="7"/>
      <c r="L646" s="123"/>
    </row>
    <row r="647" spans="1:12" x14ac:dyDescent="0.2">
      <c r="A647" s="105"/>
      <c r="B647" s="19"/>
      <c r="C647" s="113" t="s">
        <v>8655</v>
      </c>
      <c r="D647" s="6"/>
      <c r="E647" s="6"/>
      <c r="F647" s="6"/>
      <c r="G647" s="6"/>
      <c r="H647" s="13"/>
      <c r="I647" s="6">
        <f>+I646+G647-H647</f>
        <v>667460.79699999921</v>
      </c>
      <c r="J647" s="19"/>
      <c r="K647" s="7"/>
      <c r="L647" s="75"/>
    </row>
    <row r="648" spans="1:12" x14ac:dyDescent="0.2">
      <c r="A648" s="105">
        <v>41550</v>
      </c>
      <c r="B648" s="7">
        <v>5301</v>
      </c>
      <c r="C648" s="20" t="s">
        <v>5790</v>
      </c>
      <c r="D648" s="6"/>
      <c r="E648" s="6"/>
      <c r="F648" s="6">
        <f>E648*0.05</f>
        <v>0</v>
      </c>
      <c r="G648" s="6"/>
      <c r="H648" s="6"/>
      <c r="I648" s="6">
        <f>+I647+G648-H648</f>
        <v>667460.79699999921</v>
      </c>
      <c r="J648" s="20" t="s">
        <v>5790</v>
      </c>
      <c r="K648" s="34"/>
      <c r="L648" s="75"/>
    </row>
    <row r="649" spans="1:12" x14ac:dyDescent="0.2">
      <c r="A649" s="105">
        <v>41550</v>
      </c>
      <c r="B649" s="7">
        <v>5302</v>
      </c>
      <c r="C649" s="20" t="s">
        <v>8532</v>
      </c>
      <c r="D649" s="128">
        <v>9000</v>
      </c>
      <c r="E649" s="128">
        <v>9000</v>
      </c>
      <c r="F649" s="6"/>
      <c r="G649" s="6"/>
      <c r="H649" s="128">
        <f>E649-F649</f>
        <v>9000</v>
      </c>
      <c r="I649" s="6">
        <f>+I648+G649-H649</f>
        <v>658460.79699999921</v>
      </c>
      <c r="J649" s="20" t="s">
        <v>8246</v>
      </c>
      <c r="K649" s="7"/>
      <c r="L649" s="123" t="s">
        <v>8409</v>
      </c>
    </row>
    <row r="650" spans="1:12" x14ac:dyDescent="0.2">
      <c r="A650" s="105">
        <v>41550</v>
      </c>
      <c r="B650" s="7">
        <v>5303</v>
      </c>
      <c r="C650" s="19" t="s">
        <v>2921</v>
      </c>
      <c r="D650" s="6">
        <v>50386</v>
      </c>
      <c r="E650" s="6">
        <v>50386</v>
      </c>
      <c r="F650" s="6">
        <v>2135</v>
      </c>
      <c r="G650" s="6"/>
      <c r="H650" s="128">
        <f>E650-F650</f>
        <v>48251</v>
      </c>
      <c r="I650" s="6">
        <f>+I649+G650-H650</f>
        <v>610209.79699999921</v>
      </c>
      <c r="J650" s="19" t="s">
        <v>5941</v>
      </c>
      <c r="K650" s="7">
        <v>5</v>
      </c>
      <c r="L650" s="123" t="s">
        <v>8409</v>
      </c>
    </row>
    <row r="651" spans="1:12" x14ac:dyDescent="0.2">
      <c r="A651" s="105">
        <v>41551</v>
      </c>
      <c r="B651" s="7">
        <v>5304</v>
      </c>
      <c r="C651" s="19" t="s">
        <v>7993</v>
      </c>
      <c r="D651" s="128">
        <v>10000</v>
      </c>
      <c r="E651" s="128">
        <v>10000</v>
      </c>
      <c r="F651" s="6"/>
      <c r="G651" s="6"/>
      <c r="H651" s="128">
        <f>E651-F651</f>
        <v>10000</v>
      </c>
      <c r="I651" s="6">
        <f>+I650+G651-H651</f>
        <v>600209.79699999921</v>
      </c>
      <c r="J651" s="19" t="s">
        <v>8067</v>
      </c>
      <c r="K651" s="7"/>
      <c r="L651" s="123" t="s">
        <v>8409</v>
      </c>
    </row>
    <row r="652" spans="1:12" x14ac:dyDescent="0.2">
      <c r="A652" s="105">
        <v>41551</v>
      </c>
      <c r="B652" s="7">
        <v>5305</v>
      </c>
      <c r="C652" s="19" t="s">
        <v>8427</v>
      </c>
      <c r="D652" s="6">
        <v>6000</v>
      </c>
      <c r="E652" s="6">
        <v>6000</v>
      </c>
      <c r="F652" s="6"/>
      <c r="G652" s="6"/>
      <c r="H652" s="128">
        <f>E652-F652</f>
        <v>6000</v>
      </c>
      <c r="I652" s="6">
        <f>+I651+G652-H652</f>
        <v>594209.79699999921</v>
      </c>
      <c r="J652" s="19" t="s">
        <v>8339</v>
      </c>
      <c r="K652" s="7"/>
      <c r="L652" s="123" t="s">
        <v>8409</v>
      </c>
    </row>
    <row r="653" spans="1:12" x14ac:dyDescent="0.2">
      <c r="A653" s="105">
        <v>41551</v>
      </c>
      <c r="B653" s="7">
        <v>5306</v>
      </c>
      <c r="C653" s="19" t="s">
        <v>8338</v>
      </c>
      <c r="D653" s="6">
        <v>6000</v>
      </c>
      <c r="E653" s="6">
        <v>6000</v>
      </c>
      <c r="F653" s="6"/>
      <c r="G653" s="6"/>
      <c r="H653" s="128">
        <f>E653-F653</f>
        <v>6000</v>
      </c>
      <c r="I653" s="6">
        <f>+I652+G653-H653</f>
        <v>588209.79699999921</v>
      </c>
      <c r="J653" s="19" t="s">
        <v>8339</v>
      </c>
      <c r="K653" s="7"/>
      <c r="L653" s="123" t="s">
        <v>8409</v>
      </c>
    </row>
    <row r="654" spans="1:12" x14ac:dyDescent="0.2">
      <c r="A654" s="105"/>
      <c r="B654" s="7">
        <v>5307</v>
      </c>
      <c r="C654" s="20" t="s">
        <v>5790</v>
      </c>
      <c r="D654" s="6"/>
      <c r="E654" s="6"/>
      <c r="F654" s="6"/>
      <c r="G654" s="6"/>
      <c r="H654" s="128">
        <f>E654-F654</f>
        <v>0</v>
      </c>
      <c r="I654" s="6">
        <f>+I653+G654-H654</f>
        <v>588209.79699999921</v>
      </c>
      <c r="J654" s="20" t="s">
        <v>5790</v>
      </c>
      <c r="K654" s="7"/>
      <c r="L654" s="123" t="s">
        <v>5789</v>
      </c>
    </row>
    <row r="655" spans="1:12" x14ac:dyDescent="0.2">
      <c r="A655" s="19"/>
      <c r="B655" s="7">
        <v>5308</v>
      </c>
      <c r="C655" s="19" t="s">
        <v>5790</v>
      </c>
      <c r="D655" s="6"/>
      <c r="E655" s="6"/>
      <c r="F655" s="6">
        <f>E655*0.05</f>
        <v>0</v>
      </c>
      <c r="G655" s="6"/>
      <c r="H655" s="128">
        <f>E655-F655</f>
        <v>0</v>
      </c>
      <c r="I655" s="6">
        <f>+I654+G655-H655</f>
        <v>588209.79699999921</v>
      </c>
      <c r="J655" s="19" t="s">
        <v>5790</v>
      </c>
      <c r="K655" s="7"/>
      <c r="L655" s="75" t="s">
        <v>5789</v>
      </c>
    </row>
    <row r="656" spans="1:12" x14ac:dyDescent="0.2">
      <c r="A656" s="105">
        <v>41551</v>
      </c>
      <c r="B656" s="7">
        <v>5309</v>
      </c>
      <c r="C656" s="19" t="s">
        <v>8329</v>
      </c>
      <c r="D656" s="6">
        <v>4000</v>
      </c>
      <c r="E656" s="6">
        <v>4000</v>
      </c>
      <c r="F656" s="6"/>
      <c r="G656" s="6"/>
      <c r="H656" s="128">
        <f>E656-F656</f>
        <v>4000</v>
      </c>
      <c r="I656" s="6">
        <f>+I655+G656-H656</f>
        <v>584209.79699999921</v>
      </c>
      <c r="J656" s="19" t="s">
        <v>8654</v>
      </c>
      <c r="K656" s="7"/>
      <c r="L656" s="123" t="s">
        <v>8409</v>
      </c>
    </row>
    <row r="657" spans="1:13" x14ac:dyDescent="0.2">
      <c r="A657" s="105">
        <v>41551</v>
      </c>
      <c r="B657" s="7">
        <v>5310</v>
      </c>
      <c r="C657" s="19" t="s">
        <v>8325</v>
      </c>
      <c r="D657" s="6">
        <v>3000</v>
      </c>
      <c r="E657" s="6">
        <v>3000</v>
      </c>
      <c r="F657" s="6"/>
      <c r="G657" s="6"/>
      <c r="H657" s="128">
        <f>E657-F657</f>
        <v>3000</v>
      </c>
      <c r="I657" s="6">
        <f>+I656+G657-H657</f>
        <v>581209.79699999921</v>
      </c>
      <c r="J657" s="19" t="s">
        <v>8653</v>
      </c>
      <c r="K657" s="7"/>
      <c r="L657" s="123" t="s">
        <v>8409</v>
      </c>
    </row>
    <row r="658" spans="1:13" x14ac:dyDescent="0.2">
      <c r="A658" s="19"/>
      <c r="B658" s="7">
        <v>5311</v>
      </c>
      <c r="C658" s="19" t="s">
        <v>5790</v>
      </c>
      <c r="D658" s="6"/>
      <c r="E658" s="6"/>
      <c r="F658" s="6">
        <f>E658*0.05</f>
        <v>0</v>
      </c>
      <c r="G658" s="6"/>
      <c r="H658" s="128">
        <f>E658-F658</f>
        <v>0</v>
      </c>
      <c r="I658" s="6">
        <f>+I657+G658-H658</f>
        <v>581209.79699999921</v>
      </c>
      <c r="J658" s="19" t="s">
        <v>5790</v>
      </c>
      <c r="K658" s="7"/>
      <c r="L658" s="75" t="s">
        <v>5789</v>
      </c>
    </row>
    <row r="659" spans="1:13" x14ac:dyDescent="0.2">
      <c r="A659" s="105">
        <v>41551</v>
      </c>
      <c r="B659" s="7">
        <v>5312</v>
      </c>
      <c r="C659" s="19" t="s">
        <v>7083</v>
      </c>
      <c r="D659" s="6">
        <v>4000</v>
      </c>
      <c r="E659" s="6">
        <v>4000</v>
      </c>
      <c r="F659" s="6"/>
      <c r="G659" s="6"/>
      <c r="H659" s="128">
        <f>E659-F659</f>
        <v>4000</v>
      </c>
      <c r="I659" s="6">
        <f>+I658+G659-H659</f>
        <v>577209.79699999921</v>
      </c>
      <c r="J659" s="19" t="s">
        <v>8652</v>
      </c>
      <c r="K659" s="7"/>
      <c r="L659" s="123" t="s">
        <v>8409</v>
      </c>
    </row>
    <row r="660" spans="1:13" x14ac:dyDescent="0.2">
      <c r="A660" s="105">
        <v>41551</v>
      </c>
      <c r="B660" s="7">
        <v>5313</v>
      </c>
      <c r="C660" s="19" t="s">
        <v>8323</v>
      </c>
      <c r="D660" s="6">
        <v>3000</v>
      </c>
      <c r="E660" s="6">
        <v>3000</v>
      </c>
      <c r="F660" s="6"/>
      <c r="G660" s="6"/>
      <c r="H660" s="128">
        <f>E660-F660</f>
        <v>3000</v>
      </c>
      <c r="I660" s="6">
        <f>+I659+G660-H660</f>
        <v>574209.79699999921</v>
      </c>
      <c r="J660" s="19" t="s">
        <v>8651</v>
      </c>
      <c r="K660" s="7"/>
      <c r="L660" s="123" t="s">
        <v>8409</v>
      </c>
    </row>
    <row r="661" spans="1:13" x14ac:dyDescent="0.2">
      <c r="A661" s="19"/>
      <c r="B661" s="7">
        <v>5314</v>
      </c>
      <c r="C661" s="19" t="s">
        <v>5790</v>
      </c>
      <c r="D661" s="6"/>
      <c r="E661" s="6"/>
      <c r="F661" s="6">
        <f>E661*0.05</f>
        <v>0</v>
      </c>
      <c r="G661" s="6"/>
      <c r="H661" s="128">
        <f>E661-F661</f>
        <v>0</v>
      </c>
      <c r="I661" s="6">
        <f>+I660+G661-H661</f>
        <v>574209.79699999921</v>
      </c>
      <c r="J661" s="19" t="s">
        <v>5790</v>
      </c>
      <c r="K661" s="7"/>
      <c r="L661" s="123" t="s">
        <v>5789</v>
      </c>
    </row>
    <row r="662" spans="1:13" x14ac:dyDescent="0.2">
      <c r="A662" s="105">
        <v>41551</v>
      </c>
      <c r="B662" s="7">
        <v>5315</v>
      </c>
      <c r="C662" s="19" t="s">
        <v>8319</v>
      </c>
      <c r="D662" s="6">
        <v>3500</v>
      </c>
      <c r="E662" s="6">
        <v>3500</v>
      </c>
      <c r="F662" s="6"/>
      <c r="G662" s="6"/>
      <c r="H662" s="128">
        <f>E662-F662</f>
        <v>3500</v>
      </c>
      <c r="I662" s="6">
        <f>+I661+G662-H662</f>
        <v>570709.79699999921</v>
      </c>
      <c r="J662" s="19" t="s">
        <v>8650</v>
      </c>
      <c r="K662" s="7"/>
      <c r="L662" s="123" t="s">
        <v>8409</v>
      </c>
    </row>
    <row r="663" spans="1:13" x14ac:dyDescent="0.2">
      <c r="A663" s="105">
        <v>41551</v>
      </c>
      <c r="B663" s="7">
        <v>5316</v>
      </c>
      <c r="C663" s="19" t="s">
        <v>7628</v>
      </c>
      <c r="D663" s="128">
        <v>15000</v>
      </c>
      <c r="E663" s="128">
        <v>15000</v>
      </c>
      <c r="F663" s="6">
        <f>E663*0.05</f>
        <v>750</v>
      </c>
      <c r="G663" s="6"/>
      <c r="H663" s="128">
        <f>E663-F663</f>
        <v>14250</v>
      </c>
      <c r="I663" s="6">
        <f>+I662+G663-H663</f>
        <v>556459.79699999921</v>
      </c>
      <c r="J663" s="19" t="s">
        <v>8354</v>
      </c>
      <c r="K663" s="7"/>
      <c r="L663" s="123" t="s">
        <v>8409</v>
      </c>
    </row>
    <row r="664" spans="1:13" x14ac:dyDescent="0.2">
      <c r="A664" s="105">
        <v>41551</v>
      </c>
      <c r="B664" s="7">
        <v>5317</v>
      </c>
      <c r="C664" s="19" t="s">
        <v>7846</v>
      </c>
      <c r="D664" s="128">
        <v>7200</v>
      </c>
      <c r="E664" s="128">
        <v>7200</v>
      </c>
      <c r="F664" s="6"/>
      <c r="G664" s="6"/>
      <c r="H664" s="128">
        <f>E664-F664</f>
        <v>7200</v>
      </c>
      <c r="I664" s="6">
        <f>+I663+G664-H664</f>
        <v>549259.79699999921</v>
      </c>
      <c r="J664" s="19" t="s">
        <v>8304</v>
      </c>
      <c r="K664" s="7"/>
      <c r="L664" s="123" t="s">
        <v>8409</v>
      </c>
    </row>
    <row r="665" spans="1:13" x14ac:dyDescent="0.2">
      <c r="A665" s="105">
        <v>41551</v>
      </c>
      <c r="B665" s="7">
        <v>5318</v>
      </c>
      <c r="C665" s="19" t="s">
        <v>8494</v>
      </c>
      <c r="D665" s="128">
        <v>1500</v>
      </c>
      <c r="E665" s="128">
        <v>1500</v>
      </c>
      <c r="F665" s="6"/>
      <c r="G665" s="6"/>
      <c r="H665" s="128">
        <f>E665-F665</f>
        <v>1500</v>
      </c>
      <c r="I665" s="6">
        <f>+I664+G665-H665</f>
        <v>547759.79699999921</v>
      </c>
      <c r="J665" s="19" t="s">
        <v>8649</v>
      </c>
      <c r="K665" s="7"/>
      <c r="L665" s="123" t="s">
        <v>8409</v>
      </c>
    </row>
    <row r="666" spans="1:13" x14ac:dyDescent="0.2">
      <c r="A666" s="105">
        <v>41551</v>
      </c>
      <c r="B666" s="7">
        <v>5319</v>
      </c>
      <c r="C666" s="20" t="s">
        <v>8503</v>
      </c>
      <c r="D666" s="6">
        <v>18045</v>
      </c>
      <c r="E666" s="6">
        <v>18045</v>
      </c>
      <c r="F666" s="6">
        <f>E666*0.05</f>
        <v>902.25</v>
      </c>
      <c r="G666" s="6"/>
      <c r="H666" s="128">
        <f>E666-F666</f>
        <v>17142.75</v>
      </c>
      <c r="I666" s="6">
        <f>+I665+G666-H666</f>
        <v>530617.04699999921</v>
      </c>
      <c r="J666" s="20" t="s">
        <v>48</v>
      </c>
      <c r="K666" s="7">
        <v>5</v>
      </c>
      <c r="L666" s="123" t="s">
        <v>8409</v>
      </c>
    </row>
    <row r="667" spans="1:13" x14ac:dyDescent="0.2">
      <c r="A667" s="105">
        <v>41551</v>
      </c>
      <c r="B667" s="7">
        <v>5320</v>
      </c>
      <c r="C667" s="19" t="s">
        <v>8483</v>
      </c>
      <c r="D667" s="6">
        <v>11960</v>
      </c>
      <c r="E667" s="6">
        <v>11960</v>
      </c>
      <c r="F667" s="6">
        <f>E667*0.05</f>
        <v>598</v>
      </c>
      <c r="G667" s="6"/>
      <c r="H667" s="128">
        <f>E667-F667</f>
        <v>11362</v>
      </c>
      <c r="I667" s="6">
        <f>+I666+G667-H667</f>
        <v>519255.04699999921</v>
      </c>
      <c r="J667" s="19" t="s">
        <v>7170</v>
      </c>
      <c r="K667" s="7">
        <v>5</v>
      </c>
      <c r="L667" s="123" t="s">
        <v>8409</v>
      </c>
    </row>
    <row r="668" spans="1:13" x14ac:dyDescent="0.2">
      <c r="A668" s="19" t="s">
        <v>8648</v>
      </c>
      <c r="B668" s="7">
        <v>5321</v>
      </c>
      <c r="C668" s="19" t="s">
        <v>7008</v>
      </c>
      <c r="D668" s="6">
        <v>1500</v>
      </c>
      <c r="E668" s="6">
        <v>1500</v>
      </c>
      <c r="F668" s="6"/>
      <c r="G668" s="6"/>
      <c r="H668" s="128">
        <f>E668-F668</f>
        <v>1500</v>
      </c>
      <c r="I668" s="6">
        <f>+I667+G668-H668</f>
        <v>517755.04699999921</v>
      </c>
      <c r="J668" s="19" t="s">
        <v>6798</v>
      </c>
      <c r="K668" s="7"/>
      <c r="L668" s="123" t="s">
        <v>8409</v>
      </c>
    </row>
    <row r="669" spans="1:13" x14ac:dyDescent="0.2">
      <c r="A669" s="105">
        <v>41551</v>
      </c>
      <c r="B669" s="7">
        <v>5322</v>
      </c>
      <c r="C669" s="19" t="s">
        <v>5871</v>
      </c>
      <c r="D669" s="6">
        <v>15000</v>
      </c>
      <c r="E669" s="6">
        <v>15000</v>
      </c>
      <c r="F669" s="6">
        <f>E669*0.05</f>
        <v>750</v>
      </c>
      <c r="G669" s="6"/>
      <c r="H669" s="128">
        <f>E669-F669</f>
        <v>14250</v>
      </c>
      <c r="I669" s="6">
        <f>+I668+G669-H669</f>
        <v>503505.04699999921</v>
      </c>
      <c r="J669" s="19" t="s">
        <v>7293</v>
      </c>
      <c r="K669" s="7"/>
      <c r="L669" s="123" t="s">
        <v>8409</v>
      </c>
      <c r="M669" s="86"/>
    </row>
    <row r="670" spans="1:13" x14ac:dyDescent="0.2">
      <c r="A670" s="105">
        <v>41551</v>
      </c>
      <c r="B670" s="7">
        <v>5323</v>
      </c>
      <c r="C670" s="19" t="s">
        <v>5971</v>
      </c>
      <c r="D670" s="6">
        <v>5000</v>
      </c>
      <c r="E670" s="6">
        <v>5000</v>
      </c>
      <c r="F670" s="6"/>
      <c r="G670" s="6"/>
      <c r="H670" s="128">
        <f>E670-F670</f>
        <v>5000</v>
      </c>
      <c r="I670" s="6">
        <f>+I669+G670-H670</f>
        <v>498505.04699999921</v>
      </c>
      <c r="J670" s="19" t="s">
        <v>8647</v>
      </c>
      <c r="K670" s="7"/>
      <c r="L670" s="123" t="s">
        <v>8409</v>
      </c>
    </row>
    <row r="671" spans="1:13" x14ac:dyDescent="0.2">
      <c r="A671" s="105">
        <v>41551</v>
      </c>
      <c r="B671" s="7">
        <v>5324</v>
      </c>
      <c r="C671" s="19" t="s">
        <v>5897</v>
      </c>
      <c r="D671" s="6">
        <v>3500</v>
      </c>
      <c r="E671" s="6">
        <v>3500</v>
      </c>
      <c r="F671" s="6"/>
      <c r="G671" s="6"/>
      <c r="H671" s="128">
        <f>E671-F671</f>
        <v>3500</v>
      </c>
      <c r="I671" s="6">
        <f>+I670+G671-H671</f>
        <v>495005.04699999921</v>
      </c>
      <c r="J671" s="19" t="s">
        <v>8646</v>
      </c>
      <c r="K671" s="7"/>
      <c r="L671" s="123" t="s">
        <v>8409</v>
      </c>
      <c r="M671" s="86"/>
    </row>
    <row r="672" spans="1:13" x14ac:dyDescent="0.2">
      <c r="A672" s="105">
        <v>41551</v>
      </c>
      <c r="B672" s="7">
        <v>5325</v>
      </c>
      <c r="C672" s="19" t="s">
        <v>7090</v>
      </c>
      <c r="D672" s="6">
        <v>1000</v>
      </c>
      <c r="E672" s="6">
        <v>1000</v>
      </c>
      <c r="F672" s="6"/>
      <c r="G672" s="6"/>
      <c r="H672" s="128">
        <f>E672-F672</f>
        <v>1000</v>
      </c>
      <c r="I672" s="6">
        <f>+I671+G672-H672</f>
        <v>494005.04699999921</v>
      </c>
      <c r="J672" s="19" t="s">
        <v>8584</v>
      </c>
      <c r="K672" s="7"/>
      <c r="L672" s="123" t="s">
        <v>8409</v>
      </c>
      <c r="M672" s="125"/>
    </row>
    <row r="673" spans="1:13" x14ac:dyDescent="0.2">
      <c r="A673" s="105">
        <v>41551</v>
      </c>
      <c r="B673" s="7">
        <v>5326</v>
      </c>
      <c r="C673" s="19" t="s">
        <v>8061</v>
      </c>
      <c r="D673" s="6">
        <v>18000</v>
      </c>
      <c r="E673" s="6">
        <v>18000</v>
      </c>
      <c r="F673" s="6">
        <f>E673*0.05</f>
        <v>900</v>
      </c>
      <c r="G673" s="6"/>
      <c r="H673" s="128">
        <f>E673-F673</f>
        <v>17100</v>
      </c>
      <c r="I673" s="6">
        <f>+I672+G673-H673</f>
        <v>476905.04699999921</v>
      </c>
      <c r="J673" s="19" t="s">
        <v>128</v>
      </c>
      <c r="K673" s="7"/>
      <c r="L673" s="123" t="s">
        <v>8409</v>
      </c>
      <c r="M673" s="86"/>
    </row>
    <row r="674" spans="1:13" x14ac:dyDescent="0.2">
      <c r="A674" s="105">
        <v>41551</v>
      </c>
      <c r="B674" s="7">
        <v>5327</v>
      </c>
      <c r="C674" s="19" t="s">
        <v>120</v>
      </c>
      <c r="D674" s="6">
        <v>34774.5</v>
      </c>
      <c r="E674" s="6">
        <v>34774.5</v>
      </c>
      <c r="F674" s="6">
        <v>1473.5</v>
      </c>
      <c r="G674" s="6"/>
      <c r="H674" s="128">
        <f>E674-F674</f>
        <v>33301</v>
      </c>
      <c r="I674" s="6">
        <f>+I673+G674-H674</f>
        <v>443604.04699999921</v>
      </c>
      <c r="J674" s="19" t="s">
        <v>3481</v>
      </c>
      <c r="K674" s="7">
        <v>5</v>
      </c>
      <c r="L674" s="123" t="s">
        <v>8409</v>
      </c>
      <c r="M674" s="86"/>
    </row>
    <row r="675" spans="1:13" x14ac:dyDescent="0.2">
      <c r="A675" s="105">
        <v>41551</v>
      </c>
      <c r="B675" s="7">
        <v>5328</v>
      </c>
      <c r="C675" s="19" t="s">
        <v>8143</v>
      </c>
      <c r="D675" s="6">
        <v>36260</v>
      </c>
      <c r="E675" s="6">
        <v>36260</v>
      </c>
      <c r="F675" s="6">
        <f>E675*0.05</f>
        <v>1813</v>
      </c>
      <c r="G675" s="6"/>
      <c r="H675" s="128">
        <f>E675-F675</f>
        <v>34447</v>
      </c>
      <c r="I675" s="6">
        <f>+I674+G675-H675</f>
        <v>409157.04699999921</v>
      </c>
      <c r="J675" s="19" t="s">
        <v>8142</v>
      </c>
      <c r="K675" s="7">
        <v>5</v>
      </c>
      <c r="L675" s="123" t="s">
        <v>8409</v>
      </c>
    </row>
    <row r="676" spans="1:13" x14ac:dyDescent="0.2">
      <c r="A676" s="105">
        <v>41551</v>
      </c>
      <c r="B676" s="7">
        <v>5329</v>
      </c>
      <c r="C676" s="19" t="s">
        <v>8645</v>
      </c>
      <c r="D676" s="6">
        <v>3920</v>
      </c>
      <c r="E676" s="6">
        <v>3920</v>
      </c>
      <c r="F676" s="6">
        <f>E676*0.05</f>
        <v>196</v>
      </c>
      <c r="G676" s="6"/>
      <c r="H676" s="128">
        <f>E676-F676</f>
        <v>3724</v>
      </c>
      <c r="I676" s="6">
        <f>+I675+G676-H676</f>
        <v>405433.04699999921</v>
      </c>
      <c r="J676" s="20" t="s">
        <v>5851</v>
      </c>
      <c r="K676" s="34">
        <v>5</v>
      </c>
      <c r="L676" s="123" t="s">
        <v>8409</v>
      </c>
    </row>
    <row r="677" spans="1:13" x14ac:dyDescent="0.2">
      <c r="A677" s="105">
        <v>41551</v>
      </c>
      <c r="B677" s="7">
        <v>5330</v>
      </c>
      <c r="C677" s="19" t="s">
        <v>8481</v>
      </c>
      <c r="D677" s="6">
        <v>20000</v>
      </c>
      <c r="E677" s="6">
        <v>20000</v>
      </c>
      <c r="F677" s="6">
        <f>E677*0.05</f>
        <v>1000</v>
      </c>
      <c r="G677" s="6"/>
      <c r="H677" s="128">
        <f>E677-F677</f>
        <v>19000</v>
      </c>
      <c r="I677" s="6">
        <f>+I676+G677-H677</f>
        <v>386433.04699999921</v>
      </c>
      <c r="J677" s="19" t="s">
        <v>5941</v>
      </c>
      <c r="K677" s="7">
        <v>5</v>
      </c>
      <c r="L677" s="123" t="s">
        <v>8409</v>
      </c>
    </row>
    <row r="678" spans="1:13" x14ac:dyDescent="0.2">
      <c r="A678" s="105">
        <v>41551</v>
      </c>
      <c r="B678" s="7">
        <v>5331</v>
      </c>
      <c r="C678" s="20" t="s">
        <v>8418</v>
      </c>
      <c r="D678" s="6">
        <v>4850</v>
      </c>
      <c r="E678" s="6">
        <v>4850</v>
      </c>
      <c r="F678" s="6">
        <v>205.51</v>
      </c>
      <c r="G678" s="6"/>
      <c r="H678" s="128">
        <f>E678-F678</f>
        <v>4644.49</v>
      </c>
      <c r="I678" s="6">
        <f>+I677+G678-H678</f>
        <v>381788.55699999921</v>
      </c>
      <c r="J678" s="20" t="s">
        <v>6603</v>
      </c>
      <c r="K678" s="7">
        <v>5</v>
      </c>
      <c r="L678" s="123" t="s">
        <v>8409</v>
      </c>
    </row>
    <row r="679" spans="1:13" x14ac:dyDescent="0.2">
      <c r="A679" s="19"/>
      <c r="B679" s="7">
        <v>5332</v>
      </c>
      <c r="C679" s="20" t="s">
        <v>5790</v>
      </c>
      <c r="D679" s="6"/>
      <c r="E679" s="6"/>
      <c r="F679" s="6">
        <f>E679*0.05</f>
        <v>0</v>
      </c>
      <c r="G679" s="6"/>
      <c r="H679" s="128">
        <f>E679-F679</f>
        <v>0</v>
      </c>
      <c r="I679" s="6">
        <f>+I678+G679-H679</f>
        <v>381788.55699999921</v>
      </c>
      <c r="J679" s="20" t="s">
        <v>5790</v>
      </c>
      <c r="K679" s="7"/>
      <c r="L679" s="123" t="s">
        <v>5789</v>
      </c>
    </row>
    <row r="680" spans="1:13" x14ac:dyDescent="0.2">
      <c r="A680" s="105">
        <v>41551</v>
      </c>
      <c r="B680" s="7">
        <v>5333</v>
      </c>
      <c r="C680" s="20" t="s">
        <v>7605</v>
      </c>
      <c r="D680" s="6">
        <v>6985.2</v>
      </c>
      <c r="E680" s="6">
        <v>6985.2</v>
      </c>
      <c r="F680" s="6">
        <v>296</v>
      </c>
      <c r="G680" s="6"/>
      <c r="H680" s="128">
        <f>E680-F680</f>
        <v>6689.2</v>
      </c>
      <c r="I680" s="6">
        <f>+I679+G680-H680</f>
        <v>375099.3569999992</v>
      </c>
      <c r="J680" s="20" t="s">
        <v>7721</v>
      </c>
      <c r="K680" s="7">
        <v>5</v>
      </c>
      <c r="L680" s="123" t="s">
        <v>8409</v>
      </c>
    </row>
    <row r="681" spans="1:13" x14ac:dyDescent="0.2">
      <c r="A681" s="105">
        <v>41551</v>
      </c>
      <c r="B681" s="7">
        <v>5334</v>
      </c>
      <c r="C681" s="20" t="s">
        <v>8631</v>
      </c>
      <c r="D681" s="6">
        <v>8777.18</v>
      </c>
      <c r="E681" s="6">
        <v>8777.18</v>
      </c>
      <c r="F681" s="6">
        <v>371.91</v>
      </c>
      <c r="G681" s="6"/>
      <c r="H681" s="128">
        <f>E681-F681</f>
        <v>8405.27</v>
      </c>
      <c r="I681" s="6">
        <f>+I680+G681-H681</f>
        <v>366694.08699999918</v>
      </c>
      <c r="J681" s="20" t="s">
        <v>3481</v>
      </c>
      <c r="K681" s="7">
        <v>5</v>
      </c>
      <c r="L681" s="123" t="s">
        <v>8409</v>
      </c>
    </row>
    <row r="682" spans="1:13" x14ac:dyDescent="0.2">
      <c r="A682" s="105">
        <v>41551</v>
      </c>
      <c r="B682" s="7">
        <v>5335</v>
      </c>
      <c r="C682" s="20" t="s">
        <v>8644</v>
      </c>
      <c r="D682" s="6">
        <v>8008.28</v>
      </c>
      <c r="E682" s="6">
        <v>8008.28</v>
      </c>
      <c r="F682" s="6">
        <f>E682*0.05</f>
        <v>400.41399999999999</v>
      </c>
      <c r="G682" s="6"/>
      <c r="H682" s="128">
        <f>E682-F682</f>
        <v>7607.866</v>
      </c>
      <c r="I682" s="6">
        <f>+I681+G682-H682</f>
        <v>359086.2209999992</v>
      </c>
      <c r="J682" s="20" t="s">
        <v>48</v>
      </c>
      <c r="K682" s="7">
        <v>5</v>
      </c>
      <c r="L682" s="123" t="s">
        <v>8409</v>
      </c>
    </row>
    <row r="683" spans="1:13" x14ac:dyDescent="0.2">
      <c r="A683" s="105">
        <v>41551</v>
      </c>
      <c r="B683" s="7">
        <v>5336</v>
      </c>
      <c r="C683" s="20" t="s">
        <v>8515</v>
      </c>
      <c r="D683" s="6">
        <v>9612.9699999999993</v>
      </c>
      <c r="E683" s="6">
        <v>9612.9699999999993</v>
      </c>
      <c r="F683" s="6">
        <v>423.27</v>
      </c>
      <c r="G683" s="6"/>
      <c r="H683" s="128">
        <f>E683-F683</f>
        <v>9189.6999999999989</v>
      </c>
      <c r="I683" s="6">
        <f>+I682+G683-H683</f>
        <v>349896.52099999919</v>
      </c>
      <c r="J683" s="20" t="s">
        <v>7421</v>
      </c>
      <c r="K683" s="7">
        <v>5</v>
      </c>
      <c r="L683" s="123" t="s">
        <v>8409</v>
      </c>
    </row>
    <row r="684" spans="1:13" x14ac:dyDescent="0.2">
      <c r="A684" s="105">
        <v>41551</v>
      </c>
      <c r="B684" s="7">
        <v>5337</v>
      </c>
      <c r="C684" s="20" t="s">
        <v>8154</v>
      </c>
      <c r="D684" s="6">
        <v>10000</v>
      </c>
      <c r="E684" s="6">
        <v>10000</v>
      </c>
      <c r="F684" s="6">
        <f>E684*0.05</f>
        <v>500</v>
      </c>
      <c r="G684" s="6"/>
      <c r="H684" s="128">
        <f>E684-F684</f>
        <v>9500</v>
      </c>
      <c r="I684" s="6">
        <f>+I683+G684-H684</f>
        <v>340396.52099999919</v>
      </c>
      <c r="J684" s="20" t="s">
        <v>8288</v>
      </c>
      <c r="K684" s="7">
        <v>5</v>
      </c>
      <c r="L684" s="123" t="s">
        <v>8409</v>
      </c>
    </row>
    <row r="685" spans="1:13" x14ac:dyDescent="0.2">
      <c r="A685" s="105">
        <v>41551</v>
      </c>
      <c r="B685" s="7">
        <v>5338</v>
      </c>
      <c r="C685" s="19" t="s">
        <v>7980</v>
      </c>
      <c r="D685" s="6">
        <v>5000</v>
      </c>
      <c r="E685" s="6">
        <v>5000</v>
      </c>
      <c r="F685" s="6"/>
      <c r="G685" s="6"/>
      <c r="H685" s="128">
        <f>E685-F685</f>
        <v>5000</v>
      </c>
      <c r="I685" s="6">
        <f>+I684+G685-H685</f>
        <v>335396.52099999919</v>
      </c>
      <c r="J685" s="19" t="s">
        <v>5437</v>
      </c>
      <c r="K685" s="7"/>
      <c r="L685" s="123" t="s">
        <v>8409</v>
      </c>
    </row>
    <row r="686" spans="1:13" x14ac:dyDescent="0.2">
      <c r="A686" s="105">
        <v>41551</v>
      </c>
      <c r="B686" s="7">
        <v>5339</v>
      </c>
      <c r="C686" s="19" t="s">
        <v>6351</v>
      </c>
      <c r="D686" s="6">
        <v>3000</v>
      </c>
      <c r="E686" s="6">
        <v>3000</v>
      </c>
      <c r="F686" s="6"/>
      <c r="G686" s="6"/>
      <c r="H686" s="128">
        <f>E686-F686</f>
        <v>3000</v>
      </c>
      <c r="I686" s="6">
        <f>+I685+G686-H686</f>
        <v>332396.52099999919</v>
      </c>
      <c r="J686" s="19" t="s">
        <v>8643</v>
      </c>
      <c r="K686" s="7"/>
      <c r="L686" s="123" t="s">
        <v>8409</v>
      </c>
    </row>
    <row r="687" spans="1:13" x14ac:dyDescent="0.2">
      <c r="A687" s="105">
        <v>41551</v>
      </c>
      <c r="B687" s="7">
        <v>5340</v>
      </c>
      <c r="C687" s="19" t="s">
        <v>8519</v>
      </c>
      <c r="D687" s="6">
        <v>9855</v>
      </c>
      <c r="E687" s="6">
        <v>9855</v>
      </c>
      <c r="F687" s="6">
        <f>E687*0.05</f>
        <v>492.75</v>
      </c>
      <c r="G687" s="6"/>
      <c r="H687" s="128">
        <f>E687-F687</f>
        <v>9362.25</v>
      </c>
      <c r="I687" s="6">
        <f>+I686+G687-H687</f>
        <v>323034.27099999919</v>
      </c>
      <c r="J687" s="19" t="s">
        <v>8642</v>
      </c>
      <c r="K687" s="7">
        <v>5</v>
      </c>
      <c r="L687" s="123" t="s">
        <v>8409</v>
      </c>
    </row>
    <row r="688" spans="1:13" x14ac:dyDescent="0.2">
      <c r="A688" s="19"/>
      <c r="B688" s="7">
        <v>5341</v>
      </c>
      <c r="C688" s="19" t="s">
        <v>5790</v>
      </c>
      <c r="D688" s="6"/>
      <c r="E688" s="6"/>
      <c r="F688" s="6">
        <f>E688*0.05</f>
        <v>0</v>
      </c>
      <c r="G688" s="6"/>
      <c r="H688" s="128">
        <f>E688-F688</f>
        <v>0</v>
      </c>
      <c r="I688" s="6">
        <f>+I687+G688-H688</f>
        <v>323034.27099999919</v>
      </c>
      <c r="J688" s="19" t="s">
        <v>5790</v>
      </c>
      <c r="K688" s="7"/>
      <c r="L688" s="75" t="s">
        <v>5789</v>
      </c>
    </row>
    <row r="689" spans="1:12" x14ac:dyDescent="0.2">
      <c r="A689" s="19"/>
      <c r="B689" s="7">
        <v>5342</v>
      </c>
      <c r="C689" s="19" t="s">
        <v>5790</v>
      </c>
      <c r="D689" s="6"/>
      <c r="E689" s="6"/>
      <c r="F689" s="6">
        <f>E689*0.05</f>
        <v>0</v>
      </c>
      <c r="G689" s="6"/>
      <c r="H689" s="128">
        <f>E689-F689</f>
        <v>0</v>
      </c>
      <c r="I689" s="6">
        <f>+I688+G689-H689</f>
        <v>323034.27099999919</v>
      </c>
      <c r="J689" s="19" t="s">
        <v>5790</v>
      </c>
      <c r="K689" s="7"/>
      <c r="L689" s="75" t="s">
        <v>5789</v>
      </c>
    </row>
    <row r="690" spans="1:12" x14ac:dyDescent="0.2">
      <c r="A690" s="105">
        <v>41551</v>
      </c>
      <c r="B690" s="7">
        <v>5343</v>
      </c>
      <c r="C690" s="19" t="s">
        <v>7819</v>
      </c>
      <c r="D690" s="6">
        <v>1700</v>
      </c>
      <c r="E690" s="6">
        <v>1700</v>
      </c>
      <c r="F690" s="6"/>
      <c r="G690" s="6"/>
      <c r="H690" s="128">
        <f>E690-F690</f>
        <v>1700</v>
      </c>
      <c r="I690" s="6">
        <f>+I689+G690-H690</f>
        <v>321334.27099999919</v>
      </c>
      <c r="J690" s="19" t="s">
        <v>8641</v>
      </c>
      <c r="K690" s="7">
        <v>5</v>
      </c>
      <c r="L690" s="123" t="s">
        <v>8409</v>
      </c>
    </row>
    <row r="691" spans="1:12" x14ac:dyDescent="0.2">
      <c r="A691" s="105">
        <v>41551</v>
      </c>
      <c r="B691" s="7">
        <v>5344</v>
      </c>
      <c r="C691" s="20" t="s">
        <v>267</v>
      </c>
      <c r="D691" s="6">
        <v>10350</v>
      </c>
      <c r="E691" s="6">
        <v>10350</v>
      </c>
      <c r="F691" s="6">
        <v>438.56</v>
      </c>
      <c r="G691" s="6"/>
      <c r="H691" s="128">
        <f>E691-F691</f>
        <v>9911.44</v>
      </c>
      <c r="I691" s="6">
        <f>+I690+G691-H691</f>
        <v>311422.83099999919</v>
      </c>
      <c r="J691" s="20" t="s">
        <v>7817</v>
      </c>
      <c r="K691" s="7">
        <v>5</v>
      </c>
      <c r="L691" s="123" t="s">
        <v>8409</v>
      </c>
    </row>
    <row r="692" spans="1:12" x14ac:dyDescent="0.2">
      <c r="A692" s="105">
        <v>41551</v>
      </c>
      <c r="B692" s="7">
        <v>5345</v>
      </c>
      <c r="C692" s="20" t="s">
        <v>8263</v>
      </c>
      <c r="D692" s="6">
        <v>8000</v>
      </c>
      <c r="E692" s="6">
        <v>8000</v>
      </c>
      <c r="F692" s="6">
        <f>E692*0.05</f>
        <v>400</v>
      </c>
      <c r="G692" s="6"/>
      <c r="H692" s="128">
        <f>E692-F692</f>
        <v>7600</v>
      </c>
      <c r="I692" s="6">
        <f>+I691+G692-H692</f>
        <v>303822.83099999919</v>
      </c>
      <c r="J692" s="20" t="s">
        <v>2030</v>
      </c>
      <c r="K692" s="7">
        <v>5</v>
      </c>
      <c r="L692" s="123" t="s">
        <v>8409</v>
      </c>
    </row>
    <row r="693" spans="1:12" x14ac:dyDescent="0.2">
      <c r="A693" s="105">
        <v>41551</v>
      </c>
      <c r="B693" s="7">
        <v>5346</v>
      </c>
      <c r="C693" s="19" t="s">
        <v>7466</v>
      </c>
      <c r="D693" s="6">
        <v>2000</v>
      </c>
      <c r="E693" s="6">
        <v>2000</v>
      </c>
      <c r="F693" s="6"/>
      <c r="G693" s="6"/>
      <c r="H693" s="128">
        <f>E693-F693</f>
        <v>2000</v>
      </c>
      <c r="I693" s="6">
        <f>+I692+G693-H693</f>
        <v>301822.83099999919</v>
      </c>
      <c r="J693" s="19" t="s">
        <v>8210</v>
      </c>
      <c r="K693" s="7"/>
      <c r="L693" s="123" t="s">
        <v>8409</v>
      </c>
    </row>
    <row r="694" spans="1:12" x14ac:dyDescent="0.2">
      <c r="A694" s="105">
        <v>41551</v>
      </c>
      <c r="B694" s="7">
        <v>5347</v>
      </c>
      <c r="C694" s="19" t="s">
        <v>8594</v>
      </c>
      <c r="D694" s="6">
        <v>3000</v>
      </c>
      <c r="E694" s="6">
        <v>3000</v>
      </c>
      <c r="F694" s="6"/>
      <c r="G694" s="6"/>
      <c r="H694" s="128">
        <f>E694-F694</f>
        <v>3000</v>
      </c>
      <c r="I694" s="6">
        <f>+I693+G694-H694</f>
        <v>298822.83099999919</v>
      </c>
      <c r="J694" s="19" t="s">
        <v>6798</v>
      </c>
      <c r="K694" s="7"/>
      <c r="L694" s="123" t="s">
        <v>8409</v>
      </c>
    </row>
    <row r="695" spans="1:12" x14ac:dyDescent="0.2">
      <c r="A695" s="105">
        <v>41551</v>
      </c>
      <c r="B695" s="7">
        <v>5348</v>
      </c>
      <c r="C695" s="20" t="s">
        <v>7884</v>
      </c>
      <c r="D695" s="6">
        <v>4200.01</v>
      </c>
      <c r="E695" s="6">
        <v>4200.01</v>
      </c>
      <c r="F695" s="6">
        <f>E695*0.05</f>
        <v>210.00050000000002</v>
      </c>
      <c r="G695" s="6"/>
      <c r="H695" s="128">
        <f>E695-F695</f>
        <v>3990.0095000000001</v>
      </c>
      <c r="I695" s="6">
        <f>+I694+G695-H695</f>
        <v>294832.82149999921</v>
      </c>
      <c r="J695" s="20" t="s">
        <v>7976</v>
      </c>
      <c r="K695" s="7">
        <v>5</v>
      </c>
      <c r="L695" s="123" t="s">
        <v>8409</v>
      </c>
    </row>
    <row r="696" spans="1:12" x14ac:dyDescent="0.2">
      <c r="A696" s="105">
        <v>41551</v>
      </c>
      <c r="B696" s="7">
        <v>5349</v>
      </c>
      <c r="C696" s="20" t="s">
        <v>8640</v>
      </c>
      <c r="D696" s="6">
        <v>4000</v>
      </c>
      <c r="E696" s="6">
        <v>4000</v>
      </c>
      <c r="F696" s="6"/>
      <c r="G696" s="6"/>
      <c r="H696" s="128">
        <f>E696-F696</f>
        <v>4000</v>
      </c>
      <c r="I696" s="6">
        <f>+I695+G696-H696</f>
        <v>290832.82149999921</v>
      </c>
      <c r="J696" s="20" t="s">
        <v>8639</v>
      </c>
      <c r="K696" s="7">
        <v>5</v>
      </c>
      <c r="L696" s="123" t="s">
        <v>8409</v>
      </c>
    </row>
    <row r="697" spans="1:12" x14ac:dyDescent="0.2">
      <c r="A697" s="19"/>
      <c r="B697" s="7">
        <v>5350</v>
      </c>
      <c r="C697" s="19" t="s">
        <v>5790</v>
      </c>
      <c r="D697" s="6"/>
      <c r="E697" s="6"/>
      <c r="F697" s="6">
        <f>E697*0.05</f>
        <v>0</v>
      </c>
      <c r="G697" s="6"/>
      <c r="H697" s="128">
        <f>E697-F697</f>
        <v>0</v>
      </c>
      <c r="I697" s="6">
        <f>+I696+G697-H697</f>
        <v>290832.82149999921</v>
      </c>
      <c r="J697" s="19" t="s">
        <v>5790</v>
      </c>
      <c r="K697" s="7"/>
      <c r="L697" s="75" t="s">
        <v>5789</v>
      </c>
    </row>
    <row r="698" spans="1:12" x14ac:dyDescent="0.2">
      <c r="A698" s="105">
        <v>41551</v>
      </c>
      <c r="B698" s="7">
        <v>5351</v>
      </c>
      <c r="C698" s="20" t="s">
        <v>7748</v>
      </c>
      <c r="D698" s="6">
        <v>6178</v>
      </c>
      <c r="E698" s="6">
        <v>6178</v>
      </c>
      <c r="F698" s="6">
        <f>E698*0.05</f>
        <v>308.90000000000003</v>
      </c>
      <c r="G698" s="6"/>
      <c r="H698" s="128">
        <f>E698-F698</f>
        <v>5869.1</v>
      </c>
      <c r="I698" s="6">
        <f>+I697+G698-H698</f>
        <v>284963.72149999923</v>
      </c>
      <c r="J698" s="20" t="s">
        <v>6196</v>
      </c>
      <c r="K698" s="7">
        <v>5</v>
      </c>
      <c r="L698" s="123" t="s">
        <v>8409</v>
      </c>
    </row>
    <row r="699" spans="1:12" x14ac:dyDescent="0.2">
      <c r="A699" s="105">
        <v>41551</v>
      </c>
      <c r="B699" s="7">
        <v>5352</v>
      </c>
      <c r="C699" s="20" t="s">
        <v>6810</v>
      </c>
      <c r="D699" s="6">
        <v>1321</v>
      </c>
      <c r="E699" s="6">
        <v>1321</v>
      </c>
      <c r="F699" s="6"/>
      <c r="G699" s="6"/>
      <c r="H699" s="128">
        <f>E699-F699</f>
        <v>1321</v>
      </c>
      <c r="I699" s="6">
        <f>+I698+G699-H699</f>
        <v>283642.72149999923</v>
      </c>
      <c r="J699" s="20" t="s">
        <v>8638</v>
      </c>
      <c r="K699" s="7">
        <v>5</v>
      </c>
      <c r="L699" s="123" t="s">
        <v>8409</v>
      </c>
    </row>
    <row r="700" spans="1:12" x14ac:dyDescent="0.2">
      <c r="A700" s="105">
        <v>41551</v>
      </c>
      <c r="B700" s="7">
        <v>5353</v>
      </c>
      <c r="C700" s="19" t="s">
        <v>8637</v>
      </c>
      <c r="D700" s="6">
        <v>3350</v>
      </c>
      <c r="E700" s="6">
        <v>3350</v>
      </c>
      <c r="F700" s="6">
        <f>E700*0.05</f>
        <v>167.5</v>
      </c>
      <c r="G700" s="6"/>
      <c r="H700" s="128">
        <f>E700-F700</f>
        <v>3182.5</v>
      </c>
      <c r="I700" s="6">
        <f>+I699+G700-H700</f>
        <v>280460.22149999923</v>
      </c>
      <c r="J700" s="19" t="s">
        <v>8144</v>
      </c>
      <c r="K700" s="7">
        <v>5</v>
      </c>
      <c r="L700" s="123" t="s">
        <v>8409</v>
      </c>
    </row>
    <row r="701" spans="1:12" x14ac:dyDescent="0.2">
      <c r="A701" s="105">
        <v>41551</v>
      </c>
      <c r="B701" s="7">
        <v>5354</v>
      </c>
      <c r="C701" s="19" t="s">
        <v>5728</v>
      </c>
      <c r="D701" s="6">
        <v>2000</v>
      </c>
      <c r="E701" s="6">
        <v>2000</v>
      </c>
      <c r="F701" s="6"/>
      <c r="G701" s="6"/>
      <c r="H701" s="128">
        <f>E701-F701</f>
        <v>2000</v>
      </c>
      <c r="I701" s="6">
        <f>+I700+G701-H701</f>
        <v>278460.22149999923</v>
      </c>
      <c r="J701" s="19" t="s">
        <v>8109</v>
      </c>
      <c r="K701" s="7">
        <v>5</v>
      </c>
      <c r="L701" s="123" t="s">
        <v>8409</v>
      </c>
    </row>
    <row r="702" spans="1:12" x14ac:dyDescent="0.2">
      <c r="A702" s="105">
        <v>41551</v>
      </c>
      <c r="B702" s="7">
        <v>5355</v>
      </c>
      <c r="C702" s="19" t="s">
        <v>8611</v>
      </c>
      <c r="D702" s="6">
        <v>5000</v>
      </c>
      <c r="E702" s="6">
        <v>5000</v>
      </c>
      <c r="F702" s="6">
        <f>E702*0.1</f>
        <v>500</v>
      </c>
      <c r="G702" s="6"/>
      <c r="H702" s="128">
        <f>E702-F702</f>
        <v>4500</v>
      </c>
      <c r="I702" s="6">
        <f>+I701+G702-H702</f>
        <v>273960.22149999923</v>
      </c>
      <c r="J702" s="19" t="s">
        <v>8636</v>
      </c>
      <c r="K702" s="7">
        <v>5</v>
      </c>
      <c r="L702" s="123" t="s">
        <v>8409</v>
      </c>
    </row>
    <row r="703" spans="1:12" x14ac:dyDescent="0.2">
      <c r="A703" s="105">
        <v>41551</v>
      </c>
      <c r="B703" s="7">
        <v>5356</v>
      </c>
      <c r="C703" s="19" t="s">
        <v>8635</v>
      </c>
      <c r="D703" s="6">
        <v>595</v>
      </c>
      <c r="E703" s="6">
        <v>595</v>
      </c>
      <c r="F703" s="6"/>
      <c r="G703" s="6"/>
      <c r="H703" s="128">
        <f>E703-F703</f>
        <v>595</v>
      </c>
      <c r="I703" s="6">
        <f>+I702+G703-H703</f>
        <v>273365.22149999923</v>
      </c>
      <c r="J703" s="19" t="s">
        <v>7223</v>
      </c>
      <c r="K703" s="7"/>
      <c r="L703" s="123" t="s">
        <v>8409</v>
      </c>
    </row>
    <row r="704" spans="1:12" x14ac:dyDescent="0.2">
      <c r="A704" s="105">
        <v>41555</v>
      </c>
      <c r="B704" s="7">
        <v>5357</v>
      </c>
      <c r="C704" s="20" t="s">
        <v>8634</v>
      </c>
      <c r="D704" s="6">
        <v>6000</v>
      </c>
      <c r="E704" s="6">
        <v>6000</v>
      </c>
      <c r="F704" s="6"/>
      <c r="G704" s="6"/>
      <c r="H704" s="128">
        <f>E704-F704</f>
        <v>6000</v>
      </c>
      <c r="I704" s="6">
        <f>+I703+G704-H704</f>
        <v>267365.22149999923</v>
      </c>
      <c r="J704" s="20" t="s">
        <v>8587</v>
      </c>
      <c r="K704" s="7"/>
      <c r="L704" s="123" t="s">
        <v>8409</v>
      </c>
    </row>
    <row r="705" spans="1:12" x14ac:dyDescent="0.2">
      <c r="A705" s="105">
        <v>41558</v>
      </c>
      <c r="B705" s="7">
        <v>5358</v>
      </c>
      <c r="C705" s="19" t="s">
        <v>8427</v>
      </c>
      <c r="D705" s="6">
        <v>2500</v>
      </c>
      <c r="E705" s="6">
        <v>2500</v>
      </c>
      <c r="F705" s="6"/>
      <c r="G705" s="6"/>
      <c r="H705" s="128">
        <f>E705-F705</f>
        <v>2500</v>
      </c>
      <c r="I705" s="6">
        <f>+I704+G705-H705</f>
        <v>264865.22149999923</v>
      </c>
      <c r="J705" s="19" t="s">
        <v>7364</v>
      </c>
      <c r="K705" s="7"/>
      <c r="L705" s="123" t="s">
        <v>8409</v>
      </c>
    </row>
    <row r="706" spans="1:12" x14ac:dyDescent="0.2">
      <c r="A706" s="105">
        <v>41558</v>
      </c>
      <c r="B706" s="7">
        <v>5359</v>
      </c>
      <c r="C706" s="19" t="s">
        <v>8321</v>
      </c>
      <c r="D706" s="6">
        <v>2000</v>
      </c>
      <c r="E706" s="6">
        <v>2000</v>
      </c>
      <c r="F706" s="6"/>
      <c r="G706" s="6"/>
      <c r="H706" s="128">
        <f>E706-F706</f>
        <v>2000</v>
      </c>
      <c r="I706" s="6">
        <f>+I705+G706-H706</f>
        <v>262865.22149999923</v>
      </c>
      <c r="J706" s="19" t="s">
        <v>8633</v>
      </c>
      <c r="K706" s="7"/>
      <c r="L706" s="123" t="s">
        <v>8409</v>
      </c>
    </row>
    <row r="707" spans="1:12" x14ac:dyDescent="0.2">
      <c r="A707" s="105">
        <v>41558</v>
      </c>
      <c r="B707" s="7">
        <v>5360</v>
      </c>
      <c r="C707" s="19" t="s">
        <v>8319</v>
      </c>
      <c r="D707" s="6">
        <v>3500</v>
      </c>
      <c r="E707" s="6">
        <v>3500</v>
      </c>
      <c r="F707" s="6"/>
      <c r="G707" s="6"/>
      <c r="H707" s="128">
        <f>E707-F707</f>
        <v>3500</v>
      </c>
      <c r="I707" s="6">
        <f>+I706+G707-H707</f>
        <v>259365.22149999923</v>
      </c>
      <c r="J707" s="19" t="s">
        <v>8632</v>
      </c>
      <c r="K707" s="7"/>
      <c r="L707" s="123" t="s">
        <v>8409</v>
      </c>
    </row>
    <row r="708" spans="1:12" x14ac:dyDescent="0.2">
      <c r="A708" s="105">
        <v>41558</v>
      </c>
      <c r="B708" s="7">
        <v>5361</v>
      </c>
      <c r="C708" s="19" t="s">
        <v>8308</v>
      </c>
      <c r="D708" s="6">
        <v>2000</v>
      </c>
      <c r="E708" s="6">
        <v>2000</v>
      </c>
      <c r="F708" s="6"/>
      <c r="G708" s="6"/>
      <c r="H708" s="128">
        <f>E708-F708</f>
        <v>2000</v>
      </c>
      <c r="I708" s="6">
        <f>+I707+G708-H708</f>
        <v>257365.22149999923</v>
      </c>
      <c r="J708" s="19" t="s">
        <v>8632</v>
      </c>
      <c r="K708" s="7"/>
      <c r="L708" s="123" t="s">
        <v>8409</v>
      </c>
    </row>
    <row r="709" spans="1:12" x14ac:dyDescent="0.2">
      <c r="A709" s="105">
        <v>41558</v>
      </c>
      <c r="B709" s="7">
        <v>5362</v>
      </c>
      <c r="C709" s="19" t="s">
        <v>8131</v>
      </c>
      <c r="D709" s="6">
        <v>2000</v>
      </c>
      <c r="E709" s="6">
        <v>2000</v>
      </c>
      <c r="F709" s="6"/>
      <c r="G709" s="6"/>
      <c r="H709" s="128">
        <f>E709-F709</f>
        <v>2000</v>
      </c>
      <c r="I709" s="6">
        <f>+I708+G709-H709</f>
        <v>255365.22149999923</v>
      </c>
      <c r="J709" s="19" t="s">
        <v>8632</v>
      </c>
      <c r="K709" s="7"/>
      <c r="L709" s="123" t="s">
        <v>8409</v>
      </c>
    </row>
    <row r="710" spans="1:12" x14ac:dyDescent="0.2">
      <c r="A710" s="105">
        <v>41558</v>
      </c>
      <c r="B710" s="7">
        <v>5363</v>
      </c>
      <c r="C710" s="19" t="s">
        <v>8309</v>
      </c>
      <c r="D710" s="6">
        <v>2000</v>
      </c>
      <c r="E710" s="6">
        <v>2000</v>
      </c>
      <c r="F710" s="6"/>
      <c r="G710" s="6"/>
      <c r="H710" s="128">
        <f>E710-F710</f>
        <v>2000</v>
      </c>
      <c r="I710" s="6">
        <f>+I709+G710-H710</f>
        <v>253365.22149999923</v>
      </c>
      <c r="J710" s="19" t="s">
        <v>8632</v>
      </c>
      <c r="K710" s="7"/>
      <c r="L710" s="123" t="s">
        <v>8409</v>
      </c>
    </row>
    <row r="711" spans="1:12" x14ac:dyDescent="0.2">
      <c r="A711" s="105">
        <v>41558</v>
      </c>
      <c r="B711" s="7">
        <v>5364</v>
      </c>
      <c r="C711" s="19" t="s">
        <v>8397</v>
      </c>
      <c r="D711" s="6">
        <v>6000</v>
      </c>
      <c r="E711" s="6">
        <v>6000</v>
      </c>
      <c r="F711" s="6"/>
      <c r="G711" s="6"/>
      <c r="H711" s="128">
        <f>E711-F711</f>
        <v>6000</v>
      </c>
      <c r="I711" s="6">
        <f>+I710+G711-H711</f>
        <v>247365.22149999923</v>
      </c>
      <c r="J711" s="19" t="s">
        <v>8441</v>
      </c>
      <c r="K711" s="7"/>
      <c r="L711" s="123" t="s">
        <v>8409</v>
      </c>
    </row>
    <row r="712" spans="1:12" x14ac:dyDescent="0.2">
      <c r="A712" s="105">
        <v>41558</v>
      </c>
      <c r="B712" s="7">
        <v>5365</v>
      </c>
      <c r="C712" s="19" t="s">
        <v>8631</v>
      </c>
      <c r="D712" s="6">
        <v>4697.74</v>
      </c>
      <c r="E712" s="6">
        <v>4697.74</v>
      </c>
      <c r="F712" s="6"/>
      <c r="G712" s="6"/>
      <c r="H712" s="128">
        <f>E712-F712</f>
        <v>4697.74</v>
      </c>
      <c r="I712" s="6">
        <f>+I711+G712-H712</f>
        <v>242667.48149999924</v>
      </c>
      <c r="J712" s="19" t="s">
        <v>3481</v>
      </c>
      <c r="K712" s="7">
        <v>5</v>
      </c>
      <c r="L712" s="123" t="s">
        <v>8409</v>
      </c>
    </row>
    <row r="713" spans="1:12" x14ac:dyDescent="0.2">
      <c r="A713" s="105">
        <v>41558</v>
      </c>
      <c r="B713" s="7">
        <v>5366</v>
      </c>
      <c r="C713" s="19" t="s">
        <v>7915</v>
      </c>
      <c r="D713" s="6">
        <v>1000</v>
      </c>
      <c r="E713" s="6">
        <v>1000</v>
      </c>
      <c r="F713" s="6"/>
      <c r="G713" s="6"/>
      <c r="H713" s="128">
        <f>E713-F713</f>
        <v>1000</v>
      </c>
      <c r="I713" s="6">
        <f>+I712+G713-H713</f>
        <v>241667.48149999924</v>
      </c>
      <c r="J713" s="19" t="s">
        <v>8535</v>
      </c>
      <c r="K713" s="7">
        <v>5</v>
      </c>
      <c r="L713" s="123" t="s">
        <v>8409</v>
      </c>
    </row>
    <row r="714" spans="1:12" x14ac:dyDescent="0.2">
      <c r="A714" s="19"/>
      <c r="B714" s="7">
        <v>5367</v>
      </c>
      <c r="C714" s="19" t="s">
        <v>5790</v>
      </c>
      <c r="D714" s="6"/>
      <c r="E714" s="6"/>
      <c r="F714" s="6">
        <f>E714*0.05</f>
        <v>0</v>
      </c>
      <c r="G714" s="6"/>
      <c r="H714" s="128">
        <f>E714-F714</f>
        <v>0</v>
      </c>
      <c r="I714" s="6">
        <f>+I713+G714-H714</f>
        <v>241667.48149999924</v>
      </c>
      <c r="J714" s="19" t="s">
        <v>5790</v>
      </c>
      <c r="K714" s="7"/>
      <c r="L714" s="75" t="s">
        <v>5789</v>
      </c>
    </row>
    <row r="715" spans="1:12" x14ac:dyDescent="0.2">
      <c r="A715" s="105">
        <v>41558</v>
      </c>
      <c r="B715" s="7">
        <v>5368</v>
      </c>
      <c r="C715" s="19" t="s">
        <v>7551</v>
      </c>
      <c r="D715" s="6">
        <v>2000</v>
      </c>
      <c r="E715" s="6">
        <v>2000</v>
      </c>
      <c r="F715" s="6"/>
      <c r="G715" s="6"/>
      <c r="H715" s="128">
        <f>E715-F715</f>
        <v>2000</v>
      </c>
      <c r="I715" s="6">
        <f>+I714+G715-H715</f>
        <v>239667.48149999924</v>
      </c>
      <c r="J715" s="19" t="s">
        <v>8498</v>
      </c>
      <c r="K715" s="7"/>
      <c r="L715" s="123" t="s">
        <v>8409</v>
      </c>
    </row>
    <row r="716" spans="1:12" x14ac:dyDescent="0.2">
      <c r="A716" s="105">
        <v>41564</v>
      </c>
      <c r="B716" s="7">
        <v>5369</v>
      </c>
      <c r="C716" s="19" t="s">
        <v>5971</v>
      </c>
      <c r="D716" s="6">
        <v>600</v>
      </c>
      <c r="E716" s="6">
        <v>600</v>
      </c>
      <c r="F716" s="6"/>
      <c r="G716" s="6"/>
      <c r="H716" s="128">
        <f>E716-F716</f>
        <v>600</v>
      </c>
      <c r="I716" s="6">
        <f>+I715+G716-H716</f>
        <v>239067.48149999924</v>
      </c>
      <c r="J716" s="19" t="s">
        <v>7892</v>
      </c>
      <c r="K716" s="7"/>
      <c r="L716" s="123" t="s">
        <v>8409</v>
      </c>
    </row>
    <row r="717" spans="1:12" x14ac:dyDescent="0.2">
      <c r="A717" s="105">
        <v>41564</v>
      </c>
      <c r="B717" s="7">
        <v>5370</v>
      </c>
      <c r="C717" s="20" t="s">
        <v>5790</v>
      </c>
      <c r="D717" s="6"/>
      <c r="E717" s="6"/>
      <c r="F717" s="6"/>
      <c r="G717" s="6"/>
      <c r="H717" s="128">
        <f>E717-F717</f>
        <v>0</v>
      </c>
      <c r="I717" s="6">
        <f>+I716+G717-H717</f>
        <v>239067.48149999924</v>
      </c>
      <c r="J717" s="20" t="s">
        <v>5790</v>
      </c>
      <c r="K717" s="7"/>
      <c r="L717" s="123" t="s">
        <v>5789</v>
      </c>
    </row>
    <row r="718" spans="1:12" x14ac:dyDescent="0.2">
      <c r="A718" s="105">
        <v>41564</v>
      </c>
      <c r="B718" s="7">
        <v>5371</v>
      </c>
      <c r="C718" s="20" t="s">
        <v>418</v>
      </c>
      <c r="D718" s="6">
        <v>2000</v>
      </c>
      <c r="E718" s="6">
        <v>2000</v>
      </c>
      <c r="F718" s="6"/>
      <c r="G718" s="6"/>
      <c r="H718" s="128">
        <f>E718-F718</f>
        <v>2000</v>
      </c>
      <c r="I718" s="6">
        <f>+I717+G718-H718</f>
        <v>237067.48149999924</v>
      </c>
      <c r="J718" s="20" t="s">
        <v>8210</v>
      </c>
      <c r="K718" s="7"/>
      <c r="L718" s="123" t="s">
        <v>8409</v>
      </c>
    </row>
    <row r="719" spans="1:12" x14ac:dyDescent="0.2">
      <c r="A719" s="105">
        <v>41565</v>
      </c>
      <c r="B719" s="7">
        <v>5372</v>
      </c>
      <c r="C719" s="20" t="s">
        <v>8427</v>
      </c>
      <c r="D719" s="6">
        <v>2500</v>
      </c>
      <c r="E719" s="6">
        <v>2500</v>
      </c>
      <c r="F719" s="6"/>
      <c r="G719" s="6"/>
      <c r="H719" s="128">
        <f>E719-F719</f>
        <v>2500</v>
      </c>
      <c r="I719" s="6">
        <f>+I718+G719-H719</f>
        <v>234567.48149999924</v>
      </c>
      <c r="J719" s="20" t="s">
        <v>8475</v>
      </c>
      <c r="K719" s="7">
        <v>5</v>
      </c>
      <c r="L719" s="123" t="s">
        <v>8409</v>
      </c>
    </row>
    <row r="720" spans="1:12" x14ac:dyDescent="0.2">
      <c r="A720" s="105">
        <v>41572</v>
      </c>
      <c r="B720" s="7">
        <v>5373</v>
      </c>
      <c r="C720" s="20" t="s">
        <v>6718</v>
      </c>
      <c r="D720" s="6">
        <v>9000</v>
      </c>
      <c r="E720" s="6">
        <v>9000</v>
      </c>
      <c r="F720" s="6"/>
      <c r="G720" s="6"/>
      <c r="H720" s="128">
        <f>E720-F720</f>
        <v>9000</v>
      </c>
      <c r="I720" s="6">
        <f>+I719+G720-H720</f>
        <v>225567.48149999924</v>
      </c>
      <c r="J720" s="20" t="s">
        <v>8246</v>
      </c>
      <c r="K720" s="7"/>
      <c r="L720" s="123" t="s">
        <v>8409</v>
      </c>
    </row>
    <row r="721" spans="1:13" x14ac:dyDescent="0.2">
      <c r="A721" s="105">
        <v>41572</v>
      </c>
      <c r="B721" s="7">
        <v>5374</v>
      </c>
      <c r="C721" s="20" t="s">
        <v>8345</v>
      </c>
      <c r="D721" s="6">
        <v>9000</v>
      </c>
      <c r="E721" s="6">
        <v>9000</v>
      </c>
      <c r="F721" s="6"/>
      <c r="G721" s="6"/>
      <c r="H721" s="128">
        <f>E721-F721</f>
        <v>9000</v>
      </c>
      <c r="I721" s="6">
        <f>+I720+G721-H721</f>
        <v>216567.48149999924</v>
      </c>
      <c r="J721" s="20" t="s">
        <v>8246</v>
      </c>
      <c r="K721" s="7"/>
      <c r="L721" s="123" t="s">
        <v>8409</v>
      </c>
      <c r="M721" s="86"/>
    </row>
    <row r="722" spans="1:13" x14ac:dyDescent="0.2">
      <c r="A722" s="105">
        <v>41572</v>
      </c>
      <c r="B722" s="7">
        <v>5375</v>
      </c>
      <c r="C722" s="20" t="s">
        <v>8344</v>
      </c>
      <c r="D722" s="6">
        <v>9000</v>
      </c>
      <c r="E722" s="6">
        <v>9000</v>
      </c>
      <c r="F722" s="6"/>
      <c r="G722" s="6"/>
      <c r="H722" s="128">
        <f>E722-F722</f>
        <v>9000</v>
      </c>
      <c r="I722" s="6">
        <f>+I721+G722-H722</f>
        <v>207567.48149999924</v>
      </c>
      <c r="J722" s="20" t="s">
        <v>8246</v>
      </c>
      <c r="K722" s="7"/>
      <c r="L722" s="123" t="s">
        <v>8409</v>
      </c>
    </row>
    <row r="723" spans="1:13" x14ac:dyDescent="0.2">
      <c r="A723" s="105">
        <v>41572</v>
      </c>
      <c r="B723" s="7">
        <v>5376</v>
      </c>
      <c r="C723" s="20" t="s">
        <v>8490</v>
      </c>
      <c r="D723" s="6">
        <v>6000</v>
      </c>
      <c r="E723" s="6">
        <v>6000</v>
      </c>
      <c r="F723" s="6"/>
      <c r="G723" s="6"/>
      <c r="H723" s="128">
        <f>E723-F723</f>
        <v>6000</v>
      </c>
      <c r="I723" s="6">
        <f>+I722+G723-H723</f>
        <v>201567.48149999924</v>
      </c>
      <c r="J723" s="20" t="s">
        <v>7670</v>
      </c>
      <c r="K723" s="7"/>
      <c r="L723" s="123" t="s">
        <v>8409</v>
      </c>
      <c r="M723" s="86"/>
    </row>
    <row r="724" spans="1:13" x14ac:dyDescent="0.2">
      <c r="A724" s="105">
        <v>41572</v>
      </c>
      <c r="B724" s="7">
        <v>5377</v>
      </c>
      <c r="C724" s="19" t="s">
        <v>7127</v>
      </c>
      <c r="D724" s="6">
        <v>8000</v>
      </c>
      <c r="E724" s="6">
        <v>8000</v>
      </c>
      <c r="F724" s="6"/>
      <c r="G724" s="6"/>
      <c r="H724" s="128">
        <f>E724-F724</f>
        <v>8000</v>
      </c>
      <c r="I724" s="6">
        <f>+I723+G724-H724</f>
        <v>193567.48149999924</v>
      </c>
      <c r="J724" s="19" t="s">
        <v>7670</v>
      </c>
      <c r="K724" s="7"/>
      <c r="L724" s="123" t="s">
        <v>8409</v>
      </c>
      <c r="M724" s="125"/>
    </row>
    <row r="725" spans="1:13" x14ac:dyDescent="0.2">
      <c r="A725" s="105">
        <v>41572</v>
      </c>
      <c r="B725" s="7">
        <v>5378</v>
      </c>
      <c r="C725" s="19" t="s">
        <v>7753</v>
      </c>
      <c r="D725" s="6">
        <v>6000</v>
      </c>
      <c r="E725" s="6">
        <v>6000</v>
      </c>
      <c r="F725" s="6"/>
      <c r="G725" s="6"/>
      <c r="H725" s="128">
        <f>E725-F725</f>
        <v>6000</v>
      </c>
      <c r="I725" s="6">
        <f>+I724+G725-H725</f>
        <v>187567.48149999924</v>
      </c>
      <c r="J725" s="19" t="s">
        <v>8316</v>
      </c>
      <c r="K725" s="7"/>
      <c r="L725" s="123" t="s">
        <v>8409</v>
      </c>
      <c r="M725" s="86"/>
    </row>
    <row r="726" spans="1:13" x14ac:dyDescent="0.2">
      <c r="A726" s="105">
        <v>41572</v>
      </c>
      <c r="B726" s="7">
        <v>5379</v>
      </c>
      <c r="C726" s="19" t="s">
        <v>6294</v>
      </c>
      <c r="D726" s="6">
        <v>8000</v>
      </c>
      <c r="E726" s="6">
        <v>8000</v>
      </c>
      <c r="F726" s="6"/>
      <c r="G726" s="6"/>
      <c r="H726" s="128">
        <f>E726-F726</f>
        <v>8000</v>
      </c>
      <c r="I726" s="6">
        <f>+I725+G726-H726</f>
        <v>179567.48149999924</v>
      </c>
      <c r="J726" s="19" t="s">
        <v>7670</v>
      </c>
      <c r="K726" s="7"/>
      <c r="L726" s="123" t="s">
        <v>8409</v>
      </c>
      <c r="M726" s="86"/>
    </row>
    <row r="727" spans="1:13" x14ac:dyDescent="0.2">
      <c r="A727" s="105">
        <v>41572</v>
      </c>
      <c r="B727" s="7">
        <v>5380</v>
      </c>
      <c r="C727" s="19" t="s">
        <v>8630</v>
      </c>
      <c r="D727" s="6">
        <v>6000</v>
      </c>
      <c r="E727" s="6">
        <v>6000</v>
      </c>
      <c r="F727" s="6"/>
      <c r="G727" s="6"/>
      <c r="H727" s="128">
        <f>E727-F727</f>
        <v>6000</v>
      </c>
      <c r="I727" s="6">
        <f>+I726+G727-H727</f>
        <v>173567.48149999924</v>
      </c>
      <c r="J727" s="19" t="s">
        <v>7672</v>
      </c>
      <c r="K727" s="7"/>
      <c r="L727" s="123" t="s">
        <v>8409</v>
      </c>
    </row>
    <row r="728" spans="1:13" x14ac:dyDescent="0.2">
      <c r="A728" s="105">
        <v>41572</v>
      </c>
      <c r="B728" s="7">
        <v>5381</v>
      </c>
      <c r="C728" s="19" t="s">
        <v>6410</v>
      </c>
      <c r="D728" s="6">
        <v>6000</v>
      </c>
      <c r="E728" s="6">
        <v>6000</v>
      </c>
      <c r="F728" s="6"/>
      <c r="G728" s="6"/>
      <c r="H728" s="128">
        <f>E728-F728</f>
        <v>6000</v>
      </c>
      <c r="I728" s="6">
        <f>+I727+G728-H728</f>
        <v>167567.48149999924</v>
      </c>
      <c r="J728" s="19" t="s">
        <v>7672</v>
      </c>
      <c r="K728" s="87"/>
      <c r="L728" s="123" t="s">
        <v>8409</v>
      </c>
    </row>
    <row r="729" spans="1:13" x14ac:dyDescent="0.2">
      <c r="A729" s="105">
        <v>41572</v>
      </c>
      <c r="B729" s="7">
        <v>5382</v>
      </c>
      <c r="C729" s="19" t="s">
        <v>8343</v>
      </c>
      <c r="D729" s="6">
        <v>4000</v>
      </c>
      <c r="E729" s="6">
        <v>4000</v>
      </c>
      <c r="F729" s="6"/>
      <c r="G729" s="6"/>
      <c r="H729" s="128">
        <f>E729-F729</f>
        <v>4000</v>
      </c>
      <c r="I729" s="6">
        <f>+I728+G729-H729</f>
        <v>163567.48149999924</v>
      </c>
      <c r="J729" s="19" t="s">
        <v>6468</v>
      </c>
      <c r="K729" s="7"/>
      <c r="L729" s="123" t="s">
        <v>8409</v>
      </c>
    </row>
    <row r="730" spans="1:13" x14ac:dyDescent="0.2">
      <c r="A730" s="105">
        <v>41572</v>
      </c>
      <c r="B730" s="7">
        <v>5383</v>
      </c>
      <c r="C730" s="19" t="s">
        <v>7771</v>
      </c>
      <c r="D730" s="6">
        <v>6000</v>
      </c>
      <c r="E730" s="6">
        <v>6000</v>
      </c>
      <c r="F730" s="6"/>
      <c r="G730" s="6"/>
      <c r="H730" s="128">
        <f>E730-F730</f>
        <v>6000</v>
      </c>
      <c r="I730" s="6">
        <f>+I729+G730-H730</f>
        <v>157567.48149999924</v>
      </c>
      <c r="J730" s="19" t="s">
        <v>7670</v>
      </c>
      <c r="K730" s="7"/>
      <c r="L730" s="123" t="s">
        <v>8409</v>
      </c>
    </row>
    <row r="731" spans="1:13" x14ac:dyDescent="0.2">
      <c r="A731" s="105">
        <v>41572</v>
      </c>
      <c r="B731" s="7">
        <v>5384</v>
      </c>
      <c r="C731" s="19" t="s">
        <v>8270</v>
      </c>
      <c r="D731" s="6">
        <v>2500</v>
      </c>
      <c r="E731" s="6">
        <v>2500</v>
      </c>
      <c r="F731" s="6"/>
      <c r="G731" s="6"/>
      <c r="H731" s="128">
        <f>E731-F731</f>
        <v>2500</v>
      </c>
      <c r="I731" s="6">
        <f>+I730+G731-H731</f>
        <v>155067.48149999924</v>
      </c>
      <c r="J731" s="19" t="s">
        <v>8334</v>
      </c>
      <c r="K731" s="7"/>
      <c r="L731" s="123" t="s">
        <v>8409</v>
      </c>
    </row>
    <row r="732" spans="1:13" x14ac:dyDescent="0.2">
      <c r="A732" s="105">
        <v>41572</v>
      </c>
      <c r="B732" s="7">
        <v>5385</v>
      </c>
      <c r="C732" s="19" t="s">
        <v>8342</v>
      </c>
      <c r="D732" s="6">
        <v>6000</v>
      </c>
      <c r="E732" s="6">
        <v>6000</v>
      </c>
      <c r="F732" s="6"/>
      <c r="G732" s="6"/>
      <c r="H732" s="128">
        <f>E732-F732</f>
        <v>6000</v>
      </c>
      <c r="I732" s="6">
        <f>+I731+G732-H732</f>
        <v>149067.48149999924</v>
      </c>
      <c r="J732" s="19" t="s">
        <v>7670</v>
      </c>
      <c r="K732" s="7"/>
      <c r="L732" s="123" t="s">
        <v>8409</v>
      </c>
    </row>
    <row r="733" spans="1:13" x14ac:dyDescent="0.2">
      <c r="A733" s="105">
        <v>41572</v>
      </c>
      <c r="B733" s="7">
        <v>5386</v>
      </c>
      <c r="C733" s="19" t="s">
        <v>8038</v>
      </c>
      <c r="D733" s="6">
        <v>10000</v>
      </c>
      <c r="E733" s="6">
        <v>10000</v>
      </c>
      <c r="F733" s="6"/>
      <c r="G733" s="6"/>
      <c r="H733" s="128">
        <f>E733-F733</f>
        <v>10000</v>
      </c>
      <c r="I733" s="6">
        <f>+I732+G733-H733</f>
        <v>139067.48149999924</v>
      </c>
      <c r="J733" s="19" t="s">
        <v>7670</v>
      </c>
      <c r="K733" s="7"/>
      <c r="L733" s="123" t="s">
        <v>8409</v>
      </c>
    </row>
    <row r="734" spans="1:13" x14ac:dyDescent="0.2">
      <c r="A734" s="105">
        <v>41572</v>
      </c>
      <c r="B734" s="7">
        <v>5387</v>
      </c>
      <c r="C734" s="19" t="s">
        <v>8341</v>
      </c>
      <c r="D734" s="6">
        <v>6000</v>
      </c>
      <c r="E734" s="6">
        <v>6000</v>
      </c>
      <c r="F734" s="6"/>
      <c r="G734" s="6"/>
      <c r="H734" s="128">
        <f>E734-F734</f>
        <v>6000</v>
      </c>
      <c r="I734" s="6">
        <f>+I733+G734-H734</f>
        <v>133067.48149999924</v>
      </c>
      <c r="J734" s="19" t="s">
        <v>7670</v>
      </c>
      <c r="K734" s="7"/>
      <c r="L734" s="123" t="s">
        <v>8409</v>
      </c>
    </row>
    <row r="735" spans="1:13" x14ac:dyDescent="0.2">
      <c r="A735" s="105">
        <v>41572</v>
      </c>
      <c r="B735" s="7">
        <v>5388</v>
      </c>
      <c r="C735" s="19" t="s">
        <v>6701</v>
      </c>
      <c r="D735" s="6">
        <v>10000</v>
      </c>
      <c r="E735" s="6">
        <v>10000</v>
      </c>
      <c r="F735" s="6"/>
      <c r="G735" s="6"/>
      <c r="H735" s="128">
        <f>E735-F735</f>
        <v>10000</v>
      </c>
      <c r="I735" s="6">
        <f>+I734+G735-H735</f>
        <v>123067.48149999924</v>
      </c>
      <c r="J735" s="19" t="s">
        <v>7670</v>
      </c>
      <c r="K735" s="7"/>
      <c r="L735" s="123" t="s">
        <v>8409</v>
      </c>
    </row>
    <row r="736" spans="1:13" x14ac:dyDescent="0.2">
      <c r="A736" s="105">
        <v>41572</v>
      </c>
      <c r="B736" s="7">
        <v>5389</v>
      </c>
      <c r="C736" s="19" t="s">
        <v>6442</v>
      </c>
      <c r="D736" s="6">
        <v>8000</v>
      </c>
      <c r="E736" s="6">
        <v>8000</v>
      </c>
      <c r="F736" s="6"/>
      <c r="G736" s="6"/>
      <c r="H736" s="128">
        <f>E736-F736</f>
        <v>8000</v>
      </c>
      <c r="I736" s="6">
        <f>+I735+G736-H736</f>
        <v>115067.48149999924</v>
      </c>
      <c r="J736" s="19" t="s">
        <v>8340</v>
      </c>
      <c r="K736" s="7"/>
      <c r="L736" s="123" t="s">
        <v>8409</v>
      </c>
    </row>
    <row r="737" spans="1:12" x14ac:dyDescent="0.2">
      <c r="A737" s="105">
        <v>41572</v>
      </c>
      <c r="B737" s="7">
        <v>5390</v>
      </c>
      <c r="C737" s="19" t="s">
        <v>8552</v>
      </c>
      <c r="D737" s="6">
        <v>2000</v>
      </c>
      <c r="E737" s="6">
        <v>2000</v>
      </c>
      <c r="F737" s="6"/>
      <c r="G737" s="6"/>
      <c r="H737" s="128">
        <f>E737-F737</f>
        <v>2000</v>
      </c>
      <c r="I737" s="6">
        <f>+I736+G737-H737</f>
        <v>113067.48149999924</v>
      </c>
      <c r="J737" s="19" t="s">
        <v>8588</v>
      </c>
      <c r="K737" s="7"/>
      <c r="L737" s="123" t="s">
        <v>8409</v>
      </c>
    </row>
    <row r="738" spans="1:12" x14ac:dyDescent="0.2">
      <c r="A738" s="105">
        <v>41572</v>
      </c>
      <c r="B738" s="7">
        <v>5391</v>
      </c>
      <c r="C738" s="19" t="s">
        <v>8327</v>
      </c>
      <c r="D738" s="6">
        <v>10000</v>
      </c>
      <c r="E738" s="6">
        <v>10000</v>
      </c>
      <c r="F738" s="6"/>
      <c r="G738" s="6"/>
      <c r="H738" s="128">
        <f>E738-F738</f>
        <v>10000</v>
      </c>
      <c r="I738" s="6">
        <f>+I737+G738-H738</f>
        <v>103067.48149999924</v>
      </c>
      <c r="J738" s="19" t="s">
        <v>7670</v>
      </c>
      <c r="K738" s="7"/>
      <c r="L738" s="123" t="s">
        <v>8409</v>
      </c>
    </row>
    <row r="739" spans="1:12" x14ac:dyDescent="0.2">
      <c r="A739" s="105">
        <v>41572</v>
      </c>
      <c r="B739" s="7">
        <v>5392</v>
      </c>
      <c r="C739" s="19" t="s">
        <v>8427</v>
      </c>
      <c r="D739" s="6">
        <v>6000</v>
      </c>
      <c r="E739" s="6">
        <v>6000</v>
      </c>
      <c r="F739" s="6"/>
      <c r="G739" s="6"/>
      <c r="H739" s="128">
        <f>E739-F739</f>
        <v>6000</v>
      </c>
      <c r="I739" s="6">
        <f>+I738+G739-H739</f>
        <v>97067.481499999238</v>
      </c>
      <c r="J739" s="19" t="s">
        <v>8339</v>
      </c>
      <c r="K739" s="7"/>
      <c r="L739" s="123" t="s">
        <v>8409</v>
      </c>
    </row>
    <row r="740" spans="1:12" x14ac:dyDescent="0.2">
      <c r="A740" s="105">
        <v>41572</v>
      </c>
      <c r="B740" s="7">
        <v>5393</v>
      </c>
      <c r="C740" s="19" t="s">
        <v>8338</v>
      </c>
      <c r="D740" s="6">
        <v>6000</v>
      </c>
      <c r="E740" s="6">
        <v>6000</v>
      </c>
      <c r="F740" s="6"/>
      <c r="G740" s="6"/>
      <c r="H740" s="128">
        <f>E740-F740</f>
        <v>6000</v>
      </c>
      <c r="I740" s="6">
        <f>+I739+G740-H740</f>
        <v>91067.481499999238</v>
      </c>
      <c r="J740" s="19" t="s">
        <v>8339</v>
      </c>
      <c r="K740" s="7"/>
      <c r="L740" s="123" t="s">
        <v>8409</v>
      </c>
    </row>
    <row r="741" spans="1:12" x14ac:dyDescent="0.2">
      <c r="A741" s="105">
        <v>41572</v>
      </c>
      <c r="B741" s="7">
        <v>5394</v>
      </c>
      <c r="C741" s="19" t="s">
        <v>7901</v>
      </c>
      <c r="D741" s="6">
        <v>7000</v>
      </c>
      <c r="E741" s="6">
        <v>7000</v>
      </c>
      <c r="F741" s="6"/>
      <c r="G741" s="6"/>
      <c r="H741" s="128">
        <f>E741-F741</f>
        <v>7000</v>
      </c>
      <c r="I741" s="6">
        <f>+I740+G741-H741</f>
        <v>84067.481499999238</v>
      </c>
      <c r="J741" s="19" t="s">
        <v>8629</v>
      </c>
      <c r="K741" s="7"/>
      <c r="L741" s="123" t="s">
        <v>8409</v>
      </c>
    </row>
    <row r="742" spans="1:12" x14ac:dyDescent="0.2">
      <c r="A742" s="105">
        <v>41572</v>
      </c>
      <c r="B742" s="7">
        <v>5395</v>
      </c>
      <c r="C742" s="19" t="s">
        <v>7846</v>
      </c>
      <c r="D742" s="6">
        <v>4000</v>
      </c>
      <c r="E742" s="6">
        <v>4000</v>
      </c>
      <c r="F742" s="6"/>
      <c r="G742" s="6"/>
      <c r="H742" s="128">
        <f>E742-F742</f>
        <v>4000</v>
      </c>
      <c r="I742" s="6">
        <f>+I741+G742-H742</f>
        <v>80067.481499999238</v>
      </c>
      <c r="J742" s="19" t="s">
        <v>8332</v>
      </c>
      <c r="K742" s="7"/>
      <c r="L742" s="123" t="s">
        <v>8409</v>
      </c>
    </row>
    <row r="743" spans="1:12" x14ac:dyDescent="0.2">
      <c r="A743" s="105">
        <v>41572</v>
      </c>
      <c r="B743" s="7">
        <v>5396</v>
      </c>
      <c r="C743" s="19" t="s">
        <v>8292</v>
      </c>
      <c r="D743" s="6">
        <v>2000</v>
      </c>
      <c r="E743" s="6">
        <v>2000</v>
      </c>
      <c r="F743" s="6"/>
      <c r="G743" s="6"/>
      <c r="H743" s="128">
        <f>E743-F743</f>
        <v>2000</v>
      </c>
      <c r="I743" s="6">
        <f>+I742+G743-H743</f>
        <v>78067.481499999238</v>
      </c>
      <c r="J743" s="19" t="s">
        <v>8628</v>
      </c>
      <c r="K743" s="7"/>
      <c r="L743" s="123" t="s">
        <v>8409</v>
      </c>
    </row>
    <row r="744" spans="1:12" x14ac:dyDescent="0.2">
      <c r="A744" s="105">
        <v>41572</v>
      </c>
      <c r="B744" s="7">
        <v>5397</v>
      </c>
      <c r="C744" s="20" t="s">
        <v>8330</v>
      </c>
      <c r="D744" s="6">
        <v>2000</v>
      </c>
      <c r="E744" s="6">
        <v>2000</v>
      </c>
      <c r="F744" s="6"/>
      <c r="G744" s="6"/>
      <c r="H744" s="128">
        <f>E744-F744</f>
        <v>2000</v>
      </c>
      <c r="I744" s="6">
        <f>+I743+G744-H744</f>
        <v>76067.481499999238</v>
      </c>
      <c r="J744" s="19" t="s">
        <v>8326</v>
      </c>
      <c r="K744" s="7"/>
      <c r="L744" s="123" t="s">
        <v>8409</v>
      </c>
    </row>
    <row r="745" spans="1:12" x14ac:dyDescent="0.2">
      <c r="A745" s="105">
        <v>41572</v>
      </c>
      <c r="B745" s="7">
        <v>5398</v>
      </c>
      <c r="C745" s="19" t="s">
        <v>8331</v>
      </c>
      <c r="D745" s="6">
        <v>2000</v>
      </c>
      <c r="E745" s="6">
        <v>2000</v>
      </c>
      <c r="F745" s="6"/>
      <c r="G745" s="6"/>
      <c r="H745" s="128">
        <f>E745-F745</f>
        <v>2000</v>
      </c>
      <c r="I745" s="6">
        <f>+I744+G745-H745</f>
        <v>74067.481499999238</v>
      </c>
      <c r="J745" s="19" t="s">
        <v>8326</v>
      </c>
      <c r="K745" s="7"/>
      <c r="L745" s="123" t="s">
        <v>8409</v>
      </c>
    </row>
    <row r="746" spans="1:12" x14ac:dyDescent="0.2">
      <c r="A746" s="105">
        <v>41572</v>
      </c>
      <c r="B746" s="7">
        <v>5399</v>
      </c>
      <c r="C746" s="19" t="s">
        <v>8348</v>
      </c>
      <c r="D746" s="6">
        <v>12000</v>
      </c>
      <c r="E746" s="6">
        <v>12000</v>
      </c>
      <c r="F746" s="6"/>
      <c r="G746" s="6"/>
      <c r="H746" s="128">
        <f>E746-F746</f>
        <v>12000</v>
      </c>
      <c r="I746" s="6">
        <f>+I745+G746-H746</f>
        <v>62067.481499999238</v>
      </c>
      <c r="J746" s="19" t="s">
        <v>8228</v>
      </c>
      <c r="K746" s="7"/>
      <c r="L746" s="123" t="s">
        <v>8409</v>
      </c>
    </row>
    <row r="747" spans="1:12" x14ac:dyDescent="0.2">
      <c r="A747" s="105">
        <v>41572</v>
      </c>
      <c r="B747" s="7">
        <v>5400</v>
      </c>
      <c r="C747" s="19" t="s">
        <v>7903</v>
      </c>
      <c r="D747" s="6">
        <v>6000</v>
      </c>
      <c r="E747" s="6">
        <v>6000</v>
      </c>
      <c r="F747" s="6"/>
      <c r="G747" s="6"/>
      <c r="H747" s="128">
        <f>E747-F747</f>
        <v>6000</v>
      </c>
      <c r="I747" s="6">
        <f>+I746+G747-H747</f>
        <v>56067.481499999238</v>
      </c>
      <c r="J747" s="19" t="s">
        <v>8228</v>
      </c>
      <c r="K747" s="7"/>
      <c r="L747" s="123" t="s">
        <v>8409</v>
      </c>
    </row>
    <row r="748" spans="1:12" x14ac:dyDescent="0.2">
      <c r="A748" s="105">
        <v>41572</v>
      </c>
      <c r="B748" s="7">
        <v>5401</v>
      </c>
      <c r="C748" s="19" t="s">
        <v>7458</v>
      </c>
      <c r="D748" s="6">
        <v>5700</v>
      </c>
      <c r="E748" s="6">
        <v>5700</v>
      </c>
      <c r="F748" s="6"/>
      <c r="G748" s="6"/>
      <c r="H748" s="128">
        <f>E748-F748</f>
        <v>5700</v>
      </c>
      <c r="I748" s="6">
        <f>+I747+G748-H748</f>
        <v>50367.481499999238</v>
      </c>
      <c r="J748" s="19" t="s">
        <v>8087</v>
      </c>
      <c r="K748" s="7"/>
      <c r="L748" s="123" t="s">
        <v>8409</v>
      </c>
    </row>
    <row r="749" spans="1:12" x14ac:dyDescent="0.2">
      <c r="A749" s="19"/>
      <c r="B749" s="7">
        <v>5402</v>
      </c>
      <c r="C749" s="20" t="s">
        <v>5790</v>
      </c>
      <c r="D749" s="6"/>
      <c r="E749" s="6"/>
      <c r="F749" s="6">
        <f>E749*0.05</f>
        <v>0</v>
      </c>
      <c r="G749" s="6"/>
      <c r="H749" s="128">
        <f>E749-F749</f>
        <v>0</v>
      </c>
      <c r="I749" s="6">
        <f>+I748+G749-H749</f>
        <v>50367.481499999238</v>
      </c>
      <c r="J749" s="20" t="s">
        <v>5790</v>
      </c>
      <c r="K749" s="7"/>
      <c r="L749" s="123" t="s">
        <v>5789</v>
      </c>
    </row>
    <row r="750" spans="1:12" x14ac:dyDescent="0.2">
      <c r="A750" s="105">
        <v>41572</v>
      </c>
      <c r="B750" s="7">
        <v>5403</v>
      </c>
      <c r="C750" s="20" t="s">
        <v>8427</v>
      </c>
      <c r="D750" s="6">
        <v>2500</v>
      </c>
      <c r="E750" s="6">
        <v>2500</v>
      </c>
      <c r="F750" s="6"/>
      <c r="G750" s="6"/>
      <c r="H750" s="128">
        <f>E750-F750</f>
        <v>2500</v>
      </c>
      <c r="I750" s="6">
        <f>+I749+G750-H750</f>
        <v>47867.481499999238</v>
      </c>
      <c r="J750" s="20" t="s">
        <v>8627</v>
      </c>
      <c r="K750" s="7">
        <v>5</v>
      </c>
      <c r="L750" s="123" t="s">
        <v>8409</v>
      </c>
    </row>
    <row r="751" spans="1:12" x14ac:dyDescent="0.2">
      <c r="A751" s="105">
        <v>41575</v>
      </c>
      <c r="B751" s="7">
        <v>5404</v>
      </c>
      <c r="C751" s="19" t="s">
        <v>7903</v>
      </c>
      <c r="D751" s="6">
        <v>6000</v>
      </c>
      <c r="E751" s="6">
        <v>6000</v>
      </c>
      <c r="F751" s="6"/>
      <c r="G751" s="6"/>
      <c r="H751" s="128">
        <f>E751-F751</f>
        <v>6000</v>
      </c>
      <c r="I751" s="6">
        <f>+I750+G751-H751</f>
        <v>41867.481499999238</v>
      </c>
      <c r="J751" s="19" t="s">
        <v>8626</v>
      </c>
      <c r="K751" s="7"/>
      <c r="L751" s="123" t="s">
        <v>8409</v>
      </c>
    </row>
    <row r="752" spans="1:12" x14ac:dyDescent="0.2">
      <c r="A752" s="19"/>
      <c r="B752" s="7">
        <v>5405</v>
      </c>
      <c r="C752" s="20" t="s">
        <v>5790</v>
      </c>
      <c r="D752" s="6"/>
      <c r="E752" s="6"/>
      <c r="F752" s="6">
        <f>E752*0.05</f>
        <v>0</v>
      </c>
      <c r="G752" s="6"/>
      <c r="H752" s="128">
        <f>E752-F752</f>
        <v>0</v>
      </c>
      <c r="I752" s="6">
        <f>+I751+G752-H752</f>
        <v>41867.481499999238</v>
      </c>
      <c r="J752" s="20" t="s">
        <v>5790</v>
      </c>
      <c r="K752" s="7"/>
      <c r="L752" s="123" t="s">
        <v>5789</v>
      </c>
    </row>
    <row r="753" spans="1:12" x14ac:dyDescent="0.2">
      <c r="A753" s="105">
        <v>41575</v>
      </c>
      <c r="B753" s="7">
        <v>5406</v>
      </c>
      <c r="C753" s="19" t="s">
        <v>7466</v>
      </c>
      <c r="D753" s="6">
        <v>4000</v>
      </c>
      <c r="E753" s="6">
        <v>4000</v>
      </c>
      <c r="F753" s="6"/>
      <c r="G753" s="6"/>
      <c r="H753" s="128">
        <f>E753-F753</f>
        <v>4000</v>
      </c>
      <c r="I753" s="6">
        <f>+I752+G753-H753</f>
        <v>37867.481499999238</v>
      </c>
      <c r="J753" s="19" t="s">
        <v>8625</v>
      </c>
      <c r="K753" s="7"/>
      <c r="L753" s="123" t="s">
        <v>8409</v>
      </c>
    </row>
    <row r="754" spans="1:12" x14ac:dyDescent="0.2">
      <c r="A754" s="105">
        <v>41577</v>
      </c>
      <c r="B754" s="7">
        <v>5407</v>
      </c>
      <c r="C754" s="20" t="s">
        <v>8624</v>
      </c>
      <c r="D754" s="6">
        <v>2500</v>
      </c>
      <c r="E754" s="6">
        <v>2500</v>
      </c>
      <c r="F754" s="6"/>
      <c r="G754" s="6"/>
      <c r="H754" s="6">
        <f>E754-F754</f>
        <v>2500</v>
      </c>
      <c r="I754" s="6">
        <f>+I753+G754-H754</f>
        <v>35367.481499999238</v>
      </c>
      <c r="J754" s="20" t="s">
        <v>8623</v>
      </c>
      <c r="K754" s="7"/>
      <c r="L754" s="123" t="s">
        <v>8409</v>
      </c>
    </row>
    <row r="755" spans="1:12" x14ac:dyDescent="0.2">
      <c r="A755" s="19"/>
      <c r="B755" s="7"/>
      <c r="C755" s="20" t="s">
        <v>8534</v>
      </c>
      <c r="D755" s="6"/>
      <c r="E755" s="6"/>
      <c r="F755" s="6">
        <f>E755*0.05</f>
        <v>0</v>
      </c>
      <c r="G755" s="6">
        <v>1062217.49</v>
      </c>
      <c r="H755" s="6">
        <f>E755-F755</f>
        <v>0</v>
      </c>
      <c r="I755" s="6">
        <f>+I754+G755-H755</f>
        <v>1097584.9714999993</v>
      </c>
      <c r="J755" s="19"/>
      <c r="K755" s="7"/>
      <c r="L755" s="75"/>
    </row>
    <row r="756" spans="1:12" x14ac:dyDescent="0.2">
      <c r="A756" s="19"/>
      <c r="B756" s="7"/>
      <c r="C756" s="19" t="s">
        <v>7117</v>
      </c>
      <c r="D756" s="6"/>
      <c r="E756" s="6"/>
      <c r="F756" s="6">
        <f>E756*0.05</f>
        <v>0</v>
      </c>
      <c r="G756" s="6"/>
      <c r="H756" s="6">
        <v>1149.75</v>
      </c>
      <c r="I756" s="6">
        <f>+I755+G756-H756</f>
        <v>1096435.2214999993</v>
      </c>
      <c r="J756" s="19"/>
      <c r="K756" s="7"/>
      <c r="L756" s="75"/>
    </row>
    <row r="757" spans="1:12" x14ac:dyDescent="0.2">
      <c r="A757" s="19"/>
      <c r="B757" s="7"/>
      <c r="C757" s="87" t="s">
        <v>6476</v>
      </c>
      <c r="D757" s="6"/>
      <c r="E757" s="6"/>
      <c r="F757" s="6">
        <f>E757*0.05</f>
        <v>0</v>
      </c>
      <c r="G757" s="6"/>
      <c r="H757" s="13"/>
      <c r="I757" s="13">
        <f>+I756+G757-H757</f>
        <v>1096435.2214999993</v>
      </c>
      <c r="J757" s="19"/>
      <c r="K757" s="7"/>
      <c r="L757" s="75"/>
    </row>
    <row r="758" spans="1:12" x14ac:dyDescent="0.2">
      <c r="A758" s="105">
        <v>41579</v>
      </c>
      <c r="B758" s="50">
        <v>5408</v>
      </c>
      <c r="C758" s="20" t="s">
        <v>8622</v>
      </c>
      <c r="D758" s="6">
        <v>6000</v>
      </c>
      <c r="E758" s="6">
        <v>6000</v>
      </c>
      <c r="F758" s="6">
        <v>254.24</v>
      </c>
      <c r="G758" s="6"/>
      <c r="H758" s="6">
        <f>E758-F758</f>
        <v>5745.76</v>
      </c>
      <c r="I758" s="6">
        <f>+I757+G758-H758</f>
        <v>1090689.4614999993</v>
      </c>
      <c r="J758" s="20" t="s">
        <v>7363</v>
      </c>
      <c r="K758" s="7">
        <v>5</v>
      </c>
      <c r="L758" s="75" t="s">
        <v>8409</v>
      </c>
    </row>
    <row r="759" spans="1:12" x14ac:dyDescent="0.2">
      <c r="A759" s="105">
        <v>41579</v>
      </c>
      <c r="B759" s="7">
        <v>5409</v>
      </c>
      <c r="C759" s="19" t="s">
        <v>8306</v>
      </c>
      <c r="D759" s="6">
        <v>5000</v>
      </c>
      <c r="E759" s="6">
        <v>5000</v>
      </c>
      <c r="F759" s="6"/>
      <c r="G759" s="6"/>
      <c r="H759" s="6">
        <f>E759-F759</f>
        <v>5000</v>
      </c>
      <c r="I759" s="6">
        <f>+I758+G759-H759</f>
        <v>1085689.4614999993</v>
      </c>
      <c r="J759" s="19" t="s">
        <v>8621</v>
      </c>
      <c r="K759" s="7"/>
      <c r="L759" s="75" t="s">
        <v>8409</v>
      </c>
    </row>
    <row r="760" spans="1:12" x14ac:dyDescent="0.2">
      <c r="A760" s="105">
        <v>41579</v>
      </c>
      <c r="B760" s="7">
        <v>5410</v>
      </c>
      <c r="C760" s="19" t="s">
        <v>8427</v>
      </c>
      <c r="D760" s="6">
        <v>2500</v>
      </c>
      <c r="E760" s="6">
        <v>2500</v>
      </c>
      <c r="F760" s="6"/>
      <c r="G760" s="6"/>
      <c r="H760" s="6">
        <f>E760-F760</f>
        <v>2500</v>
      </c>
      <c r="I760" s="6">
        <f>+I759+G760-H760</f>
        <v>1083189.4614999993</v>
      </c>
      <c r="J760" s="19" t="s">
        <v>8475</v>
      </c>
      <c r="K760" s="7">
        <v>5</v>
      </c>
      <c r="L760" s="75" t="s">
        <v>8409</v>
      </c>
    </row>
    <row r="761" spans="1:12" x14ac:dyDescent="0.2">
      <c r="A761" s="105">
        <v>41579</v>
      </c>
      <c r="B761" s="7">
        <v>5411</v>
      </c>
      <c r="C761" s="19" t="s">
        <v>8263</v>
      </c>
      <c r="D761" s="6">
        <v>7900</v>
      </c>
      <c r="E761" s="6">
        <v>7900</v>
      </c>
      <c r="F761" s="6">
        <f>E761*0.05</f>
        <v>395</v>
      </c>
      <c r="G761" s="6"/>
      <c r="H761" s="6">
        <f>E761-F761</f>
        <v>7505</v>
      </c>
      <c r="I761" s="6">
        <f>+I760+G761-H761</f>
        <v>1075684.4614999993</v>
      </c>
      <c r="J761" s="19" t="s">
        <v>2030</v>
      </c>
      <c r="K761" s="7">
        <v>5</v>
      </c>
      <c r="L761" s="75" t="s">
        <v>8409</v>
      </c>
    </row>
    <row r="762" spans="1:12" x14ac:dyDescent="0.2">
      <c r="A762" s="105">
        <v>41579</v>
      </c>
      <c r="B762" s="7">
        <v>5412</v>
      </c>
      <c r="C762" s="20" t="s">
        <v>2921</v>
      </c>
      <c r="D762" s="6">
        <v>55000</v>
      </c>
      <c r="E762" s="6">
        <v>55000</v>
      </c>
      <c r="F762" s="6">
        <v>2384.6</v>
      </c>
      <c r="G762" s="6"/>
      <c r="H762" s="6">
        <f>E762-F762</f>
        <v>52615.4</v>
      </c>
      <c r="I762" s="6">
        <f>+I761+G762-H762</f>
        <v>1023069.0614999993</v>
      </c>
      <c r="J762" s="20" t="s">
        <v>8620</v>
      </c>
      <c r="K762" s="7">
        <v>5</v>
      </c>
      <c r="L762" s="75" t="s">
        <v>8409</v>
      </c>
    </row>
    <row r="763" spans="1:12" x14ac:dyDescent="0.2">
      <c r="A763" s="105">
        <v>41579</v>
      </c>
      <c r="B763" s="7">
        <v>5413</v>
      </c>
      <c r="C763" s="20" t="s">
        <v>8061</v>
      </c>
      <c r="D763" s="6">
        <v>18000</v>
      </c>
      <c r="E763" s="6">
        <v>18000</v>
      </c>
      <c r="F763" s="6">
        <f>E763*0.05</f>
        <v>900</v>
      </c>
      <c r="G763" s="6"/>
      <c r="H763" s="6">
        <f>E763-F763</f>
        <v>17100</v>
      </c>
      <c r="I763" s="6">
        <f>+I762+G763-H763</f>
        <v>1005969.0614999993</v>
      </c>
      <c r="J763" s="20" t="s">
        <v>128</v>
      </c>
      <c r="K763" s="7">
        <v>5</v>
      </c>
      <c r="L763" s="75" t="s">
        <v>8409</v>
      </c>
    </row>
    <row r="764" spans="1:12" x14ac:dyDescent="0.2">
      <c r="A764" s="105">
        <v>41579</v>
      </c>
      <c r="B764" s="7">
        <v>5414</v>
      </c>
      <c r="C764" s="19" t="s">
        <v>5871</v>
      </c>
      <c r="D764" s="6">
        <v>14380</v>
      </c>
      <c r="E764" s="6">
        <v>14380</v>
      </c>
      <c r="F764" s="6">
        <f>E764*0.05</f>
        <v>719</v>
      </c>
      <c r="G764" s="6"/>
      <c r="H764" s="6">
        <f>E764-F764</f>
        <v>13661</v>
      </c>
      <c r="I764" s="6">
        <f>+I763+G764-H764</f>
        <v>992308.06149999925</v>
      </c>
      <c r="J764" s="19" t="s">
        <v>7293</v>
      </c>
      <c r="K764" s="7">
        <v>5</v>
      </c>
      <c r="L764" s="75" t="s">
        <v>8409</v>
      </c>
    </row>
    <row r="765" spans="1:12" x14ac:dyDescent="0.2">
      <c r="A765" s="19"/>
      <c r="B765" s="7">
        <v>5415</v>
      </c>
      <c r="C765" s="19" t="s">
        <v>5790</v>
      </c>
      <c r="D765" s="6"/>
      <c r="E765" s="6"/>
      <c r="F765" s="6">
        <f>E765*0.05</f>
        <v>0</v>
      </c>
      <c r="G765" s="6"/>
      <c r="H765" s="6">
        <f>E765-F765</f>
        <v>0</v>
      </c>
      <c r="I765" s="6">
        <f>+I764+G765-H765</f>
        <v>992308.06149999925</v>
      </c>
      <c r="J765" s="19" t="s">
        <v>5790</v>
      </c>
      <c r="K765" s="7"/>
      <c r="L765" s="75" t="s">
        <v>5789</v>
      </c>
    </row>
    <row r="766" spans="1:12" x14ac:dyDescent="0.2">
      <c r="A766" s="105">
        <v>41579</v>
      </c>
      <c r="B766" s="7">
        <v>5416</v>
      </c>
      <c r="C766" s="20" t="s">
        <v>8329</v>
      </c>
      <c r="D766" s="6">
        <v>4000</v>
      </c>
      <c r="E766" s="6">
        <v>4000</v>
      </c>
      <c r="F766" s="6"/>
      <c r="G766" s="6"/>
      <c r="H766" s="6">
        <f>E766-F766</f>
        <v>4000</v>
      </c>
      <c r="I766" s="6">
        <f>+I765+G766-H766</f>
        <v>988308.06149999925</v>
      </c>
      <c r="J766" s="20" t="s">
        <v>8328</v>
      </c>
      <c r="K766" s="7"/>
      <c r="L766" s="75" t="s">
        <v>8409</v>
      </c>
    </row>
    <row r="767" spans="1:12" x14ac:dyDescent="0.2">
      <c r="A767" s="105">
        <v>41579</v>
      </c>
      <c r="B767" s="7">
        <v>5417</v>
      </c>
      <c r="C767" s="19" t="s">
        <v>8325</v>
      </c>
      <c r="D767" s="6">
        <v>3000</v>
      </c>
      <c r="E767" s="6">
        <v>3000</v>
      </c>
      <c r="F767" s="6"/>
      <c r="G767" s="6"/>
      <c r="H767" s="6">
        <f>E767-F767</f>
        <v>3000</v>
      </c>
      <c r="I767" s="6">
        <f>+I766+G767-H767</f>
        <v>985308.06149999925</v>
      </c>
      <c r="J767" s="19" t="s">
        <v>8492</v>
      </c>
      <c r="K767" s="7"/>
      <c r="L767" s="123" t="s">
        <v>8409</v>
      </c>
    </row>
    <row r="768" spans="1:12" x14ac:dyDescent="0.2">
      <c r="A768" s="105">
        <v>41579</v>
      </c>
      <c r="B768" s="7">
        <v>5418</v>
      </c>
      <c r="C768" s="20" t="s">
        <v>7083</v>
      </c>
      <c r="D768" s="6">
        <v>4000</v>
      </c>
      <c r="E768" s="6">
        <v>4000</v>
      </c>
      <c r="F768" s="6"/>
      <c r="G768" s="6"/>
      <c r="H768" s="6">
        <f>E768-F768</f>
        <v>4000</v>
      </c>
      <c r="I768" s="6">
        <f>+I767+G768-H768</f>
        <v>981308.06149999925</v>
      </c>
      <c r="J768" s="20" t="s">
        <v>6836</v>
      </c>
      <c r="K768" s="7"/>
      <c r="L768" s="123" t="s">
        <v>8409</v>
      </c>
    </row>
    <row r="769" spans="1:13" x14ac:dyDescent="0.2">
      <c r="A769" s="19"/>
      <c r="B769" s="7">
        <v>5419</v>
      </c>
      <c r="C769" s="19" t="s">
        <v>5790</v>
      </c>
      <c r="D769" s="6"/>
      <c r="E769" s="6"/>
      <c r="F769" s="6">
        <f>E769*0.05</f>
        <v>0</v>
      </c>
      <c r="G769" s="6"/>
      <c r="H769" s="6">
        <f>E769-F769</f>
        <v>0</v>
      </c>
      <c r="I769" s="6">
        <f>+I768+G769-H769</f>
        <v>981308.06149999925</v>
      </c>
      <c r="J769" s="19" t="s">
        <v>5790</v>
      </c>
      <c r="K769" s="7"/>
      <c r="L769" s="75" t="s">
        <v>5789</v>
      </c>
    </row>
    <row r="770" spans="1:13" x14ac:dyDescent="0.2">
      <c r="A770" s="105">
        <v>41579</v>
      </c>
      <c r="B770" s="7">
        <v>5420</v>
      </c>
      <c r="C770" s="20" t="s">
        <v>8323</v>
      </c>
      <c r="D770" s="6">
        <v>3000</v>
      </c>
      <c r="E770" s="6">
        <v>3000</v>
      </c>
      <c r="F770" s="6"/>
      <c r="G770" s="6"/>
      <c r="H770" s="6">
        <f>E770-F770</f>
        <v>3000</v>
      </c>
      <c r="I770" s="6">
        <f>+I769+G770-H770</f>
        <v>978308.06149999925</v>
      </c>
      <c r="J770" s="20" t="s">
        <v>8619</v>
      </c>
      <c r="K770" s="7"/>
      <c r="L770" s="75" t="s">
        <v>8409</v>
      </c>
    </row>
    <row r="771" spans="1:13" x14ac:dyDescent="0.2">
      <c r="A771" s="105">
        <v>41579</v>
      </c>
      <c r="B771" s="7">
        <v>5421</v>
      </c>
      <c r="C771" s="20" t="s">
        <v>5971</v>
      </c>
      <c r="D771" s="6">
        <v>5000</v>
      </c>
      <c r="E771" s="6">
        <v>5000</v>
      </c>
      <c r="F771" s="6"/>
      <c r="G771" s="6"/>
      <c r="H771" s="6">
        <f>E771-F771</f>
        <v>5000</v>
      </c>
      <c r="I771" s="6">
        <f>+I770+G771-H771</f>
        <v>973308.06149999925</v>
      </c>
      <c r="J771" s="20" t="s">
        <v>8618</v>
      </c>
      <c r="K771" s="7"/>
      <c r="L771" s="75" t="s">
        <v>8409</v>
      </c>
    </row>
    <row r="772" spans="1:13" x14ac:dyDescent="0.2">
      <c r="A772" s="19"/>
      <c r="B772" s="7">
        <v>5422</v>
      </c>
      <c r="C772" s="19" t="s">
        <v>5790</v>
      </c>
      <c r="D772" s="6"/>
      <c r="E772" s="6"/>
      <c r="F772" s="6">
        <f>E772*0.05</f>
        <v>0</v>
      </c>
      <c r="G772" s="6"/>
      <c r="H772" s="6">
        <f>E772-F772</f>
        <v>0</v>
      </c>
      <c r="I772" s="6">
        <f>+I771+G772-H772</f>
        <v>973308.06149999925</v>
      </c>
      <c r="J772" s="19" t="s">
        <v>5790</v>
      </c>
      <c r="K772" s="7"/>
      <c r="L772" s="75" t="s">
        <v>5789</v>
      </c>
    </row>
    <row r="773" spans="1:13" x14ac:dyDescent="0.2">
      <c r="A773" s="105">
        <v>41579</v>
      </c>
      <c r="B773" s="7">
        <v>5423</v>
      </c>
      <c r="C773" s="20" t="s">
        <v>5897</v>
      </c>
      <c r="D773" s="6">
        <v>3500</v>
      </c>
      <c r="E773" s="6">
        <v>3500</v>
      </c>
      <c r="F773" s="6"/>
      <c r="G773" s="6"/>
      <c r="H773" s="6">
        <f>E773-F773</f>
        <v>3500</v>
      </c>
      <c r="I773" s="6">
        <f>+I772+G773-H773</f>
        <v>969808.06149999925</v>
      </c>
      <c r="J773" s="20" t="s">
        <v>8617</v>
      </c>
      <c r="K773" s="7"/>
      <c r="L773" s="75" t="s">
        <v>8409</v>
      </c>
      <c r="M773" s="86"/>
    </row>
    <row r="774" spans="1:13" x14ac:dyDescent="0.2">
      <c r="A774" s="105">
        <v>41579</v>
      </c>
      <c r="B774" s="7">
        <v>5424</v>
      </c>
      <c r="C774" s="20" t="s">
        <v>8616</v>
      </c>
      <c r="D774" s="6">
        <v>2000</v>
      </c>
      <c r="E774" s="6">
        <v>2000</v>
      </c>
      <c r="F774" s="6"/>
      <c r="G774" s="6"/>
      <c r="H774" s="6">
        <f>E774-F774</f>
        <v>2000</v>
      </c>
      <c r="I774" s="6">
        <f>+I773+G774-H774</f>
        <v>967808.06149999925</v>
      </c>
      <c r="J774" s="20" t="s">
        <v>8615</v>
      </c>
      <c r="K774" s="7"/>
      <c r="L774" s="75" t="s">
        <v>8409</v>
      </c>
    </row>
    <row r="775" spans="1:13" x14ac:dyDescent="0.2">
      <c r="A775" s="105">
        <v>41579</v>
      </c>
      <c r="B775" s="7">
        <v>5425</v>
      </c>
      <c r="C775" s="20" t="s">
        <v>7466</v>
      </c>
      <c r="D775" s="6">
        <v>4000</v>
      </c>
      <c r="E775" s="6">
        <v>4000</v>
      </c>
      <c r="F775" s="6"/>
      <c r="G775" s="6"/>
      <c r="H775" s="6">
        <f>E775-F775</f>
        <v>4000</v>
      </c>
      <c r="I775" s="6">
        <f>+I774+G775-H775</f>
        <v>963808.06149999925</v>
      </c>
      <c r="J775" s="20" t="s">
        <v>8614</v>
      </c>
      <c r="K775" s="7"/>
      <c r="L775" s="75" t="s">
        <v>8409</v>
      </c>
      <c r="M775" s="86"/>
    </row>
    <row r="776" spans="1:13" x14ac:dyDescent="0.2">
      <c r="A776" s="19"/>
      <c r="B776" s="7">
        <v>5426</v>
      </c>
      <c r="C776" s="19" t="s">
        <v>5790</v>
      </c>
      <c r="D776" s="6"/>
      <c r="E776" s="6"/>
      <c r="F776" s="6">
        <f>E776*0.05</f>
        <v>0</v>
      </c>
      <c r="G776" s="6"/>
      <c r="H776" s="6">
        <f>E776-F776</f>
        <v>0</v>
      </c>
      <c r="I776" s="6">
        <f>+I775+G776-H776</f>
        <v>963808.06149999925</v>
      </c>
      <c r="J776" s="19" t="s">
        <v>5790</v>
      </c>
      <c r="K776" s="7"/>
      <c r="L776" s="75" t="s">
        <v>5789</v>
      </c>
      <c r="M776" s="125"/>
    </row>
    <row r="777" spans="1:13" x14ac:dyDescent="0.2">
      <c r="A777" s="19"/>
      <c r="B777" s="7">
        <v>5427</v>
      </c>
      <c r="C777" s="19" t="s">
        <v>5790</v>
      </c>
      <c r="D777" s="6"/>
      <c r="E777" s="6"/>
      <c r="F777" s="6">
        <f>E777*0.05</f>
        <v>0</v>
      </c>
      <c r="G777" s="6"/>
      <c r="H777" s="6">
        <f>E777-F777</f>
        <v>0</v>
      </c>
      <c r="I777" s="6">
        <f>+I776+G777-H777</f>
        <v>963808.06149999925</v>
      </c>
      <c r="J777" s="19" t="s">
        <v>5790</v>
      </c>
      <c r="K777" s="7"/>
      <c r="L777" s="75" t="s">
        <v>5789</v>
      </c>
      <c r="M777" s="86"/>
    </row>
    <row r="778" spans="1:13" x14ac:dyDescent="0.2">
      <c r="A778" s="105">
        <v>41579</v>
      </c>
      <c r="B778" s="7">
        <v>5428</v>
      </c>
      <c r="C778" s="20" t="s">
        <v>7846</v>
      </c>
      <c r="D778" s="6">
        <v>6400</v>
      </c>
      <c r="E778" s="6">
        <v>6400</v>
      </c>
      <c r="F778" s="6"/>
      <c r="G778" s="6"/>
      <c r="H778" s="6">
        <f>E778-F778</f>
        <v>6400</v>
      </c>
      <c r="I778" s="6">
        <f>+I777+G778-H778</f>
        <v>957408.06149999925</v>
      </c>
      <c r="J778" s="20" t="s">
        <v>8304</v>
      </c>
      <c r="K778" s="7"/>
      <c r="L778" s="75" t="s">
        <v>8409</v>
      </c>
      <c r="M778" s="86"/>
    </row>
    <row r="779" spans="1:13" x14ac:dyDescent="0.2">
      <c r="A779" s="105">
        <v>41579</v>
      </c>
      <c r="B779" s="7">
        <v>5429</v>
      </c>
      <c r="C779" s="20" t="s">
        <v>8337</v>
      </c>
      <c r="D779" s="6">
        <v>6000</v>
      </c>
      <c r="E779" s="6">
        <v>6000</v>
      </c>
      <c r="F779" s="6"/>
      <c r="G779" s="6"/>
      <c r="H779" s="6">
        <f>E779-F779</f>
        <v>6000</v>
      </c>
      <c r="I779" s="6">
        <f>+I778+G779-H779</f>
        <v>951408.06149999925</v>
      </c>
      <c r="J779" s="20" t="s">
        <v>6798</v>
      </c>
      <c r="K779" s="7"/>
      <c r="L779" s="75" t="s">
        <v>8409</v>
      </c>
    </row>
    <row r="780" spans="1:13" x14ac:dyDescent="0.2">
      <c r="A780" s="105">
        <v>41579</v>
      </c>
      <c r="B780" s="7">
        <v>5430</v>
      </c>
      <c r="C780" s="20" t="s">
        <v>8321</v>
      </c>
      <c r="D780" s="6">
        <v>2000</v>
      </c>
      <c r="E780" s="6">
        <v>2000</v>
      </c>
      <c r="F780" s="6"/>
      <c r="G780" s="6"/>
      <c r="H780" s="6">
        <f>E780-F780</f>
        <v>2000</v>
      </c>
      <c r="I780" s="6">
        <f>+I779+G780-H780</f>
        <v>949408.06149999925</v>
      </c>
      <c r="J780" s="20" t="s">
        <v>6836</v>
      </c>
      <c r="K780" s="87"/>
      <c r="L780" s="75" t="s">
        <v>8409</v>
      </c>
    </row>
    <row r="781" spans="1:13" x14ac:dyDescent="0.2">
      <c r="A781" s="105">
        <v>41579</v>
      </c>
      <c r="B781" s="7">
        <v>5431</v>
      </c>
      <c r="C781" s="20" t="s">
        <v>7551</v>
      </c>
      <c r="D781" s="6">
        <v>3000</v>
      </c>
      <c r="E781" s="6">
        <v>3000</v>
      </c>
      <c r="F781" s="6"/>
      <c r="G781" s="6"/>
      <c r="H781" s="6">
        <f>E781-F781</f>
        <v>3000</v>
      </c>
      <c r="I781" s="6">
        <f>+I780+G781-H781</f>
        <v>946408.06149999925</v>
      </c>
      <c r="J781" s="20" t="s">
        <v>8498</v>
      </c>
      <c r="K781" s="7"/>
      <c r="L781" s="75" t="s">
        <v>8409</v>
      </c>
    </row>
    <row r="782" spans="1:13" x14ac:dyDescent="0.2">
      <c r="A782" s="105">
        <v>41579</v>
      </c>
      <c r="B782" s="7">
        <v>5432</v>
      </c>
      <c r="C782" s="20" t="s">
        <v>7980</v>
      </c>
      <c r="D782" s="6">
        <v>4000</v>
      </c>
      <c r="E782" s="6">
        <v>4000</v>
      </c>
      <c r="F782" s="6"/>
      <c r="G782" s="6"/>
      <c r="H782" s="6">
        <f>E782-F782</f>
        <v>4000</v>
      </c>
      <c r="I782" s="6">
        <f>+I781+G782-H782</f>
        <v>942408.06149999925</v>
      </c>
      <c r="J782" s="20" t="s">
        <v>8613</v>
      </c>
      <c r="K782" s="7"/>
      <c r="L782" s="75" t="s">
        <v>8409</v>
      </c>
    </row>
    <row r="783" spans="1:13" x14ac:dyDescent="0.2">
      <c r="A783" s="105">
        <v>41579</v>
      </c>
      <c r="B783" s="7">
        <v>5433</v>
      </c>
      <c r="C783" s="19" t="s">
        <v>8525</v>
      </c>
      <c r="D783" s="6">
        <v>2500</v>
      </c>
      <c r="E783" s="6">
        <v>2500</v>
      </c>
      <c r="F783" s="6"/>
      <c r="G783" s="6"/>
      <c r="H783" s="6">
        <f>E783-F783</f>
        <v>2500</v>
      </c>
      <c r="I783" s="6">
        <f>+I782+G783-H783</f>
        <v>939908.06149999925</v>
      </c>
      <c r="J783" s="19" t="s">
        <v>8612</v>
      </c>
      <c r="K783" s="7"/>
      <c r="L783" s="75" t="s">
        <v>8409</v>
      </c>
    </row>
    <row r="784" spans="1:13" x14ac:dyDescent="0.2">
      <c r="A784" s="105">
        <v>41548</v>
      </c>
      <c r="B784" s="7">
        <v>5434</v>
      </c>
      <c r="C784" s="20" t="s">
        <v>8611</v>
      </c>
      <c r="D784" s="6">
        <v>4000</v>
      </c>
      <c r="E784" s="6">
        <v>4000</v>
      </c>
      <c r="F784" s="6"/>
      <c r="G784" s="6"/>
      <c r="H784" s="6">
        <f>E784-F784</f>
        <v>4000</v>
      </c>
      <c r="I784" s="6">
        <f>+I783+G784-H784</f>
        <v>935908.06149999925</v>
      </c>
      <c r="J784" s="20" t="s">
        <v>7201</v>
      </c>
      <c r="K784" s="7"/>
      <c r="L784" s="75" t="s">
        <v>8409</v>
      </c>
    </row>
    <row r="785" spans="1:12" x14ac:dyDescent="0.2">
      <c r="A785" s="105">
        <v>41579</v>
      </c>
      <c r="B785" s="7">
        <v>5435</v>
      </c>
      <c r="C785" s="20" t="s">
        <v>7783</v>
      </c>
      <c r="D785" s="6">
        <v>5000</v>
      </c>
      <c r="E785" s="6">
        <v>5000</v>
      </c>
      <c r="F785" s="6">
        <f>E785*0.05</f>
        <v>250</v>
      </c>
      <c r="G785" s="6"/>
      <c r="H785" s="6">
        <f>E785-F785</f>
        <v>4750</v>
      </c>
      <c r="I785" s="6">
        <f>+I784+G785-H785</f>
        <v>931158.06149999925</v>
      </c>
      <c r="J785" s="20" t="s">
        <v>8610</v>
      </c>
      <c r="K785" s="7"/>
      <c r="L785" s="75" t="s">
        <v>8409</v>
      </c>
    </row>
    <row r="786" spans="1:12" x14ac:dyDescent="0.2">
      <c r="A786" s="105">
        <v>41583</v>
      </c>
      <c r="B786" s="7">
        <v>5436</v>
      </c>
      <c r="C786" s="19" t="s">
        <v>7884</v>
      </c>
      <c r="D786" s="6">
        <v>3000</v>
      </c>
      <c r="E786" s="6">
        <v>3000</v>
      </c>
      <c r="F786" s="6">
        <v>95.08</v>
      </c>
      <c r="G786" s="6"/>
      <c r="H786" s="6">
        <f>E786-F786</f>
        <v>2904.92</v>
      </c>
      <c r="I786" s="6">
        <f>+I785+G786-H786</f>
        <v>928253.14149999921</v>
      </c>
      <c r="J786" s="19" t="s">
        <v>7976</v>
      </c>
      <c r="K786" s="7">
        <v>5</v>
      </c>
      <c r="L786" s="75" t="s">
        <v>8409</v>
      </c>
    </row>
    <row r="787" spans="1:12" x14ac:dyDescent="0.2">
      <c r="A787" s="105">
        <v>41583</v>
      </c>
      <c r="B787" s="7">
        <v>5437</v>
      </c>
      <c r="C787" s="19" t="s">
        <v>120</v>
      </c>
      <c r="D787" s="6">
        <v>39897.360000000001</v>
      </c>
      <c r="E787" s="6">
        <v>39897.360000000001</v>
      </c>
      <c r="F787" s="6">
        <v>1690.57</v>
      </c>
      <c r="G787" s="6"/>
      <c r="H787" s="6">
        <f>E787-F787</f>
        <v>38206.79</v>
      </c>
      <c r="I787" s="6">
        <f>+I786+G787-H787</f>
        <v>890046.35149999917</v>
      </c>
      <c r="J787" s="19" t="s">
        <v>3481</v>
      </c>
      <c r="K787" s="7">
        <v>5</v>
      </c>
      <c r="L787" s="75" t="s">
        <v>8409</v>
      </c>
    </row>
    <row r="788" spans="1:12" x14ac:dyDescent="0.2">
      <c r="A788" s="105">
        <v>41583</v>
      </c>
      <c r="B788" s="7">
        <v>5438</v>
      </c>
      <c r="C788" s="19" t="s">
        <v>7993</v>
      </c>
      <c r="D788" s="6">
        <v>10000</v>
      </c>
      <c r="E788" s="6">
        <v>10000</v>
      </c>
      <c r="F788" s="6"/>
      <c r="G788" s="6"/>
      <c r="H788" s="6">
        <f>E788-F788</f>
        <v>10000</v>
      </c>
      <c r="I788" s="6">
        <f>+I787+G788-H788</f>
        <v>880046.35149999917</v>
      </c>
      <c r="J788" s="19" t="s">
        <v>8067</v>
      </c>
      <c r="K788" s="7"/>
      <c r="L788" s="75" t="s">
        <v>8409</v>
      </c>
    </row>
    <row r="789" spans="1:12" x14ac:dyDescent="0.2">
      <c r="A789" s="105">
        <v>41583</v>
      </c>
      <c r="B789" s="7">
        <v>5439</v>
      </c>
      <c r="C789" s="19" t="s">
        <v>8548</v>
      </c>
      <c r="D789" s="6">
        <v>6000</v>
      </c>
      <c r="E789" s="6">
        <v>6000</v>
      </c>
      <c r="F789" s="6"/>
      <c r="G789" s="6"/>
      <c r="H789" s="6">
        <f>E789-F789</f>
        <v>6000</v>
      </c>
      <c r="I789" s="6">
        <f>+I788+G789-H789</f>
        <v>874046.35149999917</v>
      </c>
      <c r="J789" s="19" t="s">
        <v>8334</v>
      </c>
      <c r="K789" s="7"/>
      <c r="L789" s="75" t="s">
        <v>8409</v>
      </c>
    </row>
    <row r="790" spans="1:12" x14ac:dyDescent="0.2">
      <c r="A790" s="105">
        <v>41583</v>
      </c>
      <c r="B790" s="7">
        <v>5440</v>
      </c>
      <c r="C790" s="19" t="s">
        <v>6351</v>
      </c>
      <c r="D790" s="6">
        <v>6000</v>
      </c>
      <c r="E790" s="6">
        <v>6000</v>
      </c>
      <c r="F790" s="6"/>
      <c r="G790" s="6"/>
      <c r="H790" s="6">
        <f>E790-F790</f>
        <v>6000</v>
      </c>
      <c r="I790" s="6">
        <f>+I789+G790-H790</f>
        <v>868046.35149999917</v>
      </c>
      <c r="J790" s="19" t="s">
        <v>7195</v>
      </c>
      <c r="K790" s="7"/>
      <c r="L790" s="75" t="s">
        <v>8409</v>
      </c>
    </row>
    <row r="791" spans="1:12" x14ac:dyDescent="0.2">
      <c r="A791" s="105">
        <v>41583</v>
      </c>
      <c r="B791" s="7">
        <v>5441</v>
      </c>
      <c r="C791" s="19" t="s">
        <v>8319</v>
      </c>
      <c r="D791" s="6">
        <v>3500</v>
      </c>
      <c r="E791" s="6">
        <v>3500</v>
      </c>
      <c r="F791" s="6"/>
      <c r="G791" s="6"/>
      <c r="H791" s="6">
        <f>E791-F791</f>
        <v>3500</v>
      </c>
      <c r="I791" s="6">
        <f>+I790+G791-H791</f>
        <v>864546.35149999917</v>
      </c>
      <c r="J791" s="19" t="s">
        <v>8609</v>
      </c>
      <c r="K791" s="7"/>
      <c r="L791" s="75" t="s">
        <v>8409</v>
      </c>
    </row>
    <row r="792" spans="1:12" x14ac:dyDescent="0.2">
      <c r="A792" s="105">
        <v>41583</v>
      </c>
      <c r="B792" s="7">
        <v>5442</v>
      </c>
      <c r="C792" s="19" t="s">
        <v>8309</v>
      </c>
      <c r="D792" s="6">
        <v>2000</v>
      </c>
      <c r="E792" s="6">
        <v>2000</v>
      </c>
      <c r="F792" s="6"/>
      <c r="G792" s="6"/>
      <c r="H792" s="6">
        <f>E792-F792</f>
        <v>2000</v>
      </c>
      <c r="I792" s="6">
        <f>+I791+G792-H792</f>
        <v>862546.35149999917</v>
      </c>
      <c r="J792" s="19" t="s">
        <v>8608</v>
      </c>
      <c r="K792" s="7"/>
      <c r="L792" s="75" t="s">
        <v>8409</v>
      </c>
    </row>
    <row r="793" spans="1:12" x14ac:dyDescent="0.2">
      <c r="A793" s="105">
        <v>41583</v>
      </c>
      <c r="B793" s="7">
        <v>5443</v>
      </c>
      <c r="C793" s="19" t="s">
        <v>8308</v>
      </c>
      <c r="D793" s="6">
        <v>2000</v>
      </c>
      <c r="E793" s="6">
        <v>2000</v>
      </c>
      <c r="F793" s="6"/>
      <c r="G793" s="6"/>
      <c r="H793" s="6">
        <f>E793-F793</f>
        <v>2000</v>
      </c>
      <c r="I793" s="6">
        <f>+I792+G793-H793</f>
        <v>860546.35149999917</v>
      </c>
      <c r="J793" s="19" t="s">
        <v>8607</v>
      </c>
      <c r="K793" s="7"/>
      <c r="L793" s="75" t="s">
        <v>8409</v>
      </c>
    </row>
    <row r="794" spans="1:12" x14ac:dyDescent="0.2">
      <c r="A794" s="19"/>
      <c r="B794" s="7">
        <v>5444</v>
      </c>
      <c r="C794" s="19" t="s">
        <v>5790</v>
      </c>
      <c r="D794" s="6"/>
      <c r="E794" s="6"/>
      <c r="F794" s="6">
        <f>E794*0.05</f>
        <v>0</v>
      </c>
      <c r="G794" s="6"/>
      <c r="H794" s="6">
        <f>E794-F794</f>
        <v>0</v>
      </c>
      <c r="I794" s="6">
        <f>+I793+G794-H794</f>
        <v>860546.35149999917</v>
      </c>
      <c r="J794" s="19" t="s">
        <v>5790</v>
      </c>
      <c r="K794" s="7"/>
      <c r="L794" s="75" t="s">
        <v>5789</v>
      </c>
    </row>
    <row r="795" spans="1:12" x14ac:dyDescent="0.2">
      <c r="A795" s="19"/>
      <c r="B795" s="7">
        <v>5445</v>
      </c>
      <c r="C795" s="19" t="s">
        <v>5790</v>
      </c>
      <c r="D795" s="6"/>
      <c r="E795" s="6"/>
      <c r="F795" s="6">
        <f>E795*0.05</f>
        <v>0</v>
      </c>
      <c r="G795" s="6"/>
      <c r="H795" s="6">
        <f>E795-F795</f>
        <v>0</v>
      </c>
      <c r="I795" s="6">
        <f>+I794+G795-H795</f>
        <v>860546.35149999917</v>
      </c>
      <c r="J795" s="19" t="s">
        <v>5790</v>
      </c>
      <c r="K795" s="7"/>
      <c r="L795" s="75" t="s">
        <v>5789</v>
      </c>
    </row>
    <row r="796" spans="1:12" x14ac:dyDescent="0.2">
      <c r="A796" s="105">
        <v>41583</v>
      </c>
      <c r="B796" s="7">
        <v>5446</v>
      </c>
      <c r="C796" s="19" t="s">
        <v>7008</v>
      </c>
      <c r="D796" s="6">
        <v>3000</v>
      </c>
      <c r="E796" s="6">
        <v>3000</v>
      </c>
      <c r="F796" s="6"/>
      <c r="G796" s="6"/>
      <c r="H796" s="6">
        <f>E796-F796</f>
        <v>3000</v>
      </c>
      <c r="I796" s="6">
        <f>+I795+G796-H796</f>
        <v>857546.35149999917</v>
      </c>
      <c r="J796" s="19" t="s">
        <v>8528</v>
      </c>
      <c r="K796" s="7"/>
      <c r="L796" s="75" t="s">
        <v>8409</v>
      </c>
    </row>
    <row r="797" spans="1:12" x14ac:dyDescent="0.2">
      <c r="A797" s="105">
        <v>41583</v>
      </c>
      <c r="B797" s="7">
        <v>5447</v>
      </c>
      <c r="C797" s="19" t="s">
        <v>7846</v>
      </c>
      <c r="D797" s="6">
        <v>5000</v>
      </c>
      <c r="E797" s="6">
        <v>5000</v>
      </c>
      <c r="F797" s="6"/>
      <c r="G797" s="6"/>
      <c r="H797" s="6">
        <f>E797-F797</f>
        <v>5000</v>
      </c>
      <c r="I797" s="6">
        <f>+I796+G797-H797</f>
        <v>852546.35149999917</v>
      </c>
      <c r="J797" s="19" t="s">
        <v>8523</v>
      </c>
      <c r="K797" s="7"/>
      <c r="L797" s="75" t="s">
        <v>8409</v>
      </c>
    </row>
    <row r="798" spans="1:12" x14ac:dyDescent="0.2">
      <c r="A798" s="105">
        <v>41583</v>
      </c>
      <c r="B798" s="7">
        <v>5448</v>
      </c>
      <c r="C798" s="19" t="s">
        <v>8341</v>
      </c>
      <c r="D798" s="6">
        <v>5000</v>
      </c>
      <c r="E798" s="6">
        <v>5000</v>
      </c>
      <c r="F798" s="6"/>
      <c r="G798" s="6"/>
      <c r="H798" s="6">
        <f>E798-F798</f>
        <v>5000</v>
      </c>
      <c r="I798" s="6">
        <f>+I797+G798-H798</f>
        <v>847546.35149999917</v>
      </c>
      <c r="J798" s="19" t="s">
        <v>8523</v>
      </c>
      <c r="K798" s="7"/>
      <c r="L798" s="75" t="s">
        <v>8409</v>
      </c>
    </row>
    <row r="799" spans="1:12" x14ac:dyDescent="0.2">
      <c r="A799" s="105">
        <v>41583</v>
      </c>
      <c r="B799" s="7">
        <v>5449</v>
      </c>
      <c r="C799" s="19" t="s">
        <v>8606</v>
      </c>
      <c r="D799" s="6">
        <v>5000</v>
      </c>
      <c r="E799" s="6">
        <v>5000</v>
      </c>
      <c r="F799" s="6"/>
      <c r="G799" s="6"/>
      <c r="H799" s="6">
        <f>E799-F799</f>
        <v>5000</v>
      </c>
      <c r="I799" s="6">
        <f>+I798+G799-H799</f>
        <v>842546.35149999917</v>
      </c>
      <c r="J799" s="19" t="s">
        <v>8523</v>
      </c>
      <c r="K799" s="7"/>
      <c r="L799" s="75" t="s">
        <v>8409</v>
      </c>
    </row>
    <row r="800" spans="1:12" x14ac:dyDescent="0.2">
      <c r="A800" s="105">
        <v>41583</v>
      </c>
      <c r="B800" s="7">
        <v>5450</v>
      </c>
      <c r="C800" s="19" t="s">
        <v>8590</v>
      </c>
      <c r="D800" s="6">
        <v>3750</v>
      </c>
      <c r="E800" s="6">
        <v>3750</v>
      </c>
      <c r="F800" s="6"/>
      <c r="G800" s="6"/>
      <c r="H800" s="6">
        <f>E800-F800</f>
        <v>3750</v>
      </c>
      <c r="I800" s="6">
        <f>+I799+G800-H800</f>
        <v>838796.35149999917</v>
      </c>
      <c r="J800" s="19" t="s">
        <v>8523</v>
      </c>
      <c r="K800" s="7"/>
      <c r="L800" s="75" t="s">
        <v>8409</v>
      </c>
    </row>
    <row r="801" spans="1:12" x14ac:dyDescent="0.2">
      <c r="A801" s="105">
        <v>41583</v>
      </c>
      <c r="B801" s="7">
        <v>5451</v>
      </c>
      <c r="C801" s="20" t="s">
        <v>8605</v>
      </c>
      <c r="D801" s="6">
        <v>2300</v>
      </c>
      <c r="E801" s="6">
        <v>2300</v>
      </c>
      <c r="F801" s="6"/>
      <c r="G801" s="6"/>
      <c r="H801" s="6">
        <f>E801-F801</f>
        <v>2300</v>
      </c>
      <c r="I801" s="6">
        <f>+I800+G801-H801</f>
        <v>836496.35149999917</v>
      </c>
      <c r="J801" s="20" t="s">
        <v>7229</v>
      </c>
      <c r="K801" s="7"/>
      <c r="L801" s="75" t="s">
        <v>8409</v>
      </c>
    </row>
    <row r="802" spans="1:12" x14ac:dyDescent="0.2">
      <c r="A802" s="105">
        <v>41583</v>
      </c>
      <c r="B802" s="7">
        <v>5452</v>
      </c>
      <c r="C802" s="19" t="s">
        <v>8503</v>
      </c>
      <c r="D802" s="6">
        <v>9994</v>
      </c>
      <c r="E802" s="6">
        <v>9994</v>
      </c>
      <c r="F802" s="6">
        <v>547.20000000000005</v>
      </c>
      <c r="G802" s="6"/>
      <c r="H802" s="6">
        <f>E802-F802</f>
        <v>9446.7999999999993</v>
      </c>
      <c r="I802" s="6">
        <f>+I801+G802-H802</f>
        <v>827049.55149999913</v>
      </c>
      <c r="J802" s="19" t="s">
        <v>48</v>
      </c>
      <c r="K802" s="7">
        <v>5</v>
      </c>
      <c r="L802" s="75" t="s">
        <v>8409</v>
      </c>
    </row>
    <row r="803" spans="1:12" x14ac:dyDescent="0.2">
      <c r="A803" s="105">
        <v>41583</v>
      </c>
      <c r="B803" s="7">
        <v>5453</v>
      </c>
      <c r="C803" s="19" t="s">
        <v>8483</v>
      </c>
      <c r="D803" s="6">
        <v>11832</v>
      </c>
      <c r="E803" s="6">
        <v>11832</v>
      </c>
      <c r="F803" s="6">
        <v>591.21</v>
      </c>
      <c r="G803" s="6"/>
      <c r="H803" s="6">
        <f>E803-F803</f>
        <v>11240.79</v>
      </c>
      <c r="I803" s="6">
        <f>+I802+G803-H803</f>
        <v>815808.76149999909</v>
      </c>
      <c r="J803" s="19" t="s">
        <v>7170</v>
      </c>
      <c r="K803" s="7">
        <v>5</v>
      </c>
      <c r="L803" s="75" t="s">
        <v>8409</v>
      </c>
    </row>
    <row r="804" spans="1:12" x14ac:dyDescent="0.2">
      <c r="A804" s="105">
        <v>41583</v>
      </c>
      <c r="B804" s="7">
        <v>5454</v>
      </c>
      <c r="C804" s="19" t="s">
        <v>8143</v>
      </c>
      <c r="D804" s="6">
        <v>23800</v>
      </c>
      <c r="E804" s="6">
        <v>23800</v>
      </c>
      <c r="F804" s="6">
        <f>E804*0.05</f>
        <v>1190</v>
      </c>
      <c r="G804" s="6"/>
      <c r="H804" s="6">
        <f>E804-F804</f>
        <v>22610</v>
      </c>
      <c r="I804" s="6">
        <f>+I803+G804-H804</f>
        <v>793198.76149999909</v>
      </c>
      <c r="J804" s="19" t="s">
        <v>8142</v>
      </c>
      <c r="K804" s="7">
        <v>5</v>
      </c>
      <c r="L804" s="75" t="s">
        <v>8409</v>
      </c>
    </row>
    <row r="805" spans="1:12" x14ac:dyDescent="0.2">
      <c r="A805" s="105">
        <v>41552</v>
      </c>
      <c r="B805" s="7">
        <v>5455</v>
      </c>
      <c r="C805" s="19" t="s">
        <v>126</v>
      </c>
      <c r="D805" s="6">
        <v>5430</v>
      </c>
      <c r="E805" s="6">
        <v>5430</v>
      </c>
      <c r="F805" s="6">
        <f>E805*0.05</f>
        <v>271.5</v>
      </c>
      <c r="G805" s="6"/>
      <c r="H805" s="6">
        <f>E805-F805</f>
        <v>5158.5</v>
      </c>
      <c r="I805" s="6">
        <f>+I804+G805-H805</f>
        <v>788040.26149999909</v>
      </c>
      <c r="J805" s="19" t="s">
        <v>5851</v>
      </c>
      <c r="K805" s="7">
        <v>5</v>
      </c>
      <c r="L805" s="75" t="s">
        <v>8409</v>
      </c>
    </row>
    <row r="806" spans="1:12" x14ac:dyDescent="0.2">
      <c r="A806" s="105">
        <v>41583</v>
      </c>
      <c r="B806" s="7">
        <v>5456</v>
      </c>
      <c r="C806" s="19" t="s">
        <v>8481</v>
      </c>
      <c r="D806" s="6">
        <v>16650</v>
      </c>
      <c r="E806" s="6">
        <v>16650</v>
      </c>
      <c r="F806" s="6">
        <f>E806*0.05</f>
        <v>832.5</v>
      </c>
      <c r="G806" s="6"/>
      <c r="H806" s="6">
        <f>E806-F806</f>
        <v>15817.5</v>
      </c>
      <c r="I806" s="6">
        <f>+I805+G806-H806</f>
        <v>772222.76149999909</v>
      </c>
      <c r="J806" s="19" t="s">
        <v>8264</v>
      </c>
      <c r="K806" s="7">
        <v>5</v>
      </c>
      <c r="L806" s="75" t="s">
        <v>8409</v>
      </c>
    </row>
    <row r="807" spans="1:12" x14ac:dyDescent="0.2">
      <c r="A807" s="105">
        <v>41583</v>
      </c>
      <c r="B807" s="7">
        <v>5457</v>
      </c>
      <c r="C807" s="19" t="s">
        <v>8512</v>
      </c>
      <c r="D807" s="6">
        <v>3500</v>
      </c>
      <c r="E807" s="6">
        <v>3500</v>
      </c>
      <c r="F807" s="6">
        <f>E807*0.05</f>
        <v>175</v>
      </c>
      <c r="G807" s="6"/>
      <c r="H807" s="6">
        <f>E807-F807</f>
        <v>3325</v>
      </c>
      <c r="I807" s="6">
        <f>+I806+G807-H807</f>
        <v>768897.76149999909</v>
      </c>
      <c r="J807" s="19" t="s">
        <v>8511</v>
      </c>
      <c r="K807" s="7">
        <v>5</v>
      </c>
      <c r="L807" s="75" t="s">
        <v>8409</v>
      </c>
    </row>
    <row r="808" spans="1:12" x14ac:dyDescent="0.2">
      <c r="A808" s="105">
        <v>41583</v>
      </c>
      <c r="B808" s="7">
        <v>5458</v>
      </c>
      <c r="C808" s="19" t="s">
        <v>8418</v>
      </c>
      <c r="D808" s="6">
        <v>4040</v>
      </c>
      <c r="E808" s="6">
        <v>4040</v>
      </c>
      <c r="F808" s="6">
        <v>172.6</v>
      </c>
      <c r="G808" s="6"/>
      <c r="H808" s="6">
        <f>E808-F808</f>
        <v>3867.4</v>
      </c>
      <c r="I808" s="6">
        <f>+I807+G808-H808</f>
        <v>765030.36149999907</v>
      </c>
      <c r="J808" s="19" t="s">
        <v>6603</v>
      </c>
      <c r="K808" s="7">
        <v>5</v>
      </c>
      <c r="L808" s="75" t="s">
        <v>8409</v>
      </c>
    </row>
    <row r="809" spans="1:12" x14ac:dyDescent="0.2">
      <c r="A809" s="105">
        <v>41583</v>
      </c>
      <c r="B809" s="7">
        <v>5459</v>
      </c>
      <c r="C809" s="19" t="s">
        <v>8154</v>
      </c>
      <c r="D809" s="6">
        <v>8000</v>
      </c>
      <c r="E809" s="6">
        <v>8000</v>
      </c>
      <c r="F809" s="6">
        <f>E809*0.05</f>
        <v>400</v>
      </c>
      <c r="G809" s="6"/>
      <c r="H809" s="6">
        <f>E809-F809</f>
        <v>7600</v>
      </c>
      <c r="I809" s="6">
        <f>+I808+G809-H809</f>
        <v>757430.36149999907</v>
      </c>
      <c r="J809" s="19" t="s">
        <v>8288</v>
      </c>
      <c r="K809" s="7">
        <v>5</v>
      </c>
      <c r="L809" s="75" t="s">
        <v>8409</v>
      </c>
    </row>
    <row r="810" spans="1:12" x14ac:dyDescent="0.2">
      <c r="A810" s="105">
        <v>41583</v>
      </c>
      <c r="B810" s="7">
        <v>5460</v>
      </c>
      <c r="C810" s="19" t="s">
        <v>6015</v>
      </c>
      <c r="D810" s="6">
        <v>10712.9</v>
      </c>
      <c r="E810" s="6">
        <v>10712.9</v>
      </c>
      <c r="F810" s="6"/>
      <c r="G810" s="6"/>
      <c r="H810" s="6">
        <f>E810-F810</f>
        <v>10712.9</v>
      </c>
      <c r="I810" s="6">
        <f>+I809+G810-H810</f>
        <v>746717.46149999904</v>
      </c>
      <c r="J810" s="19" t="s">
        <v>8604</v>
      </c>
      <c r="K810" s="7">
        <v>5</v>
      </c>
      <c r="L810" s="75" t="s">
        <v>8409</v>
      </c>
    </row>
    <row r="811" spans="1:12" x14ac:dyDescent="0.2">
      <c r="A811" s="105">
        <v>41583</v>
      </c>
      <c r="B811" s="7">
        <v>5461</v>
      </c>
      <c r="C811" s="19" t="s">
        <v>5676</v>
      </c>
      <c r="D811" s="6">
        <v>23500</v>
      </c>
      <c r="E811" s="6">
        <v>23500</v>
      </c>
      <c r="F811" s="6">
        <v>1012.93</v>
      </c>
      <c r="G811" s="6"/>
      <c r="H811" s="6">
        <f>E811-F811</f>
        <v>22487.07</v>
      </c>
      <c r="I811" s="6">
        <f>+I810+G811-H811</f>
        <v>724230.3914999991</v>
      </c>
      <c r="J811" s="19" t="s">
        <v>2488</v>
      </c>
      <c r="K811" s="7">
        <v>5</v>
      </c>
      <c r="L811" s="75" t="s">
        <v>8409</v>
      </c>
    </row>
    <row r="812" spans="1:12" x14ac:dyDescent="0.2">
      <c r="A812" s="105">
        <v>41583</v>
      </c>
      <c r="B812" s="7">
        <v>5462</v>
      </c>
      <c r="C812" s="19" t="s">
        <v>267</v>
      </c>
      <c r="D812" s="6">
        <v>12745</v>
      </c>
      <c r="E812" s="6">
        <v>12745</v>
      </c>
      <c r="F812" s="6">
        <v>540.04</v>
      </c>
      <c r="G812" s="6"/>
      <c r="H812" s="6">
        <f>E812-F812</f>
        <v>12204.96</v>
      </c>
      <c r="I812" s="6">
        <f>+I811+G812-H812</f>
        <v>712025.43149999913</v>
      </c>
      <c r="J812" s="19" t="s">
        <v>7817</v>
      </c>
      <c r="K812" s="7">
        <v>5</v>
      </c>
      <c r="L812" s="75" t="s">
        <v>8409</v>
      </c>
    </row>
    <row r="813" spans="1:12" x14ac:dyDescent="0.2">
      <c r="A813" s="19"/>
      <c r="B813" s="7">
        <v>5463</v>
      </c>
      <c r="C813" s="19" t="s">
        <v>5790</v>
      </c>
      <c r="D813" s="6"/>
      <c r="E813" s="6"/>
      <c r="F813" s="6">
        <f>E813*0.05</f>
        <v>0</v>
      </c>
      <c r="G813" s="6"/>
      <c r="H813" s="6">
        <f>E813-F813</f>
        <v>0</v>
      </c>
      <c r="I813" s="6">
        <f>+I812+G813-H813</f>
        <v>712025.43149999913</v>
      </c>
      <c r="J813" s="19" t="s">
        <v>5790</v>
      </c>
      <c r="K813" s="7"/>
      <c r="L813" s="75" t="s">
        <v>5789</v>
      </c>
    </row>
    <row r="814" spans="1:12" x14ac:dyDescent="0.2">
      <c r="A814" s="105">
        <v>41583</v>
      </c>
      <c r="B814" s="7">
        <v>5464</v>
      </c>
      <c r="C814" s="19" t="s">
        <v>6695</v>
      </c>
      <c r="D814" s="6">
        <v>1000</v>
      </c>
      <c r="E814" s="6">
        <v>1000</v>
      </c>
      <c r="F814" s="6"/>
      <c r="G814" s="6"/>
      <c r="H814" s="6">
        <f>E814-F814</f>
        <v>1000</v>
      </c>
      <c r="I814" s="6">
        <f>+I813+G814-H814</f>
        <v>711025.43149999913</v>
      </c>
      <c r="J814" s="19" t="s">
        <v>6080</v>
      </c>
      <c r="K814" s="7"/>
      <c r="L814" s="75" t="s">
        <v>8409</v>
      </c>
    </row>
    <row r="815" spans="1:12" x14ac:dyDescent="0.2">
      <c r="A815" s="105">
        <v>41583</v>
      </c>
      <c r="B815" s="7">
        <v>5465</v>
      </c>
      <c r="C815" s="19" t="s">
        <v>7830</v>
      </c>
      <c r="D815" s="6">
        <v>28397.02</v>
      </c>
      <c r="E815" s="6">
        <v>28397.02</v>
      </c>
      <c r="F815" s="6">
        <f>E815*0.05</f>
        <v>1419.8510000000001</v>
      </c>
      <c r="G815" s="6"/>
      <c r="H815" s="6">
        <f>E815-F815</f>
        <v>26977.169000000002</v>
      </c>
      <c r="I815" s="6">
        <f>+I814+G815-H815</f>
        <v>684048.26249999914</v>
      </c>
      <c r="J815" s="19" t="s">
        <v>7186</v>
      </c>
      <c r="K815" s="7">
        <v>5</v>
      </c>
      <c r="L815" s="75" t="s">
        <v>8409</v>
      </c>
    </row>
    <row r="816" spans="1:12" x14ac:dyDescent="0.2">
      <c r="A816" s="105">
        <v>41583</v>
      </c>
      <c r="B816" s="7">
        <v>5466</v>
      </c>
      <c r="C816" s="19" t="s">
        <v>8509</v>
      </c>
      <c r="D816" s="6">
        <v>15428</v>
      </c>
      <c r="E816" s="6">
        <v>15428</v>
      </c>
      <c r="F816" s="6">
        <v>665</v>
      </c>
      <c r="G816" s="6"/>
      <c r="H816" s="6">
        <f>E816-F816</f>
        <v>14763</v>
      </c>
      <c r="I816" s="6">
        <f>+I815+G816-H816</f>
        <v>669285.26249999914</v>
      </c>
      <c r="J816" s="19" t="s">
        <v>8508</v>
      </c>
      <c r="K816" s="7">
        <v>5</v>
      </c>
      <c r="L816" s="75" t="s">
        <v>8409</v>
      </c>
    </row>
    <row r="817" spans="1:13" x14ac:dyDescent="0.2">
      <c r="A817" s="105">
        <v>41583</v>
      </c>
      <c r="B817" s="7">
        <v>5467</v>
      </c>
      <c r="C817" s="19" t="s">
        <v>7628</v>
      </c>
      <c r="D817" s="6">
        <v>8000</v>
      </c>
      <c r="E817" s="6">
        <v>8000</v>
      </c>
      <c r="F817" s="6">
        <f>E817*0.05</f>
        <v>400</v>
      </c>
      <c r="G817" s="6"/>
      <c r="H817" s="6">
        <f>E817-F817</f>
        <v>7600</v>
      </c>
      <c r="I817" s="6">
        <f>+I816+G817-H817</f>
        <v>661685.26249999914</v>
      </c>
      <c r="J817" s="19" t="s">
        <v>8354</v>
      </c>
      <c r="K817" s="7"/>
      <c r="L817" s="75" t="s">
        <v>8409</v>
      </c>
    </row>
    <row r="818" spans="1:13" x14ac:dyDescent="0.2">
      <c r="A818" s="105">
        <v>41583</v>
      </c>
      <c r="B818" s="7">
        <v>5468</v>
      </c>
      <c r="C818" s="19" t="s">
        <v>8519</v>
      </c>
      <c r="D818" s="6">
        <v>7000</v>
      </c>
      <c r="E818" s="6">
        <v>7000</v>
      </c>
      <c r="F818" s="6">
        <f>E818*0.05</f>
        <v>350</v>
      </c>
      <c r="G818" s="6"/>
      <c r="H818" s="6">
        <f>E818-F818</f>
        <v>6650</v>
      </c>
      <c r="I818" s="6">
        <f>+I817+G818-H818</f>
        <v>655035.26249999914</v>
      </c>
      <c r="J818" s="19" t="s">
        <v>8603</v>
      </c>
      <c r="K818" s="7">
        <v>5</v>
      </c>
      <c r="L818" s="75" t="s">
        <v>8409</v>
      </c>
    </row>
    <row r="819" spans="1:13" x14ac:dyDescent="0.2">
      <c r="A819" s="105">
        <v>41583</v>
      </c>
      <c r="B819" s="7">
        <v>5469</v>
      </c>
      <c r="C819" s="19" t="s">
        <v>7224</v>
      </c>
      <c r="D819" s="6">
        <v>1500</v>
      </c>
      <c r="E819" s="6">
        <v>1500</v>
      </c>
      <c r="F819" s="6"/>
      <c r="G819" s="6"/>
      <c r="H819" s="6">
        <f>E819-F819</f>
        <v>1500</v>
      </c>
      <c r="I819" s="6">
        <f>+I818+G819-H819</f>
        <v>653535.26249999914</v>
      </c>
      <c r="J819" s="19" t="s">
        <v>8602</v>
      </c>
      <c r="K819" s="7"/>
      <c r="L819" s="75" t="s">
        <v>8409</v>
      </c>
    </row>
    <row r="820" spans="1:13" x14ac:dyDescent="0.2">
      <c r="A820" s="105">
        <v>41583</v>
      </c>
      <c r="B820" s="7">
        <v>5470</v>
      </c>
      <c r="C820" s="19" t="s">
        <v>8046</v>
      </c>
      <c r="D820" s="6">
        <v>6372</v>
      </c>
      <c r="E820" s="6">
        <v>6372</v>
      </c>
      <c r="F820" s="6">
        <v>270</v>
      </c>
      <c r="G820" s="6"/>
      <c r="H820" s="6">
        <f>E820-F820</f>
        <v>6102</v>
      </c>
      <c r="I820" s="6">
        <f>+I819+G820-H820</f>
        <v>647433.26249999914</v>
      </c>
      <c r="J820" s="19" t="s">
        <v>8508</v>
      </c>
      <c r="K820" s="7">
        <v>5</v>
      </c>
      <c r="L820" s="75" t="s">
        <v>8409</v>
      </c>
    </row>
    <row r="821" spans="1:13" x14ac:dyDescent="0.2">
      <c r="A821" s="105">
        <v>41583</v>
      </c>
      <c r="B821" s="7">
        <v>5471</v>
      </c>
      <c r="C821" s="19" t="s">
        <v>5564</v>
      </c>
      <c r="D821" s="6">
        <v>20320.650000000001</v>
      </c>
      <c r="E821" s="6">
        <v>20320.650000000001</v>
      </c>
      <c r="F821" s="6">
        <v>861.04</v>
      </c>
      <c r="G821" s="6"/>
      <c r="H821" s="6">
        <f>E821-F821</f>
        <v>19459.61</v>
      </c>
      <c r="I821" s="6">
        <f>+I820+G821-H821</f>
        <v>627973.65249999915</v>
      </c>
      <c r="J821" s="19" t="s">
        <v>7725</v>
      </c>
      <c r="K821" s="7">
        <v>5</v>
      </c>
      <c r="L821" s="75" t="s">
        <v>8409</v>
      </c>
    </row>
    <row r="822" spans="1:13" x14ac:dyDescent="0.2">
      <c r="A822" s="105">
        <v>41583</v>
      </c>
      <c r="B822" s="7">
        <v>5472</v>
      </c>
      <c r="C822" s="19" t="s">
        <v>74</v>
      </c>
      <c r="D822" s="6">
        <v>8050</v>
      </c>
      <c r="E822" s="6">
        <v>8050</v>
      </c>
      <c r="F822" s="6">
        <f>E822*0.05</f>
        <v>402.5</v>
      </c>
      <c r="G822" s="6"/>
      <c r="H822" s="6">
        <f>E822-F822</f>
        <v>7647.5</v>
      </c>
      <c r="I822" s="6">
        <f>+I821+G822-H822</f>
        <v>620326.15249999915</v>
      </c>
      <c r="J822" s="19" t="s">
        <v>48</v>
      </c>
      <c r="K822" s="7">
        <v>5</v>
      </c>
      <c r="L822" s="75" t="s">
        <v>8409</v>
      </c>
    </row>
    <row r="823" spans="1:13" x14ac:dyDescent="0.2">
      <c r="A823" s="105">
        <v>41583</v>
      </c>
      <c r="B823" s="7">
        <v>5473</v>
      </c>
      <c r="C823" s="19" t="s">
        <v>8601</v>
      </c>
      <c r="D823" s="6">
        <v>8300</v>
      </c>
      <c r="E823" s="6">
        <v>8300</v>
      </c>
      <c r="F823" s="6">
        <v>366.19</v>
      </c>
      <c r="G823" s="6"/>
      <c r="H823" s="6">
        <f>E823-F823</f>
        <v>7933.81</v>
      </c>
      <c r="I823" s="6">
        <f>+I822+G823-H823</f>
        <v>612392.3424999991</v>
      </c>
      <c r="J823" s="20" t="s">
        <v>8450</v>
      </c>
      <c r="K823" s="7">
        <v>5</v>
      </c>
      <c r="L823" s="75" t="s">
        <v>8409</v>
      </c>
    </row>
    <row r="824" spans="1:13" x14ac:dyDescent="0.2">
      <c r="A824" s="105">
        <v>41583</v>
      </c>
      <c r="B824" s="7">
        <v>5474</v>
      </c>
      <c r="C824" s="19" t="s">
        <v>8468</v>
      </c>
      <c r="D824" s="6">
        <v>5440</v>
      </c>
      <c r="E824" s="6">
        <v>5440</v>
      </c>
      <c r="F824" s="6">
        <f>E824*0.05</f>
        <v>272</v>
      </c>
      <c r="G824" s="6"/>
      <c r="H824" s="6">
        <f>E824-F824</f>
        <v>5168</v>
      </c>
      <c r="I824" s="6">
        <f>+I823+G824-H824</f>
        <v>607224.3424999991</v>
      </c>
      <c r="J824" s="19" t="s">
        <v>8600</v>
      </c>
      <c r="K824" s="7">
        <v>5</v>
      </c>
      <c r="L824" s="75" t="s">
        <v>8409</v>
      </c>
    </row>
    <row r="825" spans="1:13" x14ac:dyDescent="0.2">
      <c r="A825" s="105">
        <v>41583</v>
      </c>
      <c r="B825" s="7">
        <v>5475</v>
      </c>
      <c r="C825" s="19" t="s">
        <v>7524</v>
      </c>
      <c r="D825" s="6">
        <v>1475</v>
      </c>
      <c r="E825" s="6">
        <v>1475</v>
      </c>
      <c r="F825" s="6"/>
      <c r="G825" s="6"/>
      <c r="H825" s="6">
        <f>E825-F825</f>
        <v>1475</v>
      </c>
      <c r="I825" s="6">
        <f>+I824+G825-H825</f>
        <v>605749.3424999991</v>
      </c>
      <c r="J825" s="19" t="s">
        <v>7523</v>
      </c>
      <c r="K825" s="7"/>
      <c r="L825" s="75" t="s">
        <v>8409</v>
      </c>
      <c r="M825" s="86"/>
    </row>
    <row r="826" spans="1:13" x14ac:dyDescent="0.2">
      <c r="A826" s="105">
        <v>41583</v>
      </c>
      <c r="B826" s="7">
        <v>5476</v>
      </c>
      <c r="C826" s="19" t="s">
        <v>7343</v>
      </c>
      <c r="D826" s="6">
        <v>3700</v>
      </c>
      <c r="E826" s="6">
        <v>3700</v>
      </c>
      <c r="F826" s="6">
        <f>E826*0.05</f>
        <v>185</v>
      </c>
      <c r="G826" s="6"/>
      <c r="H826" s="6">
        <f>E826-F826</f>
        <v>3515</v>
      </c>
      <c r="I826" s="6">
        <f>+I825+G826-H826</f>
        <v>602234.3424999991</v>
      </c>
      <c r="J826" s="19" t="s">
        <v>8144</v>
      </c>
      <c r="K826" s="7">
        <v>5</v>
      </c>
      <c r="L826" s="75" t="s">
        <v>8409</v>
      </c>
    </row>
    <row r="827" spans="1:13" x14ac:dyDescent="0.2">
      <c r="A827" s="105">
        <v>41583</v>
      </c>
      <c r="B827" s="7">
        <v>5477</v>
      </c>
      <c r="C827" s="19" t="s">
        <v>6323</v>
      </c>
      <c r="D827" s="6">
        <v>7000</v>
      </c>
      <c r="E827" s="6">
        <v>7000</v>
      </c>
      <c r="F827" s="6">
        <f>E827*0.05</f>
        <v>350</v>
      </c>
      <c r="G827" s="6"/>
      <c r="H827" s="6">
        <f>E827-F827</f>
        <v>6650</v>
      </c>
      <c r="I827" s="6">
        <f>+I826+G827-H827</f>
        <v>595584.3424999991</v>
      </c>
      <c r="J827" s="19" t="s">
        <v>8599</v>
      </c>
      <c r="K827" s="7">
        <v>5</v>
      </c>
      <c r="L827" s="75" t="s">
        <v>8409</v>
      </c>
      <c r="M827" s="86"/>
    </row>
    <row r="828" spans="1:13" x14ac:dyDescent="0.2">
      <c r="A828" s="105">
        <v>41583</v>
      </c>
      <c r="B828" s="7">
        <v>5478</v>
      </c>
      <c r="C828" s="19" t="s">
        <v>5971</v>
      </c>
      <c r="D828" s="6">
        <v>3000</v>
      </c>
      <c r="E828" s="6">
        <v>3000</v>
      </c>
      <c r="F828" s="6"/>
      <c r="G828" s="6"/>
      <c r="H828" s="6">
        <f>E828-F828</f>
        <v>3000</v>
      </c>
      <c r="I828" s="6">
        <f>+I827+G828-H828</f>
        <v>592584.3424999991</v>
      </c>
      <c r="J828" s="19" t="s">
        <v>7253</v>
      </c>
      <c r="K828" s="7"/>
      <c r="L828" s="75" t="s">
        <v>8409</v>
      </c>
      <c r="M828" s="125"/>
    </row>
    <row r="829" spans="1:13" x14ac:dyDescent="0.2">
      <c r="A829" s="105">
        <v>41583</v>
      </c>
      <c r="B829" s="7">
        <v>5479</v>
      </c>
      <c r="C829" s="19" t="s">
        <v>7819</v>
      </c>
      <c r="D829" s="6">
        <v>1000</v>
      </c>
      <c r="E829" s="6">
        <v>1000</v>
      </c>
      <c r="F829" s="6"/>
      <c r="G829" s="6"/>
      <c r="H829" s="6">
        <f>E829-F829</f>
        <v>1000</v>
      </c>
      <c r="I829" s="6">
        <f>+I828+G829-H829</f>
        <v>591584.3424999991</v>
      </c>
      <c r="J829" s="19" t="s">
        <v>8598</v>
      </c>
      <c r="K829" s="7"/>
      <c r="L829" s="75" t="s">
        <v>8409</v>
      </c>
      <c r="M829" s="86"/>
    </row>
    <row r="830" spans="1:13" x14ac:dyDescent="0.2">
      <c r="A830" s="105">
        <v>41583</v>
      </c>
      <c r="B830" s="7">
        <v>5480</v>
      </c>
      <c r="C830" s="19" t="s">
        <v>7090</v>
      </c>
      <c r="D830" s="6">
        <v>2000</v>
      </c>
      <c r="E830" s="6">
        <v>2000</v>
      </c>
      <c r="F830" s="6"/>
      <c r="G830" s="6"/>
      <c r="H830" s="6">
        <f>E830-F830</f>
        <v>2000</v>
      </c>
      <c r="I830" s="6">
        <f>+I829+G830-H830</f>
        <v>589584.3424999991</v>
      </c>
      <c r="J830" s="19" t="s">
        <v>8597</v>
      </c>
      <c r="K830" s="7"/>
      <c r="L830" s="123" t="s">
        <v>8409</v>
      </c>
      <c r="M830" s="86"/>
    </row>
    <row r="831" spans="1:13" x14ac:dyDescent="0.2">
      <c r="A831" s="19"/>
      <c r="B831" s="7">
        <v>5481</v>
      </c>
      <c r="C831" s="19" t="s">
        <v>5790</v>
      </c>
      <c r="D831" s="6"/>
      <c r="E831" s="6"/>
      <c r="F831" s="6">
        <f>E831*0.05</f>
        <v>0</v>
      </c>
      <c r="G831" s="6"/>
      <c r="H831" s="6">
        <f>E831-F831</f>
        <v>0</v>
      </c>
      <c r="I831" s="6">
        <f>+I830+G831-H831</f>
        <v>589584.3424999991</v>
      </c>
      <c r="J831" s="19" t="s">
        <v>5790</v>
      </c>
      <c r="K831" s="7"/>
      <c r="L831" s="75" t="s">
        <v>5789</v>
      </c>
    </row>
    <row r="832" spans="1:13" x14ac:dyDescent="0.2">
      <c r="A832" s="105">
        <v>41585</v>
      </c>
      <c r="B832" s="7">
        <v>5482</v>
      </c>
      <c r="C832" s="19" t="s">
        <v>8596</v>
      </c>
      <c r="D832" s="6">
        <v>10000</v>
      </c>
      <c r="E832" s="6">
        <v>10000</v>
      </c>
      <c r="F832" s="6"/>
      <c r="G832" s="6"/>
      <c r="H832" s="6">
        <f>E832-F832</f>
        <v>10000</v>
      </c>
      <c r="I832" s="6">
        <f>+I831+G832-H832</f>
        <v>579584.3424999991</v>
      </c>
      <c r="J832" s="19" t="s">
        <v>6798</v>
      </c>
      <c r="K832" s="7"/>
      <c r="L832" s="123" t="s">
        <v>8409</v>
      </c>
    </row>
    <row r="833" spans="1:12" x14ac:dyDescent="0.2">
      <c r="A833" s="105">
        <v>41586</v>
      </c>
      <c r="B833" s="7">
        <v>5483</v>
      </c>
      <c r="C833" s="19" t="s">
        <v>8427</v>
      </c>
      <c r="D833" s="6">
        <v>2500</v>
      </c>
      <c r="E833" s="6">
        <v>2500</v>
      </c>
      <c r="F833" s="6"/>
      <c r="G833" s="6"/>
      <c r="H833" s="6">
        <f>E833-F833</f>
        <v>2500</v>
      </c>
      <c r="I833" s="6">
        <f>+I832+G833-H833</f>
        <v>577084.3424999991</v>
      </c>
      <c r="J833" s="20" t="s">
        <v>8592</v>
      </c>
      <c r="K833" s="87"/>
      <c r="L833" s="123" t="s">
        <v>8409</v>
      </c>
    </row>
    <row r="834" spans="1:12" x14ac:dyDescent="0.2">
      <c r="A834" s="105">
        <v>41586</v>
      </c>
      <c r="B834" s="7">
        <v>5484</v>
      </c>
      <c r="C834" s="19" t="s">
        <v>7915</v>
      </c>
      <c r="D834" s="6">
        <v>2500</v>
      </c>
      <c r="E834" s="6">
        <v>2500</v>
      </c>
      <c r="F834" s="6">
        <f>E834*0.05</f>
        <v>125</v>
      </c>
      <c r="G834" s="6"/>
      <c r="H834" s="6">
        <f>E834-F834</f>
        <v>2375</v>
      </c>
      <c r="I834" s="6">
        <f>+I833+G834-H834</f>
        <v>574709.3424999991</v>
      </c>
      <c r="J834" s="19" t="s">
        <v>8595</v>
      </c>
      <c r="K834" s="7">
        <v>5</v>
      </c>
      <c r="L834" s="123" t="s">
        <v>8409</v>
      </c>
    </row>
    <row r="835" spans="1:12" x14ac:dyDescent="0.2">
      <c r="A835" s="105">
        <v>41586</v>
      </c>
      <c r="B835" s="7">
        <v>5485</v>
      </c>
      <c r="C835" s="19" t="s">
        <v>8594</v>
      </c>
      <c r="D835" s="6">
        <v>2000</v>
      </c>
      <c r="E835" s="6">
        <v>2000</v>
      </c>
      <c r="F835" s="6"/>
      <c r="G835" s="6"/>
      <c r="H835" s="6">
        <f>E835-F835</f>
        <v>2000</v>
      </c>
      <c r="I835" s="6">
        <f>+I834+G835-H835</f>
        <v>572709.3424999991</v>
      </c>
      <c r="J835" s="19" t="s">
        <v>8593</v>
      </c>
      <c r="K835" s="7"/>
      <c r="L835" s="123" t="s">
        <v>8409</v>
      </c>
    </row>
    <row r="836" spans="1:12" x14ac:dyDescent="0.2">
      <c r="A836" s="105">
        <v>41593</v>
      </c>
      <c r="B836" s="7">
        <v>5486</v>
      </c>
      <c r="C836" s="20" t="s">
        <v>8427</v>
      </c>
      <c r="D836" s="6">
        <v>3000</v>
      </c>
      <c r="E836" s="6">
        <v>3000</v>
      </c>
      <c r="F836" s="6"/>
      <c r="G836" s="6"/>
      <c r="H836" s="6">
        <f>E836-F836</f>
        <v>3000</v>
      </c>
      <c r="I836" s="6">
        <f>+I835+G836-H836</f>
        <v>569709.3424999991</v>
      </c>
      <c r="J836" s="20" t="s">
        <v>8592</v>
      </c>
      <c r="K836" s="7">
        <v>5</v>
      </c>
      <c r="L836" s="123" t="s">
        <v>8409</v>
      </c>
    </row>
    <row r="837" spans="1:12" x14ac:dyDescent="0.2">
      <c r="A837" s="105">
        <v>41593</v>
      </c>
      <c r="B837" s="7">
        <v>5487</v>
      </c>
      <c r="C837" s="20" t="s">
        <v>7466</v>
      </c>
      <c r="D837" s="6">
        <v>7830</v>
      </c>
      <c r="E837" s="6">
        <v>7830</v>
      </c>
      <c r="F837" s="6"/>
      <c r="G837" s="6"/>
      <c r="H837" s="6">
        <f>E837-F837</f>
        <v>7830</v>
      </c>
      <c r="I837" s="6">
        <f>+I836+G837-H837</f>
        <v>561879.3424999991</v>
      </c>
      <c r="J837" s="20" t="s">
        <v>8591</v>
      </c>
      <c r="K837" s="7">
        <v>5</v>
      </c>
      <c r="L837" s="123" t="s">
        <v>8409</v>
      </c>
    </row>
    <row r="838" spans="1:12" x14ac:dyDescent="0.2">
      <c r="A838" s="105">
        <v>41596</v>
      </c>
      <c r="B838" s="7">
        <v>5488</v>
      </c>
      <c r="C838" s="20" t="s">
        <v>418</v>
      </c>
      <c r="D838" s="6">
        <v>2000</v>
      </c>
      <c r="E838" s="6">
        <v>2000</v>
      </c>
      <c r="F838" s="6"/>
      <c r="G838" s="6"/>
      <c r="H838" s="6">
        <f>E838-F838</f>
        <v>2000</v>
      </c>
      <c r="I838" s="6">
        <f>+I837+G838-H838</f>
        <v>559879.3424999991</v>
      </c>
      <c r="J838" s="20" t="s">
        <v>8210</v>
      </c>
      <c r="K838" s="7"/>
      <c r="L838" s="123" t="s">
        <v>8409</v>
      </c>
    </row>
    <row r="839" spans="1:12" x14ac:dyDescent="0.2">
      <c r="A839" s="105">
        <v>41596</v>
      </c>
      <c r="B839" s="7">
        <v>5489</v>
      </c>
      <c r="C839" s="20" t="s">
        <v>8330</v>
      </c>
      <c r="D839" s="6">
        <v>3000</v>
      </c>
      <c r="E839" s="6">
        <v>3000</v>
      </c>
      <c r="F839" s="6"/>
      <c r="G839" s="6"/>
      <c r="H839" s="6">
        <f>E839-F839</f>
        <v>3000</v>
      </c>
      <c r="I839" s="6">
        <f>+I838+G839-H839</f>
        <v>556879.3424999991</v>
      </c>
      <c r="J839" s="20" t="s">
        <v>7253</v>
      </c>
      <c r="K839" s="7"/>
      <c r="L839" s="123" t="s">
        <v>8409</v>
      </c>
    </row>
    <row r="840" spans="1:12" x14ac:dyDescent="0.2">
      <c r="A840" s="105">
        <v>41596</v>
      </c>
      <c r="B840" s="7">
        <v>5490</v>
      </c>
      <c r="C840" s="20" t="s">
        <v>8131</v>
      </c>
      <c r="D840" s="6">
        <v>2000</v>
      </c>
      <c r="E840" s="6">
        <v>2000</v>
      </c>
      <c r="F840" s="6"/>
      <c r="G840" s="6"/>
      <c r="H840" s="6">
        <f>E840-F840</f>
        <v>2000</v>
      </c>
      <c r="I840" s="6">
        <f>+I839+G840-H840</f>
        <v>554879.3424999991</v>
      </c>
      <c r="J840" s="20" t="s">
        <v>6836</v>
      </c>
      <c r="K840" s="7"/>
      <c r="L840" s="123" t="s">
        <v>8409</v>
      </c>
    </row>
    <row r="841" spans="1:12" x14ac:dyDescent="0.2">
      <c r="A841" s="105">
        <v>41600</v>
      </c>
      <c r="B841" s="7">
        <v>5491</v>
      </c>
      <c r="C841" s="19" t="s">
        <v>8427</v>
      </c>
      <c r="D841" s="6">
        <v>2500</v>
      </c>
      <c r="E841" s="6">
        <v>2500</v>
      </c>
      <c r="F841" s="6"/>
      <c r="G841" s="6"/>
      <c r="H841" s="6">
        <f>E841-F841</f>
        <v>2500</v>
      </c>
      <c r="I841" s="6">
        <f>+I840+G841-H841</f>
        <v>552379.3424999991</v>
      </c>
      <c r="J841" s="19" t="s">
        <v>7364</v>
      </c>
      <c r="K841" s="7">
        <v>5</v>
      </c>
      <c r="L841" s="123" t="s">
        <v>8409</v>
      </c>
    </row>
    <row r="842" spans="1:12" x14ac:dyDescent="0.2">
      <c r="A842" s="19"/>
      <c r="B842" s="7">
        <v>5492</v>
      </c>
      <c r="C842" s="20" t="s">
        <v>5790</v>
      </c>
      <c r="D842" s="6"/>
      <c r="E842" s="6"/>
      <c r="F842" s="6">
        <f>E842*0.05</f>
        <v>0</v>
      </c>
      <c r="G842" s="6"/>
      <c r="H842" s="6">
        <f>E842-F842</f>
        <v>0</v>
      </c>
      <c r="I842" s="6">
        <f>+I841+G842-H842</f>
        <v>552379.3424999991</v>
      </c>
      <c r="J842" s="20" t="s">
        <v>5790</v>
      </c>
      <c r="K842" s="7"/>
      <c r="L842" s="123" t="s">
        <v>5789</v>
      </c>
    </row>
    <row r="843" spans="1:12" x14ac:dyDescent="0.2">
      <c r="A843" s="105">
        <v>41600</v>
      </c>
      <c r="B843" s="7">
        <v>5493</v>
      </c>
      <c r="C843" s="19" t="s">
        <v>8590</v>
      </c>
      <c r="D843" s="6">
        <v>500</v>
      </c>
      <c r="E843" s="6">
        <v>500</v>
      </c>
      <c r="F843" s="6"/>
      <c r="G843" s="6"/>
      <c r="H843" s="6">
        <f>E843-F843</f>
        <v>500</v>
      </c>
      <c r="I843" s="6">
        <f>+I842+G843-H843</f>
        <v>551879.3424999991</v>
      </c>
      <c r="J843" s="19" t="s">
        <v>7892</v>
      </c>
      <c r="K843" s="7"/>
      <c r="L843" s="123" t="s">
        <v>8409</v>
      </c>
    </row>
    <row r="844" spans="1:12" x14ac:dyDescent="0.2">
      <c r="A844" s="105">
        <v>41603</v>
      </c>
      <c r="B844" s="7">
        <v>5494</v>
      </c>
      <c r="C844" s="19" t="s">
        <v>6718</v>
      </c>
      <c r="D844" s="6">
        <v>9000</v>
      </c>
      <c r="E844" s="6">
        <v>9000</v>
      </c>
      <c r="F844" s="6"/>
      <c r="G844" s="6"/>
      <c r="H844" s="6">
        <f>E844-F844</f>
        <v>9000</v>
      </c>
      <c r="I844" s="6">
        <f>+I843+G844-H844</f>
        <v>542879.3424999991</v>
      </c>
      <c r="J844" s="19" t="s">
        <v>8246</v>
      </c>
      <c r="K844" s="7"/>
      <c r="L844" s="123" t="s">
        <v>8409</v>
      </c>
    </row>
    <row r="845" spans="1:12" x14ac:dyDescent="0.2">
      <c r="A845" s="105">
        <v>41603</v>
      </c>
      <c r="B845" s="7">
        <v>5495</v>
      </c>
      <c r="C845" s="20" t="s">
        <v>5790</v>
      </c>
      <c r="D845" s="6"/>
      <c r="E845" s="6"/>
      <c r="F845" s="6">
        <f>E845*0.05</f>
        <v>0</v>
      </c>
      <c r="G845" s="6"/>
      <c r="H845" s="6">
        <f>E845-F845</f>
        <v>0</v>
      </c>
      <c r="I845" s="6">
        <f>+I844+G845-H845</f>
        <v>542879.3424999991</v>
      </c>
      <c r="J845" s="20" t="s">
        <v>5790</v>
      </c>
      <c r="K845" s="7"/>
      <c r="L845" s="123" t="s">
        <v>5789</v>
      </c>
    </row>
    <row r="846" spans="1:12" x14ac:dyDescent="0.2">
      <c r="A846" s="105">
        <v>41603</v>
      </c>
      <c r="B846" s="7">
        <v>5496</v>
      </c>
      <c r="C846" s="19" t="s">
        <v>8344</v>
      </c>
      <c r="D846" s="6">
        <v>9000</v>
      </c>
      <c r="E846" s="6">
        <v>9000</v>
      </c>
      <c r="F846" s="6"/>
      <c r="G846" s="6"/>
      <c r="H846" s="6">
        <f>E846-F846</f>
        <v>9000</v>
      </c>
      <c r="I846" s="6">
        <f>+I845+G846-H846</f>
        <v>533879.3424999991</v>
      </c>
      <c r="J846" s="19" t="s">
        <v>8246</v>
      </c>
      <c r="K846" s="7"/>
      <c r="L846" s="123" t="s">
        <v>8409</v>
      </c>
    </row>
    <row r="847" spans="1:12" x14ac:dyDescent="0.2">
      <c r="A847" s="105">
        <v>41603</v>
      </c>
      <c r="B847" s="7">
        <v>5497</v>
      </c>
      <c r="C847" s="19" t="s">
        <v>8490</v>
      </c>
      <c r="D847" s="6">
        <v>6000</v>
      </c>
      <c r="E847" s="6">
        <v>6000</v>
      </c>
      <c r="F847" s="6"/>
      <c r="G847" s="6"/>
      <c r="H847" s="6">
        <f>E847-F847</f>
        <v>6000</v>
      </c>
      <c r="I847" s="6">
        <f>+I846+G847-H847</f>
        <v>527879.3424999991</v>
      </c>
      <c r="J847" s="19" t="s">
        <v>7670</v>
      </c>
      <c r="K847" s="7"/>
      <c r="L847" s="123" t="s">
        <v>8409</v>
      </c>
    </row>
    <row r="848" spans="1:12" x14ac:dyDescent="0.2">
      <c r="A848" s="105">
        <v>41603</v>
      </c>
      <c r="B848" s="7">
        <v>5498</v>
      </c>
      <c r="C848" s="19" t="s">
        <v>7127</v>
      </c>
      <c r="D848" s="6">
        <v>8000</v>
      </c>
      <c r="E848" s="6">
        <v>8000</v>
      </c>
      <c r="F848" s="6"/>
      <c r="G848" s="6"/>
      <c r="H848" s="6">
        <f>E848-F848</f>
        <v>8000</v>
      </c>
      <c r="I848" s="6">
        <f>+I847+G848-H848</f>
        <v>519879.3424999991</v>
      </c>
      <c r="J848" s="19" t="s">
        <v>7670</v>
      </c>
      <c r="K848" s="7"/>
      <c r="L848" s="123" t="s">
        <v>8409</v>
      </c>
    </row>
    <row r="849" spans="1:12" x14ac:dyDescent="0.2">
      <c r="A849" s="105">
        <v>41600</v>
      </c>
      <c r="B849" s="7">
        <v>5499</v>
      </c>
      <c r="C849" s="19" t="s">
        <v>7753</v>
      </c>
      <c r="D849" s="6">
        <v>6000</v>
      </c>
      <c r="E849" s="6">
        <v>6000</v>
      </c>
      <c r="F849" s="6"/>
      <c r="G849" s="6"/>
      <c r="H849" s="6">
        <f>E849-F849</f>
        <v>6000</v>
      </c>
      <c r="I849" s="6">
        <f>+I848+G849-H849</f>
        <v>513879.3424999991</v>
      </c>
      <c r="J849" s="19" t="s">
        <v>8316</v>
      </c>
      <c r="K849" s="7"/>
      <c r="L849" s="123" t="s">
        <v>8409</v>
      </c>
    </row>
    <row r="850" spans="1:12" x14ac:dyDescent="0.2">
      <c r="A850" s="19"/>
      <c r="B850" s="7">
        <v>5500</v>
      </c>
      <c r="C850" s="19" t="s">
        <v>5790</v>
      </c>
      <c r="D850" s="6"/>
      <c r="E850" s="6"/>
      <c r="F850" s="6">
        <f>E850*0.05</f>
        <v>0</v>
      </c>
      <c r="G850" s="6"/>
      <c r="H850" s="6">
        <f>E850-F850</f>
        <v>0</v>
      </c>
      <c r="I850" s="6">
        <f>+I849+G850-H850</f>
        <v>513879.3424999991</v>
      </c>
      <c r="J850" s="19" t="s">
        <v>5790</v>
      </c>
      <c r="K850" s="7"/>
      <c r="L850" s="75" t="s">
        <v>5789</v>
      </c>
    </row>
    <row r="851" spans="1:12" x14ac:dyDescent="0.2">
      <c r="A851" s="105">
        <v>41603</v>
      </c>
      <c r="B851" s="7">
        <v>5501</v>
      </c>
      <c r="C851" s="19" t="s">
        <v>6294</v>
      </c>
      <c r="D851" s="6">
        <v>8000</v>
      </c>
      <c r="E851" s="6">
        <v>8000</v>
      </c>
      <c r="F851" s="6"/>
      <c r="G851" s="6"/>
      <c r="H851" s="6">
        <f>E851-F851</f>
        <v>8000</v>
      </c>
      <c r="I851" s="6">
        <f>+I850+G851-H851</f>
        <v>505879.3424999991</v>
      </c>
      <c r="J851" s="19" t="s">
        <v>7670</v>
      </c>
      <c r="K851" s="7"/>
      <c r="L851" s="123" t="s">
        <v>8409</v>
      </c>
    </row>
    <row r="852" spans="1:12" x14ac:dyDescent="0.2">
      <c r="A852" s="105">
        <v>41603</v>
      </c>
      <c r="B852" s="7">
        <v>5502</v>
      </c>
      <c r="C852" s="19" t="s">
        <v>7874</v>
      </c>
      <c r="D852" s="6">
        <v>6000</v>
      </c>
      <c r="E852" s="6">
        <v>6000</v>
      </c>
      <c r="F852" s="6"/>
      <c r="G852" s="6"/>
      <c r="H852" s="6">
        <f>E852-F852</f>
        <v>6000</v>
      </c>
      <c r="I852" s="6">
        <f>+I851+G852-H852</f>
        <v>499879.3424999991</v>
      </c>
      <c r="J852" s="19" t="s">
        <v>7672</v>
      </c>
      <c r="K852" s="7"/>
      <c r="L852" s="123" t="s">
        <v>8409</v>
      </c>
    </row>
    <row r="853" spans="1:12" x14ac:dyDescent="0.2">
      <c r="A853" s="105">
        <v>41603</v>
      </c>
      <c r="B853" s="7">
        <v>5503</v>
      </c>
      <c r="C853" s="19" t="s">
        <v>6410</v>
      </c>
      <c r="D853" s="6">
        <v>6000</v>
      </c>
      <c r="E853" s="6">
        <v>6000</v>
      </c>
      <c r="F853" s="6"/>
      <c r="G853" s="6"/>
      <c r="H853" s="6">
        <f>E853-F853</f>
        <v>6000</v>
      </c>
      <c r="I853" s="6">
        <f>+I852+G853-H853</f>
        <v>493879.3424999991</v>
      </c>
      <c r="J853" s="19" t="s">
        <v>7672</v>
      </c>
      <c r="K853" s="7"/>
      <c r="L853" s="123" t="s">
        <v>8409</v>
      </c>
    </row>
    <row r="854" spans="1:12" x14ac:dyDescent="0.2">
      <c r="A854" s="105">
        <v>41603</v>
      </c>
      <c r="B854" s="7">
        <v>5504</v>
      </c>
      <c r="C854" s="19" t="s">
        <v>8343</v>
      </c>
      <c r="D854" s="6">
        <v>4000</v>
      </c>
      <c r="E854" s="6">
        <v>4000</v>
      </c>
      <c r="F854" s="6"/>
      <c r="G854" s="6"/>
      <c r="H854" s="6">
        <f>E854-F854</f>
        <v>4000</v>
      </c>
      <c r="I854" s="6">
        <f>+I853+G854-H854</f>
        <v>489879.3424999991</v>
      </c>
      <c r="J854" s="19" t="s">
        <v>6468</v>
      </c>
      <c r="K854" s="7"/>
      <c r="L854" s="123" t="s">
        <v>8409</v>
      </c>
    </row>
    <row r="855" spans="1:12" x14ac:dyDescent="0.2">
      <c r="A855" s="105">
        <v>41633</v>
      </c>
      <c r="B855" s="7">
        <v>5505</v>
      </c>
      <c r="C855" s="19" t="s">
        <v>7771</v>
      </c>
      <c r="D855" s="6">
        <v>6000</v>
      </c>
      <c r="E855" s="6">
        <v>6000</v>
      </c>
      <c r="F855" s="6"/>
      <c r="G855" s="6"/>
      <c r="H855" s="6">
        <f>E855-F855</f>
        <v>6000</v>
      </c>
      <c r="I855" s="6">
        <f>+I854+G855-H855</f>
        <v>483879.3424999991</v>
      </c>
      <c r="J855" s="19" t="s">
        <v>8443</v>
      </c>
      <c r="K855" s="7"/>
      <c r="L855" s="123" t="s">
        <v>8409</v>
      </c>
    </row>
    <row r="856" spans="1:12" x14ac:dyDescent="0.2">
      <c r="A856" s="105">
        <v>41603</v>
      </c>
      <c r="B856" s="7">
        <v>5506</v>
      </c>
      <c r="C856" s="19" t="s">
        <v>8270</v>
      </c>
      <c r="D856" s="6">
        <v>2500</v>
      </c>
      <c r="E856" s="6">
        <v>2500</v>
      </c>
      <c r="F856" s="6"/>
      <c r="G856" s="6"/>
      <c r="H856" s="6">
        <f>E856-F856</f>
        <v>2500</v>
      </c>
      <c r="I856" s="6">
        <f>+I855+G856-H856</f>
        <v>481379.3424999991</v>
      </c>
      <c r="J856" s="19" t="s">
        <v>8589</v>
      </c>
      <c r="K856" s="7"/>
      <c r="L856" s="123" t="s">
        <v>8409</v>
      </c>
    </row>
    <row r="857" spans="1:12" x14ac:dyDescent="0.2">
      <c r="A857" s="105">
        <v>41603</v>
      </c>
      <c r="B857" s="7">
        <v>5507</v>
      </c>
      <c r="C857" s="19" t="s">
        <v>8342</v>
      </c>
      <c r="D857" s="6">
        <v>6000</v>
      </c>
      <c r="E857" s="6">
        <v>6000</v>
      </c>
      <c r="F857" s="6"/>
      <c r="G857" s="6"/>
      <c r="H857" s="6">
        <f>E857-F857</f>
        <v>6000</v>
      </c>
      <c r="I857" s="6">
        <f>+I856+G857-H857</f>
        <v>475379.3424999991</v>
      </c>
      <c r="J857" s="19" t="s">
        <v>8531</v>
      </c>
      <c r="K857" s="7"/>
      <c r="L857" s="123" t="s">
        <v>8409</v>
      </c>
    </row>
    <row r="858" spans="1:12" x14ac:dyDescent="0.2">
      <c r="A858" s="105">
        <v>41603</v>
      </c>
      <c r="B858" s="7">
        <v>5508</v>
      </c>
      <c r="C858" s="19" t="s">
        <v>8038</v>
      </c>
      <c r="D858" s="6">
        <v>10000</v>
      </c>
      <c r="E858" s="6">
        <v>10000</v>
      </c>
      <c r="F858" s="6"/>
      <c r="G858" s="6"/>
      <c r="H858" s="6">
        <f>E858-F858</f>
        <v>10000</v>
      </c>
      <c r="I858" s="6">
        <f>+I857+G858-H858</f>
        <v>465379.3424999991</v>
      </c>
      <c r="J858" s="19" t="s">
        <v>8531</v>
      </c>
      <c r="K858" s="7"/>
      <c r="L858" s="123" t="s">
        <v>8409</v>
      </c>
    </row>
    <row r="859" spans="1:12" x14ac:dyDescent="0.2">
      <c r="A859" s="105">
        <v>41603</v>
      </c>
      <c r="B859" s="7">
        <v>5509</v>
      </c>
      <c r="C859" s="19" t="s">
        <v>8341</v>
      </c>
      <c r="D859" s="6">
        <v>6000</v>
      </c>
      <c r="E859" s="6">
        <v>6000</v>
      </c>
      <c r="F859" s="6"/>
      <c r="G859" s="6"/>
      <c r="H859" s="6">
        <f>E859-F859</f>
        <v>6000</v>
      </c>
      <c r="I859" s="6">
        <f>+I858+G859-H859</f>
        <v>459379.3424999991</v>
      </c>
      <c r="J859" s="19" t="s">
        <v>8531</v>
      </c>
      <c r="K859" s="7"/>
      <c r="L859" s="123" t="s">
        <v>8409</v>
      </c>
    </row>
    <row r="860" spans="1:12" x14ac:dyDescent="0.2">
      <c r="A860" s="105">
        <v>41603</v>
      </c>
      <c r="B860" s="7">
        <v>5510</v>
      </c>
      <c r="C860" s="19" t="s">
        <v>6701</v>
      </c>
      <c r="D860" s="6">
        <v>10000</v>
      </c>
      <c r="E860" s="6">
        <v>10000</v>
      </c>
      <c r="F860" s="6"/>
      <c r="G860" s="6"/>
      <c r="H860" s="6">
        <f>E860-F860</f>
        <v>10000</v>
      </c>
      <c r="I860" s="6">
        <f>+I859+G860-H860</f>
        <v>449379.3424999991</v>
      </c>
      <c r="J860" s="19" t="s">
        <v>8531</v>
      </c>
      <c r="K860" s="7"/>
      <c r="L860" s="123" t="s">
        <v>8409</v>
      </c>
    </row>
    <row r="861" spans="1:12" x14ac:dyDescent="0.2">
      <c r="A861" s="105">
        <v>41603</v>
      </c>
      <c r="B861" s="7">
        <v>5511</v>
      </c>
      <c r="C861" s="19" t="s">
        <v>6442</v>
      </c>
      <c r="D861" s="6">
        <v>8000</v>
      </c>
      <c r="E861" s="6">
        <v>8000</v>
      </c>
      <c r="F861" s="6"/>
      <c r="G861" s="6"/>
      <c r="H861" s="6">
        <f>E861-F861</f>
        <v>8000</v>
      </c>
      <c r="I861" s="6">
        <f>+I860+G861-H861</f>
        <v>441379.3424999991</v>
      </c>
      <c r="J861" s="19" t="s">
        <v>8340</v>
      </c>
      <c r="K861" s="7"/>
      <c r="L861" s="123" t="s">
        <v>8409</v>
      </c>
    </row>
    <row r="862" spans="1:12" x14ac:dyDescent="0.2">
      <c r="A862" s="105">
        <v>41603</v>
      </c>
      <c r="B862" s="7">
        <v>5512</v>
      </c>
      <c r="C862" s="19" t="s">
        <v>8327</v>
      </c>
      <c r="D862" s="6">
        <v>10000</v>
      </c>
      <c r="E862" s="6">
        <v>10000</v>
      </c>
      <c r="F862" s="6"/>
      <c r="G862" s="6"/>
      <c r="H862" s="6">
        <f>E862-F862</f>
        <v>10000</v>
      </c>
      <c r="I862" s="6">
        <f>+I861+G862-H862</f>
        <v>431379.3424999991</v>
      </c>
      <c r="J862" s="19" t="s">
        <v>8531</v>
      </c>
      <c r="K862" s="7"/>
      <c r="L862" s="123" t="s">
        <v>8409</v>
      </c>
    </row>
    <row r="863" spans="1:12" x14ac:dyDescent="0.2">
      <c r="A863" s="105">
        <v>41603</v>
      </c>
      <c r="B863" s="7">
        <v>5513</v>
      </c>
      <c r="C863" s="19" t="s">
        <v>8427</v>
      </c>
      <c r="D863" s="6">
        <v>6000</v>
      </c>
      <c r="E863" s="6">
        <v>6000</v>
      </c>
      <c r="F863" s="6"/>
      <c r="G863" s="6"/>
      <c r="H863" s="6">
        <f>E863-F863</f>
        <v>6000</v>
      </c>
      <c r="I863" s="6">
        <f>+I862+G863-H863</f>
        <v>425379.3424999991</v>
      </c>
      <c r="J863" s="19" t="s">
        <v>8339</v>
      </c>
      <c r="K863" s="7"/>
      <c r="L863" s="123" t="s">
        <v>8409</v>
      </c>
    </row>
    <row r="864" spans="1:12" x14ac:dyDescent="0.2">
      <c r="A864" s="105">
        <v>41603</v>
      </c>
      <c r="B864" s="7">
        <v>5514</v>
      </c>
      <c r="C864" s="19" t="s">
        <v>8338</v>
      </c>
      <c r="D864" s="6">
        <v>6000</v>
      </c>
      <c r="E864" s="6">
        <v>6000</v>
      </c>
      <c r="F864" s="6"/>
      <c r="G864" s="6"/>
      <c r="H864" s="6">
        <f>E864-F864</f>
        <v>6000</v>
      </c>
      <c r="I864" s="6">
        <f>+I863+G864-H864</f>
        <v>419379.3424999991</v>
      </c>
      <c r="J864" s="19" t="s">
        <v>8339</v>
      </c>
      <c r="K864" s="7"/>
      <c r="L864" s="123" t="s">
        <v>8409</v>
      </c>
    </row>
    <row r="865" spans="1:13" x14ac:dyDescent="0.2">
      <c r="A865" s="105">
        <v>41603</v>
      </c>
      <c r="B865" s="7">
        <v>5515</v>
      </c>
      <c r="C865" s="19" t="s">
        <v>7901</v>
      </c>
      <c r="D865" s="6">
        <v>7000</v>
      </c>
      <c r="E865" s="6">
        <v>7000</v>
      </c>
      <c r="F865" s="6"/>
      <c r="G865" s="6"/>
      <c r="H865" s="6">
        <f>E865-F865</f>
        <v>7000</v>
      </c>
      <c r="I865" s="6">
        <f>+I864+G865-H865</f>
        <v>412379.3424999991</v>
      </c>
      <c r="J865" s="19" t="s">
        <v>8333</v>
      </c>
      <c r="K865" s="7"/>
      <c r="L865" s="123" t="s">
        <v>8409</v>
      </c>
    </row>
    <row r="866" spans="1:13" x14ac:dyDescent="0.2">
      <c r="A866" s="126"/>
      <c r="B866" s="84">
        <v>5516</v>
      </c>
      <c r="C866" s="126" t="s">
        <v>5790</v>
      </c>
      <c r="D866" s="6"/>
      <c r="E866" s="6"/>
      <c r="F866" s="127">
        <f>E866*0.05</f>
        <v>0</v>
      </c>
      <c r="G866" s="6"/>
      <c r="H866" s="127">
        <f>E866-F866</f>
        <v>0</v>
      </c>
      <c r="I866" s="127">
        <f>+I865+G866-H866</f>
        <v>412379.3424999991</v>
      </c>
      <c r="J866" s="126" t="s">
        <v>5790</v>
      </c>
      <c r="K866" s="84"/>
      <c r="L866" s="75" t="s">
        <v>5789</v>
      </c>
    </row>
    <row r="867" spans="1:13" x14ac:dyDescent="0.2">
      <c r="A867" s="105">
        <v>41603</v>
      </c>
      <c r="B867" s="7">
        <v>5517</v>
      </c>
      <c r="C867" s="19" t="s">
        <v>7846</v>
      </c>
      <c r="D867" s="6">
        <v>4000</v>
      </c>
      <c r="E867" s="6">
        <v>4000</v>
      </c>
      <c r="F867" s="6"/>
      <c r="G867" s="6"/>
      <c r="H867" s="6">
        <f>E867-F867</f>
        <v>4000</v>
      </c>
      <c r="I867" s="6">
        <f>+I866+G867-H867</f>
        <v>408379.3424999991</v>
      </c>
      <c r="J867" s="19" t="s">
        <v>8332</v>
      </c>
      <c r="K867" s="7"/>
      <c r="L867" s="123" t="s">
        <v>8409</v>
      </c>
    </row>
    <row r="868" spans="1:13" x14ac:dyDescent="0.2">
      <c r="A868" s="105">
        <v>41603</v>
      </c>
      <c r="B868" s="7">
        <v>5518</v>
      </c>
      <c r="C868" s="19" t="s">
        <v>8348</v>
      </c>
      <c r="D868" s="6">
        <v>14000</v>
      </c>
      <c r="E868" s="6">
        <v>14000</v>
      </c>
      <c r="F868" s="6"/>
      <c r="G868" s="6"/>
      <c r="H868" s="6">
        <f>E868-F868</f>
        <v>14000</v>
      </c>
      <c r="I868" s="6">
        <f>+I867+G868-H868</f>
        <v>394379.3424999991</v>
      </c>
      <c r="J868" s="19" t="s">
        <v>8228</v>
      </c>
      <c r="K868" s="7"/>
      <c r="L868" s="123" t="s">
        <v>8409</v>
      </c>
    </row>
    <row r="869" spans="1:13" x14ac:dyDescent="0.2">
      <c r="A869" s="105">
        <v>41603</v>
      </c>
      <c r="B869" s="7">
        <v>5519</v>
      </c>
      <c r="C869" s="19" t="s">
        <v>7903</v>
      </c>
      <c r="D869" s="6">
        <v>14000</v>
      </c>
      <c r="E869" s="6">
        <v>14000</v>
      </c>
      <c r="F869" s="6"/>
      <c r="G869" s="6"/>
      <c r="H869" s="6">
        <f>E869-F869</f>
        <v>14000</v>
      </c>
      <c r="I869" s="6">
        <f>+I868+G869-H869</f>
        <v>380379.3424999991</v>
      </c>
      <c r="J869" s="19" t="s">
        <v>8228</v>
      </c>
      <c r="K869" s="7"/>
      <c r="L869" s="123" t="s">
        <v>8409</v>
      </c>
    </row>
    <row r="870" spans="1:13" x14ac:dyDescent="0.2">
      <c r="A870" s="105">
        <v>41603</v>
      </c>
      <c r="B870" s="7">
        <v>5520</v>
      </c>
      <c r="C870" s="19" t="s">
        <v>5971</v>
      </c>
      <c r="D870" s="6">
        <v>600</v>
      </c>
      <c r="E870" s="6">
        <v>600</v>
      </c>
      <c r="F870" s="6"/>
      <c r="G870" s="6"/>
      <c r="H870" s="6">
        <f>E870-F870</f>
        <v>600</v>
      </c>
      <c r="I870" s="6">
        <f>+I869+G870-H870</f>
        <v>379779.3424999991</v>
      </c>
      <c r="J870" s="19" t="s">
        <v>7892</v>
      </c>
      <c r="K870" s="7"/>
      <c r="L870" s="123" t="s">
        <v>8409</v>
      </c>
    </row>
    <row r="871" spans="1:13" x14ac:dyDescent="0.2">
      <c r="A871" s="105">
        <v>41605</v>
      </c>
      <c r="B871" s="7">
        <v>5521</v>
      </c>
      <c r="C871" s="19" t="s">
        <v>8525</v>
      </c>
      <c r="D871" s="6">
        <v>6000</v>
      </c>
      <c r="E871" s="6">
        <v>6000</v>
      </c>
      <c r="F871" s="6"/>
      <c r="G871" s="6"/>
      <c r="H871" s="6">
        <f>E871-F871</f>
        <v>6000</v>
      </c>
      <c r="I871" s="6">
        <f>+I870+G871-H871</f>
        <v>373779.3424999991</v>
      </c>
      <c r="J871" s="19" t="s">
        <v>6798</v>
      </c>
      <c r="K871" s="7"/>
      <c r="L871" s="123" t="s">
        <v>8409</v>
      </c>
    </row>
    <row r="872" spans="1:13" x14ac:dyDescent="0.2">
      <c r="A872" s="19"/>
      <c r="B872" s="7">
        <v>5522</v>
      </c>
      <c r="C872" s="19" t="s">
        <v>5790</v>
      </c>
      <c r="D872" s="6"/>
      <c r="E872" s="6"/>
      <c r="F872" s="6">
        <f>E872*0.05</f>
        <v>0</v>
      </c>
      <c r="G872" s="6"/>
      <c r="H872" s="6">
        <f>E872-F872</f>
        <v>0</v>
      </c>
      <c r="I872" s="6">
        <f>+I871+G872-H872</f>
        <v>373779.3424999991</v>
      </c>
      <c r="J872" s="19" t="s">
        <v>5790</v>
      </c>
      <c r="K872" s="7"/>
      <c r="L872" s="75" t="s">
        <v>5789</v>
      </c>
    </row>
    <row r="873" spans="1:13" x14ac:dyDescent="0.2">
      <c r="A873" s="19"/>
      <c r="B873" s="7">
        <v>5523</v>
      </c>
      <c r="C873" s="19" t="s">
        <v>5790</v>
      </c>
      <c r="D873" s="6"/>
      <c r="E873" s="6"/>
      <c r="F873" s="6">
        <f>E873*0.05</f>
        <v>0</v>
      </c>
      <c r="G873" s="6"/>
      <c r="H873" s="6">
        <f>E873-F873</f>
        <v>0</v>
      </c>
      <c r="I873" s="6">
        <f>+I872+G873-H873</f>
        <v>373779.3424999991</v>
      </c>
      <c r="J873" s="19" t="s">
        <v>5790</v>
      </c>
      <c r="K873" s="7"/>
      <c r="L873" s="75" t="s">
        <v>5789</v>
      </c>
    </row>
    <row r="874" spans="1:13" x14ac:dyDescent="0.2">
      <c r="A874" s="105">
        <v>41606</v>
      </c>
      <c r="B874" s="7">
        <v>5524</v>
      </c>
      <c r="C874" s="19" t="s">
        <v>8552</v>
      </c>
      <c r="D874" s="6">
        <v>2000</v>
      </c>
      <c r="E874" s="6">
        <v>2000</v>
      </c>
      <c r="F874" s="6"/>
      <c r="G874" s="6"/>
      <c r="H874" s="6">
        <f>E874-F874</f>
        <v>2000</v>
      </c>
      <c r="I874" s="6">
        <f>+I873+G874-H874</f>
        <v>371779.3424999991</v>
      </c>
      <c r="J874" s="19" t="s">
        <v>8588</v>
      </c>
      <c r="K874" s="7"/>
      <c r="L874" s="123" t="s">
        <v>8409</v>
      </c>
    </row>
    <row r="875" spans="1:13" x14ac:dyDescent="0.2">
      <c r="A875" s="105">
        <v>41606</v>
      </c>
      <c r="B875" s="7">
        <v>5525</v>
      </c>
      <c r="C875" s="19" t="s">
        <v>8292</v>
      </c>
      <c r="D875" s="6">
        <v>2000</v>
      </c>
      <c r="E875" s="6">
        <v>2000</v>
      </c>
      <c r="F875" s="6"/>
      <c r="G875" s="6"/>
      <c r="H875" s="6">
        <f>E875-F875</f>
        <v>2000</v>
      </c>
      <c r="I875" s="6">
        <f>+I874+G875-H875</f>
        <v>369779.3424999991</v>
      </c>
      <c r="J875" s="19" t="s">
        <v>8326</v>
      </c>
      <c r="K875" s="7"/>
      <c r="L875" s="123" t="s">
        <v>8409</v>
      </c>
    </row>
    <row r="876" spans="1:13" x14ac:dyDescent="0.2">
      <c r="A876" s="105">
        <v>41606</v>
      </c>
      <c r="B876" s="7">
        <v>5526</v>
      </c>
      <c r="C876" s="19" t="s">
        <v>8330</v>
      </c>
      <c r="D876" s="6">
        <v>2000</v>
      </c>
      <c r="E876" s="6">
        <v>2000</v>
      </c>
      <c r="F876" s="6"/>
      <c r="G876" s="6"/>
      <c r="H876" s="6">
        <f>E876-F876</f>
        <v>2000</v>
      </c>
      <c r="I876" s="6">
        <f>+I875+G876-H876</f>
        <v>367779.3424999991</v>
      </c>
      <c r="J876" s="19" t="s">
        <v>8326</v>
      </c>
      <c r="K876" s="7"/>
      <c r="L876" s="123" t="s">
        <v>8409</v>
      </c>
    </row>
    <row r="877" spans="1:13" x14ac:dyDescent="0.2">
      <c r="A877" s="105">
        <v>41606</v>
      </c>
      <c r="B877" s="7">
        <v>5527</v>
      </c>
      <c r="C877" s="19" t="s">
        <v>8331</v>
      </c>
      <c r="D877" s="6">
        <v>2000</v>
      </c>
      <c r="E877" s="6">
        <v>2000</v>
      </c>
      <c r="F877" s="6"/>
      <c r="G877" s="6"/>
      <c r="H877" s="6">
        <f>E877-F877</f>
        <v>2000</v>
      </c>
      <c r="I877" s="6">
        <f>+I876+G877-H877</f>
        <v>365779.3424999991</v>
      </c>
      <c r="J877" s="19" t="s">
        <v>8326</v>
      </c>
      <c r="K877" s="7"/>
      <c r="L877" s="123" t="s">
        <v>8409</v>
      </c>
      <c r="M877" s="86"/>
    </row>
    <row r="878" spans="1:13" x14ac:dyDescent="0.2">
      <c r="A878" s="105">
        <v>41606</v>
      </c>
      <c r="B878" s="7">
        <v>5528</v>
      </c>
      <c r="C878" s="19" t="s">
        <v>8548</v>
      </c>
      <c r="D878" s="6">
        <v>6000</v>
      </c>
      <c r="E878" s="6">
        <v>6000</v>
      </c>
      <c r="F878" s="6"/>
      <c r="G878" s="6"/>
      <c r="H878" s="6">
        <f>E878-F878</f>
        <v>6000</v>
      </c>
      <c r="I878" s="6">
        <f>+I877+G878-H878</f>
        <v>359779.3424999991</v>
      </c>
      <c r="J878" s="19" t="s">
        <v>8587</v>
      </c>
      <c r="K878" s="7"/>
      <c r="L878" s="123" t="s">
        <v>8409</v>
      </c>
    </row>
    <row r="879" spans="1:13" x14ac:dyDescent="0.2">
      <c r="A879" s="105">
        <v>41606</v>
      </c>
      <c r="B879" s="7">
        <v>5529</v>
      </c>
      <c r="C879" s="19" t="s">
        <v>8329</v>
      </c>
      <c r="D879" s="6">
        <v>4000</v>
      </c>
      <c r="E879" s="6">
        <v>4000</v>
      </c>
      <c r="F879" s="6"/>
      <c r="G879" s="6"/>
      <c r="H879" s="6">
        <f>E879-F879</f>
        <v>4000</v>
      </c>
      <c r="I879" s="6">
        <f>+I878+G879-H879</f>
        <v>355779.3424999991</v>
      </c>
      <c r="J879" s="19" t="s">
        <v>8586</v>
      </c>
      <c r="K879" s="7"/>
      <c r="L879" s="123" t="s">
        <v>8409</v>
      </c>
      <c r="M879" s="86"/>
    </row>
    <row r="880" spans="1:13" x14ac:dyDescent="0.2">
      <c r="A880" s="105">
        <v>41606</v>
      </c>
      <c r="B880" s="7">
        <v>5530</v>
      </c>
      <c r="C880" s="19" t="s">
        <v>8325</v>
      </c>
      <c r="D880" s="6">
        <v>3000</v>
      </c>
      <c r="E880" s="6">
        <v>3000</v>
      </c>
      <c r="F880" s="6"/>
      <c r="G880" s="6"/>
      <c r="H880" s="6">
        <f>E880-F880</f>
        <v>3000</v>
      </c>
      <c r="I880" s="6">
        <f>+I879+G880-H880</f>
        <v>352779.3424999991</v>
      </c>
      <c r="J880" s="19" t="s">
        <v>8492</v>
      </c>
      <c r="K880" s="7"/>
      <c r="L880" s="123" t="s">
        <v>8409</v>
      </c>
      <c r="M880" s="125"/>
    </row>
    <row r="881" spans="1:13" x14ac:dyDescent="0.2">
      <c r="A881" s="105">
        <v>41606</v>
      </c>
      <c r="B881" s="7">
        <v>5531</v>
      </c>
      <c r="C881" s="19" t="s">
        <v>7083</v>
      </c>
      <c r="D881" s="6">
        <v>4000</v>
      </c>
      <c r="E881" s="6">
        <v>4000</v>
      </c>
      <c r="F881" s="6"/>
      <c r="G881" s="6"/>
      <c r="H881" s="6">
        <f>E881-F881</f>
        <v>4000</v>
      </c>
      <c r="I881" s="6">
        <f>+I880+G881-H881</f>
        <v>348779.3424999991</v>
      </c>
      <c r="J881" s="19" t="s">
        <v>8492</v>
      </c>
      <c r="K881" s="7"/>
      <c r="L881" s="123" t="s">
        <v>8409</v>
      </c>
      <c r="M881" s="86"/>
    </row>
    <row r="882" spans="1:13" x14ac:dyDescent="0.2">
      <c r="A882" s="105">
        <v>41606</v>
      </c>
      <c r="B882" s="7">
        <v>5532</v>
      </c>
      <c r="C882" s="19" t="s">
        <v>8323</v>
      </c>
      <c r="D882" s="6">
        <v>3000</v>
      </c>
      <c r="E882" s="6">
        <v>3000</v>
      </c>
      <c r="F882" s="6"/>
      <c r="G882" s="6"/>
      <c r="H882" s="6">
        <f>E882-F882</f>
        <v>3000</v>
      </c>
      <c r="I882" s="6">
        <f>+I881+G882-H882</f>
        <v>345779.3424999991</v>
      </c>
      <c r="J882" s="19" t="s">
        <v>8492</v>
      </c>
      <c r="K882" s="7"/>
      <c r="L882" s="123" t="s">
        <v>8409</v>
      </c>
      <c r="M882" s="86"/>
    </row>
    <row r="883" spans="1:13" x14ac:dyDescent="0.2">
      <c r="A883" s="105">
        <v>41606</v>
      </c>
      <c r="B883" s="7">
        <v>5533</v>
      </c>
      <c r="C883" s="19" t="s">
        <v>8321</v>
      </c>
      <c r="D883" s="6">
        <v>2000</v>
      </c>
      <c r="E883" s="6">
        <v>2000</v>
      </c>
      <c r="F883" s="6"/>
      <c r="G883" s="6"/>
      <c r="H883" s="6">
        <f>E883-F883</f>
        <v>2000</v>
      </c>
      <c r="I883" s="6">
        <f>+I882+G883-H883</f>
        <v>343779.3424999991</v>
      </c>
      <c r="J883" s="19" t="s">
        <v>8492</v>
      </c>
      <c r="K883" s="7"/>
      <c r="L883" s="123" t="s">
        <v>8409</v>
      </c>
    </row>
    <row r="884" spans="1:13" x14ac:dyDescent="0.2">
      <c r="A884" s="19"/>
      <c r="B884" s="7">
        <v>5534</v>
      </c>
      <c r="C884" s="19" t="s">
        <v>5790</v>
      </c>
      <c r="D884" s="6"/>
      <c r="E884" s="6"/>
      <c r="F884" s="6">
        <f>E884*0.05</f>
        <v>0</v>
      </c>
      <c r="G884" s="6"/>
      <c r="H884" s="6">
        <f>E884-F884</f>
        <v>0</v>
      </c>
      <c r="I884" s="6">
        <f>+I883+G884-H884</f>
        <v>343779.3424999991</v>
      </c>
      <c r="J884" s="19" t="s">
        <v>5790</v>
      </c>
      <c r="K884" s="7"/>
      <c r="L884" s="75" t="s">
        <v>5789</v>
      </c>
    </row>
    <row r="885" spans="1:13" x14ac:dyDescent="0.2">
      <c r="A885" s="105">
        <v>41606</v>
      </c>
      <c r="B885" s="7">
        <v>5535</v>
      </c>
      <c r="C885" s="19" t="s">
        <v>8319</v>
      </c>
      <c r="D885" s="6">
        <v>3500</v>
      </c>
      <c r="E885" s="6">
        <v>3500</v>
      </c>
      <c r="F885" s="6"/>
      <c r="G885" s="6"/>
      <c r="H885" s="6">
        <f>E885-F885</f>
        <v>3500</v>
      </c>
      <c r="I885" s="6">
        <f>+I884+G885-H885</f>
        <v>340279.3424999991</v>
      </c>
      <c r="J885" s="19" t="s">
        <v>8492</v>
      </c>
      <c r="K885" s="87"/>
      <c r="L885" s="123" t="s">
        <v>8409</v>
      </c>
    </row>
    <row r="886" spans="1:13" x14ac:dyDescent="0.2">
      <c r="A886" s="105">
        <v>41606</v>
      </c>
      <c r="B886" s="7">
        <v>5536</v>
      </c>
      <c r="C886" s="19" t="s">
        <v>8309</v>
      </c>
      <c r="D886" s="6">
        <v>2000</v>
      </c>
      <c r="E886" s="6">
        <v>2000</v>
      </c>
      <c r="F886" s="6"/>
      <c r="G886" s="6"/>
      <c r="H886" s="6">
        <f>E886-F886</f>
        <v>2000</v>
      </c>
      <c r="I886" s="6">
        <f>+I885+G886-H886</f>
        <v>338279.3424999991</v>
      </c>
      <c r="J886" s="19" t="s">
        <v>8492</v>
      </c>
      <c r="K886" s="7"/>
      <c r="L886" s="123" t="s">
        <v>8409</v>
      </c>
    </row>
    <row r="887" spans="1:13" x14ac:dyDescent="0.2">
      <c r="A887" s="105">
        <v>41606</v>
      </c>
      <c r="B887" s="7">
        <v>5537</v>
      </c>
      <c r="C887" s="19" t="s">
        <v>8308</v>
      </c>
      <c r="D887" s="6">
        <v>2000</v>
      </c>
      <c r="E887" s="6">
        <v>2000</v>
      </c>
      <c r="F887" s="6"/>
      <c r="G887" s="6"/>
      <c r="H887" s="6">
        <f>E887-F887</f>
        <v>2000</v>
      </c>
      <c r="I887" s="6">
        <f>+I886+G887-H887</f>
        <v>336279.3424999991</v>
      </c>
      <c r="J887" s="19" t="s">
        <v>6468</v>
      </c>
      <c r="K887" s="7"/>
      <c r="L887" s="123" t="s">
        <v>8409</v>
      </c>
    </row>
    <row r="888" spans="1:13" x14ac:dyDescent="0.2">
      <c r="A888" s="105">
        <v>41606</v>
      </c>
      <c r="B888" s="7">
        <v>79363</v>
      </c>
      <c r="C888" s="19" t="s">
        <v>8131</v>
      </c>
      <c r="D888" s="6">
        <v>2000</v>
      </c>
      <c r="E888" s="6">
        <v>2000</v>
      </c>
      <c r="F888" s="6"/>
      <c r="G888" s="6"/>
      <c r="H888" s="6">
        <f>E888-F888</f>
        <v>2000</v>
      </c>
      <c r="I888" s="6">
        <f>+I887+G888-H888</f>
        <v>334279.3424999991</v>
      </c>
      <c r="J888" s="19" t="s">
        <v>6468</v>
      </c>
      <c r="K888" s="7"/>
      <c r="L888" s="123" t="s">
        <v>8409</v>
      </c>
    </row>
    <row r="889" spans="1:13" x14ac:dyDescent="0.2">
      <c r="A889" s="19"/>
      <c r="B889" s="7">
        <v>5539</v>
      </c>
      <c r="C889" s="19" t="s">
        <v>5790</v>
      </c>
      <c r="D889" s="6"/>
      <c r="E889" s="6"/>
      <c r="F889" s="6">
        <f>E889*0.05</f>
        <v>0</v>
      </c>
      <c r="G889" s="6"/>
      <c r="H889" s="6">
        <f>E889-F889</f>
        <v>0</v>
      </c>
      <c r="I889" s="6">
        <f>+I888+G889-H889</f>
        <v>334279.3424999991</v>
      </c>
      <c r="J889" s="19" t="s">
        <v>5790</v>
      </c>
      <c r="K889" s="7"/>
      <c r="L889" s="75" t="s">
        <v>5789</v>
      </c>
    </row>
    <row r="890" spans="1:13" x14ac:dyDescent="0.2">
      <c r="A890" s="105">
        <v>41606</v>
      </c>
      <c r="B890" s="7">
        <v>5540</v>
      </c>
      <c r="C890" s="19" t="s">
        <v>5971</v>
      </c>
      <c r="D890" s="6">
        <v>5000</v>
      </c>
      <c r="E890" s="6">
        <v>5000</v>
      </c>
      <c r="F890" s="6"/>
      <c r="G890" s="6"/>
      <c r="H890" s="6">
        <f>E890-F890</f>
        <v>5000</v>
      </c>
      <c r="I890" s="6">
        <f>+I889+G890-H890</f>
        <v>329279.3424999991</v>
      </c>
      <c r="J890" s="19" t="s">
        <v>8585</v>
      </c>
      <c r="K890" s="7"/>
      <c r="L890" s="123" t="s">
        <v>8409</v>
      </c>
    </row>
    <row r="891" spans="1:13" x14ac:dyDescent="0.2">
      <c r="A891" s="19"/>
      <c r="B891" s="7">
        <v>5541</v>
      </c>
      <c r="C891" s="19" t="s">
        <v>5790</v>
      </c>
      <c r="D891" s="6"/>
      <c r="E891" s="6"/>
      <c r="F891" s="6">
        <f>E891*0.05</f>
        <v>0</v>
      </c>
      <c r="G891" s="6"/>
      <c r="H891" s="6">
        <f>E891-F891</f>
        <v>0</v>
      </c>
      <c r="I891" s="6">
        <f>+I890+G891-H891</f>
        <v>329279.3424999991</v>
      </c>
      <c r="J891" s="19" t="s">
        <v>5790</v>
      </c>
      <c r="K891" s="7"/>
      <c r="L891" s="75" t="s">
        <v>5789</v>
      </c>
    </row>
    <row r="892" spans="1:13" x14ac:dyDescent="0.2">
      <c r="A892" s="105">
        <v>41606</v>
      </c>
      <c r="B892" s="7">
        <v>5542</v>
      </c>
      <c r="C892" s="19" t="s">
        <v>5897</v>
      </c>
      <c r="D892" s="6">
        <v>3500</v>
      </c>
      <c r="E892" s="6">
        <v>3500</v>
      </c>
      <c r="F892" s="6"/>
      <c r="G892" s="6"/>
      <c r="H892" s="6">
        <f>E892-F892</f>
        <v>3500</v>
      </c>
      <c r="I892" s="6">
        <f>+I891+G892-H892</f>
        <v>325779.3424999991</v>
      </c>
      <c r="J892" s="19" t="s">
        <v>8492</v>
      </c>
      <c r="K892" s="7"/>
      <c r="L892" s="123" t="s">
        <v>8409</v>
      </c>
    </row>
    <row r="893" spans="1:13" x14ac:dyDescent="0.2">
      <c r="A893" s="105">
        <v>41606</v>
      </c>
      <c r="B893" s="7">
        <v>5543</v>
      </c>
      <c r="C893" s="19" t="s">
        <v>7090</v>
      </c>
      <c r="D893" s="6">
        <v>2000</v>
      </c>
      <c r="E893" s="6">
        <v>2000</v>
      </c>
      <c r="F893" s="6"/>
      <c r="G893" s="6"/>
      <c r="H893" s="6">
        <f>E893-F893</f>
        <v>2000</v>
      </c>
      <c r="I893" s="6">
        <f>+I892+G893-H893</f>
        <v>323779.3424999991</v>
      </c>
      <c r="J893" s="19" t="s">
        <v>8584</v>
      </c>
      <c r="K893" s="7"/>
      <c r="L893" s="123" t="s">
        <v>8409</v>
      </c>
    </row>
    <row r="894" spans="1:13" x14ac:dyDescent="0.2">
      <c r="A894" s="105">
        <v>41606</v>
      </c>
      <c r="B894" s="7">
        <v>5544</v>
      </c>
      <c r="C894" s="19" t="s">
        <v>7008</v>
      </c>
      <c r="D894" s="6">
        <v>3000</v>
      </c>
      <c r="E894" s="6">
        <v>3000</v>
      </c>
      <c r="F894" s="6"/>
      <c r="G894" s="6"/>
      <c r="H894" s="6">
        <f>E894-F894</f>
        <v>3000</v>
      </c>
      <c r="I894" s="6">
        <f>+I893+G894-H894</f>
        <v>320779.3424999991</v>
      </c>
      <c r="J894" s="19" t="s">
        <v>8528</v>
      </c>
      <c r="K894" s="7"/>
      <c r="L894" s="123" t="s">
        <v>8409</v>
      </c>
    </row>
    <row r="895" spans="1:13" x14ac:dyDescent="0.2">
      <c r="A895" s="105">
        <v>41606</v>
      </c>
      <c r="B895" s="7">
        <v>5545</v>
      </c>
      <c r="C895" s="19" t="s">
        <v>7993</v>
      </c>
      <c r="D895" s="6">
        <v>10000</v>
      </c>
      <c r="E895" s="6">
        <v>10000</v>
      </c>
      <c r="F895" s="6"/>
      <c r="G895" s="6"/>
      <c r="H895" s="6">
        <f>E895-F895</f>
        <v>10000</v>
      </c>
      <c r="I895" s="6">
        <f>+I894+G895-H895</f>
        <v>310779.3424999991</v>
      </c>
      <c r="J895" s="19" t="s">
        <v>8067</v>
      </c>
      <c r="K895" s="7"/>
      <c r="L895" s="123" t="s">
        <v>8409</v>
      </c>
    </row>
    <row r="896" spans="1:13" x14ac:dyDescent="0.2">
      <c r="A896" s="19"/>
      <c r="B896" s="7">
        <v>5546</v>
      </c>
      <c r="C896" s="19" t="s">
        <v>5790</v>
      </c>
      <c r="D896" s="6"/>
      <c r="E896" s="6"/>
      <c r="F896" s="6">
        <f>E896*0.05</f>
        <v>0</v>
      </c>
      <c r="G896" s="6"/>
      <c r="H896" s="6">
        <f>E896-F896</f>
        <v>0</v>
      </c>
      <c r="I896" s="6">
        <f>+I895+G896-H896</f>
        <v>310779.3424999991</v>
      </c>
      <c r="J896" s="19" t="s">
        <v>5790</v>
      </c>
      <c r="K896" s="7"/>
      <c r="L896" s="75" t="s">
        <v>5789</v>
      </c>
    </row>
    <row r="897" spans="1:12" x14ac:dyDescent="0.2">
      <c r="A897" s="105">
        <v>41607</v>
      </c>
      <c r="B897" s="7">
        <v>5547</v>
      </c>
      <c r="C897" s="19" t="s">
        <v>8583</v>
      </c>
      <c r="D897" s="6">
        <v>800</v>
      </c>
      <c r="E897" s="6">
        <v>800</v>
      </c>
      <c r="F897" s="6"/>
      <c r="G897" s="6"/>
      <c r="H897" s="6">
        <f>E897-F897</f>
        <v>800</v>
      </c>
      <c r="I897" s="6">
        <f>+I896+G897-H897</f>
        <v>309979.3424999991</v>
      </c>
      <c r="J897" s="19" t="s">
        <v>8582</v>
      </c>
      <c r="K897" s="7"/>
      <c r="L897" s="123" t="s">
        <v>8409</v>
      </c>
    </row>
    <row r="898" spans="1:12" x14ac:dyDescent="0.2">
      <c r="A898" s="105">
        <v>41607</v>
      </c>
      <c r="B898" s="7">
        <v>5548</v>
      </c>
      <c r="C898" s="19" t="s">
        <v>8427</v>
      </c>
      <c r="D898" s="6">
        <v>3000</v>
      </c>
      <c r="E898" s="6">
        <v>3000</v>
      </c>
      <c r="F898" s="6"/>
      <c r="G898" s="6"/>
      <c r="H898" s="6">
        <f>E898-F898</f>
        <v>3000</v>
      </c>
      <c r="I898" s="6">
        <f>+I897+G898-H898</f>
        <v>306979.3424999991</v>
      </c>
      <c r="J898" s="19" t="s">
        <v>7364</v>
      </c>
      <c r="K898" s="7"/>
      <c r="L898" s="123" t="s">
        <v>8409</v>
      </c>
    </row>
    <row r="899" spans="1:12" x14ac:dyDescent="0.2">
      <c r="A899" s="105">
        <v>41607</v>
      </c>
      <c r="B899" s="7">
        <v>5549</v>
      </c>
      <c r="C899" s="19" t="s">
        <v>8581</v>
      </c>
      <c r="D899" s="6">
        <v>15000</v>
      </c>
      <c r="E899" s="6">
        <v>15000</v>
      </c>
      <c r="F899" s="6"/>
      <c r="G899" s="6"/>
      <c r="H899" s="6">
        <f>E899-F899</f>
        <v>15000</v>
      </c>
      <c r="I899" s="6">
        <f>+I898+G899-H899</f>
        <v>291979.3424999991</v>
      </c>
      <c r="J899" s="19" t="s">
        <v>8580</v>
      </c>
      <c r="K899" s="7"/>
      <c r="L899" s="123" t="s">
        <v>8409</v>
      </c>
    </row>
    <row r="900" spans="1:12" x14ac:dyDescent="0.2">
      <c r="A900" s="105">
        <v>41607</v>
      </c>
      <c r="B900" s="7">
        <v>5550</v>
      </c>
      <c r="C900" s="19" t="s">
        <v>7737</v>
      </c>
      <c r="D900" s="6">
        <v>15000</v>
      </c>
      <c r="E900" s="6">
        <v>15000</v>
      </c>
      <c r="F900" s="6"/>
      <c r="G900" s="6"/>
      <c r="H900" s="6">
        <f>E900-F900</f>
        <v>15000</v>
      </c>
      <c r="I900" s="6">
        <f>+I899+G900-H900</f>
        <v>276979.3424999991</v>
      </c>
      <c r="J900" s="19" t="s">
        <v>8580</v>
      </c>
      <c r="K900" s="7"/>
      <c r="L900" s="123" t="s">
        <v>8409</v>
      </c>
    </row>
    <row r="901" spans="1:12" x14ac:dyDescent="0.2">
      <c r="A901" s="105">
        <v>41607</v>
      </c>
      <c r="B901" s="7">
        <v>5551</v>
      </c>
      <c r="C901" s="19" t="s">
        <v>7458</v>
      </c>
      <c r="D901" s="6">
        <v>6150</v>
      </c>
      <c r="E901" s="6">
        <v>6150</v>
      </c>
      <c r="F901" s="6"/>
      <c r="G901" s="6"/>
      <c r="H901" s="6">
        <f>E901-F901</f>
        <v>6150</v>
      </c>
      <c r="I901" s="6">
        <f>+I900+G901-H901</f>
        <v>270829.3424999991</v>
      </c>
      <c r="J901" s="19" t="s">
        <v>8087</v>
      </c>
      <c r="K901" s="7"/>
      <c r="L901" s="123" t="s">
        <v>8409</v>
      </c>
    </row>
    <row r="902" spans="1:12" x14ac:dyDescent="0.2">
      <c r="A902" s="105">
        <v>41607</v>
      </c>
      <c r="B902" s="7">
        <v>5552</v>
      </c>
      <c r="C902" s="19" t="s">
        <v>8289</v>
      </c>
      <c r="D902" s="6">
        <v>18810.25</v>
      </c>
      <c r="E902" s="6">
        <v>18810.25</v>
      </c>
      <c r="F902" s="6">
        <f>E902*0.05</f>
        <v>940.51250000000005</v>
      </c>
      <c r="G902" s="6"/>
      <c r="H902" s="6">
        <f>E902-F902</f>
        <v>17869.737499999999</v>
      </c>
      <c r="I902" s="6">
        <f>+I901+G902-H902</f>
        <v>252959.60499999911</v>
      </c>
      <c r="J902" s="19" t="s">
        <v>48</v>
      </c>
      <c r="K902" s="7">
        <v>5</v>
      </c>
      <c r="L902" s="123" t="s">
        <v>8409</v>
      </c>
    </row>
    <row r="903" spans="1:12" x14ac:dyDescent="0.2">
      <c r="A903" s="105">
        <v>41607</v>
      </c>
      <c r="B903" s="34">
        <v>5553</v>
      </c>
      <c r="C903" s="19" t="s">
        <v>8579</v>
      </c>
      <c r="D903" s="6">
        <v>2075</v>
      </c>
      <c r="E903" s="6">
        <v>2075</v>
      </c>
      <c r="F903" s="6">
        <f>E903*0.05</f>
        <v>103.75</v>
      </c>
      <c r="G903" s="6"/>
      <c r="H903" s="6">
        <f>E903-F903</f>
        <v>1971.25</v>
      </c>
      <c r="I903" s="6">
        <f>+I902+G903-H903</f>
        <v>250988.35499999911</v>
      </c>
      <c r="J903" s="19" t="s">
        <v>8578</v>
      </c>
      <c r="K903" s="7">
        <v>5</v>
      </c>
      <c r="L903" s="123" t="s">
        <v>8409</v>
      </c>
    </row>
    <row r="904" spans="1:12" x14ac:dyDescent="0.2">
      <c r="A904" s="105">
        <v>41603</v>
      </c>
      <c r="B904" s="7"/>
      <c r="C904" s="20" t="s">
        <v>8534</v>
      </c>
      <c r="D904" s="6"/>
      <c r="E904" s="6"/>
      <c r="F904" s="6">
        <f>E904*0.05</f>
        <v>0</v>
      </c>
      <c r="G904" s="6">
        <v>531393.24</v>
      </c>
      <c r="H904" s="6">
        <f>E904-F904</f>
        <v>0</v>
      </c>
      <c r="I904" s="6">
        <f>+I903+G904-H904</f>
        <v>782381.59499999904</v>
      </c>
      <c r="J904" s="19"/>
      <c r="K904" s="7"/>
      <c r="L904" s="75"/>
    </row>
    <row r="905" spans="1:12" x14ac:dyDescent="0.2">
      <c r="A905" s="19"/>
      <c r="B905" s="7"/>
      <c r="C905" s="19" t="s">
        <v>7117</v>
      </c>
      <c r="D905" s="6"/>
      <c r="E905" s="6"/>
      <c r="F905" s="6">
        <f>E905*0.05</f>
        <v>0</v>
      </c>
      <c r="G905" s="6"/>
      <c r="H905" s="6">
        <v>1288.99</v>
      </c>
      <c r="I905" s="6">
        <f>+I904+G905-H905</f>
        <v>781092.60499999905</v>
      </c>
      <c r="J905" s="19"/>
      <c r="K905" s="7"/>
      <c r="L905" s="75"/>
    </row>
    <row r="906" spans="1:12" x14ac:dyDescent="0.2">
      <c r="A906" s="19"/>
      <c r="B906" s="7"/>
      <c r="C906" s="19" t="s">
        <v>8577</v>
      </c>
      <c r="D906" s="6"/>
      <c r="E906" s="6"/>
      <c r="F906" s="6">
        <f>E906*0.05</f>
        <v>0</v>
      </c>
      <c r="G906" s="6"/>
      <c r="H906" s="6">
        <v>8306</v>
      </c>
      <c r="I906" s="4">
        <f>+I905+G906-H906</f>
        <v>772786.60499999905</v>
      </c>
      <c r="J906" s="19"/>
      <c r="K906" s="7"/>
      <c r="L906" s="75"/>
    </row>
    <row r="907" spans="1:12" x14ac:dyDescent="0.2">
      <c r="A907" s="19"/>
      <c r="B907" s="7"/>
      <c r="C907" s="113" t="s">
        <v>7676</v>
      </c>
      <c r="D907" s="6"/>
      <c r="E907" s="6"/>
      <c r="F907" s="6">
        <f>E907*0.05</f>
        <v>0</v>
      </c>
      <c r="G907" s="6"/>
      <c r="H907" s="13"/>
      <c r="I907" s="13">
        <f>+I906+G907-H907</f>
        <v>772786.60499999905</v>
      </c>
      <c r="J907" s="19"/>
      <c r="K907" s="7"/>
      <c r="L907" s="75"/>
    </row>
    <row r="908" spans="1:12" x14ac:dyDescent="0.2">
      <c r="A908" s="105">
        <v>41610</v>
      </c>
      <c r="B908" s="7">
        <v>5554</v>
      </c>
      <c r="C908" s="20" t="s">
        <v>8345</v>
      </c>
      <c r="D908" s="6">
        <v>9000</v>
      </c>
      <c r="E908" s="6">
        <v>9000</v>
      </c>
      <c r="F908" s="6"/>
      <c r="G908" s="6"/>
      <c r="H908" s="6">
        <f>E908-F908</f>
        <v>9000</v>
      </c>
      <c r="I908" s="6">
        <f>+I907+G908-H908</f>
        <v>763786.60499999905</v>
      </c>
      <c r="J908" s="20" t="s">
        <v>8576</v>
      </c>
      <c r="K908" s="7"/>
      <c r="L908" s="75" t="s">
        <v>8409</v>
      </c>
    </row>
    <row r="909" spans="1:12" x14ac:dyDescent="0.2">
      <c r="A909" s="105">
        <v>41611</v>
      </c>
      <c r="B909" s="7">
        <v>5555</v>
      </c>
      <c r="C909" s="20" t="s">
        <v>8154</v>
      </c>
      <c r="D909" s="6">
        <v>10000</v>
      </c>
      <c r="E909" s="6">
        <v>10000</v>
      </c>
      <c r="F909" s="6">
        <f>E909*0.05</f>
        <v>500</v>
      </c>
      <c r="G909" s="6"/>
      <c r="H909" s="6">
        <f>E909-F909</f>
        <v>9500</v>
      </c>
      <c r="I909" s="6">
        <f>+I908+G909-H909</f>
        <v>754286.60499999905</v>
      </c>
      <c r="J909" s="20" t="s">
        <v>8288</v>
      </c>
      <c r="K909" s="7"/>
      <c r="L909" s="75" t="s">
        <v>8409</v>
      </c>
    </row>
    <row r="910" spans="1:12" x14ac:dyDescent="0.2">
      <c r="A910" s="105">
        <v>41611</v>
      </c>
      <c r="B910" s="7">
        <v>5556</v>
      </c>
      <c r="C910" s="20" t="s">
        <v>8506</v>
      </c>
      <c r="D910" s="6">
        <v>5000</v>
      </c>
      <c r="E910" s="6">
        <v>5000</v>
      </c>
      <c r="F910" s="6">
        <f>E910*0.05</f>
        <v>250</v>
      </c>
      <c r="G910" s="6"/>
      <c r="H910" s="6">
        <f>E910-F910</f>
        <v>4750</v>
      </c>
      <c r="I910" s="6">
        <f>+I909+G910-H910</f>
        <v>749536.60499999905</v>
      </c>
      <c r="J910" s="20" t="s">
        <v>8505</v>
      </c>
      <c r="K910" s="7"/>
      <c r="L910" s="75" t="s">
        <v>8409</v>
      </c>
    </row>
    <row r="911" spans="1:12" x14ac:dyDescent="0.2">
      <c r="A911" s="105">
        <v>41612</v>
      </c>
      <c r="B911" s="7">
        <v>5557</v>
      </c>
      <c r="C911" s="20" t="s">
        <v>8483</v>
      </c>
      <c r="D911" s="6">
        <v>10487</v>
      </c>
      <c r="E911" s="6">
        <v>10487</v>
      </c>
      <c r="F911" s="6">
        <f>E911*0.05</f>
        <v>524.35</v>
      </c>
      <c r="G911" s="6"/>
      <c r="H911" s="6">
        <f>E911-F911</f>
        <v>9962.65</v>
      </c>
      <c r="I911" s="6">
        <f>+I910+G911-H911</f>
        <v>739573.95499999903</v>
      </c>
      <c r="J911" s="20" t="s">
        <v>8575</v>
      </c>
      <c r="K911" s="7"/>
      <c r="L911" s="75" t="s">
        <v>8409</v>
      </c>
    </row>
    <row r="912" spans="1:12" x14ac:dyDescent="0.2">
      <c r="A912" s="105">
        <v>41612</v>
      </c>
      <c r="B912" s="7">
        <v>5558</v>
      </c>
      <c r="C912" s="20" t="s">
        <v>120</v>
      </c>
      <c r="D912" s="6">
        <v>39316.620000000003</v>
      </c>
      <c r="E912" s="6">
        <v>39316.620000000003</v>
      </c>
      <c r="F912" s="6">
        <v>1665.96</v>
      </c>
      <c r="G912" s="6"/>
      <c r="H912" s="6">
        <f>E912-F912</f>
        <v>37650.660000000003</v>
      </c>
      <c r="I912" s="6">
        <f>+I911+G912-H912</f>
        <v>701923.29499999899</v>
      </c>
      <c r="J912" s="20" t="s">
        <v>7123</v>
      </c>
      <c r="K912" s="7"/>
      <c r="L912" s="75" t="s">
        <v>8409</v>
      </c>
    </row>
    <row r="913" spans="1:12" x14ac:dyDescent="0.2">
      <c r="A913" s="105">
        <v>41612</v>
      </c>
      <c r="B913" s="7">
        <v>5559</v>
      </c>
      <c r="C913" s="20" t="s">
        <v>126</v>
      </c>
      <c r="D913" s="6">
        <v>3920</v>
      </c>
      <c r="E913" s="6">
        <v>3920</v>
      </c>
      <c r="F913" s="6">
        <f>E913*0.05</f>
        <v>196</v>
      </c>
      <c r="G913" s="6"/>
      <c r="H913" s="6">
        <f>E913-F913</f>
        <v>3724</v>
      </c>
      <c r="I913" s="6">
        <f>+I912+G913-H913</f>
        <v>698199.29499999899</v>
      </c>
      <c r="J913" s="20" t="s">
        <v>5851</v>
      </c>
      <c r="K913" s="7"/>
      <c r="L913" s="75" t="s">
        <v>8409</v>
      </c>
    </row>
    <row r="914" spans="1:12" x14ac:dyDescent="0.2">
      <c r="A914" s="105">
        <v>41612</v>
      </c>
      <c r="B914" s="7">
        <v>5560</v>
      </c>
      <c r="C914" s="20" t="s">
        <v>2921</v>
      </c>
      <c r="D914" s="6">
        <v>52746</v>
      </c>
      <c r="E914" s="6">
        <v>52746</v>
      </c>
      <c r="F914" s="6">
        <v>2235</v>
      </c>
      <c r="G914" s="6"/>
      <c r="H914" s="6">
        <f>E914-F914</f>
        <v>50511</v>
      </c>
      <c r="I914" s="6">
        <f>+I913+G914-H914</f>
        <v>647688.29499999899</v>
      </c>
      <c r="J914" s="20" t="s">
        <v>8264</v>
      </c>
      <c r="K914" s="7"/>
      <c r="L914" s="75" t="s">
        <v>8409</v>
      </c>
    </row>
    <row r="915" spans="1:12" x14ac:dyDescent="0.2">
      <c r="A915" s="105">
        <v>41612</v>
      </c>
      <c r="B915" s="7">
        <v>5561</v>
      </c>
      <c r="C915" s="20" t="s">
        <v>8061</v>
      </c>
      <c r="D915" s="6">
        <v>21000</v>
      </c>
      <c r="E915" s="6">
        <v>21000</v>
      </c>
      <c r="F915" s="6">
        <f>E915*0.05</f>
        <v>1050</v>
      </c>
      <c r="G915" s="6"/>
      <c r="H915" s="6">
        <f>E915-F915</f>
        <v>19950</v>
      </c>
      <c r="I915" s="6">
        <f>+I914+G915-H915</f>
        <v>627738.29499999899</v>
      </c>
      <c r="J915" s="20" t="s">
        <v>128</v>
      </c>
      <c r="K915" s="7">
        <v>5</v>
      </c>
      <c r="L915" s="75" t="s">
        <v>8409</v>
      </c>
    </row>
    <row r="916" spans="1:12" x14ac:dyDescent="0.2">
      <c r="A916" s="105">
        <v>41612</v>
      </c>
      <c r="B916" s="7">
        <v>5562</v>
      </c>
      <c r="C916" s="20" t="s">
        <v>7466</v>
      </c>
      <c r="D916" s="6">
        <v>4000</v>
      </c>
      <c r="E916" s="6">
        <v>4000</v>
      </c>
      <c r="F916" s="6"/>
      <c r="G916" s="6"/>
      <c r="H916" s="6">
        <f>E916-F916</f>
        <v>4000</v>
      </c>
      <c r="I916" s="6">
        <f>+I915+G916-H916</f>
        <v>623738.29499999899</v>
      </c>
      <c r="J916" s="20" t="s">
        <v>8210</v>
      </c>
      <c r="K916" s="7"/>
      <c r="L916" s="75" t="s">
        <v>8409</v>
      </c>
    </row>
    <row r="917" spans="1:12" x14ac:dyDescent="0.2">
      <c r="A917" s="105">
        <v>41612</v>
      </c>
      <c r="B917" s="7">
        <v>5563</v>
      </c>
      <c r="C917" s="20" t="s">
        <v>5871</v>
      </c>
      <c r="D917" s="6">
        <v>11069</v>
      </c>
      <c r="E917" s="6">
        <v>11069</v>
      </c>
      <c r="F917" s="6">
        <f>E917*0.05</f>
        <v>553.45000000000005</v>
      </c>
      <c r="G917" s="6"/>
      <c r="H917" s="6">
        <f>E917-F917</f>
        <v>10515.55</v>
      </c>
      <c r="I917" s="6">
        <f>+I916+G917-H917</f>
        <v>613222.74499999895</v>
      </c>
      <c r="J917" s="20" t="s">
        <v>7293</v>
      </c>
      <c r="K917" s="7">
        <v>5</v>
      </c>
      <c r="L917" s="75" t="s">
        <v>8409</v>
      </c>
    </row>
    <row r="918" spans="1:12" x14ac:dyDescent="0.2">
      <c r="A918" s="19"/>
      <c r="B918" s="7">
        <v>5564</v>
      </c>
      <c r="C918" s="20" t="s">
        <v>5790</v>
      </c>
      <c r="D918" s="6"/>
      <c r="E918" s="6"/>
      <c r="F918" s="6">
        <f>E918*0.05</f>
        <v>0</v>
      </c>
      <c r="G918" s="6"/>
      <c r="H918" s="6">
        <f>E918-F918</f>
        <v>0</v>
      </c>
      <c r="I918" s="6">
        <f>+I917+G918-H918</f>
        <v>613222.74499999895</v>
      </c>
      <c r="J918" s="20" t="s">
        <v>5790</v>
      </c>
      <c r="K918" s="7"/>
      <c r="L918" s="75" t="s">
        <v>5789</v>
      </c>
    </row>
    <row r="919" spans="1:12" x14ac:dyDescent="0.2">
      <c r="A919" s="105">
        <v>41612</v>
      </c>
      <c r="B919" s="7">
        <v>5565</v>
      </c>
      <c r="C919" s="20" t="s">
        <v>6015</v>
      </c>
      <c r="D919" s="6">
        <v>10917.94</v>
      </c>
      <c r="E919" s="6">
        <v>10917.94</v>
      </c>
      <c r="F919" s="6"/>
      <c r="G919" s="6"/>
      <c r="H919" s="6">
        <f>E919-F919</f>
        <v>10917.94</v>
      </c>
      <c r="I919" s="6">
        <f>+I918+G919-H919</f>
        <v>602304.804999999</v>
      </c>
      <c r="J919" s="20" t="s">
        <v>8085</v>
      </c>
      <c r="K919" s="7">
        <v>5</v>
      </c>
      <c r="L919" s="123" t="s">
        <v>8409</v>
      </c>
    </row>
    <row r="920" spans="1:12" x14ac:dyDescent="0.2">
      <c r="A920" s="105">
        <v>41612</v>
      </c>
      <c r="B920" s="7">
        <v>5566</v>
      </c>
      <c r="C920" s="20" t="s">
        <v>8515</v>
      </c>
      <c r="D920" s="6">
        <v>14902.99</v>
      </c>
      <c r="E920" s="6">
        <v>14902.99</v>
      </c>
      <c r="F920" s="6">
        <v>631.48</v>
      </c>
      <c r="G920" s="6"/>
      <c r="H920" s="6">
        <f>E920-F920</f>
        <v>14271.51</v>
      </c>
      <c r="I920" s="6">
        <f>+I919+G920-H920</f>
        <v>588033.29499999899</v>
      </c>
      <c r="J920" s="20" t="s">
        <v>8574</v>
      </c>
      <c r="K920" s="7">
        <v>5</v>
      </c>
      <c r="L920" s="75" t="s">
        <v>8409</v>
      </c>
    </row>
    <row r="921" spans="1:12" x14ac:dyDescent="0.2">
      <c r="A921" s="105">
        <v>41612</v>
      </c>
      <c r="B921" s="7">
        <v>5567</v>
      </c>
      <c r="C921" s="20" t="s">
        <v>8573</v>
      </c>
      <c r="D921" s="6">
        <v>1850</v>
      </c>
      <c r="E921" s="6">
        <v>1850</v>
      </c>
      <c r="F921" s="6">
        <f>E921*0.05</f>
        <v>92.5</v>
      </c>
      <c r="G921" s="6"/>
      <c r="H921" s="6">
        <f>E921-F921</f>
        <v>1757.5</v>
      </c>
      <c r="I921" s="6">
        <f>+I920+G921-H921</f>
        <v>586275.79499999899</v>
      </c>
      <c r="J921" s="20" t="s">
        <v>8572</v>
      </c>
      <c r="K921" s="7">
        <v>5</v>
      </c>
      <c r="L921" s="75" t="s">
        <v>8409</v>
      </c>
    </row>
    <row r="922" spans="1:12" x14ac:dyDescent="0.2">
      <c r="A922" s="105">
        <v>41612</v>
      </c>
      <c r="B922" s="7">
        <v>5568</v>
      </c>
      <c r="C922" s="20" t="s">
        <v>6810</v>
      </c>
      <c r="D922" s="6">
        <v>3600</v>
      </c>
      <c r="E922" s="6">
        <v>3600</v>
      </c>
      <c r="F922" s="6">
        <f>E922*0.05</f>
        <v>180</v>
      </c>
      <c r="G922" s="6"/>
      <c r="H922" s="6">
        <f>E922-F922</f>
        <v>3420</v>
      </c>
      <c r="I922" s="6">
        <f>+I921+G922-H922</f>
        <v>582855.79499999899</v>
      </c>
      <c r="J922" s="20" t="s">
        <v>8571</v>
      </c>
      <c r="K922" s="7">
        <v>5</v>
      </c>
      <c r="L922" s="75" t="s">
        <v>8409</v>
      </c>
    </row>
    <row r="923" spans="1:12" x14ac:dyDescent="0.2">
      <c r="A923" s="105">
        <v>41612</v>
      </c>
      <c r="B923" s="7">
        <v>5569</v>
      </c>
      <c r="C923" s="20" t="s">
        <v>8570</v>
      </c>
      <c r="D923" s="4">
        <v>4130</v>
      </c>
      <c r="E923" s="4">
        <v>4130</v>
      </c>
      <c r="F923" s="6">
        <f>E923*0.05</f>
        <v>206.5</v>
      </c>
      <c r="G923" s="6"/>
      <c r="H923" s="6">
        <f>E923-F923</f>
        <v>3923.5</v>
      </c>
      <c r="I923" s="6">
        <f>+I922+G923-H923</f>
        <v>578932.29499999899</v>
      </c>
      <c r="J923" s="19" t="s">
        <v>8569</v>
      </c>
      <c r="K923" s="7"/>
      <c r="L923" s="75" t="s">
        <v>8409</v>
      </c>
    </row>
    <row r="924" spans="1:12" x14ac:dyDescent="0.2">
      <c r="A924" s="105">
        <v>41612</v>
      </c>
      <c r="B924" s="7">
        <v>5570</v>
      </c>
      <c r="C924" s="19" t="s">
        <v>6808</v>
      </c>
      <c r="D924" s="6">
        <v>720</v>
      </c>
      <c r="E924" s="6">
        <v>720</v>
      </c>
      <c r="F924" s="6">
        <f>E924*0.05</f>
        <v>36</v>
      </c>
      <c r="G924" s="6"/>
      <c r="H924" s="6">
        <f>E924-F924</f>
        <v>684</v>
      </c>
      <c r="I924" s="6">
        <f>+I923+G924-H924</f>
        <v>578248.29499999899</v>
      </c>
      <c r="J924" s="19" t="s">
        <v>8568</v>
      </c>
      <c r="K924" s="7">
        <v>5</v>
      </c>
      <c r="L924" s="123" t="s">
        <v>8409</v>
      </c>
    </row>
    <row r="925" spans="1:12" x14ac:dyDescent="0.2">
      <c r="A925" s="105">
        <v>41612</v>
      </c>
      <c r="B925" s="7">
        <v>5571</v>
      </c>
      <c r="C925" s="19" t="s">
        <v>7846</v>
      </c>
      <c r="D925" s="6">
        <v>10400</v>
      </c>
      <c r="E925" s="6">
        <v>10400</v>
      </c>
      <c r="F925" s="6"/>
      <c r="G925" s="6"/>
      <c r="H925" s="6">
        <f>E925-F925</f>
        <v>10400</v>
      </c>
      <c r="I925" s="6">
        <f>+I924+G925-H925</f>
        <v>567848.29499999899</v>
      </c>
      <c r="J925" s="19" t="s">
        <v>8304</v>
      </c>
      <c r="K925" s="7"/>
      <c r="L925" s="75" t="s">
        <v>8409</v>
      </c>
    </row>
    <row r="926" spans="1:12" x14ac:dyDescent="0.2">
      <c r="A926" s="105">
        <v>41612</v>
      </c>
      <c r="B926" s="7">
        <v>5572</v>
      </c>
      <c r="C926" s="19" t="s">
        <v>5971</v>
      </c>
      <c r="D926" s="6">
        <v>30751.71</v>
      </c>
      <c r="E926" s="6">
        <v>30751.71</v>
      </c>
      <c r="F926" s="6"/>
      <c r="G926" s="6"/>
      <c r="H926" s="6">
        <f>E926-F926</f>
        <v>30751.71</v>
      </c>
      <c r="I926" s="6">
        <f>+I925+G926-H926</f>
        <v>537096.58499999903</v>
      </c>
      <c r="J926" s="19" t="s">
        <v>8567</v>
      </c>
      <c r="K926" s="7"/>
      <c r="L926" s="75" t="s">
        <v>8409</v>
      </c>
    </row>
    <row r="927" spans="1:12" x14ac:dyDescent="0.2">
      <c r="A927" s="19"/>
      <c r="B927" s="7">
        <v>5573</v>
      </c>
      <c r="C927" s="19" t="s">
        <v>5790</v>
      </c>
      <c r="D927" s="6"/>
      <c r="E927" s="6"/>
      <c r="F927" s="6">
        <f>E927*0.05</f>
        <v>0</v>
      </c>
      <c r="G927" s="6"/>
      <c r="H927" s="6">
        <f>E927-F927</f>
        <v>0</v>
      </c>
      <c r="I927" s="6">
        <f>+I926+G927-H927</f>
        <v>537096.58499999903</v>
      </c>
      <c r="J927" s="19" t="s">
        <v>5790</v>
      </c>
      <c r="K927" s="7"/>
      <c r="L927" s="75" t="s">
        <v>5789</v>
      </c>
    </row>
    <row r="928" spans="1:12" x14ac:dyDescent="0.2">
      <c r="A928" s="105">
        <v>41612</v>
      </c>
      <c r="B928" s="7">
        <v>5574</v>
      </c>
      <c r="C928" s="19" t="s">
        <v>8566</v>
      </c>
      <c r="D928" s="6">
        <v>16375</v>
      </c>
      <c r="E928" s="6">
        <v>16375</v>
      </c>
      <c r="F928" s="6"/>
      <c r="G928" s="6"/>
      <c r="H928" s="6">
        <f>E928-F928</f>
        <v>16375</v>
      </c>
      <c r="I928" s="6">
        <f>+I927+G928-H928</f>
        <v>520721.58499999903</v>
      </c>
      <c r="J928" s="19" t="s">
        <v>7837</v>
      </c>
      <c r="K928" s="7"/>
      <c r="L928" s="75" t="s">
        <v>8409</v>
      </c>
    </row>
    <row r="929" spans="1:13" x14ac:dyDescent="0.2">
      <c r="A929" s="105">
        <v>41612</v>
      </c>
      <c r="B929" s="7">
        <v>5575</v>
      </c>
      <c r="C929" s="19" t="s">
        <v>8565</v>
      </c>
      <c r="D929" s="6">
        <v>10000</v>
      </c>
      <c r="E929" s="6">
        <v>10000</v>
      </c>
      <c r="F929" s="6"/>
      <c r="G929" s="6"/>
      <c r="H929" s="6">
        <f>E929-F929</f>
        <v>10000</v>
      </c>
      <c r="I929" s="6">
        <f>+I928+G929-H929</f>
        <v>510721.58499999903</v>
      </c>
      <c r="J929" s="19" t="s">
        <v>8564</v>
      </c>
      <c r="K929" s="7"/>
      <c r="L929" s="75" t="s">
        <v>8409</v>
      </c>
      <c r="M929" s="86"/>
    </row>
    <row r="930" spans="1:13" x14ac:dyDescent="0.2">
      <c r="A930" s="105">
        <v>41612</v>
      </c>
      <c r="B930" s="7">
        <v>5576</v>
      </c>
      <c r="C930" s="19" t="s">
        <v>7846</v>
      </c>
      <c r="D930" s="6">
        <v>10000</v>
      </c>
      <c r="E930" s="6">
        <v>10000</v>
      </c>
      <c r="F930" s="6"/>
      <c r="G930" s="6"/>
      <c r="H930" s="6">
        <f>E930-F930</f>
        <v>10000</v>
      </c>
      <c r="I930" s="6">
        <f>+I929+G930-H930</f>
        <v>500721.58499999903</v>
      </c>
      <c r="J930" s="19" t="s">
        <v>8563</v>
      </c>
      <c r="K930" s="7"/>
      <c r="L930" s="75" t="s">
        <v>8409</v>
      </c>
    </row>
    <row r="931" spans="1:13" x14ac:dyDescent="0.2">
      <c r="A931" s="105">
        <v>41612</v>
      </c>
      <c r="B931" s="7">
        <v>5577</v>
      </c>
      <c r="C931" s="19" t="s">
        <v>6718</v>
      </c>
      <c r="D931" s="6">
        <v>10000</v>
      </c>
      <c r="E931" s="6">
        <v>10000</v>
      </c>
      <c r="F931" s="6"/>
      <c r="G931" s="6"/>
      <c r="H931" s="6">
        <f>E931-F931</f>
        <v>10000</v>
      </c>
      <c r="I931" s="6">
        <f>+I930+G931-H931</f>
        <v>490721.58499999903</v>
      </c>
      <c r="J931" s="19" t="s">
        <v>8562</v>
      </c>
      <c r="K931" s="7"/>
      <c r="L931" s="75" t="s">
        <v>8409</v>
      </c>
      <c r="M931" s="86"/>
    </row>
    <row r="932" spans="1:13" x14ac:dyDescent="0.2">
      <c r="A932" s="19"/>
      <c r="B932" s="7">
        <v>5578</v>
      </c>
      <c r="C932" s="19" t="s">
        <v>5790</v>
      </c>
      <c r="D932" s="6"/>
      <c r="E932" s="6"/>
      <c r="F932" s="6">
        <f>E932*0.05</f>
        <v>0</v>
      </c>
      <c r="G932" s="6"/>
      <c r="H932" s="6">
        <f>E932-F932</f>
        <v>0</v>
      </c>
      <c r="I932" s="6">
        <f>+I931+G932-H932</f>
        <v>490721.58499999903</v>
      </c>
      <c r="J932" s="19" t="s">
        <v>5790</v>
      </c>
      <c r="K932" s="7"/>
      <c r="L932" s="75" t="s">
        <v>5789</v>
      </c>
      <c r="M932" s="125"/>
    </row>
    <row r="933" spans="1:13" x14ac:dyDescent="0.2">
      <c r="A933" s="105">
        <v>41615</v>
      </c>
      <c r="B933" s="7">
        <v>5579</v>
      </c>
      <c r="C933" s="19" t="s">
        <v>8427</v>
      </c>
      <c r="D933" s="6">
        <v>2700</v>
      </c>
      <c r="E933" s="6">
        <v>2700</v>
      </c>
      <c r="F933" s="6"/>
      <c r="G933" s="6"/>
      <c r="H933" s="6">
        <f>E933-F933</f>
        <v>2700</v>
      </c>
      <c r="I933" s="6">
        <f>+I932+G933-H933</f>
        <v>488021.58499999903</v>
      </c>
      <c r="J933" s="19" t="s">
        <v>8561</v>
      </c>
      <c r="K933" s="7">
        <v>5</v>
      </c>
      <c r="L933" s="75" t="s">
        <v>8409</v>
      </c>
      <c r="M933" s="86"/>
    </row>
    <row r="934" spans="1:13" x14ac:dyDescent="0.2">
      <c r="A934" s="105">
        <v>41617</v>
      </c>
      <c r="B934" s="7">
        <v>5580</v>
      </c>
      <c r="C934" s="19" t="s">
        <v>8263</v>
      </c>
      <c r="D934" s="6">
        <v>8000</v>
      </c>
      <c r="E934" s="6">
        <v>8000</v>
      </c>
      <c r="F934" s="6">
        <f>E934*0.05</f>
        <v>400</v>
      </c>
      <c r="G934" s="6"/>
      <c r="H934" s="6">
        <f>E934-F934</f>
        <v>7600</v>
      </c>
      <c r="I934" s="6">
        <f>+I933+G934-H934</f>
        <v>480421.58499999903</v>
      </c>
      <c r="J934" s="19" t="s">
        <v>2030</v>
      </c>
      <c r="K934" s="7">
        <v>5</v>
      </c>
      <c r="L934" s="123" t="s">
        <v>8409</v>
      </c>
      <c r="M934" s="86"/>
    </row>
    <row r="935" spans="1:13" x14ac:dyDescent="0.2">
      <c r="A935" s="105">
        <v>41617</v>
      </c>
      <c r="B935" s="7">
        <v>5581</v>
      </c>
      <c r="C935" s="19" t="s">
        <v>8560</v>
      </c>
      <c r="D935" s="6">
        <v>800</v>
      </c>
      <c r="E935" s="6">
        <v>800</v>
      </c>
      <c r="F935" s="6"/>
      <c r="G935" s="6"/>
      <c r="H935" s="6">
        <f>E935-F935</f>
        <v>800</v>
      </c>
      <c r="I935" s="6">
        <f>+I934+G935-H935</f>
        <v>479621.58499999903</v>
      </c>
      <c r="J935" s="19" t="s">
        <v>8559</v>
      </c>
      <c r="K935" s="7"/>
      <c r="L935" s="123" t="s">
        <v>8409</v>
      </c>
    </row>
    <row r="936" spans="1:13" x14ac:dyDescent="0.2">
      <c r="A936" s="105">
        <v>41617</v>
      </c>
      <c r="B936" s="7">
        <v>5582</v>
      </c>
      <c r="C936" s="19" t="s">
        <v>6718</v>
      </c>
      <c r="D936" s="6">
        <v>9000</v>
      </c>
      <c r="E936" s="6">
        <v>9000</v>
      </c>
      <c r="F936" s="6"/>
      <c r="G936" s="6"/>
      <c r="H936" s="6">
        <f>E936-F936</f>
        <v>9000</v>
      </c>
      <c r="I936" s="6">
        <f>+I935+G936-H936</f>
        <v>470621.58499999903</v>
      </c>
      <c r="J936" s="20" t="s">
        <v>8558</v>
      </c>
      <c r="K936" s="87"/>
      <c r="L936" s="123" t="s">
        <v>8409</v>
      </c>
    </row>
    <row r="937" spans="1:13" x14ac:dyDescent="0.2">
      <c r="A937" s="105">
        <v>41617</v>
      </c>
      <c r="B937" s="7">
        <v>5583</v>
      </c>
      <c r="C937" s="20" t="s">
        <v>8345</v>
      </c>
      <c r="D937" s="6">
        <v>9000</v>
      </c>
      <c r="E937" s="6">
        <v>9000</v>
      </c>
      <c r="F937" s="6"/>
      <c r="G937" s="6"/>
      <c r="H937" s="6">
        <f>E937-F937</f>
        <v>9000</v>
      </c>
      <c r="I937" s="6">
        <f>+I936+G937-H937</f>
        <v>461621.58499999903</v>
      </c>
      <c r="J937" s="20" t="s">
        <v>8558</v>
      </c>
      <c r="K937" s="7"/>
      <c r="L937" s="123" t="s">
        <v>8409</v>
      </c>
    </row>
    <row r="938" spans="1:13" x14ac:dyDescent="0.2">
      <c r="A938" s="105">
        <v>41617</v>
      </c>
      <c r="B938" s="7">
        <v>5584</v>
      </c>
      <c r="C938" s="20" t="s">
        <v>8344</v>
      </c>
      <c r="D938" s="6">
        <v>9000</v>
      </c>
      <c r="E938" s="6">
        <v>9000</v>
      </c>
      <c r="F938" s="6"/>
      <c r="G938" s="6"/>
      <c r="H938" s="6">
        <f>E938-F938</f>
        <v>9000</v>
      </c>
      <c r="I938" s="6">
        <f>+I937+G938-H938</f>
        <v>452621.58499999903</v>
      </c>
      <c r="J938" s="20" t="s">
        <v>8558</v>
      </c>
      <c r="K938" s="7"/>
      <c r="L938" s="123" t="s">
        <v>8409</v>
      </c>
    </row>
    <row r="939" spans="1:13" x14ac:dyDescent="0.2">
      <c r="A939" s="19"/>
      <c r="B939" s="7">
        <v>5585</v>
      </c>
      <c r="C939" s="20" t="s">
        <v>5790</v>
      </c>
      <c r="D939" s="6"/>
      <c r="E939" s="6"/>
      <c r="F939" s="6">
        <f>E939*0.05</f>
        <v>0</v>
      </c>
      <c r="G939" s="6"/>
      <c r="H939" s="6">
        <f>E939-F939</f>
        <v>0</v>
      </c>
      <c r="I939" s="6">
        <f>+I938+G939-H939</f>
        <v>452621.58499999903</v>
      </c>
      <c r="J939" s="20" t="s">
        <v>5790</v>
      </c>
      <c r="K939" s="7"/>
      <c r="L939" s="123" t="s">
        <v>5789</v>
      </c>
    </row>
    <row r="940" spans="1:13" x14ac:dyDescent="0.2">
      <c r="A940" s="105">
        <v>41617</v>
      </c>
      <c r="B940" s="7">
        <v>5586</v>
      </c>
      <c r="C940" s="20" t="s">
        <v>8490</v>
      </c>
      <c r="D940" s="6">
        <v>6000</v>
      </c>
      <c r="E940" s="6">
        <v>6000</v>
      </c>
      <c r="F940" s="6"/>
      <c r="G940" s="6"/>
      <c r="H940" s="6">
        <f>E940-F940</f>
        <v>6000</v>
      </c>
      <c r="I940" s="6">
        <f>+I939+G940-H940</f>
        <v>446621.58499999903</v>
      </c>
      <c r="J940" s="20" t="s">
        <v>8536</v>
      </c>
      <c r="K940" s="7"/>
      <c r="L940" s="123" t="s">
        <v>8409</v>
      </c>
    </row>
    <row r="941" spans="1:13" x14ac:dyDescent="0.2">
      <c r="A941" s="105">
        <v>41617</v>
      </c>
      <c r="B941" s="7">
        <v>5587</v>
      </c>
      <c r="C941" s="19" t="s">
        <v>7127</v>
      </c>
      <c r="D941" s="6">
        <v>8000</v>
      </c>
      <c r="E941" s="6">
        <v>8000</v>
      </c>
      <c r="F941" s="6"/>
      <c r="G941" s="6"/>
      <c r="H941" s="6">
        <f>E941-F941</f>
        <v>8000</v>
      </c>
      <c r="I941" s="6">
        <f>+I940+G941-H941</f>
        <v>438621.58499999903</v>
      </c>
      <c r="J941" s="20" t="s">
        <v>8536</v>
      </c>
      <c r="K941" s="7"/>
      <c r="L941" s="123" t="s">
        <v>8409</v>
      </c>
    </row>
    <row r="942" spans="1:13" x14ac:dyDescent="0.2">
      <c r="A942" s="105">
        <v>41617</v>
      </c>
      <c r="B942" s="7">
        <v>5588</v>
      </c>
      <c r="C942" s="20" t="s">
        <v>7753</v>
      </c>
      <c r="D942" s="6">
        <v>6000</v>
      </c>
      <c r="E942" s="6">
        <v>6000</v>
      </c>
      <c r="F942" s="6"/>
      <c r="G942" s="6"/>
      <c r="H942" s="6">
        <f>E942-F942</f>
        <v>6000</v>
      </c>
      <c r="I942" s="6">
        <f>+I941+G942-H942</f>
        <v>432621.58499999903</v>
      </c>
      <c r="J942" s="20" t="s">
        <v>8545</v>
      </c>
      <c r="K942" s="7"/>
      <c r="L942" s="123" t="s">
        <v>8409</v>
      </c>
    </row>
    <row r="943" spans="1:13" x14ac:dyDescent="0.2">
      <c r="A943" s="105">
        <v>41617</v>
      </c>
      <c r="B943" s="7">
        <v>5589</v>
      </c>
      <c r="C943" s="20" t="s">
        <v>6294</v>
      </c>
      <c r="D943" s="6">
        <v>8000</v>
      </c>
      <c r="E943" s="6">
        <v>8000</v>
      </c>
      <c r="F943" s="6"/>
      <c r="G943" s="6"/>
      <c r="H943" s="6">
        <f>E943-F943</f>
        <v>8000</v>
      </c>
      <c r="I943" s="6">
        <f>+I942+G943-H943</f>
        <v>424621.58499999903</v>
      </c>
      <c r="J943" s="20" t="s">
        <v>8536</v>
      </c>
      <c r="K943" s="7"/>
      <c r="L943" s="123" t="s">
        <v>8409</v>
      </c>
    </row>
    <row r="944" spans="1:13" x14ac:dyDescent="0.2">
      <c r="A944" s="105">
        <v>41617</v>
      </c>
      <c r="B944" s="7">
        <v>5590</v>
      </c>
      <c r="C944" s="20" t="s">
        <v>8557</v>
      </c>
      <c r="D944" s="6">
        <v>6000</v>
      </c>
      <c r="E944" s="6">
        <v>6000</v>
      </c>
      <c r="F944" s="6"/>
      <c r="G944" s="6"/>
      <c r="H944" s="6">
        <f>E944-F944</f>
        <v>6000</v>
      </c>
      <c r="I944" s="6">
        <f>+I943+G944-H944</f>
        <v>418621.58499999903</v>
      </c>
      <c r="J944" s="20" t="s">
        <v>7685</v>
      </c>
      <c r="K944" s="7"/>
      <c r="L944" s="123" t="s">
        <v>8409</v>
      </c>
    </row>
    <row r="945" spans="1:12" x14ac:dyDescent="0.2">
      <c r="A945" s="105">
        <v>41617</v>
      </c>
      <c r="B945" s="7">
        <v>5591</v>
      </c>
      <c r="C945" s="20" t="s">
        <v>6410</v>
      </c>
      <c r="D945" s="6">
        <v>6000</v>
      </c>
      <c r="E945" s="6">
        <v>6000</v>
      </c>
      <c r="F945" s="6"/>
      <c r="G945" s="6"/>
      <c r="H945" s="6">
        <f>E945-F945</f>
        <v>6000</v>
      </c>
      <c r="I945" s="6">
        <f>+I944+G945-H945</f>
        <v>412621.58499999903</v>
      </c>
      <c r="J945" s="20" t="s">
        <v>7685</v>
      </c>
      <c r="K945" s="7"/>
      <c r="L945" s="123" t="s">
        <v>8409</v>
      </c>
    </row>
    <row r="946" spans="1:12" x14ac:dyDescent="0.2">
      <c r="A946" s="105">
        <v>41617</v>
      </c>
      <c r="B946" s="7">
        <v>5592</v>
      </c>
      <c r="C946" s="19" t="s">
        <v>8343</v>
      </c>
      <c r="D946" s="6">
        <v>4000</v>
      </c>
      <c r="E946" s="6">
        <v>4000</v>
      </c>
      <c r="F946" s="6"/>
      <c r="G946" s="6"/>
      <c r="H946" s="6">
        <f>E946-F946</f>
        <v>4000</v>
      </c>
      <c r="I946" s="6">
        <f>+I945+G946-H946</f>
        <v>408621.58499999903</v>
      </c>
      <c r="J946" s="19" t="s">
        <v>8543</v>
      </c>
      <c r="K946" s="7"/>
      <c r="L946" s="123" t="s">
        <v>8409</v>
      </c>
    </row>
    <row r="947" spans="1:12" x14ac:dyDescent="0.2">
      <c r="A947" s="105">
        <v>41617</v>
      </c>
      <c r="B947" s="7">
        <v>5593</v>
      </c>
      <c r="C947" s="20" t="s">
        <v>7771</v>
      </c>
      <c r="D947" s="6">
        <v>4500</v>
      </c>
      <c r="E947" s="6">
        <v>4500</v>
      </c>
      <c r="F947" s="6"/>
      <c r="G947" s="6"/>
      <c r="H947" s="6">
        <f>E947-F947</f>
        <v>4500</v>
      </c>
      <c r="I947" s="6">
        <f>+I946+G947-H947</f>
        <v>404121.58499999903</v>
      </c>
      <c r="J947" s="20" t="s">
        <v>8556</v>
      </c>
      <c r="K947" s="7"/>
      <c r="L947" s="123" t="s">
        <v>8409</v>
      </c>
    </row>
    <row r="948" spans="1:12" x14ac:dyDescent="0.2">
      <c r="A948" s="105">
        <v>41617</v>
      </c>
      <c r="B948" s="7">
        <v>5594</v>
      </c>
      <c r="C948" s="20" t="s">
        <v>7458</v>
      </c>
      <c r="D948" s="6">
        <v>4500</v>
      </c>
      <c r="E948" s="6">
        <v>4500</v>
      </c>
      <c r="F948" s="6"/>
      <c r="G948" s="6"/>
      <c r="H948" s="6">
        <f>E948-F948</f>
        <v>4500</v>
      </c>
      <c r="I948" s="6">
        <f>+I947+G948-H948</f>
        <v>399621.58499999903</v>
      </c>
      <c r="J948" s="20" t="s">
        <v>8555</v>
      </c>
      <c r="K948" s="7"/>
      <c r="L948" s="123" t="s">
        <v>8409</v>
      </c>
    </row>
    <row r="949" spans="1:12" x14ac:dyDescent="0.2">
      <c r="A949" s="105">
        <v>41617</v>
      </c>
      <c r="B949" s="7">
        <v>5595</v>
      </c>
      <c r="C949" s="19" t="s">
        <v>8270</v>
      </c>
      <c r="D949" s="6">
        <v>1500</v>
      </c>
      <c r="E949" s="6">
        <v>1500</v>
      </c>
      <c r="F949" s="6"/>
      <c r="G949" s="6"/>
      <c r="H949" s="6">
        <f>E949-F949</f>
        <v>1500</v>
      </c>
      <c r="I949" s="6">
        <f>+I948+G949-H949</f>
        <v>398121.58499999903</v>
      </c>
      <c r="J949" s="19" t="s">
        <v>8554</v>
      </c>
      <c r="K949" s="7"/>
      <c r="L949" s="123" t="s">
        <v>8409</v>
      </c>
    </row>
    <row r="950" spans="1:12" x14ac:dyDescent="0.2">
      <c r="A950" s="105">
        <v>41617</v>
      </c>
      <c r="B950" s="7">
        <v>5596</v>
      </c>
      <c r="C950" s="20" t="s">
        <v>8342</v>
      </c>
      <c r="D950" s="6">
        <v>3500</v>
      </c>
      <c r="E950" s="6">
        <v>3500</v>
      </c>
      <c r="F950" s="6"/>
      <c r="G950" s="6"/>
      <c r="H950" s="6">
        <f>E950-F950</f>
        <v>3500</v>
      </c>
      <c r="I950" s="6">
        <f>+I949+G950-H950</f>
        <v>394621.58499999903</v>
      </c>
      <c r="J950" s="20" t="s">
        <v>8536</v>
      </c>
      <c r="K950" s="7"/>
      <c r="L950" s="123" t="s">
        <v>8409</v>
      </c>
    </row>
    <row r="951" spans="1:12" x14ac:dyDescent="0.2">
      <c r="A951" s="105">
        <v>41617</v>
      </c>
      <c r="B951" s="7">
        <v>5597</v>
      </c>
      <c r="C951" s="20" t="s">
        <v>8038</v>
      </c>
      <c r="D951" s="6">
        <v>5833</v>
      </c>
      <c r="E951" s="6">
        <v>5833</v>
      </c>
      <c r="F951" s="6"/>
      <c r="G951" s="6"/>
      <c r="H951" s="6">
        <f>E951-F951</f>
        <v>5833</v>
      </c>
      <c r="I951" s="6">
        <f>+I950+G951-H951</f>
        <v>388788.58499999903</v>
      </c>
      <c r="J951" s="20" t="s">
        <v>8536</v>
      </c>
      <c r="K951" s="7"/>
      <c r="L951" s="123" t="s">
        <v>8409</v>
      </c>
    </row>
    <row r="952" spans="1:12" x14ac:dyDescent="0.2">
      <c r="A952" s="105">
        <v>41617</v>
      </c>
      <c r="B952" s="7">
        <v>5598</v>
      </c>
      <c r="C952" s="19" t="s">
        <v>8341</v>
      </c>
      <c r="D952" s="6">
        <v>3700</v>
      </c>
      <c r="E952" s="6">
        <v>3700</v>
      </c>
      <c r="F952" s="6"/>
      <c r="G952" s="6"/>
      <c r="H952" s="6">
        <f>E952-F952</f>
        <v>3700</v>
      </c>
      <c r="I952" s="6">
        <f>+I951+G952-H952</f>
        <v>385088.58499999903</v>
      </c>
      <c r="J952" s="20" t="s">
        <v>8536</v>
      </c>
      <c r="K952" s="7"/>
      <c r="L952" s="123" t="s">
        <v>8409</v>
      </c>
    </row>
    <row r="953" spans="1:12" x14ac:dyDescent="0.2">
      <c r="A953" s="105">
        <v>41617</v>
      </c>
      <c r="B953" s="7">
        <v>5599</v>
      </c>
      <c r="C953" s="19" t="s">
        <v>6701</v>
      </c>
      <c r="D953" s="6">
        <v>5833</v>
      </c>
      <c r="E953" s="6">
        <v>5833</v>
      </c>
      <c r="F953" s="6"/>
      <c r="G953" s="6"/>
      <c r="H953" s="6">
        <f>E953-F953</f>
        <v>5833</v>
      </c>
      <c r="I953" s="6">
        <f>+I952+G953-H953</f>
        <v>379255.58499999903</v>
      </c>
      <c r="J953" s="20" t="s">
        <v>8536</v>
      </c>
      <c r="K953" s="7"/>
      <c r="L953" s="123" t="s">
        <v>8409</v>
      </c>
    </row>
    <row r="954" spans="1:12" x14ac:dyDescent="0.2">
      <c r="A954" s="105">
        <v>41617</v>
      </c>
      <c r="B954" s="7">
        <v>5600</v>
      </c>
      <c r="C954" s="20" t="s">
        <v>6442</v>
      </c>
      <c r="D954" s="6">
        <v>4667</v>
      </c>
      <c r="E954" s="6">
        <v>4667</v>
      </c>
      <c r="F954" s="6"/>
      <c r="G954" s="6"/>
      <c r="H954" s="6">
        <f>E954-F954</f>
        <v>4667</v>
      </c>
      <c r="I954" s="6">
        <f>+I953+G954-H954</f>
        <v>374588.58499999903</v>
      </c>
      <c r="J954" s="20" t="s">
        <v>8553</v>
      </c>
      <c r="K954" s="7"/>
      <c r="L954" s="123" t="s">
        <v>8409</v>
      </c>
    </row>
    <row r="955" spans="1:12" x14ac:dyDescent="0.2">
      <c r="A955" s="105">
        <v>41617</v>
      </c>
      <c r="B955" s="7">
        <v>5601</v>
      </c>
      <c r="C955" s="19" t="s">
        <v>8552</v>
      </c>
      <c r="D955" s="6">
        <v>1167</v>
      </c>
      <c r="E955" s="6">
        <v>1167</v>
      </c>
      <c r="F955" s="6"/>
      <c r="G955" s="6"/>
      <c r="H955" s="6">
        <f>E955-F955</f>
        <v>1167</v>
      </c>
      <c r="I955" s="6">
        <f>+I954+G955-H955</f>
        <v>373421.58499999903</v>
      </c>
      <c r="J955" s="19" t="s">
        <v>8551</v>
      </c>
      <c r="K955" s="7"/>
      <c r="L955" s="123" t="s">
        <v>8409</v>
      </c>
    </row>
    <row r="956" spans="1:12" x14ac:dyDescent="0.2">
      <c r="A956" s="105">
        <v>41617</v>
      </c>
      <c r="B956" s="7">
        <v>5602</v>
      </c>
      <c r="C956" s="20" t="s">
        <v>8427</v>
      </c>
      <c r="D956" s="6">
        <v>3000</v>
      </c>
      <c r="E956" s="6">
        <v>3000</v>
      </c>
      <c r="F956" s="6"/>
      <c r="G956" s="6"/>
      <c r="H956" s="6">
        <f>E956-F956</f>
        <v>3000</v>
      </c>
      <c r="I956" s="6">
        <f>+I955+G956-H956</f>
        <v>370421.58499999903</v>
      </c>
      <c r="J956" s="20" t="s">
        <v>8550</v>
      </c>
      <c r="K956" s="7"/>
      <c r="L956" s="123" t="s">
        <v>8409</v>
      </c>
    </row>
    <row r="957" spans="1:12" x14ac:dyDescent="0.2">
      <c r="A957" s="105">
        <v>41617</v>
      </c>
      <c r="B957" s="7">
        <v>5603</v>
      </c>
      <c r="C957" s="19" t="s">
        <v>8327</v>
      </c>
      <c r="D957" s="6">
        <v>4998</v>
      </c>
      <c r="E957" s="6">
        <v>4998</v>
      </c>
      <c r="F957" s="6"/>
      <c r="G957" s="6"/>
      <c r="H957" s="6">
        <f>E957-F957</f>
        <v>4998</v>
      </c>
      <c r="I957" s="6">
        <f>+I956+G957-H957</f>
        <v>365423.58499999903</v>
      </c>
      <c r="J957" s="20" t="s">
        <v>8536</v>
      </c>
      <c r="K957" s="7"/>
      <c r="L957" s="123" t="s">
        <v>8409</v>
      </c>
    </row>
    <row r="958" spans="1:12" x14ac:dyDescent="0.2">
      <c r="A958" s="105">
        <v>41617</v>
      </c>
      <c r="B958" s="7">
        <v>5604</v>
      </c>
      <c r="C958" s="19" t="s">
        <v>8338</v>
      </c>
      <c r="D958" s="6">
        <v>3000</v>
      </c>
      <c r="E958" s="6">
        <v>3000</v>
      </c>
      <c r="F958" s="6"/>
      <c r="G958" s="6"/>
      <c r="H958" s="6">
        <f>E958-F958</f>
        <v>3000</v>
      </c>
      <c r="I958" s="6">
        <f>+I957+G958-H958</f>
        <v>362423.58499999903</v>
      </c>
      <c r="J958" s="20" t="s">
        <v>8550</v>
      </c>
      <c r="K958" s="7"/>
      <c r="L958" s="123" t="s">
        <v>8409</v>
      </c>
    </row>
    <row r="959" spans="1:12" x14ac:dyDescent="0.2">
      <c r="A959" s="105">
        <v>41617</v>
      </c>
      <c r="B959" s="7">
        <v>5605</v>
      </c>
      <c r="C959" s="20" t="s">
        <v>7993</v>
      </c>
      <c r="D959" s="6">
        <v>10000</v>
      </c>
      <c r="E959" s="6">
        <v>10000</v>
      </c>
      <c r="F959" s="6"/>
      <c r="G959" s="6"/>
      <c r="H959" s="6">
        <f>E959-F959</f>
        <v>10000</v>
      </c>
      <c r="I959" s="6">
        <f>+I958+G959-H959</f>
        <v>352423.58499999903</v>
      </c>
      <c r="J959" s="20" t="s">
        <v>8549</v>
      </c>
      <c r="K959" s="7"/>
      <c r="L959" s="123" t="s">
        <v>8409</v>
      </c>
    </row>
    <row r="960" spans="1:12" x14ac:dyDescent="0.2">
      <c r="A960" s="105">
        <v>41617</v>
      </c>
      <c r="B960" s="7">
        <v>5606</v>
      </c>
      <c r="C960" s="19" t="s">
        <v>8548</v>
      </c>
      <c r="D960" s="6">
        <v>1500</v>
      </c>
      <c r="E960" s="6">
        <v>1500</v>
      </c>
      <c r="F960" s="6"/>
      <c r="G960" s="6"/>
      <c r="H960" s="6">
        <f>E960-F960</f>
        <v>1500</v>
      </c>
      <c r="I960" s="6">
        <f>+I959+G960-H960</f>
        <v>350923.58499999903</v>
      </c>
      <c r="J960" s="19" t="s">
        <v>8547</v>
      </c>
      <c r="K960" s="7"/>
      <c r="L960" s="123" t="s">
        <v>8409</v>
      </c>
    </row>
    <row r="961" spans="1:12" x14ac:dyDescent="0.2">
      <c r="A961" s="105">
        <v>41617</v>
      </c>
      <c r="B961" s="7">
        <v>5607</v>
      </c>
      <c r="C961" s="20" t="s">
        <v>5971</v>
      </c>
      <c r="D961" s="6">
        <v>300</v>
      </c>
      <c r="E961" s="6">
        <v>300</v>
      </c>
      <c r="F961" s="6"/>
      <c r="G961" s="6"/>
      <c r="H961" s="6">
        <f>E961-F961</f>
        <v>300</v>
      </c>
      <c r="I961" s="6">
        <f>+I960+G961-H961</f>
        <v>350623.58499999903</v>
      </c>
      <c r="J961" s="20" t="s">
        <v>3820</v>
      </c>
      <c r="K961" s="7"/>
      <c r="L961" s="123" t="s">
        <v>8409</v>
      </c>
    </row>
    <row r="962" spans="1:12" x14ac:dyDescent="0.2">
      <c r="A962" s="105">
        <v>41617</v>
      </c>
      <c r="B962" s="7">
        <v>5608</v>
      </c>
      <c r="C962" s="20" t="s">
        <v>8525</v>
      </c>
      <c r="D962" s="6">
        <v>1500</v>
      </c>
      <c r="E962" s="6">
        <v>1500</v>
      </c>
      <c r="F962" s="6"/>
      <c r="G962" s="6"/>
      <c r="H962" s="6">
        <f>E962-F962</f>
        <v>1500</v>
      </c>
      <c r="I962" s="6">
        <f>+I961+G962-H962</f>
        <v>349123.58499999903</v>
      </c>
      <c r="J962" s="20" t="s">
        <v>8025</v>
      </c>
      <c r="K962" s="7"/>
      <c r="L962" s="123" t="s">
        <v>8409</v>
      </c>
    </row>
    <row r="963" spans="1:12" x14ac:dyDescent="0.2">
      <c r="A963" s="105">
        <v>41617</v>
      </c>
      <c r="B963" s="7">
        <v>5609</v>
      </c>
      <c r="C963" s="20" t="s">
        <v>7846</v>
      </c>
      <c r="D963" s="6">
        <v>4000</v>
      </c>
      <c r="E963" s="6">
        <v>4000</v>
      </c>
      <c r="F963" s="6"/>
      <c r="G963" s="6"/>
      <c r="H963" s="6">
        <f>E963-F963</f>
        <v>4000</v>
      </c>
      <c r="I963" s="6">
        <f>+I962+G963-H963</f>
        <v>345123.58499999903</v>
      </c>
      <c r="J963" s="20" t="s">
        <v>8536</v>
      </c>
      <c r="K963" s="7"/>
      <c r="L963" s="123" t="s">
        <v>8409</v>
      </c>
    </row>
    <row r="964" spans="1:12" x14ac:dyDescent="0.2">
      <c r="A964" s="105">
        <v>41617</v>
      </c>
      <c r="B964" s="7">
        <v>5610</v>
      </c>
      <c r="C964" s="19" t="s">
        <v>8292</v>
      </c>
      <c r="D964" s="6">
        <v>2000</v>
      </c>
      <c r="E964" s="6">
        <v>2000</v>
      </c>
      <c r="F964" s="6"/>
      <c r="G964" s="6"/>
      <c r="H964" s="6">
        <f>E964-F964</f>
        <v>2000</v>
      </c>
      <c r="I964" s="6">
        <f>+I963+G964-H964</f>
        <v>343123.58499999903</v>
      </c>
      <c r="J964" s="20" t="s">
        <v>8536</v>
      </c>
      <c r="K964" s="7"/>
      <c r="L964" s="123" t="s">
        <v>8409</v>
      </c>
    </row>
    <row r="965" spans="1:12" x14ac:dyDescent="0.2">
      <c r="A965" s="105">
        <v>41617</v>
      </c>
      <c r="B965" s="7">
        <v>5611</v>
      </c>
      <c r="C965" s="19" t="s">
        <v>8330</v>
      </c>
      <c r="D965" s="6">
        <v>2000</v>
      </c>
      <c r="E965" s="6">
        <v>2000</v>
      </c>
      <c r="F965" s="6"/>
      <c r="G965" s="6"/>
      <c r="H965" s="6">
        <f>E965-F965</f>
        <v>2000</v>
      </c>
      <c r="I965" s="6">
        <f>+I964+G965-H965</f>
        <v>341123.58499999903</v>
      </c>
      <c r="J965" s="20" t="s">
        <v>8536</v>
      </c>
      <c r="K965" s="7"/>
      <c r="L965" s="123" t="s">
        <v>8409</v>
      </c>
    </row>
    <row r="966" spans="1:12" x14ac:dyDescent="0.2">
      <c r="A966" s="19"/>
      <c r="B966" s="7">
        <v>5612</v>
      </c>
      <c r="C966" s="20" t="s">
        <v>5790</v>
      </c>
      <c r="D966" s="6"/>
      <c r="E966" s="6"/>
      <c r="F966" s="6">
        <f>E966*0.05</f>
        <v>0</v>
      </c>
      <c r="G966" s="6"/>
      <c r="H966" s="6">
        <f>E966-F966</f>
        <v>0</v>
      </c>
      <c r="I966" s="6">
        <f>+I965+G966-H966</f>
        <v>341123.58499999903</v>
      </c>
      <c r="J966" s="20" t="s">
        <v>5790</v>
      </c>
      <c r="K966" s="7"/>
      <c r="L966" s="123" t="s">
        <v>5789</v>
      </c>
    </row>
    <row r="967" spans="1:12" x14ac:dyDescent="0.2">
      <c r="A967" s="105">
        <v>41617</v>
      </c>
      <c r="B967" s="7">
        <v>5613</v>
      </c>
      <c r="C967" s="20" t="s">
        <v>5971</v>
      </c>
      <c r="D967" s="6">
        <v>5000</v>
      </c>
      <c r="E967" s="6">
        <v>5000</v>
      </c>
      <c r="F967" s="6"/>
      <c r="G967" s="6"/>
      <c r="H967" s="6">
        <f>E967-F967</f>
        <v>5000</v>
      </c>
      <c r="I967" s="6">
        <f>+I966+G967-H967</f>
        <v>336123.58499999903</v>
      </c>
      <c r="J967" s="20" t="s">
        <v>8539</v>
      </c>
      <c r="K967" s="7"/>
      <c r="L967" s="123" t="s">
        <v>8409</v>
      </c>
    </row>
    <row r="968" spans="1:12" x14ac:dyDescent="0.2">
      <c r="A968" s="105">
        <v>41617</v>
      </c>
      <c r="B968" s="7">
        <v>5614</v>
      </c>
      <c r="C968" s="20" t="s">
        <v>8325</v>
      </c>
      <c r="D968" s="6">
        <v>3000</v>
      </c>
      <c r="E968" s="6">
        <v>3000</v>
      </c>
      <c r="F968" s="6"/>
      <c r="G968" s="6"/>
      <c r="H968" s="6">
        <f>E968-F968</f>
        <v>3000</v>
      </c>
      <c r="I968" s="6">
        <f>+I967+G968-H968</f>
        <v>333123.58499999903</v>
      </c>
      <c r="J968" s="20" t="s">
        <v>8546</v>
      </c>
      <c r="K968" s="7"/>
      <c r="L968" s="123" t="s">
        <v>8409</v>
      </c>
    </row>
    <row r="969" spans="1:12" x14ac:dyDescent="0.2">
      <c r="A969" s="105">
        <v>41617</v>
      </c>
      <c r="B969" s="7">
        <v>5615</v>
      </c>
      <c r="C969" s="19" t="s">
        <v>8323</v>
      </c>
      <c r="D969" s="6">
        <v>3000</v>
      </c>
      <c r="E969" s="6">
        <v>3000</v>
      </c>
      <c r="F969" s="6"/>
      <c r="G969" s="6"/>
      <c r="H969" s="6">
        <f>E969-F969</f>
        <v>3000</v>
      </c>
      <c r="I969" s="6">
        <f>+I968+G969-H969</f>
        <v>330123.58499999903</v>
      </c>
      <c r="J969" s="19" t="s">
        <v>8545</v>
      </c>
      <c r="K969" s="7"/>
      <c r="L969" s="123" t="s">
        <v>8409</v>
      </c>
    </row>
    <row r="970" spans="1:12" x14ac:dyDescent="0.2">
      <c r="A970" s="105">
        <v>41617</v>
      </c>
      <c r="B970" s="7">
        <v>5616</v>
      </c>
      <c r="C970" s="20" t="s">
        <v>5897</v>
      </c>
      <c r="D970" s="6">
        <v>3500</v>
      </c>
      <c r="E970" s="6">
        <v>3500</v>
      </c>
      <c r="F970" s="6"/>
      <c r="G970" s="6"/>
      <c r="H970" s="6">
        <f>E970-F970</f>
        <v>3500</v>
      </c>
      <c r="I970" s="6">
        <f>+I969+G970-H970</f>
        <v>326623.58499999903</v>
      </c>
      <c r="J970" s="20" t="s">
        <v>8543</v>
      </c>
      <c r="K970" s="7"/>
      <c r="L970" s="123" t="s">
        <v>8409</v>
      </c>
    </row>
    <row r="971" spans="1:12" x14ac:dyDescent="0.2">
      <c r="A971" s="105">
        <v>41617</v>
      </c>
      <c r="B971" s="7">
        <v>5617</v>
      </c>
      <c r="C971" s="19" t="s">
        <v>7901</v>
      </c>
      <c r="D971" s="6">
        <v>2916</v>
      </c>
      <c r="E971" s="6">
        <v>2916</v>
      </c>
      <c r="F971" s="6"/>
      <c r="G971" s="6"/>
      <c r="H971" s="6">
        <f>E971-F971</f>
        <v>2916</v>
      </c>
      <c r="I971" s="6">
        <f>+I970+G971-H971</f>
        <v>323707.58499999903</v>
      </c>
      <c r="J971" s="19" t="s">
        <v>8544</v>
      </c>
      <c r="K971" s="7"/>
      <c r="L971" s="123" t="s">
        <v>8409</v>
      </c>
    </row>
    <row r="972" spans="1:12" x14ac:dyDescent="0.2">
      <c r="A972" s="105">
        <v>41617</v>
      </c>
      <c r="B972" s="7">
        <v>5618</v>
      </c>
      <c r="C972" s="20" t="s">
        <v>5790</v>
      </c>
      <c r="D972" s="6"/>
      <c r="E972" s="6"/>
      <c r="F972" s="6">
        <f>E972*0.05</f>
        <v>0</v>
      </c>
      <c r="G972" s="6"/>
      <c r="H972" s="6">
        <f>E972-F972</f>
        <v>0</v>
      </c>
      <c r="I972" s="6">
        <f>+I971+G972-H972</f>
        <v>323707.58499999903</v>
      </c>
      <c r="J972" s="20" t="s">
        <v>5790</v>
      </c>
      <c r="K972" s="7"/>
      <c r="L972" s="123" t="s">
        <v>5789</v>
      </c>
    </row>
    <row r="973" spans="1:12" x14ac:dyDescent="0.2">
      <c r="A973" s="105">
        <v>41617</v>
      </c>
      <c r="B973" s="7">
        <v>5619</v>
      </c>
      <c r="C973" s="20" t="s">
        <v>8321</v>
      </c>
      <c r="D973" s="6">
        <v>2000</v>
      </c>
      <c r="E973" s="6">
        <v>2000</v>
      </c>
      <c r="F973" s="6"/>
      <c r="G973" s="6"/>
      <c r="H973" s="6">
        <f>E973-F973</f>
        <v>2000</v>
      </c>
      <c r="I973" s="6">
        <f>+I972+G973-H973</f>
        <v>321707.58499999903</v>
      </c>
      <c r="J973" s="20" t="s">
        <v>8543</v>
      </c>
      <c r="K973" s="7"/>
      <c r="L973" s="123" t="s">
        <v>8409</v>
      </c>
    </row>
    <row r="974" spans="1:12" x14ac:dyDescent="0.2">
      <c r="A974" s="105">
        <v>41617</v>
      </c>
      <c r="B974" s="7">
        <v>5620</v>
      </c>
      <c r="C974" s="20" t="s">
        <v>8397</v>
      </c>
      <c r="D974" s="6">
        <v>6000</v>
      </c>
      <c r="E974" s="6">
        <v>6000</v>
      </c>
      <c r="F974" s="6"/>
      <c r="G974" s="6"/>
      <c r="H974" s="6">
        <f>E974-F974</f>
        <v>6000</v>
      </c>
      <c r="I974" s="6">
        <f>+I973+G974-H974</f>
        <v>315707.58499999903</v>
      </c>
      <c r="J974" s="20" t="s">
        <v>8542</v>
      </c>
      <c r="K974" s="7"/>
      <c r="L974" s="123" t="s">
        <v>8409</v>
      </c>
    </row>
    <row r="975" spans="1:12" x14ac:dyDescent="0.2">
      <c r="A975" s="105">
        <v>41617</v>
      </c>
      <c r="B975" s="7">
        <v>5621</v>
      </c>
      <c r="C975" s="20" t="s">
        <v>8337</v>
      </c>
      <c r="D975" s="6">
        <v>6000</v>
      </c>
      <c r="E975" s="6">
        <v>6000</v>
      </c>
      <c r="F975" s="6"/>
      <c r="G975" s="6"/>
      <c r="H975" s="6">
        <f>E975-F975</f>
        <v>6000</v>
      </c>
      <c r="I975" s="6">
        <f>+I974+G975-H975</f>
        <v>309707.58499999903</v>
      </c>
      <c r="J975" s="20" t="s">
        <v>8541</v>
      </c>
      <c r="K975" s="7"/>
      <c r="L975" s="123" t="s">
        <v>8409</v>
      </c>
    </row>
    <row r="976" spans="1:12" x14ac:dyDescent="0.2">
      <c r="A976" s="105">
        <v>41617</v>
      </c>
      <c r="B976" s="7">
        <v>5622</v>
      </c>
      <c r="C976" s="20" t="s">
        <v>8397</v>
      </c>
      <c r="D976" s="6">
        <v>6000</v>
      </c>
      <c r="E976" s="6">
        <v>6000</v>
      </c>
      <c r="F976" s="6"/>
      <c r="G976" s="6"/>
      <c r="H976" s="6">
        <f>E976-F976</f>
        <v>6000</v>
      </c>
      <c r="I976" s="6">
        <f>+I975+G976-H976</f>
        <v>303707.58499999903</v>
      </c>
      <c r="J976" s="20" t="s">
        <v>8540</v>
      </c>
      <c r="K976" s="7"/>
      <c r="L976" s="123" t="s">
        <v>8409</v>
      </c>
    </row>
    <row r="977" spans="1:13" x14ac:dyDescent="0.2">
      <c r="A977" s="105">
        <v>41617</v>
      </c>
      <c r="B977" s="7">
        <v>5623</v>
      </c>
      <c r="C977" s="20" t="s">
        <v>8337</v>
      </c>
      <c r="D977" s="6">
        <v>6000</v>
      </c>
      <c r="E977" s="6">
        <v>6000</v>
      </c>
      <c r="F977" s="6"/>
      <c r="G977" s="6"/>
      <c r="H977" s="6">
        <f>E977-F977</f>
        <v>6000</v>
      </c>
      <c r="I977" s="6">
        <f>+I976+G977-H977</f>
        <v>297707.58499999903</v>
      </c>
      <c r="J977" s="20" t="s">
        <v>8539</v>
      </c>
      <c r="K977" s="7"/>
      <c r="L977" s="123" t="s">
        <v>8409</v>
      </c>
    </row>
    <row r="978" spans="1:13" x14ac:dyDescent="0.2">
      <c r="A978" s="19"/>
      <c r="B978" s="7">
        <v>5624</v>
      </c>
      <c r="C978" s="20" t="s">
        <v>5790</v>
      </c>
      <c r="D978" s="6"/>
      <c r="E978" s="6"/>
      <c r="F978" s="6">
        <f>E978*0.05</f>
        <v>0</v>
      </c>
      <c r="G978" s="6"/>
      <c r="H978" s="6">
        <f>E978-F978</f>
        <v>0</v>
      </c>
      <c r="I978" s="6">
        <f>+I977+G978-H978</f>
        <v>297707.58499999903</v>
      </c>
      <c r="J978" s="20" t="s">
        <v>5790</v>
      </c>
      <c r="K978" s="7"/>
      <c r="L978" s="123" t="s">
        <v>5789</v>
      </c>
    </row>
    <row r="979" spans="1:13" x14ac:dyDescent="0.2">
      <c r="A979" s="105">
        <v>41617</v>
      </c>
      <c r="B979" s="7">
        <v>5625</v>
      </c>
      <c r="C979" s="19" t="s">
        <v>8348</v>
      </c>
      <c r="D979" s="6">
        <v>8333</v>
      </c>
      <c r="E979" s="6">
        <v>8333</v>
      </c>
      <c r="F979" s="6"/>
      <c r="G979" s="6"/>
      <c r="H979" s="6">
        <f>E979-F979</f>
        <v>8333</v>
      </c>
      <c r="I979" s="6">
        <f>+I978+G979-H979</f>
        <v>289374.58499999903</v>
      </c>
      <c r="J979" s="19" t="s">
        <v>8538</v>
      </c>
      <c r="K979" s="7"/>
      <c r="L979" s="123" t="s">
        <v>8409</v>
      </c>
    </row>
    <row r="980" spans="1:13" x14ac:dyDescent="0.2">
      <c r="A980" s="105">
        <v>41617</v>
      </c>
      <c r="B980" s="7">
        <v>5626</v>
      </c>
      <c r="C980" s="20" t="s">
        <v>7903</v>
      </c>
      <c r="D980" s="6">
        <v>3787</v>
      </c>
      <c r="E980" s="6">
        <v>3787</v>
      </c>
      <c r="F980" s="6"/>
      <c r="G980" s="6"/>
      <c r="H980" s="6">
        <f>E980-F980</f>
        <v>3787</v>
      </c>
      <c r="I980" s="6">
        <f>+I979+G980-H980</f>
        <v>285587.58499999903</v>
      </c>
      <c r="J980" s="20" t="s">
        <v>8537</v>
      </c>
      <c r="K980" s="7"/>
      <c r="L980" s="123" t="s">
        <v>8409</v>
      </c>
    </row>
    <row r="981" spans="1:13" x14ac:dyDescent="0.2">
      <c r="A981" s="105">
        <v>41617</v>
      </c>
      <c r="B981" s="7">
        <v>5627</v>
      </c>
      <c r="C981" s="19" t="s">
        <v>8331</v>
      </c>
      <c r="D981" s="6">
        <v>500</v>
      </c>
      <c r="E981" s="6">
        <v>500</v>
      </c>
      <c r="F981" s="6"/>
      <c r="G981" s="6"/>
      <c r="H981" s="6">
        <f>E981-F981</f>
        <v>500</v>
      </c>
      <c r="I981" s="6">
        <f>+I980+G981-H981</f>
        <v>285087.58499999903</v>
      </c>
      <c r="J981" s="20" t="s">
        <v>8536</v>
      </c>
      <c r="K981" s="7"/>
      <c r="L981" s="123" t="s">
        <v>8409</v>
      </c>
      <c r="M981" s="86"/>
    </row>
    <row r="982" spans="1:13" x14ac:dyDescent="0.2">
      <c r="A982" s="19"/>
      <c r="B982" s="7">
        <v>5628</v>
      </c>
      <c r="C982" s="19" t="s">
        <v>5790</v>
      </c>
      <c r="D982" s="6"/>
      <c r="E982" s="6"/>
      <c r="F982" s="6">
        <f>E982*0.05</f>
        <v>0</v>
      </c>
      <c r="G982" s="6"/>
      <c r="H982" s="6">
        <f>E982-F982</f>
        <v>0</v>
      </c>
      <c r="I982" s="6">
        <f>+I981+G982-H982</f>
        <v>285087.58499999903</v>
      </c>
      <c r="J982" s="19" t="s">
        <v>5790</v>
      </c>
      <c r="K982" s="7"/>
      <c r="L982" s="123" t="s">
        <v>5789</v>
      </c>
    </row>
    <row r="983" spans="1:13" x14ac:dyDescent="0.2">
      <c r="A983" s="19"/>
      <c r="B983" s="7">
        <v>5629</v>
      </c>
      <c r="C983" s="19" t="s">
        <v>5790</v>
      </c>
      <c r="D983" s="6"/>
      <c r="E983" s="6"/>
      <c r="F983" s="6">
        <f>E983*0.05</f>
        <v>0</v>
      </c>
      <c r="G983" s="6"/>
      <c r="H983" s="6">
        <f>E983-F983</f>
        <v>0</v>
      </c>
      <c r="I983" s="6">
        <f>+I982+G983-H983</f>
        <v>285087.58499999903</v>
      </c>
      <c r="J983" s="19" t="s">
        <v>5790</v>
      </c>
      <c r="K983" s="7"/>
      <c r="L983" s="75" t="s">
        <v>5789</v>
      </c>
      <c r="M983" s="86"/>
    </row>
    <row r="984" spans="1:13" x14ac:dyDescent="0.2">
      <c r="A984" s="105">
        <v>41620</v>
      </c>
      <c r="B984" s="7">
        <v>5630</v>
      </c>
      <c r="C984" s="19" t="s">
        <v>8297</v>
      </c>
      <c r="D984" s="6">
        <v>1700</v>
      </c>
      <c r="E984" s="6">
        <v>1700</v>
      </c>
      <c r="F984" s="6"/>
      <c r="G984" s="6"/>
      <c r="H984" s="6">
        <f>E984-F984</f>
        <v>1700</v>
      </c>
      <c r="I984" s="6">
        <f>+I983+G984-H984</f>
        <v>283387.58499999903</v>
      </c>
      <c r="J984" s="19" t="s">
        <v>8535</v>
      </c>
      <c r="K984" s="7"/>
      <c r="L984" s="123" t="s">
        <v>8409</v>
      </c>
      <c r="M984" s="125"/>
    </row>
    <row r="985" spans="1:13" x14ac:dyDescent="0.2">
      <c r="A985" s="105">
        <v>41625</v>
      </c>
      <c r="B985" s="7">
        <v>5631</v>
      </c>
      <c r="C985" s="19" t="s">
        <v>8427</v>
      </c>
      <c r="D985" s="6">
        <v>2800</v>
      </c>
      <c r="E985" s="6">
        <v>2800</v>
      </c>
      <c r="F985" s="6"/>
      <c r="G985" s="6"/>
      <c r="H985" s="6">
        <f>E985-F985</f>
        <v>2800</v>
      </c>
      <c r="I985" s="6">
        <f>+I984+G985-H985</f>
        <v>280587.58499999903</v>
      </c>
      <c r="J985" s="19" t="s">
        <v>8475</v>
      </c>
      <c r="K985" s="7">
        <v>5</v>
      </c>
      <c r="L985" s="123" t="s">
        <v>8409</v>
      </c>
      <c r="M985" s="86"/>
    </row>
    <row r="986" spans="1:13" x14ac:dyDescent="0.2">
      <c r="A986" s="105">
        <v>41627</v>
      </c>
      <c r="B986" s="7"/>
      <c r="C986" s="19" t="s">
        <v>8534</v>
      </c>
      <c r="D986" s="6"/>
      <c r="E986" s="6"/>
      <c r="F986" s="6"/>
      <c r="G986" s="6">
        <v>1043690.22</v>
      </c>
      <c r="H986" s="6">
        <f>E986-F986</f>
        <v>0</v>
      </c>
      <c r="I986" s="6">
        <f>+I985+G986-H986</f>
        <v>1324277.804999999</v>
      </c>
      <c r="J986" s="19"/>
      <c r="K986" s="7"/>
      <c r="L986" s="75"/>
      <c r="M986" s="86"/>
    </row>
    <row r="987" spans="1:13" x14ac:dyDescent="0.2">
      <c r="A987" s="105">
        <v>41628</v>
      </c>
      <c r="B987" s="7">
        <v>5632</v>
      </c>
      <c r="C987" s="19" t="s">
        <v>8525</v>
      </c>
      <c r="D987" s="6">
        <v>4000</v>
      </c>
      <c r="E987" s="6">
        <v>4000</v>
      </c>
      <c r="F987" s="6"/>
      <c r="G987" s="6"/>
      <c r="H987" s="6">
        <f>E987-F987</f>
        <v>4000</v>
      </c>
      <c r="I987" s="6">
        <f>+I986+G987-H987</f>
        <v>1320277.804999999</v>
      </c>
      <c r="J987" s="19" t="s">
        <v>8533</v>
      </c>
      <c r="K987" s="7"/>
      <c r="L987" s="123" t="s">
        <v>8409</v>
      </c>
    </row>
    <row r="988" spans="1:13" x14ac:dyDescent="0.2">
      <c r="A988" s="105">
        <v>41628</v>
      </c>
      <c r="B988" s="7">
        <v>5633</v>
      </c>
      <c r="C988" s="19" t="s">
        <v>8427</v>
      </c>
      <c r="D988" s="6">
        <v>2800</v>
      </c>
      <c r="E988" s="6">
        <v>2800</v>
      </c>
      <c r="F988" s="6"/>
      <c r="G988" s="6"/>
      <c r="H988" s="6">
        <f>E988-F988</f>
        <v>2800</v>
      </c>
      <c r="I988" s="6">
        <f>+I987+G988-H988</f>
        <v>1317477.804999999</v>
      </c>
      <c r="J988" s="19" t="s">
        <v>7364</v>
      </c>
      <c r="K988" s="7"/>
      <c r="L988" s="123" t="s">
        <v>8409</v>
      </c>
    </row>
    <row r="989" spans="1:13" x14ac:dyDescent="0.2">
      <c r="A989" s="105">
        <v>41631</v>
      </c>
      <c r="B989" s="7">
        <v>5634</v>
      </c>
      <c r="C989" s="19" t="s">
        <v>8532</v>
      </c>
      <c r="D989" s="6">
        <v>9000</v>
      </c>
      <c r="E989" s="6">
        <v>9000</v>
      </c>
      <c r="F989" s="6"/>
      <c r="G989" s="6"/>
      <c r="H989" s="6">
        <f>E989-F989</f>
        <v>9000</v>
      </c>
      <c r="I989" s="6">
        <f>+I988+G989-H989</f>
        <v>1308477.804999999</v>
      </c>
      <c r="J989" s="20" t="s">
        <v>8246</v>
      </c>
      <c r="K989" s="87"/>
      <c r="L989" s="123" t="s">
        <v>5540</v>
      </c>
    </row>
    <row r="990" spans="1:13" x14ac:dyDescent="0.2">
      <c r="A990" s="105">
        <v>41631</v>
      </c>
      <c r="B990" s="7">
        <v>5635</v>
      </c>
      <c r="C990" s="20" t="s">
        <v>8345</v>
      </c>
      <c r="D990" s="6">
        <v>9000</v>
      </c>
      <c r="E990" s="6">
        <v>9000</v>
      </c>
      <c r="F990" s="6"/>
      <c r="G990" s="6"/>
      <c r="H990" s="6">
        <f>E990-F990</f>
        <v>9000</v>
      </c>
      <c r="I990" s="6">
        <f>+I989+G990-H990</f>
        <v>1299477.804999999</v>
      </c>
      <c r="J990" s="20" t="s">
        <v>8246</v>
      </c>
      <c r="K990" s="7"/>
      <c r="L990" s="123" t="s">
        <v>5540</v>
      </c>
    </row>
    <row r="991" spans="1:13" x14ac:dyDescent="0.2">
      <c r="A991" s="19"/>
      <c r="B991" s="7">
        <v>5636</v>
      </c>
      <c r="C991" s="20" t="s">
        <v>5790</v>
      </c>
      <c r="D991" s="6"/>
      <c r="E991" s="6"/>
      <c r="F991" s="6">
        <f>E991*0.05</f>
        <v>0</v>
      </c>
      <c r="G991" s="6"/>
      <c r="H991" s="6">
        <f>E991-F991</f>
        <v>0</v>
      </c>
      <c r="I991" s="6">
        <f>+I990+G991-H991</f>
        <v>1299477.804999999</v>
      </c>
      <c r="J991" s="20" t="s">
        <v>5790</v>
      </c>
      <c r="K991" s="7"/>
      <c r="L991" s="123" t="s">
        <v>5789</v>
      </c>
    </row>
    <row r="992" spans="1:13" x14ac:dyDescent="0.2">
      <c r="A992" s="105">
        <v>41631</v>
      </c>
      <c r="B992" s="7">
        <v>5637</v>
      </c>
      <c r="C992" s="20" t="s">
        <v>8344</v>
      </c>
      <c r="D992" s="6">
        <v>9000</v>
      </c>
      <c r="E992" s="6">
        <v>9000</v>
      </c>
      <c r="F992" s="6"/>
      <c r="G992" s="6"/>
      <c r="H992" s="6">
        <f>E992-F992</f>
        <v>9000</v>
      </c>
      <c r="I992" s="6">
        <f>+I991+G992-H992</f>
        <v>1290477.804999999</v>
      </c>
      <c r="J992" s="20" t="s">
        <v>8246</v>
      </c>
      <c r="K992" s="7"/>
      <c r="L992" s="123" t="s">
        <v>8409</v>
      </c>
    </row>
    <row r="993" spans="1:12" x14ac:dyDescent="0.2">
      <c r="A993" s="105">
        <v>41631</v>
      </c>
      <c r="B993" s="7">
        <v>5638</v>
      </c>
      <c r="C993" s="20" t="s">
        <v>8490</v>
      </c>
      <c r="D993" s="6">
        <v>6000</v>
      </c>
      <c r="E993" s="6">
        <v>6000</v>
      </c>
      <c r="F993" s="6"/>
      <c r="G993" s="6"/>
      <c r="H993" s="6">
        <f>E993-F993</f>
        <v>6000</v>
      </c>
      <c r="I993" s="6">
        <f>+I992+G993-H993</f>
        <v>1284477.804999999</v>
      </c>
      <c r="J993" s="20" t="s">
        <v>8531</v>
      </c>
      <c r="K993" s="7"/>
      <c r="L993" s="123" t="s">
        <v>5540</v>
      </c>
    </row>
    <row r="994" spans="1:12" x14ac:dyDescent="0.2">
      <c r="A994" s="19"/>
      <c r="B994" s="7">
        <v>5639</v>
      </c>
      <c r="C994" s="20" t="s">
        <v>5790</v>
      </c>
      <c r="D994" s="6"/>
      <c r="E994" s="6"/>
      <c r="F994" s="6">
        <f>E994*0.05</f>
        <v>0</v>
      </c>
      <c r="G994" s="6"/>
      <c r="H994" s="6">
        <f>E994-F994</f>
        <v>0</v>
      </c>
      <c r="I994" s="6">
        <f>+I993+G994-H994</f>
        <v>1284477.804999999</v>
      </c>
      <c r="J994" s="20" t="s">
        <v>5790</v>
      </c>
      <c r="K994" s="7"/>
      <c r="L994" s="123" t="s">
        <v>5789</v>
      </c>
    </row>
    <row r="995" spans="1:12" x14ac:dyDescent="0.2">
      <c r="A995" s="105">
        <v>41631</v>
      </c>
      <c r="B995" s="7">
        <v>5640</v>
      </c>
      <c r="C995" s="20" t="s">
        <v>7127</v>
      </c>
      <c r="D995" s="6">
        <v>8000</v>
      </c>
      <c r="E995" s="6">
        <v>8000</v>
      </c>
      <c r="F995" s="6"/>
      <c r="G995" s="6"/>
      <c r="H995" s="6">
        <f>E995-F995</f>
        <v>8000</v>
      </c>
      <c r="I995" s="6">
        <f>+I994+G995-H995</f>
        <v>1276477.804999999</v>
      </c>
      <c r="J995" s="20" t="s">
        <v>7670</v>
      </c>
      <c r="K995" s="7"/>
      <c r="L995" s="123" t="s">
        <v>8409</v>
      </c>
    </row>
    <row r="996" spans="1:12" x14ac:dyDescent="0.2">
      <c r="A996" s="105">
        <v>41631</v>
      </c>
      <c r="B996" s="7">
        <v>5641</v>
      </c>
      <c r="C996" s="20" t="s">
        <v>7753</v>
      </c>
      <c r="D996" s="6">
        <v>6000</v>
      </c>
      <c r="E996" s="6">
        <v>6000</v>
      </c>
      <c r="F996" s="6"/>
      <c r="G996" s="6"/>
      <c r="H996" s="6">
        <f>E996-F996</f>
        <v>6000</v>
      </c>
      <c r="I996" s="6">
        <f>+I995+G996-H996</f>
        <v>1270477.804999999</v>
      </c>
      <c r="J996" s="20" t="s">
        <v>8316</v>
      </c>
      <c r="K996" s="7"/>
      <c r="L996" s="123" t="s">
        <v>5540</v>
      </c>
    </row>
    <row r="997" spans="1:12" x14ac:dyDescent="0.2">
      <c r="A997" s="105">
        <v>41631</v>
      </c>
      <c r="B997" s="7">
        <v>5642</v>
      </c>
      <c r="C997" s="20" t="s">
        <v>6294</v>
      </c>
      <c r="D997" s="6">
        <v>8000</v>
      </c>
      <c r="E997" s="6">
        <v>8000</v>
      </c>
      <c r="F997" s="6"/>
      <c r="G997" s="6"/>
      <c r="H997" s="6">
        <f>E997-F997</f>
        <v>8000</v>
      </c>
      <c r="I997" s="6">
        <f>+I996+G997-H997</f>
        <v>1262477.804999999</v>
      </c>
      <c r="J997" s="20" t="s">
        <v>7670</v>
      </c>
      <c r="K997" s="7"/>
      <c r="L997" s="123" t="s">
        <v>5540</v>
      </c>
    </row>
    <row r="998" spans="1:12" x14ac:dyDescent="0.2">
      <c r="A998" s="105">
        <v>41631</v>
      </c>
      <c r="B998" s="7">
        <v>5643</v>
      </c>
      <c r="C998" s="20" t="s">
        <v>7874</v>
      </c>
      <c r="D998" s="6">
        <v>6000</v>
      </c>
      <c r="E998" s="6">
        <v>6000</v>
      </c>
      <c r="F998" s="6"/>
      <c r="G998" s="6"/>
      <c r="H998" s="6">
        <f>E998-F998</f>
        <v>6000</v>
      </c>
      <c r="I998" s="6">
        <f>+I997+G998-H998</f>
        <v>1256477.804999999</v>
      </c>
      <c r="J998" s="20" t="s">
        <v>7672</v>
      </c>
      <c r="K998" s="7"/>
      <c r="L998" s="123" t="s">
        <v>5540</v>
      </c>
    </row>
    <row r="999" spans="1:12" x14ac:dyDescent="0.2">
      <c r="A999" s="105">
        <v>41631</v>
      </c>
      <c r="B999" s="7">
        <v>5644</v>
      </c>
      <c r="C999" s="20" t="s">
        <v>6410</v>
      </c>
      <c r="D999" s="6">
        <v>6000</v>
      </c>
      <c r="E999" s="6">
        <v>6000</v>
      </c>
      <c r="F999" s="6"/>
      <c r="G999" s="6"/>
      <c r="H999" s="6">
        <f>E999-F999</f>
        <v>6000</v>
      </c>
      <c r="I999" s="6">
        <f>+I998+G999-H999</f>
        <v>1250477.804999999</v>
      </c>
      <c r="J999" s="20" t="s">
        <v>7672</v>
      </c>
      <c r="K999" s="7"/>
      <c r="L999" s="123" t="s">
        <v>5540</v>
      </c>
    </row>
    <row r="1000" spans="1:12" x14ac:dyDescent="0.2">
      <c r="A1000" s="19"/>
      <c r="B1000" s="7">
        <v>5645</v>
      </c>
      <c r="C1000" s="20" t="s">
        <v>5790</v>
      </c>
      <c r="D1000" s="6"/>
      <c r="E1000" s="6"/>
      <c r="F1000" s="6">
        <f>E1000*0.05</f>
        <v>0</v>
      </c>
      <c r="G1000" s="6"/>
      <c r="H1000" s="6">
        <f>E1000-F1000</f>
        <v>0</v>
      </c>
      <c r="I1000" s="6">
        <f>+I999+G1000-H1000</f>
        <v>1250477.804999999</v>
      </c>
      <c r="J1000" s="20" t="s">
        <v>5790</v>
      </c>
      <c r="K1000" s="7"/>
      <c r="L1000" s="123" t="s">
        <v>5789</v>
      </c>
    </row>
    <row r="1001" spans="1:12" x14ac:dyDescent="0.2">
      <c r="A1001" s="105">
        <v>41631</v>
      </c>
      <c r="B1001" s="7">
        <v>5646</v>
      </c>
      <c r="C1001" s="20" t="s">
        <v>8343</v>
      </c>
      <c r="D1001" s="6">
        <v>4000</v>
      </c>
      <c r="E1001" s="6">
        <v>4000</v>
      </c>
      <c r="F1001" s="6"/>
      <c r="G1001" s="6"/>
      <c r="H1001" s="6">
        <f>E1001-F1001</f>
        <v>4000</v>
      </c>
      <c r="I1001" s="6">
        <f>+I1000+G1001-H1001</f>
        <v>1246477.804999999</v>
      </c>
      <c r="J1001" s="20" t="s">
        <v>6468</v>
      </c>
      <c r="K1001" s="7"/>
      <c r="L1001" s="123" t="s">
        <v>8409</v>
      </c>
    </row>
    <row r="1002" spans="1:12" x14ac:dyDescent="0.2">
      <c r="A1002" s="105">
        <v>41631</v>
      </c>
      <c r="B1002" s="7">
        <v>5647</v>
      </c>
      <c r="C1002" s="20" t="s">
        <v>7771</v>
      </c>
      <c r="D1002" s="6">
        <v>6000</v>
      </c>
      <c r="E1002" s="6">
        <v>6000</v>
      </c>
      <c r="F1002" s="6"/>
      <c r="G1002" s="6"/>
      <c r="H1002" s="6">
        <f>E1002-F1002</f>
        <v>6000</v>
      </c>
      <c r="I1002" s="6">
        <f>+I1001+G1002-H1002</f>
        <v>1240477.804999999</v>
      </c>
      <c r="J1002" s="20" t="s">
        <v>8443</v>
      </c>
      <c r="K1002" s="7"/>
      <c r="L1002" s="123" t="s">
        <v>5540</v>
      </c>
    </row>
    <row r="1003" spans="1:12" x14ac:dyDescent="0.2">
      <c r="A1003" s="105">
        <v>41631</v>
      </c>
      <c r="B1003" s="7">
        <v>5648</v>
      </c>
      <c r="C1003" s="20" t="s">
        <v>8270</v>
      </c>
      <c r="D1003" s="6">
        <v>2500</v>
      </c>
      <c r="E1003" s="6">
        <v>2500</v>
      </c>
      <c r="F1003" s="6"/>
      <c r="G1003" s="6"/>
      <c r="H1003" s="6">
        <f>E1003-F1003</f>
        <v>2500</v>
      </c>
      <c r="I1003" s="6">
        <f>+I1002+G1003-H1003</f>
        <v>1237977.804999999</v>
      </c>
      <c r="J1003" s="20" t="s">
        <v>8334</v>
      </c>
      <c r="K1003" s="7"/>
      <c r="L1003" s="123" t="s">
        <v>8409</v>
      </c>
    </row>
    <row r="1004" spans="1:12" x14ac:dyDescent="0.2">
      <c r="A1004" s="105">
        <v>41631</v>
      </c>
      <c r="B1004" s="7">
        <v>5649</v>
      </c>
      <c r="C1004" s="20" t="s">
        <v>8342</v>
      </c>
      <c r="D1004" s="6">
        <v>6000</v>
      </c>
      <c r="E1004" s="6">
        <v>6000</v>
      </c>
      <c r="F1004" s="6"/>
      <c r="G1004" s="6"/>
      <c r="H1004" s="6">
        <f>E1004-F1004</f>
        <v>6000</v>
      </c>
      <c r="I1004" s="6">
        <f>+I1003+G1004-H1004</f>
        <v>1231977.804999999</v>
      </c>
      <c r="J1004" s="20" t="s">
        <v>7670</v>
      </c>
      <c r="K1004" s="7"/>
      <c r="L1004" s="123" t="s">
        <v>5540</v>
      </c>
    </row>
    <row r="1005" spans="1:12" x14ac:dyDescent="0.2">
      <c r="A1005" s="105">
        <v>41631</v>
      </c>
      <c r="B1005" s="7">
        <v>5650</v>
      </c>
      <c r="C1005" s="20" t="s">
        <v>8038</v>
      </c>
      <c r="D1005" s="6">
        <v>10000</v>
      </c>
      <c r="E1005" s="6">
        <v>10000</v>
      </c>
      <c r="F1005" s="6"/>
      <c r="G1005" s="6"/>
      <c r="H1005" s="6">
        <f>E1005-F1005</f>
        <v>10000</v>
      </c>
      <c r="I1005" s="6">
        <f>+I1004+G1005-H1005</f>
        <v>1221977.804999999</v>
      </c>
      <c r="J1005" s="20" t="s">
        <v>7670</v>
      </c>
      <c r="K1005" s="7"/>
      <c r="L1005" s="123" t="s">
        <v>5540</v>
      </c>
    </row>
    <row r="1006" spans="1:12" x14ac:dyDescent="0.2">
      <c r="A1006" s="105">
        <v>41631</v>
      </c>
      <c r="B1006" s="7">
        <v>5651</v>
      </c>
      <c r="C1006" s="20" t="s">
        <v>8341</v>
      </c>
      <c r="D1006" s="6">
        <v>6000</v>
      </c>
      <c r="E1006" s="6">
        <v>6000</v>
      </c>
      <c r="F1006" s="6"/>
      <c r="G1006" s="6"/>
      <c r="H1006" s="6">
        <f>E1006-F1006</f>
        <v>6000</v>
      </c>
      <c r="I1006" s="6">
        <f>+I1005+G1006-H1006</f>
        <v>1215977.804999999</v>
      </c>
      <c r="J1006" s="20" t="s">
        <v>7670</v>
      </c>
      <c r="K1006" s="7"/>
      <c r="L1006" s="123" t="s">
        <v>5540</v>
      </c>
    </row>
    <row r="1007" spans="1:12" x14ac:dyDescent="0.2">
      <c r="A1007" s="105">
        <v>41631</v>
      </c>
      <c r="B1007" s="7">
        <v>5652</v>
      </c>
      <c r="C1007" s="20" t="s">
        <v>6701</v>
      </c>
      <c r="D1007" s="6">
        <v>10000</v>
      </c>
      <c r="E1007" s="6">
        <v>10000</v>
      </c>
      <c r="F1007" s="6"/>
      <c r="G1007" s="6"/>
      <c r="H1007" s="6">
        <f>E1007-F1007</f>
        <v>10000</v>
      </c>
      <c r="I1007" s="6">
        <f>+I1006+G1007-H1007</f>
        <v>1205977.804999999</v>
      </c>
      <c r="J1007" s="20" t="s">
        <v>7670</v>
      </c>
      <c r="K1007" s="7"/>
      <c r="L1007" s="123" t="s">
        <v>5540</v>
      </c>
    </row>
    <row r="1008" spans="1:12" x14ac:dyDescent="0.2">
      <c r="A1008" s="105">
        <v>41631</v>
      </c>
      <c r="B1008" s="7">
        <v>5653</v>
      </c>
      <c r="C1008" s="20" t="s">
        <v>6442</v>
      </c>
      <c r="D1008" s="6">
        <v>8000</v>
      </c>
      <c r="E1008" s="6">
        <v>8000</v>
      </c>
      <c r="F1008" s="6"/>
      <c r="G1008" s="6"/>
      <c r="H1008" s="6">
        <f>E1008-F1008</f>
        <v>8000</v>
      </c>
      <c r="I1008" s="6">
        <f>+I1007+G1008-H1008</f>
        <v>1197977.804999999</v>
      </c>
      <c r="J1008" s="20" t="s">
        <v>8340</v>
      </c>
      <c r="K1008" s="7"/>
      <c r="L1008" s="123" t="s">
        <v>5540</v>
      </c>
    </row>
    <row r="1009" spans="1:12" x14ac:dyDescent="0.2">
      <c r="A1009" s="105">
        <v>41631</v>
      </c>
      <c r="B1009" s="7">
        <v>5654</v>
      </c>
      <c r="C1009" s="19" t="s">
        <v>8327</v>
      </c>
      <c r="D1009" s="6">
        <v>10000</v>
      </c>
      <c r="E1009" s="6">
        <v>10000</v>
      </c>
      <c r="F1009" s="6"/>
      <c r="G1009" s="6"/>
      <c r="H1009" s="6">
        <f>E1009-F1009</f>
        <v>10000</v>
      </c>
      <c r="I1009" s="6">
        <f>+I1008+G1009-H1009</f>
        <v>1187977.804999999</v>
      </c>
      <c r="J1009" s="20" t="s">
        <v>7670</v>
      </c>
      <c r="K1009" s="7"/>
      <c r="L1009" s="123" t="s">
        <v>5540</v>
      </c>
    </row>
    <row r="1010" spans="1:12" x14ac:dyDescent="0.2">
      <c r="A1010" s="105">
        <v>41631</v>
      </c>
      <c r="B1010" s="7">
        <v>5655</v>
      </c>
      <c r="C1010" s="20" t="s">
        <v>8427</v>
      </c>
      <c r="D1010" s="6">
        <v>6000</v>
      </c>
      <c r="E1010" s="6">
        <v>6000</v>
      </c>
      <c r="F1010" s="6"/>
      <c r="G1010" s="6"/>
      <c r="H1010" s="6">
        <f>E1010-F1010</f>
        <v>6000</v>
      </c>
      <c r="I1010" s="6">
        <f>+I1009+G1010-H1010</f>
        <v>1181977.804999999</v>
      </c>
      <c r="J1010" s="20" t="s">
        <v>8339</v>
      </c>
      <c r="K1010" s="7"/>
      <c r="L1010" s="123" t="s">
        <v>5540</v>
      </c>
    </row>
    <row r="1011" spans="1:12" x14ac:dyDescent="0.2">
      <c r="A1011" s="105">
        <v>41631</v>
      </c>
      <c r="B1011" s="7">
        <v>5656</v>
      </c>
      <c r="C1011" s="19" t="s">
        <v>8338</v>
      </c>
      <c r="D1011" s="6">
        <v>6000</v>
      </c>
      <c r="E1011" s="6">
        <v>6000</v>
      </c>
      <c r="F1011" s="6"/>
      <c r="G1011" s="6"/>
      <c r="H1011" s="6">
        <f>E1011-F1011</f>
        <v>6000</v>
      </c>
      <c r="I1011" s="6">
        <f>+I1010+G1011-H1011</f>
        <v>1175977.804999999</v>
      </c>
      <c r="J1011" s="19" t="s">
        <v>8339</v>
      </c>
      <c r="K1011" s="7"/>
      <c r="L1011" s="123" t="s">
        <v>8409</v>
      </c>
    </row>
    <row r="1012" spans="1:12" x14ac:dyDescent="0.2">
      <c r="A1012" s="105">
        <v>41631</v>
      </c>
      <c r="B1012" s="7">
        <v>5657</v>
      </c>
      <c r="C1012" s="20" t="s">
        <v>7901</v>
      </c>
      <c r="D1012" s="6">
        <v>7000</v>
      </c>
      <c r="E1012" s="6">
        <v>7000</v>
      </c>
      <c r="F1012" s="6"/>
      <c r="G1012" s="6"/>
      <c r="H1012" s="6">
        <f>E1012-F1012</f>
        <v>7000</v>
      </c>
      <c r="I1012" s="6">
        <f>+I1011+G1012-H1012</f>
        <v>1168977.804999999</v>
      </c>
      <c r="J1012" s="20" t="s">
        <v>8530</v>
      </c>
      <c r="K1012" s="7"/>
      <c r="L1012" s="123" t="s">
        <v>5540</v>
      </c>
    </row>
    <row r="1013" spans="1:12" x14ac:dyDescent="0.2">
      <c r="A1013" s="105">
        <v>41631</v>
      </c>
      <c r="B1013" s="7">
        <v>5658</v>
      </c>
      <c r="C1013" s="20" t="s">
        <v>7846</v>
      </c>
      <c r="D1013" s="6">
        <v>4000</v>
      </c>
      <c r="E1013" s="6">
        <v>4000</v>
      </c>
      <c r="F1013" s="6"/>
      <c r="G1013" s="6"/>
      <c r="H1013" s="6">
        <f>E1013-F1013</f>
        <v>4000</v>
      </c>
      <c r="I1013" s="6">
        <f>+I1012+G1013-H1013</f>
        <v>1164977.804999999</v>
      </c>
      <c r="J1013" s="20" t="s">
        <v>8529</v>
      </c>
      <c r="K1013" s="7"/>
      <c r="L1013" s="123" t="s">
        <v>5540</v>
      </c>
    </row>
    <row r="1014" spans="1:12" x14ac:dyDescent="0.2">
      <c r="A1014" s="105">
        <v>41631</v>
      </c>
      <c r="B1014" s="7">
        <v>5659</v>
      </c>
      <c r="C1014" s="20" t="s">
        <v>8292</v>
      </c>
      <c r="D1014" s="6">
        <v>2000</v>
      </c>
      <c r="E1014" s="6">
        <v>2000</v>
      </c>
      <c r="F1014" s="6"/>
      <c r="G1014" s="6"/>
      <c r="H1014" s="6">
        <f>E1014-F1014</f>
        <v>2000</v>
      </c>
      <c r="I1014" s="6">
        <f>+I1013+G1014-H1014</f>
        <v>1162977.804999999</v>
      </c>
      <c r="J1014" s="20" t="s">
        <v>8529</v>
      </c>
      <c r="K1014" s="7"/>
      <c r="L1014" s="123" t="s">
        <v>5540</v>
      </c>
    </row>
    <row r="1015" spans="1:12" x14ac:dyDescent="0.2">
      <c r="A1015" s="105">
        <v>41631</v>
      </c>
      <c r="B1015" s="7">
        <v>5660</v>
      </c>
      <c r="C1015" s="20" t="s">
        <v>8330</v>
      </c>
      <c r="D1015" s="6">
        <v>2000</v>
      </c>
      <c r="E1015" s="6">
        <v>2000</v>
      </c>
      <c r="F1015" s="6"/>
      <c r="G1015" s="6"/>
      <c r="H1015" s="6">
        <f>E1015-F1015</f>
        <v>2000</v>
      </c>
      <c r="I1015" s="6">
        <f>+I1014+G1015-H1015</f>
        <v>1160977.804999999</v>
      </c>
      <c r="J1015" s="20" t="s">
        <v>8529</v>
      </c>
      <c r="K1015" s="7"/>
      <c r="L1015" s="123" t="s">
        <v>5540</v>
      </c>
    </row>
    <row r="1016" spans="1:12" x14ac:dyDescent="0.2">
      <c r="A1016" s="105">
        <v>41631</v>
      </c>
      <c r="B1016" s="7">
        <v>5661</v>
      </c>
      <c r="C1016" s="20" t="s">
        <v>8331</v>
      </c>
      <c r="D1016" s="6">
        <v>2000</v>
      </c>
      <c r="E1016" s="6">
        <v>2000</v>
      </c>
      <c r="F1016" s="6"/>
      <c r="G1016" s="6"/>
      <c r="H1016" s="6">
        <f>E1016-F1016</f>
        <v>2000</v>
      </c>
      <c r="I1016" s="6">
        <f>+I1015+G1016-H1016</f>
        <v>1158977.804999999</v>
      </c>
      <c r="J1016" s="20" t="s">
        <v>8529</v>
      </c>
      <c r="K1016" s="7"/>
      <c r="L1016" s="123" t="s">
        <v>5540</v>
      </c>
    </row>
    <row r="1017" spans="1:12" x14ac:dyDescent="0.2">
      <c r="A1017" s="105">
        <v>41631</v>
      </c>
      <c r="B1017" s="7">
        <v>5662</v>
      </c>
      <c r="C1017" s="20" t="s">
        <v>8335</v>
      </c>
      <c r="D1017" s="6">
        <v>6000</v>
      </c>
      <c r="E1017" s="6">
        <v>6000</v>
      </c>
      <c r="F1017" s="6"/>
      <c r="G1017" s="6"/>
      <c r="H1017" s="6">
        <f>E1017-F1017</f>
        <v>6000</v>
      </c>
      <c r="I1017" s="6">
        <f>+I1016+G1017-H1017</f>
        <v>1152977.804999999</v>
      </c>
      <c r="J1017" s="20" t="s">
        <v>8334</v>
      </c>
      <c r="K1017" s="7"/>
      <c r="L1017" s="123" t="s">
        <v>5540</v>
      </c>
    </row>
    <row r="1018" spans="1:12" x14ac:dyDescent="0.2">
      <c r="A1018" s="105">
        <v>41631</v>
      </c>
      <c r="B1018" s="7">
        <v>5663</v>
      </c>
      <c r="C1018" s="19" t="s">
        <v>8329</v>
      </c>
      <c r="D1018" s="6">
        <v>4000</v>
      </c>
      <c r="E1018" s="6">
        <v>4000</v>
      </c>
      <c r="F1018" s="6"/>
      <c r="G1018" s="6"/>
      <c r="H1018" s="6">
        <f>E1018-F1018</f>
        <v>4000</v>
      </c>
      <c r="I1018" s="6">
        <f>+I1017+G1018-H1018</f>
        <v>1148977.804999999</v>
      </c>
      <c r="J1018" s="19" t="s">
        <v>8328</v>
      </c>
      <c r="K1018" s="7"/>
      <c r="L1018" s="123" t="s">
        <v>5540</v>
      </c>
    </row>
    <row r="1019" spans="1:12" x14ac:dyDescent="0.2">
      <c r="A1019" s="105">
        <v>41631</v>
      </c>
      <c r="B1019" s="7">
        <v>5664</v>
      </c>
      <c r="C1019" s="19" t="s">
        <v>8325</v>
      </c>
      <c r="D1019" s="6">
        <v>3000</v>
      </c>
      <c r="E1019" s="6">
        <v>3000</v>
      </c>
      <c r="F1019" s="6"/>
      <c r="G1019" s="6"/>
      <c r="H1019" s="6">
        <f>E1019-F1019</f>
        <v>3000</v>
      </c>
      <c r="I1019" s="6">
        <f>+I1018+G1019-H1019</f>
        <v>1145977.804999999</v>
      </c>
      <c r="J1019" s="19" t="s">
        <v>8322</v>
      </c>
      <c r="K1019" s="7"/>
      <c r="L1019" s="123" t="s">
        <v>5540</v>
      </c>
    </row>
    <row r="1020" spans="1:12" x14ac:dyDescent="0.2">
      <c r="A1020" s="105">
        <v>41631</v>
      </c>
      <c r="B1020" s="7">
        <v>5665</v>
      </c>
      <c r="C1020" s="19" t="s">
        <v>7083</v>
      </c>
      <c r="D1020" s="6">
        <v>4000</v>
      </c>
      <c r="E1020" s="6">
        <v>4000</v>
      </c>
      <c r="F1020" s="6"/>
      <c r="G1020" s="6"/>
      <c r="H1020" s="6">
        <f>E1020-F1020</f>
        <v>4000</v>
      </c>
      <c r="I1020" s="6">
        <f>+I1019+G1020-H1020</f>
        <v>1141977.804999999</v>
      </c>
      <c r="J1020" s="19" t="s">
        <v>8307</v>
      </c>
      <c r="K1020" s="7"/>
      <c r="L1020" s="123" t="s">
        <v>8409</v>
      </c>
    </row>
    <row r="1021" spans="1:12" x14ac:dyDescent="0.2">
      <c r="A1021" s="105">
        <v>41631</v>
      </c>
      <c r="B1021" s="7">
        <v>5666</v>
      </c>
      <c r="C1021" s="19" t="s">
        <v>8323</v>
      </c>
      <c r="D1021" s="6">
        <v>3000</v>
      </c>
      <c r="E1021" s="6">
        <v>3000</v>
      </c>
      <c r="F1021" s="6"/>
      <c r="G1021" s="6"/>
      <c r="H1021" s="6">
        <f>E1021-F1021</f>
        <v>3000</v>
      </c>
      <c r="I1021" s="6">
        <f>+I1020+G1021-H1021</f>
        <v>1138977.804999999</v>
      </c>
      <c r="J1021" s="19" t="s">
        <v>8322</v>
      </c>
      <c r="K1021" s="7"/>
      <c r="L1021" s="123" t="s">
        <v>5540</v>
      </c>
    </row>
    <row r="1022" spans="1:12" x14ac:dyDescent="0.2">
      <c r="A1022" s="105">
        <v>41631</v>
      </c>
      <c r="B1022" s="7">
        <v>5667</v>
      </c>
      <c r="C1022" s="19" t="s">
        <v>8321</v>
      </c>
      <c r="D1022" s="6">
        <v>2000</v>
      </c>
      <c r="E1022" s="6">
        <v>2000</v>
      </c>
      <c r="F1022" s="6"/>
      <c r="G1022" s="6"/>
      <c r="H1022" s="6">
        <f>E1022-F1022</f>
        <v>2000</v>
      </c>
      <c r="I1022" s="6">
        <f>+I1021+G1022-H1022</f>
        <v>1136977.804999999</v>
      </c>
      <c r="J1022" s="19" t="s">
        <v>8170</v>
      </c>
      <c r="K1022" s="7"/>
      <c r="L1022" s="123" t="s">
        <v>5540</v>
      </c>
    </row>
    <row r="1023" spans="1:12" x14ac:dyDescent="0.2">
      <c r="A1023" s="105">
        <v>41631</v>
      </c>
      <c r="B1023" s="7">
        <v>5668</v>
      </c>
      <c r="C1023" s="19" t="s">
        <v>5971</v>
      </c>
      <c r="D1023" s="6">
        <v>5000</v>
      </c>
      <c r="E1023" s="6">
        <v>5000</v>
      </c>
      <c r="F1023" s="6"/>
      <c r="G1023" s="6"/>
      <c r="H1023" s="6">
        <f>E1023-F1023</f>
        <v>5000</v>
      </c>
      <c r="I1023" s="6">
        <f>+I1022+G1023-H1023</f>
        <v>1131977.804999999</v>
      </c>
      <c r="J1023" s="19" t="s">
        <v>8312</v>
      </c>
      <c r="K1023" s="7"/>
      <c r="L1023" s="123" t="s">
        <v>5540</v>
      </c>
    </row>
    <row r="1024" spans="1:12" x14ac:dyDescent="0.2">
      <c r="A1024" s="105">
        <v>41631</v>
      </c>
      <c r="B1024" s="7">
        <v>5669</v>
      </c>
      <c r="C1024" s="19" t="s">
        <v>5897</v>
      </c>
      <c r="D1024" s="6">
        <v>3500</v>
      </c>
      <c r="E1024" s="6">
        <v>3500</v>
      </c>
      <c r="F1024" s="6"/>
      <c r="G1024" s="6"/>
      <c r="H1024" s="6">
        <f>E1024-F1024</f>
        <v>3500</v>
      </c>
      <c r="I1024" s="6">
        <f>+I1023+G1024-H1024</f>
        <v>1128477.804999999</v>
      </c>
      <c r="J1024" s="19" t="s">
        <v>8170</v>
      </c>
      <c r="K1024" s="7"/>
      <c r="L1024" s="123" t="s">
        <v>8409</v>
      </c>
    </row>
    <row r="1025" spans="1:12" x14ac:dyDescent="0.2">
      <c r="A1025" s="105">
        <v>41631</v>
      </c>
      <c r="B1025" s="7">
        <v>5670</v>
      </c>
      <c r="C1025" s="19" t="s">
        <v>7090</v>
      </c>
      <c r="D1025" s="6">
        <v>2000</v>
      </c>
      <c r="E1025" s="6">
        <v>2000</v>
      </c>
      <c r="F1025" s="6"/>
      <c r="G1025" s="6"/>
      <c r="H1025" s="6">
        <f>E1025-F1025</f>
        <v>2000</v>
      </c>
      <c r="I1025" s="6">
        <f>+I1024+G1025-H1025</f>
        <v>1126477.804999999</v>
      </c>
      <c r="J1025" s="19" t="s">
        <v>8311</v>
      </c>
      <c r="K1025" s="7"/>
      <c r="L1025" s="123" t="s">
        <v>5540</v>
      </c>
    </row>
    <row r="1026" spans="1:12" x14ac:dyDescent="0.2">
      <c r="A1026" s="105">
        <v>41631</v>
      </c>
      <c r="B1026" s="7">
        <v>5671</v>
      </c>
      <c r="C1026" s="19" t="s">
        <v>7008</v>
      </c>
      <c r="D1026" s="6">
        <v>3000</v>
      </c>
      <c r="E1026" s="6">
        <v>3000</v>
      </c>
      <c r="F1026" s="6"/>
      <c r="G1026" s="6"/>
      <c r="H1026" s="6">
        <f>E1026-F1026</f>
        <v>3000</v>
      </c>
      <c r="I1026" s="6">
        <f>+I1025+G1026-H1026</f>
        <v>1123477.804999999</v>
      </c>
      <c r="J1026" s="19" t="s">
        <v>8528</v>
      </c>
      <c r="K1026" s="7"/>
      <c r="L1026" s="123" t="s">
        <v>8409</v>
      </c>
    </row>
    <row r="1027" spans="1:12" x14ac:dyDescent="0.2">
      <c r="A1027" s="105">
        <v>41631</v>
      </c>
      <c r="B1027" s="7">
        <v>5672</v>
      </c>
      <c r="C1027" s="19" t="s">
        <v>8397</v>
      </c>
      <c r="D1027" s="6">
        <v>6000</v>
      </c>
      <c r="E1027" s="6">
        <v>6000</v>
      </c>
      <c r="F1027" s="6"/>
      <c r="G1027" s="6"/>
      <c r="H1027" s="6">
        <f>E1027-F1027</f>
        <v>6000</v>
      </c>
      <c r="I1027" s="6">
        <f>+I1026+G1027-H1027</f>
        <v>1117477.804999999</v>
      </c>
      <c r="J1027" s="19" t="s">
        <v>8527</v>
      </c>
      <c r="K1027" s="7"/>
      <c r="L1027" s="123" t="s">
        <v>5540</v>
      </c>
    </row>
    <row r="1028" spans="1:12" x14ac:dyDescent="0.2">
      <c r="A1028" s="105">
        <v>41631</v>
      </c>
      <c r="B1028" s="7">
        <v>5673</v>
      </c>
      <c r="C1028" s="19" t="s">
        <v>8337</v>
      </c>
      <c r="D1028" s="6">
        <v>6000</v>
      </c>
      <c r="E1028" s="6">
        <v>6000</v>
      </c>
      <c r="F1028" s="6"/>
      <c r="G1028" s="6"/>
      <c r="H1028" s="6">
        <f>E1028-F1028</f>
        <v>6000</v>
      </c>
      <c r="I1028" s="6">
        <f>+I1027+G1028-H1028</f>
        <v>1111477.804999999</v>
      </c>
      <c r="J1028" s="19" t="s">
        <v>8526</v>
      </c>
      <c r="K1028" s="7"/>
      <c r="L1028" s="123" t="s">
        <v>5540</v>
      </c>
    </row>
    <row r="1029" spans="1:12" x14ac:dyDescent="0.2">
      <c r="A1029" s="105">
        <v>41631</v>
      </c>
      <c r="B1029" s="7">
        <v>5674</v>
      </c>
      <c r="C1029" s="19" t="s">
        <v>8525</v>
      </c>
      <c r="D1029" s="6">
        <v>6000</v>
      </c>
      <c r="E1029" s="6">
        <v>6000</v>
      </c>
      <c r="F1029" s="6"/>
      <c r="G1029" s="6"/>
      <c r="H1029" s="6">
        <f>E1029-F1029</f>
        <v>6000</v>
      </c>
      <c r="I1029" s="6">
        <f>+I1028+G1029-H1029</f>
        <v>1105477.804999999</v>
      </c>
      <c r="J1029" s="19" t="s">
        <v>6468</v>
      </c>
      <c r="K1029" s="7"/>
      <c r="L1029" s="123" t="s">
        <v>5540</v>
      </c>
    </row>
    <row r="1030" spans="1:12" x14ac:dyDescent="0.2">
      <c r="A1030" s="105">
        <v>41631</v>
      </c>
      <c r="B1030" s="7">
        <v>5675</v>
      </c>
      <c r="C1030" s="19" t="s">
        <v>8131</v>
      </c>
      <c r="D1030" s="6">
        <v>3000</v>
      </c>
      <c r="E1030" s="6">
        <v>3000</v>
      </c>
      <c r="F1030" s="6"/>
      <c r="G1030" s="6"/>
      <c r="H1030" s="6">
        <f>E1030-F1030</f>
        <v>3000</v>
      </c>
      <c r="I1030" s="6">
        <f>+I1029+G1030-H1030</f>
        <v>1102477.804999999</v>
      </c>
      <c r="J1030" s="19" t="s">
        <v>8524</v>
      </c>
      <c r="K1030" s="7"/>
      <c r="L1030" s="123" t="s">
        <v>5540</v>
      </c>
    </row>
    <row r="1031" spans="1:12" x14ac:dyDescent="0.2">
      <c r="A1031" s="105">
        <v>41631</v>
      </c>
      <c r="B1031" s="7">
        <v>5676</v>
      </c>
      <c r="C1031" s="19" t="s">
        <v>8308</v>
      </c>
      <c r="D1031" s="6">
        <v>3500</v>
      </c>
      <c r="E1031" s="6">
        <v>3500</v>
      </c>
      <c r="F1031" s="6"/>
      <c r="G1031" s="6"/>
      <c r="H1031" s="6">
        <f>E1031-F1031</f>
        <v>3500</v>
      </c>
      <c r="I1031" s="6">
        <f>+I1030+G1031-H1031</f>
        <v>1098977.804999999</v>
      </c>
      <c r="J1031" s="19" t="s">
        <v>8524</v>
      </c>
      <c r="K1031" s="7"/>
      <c r="L1031" s="123" t="s">
        <v>5540</v>
      </c>
    </row>
    <row r="1032" spans="1:12" x14ac:dyDescent="0.2">
      <c r="A1032" s="105">
        <v>41631</v>
      </c>
      <c r="B1032" s="7">
        <v>5677</v>
      </c>
      <c r="C1032" s="19" t="s">
        <v>8309</v>
      </c>
      <c r="D1032" s="6">
        <v>3500</v>
      </c>
      <c r="E1032" s="6">
        <v>3500</v>
      </c>
      <c r="F1032" s="6"/>
      <c r="G1032" s="6"/>
      <c r="H1032" s="6">
        <f>E1032-F1032</f>
        <v>3500</v>
      </c>
      <c r="I1032" s="6">
        <f>+I1031+G1032-H1032</f>
        <v>1095477.804999999</v>
      </c>
      <c r="J1032" s="19" t="s">
        <v>8524</v>
      </c>
      <c r="K1032" s="7"/>
      <c r="L1032" s="123" t="s">
        <v>5540</v>
      </c>
    </row>
    <row r="1033" spans="1:12" x14ac:dyDescent="0.2">
      <c r="A1033" s="105">
        <v>41631</v>
      </c>
      <c r="B1033" s="7">
        <v>5678</v>
      </c>
      <c r="C1033" s="19" t="s">
        <v>8319</v>
      </c>
      <c r="D1033" s="6">
        <v>6000</v>
      </c>
      <c r="E1033" s="6">
        <v>6000</v>
      </c>
      <c r="F1033" s="6"/>
      <c r="G1033" s="6"/>
      <c r="H1033" s="6">
        <f>E1033-F1033</f>
        <v>6000</v>
      </c>
      <c r="I1033" s="6">
        <f>+I1032+G1033-H1033</f>
        <v>1089477.804999999</v>
      </c>
      <c r="J1033" s="19" t="s">
        <v>8524</v>
      </c>
      <c r="K1033" s="7"/>
      <c r="L1033" s="123" t="s">
        <v>5540</v>
      </c>
    </row>
    <row r="1034" spans="1:12" x14ac:dyDescent="0.2">
      <c r="A1034" s="105">
        <v>41631</v>
      </c>
      <c r="B1034" s="7">
        <v>5679</v>
      </c>
      <c r="C1034" s="19" t="s">
        <v>7846</v>
      </c>
      <c r="D1034" s="6">
        <v>5000</v>
      </c>
      <c r="E1034" s="6">
        <v>5000</v>
      </c>
      <c r="F1034" s="6"/>
      <c r="G1034" s="6"/>
      <c r="H1034" s="6">
        <f>E1034-F1034</f>
        <v>5000</v>
      </c>
      <c r="I1034" s="6">
        <f>+I1033+G1034-H1034</f>
        <v>1084477.804999999</v>
      </c>
      <c r="J1034" s="19" t="s">
        <v>8523</v>
      </c>
      <c r="K1034" s="7"/>
      <c r="L1034" s="123" t="s">
        <v>5540</v>
      </c>
    </row>
    <row r="1035" spans="1:12" x14ac:dyDescent="0.2">
      <c r="A1035" s="19"/>
      <c r="B1035" s="7">
        <v>5680</v>
      </c>
      <c r="C1035" s="19" t="s">
        <v>5790</v>
      </c>
      <c r="D1035" s="6"/>
      <c r="E1035" s="6"/>
      <c r="F1035" s="6">
        <f>E1035*0.05</f>
        <v>0</v>
      </c>
      <c r="G1035" s="6"/>
      <c r="H1035" s="6">
        <f>E1035-F1035</f>
        <v>0</v>
      </c>
      <c r="I1035" s="6">
        <f>+I1034+G1035-H1035</f>
        <v>1084477.804999999</v>
      </c>
      <c r="J1035" s="19" t="s">
        <v>5790</v>
      </c>
      <c r="K1035" s="7"/>
      <c r="L1035" s="123" t="s">
        <v>5789</v>
      </c>
    </row>
    <row r="1036" spans="1:12" x14ac:dyDescent="0.2">
      <c r="A1036" s="105">
        <v>41631</v>
      </c>
      <c r="B1036" s="7">
        <v>5681</v>
      </c>
      <c r="C1036" s="19" t="s">
        <v>6294</v>
      </c>
      <c r="D1036" s="6">
        <v>5000</v>
      </c>
      <c r="E1036" s="6">
        <v>5000</v>
      </c>
      <c r="F1036" s="6"/>
      <c r="G1036" s="6"/>
      <c r="H1036" s="6">
        <f>E1036-F1036</f>
        <v>5000</v>
      </c>
      <c r="I1036" s="6">
        <f>+I1035+G1036-H1036</f>
        <v>1079477.804999999</v>
      </c>
      <c r="J1036" s="19" t="s">
        <v>8523</v>
      </c>
      <c r="K1036" s="7"/>
      <c r="L1036" s="123" t="s">
        <v>5540</v>
      </c>
    </row>
    <row r="1037" spans="1:12" x14ac:dyDescent="0.2">
      <c r="A1037" s="105">
        <v>41631</v>
      </c>
      <c r="B1037" s="7">
        <v>5682</v>
      </c>
      <c r="C1037" s="19" t="s">
        <v>8292</v>
      </c>
      <c r="D1037" s="6">
        <v>5000</v>
      </c>
      <c r="E1037" s="6">
        <v>5000</v>
      </c>
      <c r="F1037" s="6"/>
      <c r="G1037" s="6"/>
      <c r="H1037" s="6">
        <f>E1037-F1037</f>
        <v>5000</v>
      </c>
      <c r="I1037" s="6">
        <f>+I1036+G1037-H1037</f>
        <v>1074477.804999999</v>
      </c>
      <c r="J1037" s="19" t="s">
        <v>8523</v>
      </c>
      <c r="K1037" s="7"/>
      <c r="L1037" s="123" t="s">
        <v>5540</v>
      </c>
    </row>
    <row r="1038" spans="1:12" x14ac:dyDescent="0.2">
      <c r="A1038" s="105">
        <v>41631</v>
      </c>
      <c r="B1038" s="7">
        <v>5683</v>
      </c>
      <c r="C1038" s="19" t="s">
        <v>7127</v>
      </c>
      <c r="D1038" s="6">
        <v>5000</v>
      </c>
      <c r="E1038" s="6">
        <v>5000</v>
      </c>
      <c r="F1038" s="6"/>
      <c r="G1038" s="6"/>
      <c r="H1038" s="6">
        <f>E1038-F1038</f>
        <v>5000</v>
      </c>
      <c r="I1038" s="6">
        <f>+I1037+G1038-H1038</f>
        <v>1069477.804999999</v>
      </c>
      <c r="J1038" s="19" t="s">
        <v>8523</v>
      </c>
      <c r="K1038" s="7"/>
      <c r="L1038" s="123" t="s">
        <v>5540</v>
      </c>
    </row>
    <row r="1039" spans="1:12" x14ac:dyDescent="0.2">
      <c r="A1039" s="105">
        <v>41631</v>
      </c>
      <c r="B1039" s="7">
        <v>5684</v>
      </c>
      <c r="C1039" s="19" t="s">
        <v>5971</v>
      </c>
      <c r="D1039" s="6">
        <v>3000</v>
      </c>
      <c r="E1039" s="6">
        <v>3000</v>
      </c>
      <c r="F1039" s="6"/>
      <c r="G1039" s="6"/>
      <c r="H1039" s="6">
        <f>E1039-F1039</f>
        <v>3000</v>
      </c>
      <c r="I1039" s="6">
        <f>+I1038+G1039-H1039</f>
        <v>1066477.804999999</v>
      </c>
      <c r="J1039" s="19" t="s">
        <v>8522</v>
      </c>
      <c r="K1039" s="7"/>
      <c r="L1039" s="123" t="s">
        <v>5540</v>
      </c>
    </row>
    <row r="1040" spans="1:12" x14ac:dyDescent="0.2">
      <c r="A1040" s="105">
        <v>41631</v>
      </c>
      <c r="B1040" s="7">
        <v>5685</v>
      </c>
      <c r="C1040" s="19" t="s">
        <v>8521</v>
      </c>
      <c r="D1040" s="6">
        <v>4000</v>
      </c>
      <c r="E1040" s="6">
        <v>4000</v>
      </c>
      <c r="F1040" s="6"/>
      <c r="G1040" s="6"/>
      <c r="H1040" s="6">
        <f>E1040-F1040</f>
        <v>4000</v>
      </c>
      <c r="I1040" s="6">
        <f>+I1039+G1040-H1040</f>
        <v>1062477.804999999</v>
      </c>
      <c r="J1040" s="19" t="s">
        <v>8520</v>
      </c>
      <c r="K1040" s="7">
        <v>5</v>
      </c>
      <c r="L1040" s="123" t="s">
        <v>5540</v>
      </c>
    </row>
    <row r="1041" spans="1:12" x14ac:dyDescent="0.2">
      <c r="A1041" s="105">
        <v>41631</v>
      </c>
      <c r="B1041" s="7">
        <v>5686</v>
      </c>
      <c r="C1041" s="19" t="s">
        <v>8519</v>
      </c>
      <c r="D1041" s="6">
        <v>8745</v>
      </c>
      <c r="E1041" s="6">
        <v>8745</v>
      </c>
      <c r="F1041" s="6">
        <f>E1041*0.05</f>
        <v>437.25</v>
      </c>
      <c r="G1041" s="6"/>
      <c r="H1041" s="6">
        <f>E1041-F1041</f>
        <v>8307.75</v>
      </c>
      <c r="I1041" s="6">
        <f>+I1040+G1041-H1041</f>
        <v>1054170.054999999</v>
      </c>
      <c r="J1041" s="19" t="s">
        <v>7186</v>
      </c>
      <c r="K1041" s="7">
        <v>5</v>
      </c>
      <c r="L1041" s="123" t="s">
        <v>5540</v>
      </c>
    </row>
    <row r="1042" spans="1:12" x14ac:dyDescent="0.2">
      <c r="A1042" s="105">
        <v>41631</v>
      </c>
      <c r="B1042" s="7">
        <v>5687</v>
      </c>
      <c r="C1042" s="19" t="s">
        <v>8297</v>
      </c>
      <c r="D1042" s="6">
        <v>4068.64</v>
      </c>
      <c r="E1042" s="6">
        <v>4068.64</v>
      </c>
      <c r="F1042" s="6">
        <v>172.4</v>
      </c>
      <c r="G1042" s="6"/>
      <c r="H1042" s="6">
        <f>E1042-F1042</f>
        <v>3896.24</v>
      </c>
      <c r="I1042" s="6">
        <f>+I1041+G1042-H1042</f>
        <v>1050273.814999999</v>
      </c>
      <c r="J1042" s="19" t="s">
        <v>8078</v>
      </c>
      <c r="K1042" s="7">
        <v>5</v>
      </c>
      <c r="L1042" s="123" t="s">
        <v>8409</v>
      </c>
    </row>
    <row r="1043" spans="1:12" x14ac:dyDescent="0.2">
      <c r="A1043" s="105">
        <v>41631</v>
      </c>
      <c r="B1043" s="7">
        <v>5688</v>
      </c>
      <c r="C1043" s="19" t="s">
        <v>8348</v>
      </c>
      <c r="D1043" s="6">
        <v>14000</v>
      </c>
      <c r="E1043" s="6">
        <v>14000</v>
      </c>
      <c r="F1043" s="6"/>
      <c r="G1043" s="6"/>
      <c r="H1043" s="6">
        <f>E1043-F1043</f>
        <v>14000</v>
      </c>
      <c r="I1043" s="6">
        <f>+I1042+G1043-H1043</f>
        <v>1036273.814999999</v>
      </c>
      <c r="J1043" s="19" t="s">
        <v>8228</v>
      </c>
      <c r="K1043" s="7"/>
      <c r="L1043" s="123" t="s">
        <v>5540</v>
      </c>
    </row>
    <row r="1044" spans="1:12" x14ac:dyDescent="0.2">
      <c r="A1044" s="105">
        <v>41631</v>
      </c>
      <c r="B1044" s="7">
        <v>5689</v>
      </c>
      <c r="C1044" s="19" t="s">
        <v>7903</v>
      </c>
      <c r="D1044" s="6">
        <v>14000</v>
      </c>
      <c r="E1044" s="6">
        <v>14000</v>
      </c>
      <c r="F1044" s="6"/>
      <c r="G1044" s="6"/>
      <c r="H1044" s="6">
        <f>E1044-F1044</f>
        <v>14000</v>
      </c>
      <c r="I1044" s="6">
        <f>+I1043+G1044-H1044</f>
        <v>1022273.814999999</v>
      </c>
      <c r="J1044" s="19" t="s">
        <v>8228</v>
      </c>
      <c r="K1044" s="7"/>
      <c r="L1044" s="123" t="s">
        <v>5540</v>
      </c>
    </row>
    <row r="1045" spans="1:12" x14ac:dyDescent="0.2">
      <c r="A1045" s="105">
        <v>41631</v>
      </c>
      <c r="B1045" s="7">
        <v>5690</v>
      </c>
      <c r="C1045" s="19" t="s">
        <v>5728</v>
      </c>
      <c r="D1045" s="6">
        <v>3150</v>
      </c>
      <c r="E1045" s="6">
        <v>3150</v>
      </c>
      <c r="F1045" s="6"/>
      <c r="G1045" s="6"/>
      <c r="H1045" s="6">
        <f>E1045-F1045</f>
        <v>3150</v>
      </c>
      <c r="I1045" s="6">
        <f>+I1044+G1045-H1045</f>
        <v>1019123.814999999</v>
      </c>
      <c r="J1045" s="19" t="s">
        <v>8518</v>
      </c>
      <c r="K1045" s="7">
        <v>5</v>
      </c>
      <c r="L1045" s="123" t="s">
        <v>5540</v>
      </c>
    </row>
    <row r="1046" spans="1:12" x14ac:dyDescent="0.2">
      <c r="A1046" s="105">
        <v>41631</v>
      </c>
      <c r="B1046" s="7">
        <v>5691</v>
      </c>
      <c r="C1046" s="19" t="s">
        <v>418</v>
      </c>
      <c r="D1046" s="6">
        <v>2000</v>
      </c>
      <c r="E1046" s="6">
        <v>2000</v>
      </c>
      <c r="F1046" s="6"/>
      <c r="G1046" s="6"/>
      <c r="H1046" s="6">
        <f>E1046-F1046</f>
        <v>2000</v>
      </c>
      <c r="I1046" s="6">
        <f>+I1045+G1046-H1046</f>
        <v>1017123.814999999</v>
      </c>
      <c r="J1046" s="19" t="s">
        <v>8210</v>
      </c>
      <c r="K1046" s="7"/>
      <c r="L1046" s="123" t="s">
        <v>5540</v>
      </c>
    </row>
    <row r="1047" spans="1:12" x14ac:dyDescent="0.2">
      <c r="A1047" s="105">
        <v>41631</v>
      </c>
      <c r="B1047" s="7">
        <v>5692</v>
      </c>
      <c r="C1047" s="19" t="s">
        <v>7458</v>
      </c>
      <c r="D1047" s="6">
        <v>5625</v>
      </c>
      <c r="E1047" s="6">
        <v>5625</v>
      </c>
      <c r="F1047" s="6"/>
      <c r="G1047" s="6"/>
      <c r="H1047" s="6">
        <f>E1047-F1047</f>
        <v>5625</v>
      </c>
      <c r="I1047" s="6">
        <f>+I1046+G1047-H1047</f>
        <v>1011498.814999999</v>
      </c>
      <c r="J1047" s="19" t="s">
        <v>8087</v>
      </c>
      <c r="K1047" s="7"/>
      <c r="L1047" s="123" t="s">
        <v>5540</v>
      </c>
    </row>
    <row r="1048" spans="1:12" x14ac:dyDescent="0.2">
      <c r="A1048" s="105">
        <v>41631</v>
      </c>
      <c r="B1048" s="7">
        <v>5693</v>
      </c>
      <c r="C1048" s="19" t="s">
        <v>8517</v>
      </c>
      <c r="D1048" s="6">
        <v>1400</v>
      </c>
      <c r="E1048" s="6">
        <v>1400</v>
      </c>
      <c r="F1048" s="6">
        <f>E1048*0.05</f>
        <v>70</v>
      </c>
      <c r="G1048" s="6"/>
      <c r="H1048" s="6">
        <f>E1048-F1048</f>
        <v>1330</v>
      </c>
      <c r="I1048" s="6">
        <f>+I1047+G1048-H1048</f>
        <v>1010168.814999999</v>
      </c>
      <c r="J1048" s="19" t="s">
        <v>5941</v>
      </c>
      <c r="K1048" s="7">
        <v>5</v>
      </c>
      <c r="L1048" s="123" t="s">
        <v>5540</v>
      </c>
    </row>
    <row r="1049" spans="1:12" x14ac:dyDescent="0.2">
      <c r="A1049" s="105">
        <v>41631</v>
      </c>
      <c r="B1049" s="7">
        <v>5694</v>
      </c>
      <c r="C1049" s="19" t="s">
        <v>7993</v>
      </c>
      <c r="D1049" s="6">
        <v>10000</v>
      </c>
      <c r="E1049" s="6">
        <v>10000</v>
      </c>
      <c r="F1049" s="6"/>
      <c r="G1049" s="6"/>
      <c r="H1049" s="6">
        <f>E1049-F1049</f>
        <v>10000</v>
      </c>
      <c r="I1049" s="6">
        <f>+I1048+G1049-H1049</f>
        <v>1000168.814999999</v>
      </c>
      <c r="J1049" s="19" t="s">
        <v>7664</v>
      </c>
      <c r="K1049" s="7"/>
      <c r="L1049" s="123" t="s">
        <v>5540</v>
      </c>
    </row>
    <row r="1050" spans="1:12" x14ac:dyDescent="0.2">
      <c r="A1050" s="105">
        <v>41631</v>
      </c>
      <c r="B1050" s="7">
        <v>5695</v>
      </c>
      <c r="C1050" s="20" t="s">
        <v>7466</v>
      </c>
      <c r="D1050" s="6">
        <v>6000</v>
      </c>
      <c r="E1050" s="6">
        <v>6000</v>
      </c>
      <c r="F1050" s="6"/>
      <c r="G1050" s="6"/>
      <c r="H1050" s="6">
        <f>E1050-F1050</f>
        <v>6000</v>
      </c>
      <c r="I1050" s="6">
        <f>+I1049+G1050-H1050</f>
        <v>994168.81499999901</v>
      </c>
      <c r="J1050" s="20" t="s">
        <v>6080</v>
      </c>
      <c r="K1050" s="7"/>
      <c r="L1050" s="123" t="s">
        <v>5540</v>
      </c>
    </row>
    <row r="1051" spans="1:12" x14ac:dyDescent="0.2">
      <c r="A1051" s="105">
        <v>41634</v>
      </c>
      <c r="B1051" s="7">
        <v>5696</v>
      </c>
      <c r="C1051" s="19" t="s">
        <v>2921</v>
      </c>
      <c r="D1051" s="6">
        <v>66670</v>
      </c>
      <c r="E1051" s="6">
        <v>66670</v>
      </c>
      <c r="F1051" s="6">
        <v>2825</v>
      </c>
      <c r="G1051" s="6"/>
      <c r="H1051" s="6">
        <f>E1051-F1051</f>
        <v>63845</v>
      </c>
      <c r="I1051" s="6">
        <f>+I1050+G1051-H1051</f>
        <v>930323.81499999901</v>
      </c>
      <c r="J1051" s="19" t="s">
        <v>5941</v>
      </c>
      <c r="K1051" s="7">
        <v>5</v>
      </c>
      <c r="L1051" s="123" t="s">
        <v>5540</v>
      </c>
    </row>
    <row r="1052" spans="1:12" x14ac:dyDescent="0.2">
      <c r="A1052" s="19"/>
      <c r="B1052" s="7">
        <v>5697</v>
      </c>
      <c r="C1052" s="19" t="s">
        <v>5790</v>
      </c>
      <c r="D1052" s="6"/>
      <c r="E1052" s="6"/>
      <c r="F1052" s="6">
        <f>E1052*0.05</f>
        <v>0</v>
      </c>
      <c r="G1052" s="6"/>
      <c r="H1052" s="6">
        <f>E1052-F1052</f>
        <v>0</v>
      </c>
      <c r="I1052" s="6">
        <f>+I1051+G1052-H1052</f>
        <v>930323.81499999901</v>
      </c>
      <c r="J1052" s="19" t="s">
        <v>5790</v>
      </c>
      <c r="K1052" s="7"/>
      <c r="L1052" s="123" t="s">
        <v>5789</v>
      </c>
    </row>
    <row r="1053" spans="1:12" x14ac:dyDescent="0.2">
      <c r="A1053" s="105">
        <v>41635</v>
      </c>
      <c r="B1053" s="7">
        <v>5698</v>
      </c>
      <c r="C1053" s="19" t="s">
        <v>7980</v>
      </c>
      <c r="D1053" s="6">
        <v>10000</v>
      </c>
      <c r="E1053" s="6">
        <v>10000</v>
      </c>
      <c r="F1053" s="6">
        <v>1000</v>
      </c>
      <c r="G1053" s="6"/>
      <c r="H1053" s="6">
        <f>E1053-F1053</f>
        <v>9000</v>
      </c>
      <c r="I1053" s="6">
        <f>+I1052+G1053-H1053</f>
        <v>921323.81499999901</v>
      </c>
      <c r="J1053" s="19" t="s">
        <v>8157</v>
      </c>
      <c r="K1053" s="7"/>
      <c r="L1053" s="123" t="s">
        <v>5540</v>
      </c>
    </row>
    <row r="1054" spans="1:12" x14ac:dyDescent="0.2">
      <c r="A1054" s="105">
        <v>41635</v>
      </c>
      <c r="B1054" s="7">
        <v>5699</v>
      </c>
      <c r="C1054" s="19" t="s">
        <v>7748</v>
      </c>
      <c r="D1054" s="6">
        <v>11894</v>
      </c>
      <c r="E1054" s="6">
        <v>11894</v>
      </c>
      <c r="F1054" s="6">
        <f>E1054*0.05</f>
        <v>594.70000000000005</v>
      </c>
      <c r="G1054" s="6"/>
      <c r="H1054" s="6">
        <f>E1054-F1054</f>
        <v>11299.3</v>
      </c>
      <c r="I1054" s="6">
        <f>+I1053+G1054-H1054</f>
        <v>910024.51499999897</v>
      </c>
      <c r="J1054" s="19" t="s">
        <v>8053</v>
      </c>
      <c r="K1054" s="7">
        <v>5</v>
      </c>
      <c r="L1054" s="123" t="s">
        <v>5540</v>
      </c>
    </row>
    <row r="1055" spans="1:12" x14ac:dyDescent="0.2">
      <c r="A1055" s="105">
        <v>41635</v>
      </c>
      <c r="B1055" s="7">
        <v>5700</v>
      </c>
      <c r="C1055" s="19" t="s">
        <v>8483</v>
      </c>
      <c r="D1055" s="6">
        <v>13889</v>
      </c>
      <c r="E1055" s="6">
        <v>13889</v>
      </c>
      <c r="F1055" s="6">
        <f>E1055*0.05</f>
        <v>694.45</v>
      </c>
      <c r="G1055" s="6"/>
      <c r="H1055" s="6">
        <f>E1055-F1055</f>
        <v>13194.55</v>
      </c>
      <c r="I1055" s="6">
        <f>+I1054+G1055-H1055</f>
        <v>896829.96499999892</v>
      </c>
      <c r="J1055" s="19" t="s">
        <v>8287</v>
      </c>
      <c r="K1055" s="7">
        <v>5</v>
      </c>
      <c r="L1055" s="123" t="s">
        <v>5540</v>
      </c>
    </row>
    <row r="1056" spans="1:12" x14ac:dyDescent="0.2">
      <c r="A1056" s="105">
        <v>41635</v>
      </c>
      <c r="B1056" s="7">
        <v>5701</v>
      </c>
      <c r="C1056" s="19" t="s">
        <v>120</v>
      </c>
      <c r="D1056" s="6">
        <v>16801.439999999999</v>
      </c>
      <c r="E1056" s="6">
        <v>16801.439999999999</v>
      </c>
      <c r="F1056" s="6">
        <v>711.93</v>
      </c>
      <c r="G1056" s="6"/>
      <c r="H1056" s="6">
        <f>E1056-F1056</f>
        <v>16089.509999999998</v>
      </c>
      <c r="I1056" s="6">
        <f>+I1055+G1056-H1056</f>
        <v>880740.45499999891</v>
      </c>
      <c r="J1056" s="19" t="s">
        <v>7725</v>
      </c>
      <c r="K1056" s="7">
        <v>5</v>
      </c>
      <c r="L1056" s="123" t="s">
        <v>5540</v>
      </c>
    </row>
    <row r="1057" spans="1:12" x14ac:dyDescent="0.2">
      <c r="A1057" s="105">
        <v>41635</v>
      </c>
      <c r="B1057" s="7">
        <v>5702</v>
      </c>
      <c r="C1057" s="19" t="s">
        <v>8418</v>
      </c>
      <c r="D1057" s="6">
        <v>9350</v>
      </c>
      <c r="E1057" s="6">
        <v>9350</v>
      </c>
      <c r="F1057" s="6">
        <f>403.81-180</f>
        <v>223.81</v>
      </c>
      <c r="G1057" s="6"/>
      <c r="H1057" s="6">
        <f>E1057-F1057</f>
        <v>9126.19</v>
      </c>
      <c r="I1057" s="6">
        <f>+I1056+G1057-H1057</f>
        <v>871614.26499999897</v>
      </c>
      <c r="J1057" s="19" t="s">
        <v>8516</v>
      </c>
      <c r="K1057" s="7">
        <v>5</v>
      </c>
      <c r="L1057" s="123" t="s">
        <v>5540</v>
      </c>
    </row>
    <row r="1058" spans="1:12" x14ac:dyDescent="0.2">
      <c r="A1058" s="19"/>
      <c r="B1058" s="7">
        <v>5703</v>
      </c>
      <c r="C1058" s="19" t="s">
        <v>5790</v>
      </c>
      <c r="D1058" s="6"/>
      <c r="E1058" s="6"/>
      <c r="F1058" s="6">
        <f>E1058*0.05</f>
        <v>0</v>
      </c>
      <c r="G1058" s="6"/>
      <c r="H1058" s="6">
        <f>E1058-F1058</f>
        <v>0</v>
      </c>
      <c r="I1058" s="6">
        <f>+I1057+G1058-H1058</f>
        <v>871614.26499999897</v>
      </c>
      <c r="J1058" s="19" t="s">
        <v>5790</v>
      </c>
      <c r="K1058" s="7"/>
      <c r="L1058" s="123" t="s">
        <v>5789</v>
      </c>
    </row>
    <row r="1059" spans="1:12" x14ac:dyDescent="0.2">
      <c r="A1059" s="105">
        <v>41635</v>
      </c>
      <c r="B1059" s="7">
        <v>5704</v>
      </c>
      <c r="C1059" s="19" t="s">
        <v>8515</v>
      </c>
      <c r="D1059" s="6">
        <v>12826.39</v>
      </c>
      <c r="E1059" s="6">
        <v>12826.39</v>
      </c>
      <c r="F1059" s="6">
        <v>543.49</v>
      </c>
      <c r="G1059" s="6"/>
      <c r="H1059" s="6">
        <f>E1059-F1059</f>
        <v>12282.9</v>
      </c>
      <c r="I1059" s="6">
        <f>+I1058+G1059-H1059</f>
        <v>859331.36499999894</v>
      </c>
      <c r="J1059" s="19" t="s">
        <v>7691</v>
      </c>
      <c r="K1059" s="7">
        <v>5</v>
      </c>
      <c r="L1059" s="123" t="s">
        <v>5540</v>
      </c>
    </row>
    <row r="1060" spans="1:12" x14ac:dyDescent="0.2">
      <c r="A1060" s="105">
        <v>41635</v>
      </c>
      <c r="B1060" s="7">
        <v>5705</v>
      </c>
      <c r="C1060" s="19" t="s">
        <v>8143</v>
      </c>
      <c r="D1060" s="6">
        <v>30000</v>
      </c>
      <c r="E1060" s="6">
        <v>30000</v>
      </c>
      <c r="F1060" s="6">
        <f>E1060*0.05</f>
        <v>1500</v>
      </c>
      <c r="G1060" s="6"/>
      <c r="H1060" s="6">
        <f>E1060-F1060</f>
        <v>28500</v>
      </c>
      <c r="I1060" s="6">
        <f>+I1059+G1060-H1060</f>
        <v>830831.36499999894</v>
      </c>
      <c r="J1060" s="19" t="s">
        <v>8142</v>
      </c>
      <c r="K1060" s="7">
        <v>5</v>
      </c>
      <c r="L1060" s="123" t="s">
        <v>5540</v>
      </c>
    </row>
    <row r="1061" spans="1:12" x14ac:dyDescent="0.2">
      <c r="A1061" s="105">
        <v>41635</v>
      </c>
      <c r="B1061" s="7">
        <v>5706</v>
      </c>
      <c r="C1061" s="19" t="s">
        <v>126</v>
      </c>
      <c r="D1061" s="6">
        <v>5060</v>
      </c>
      <c r="E1061" s="6">
        <v>5060</v>
      </c>
      <c r="F1061" s="6">
        <f>E1061*0.05</f>
        <v>253</v>
      </c>
      <c r="G1061" s="6"/>
      <c r="H1061" s="6">
        <f>E1061-F1061</f>
        <v>4807</v>
      </c>
      <c r="I1061" s="6">
        <f>+I1060+G1061-H1061</f>
        <v>826024.36499999894</v>
      </c>
      <c r="J1061" s="19" t="s">
        <v>5851</v>
      </c>
      <c r="K1061" s="7">
        <v>5</v>
      </c>
      <c r="L1061" s="123" t="s">
        <v>8409</v>
      </c>
    </row>
    <row r="1062" spans="1:12" x14ac:dyDescent="0.2">
      <c r="A1062" s="105">
        <v>41635</v>
      </c>
      <c r="B1062" s="7">
        <v>5707</v>
      </c>
      <c r="C1062" s="19" t="s">
        <v>7628</v>
      </c>
      <c r="D1062" s="6">
        <v>10000</v>
      </c>
      <c r="E1062" s="6">
        <v>10000</v>
      </c>
      <c r="F1062" s="6">
        <f>E1062*0.05</f>
        <v>500</v>
      </c>
      <c r="G1062" s="6"/>
      <c r="H1062" s="6">
        <f>E1062-F1062</f>
        <v>9500</v>
      </c>
      <c r="I1062" s="6">
        <f>+I1061+G1062-H1062</f>
        <v>816524.36499999894</v>
      </c>
      <c r="J1062" s="19" t="s">
        <v>8354</v>
      </c>
      <c r="K1062" s="7"/>
      <c r="L1062" s="123" t="s">
        <v>5540</v>
      </c>
    </row>
    <row r="1063" spans="1:12" x14ac:dyDescent="0.2">
      <c r="A1063" s="105">
        <v>41635</v>
      </c>
      <c r="B1063" s="7">
        <v>5708</v>
      </c>
      <c r="C1063" s="19" t="s">
        <v>6015</v>
      </c>
      <c r="D1063" s="6">
        <v>11308.31</v>
      </c>
      <c r="E1063" s="6">
        <v>11308.31</v>
      </c>
      <c r="F1063" s="6"/>
      <c r="G1063" s="6"/>
      <c r="H1063" s="6">
        <f>E1063-F1063</f>
        <v>11308.31</v>
      </c>
      <c r="I1063" s="6">
        <f>+I1062+G1063-H1063</f>
        <v>805216.05499999889</v>
      </c>
      <c r="J1063" s="19" t="s">
        <v>8146</v>
      </c>
      <c r="K1063" s="7">
        <v>5</v>
      </c>
      <c r="L1063" s="123" t="s">
        <v>5540</v>
      </c>
    </row>
    <row r="1064" spans="1:12" x14ac:dyDescent="0.2">
      <c r="A1064" s="105">
        <v>41635</v>
      </c>
      <c r="B1064" s="7">
        <v>5709</v>
      </c>
      <c r="C1064" s="19" t="s">
        <v>5871</v>
      </c>
      <c r="D1064" s="6">
        <v>9849</v>
      </c>
      <c r="E1064" s="6">
        <v>9849</v>
      </c>
      <c r="F1064" s="6">
        <f>E1064*0.05</f>
        <v>492.45000000000005</v>
      </c>
      <c r="G1064" s="6"/>
      <c r="H1064" s="6">
        <f>E1064-F1064</f>
        <v>9356.5499999999993</v>
      </c>
      <c r="I1064" s="6">
        <f>+I1063+G1064-H1064</f>
        <v>795859.50499999884</v>
      </c>
      <c r="J1064" s="19" t="s">
        <v>7293</v>
      </c>
      <c r="K1064" s="7">
        <v>5</v>
      </c>
      <c r="L1064" s="123" t="s">
        <v>5540</v>
      </c>
    </row>
    <row r="1065" spans="1:12" x14ac:dyDescent="0.2">
      <c r="A1065" s="105">
        <v>41635</v>
      </c>
      <c r="B1065" s="7">
        <v>5710</v>
      </c>
      <c r="C1065" s="19" t="s">
        <v>267</v>
      </c>
      <c r="D1065" s="6">
        <v>16550</v>
      </c>
      <c r="E1065" s="6">
        <v>16550</v>
      </c>
      <c r="F1065" s="6">
        <v>691.27</v>
      </c>
      <c r="G1065" s="6"/>
      <c r="H1065" s="6">
        <f>E1065-F1065</f>
        <v>15858.73</v>
      </c>
      <c r="I1065" s="6">
        <f>+I1064+G1065-H1065</f>
        <v>780000.77499999886</v>
      </c>
      <c r="J1065" s="19" t="s">
        <v>8514</v>
      </c>
      <c r="K1065" s="7">
        <v>5</v>
      </c>
      <c r="L1065" s="123" t="s">
        <v>5540</v>
      </c>
    </row>
    <row r="1066" spans="1:12" x14ac:dyDescent="0.2">
      <c r="A1066" s="105">
        <v>41635</v>
      </c>
      <c r="B1066" s="7">
        <v>5711</v>
      </c>
      <c r="C1066" s="19" t="s">
        <v>7830</v>
      </c>
      <c r="D1066" s="6">
        <v>24747.01</v>
      </c>
      <c r="E1066" s="6">
        <v>24747.01</v>
      </c>
      <c r="F1066" s="6">
        <f>E1066*0.05</f>
        <v>1237.3505</v>
      </c>
      <c r="G1066" s="6"/>
      <c r="H1066" s="6">
        <f>E1066-F1066</f>
        <v>23509.659499999998</v>
      </c>
      <c r="I1066" s="6">
        <f>+I1065+G1066-H1066</f>
        <v>756491.11549999891</v>
      </c>
      <c r="J1066" s="19" t="s">
        <v>7186</v>
      </c>
      <c r="K1066" s="7">
        <v>5</v>
      </c>
      <c r="L1066" s="123" t="s">
        <v>5540</v>
      </c>
    </row>
    <row r="1067" spans="1:12" x14ac:dyDescent="0.2">
      <c r="A1067" s="105">
        <v>41635</v>
      </c>
      <c r="B1067" s="7">
        <v>5712</v>
      </c>
      <c r="C1067" s="19" t="s">
        <v>8513</v>
      </c>
      <c r="D1067" s="6">
        <v>10520</v>
      </c>
      <c r="E1067" s="6">
        <v>10520</v>
      </c>
      <c r="F1067" s="6">
        <f>E1067*0.05</f>
        <v>526</v>
      </c>
      <c r="G1067" s="6"/>
      <c r="H1067" s="6">
        <f>E1067-F1067</f>
        <v>9994</v>
      </c>
      <c r="I1067" s="6">
        <f>+I1066+G1067-H1067</f>
        <v>746497.11549999891</v>
      </c>
      <c r="J1067" s="19" t="s">
        <v>48</v>
      </c>
      <c r="K1067" s="7">
        <v>5</v>
      </c>
      <c r="L1067" s="123" t="s">
        <v>5540</v>
      </c>
    </row>
    <row r="1068" spans="1:12" x14ac:dyDescent="0.2">
      <c r="A1068" s="105">
        <v>41635</v>
      </c>
      <c r="B1068" s="7">
        <v>5713</v>
      </c>
      <c r="C1068" s="19" t="s">
        <v>7605</v>
      </c>
      <c r="D1068" s="6">
        <v>5750</v>
      </c>
      <c r="E1068" s="6">
        <v>5750</v>
      </c>
      <c r="F1068" s="6">
        <f>E1068*0.05</f>
        <v>287.5</v>
      </c>
      <c r="G1068" s="6"/>
      <c r="H1068" s="6">
        <f>E1068-F1068</f>
        <v>5462.5</v>
      </c>
      <c r="I1068" s="6">
        <f>+I1067+G1068-H1068</f>
        <v>741034.61549999891</v>
      </c>
      <c r="J1068" s="19" t="s">
        <v>7721</v>
      </c>
      <c r="K1068" s="7">
        <v>5</v>
      </c>
      <c r="L1068" s="123" t="s">
        <v>5540</v>
      </c>
    </row>
    <row r="1069" spans="1:12" x14ac:dyDescent="0.2">
      <c r="A1069" s="105">
        <v>41635</v>
      </c>
      <c r="B1069" s="7">
        <v>5714</v>
      </c>
      <c r="C1069" s="19" t="s">
        <v>7977</v>
      </c>
      <c r="D1069" s="6">
        <v>3320</v>
      </c>
      <c r="E1069" s="6">
        <v>3320</v>
      </c>
      <c r="F1069" s="6">
        <v>140.68</v>
      </c>
      <c r="G1069" s="6"/>
      <c r="H1069" s="6">
        <f>E1069-F1069</f>
        <v>3179.32</v>
      </c>
      <c r="I1069" s="6">
        <f>+I1068+G1069-H1069</f>
        <v>737855.29549999896</v>
      </c>
      <c r="J1069" s="19" t="s">
        <v>8450</v>
      </c>
      <c r="K1069" s="7">
        <v>5</v>
      </c>
      <c r="L1069" s="123" t="s">
        <v>5540</v>
      </c>
    </row>
    <row r="1070" spans="1:12" x14ac:dyDescent="0.2">
      <c r="A1070" s="105">
        <v>41635</v>
      </c>
      <c r="B1070" s="7">
        <v>5715</v>
      </c>
      <c r="C1070" s="19" t="s">
        <v>8512</v>
      </c>
      <c r="D1070" s="6">
        <v>3226</v>
      </c>
      <c r="E1070" s="6">
        <v>3226</v>
      </c>
      <c r="F1070" s="6">
        <v>110</v>
      </c>
      <c r="G1070" s="6"/>
      <c r="H1070" s="6">
        <f>E1070-F1070</f>
        <v>3116</v>
      </c>
      <c r="I1070" s="6">
        <f>+I1069+G1070-H1070</f>
        <v>734739.29549999896</v>
      </c>
      <c r="J1070" s="19" t="s">
        <v>8511</v>
      </c>
      <c r="K1070" s="7">
        <v>5</v>
      </c>
      <c r="L1070" s="123" t="s">
        <v>8409</v>
      </c>
    </row>
    <row r="1071" spans="1:12" x14ac:dyDescent="0.2">
      <c r="A1071" s="105">
        <v>41635</v>
      </c>
      <c r="B1071" s="7">
        <v>5716</v>
      </c>
      <c r="C1071" s="19" t="s">
        <v>7134</v>
      </c>
      <c r="D1071" s="6">
        <v>520</v>
      </c>
      <c r="E1071" s="6">
        <v>520</v>
      </c>
      <c r="F1071" s="6"/>
      <c r="G1071" s="6"/>
      <c r="H1071" s="6">
        <f>E1071-F1071</f>
        <v>520</v>
      </c>
      <c r="I1071" s="6">
        <f>+I1070+G1071-H1071</f>
        <v>734219.29549999896</v>
      </c>
      <c r="J1071" s="19" t="s">
        <v>8510</v>
      </c>
      <c r="K1071" s="7">
        <v>5</v>
      </c>
      <c r="L1071" s="123" t="s">
        <v>5540</v>
      </c>
    </row>
    <row r="1072" spans="1:12" x14ac:dyDescent="0.2">
      <c r="A1072" s="19"/>
      <c r="B1072" s="7">
        <v>5717</v>
      </c>
      <c r="C1072" s="19" t="s">
        <v>5790</v>
      </c>
      <c r="D1072" s="6"/>
      <c r="E1072" s="6"/>
      <c r="F1072" s="6">
        <f>E1072*0.05</f>
        <v>0</v>
      </c>
      <c r="G1072" s="6"/>
      <c r="H1072" s="6">
        <f>E1072-F1072</f>
        <v>0</v>
      </c>
      <c r="I1072" s="6">
        <f>+I1071+G1072-H1072</f>
        <v>734219.29549999896</v>
      </c>
      <c r="J1072" s="19" t="s">
        <v>5790</v>
      </c>
      <c r="K1072" s="7"/>
      <c r="L1072" s="123" t="s">
        <v>5789</v>
      </c>
    </row>
    <row r="1073" spans="1:12" x14ac:dyDescent="0.2">
      <c r="A1073" s="105">
        <v>41635</v>
      </c>
      <c r="B1073" s="7">
        <v>5718</v>
      </c>
      <c r="C1073" s="19" t="s">
        <v>8509</v>
      </c>
      <c r="D1073" s="6">
        <v>14573</v>
      </c>
      <c r="E1073" s="6">
        <v>14573</v>
      </c>
      <c r="F1073" s="6">
        <v>617.5</v>
      </c>
      <c r="G1073" s="6"/>
      <c r="H1073" s="6">
        <f>E1073-F1073</f>
        <v>13955.5</v>
      </c>
      <c r="I1073" s="6">
        <f>+I1072+G1073-H1073</f>
        <v>720263.79549999896</v>
      </c>
      <c r="J1073" s="19" t="s">
        <v>8508</v>
      </c>
      <c r="K1073" s="7">
        <v>5</v>
      </c>
      <c r="L1073" s="123" t="s">
        <v>5540</v>
      </c>
    </row>
    <row r="1074" spans="1:12" x14ac:dyDescent="0.2">
      <c r="A1074" s="105">
        <v>41635</v>
      </c>
      <c r="B1074" s="7">
        <v>5719</v>
      </c>
      <c r="C1074" s="19" t="s">
        <v>8061</v>
      </c>
      <c r="D1074" s="6">
        <v>21920</v>
      </c>
      <c r="E1074" s="6">
        <v>21920</v>
      </c>
      <c r="F1074" s="6">
        <f>E1074*0.05</f>
        <v>1096</v>
      </c>
      <c r="G1074" s="6"/>
      <c r="H1074" s="6">
        <f>E1074-F1074</f>
        <v>20824</v>
      </c>
      <c r="I1074" s="6">
        <f>+I1073+G1074-H1074</f>
        <v>699439.79549999896</v>
      </c>
      <c r="J1074" s="19" t="s">
        <v>128</v>
      </c>
      <c r="K1074" s="7">
        <v>5</v>
      </c>
      <c r="L1074" s="123" t="s">
        <v>8409</v>
      </c>
    </row>
    <row r="1075" spans="1:12" x14ac:dyDescent="0.2">
      <c r="A1075" s="105">
        <v>41635</v>
      </c>
      <c r="B1075" s="7">
        <v>5720</v>
      </c>
      <c r="C1075" s="19" t="s">
        <v>8507</v>
      </c>
      <c r="D1075" s="6">
        <v>7900</v>
      </c>
      <c r="E1075" s="6">
        <v>7900</v>
      </c>
      <c r="F1075" s="6">
        <v>350</v>
      </c>
      <c r="G1075" s="6"/>
      <c r="H1075" s="6">
        <f>E1075-F1075</f>
        <v>7550</v>
      </c>
      <c r="I1075" s="6">
        <f>+I1074+G1075-H1075</f>
        <v>691889.79549999896</v>
      </c>
      <c r="J1075" s="19" t="s">
        <v>8144</v>
      </c>
      <c r="K1075" s="7">
        <v>5</v>
      </c>
      <c r="L1075" s="123" t="s">
        <v>5540</v>
      </c>
    </row>
    <row r="1076" spans="1:12" x14ac:dyDescent="0.2">
      <c r="A1076" s="105">
        <v>41635</v>
      </c>
      <c r="B1076" s="7">
        <v>5721</v>
      </c>
      <c r="C1076" s="19" t="s">
        <v>6323</v>
      </c>
      <c r="D1076" s="6">
        <v>6924</v>
      </c>
      <c r="E1076" s="6">
        <v>6924</v>
      </c>
      <c r="F1076" s="6">
        <v>240</v>
      </c>
      <c r="G1076" s="6"/>
      <c r="H1076" s="6">
        <f>E1076-F1076</f>
        <v>6684</v>
      </c>
      <c r="I1076" s="6">
        <f>+I1075+G1076-H1076</f>
        <v>685205.79549999896</v>
      </c>
      <c r="J1076" s="19" t="s">
        <v>7976</v>
      </c>
      <c r="K1076" s="7">
        <v>5</v>
      </c>
      <c r="L1076" s="123" t="s">
        <v>8409</v>
      </c>
    </row>
    <row r="1077" spans="1:12" x14ac:dyDescent="0.2">
      <c r="A1077" s="105">
        <v>41635</v>
      </c>
      <c r="B1077" s="7">
        <v>5722</v>
      </c>
      <c r="C1077" s="19" t="s">
        <v>8506</v>
      </c>
      <c r="D1077" s="6">
        <v>3500</v>
      </c>
      <c r="E1077" s="6">
        <v>3500</v>
      </c>
      <c r="F1077" s="6">
        <f>E1077*0.05</f>
        <v>175</v>
      </c>
      <c r="G1077" s="6"/>
      <c r="H1077" s="6">
        <f>E1077-F1077</f>
        <v>3325</v>
      </c>
      <c r="I1077" s="6">
        <f>+I1076+G1077-H1077</f>
        <v>681880.79549999896</v>
      </c>
      <c r="J1077" s="19" t="s">
        <v>8505</v>
      </c>
      <c r="K1077" s="7">
        <v>5</v>
      </c>
      <c r="L1077" s="123" t="s">
        <v>5540</v>
      </c>
    </row>
    <row r="1078" spans="1:12" x14ac:dyDescent="0.2">
      <c r="A1078" s="105">
        <v>41635</v>
      </c>
      <c r="B1078" s="7">
        <v>5723</v>
      </c>
      <c r="C1078" s="19" t="s">
        <v>8468</v>
      </c>
      <c r="D1078" s="6">
        <v>4000</v>
      </c>
      <c r="E1078" s="6">
        <v>4000</v>
      </c>
      <c r="F1078" s="6">
        <v>128</v>
      </c>
      <c r="G1078" s="6"/>
      <c r="H1078" s="6">
        <f>E1078-F1078</f>
        <v>3872</v>
      </c>
      <c r="I1078" s="6">
        <f>+I1077+G1078-H1078</f>
        <v>678008.79549999896</v>
      </c>
      <c r="J1078" s="19" t="s">
        <v>8504</v>
      </c>
      <c r="K1078" s="7">
        <v>5</v>
      </c>
      <c r="L1078" s="123" t="s">
        <v>5540</v>
      </c>
    </row>
    <row r="1079" spans="1:12" x14ac:dyDescent="0.2">
      <c r="A1079" s="105">
        <v>41635</v>
      </c>
      <c r="B1079" s="7">
        <v>5724</v>
      </c>
      <c r="C1079" s="19" t="s">
        <v>5676</v>
      </c>
      <c r="D1079" s="6">
        <v>11800</v>
      </c>
      <c r="E1079" s="6">
        <v>11800</v>
      </c>
      <c r="F1079" s="6">
        <v>507.16</v>
      </c>
      <c r="G1079" s="6"/>
      <c r="H1079" s="6">
        <f>E1079-F1079</f>
        <v>11292.84</v>
      </c>
      <c r="I1079" s="6">
        <f>+I1078+G1079-H1079</f>
        <v>666715.95549999899</v>
      </c>
      <c r="J1079" s="19" t="s">
        <v>8182</v>
      </c>
      <c r="K1079" s="7">
        <v>5</v>
      </c>
      <c r="L1079" s="123" t="s">
        <v>5540</v>
      </c>
    </row>
    <row r="1080" spans="1:12" x14ac:dyDescent="0.2">
      <c r="A1080" s="105">
        <v>41635</v>
      </c>
      <c r="B1080" s="7">
        <v>5725</v>
      </c>
      <c r="C1080" s="19" t="s">
        <v>7566</v>
      </c>
      <c r="D1080" s="6">
        <v>340</v>
      </c>
      <c r="E1080" s="6">
        <v>340</v>
      </c>
      <c r="F1080" s="6"/>
      <c r="G1080" s="6"/>
      <c r="H1080" s="6">
        <f>E1080-F1080</f>
        <v>340</v>
      </c>
      <c r="I1080" s="6">
        <f>+I1079+G1080-H1080</f>
        <v>666375.95549999899</v>
      </c>
      <c r="J1080" s="19" t="s">
        <v>7818</v>
      </c>
      <c r="K1080" s="7">
        <v>5</v>
      </c>
      <c r="L1080" s="123" t="s">
        <v>5540</v>
      </c>
    </row>
    <row r="1081" spans="1:12" x14ac:dyDescent="0.2">
      <c r="A1081" s="105">
        <v>41635</v>
      </c>
      <c r="B1081" s="7">
        <v>5726</v>
      </c>
      <c r="C1081" s="19" t="s">
        <v>5564</v>
      </c>
      <c r="D1081" s="6">
        <v>9908.9599999999991</v>
      </c>
      <c r="E1081" s="6">
        <v>9908.9599999999991</v>
      </c>
      <c r="F1081" s="6">
        <v>419.87</v>
      </c>
      <c r="G1081" s="6"/>
      <c r="H1081" s="6">
        <f>E1081-F1081</f>
        <v>9489.0899999999983</v>
      </c>
      <c r="I1081" s="6">
        <f>+I1080+G1081-H1081</f>
        <v>656886.86549999902</v>
      </c>
      <c r="J1081" s="19" t="s">
        <v>7652</v>
      </c>
      <c r="K1081" s="7">
        <v>5</v>
      </c>
      <c r="L1081" s="123" t="s">
        <v>5540</v>
      </c>
    </row>
    <row r="1082" spans="1:12" x14ac:dyDescent="0.2">
      <c r="A1082" s="105">
        <v>41635</v>
      </c>
      <c r="B1082" s="7">
        <v>5727</v>
      </c>
      <c r="C1082" s="19" t="s">
        <v>8503</v>
      </c>
      <c r="D1082" s="6">
        <v>21536</v>
      </c>
      <c r="E1082" s="6">
        <v>21536</v>
      </c>
      <c r="F1082" s="6">
        <f>E1082*0.05</f>
        <v>1076.8</v>
      </c>
      <c r="G1082" s="6"/>
      <c r="H1082" s="6">
        <f>E1082-F1082</f>
        <v>20459.2</v>
      </c>
      <c r="I1082" s="6">
        <f>+I1081+G1082-H1082</f>
        <v>636427.66549999907</v>
      </c>
      <c r="J1082" s="19" t="s">
        <v>48</v>
      </c>
      <c r="K1082" s="7">
        <v>5</v>
      </c>
      <c r="L1082" s="123" t="s">
        <v>5540</v>
      </c>
    </row>
    <row r="1083" spans="1:12" x14ac:dyDescent="0.2">
      <c r="A1083" s="105">
        <v>41635</v>
      </c>
      <c r="B1083" s="7">
        <v>5728</v>
      </c>
      <c r="C1083" s="19" t="s">
        <v>8046</v>
      </c>
      <c r="D1083" s="6">
        <v>9000</v>
      </c>
      <c r="E1083" s="6">
        <v>9000</v>
      </c>
      <c r="F1083" s="6">
        <v>381.4</v>
      </c>
      <c r="G1083" s="6"/>
      <c r="H1083" s="6">
        <f>E1083-F1083</f>
        <v>8618.6</v>
      </c>
      <c r="I1083" s="6">
        <f>+I1082+G1083-H1083</f>
        <v>627809.06549999909</v>
      </c>
      <c r="J1083" s="19" t="s">
        <v>8502</v>
      </c>
      <c r="K1083" s="7">
        <v>5</v>
      </c>
      <c r="L1083" s="123" t="s">
        <v>5540</v>
      </c>
    </row>
    <row r="1084" spans="1:12" x14ac:dyDescent="0.2">
      <c r="A1084" s="105">
        <v>41635</v>
      </c>
      <c r="B1084" s="7">
        <v>5729</v>
      </c>
      <c r="C1084" s="19" t="s">
        <v>6695</v>
      </c>
      <c r="D1084" s="6">
        <v>1200</v>
      </c>
      <c r="E1084" s="6">
        <v>1200</v>
      </c>
      <c r="F1084" s="6"/>
      <c r="G1084" s="6"/>
      <c r="H1084" s="6">
        <f>E1084-F1084</f>
        <v>1200</v>
      </c>
      <c r="I1084" s="6">
        <f>+I1083+G1084-H1084</f>
        <v>626609.06549999909</v>
      </c>
      <c r="J1084" s="19" t="s">
        <v>6080</v>
      </c>
      <c r="K1084" s="7"/>
      <c r="L1084" s="123" t="s">
        <v>5540</v>
      </c>
    </row>
    <row r="1085" spans="1:12" x14ac:dyDescent="0.2">
      <c r="A1085" s="19"/>
      <c r="B1085" s="7">
        <v>5730</v>
      </c>
      <c r="C1085" s="19" t="s">
        <v>5790</v>
      </c>
      <c r="D1085" s="6"/>
      <c r="E1085" s="6"/>
      <c r="F1085" s="6">
        <f>E1085*0.05</f>
        <v>0</v>
      </c>
      <c r="G1085" s="6"/>
      <c r="H1085" s="6">
        <f>E1085-F1085</f>
        <v>0</v>
      </c>
      <c r="I1085" s="6">
        <f>+I1084+G1085-H1085</f>
        <v>626609.06549999909</v>
      </c>
      <c r="J1085" s="19" t="s">
        <v>5790</v>
      </c>
      <c r="K1085" s="7"/>
      <c r="L1085" s="123" t="s">
        <v>5789</v>
      </c>
    </row>
    <row r="1086" spans="1:12" x14ac:dyDescent="0.2">
      <c r="A1086" s="105">
        <v>41635</v>
      </c>
      <c r="B1086" s="7">
        <v>5731</v>
      </c>
      <c r="C1086" s="19" t="s">
        <v>7902</v>
      </c>
      <c r="D1086" s="6">
        <v>16875</v>
      </c>
      <c r="E1086" s="6">
        <v>16875</v>
      </c>
      <c r="F1086" s="6"/>
      <c r="G1086" s="6"/>
      <c r="H1086" s="6">
        <f>E1086-F1086</f>
        <v>16875</v>
      </c>
      <c r="I1086" s="6">
        <f>+I1085+G1086-H1086</f>
        <v>609734.06549999909</v>
      </c>
      <c r="J1086" s="19" t="s">
        <v>7837</v>
      </c>
      <c r="K1086" s="7"/>
      <c r="L1086" s="123" t="s">
        <v>5540</v>
      </c>
    </row>
    <row r="1087" spans="1:12" x14ac:dyDescent="0.2">
      <c r="A1087" s="105">
        <v>41635</v>
      </c>
      <c r="B1087" s="7">
        <v>5732</v>
      </c>
      <c r="C1087" s="19" t="s">
        <v>8481</v>
      </c>
      <c r="D1087" s="6">
        <v>11550</v>
      </c>
      <c r="E1087" s="6">
        <v>11550</v>
      </c>
      <c r="F1087" s="6">
        <f>E1087*0.05</f>
        <v>577.5</v>
      </c>
      <c r="G1087" s="6"/>
      <c r="H1087" s="6">
        <f>E1087-F1087</f>
        <v>10972.5</v>
      </c>
      <c r="I1087" s="6">
        <f>+I1086+G1087-H1087</f>
        <v>598761.56549999909</v>
      </c>
      <c r="J1087" s="19" t="s">
        <v>5941</v>
      </c>
      <c r="K1087" s="7">
        <v>5</v>
      </c>
      <c r="L1087" s="123" t="s">
        <v>5540</v>
      </c>
    </row>
    <row r="1088" spans="1:12" x14ac:dyDescent="0.2">
      <c r="A1088" s="19"/>
      <c r="B1088" s="7"/>
      <c r="C1088" s="19" t="s">
        <v>7117</v>
      </c>
      <c r="D1088" s="6">
        <v>1987.02</v>
      </c>
      <c r="E1088" s="6">
        <v>1987.02</v>
      </c>
      <c r="F1088" s="6"/>
      <c r="G1088" s="6"/>
      <c r="H1088" s="6">
        <f>E1088-F1088</f>
        <v>1987.02</v>
      </c>
      <c r="I1088" s="6">
        <f>+I1087+G1088-H1088</f>
        <v>596774.54549999908</v>
      </c>
      <c r="J1088" s="19"/>
      <c r="K1088" s="7"/>
      <c r="L1088" s="75"/>
    </row>
    <row r="1089" spans="1:12" x14ac:dyDescent="0.2">
      <c r="A1089" s="105">
        <v>41610</v>
      </c>
      <c r="B1089" s="7"/>
      <c r="C1089" s="20" t="s">
        <v>7773</v>
      </c>
      <c r="D1089" s="6">
        <v>196940.82</v>
      </c>
      <c r="E1089" s="6">
        <v>196940.82</v>
      </c>
      <c r="F1089" s="6"/>
      <c r="G1089" s="6"/>
      <c r="H1089" s="6">
        <f>E1089-F1089</f>
        <v>196940.82</v>
      </c>
      <c r="I1089" s="6">
        <f>+I1088+G1089-H1089</f>
        <v>399833.72549999907</v>
      </c>
      <c r="J1089" s="19"/>
      <c r="K1089" s="7"/>
      <c r="L1089" s="75"/>
    </row>
    <row r="1090" spans="1:12" x14ac:dyDescent="0.2">
      <c r="A1090" s="19"/>
      <c r="B1090" s="7"/>
      <c r="C1090" s="87" t="s">
        <v>8501</v>
      </c>
      <c r="D1090" s="6"/>
      <c r="E1090" s="6"/>
      <c r="F1090" s="6">
        <f>E1090*0.05</f>
        <v>0</v>
      </c>
      <c r="G1090" s="6"/>
      <c r="H1090" s="13"/>
      <c r="I1090" s="13">
        <f>+I1089+G1090-H1090</f>
        <v>399833.72549999907</v>
      </c>
      <c r="J1090" s="19"/>
      <c r="K1090" s="7"/>
      <c r="L1090" s="75"/>
    </row>
    <row r="1091" spans="1:12" x14ac:dyDescent="0.2">
      <c r="A1091" s="105">
        <v>41641</v>
      </c>
      <c r="B1091" s="7">
        <v>5733</v>
      </c>
      <c r="C1091" s="20" t="s">
        <v>7090</v>
      </c>
      <c r="D1091" s="6">
        <v>27902.49</v>
      </c>
      <c r="E1091" s="6">
        <v>27902.49</v>
      </c>
      <c r="F1091" s="6"/>
      <c r="G1091" s="6"/>
      <c r="H1091" s="6">
        <f>E1091-F1091</f>
        <v>27902.49</v>
      </c>
      <c r="I1091" s="6">
        <f>+I1090+G1091-H1091</f>
        <v>371931.23549999908</v>
      </c>
      <c r="J1091" s="20" t="s">
        <v>8500</v>
      </c>
      <c r="K1091" s="7"/>
      <c r="L1091" s="123" t="s">
        <v>5540</v>
      </c>
    </row>
    <row r="1092" spans="1:12" x14ac:dyDescent="0.2">
      <c r="A1092" s="105">
        <v>41642</v>
      </c>
      <c r="B1092" s="7">
        <v>5734</v>
      </c>
      <c r="C1092" s="20" t="s">
        <v>8427</v>
      </c>
      <c r="D1092" s="6">
        <v>2800</v>
      </c>
      <c r="E1092" s="6">
        <v>2800</v>
      </c>
      <c r="F1092" s="6"/>
      <c r="G1092" s="6"/>
      <c r="H1092" s="6">
        <f>E1092-F1092</f>
        <v>2800</v>
      </c>
      <c r="I1092" s="6">
        <f>+I1091+G1092-H1092</f>
        <v>369131.23549999908</v>
      </c>
      <c r="J1092" s="20" t="s">
        <v>7364</v>
      </c>
      <c r="K1092" s="7">
        <v>5</v>
      </c>
      <c r="L1092" s="123" t="s">
        <v>5540</v>
      </c>
    </row>
    <row r="1093" spans="1:12" x14ac:dyDescent="0.2">
      <c r="A1093" s="105">
        <v>41642</v>
      </c>
      <c r="B1093" s="7">
        <v>5735</v>
      </c>
      <c r="C1093" s="20" t="s">
        <v>5971</v>
      </c>
      <c r="D1093" s="6">
        <v>960</v>
      </c>
      <c r="E1093" s="6">
        <v>960</v>
      </c>
      <c r="F1093" s="6"/>
      <c r="G1093" s="6"/>
      <c r="H1093" s="6">
        <f>E1093-F1093</f>
        <v>960</v>
      </c>
      <c r="I1093" s="6">
        <f>+I1092+G1093-H1093</f>
        <v>368171.23549999908</v>
      </c>
      <c r="J1093" s="20" t="s">
        <v>8499</v>
      </c>
      <c r="K1093" s="7"/>
      <c r="L1093" s="123" t="s">
        <v>5540</v>
      </c>
    </row>
    <row r="1094" spans="1:12" x14ac:dyDescent="0.2">
      <c r="A1094" s="19"/>
      <c r="B1094" s="7">
        <v>5736</v>
      </c>
      <c r="C1094" s="19" t="s">
        <v>5790</v>
      </c>
      <c r="D1094" s="6"/>
      <c r="E1094" s="6"/>
      <c r="F1094" s="6">
        <f>E1094*0.05</f>
        <v>0</v>
      </c>
      <c r="G1094" s="6"/>
      <c r="H1094" s="6">
        <f>E1094-F1094</f>
        <v>0</v>
      </c>
      <c r="I1094" s="6">
        <f>+I1093+G1094-H1094</f>
        <v>368171.23549999908</v>
      </c>
      <c r="J1094" s="19" t="s">
        <v>5790</v>
      </c>
      <c r="K1094" s="7"/>
      <c r="L1094" s="75" t="s">
        <v>5789</v>
      </c>
    </row>
    <row r="1095" spans="1:12" x14ac:dyDescent="0.2">
      <c r="A1095" s="105">
        <v>41647</v>
      </c>
      <c r="B1095" s="7">
        <v>5737</v>
      </c>
      <c r="C1095" s="19" t="s">
        <v>8263</v>
      </c>
      <c r="D1095" s="6">
        <v>8000</v>
      </c>
      <c r="E1095" s="6">
        <v>8000</v>
      </c>
      <c r="F1095" s="6">
        <f>E1095*0.05</f>
        <v>400</v>
      </c>
      <c r="G1095" s="6"/>
      <c r="H1095" s="6">
        <f>E1095-F1095</f>
        <v>7600</v>
      </c>
      <c r="I1095" s="6">
        <f>+I1094+G1095-H1095</f>
        <v>360571.23549999908</v>
      </c>
      <c r="J1095" s="19" t="s">
        <v>2030</v>
      </c>
      <c r="K1095" s="7">
        <v>5</v>
      </c>
      <c r="L1095" s="123" t="s">
        <v>5540</v>
      </c>
    </row>
    <row r="1096" spans="1:12" x14ac:dyDescent="0.2">
      <c r="A1096" s="105">
        <v>41648</v>
      </c>
      <c r="B1096" s="7">
        <v>5738</v>
      </c>
      <c r="C1096" s="19" t="s">
        <v>8126</v>
      </c>
      <c r="D1096" s="6">
        <v>3000</v>
      </c>
      <c r="E1096" s="6">
        <v>3000</v>
      </c>
      <c r="F1096" s="6"/>
      <c r="G1096" s="6"/>
      <c r="H1096" s="6">
        <f>E1096-F1096</f>
        <v>3000</v>
      </c>
      <c r="I1096" s="6">
        <f>+I1095+G1096-H1096</f>
        <v>357571.23549999908</v>
      </c>
      <c r="J1096" s="19" t="s">
        <v>8498</v>
      </c>
      <c r="K1096" s="7"/>
      <c r="L1096" s="123" t="s">
        <v>5540</v>
      </c>
    </row>
    <row r="1097" spans="1:12" x14ac:dyDescent="0.2">
      <c r="A1097" s="105">
        <v>41649</v>
      </c>
      <c r="B1097" s="7">
        <v>5739</v>
      </c>
      <c r="C1097" s="19" t="s">
        <v>8427</v>
      </c>
      <c r="D1097" s="6">
        <v>2800</v>
      </c>
      <c r="E1097" s="6">
        <v>2800</v>
      </c>
      <c r="F1097" s="6"/>
      <c r="G1097" s="6"/>
      <c r="H1097" s="6">
        <f>E1097-F1097</f>
        <v>2800</v>
      </c>
      <c r="I1097" s="6">
        <f>+I1096+G1097-H1097</f>
        <v>354771.23549999908</v>
      </c>
      <c r="J1097" s="19" t="s">
        <v>7364</v>
      </c>
      <c r="K1097" s="7">
        <v>5</v>
      </c>
      <c r="L1097" s="123" t="s">
        <v>5540</v>
      </c>
    </row>
    <row r="1098" spans="1:12" x14ac:dyDescent="0.2">
      <c r="A1098" s="19"/>
      <c r="B1098" s="7">
        <v>5740</v>
      </c>
      <c r="C1098" s="19" t="s">
        <v>5790</v>
      </c>
      <c r="D1098" s="6"/>
      <c r="E1098" s="6"/>
      <c r="F1098" s="6">
        <f>E1098*0.05</f>
        <v>0</v>
      </c>
      <c r="G1098" s="6"/>
      <c r="H1098" s="6">
        <f>E1098-F1098</f>
        <v>0</v>
      </c>
      <c r="I1098" s="6">
        <f>+I1097+G1098-H1098</f>
        <v>354771.23549999908</v>
      </c>
      <c r="J1098" s="19" t="s">
        <v>5790</v>
      </c>
      <c r="K1098" s="7"/>
      <c r="L1098" s="75" t="s">
        <v>5789</v>
      </c>
    </row>
    <row r="1099" spans="1:12" x14ac:dyDescent="0.2">
      <c r="A1099" s="105">
        <v>41649</v>
      </c>
      <c r="B1099" s="7">
        <v>5741</v>
      </c>
      <c r="C1099" s="19" t="s">
        <v>7320</v>
      </c>
      <c r="D1099" s="6">
        <v>1250</v>
      </c>
      <c r="E1099" s="6">
        <v>1250</v>
      </c>
      <c r="F1099" s="6"/>
      <c r="G1099" s="6"/>
      <c r="H1099" s="6">
        <f>E1099-F1099</f>
        <v>1250</v>
      </c>
      <c r="I1099" s="6">
        <f>+I1098+G1099-H1099</f>
        <v>353521.23549999908</v>
      </c>
      <c r="J1099" s="19" t="s">
        <v>8497</v>
      </c>
      <c r="K1099" s="7">
        <v>5</v>
      </c>
      <c r="L1099" s="123" t="s">
        <v>5540</v>
      </c>
    </row>
    <row r="1100" spans="1:12" x14ac:dyDescent="0.2">
      <c r="A1100" s="105">
        <v>41652</v>
      </c>
      <c r="B1100" s="7">
        <v>5742</v>
      </c>
      <c r="C1100" s="19" t="s">
        <v>7853</v>
      </c>
      <c r="D1100" s="6">
        <v>450</v>
      </c>
      <c r="E1100" s="6">
        <v>450</v>
      </c>
      <c r="F1100" s="6"/>
      <c r="G1100" s="6"/>
      <c r="H1100" s="6">
        <f>E1100-F1100</f>
        <v>450</v>
      </c>
      <c r="I1100" s="6">
        <f>+I1099+G1100-H1100</f>
        <v>353071.23549999908</v>
      </c>
      <c r="J1100" s="19" t="s">
        <v>8496</v>
      </c>
      <c r="K1100" s="7">
        <v>5</v>
      </c>
      <c r="L1100" s="123" t="s">
        <v>5540</v>
      </c>
    </row>
    <row r="1101" spans="1:12" x14ac:dyDescent="0.2">
      <c r="A1101" s="105">
        <v>41653</v>
      </c>
      <c r="B1101" s="7">
        <v>5743</v>
      </c>
      <c r="C1101" s="19" t="s">
        <v>7846</v>
      </c>
      <c r="D1101" s="6">
        <v>10000</v>
      </c>
      <c r="E1101" s="6">
        <v>10000</v>
      </c>
      <c r="F1101" s="6"/>
      <c r="G1101" s="6"/>
      <c r="H1101" s="6">
        <f>E1101-F1101</f>
        <v>10000</v>
      </c>
      <c r="I1101" s="6">
        <f>+I1100+G1101-H1101</f>
        <v>343071.23549999908</v>
      </c>
      <c r="J1101" s="19" t="s">
        <v>8495</v>
      </c>
      <c r="K1101" s="7"/>
      <c r="L1101" s="123" t="s">
        <v>5540</v>
      </c>
    </row>
    <row r="1102" spans="1:12" x14ac:dyDescent="0.2">
      <c r="A1102" s="105">
        <v>41655</v>
      </c>
      <c r="B1102" s="7">
        <v>5744</v>
      </c>
      <c r="C1102" s="19" t="s">
        <v>8427</v>
      </c>
      <c r="D1102" s="6">
        <v>2800</v>
      </c>
      <c r="E1102" s="6">
        <v>2800</v>
      </c>
      <c r="F1102" s="6"/>
      <c r="G1102" s="6"/>
      <c r="H1102" s="6">
        <f>E1102-F1102</f>
        <v>2800</v>
      </c>
      <c r="I1102" s="6">
        <f>+I1101+G1102-H1102</f>
        <v>340271.23549999908</v>
      </c>
      <c r="J1102" s="19" t="s">
        <v>8475</v>
      </c>
      <c r="K1102" s="7">
        <v>5</v>
      </c>
      <c r="L1102" s="123" t="s">
        <v>5540</v>
      </c>
    </row>
    <row r="1103" spans="1:12" x14ac:dyDescent="0.2">
      <c r="A1103" s="105">
        <v>41655</v>
      </c>
      <c r="B1103" s="7">
        <v>5745</v>
      </c>
      <c r="C1103" s="19" t="s">
        <v>5971</v>
      </c>
      <c r="D1103" s="6">
        <v>400</v>
      </c>
      <c r="E1103" s="6">
        <v>400</v>
      </c>
      <c r="F1103" s="6"/>
      <c r="G1103" s="6"/>
      <c r="H1103" s="6">
        <f>E1103-F1103</f>
        <v>400</v>
      </c>
      <c r="I1103" s="6">
        <f>+I1102+G1103-H1103</f>
        <v>339871.23549999908</v>
      </c>
      <c r="J1103" s="19" t="s">
        <v>7892</v>
      </c>
      <c r="K1103" s="7"/>
      <c r="L1103" s="123" t="s">
        <v>5540</v>
      </c>
    </row>
    <row r="1104" spans="1:12" x14ac:dyDescent="0.2">
      <c r="A1104" s="105">
        <v>41656</v>
      </c>
      <c r="B1104" s="7">
        <v>5746</v>
      </c>
      <c r="C1104" s="19" t="s">
        <v>7884</v>
      </c>
      <c r="D1104" s="6">
        <v>4000</v>
      </c>
      <c r="E1104" s="6">
        <v>4000</v>
      </c>
      <c r="F1104" s="6">
        <v>169.49</v>
      </c>
      <c r="G1104" s="6"/>
      <c r="H1104" s="6">
        <f>E1104-F1104</f>
        <v>3830.51</v>
      </c>
      <c r="I1104" s="6">
        <f>+I1103+G1104-H1104</f>
        <v>336040.72549999907</v>
      </c>
      <c r="J1104" s="19" t="s">
        <v>8237</v>
      </c>
      <c r="K1104" s="7">
        <v>5</v>
      </c>
      <c r="L1104" s="123" t="s">
        <v>5540</v>
      </c>
    </row>
    <row r="1105" spans="1:12" x14ac:dyDescent="0.2">
      <c r="A1105" s="105">
        <v>41661</v>
      </c>
      <c r="B1105" s="7">
        <v>5747</v>
      </c>
      <c r="C1105" s="19" t="s">
        <v>8349</v>
      </c>
      <c r="D1105" s="6">
        <v>11800</v>
      </c>
      <c r="E1105" s="6">
        <v>11800</v>
      </c>
      <c r="F1105" s="6">
        <f>E1105*0.05</f>
        <v>590</v>
      </c>
      <c r="G1105" s="6"/>
      <c r="H1105" s="6">
        <f>E1105-F1105</f>
        <v>11210</v>
      </c>
      <c r="I1105" s="6">
        <f>+I1104+G1105-H1105</f>
        <v>324830.72549999907</v>
      </c>
      <c r="J1105" s="19" t="s">
        <v>7363</v>
      </c>
      <c r="K1105" s="7">
        <v>5</v>
      </c>
      <c r="L1105" s="123" t="s">
        <v>5540</v>
      </c>
    </row>
    <row r="1106" spans="1:12" x14ac:dyDescent="0.2">
      <c r="A1106" s="105">
        <v>41661</v>
      </c>
      <c r="B1106" s="7">
        <v>5748</v>
      </c>
      <c r="C1106" s="19" t="s">
        <v>5971</v>
      </c>
      <c r="D1106" s="6">
        <v>300</v>
      </c>
      <c r="E1106" s="6">
        <v>300</v>
      </c>
      <c r="F1106" s="6"/>
      <c r="G1106" s="6"/>
      <c r="H1106" s="6">
        <f>E1106-F1106</f>
        <v>300</v>
      </c>
      <c r="I1106" s="6">
        <f>+I1105+G1106-H1106</f>
        <v>324530.72549999907</v>
      </c>
      <c r="J1106" s="19" t="s">
        <v>3820</v>
      </c>
      <c r="K1106" s="7"/>
      <c r="L1106" s="123" t="s">
        <v>5540</v>
      </c>
    </row>
    <row r="1107" spans="1:12" x14ac:dyDescent="0.2">
      <c r="A1107" s="105">
        <v>41663</v>
      </c>
      <c r="B1107" s="7">
        <v>5749</v>
      </c>
      <c r="C1107" s="19" t="s">
        <v>8427</v>
      </c>
      <c r="D1107" s="6">
        <v>2800</v>
      </c>
      <c r="E1107" s="6">
        <v>2800</v>
      </c>
      <c r="F1107" s="6"/>
      <c r="G1107" s="6"/>
      <c r="H1107" s="6">
        <f>E1107-F1107</f>
        <v>2800</v>
      </c>
      <c r="I1107" s="6">
        <f>+I1106+G1107-H1107</f>
        <v>321730.72549999907</v>
      </c>
      <c r="J1107" s="19" t="s">
        <v>7364</v>
      </c>
      <c r="K1107" s="7">
        <v>5</v>
      </c>
      <c r="L1107" s="123" t="s">
        <v>5540</v>
      </c>
    </row>
    <row r="1108" spans="1:12" x14ac:dyDescent="0.2">
      <c r="A1108" s="105">
        <v>41666</v>
      </c>
      <c r="B1108" s="7"/>
      <c r="C1108" s="20" t="s">
        <v>8272</v>
      </c>
      <c r="D1108" s="6"/>
      <c r="E1108" s="6"/>
      <c r="F1108" s="6"/>
      <c r="G1108" s="6">
        <v>1633616.65</v>
      </c>
      <c r="H1108" s="6"/>
      <c r="I1108" s="6">
        <f>+I1107+G1108-H1108</f>
        <v>1955347.3754999989</v>
      </c>
      <c r="J1108" s="19"/>
      <c r="K1108" s="7"/>
      <c r="L1108" s="75"/>
    </row>
    <row r="1109" spans="1:12" x14ac:dyDescent="0.2">
      <c r="A1109" s="105">
        <v>41668</v>
      </c>
      <c r="B1109" s="7">
        <v>5750</v>
      </c>
      <c r="C1109" s="19" t="s">
        <v>8494</v>
      </c>
      <c r="D1109" s="6">
        <v>3000</v>
      </c>
      <c r="E1109" s="6">
        <v>3000</v>
      </c>
      <c r="F1109" s="6"/>
      <c r="G1109" s="6"/>
      <c r="H1109" s="6">
        <f>E1109-F1109</f>
        <v>3000</v>
      </c>
      <c r="I1109" s="6">
        <f>+I1108+G1109-H1109</f>
        <v>1952347.3754999989</v>
      </c>
      <c r="J1109" s="19" t="s">
        <v>6080</v>
      </c>
      <c r="K1109" s="7"/>
      <c r="L1109" s="123" t="s">
        <v>5540</v>
      </c>
    </row>
    <row r="1110" spans="1:12" x14ac:dyDescent="0.2">
      <c r="A1110" s="105">
        <v>41668</v>
      </c>
      <c r="B1110" s="7">
        <v>5751</v>
      </c>
      <c r="C1110" s="19" t="s">
        <v>2921</v>
      </c>
      <c r="D1110" s="6">
        <v>79178</v>
      </c>
      <c r="E1110" s="6">
        <v>79178</v>
      </c>
      <c r="F1110" s="6">
        <v>3355</v>
      </c>
      <c r="G1110" s="6"/>
      <c r="H1110" s="6">
        <f>E1110-F1110</f>
        <v>75823</v>
      </c>
      <c r="I1110" s="6">
        <f>+I1109+G1110-H1110</f>
        <v>1876524.3754999989</v>
      </c>
      <c r="J1110" s="19" t="s">
        <v>5941</v>
      </c>
      <c r="K1110" s="7">
        <v>5</v>
      </c>
      <c r="L1110" s="123" t="s">
        <v>8409</v>
      </c>
    </row>
    <row r="1111" spans="1:12" x14ac:dyDescent="0.2">
      <c r="A1111" s="105">
        <v>41668</v>
      </c>
      <c r="B1111" s="7">
        <v>5752</v>
      </c>
      <c r="C1111" s="19" t="s">
        <v>5971</v>
      </c>
      <c r="D1111" s="6">
        <v>300</v>
      </c>
      <c r="E1111" s="6">
        <v>300</v>
      </c>
      <c r="F1111" s="6"/>
      <c r="G1111" s="6"/>
      <c r="H1111" s="6">
        <f>E1111-F1111</f>
        <v>300</v>
      </c>
      <c r="I1111" s="6">
        <f>+I1110+G1111-H1111</f>
        <v>1876224.3754999989</v>
      </c>
      <c r="J1111" s="19" t="s">
        <v>7892</v>
      </c>
      <c r="K1111" s="7"/>
      <c r="L1111" s="123" t="s">
        <v>8409</v>
      </c>
    </row>
    <row r="1112" spans="1:12" x14ac:dyDescent="0.2">
      <c r="A1112" s="105">
        <v>41669</v>
      </c>
      <c r="B1112" s="7">
        <v>5753</v>
      </c>
      <c r="C1112" s="19" t="s">
        <v>8427</v>
      </c>
      <c r="D1112" s="6">
        <v>2800</v>
      </c>
      <c r="E1112" s="6">
        <v>2800</v>
      </c>
      <c r="F1112" s="6"/>
      <c r="G1112" s="6"/>
      <c r="H1112" s="6">
        <f>E1112-F1112</f>
        <v>2800</v>
      </c>
      <c r="I1112" s="6">
        <f>+I1111+G1112-H1112</f>
        <v>1873424.3754999989</v>
      </c>
      <c r="J1112" s="19" t="s">
        <v>8475</v>
      </c>
      <c r="K1112" s="7">
        <v>5</v>
      </c>
      <c r="L1112" s="123" t="s">
        <v>5540</v>
      </c>
    </row>
    <row r="1113" spans="1:12" x14ac:dyDescent="0.2">
      <c r="A1113" s="105">
        <v>41669</v>
      </c>
      <c r="B1113" s="7">
        <v>5754</v>
      </c>
      <c r="C1113" s="19" t="s">
        <v>8348</v>
      </c>
      <c r="D1113" s="6">
        <v>14000</v>
      </c>
      <c r="E1113" s="6">
        <v>14000</v>
      </c>
      <c r="F1113" s="6"/>
      <c r="G1113" s="6"/>
      <c r="H1113" s="6">
        <f>E1113-F1113</f>
        <v>14000</v>
      </c>
      <c r="I1113" s="6">
        <f>+I1112+G1113-H1113</f>
        <v>1859424.3754999989</v>
      </c>
      <c r="J1113" s="19" t="s">
        <v>8228</v>
      </c>
      <c r="K1113" s="7"/>
      <c r="L1113" s="123" t="s">
        <v>5540</v>
      </c>
    </row>
    <row r="1114" spans="1:12" x14ac:dyDescent="0.2">
      <c r="A1114" s="105">
        <v>41669</v>
      </c>
      <c r="B1114" s="7">
        <v>5755</v>
      </c>
      <c r="C1114" s="19" t="s">
        <v>7903</v>
      </c>
      <c r="D1114" s="6">
        <v>14000</v>
      </c>
      <c r="E1114" s="6">
        <v>14000</v>
      </c>
      <c r="F1114" s="6"/>
      <c r="G1114" s="6"/>
      <c r="H1114" s="6">
        <f>E1114-F1114</f>
        <v>14000</v>
      </c>
      <c r="I1114" s="6">
        <f>+I1113+G1114-H1114</f>
        <v>1845424.3754999989</v>
      </c>
      <c r="J1114" s="19" t="s">
        <v>8228</v>
      </c>
      <c r="K1114" s="7"/>
      <c r="L1114" s="123" t="s">
        <v>5540</v>
      </c>
    </row>
    <row r="1115" spans="1:12" x14ac:dyDescent="0.2">
      <c r="A1115" s="105">
        <v>41669</v>
      </c>
      <c r="B1115" s="7">
        <v>5756</v>
      </c>
      <c r="C1115" s="19" t="s">
        <v>7901</v>
      </c>
      <c r="D1115" s="6">
        <v>7000</v>
      </c>
      <c r="E1115" s="6">
        <v>7000</v>
      </c>
      <c r="F1115" s="6"/>
      <c r="G1115" s="6"/>
      <c r="H1115" s="6">
        <f>E1115-F1115</f>
        <v>7000</v>
      </c>
      <c r="I1115" s="6">
        <f>+I1114+G1115-H1115</f>
        <v>1838424.3754999989</v>
      </c>
      <c r="J1115" s="19" t="s">
        <v>7195</v>
      </c>
      <c r="K1115" s="7"/>
      <c r="L1115" s="123" t="s">
        <v>5540</v>
      </c>
    </row>
    <row r="1116" spans="1:12" x14ac:dyDescent="0.2">
      <c r="A1116" s="105">
        <v>41669</v>
      </c>
      <c r="B1116" s="7">
        <v>5757</v>
      </c>
      <c r="C1116" s="19" t="s">
        <v>7846</v>
      </c>
      <c r="D1116" s="6">
        <v>4000</v>
      </c>
      <c r="E1116" s="6">
        <v>4000</v>
      </c>
      <c r="F1116" s="6"/>
      <c r="G1116" s="6"/>
      <c r="H1116" s="6">
        <f>E1116-F1116</f>
        <v>4000</v>
      </c>
      <c r="I1116" s="6">
        <f>+I1115+G1116-H1116</f>
        <v>1834424.3754999989</v>
      </c>
      <c r="J1116" s="19" t="s">
        <v>8492</v>
      </c>
      <c r="K1116" s="7"/>
      <c r="L1116" s="123" t="s">
        <v>5540</v>
      </c>
    </row>
    <row r="1117" spans="1:12" x14ac:dyDescent="0.2">
      <c r="A1117" s="105">
        <v>41669</v>
      </c>
      <c r="B1117" s="7">
        <v>5758</v>
      </c>
      <c r="C1117" s="19" t="s">
        <v>8331</v>
      </c>
      <c r="D1117" s="6">
        <v>2000</v>
      </c>
      <c r="E1117" s="6">
        <v>2000</v>
      </c>
      <c r="F1117" s="6"/>
      <c r="G1117" s="6"/>
      <c r="H1117" s="6">
        <f>E1117-F1117</f>
        <v>2000</v>
      </c>
      <c r="I1117" s="6">
        <f>+I1116+G1117-H1117</f>
        <v>1832424.3754999989</v>
      </c>
      <c r="J1117" s="19" t="s">
        <v>8492</v>
      </c>
      <c r="K1117" s="7"/>
      <c r="L1117" s="123" t="s">
        <v>5540</v>
      </c>
    </row>
    <row r="1118" spans="1:12" x14ac:dyDescent="0.2">
      <c r="A1118" s="19"/>
      <c r="B1118" s="7">
        <v>5759</v>
      </c>
      <c r="C1118" s="19" t="s">
        <v>5790</v>
      </c>
      <c r="D1118" s="6"/>
      <c r="E1118" s="6"/>
      <c r="F1118" s="6">
        <f>E1118*0.05</f>
        <v>0</v>
      </c>
      <c r="G1118" s="6"/>
      <c r="H1118" s="6">
        <f>E1118-F1118</f>
        <v>0</v>
      </c>
      <c r="I1118" s="6">
        <f>+I1117+G1118-H1118</f>
        <v>1832424.3754999989</v>
      </c>
      <c r="J1118" s="19" t="s">
        <v>5790</v>
      </c>
      <c r="K1118" s="7"/>
      <c r="L1118" s="75" t="s">
        <v>5789</v>
      </c>
    </row>
    <row r="1119" spans="1:12" x14ac:dyDescent="0.2">
      <c r="A1119" s="105">
        <v>41669</v>
      </c>
      <c r="B1119" s="7">
        <v>5760</v>
      </c>
      <c r="C1119" s="19" t="s">
        <v>821</v>
      </c>
      <c r="D1119" s="6">
        <v>123604.66</v>
      </c>
      <c r="E1119" s="6">
        <v>123604.66</v>
      </c>
      <c r="F1119" s="6">
        <v>5993.76</v>
      </c>
      <c r="G1119" s="6"/>
      <c r="H1119" s="6">
        <f>E1119-F1119</f>
        <v>117610.90000000001</v>
      </c>
      <c r="I1119" s="6">
        <f>+I1118+G1119-H1119</f>
        <v>1714813.475499999</v>
      </c>
      <c r="J1119" s="19" t="s">
        <v>788</v>
      </c>
      <c r="K1119" s="7">
        <v>5</v>
      </c>
      <c r="L1119" s="123" t="s">
        <v>5540</v>
      </c>
    </row>
    <row r="1120" spans="1:12" x14ac:dyDescent="0.2">
      <c r="A1120" s="105">
        <v>41669</v>
      </c>
      <c r="B1120" s="7">
        <v>5761</v>
      </c>
      <c r="C1120" s="19" t="s">
        <v>8422</v>
      </c>
      <c r="D1120" s="6">
        <v>106390.5</v>
      </c>
      <c r="E1120" s="6">
        <v>106390.5</v>
      </c>
      <c r="F1120" s="6">
        <v>5319.53</v>
      </c>
      <c r="G1120" s="6"/>
      <c r="H1120" s="6">
        <f>E1120-F1120</f>
        <v>101070.97</v>
      </c>
      <c r="I1120" s="6">
        <f>+I1119+G1120-H1120</f>
        <v>1613742.505499999</v>
      </c>
      <c r="J1120" s="19" t="s">
        <v>7186</v>
      </c>
      <c r="K1120" s="7">
        <v>5</v>
      </c>
      <c r="L1120" s="123" t="s">
        <v>8409</v>
      </c>
    </row>
    <row r="1121" spans="1:12" x14ac:dyDescent="0.2">
      <c r="A1121" s="105">
        <v>41669</v>
      </c>
      <c r="B1121" s="7">
        <v>5762</v>
      </c>
      <c r="C1121" s="19" t="s">
        <v>8493</v>
      </c>
      <c r="D1121" s="6">
        <v>124107</v>
      </c>
      <c r="E1121" s="6">
        <v>124107</v>
      </c>
      <c r="F1121" s="6">
        <f>E1121*0.05</f>
        <v>6205.35</v>
      </c>
      <c r="G1121" s="6"/>
      <c r="H1121" s="6">
        <f>E1121-F1121</f>
        <v>117901.65</v>
      </c>
      <c r="I1121" s="6">
        <f>+I1120+G1121-H1121</f>
        <v>1495840.8554999991</v>
      </c>
      <c r="J1121" s="19" t="s">
        <v>8000</v>
      </c>
      <c r="K1121" s="7">
        <v>5</v>
      </c>
      <c r="L1121" s="123" t="s">
        <v>5540</v>
      </c>
    </row>
    <row r="1122" spans="1:12" x14ac:dyDescent="0.2">
      <c r="A1122" s="105">
        <v>41669</v>
      </c>
      <c r="B1122" s="7">
        <v>5763</v>
      </c>
      <c r="C1122" s="19" t="s">
        <v>8292</v>
      </c>
      <c r="D1122" s="6">
        <v>2000</v>
      </c>
      <c r="E1122" s="6">
        <v>2000</v>
      </c>
      <c r="F1122" s="6"/>
      <c r="G1122" s="6"/>
      <c r="H1122" s="6">
        <f>E1122-F1122</f>
        <v>2000</v>
      </c>
      <c r="I1122" s="6">
        <f>+I1121+G1122-H1122</f>
        <v>1493840.8554999991</v>
      </c>
      <c r="J1122" s="19" t="s">
        <v>8492</v>
      </c>
      <c r="K1122" s="7"/>
      <c r="L1122" s="123" t="s">
        <v>5540</v>
      </c>
    </row>
    <row r="1123" spans="1:12" x14ac:dyDescent="0.2">
      <c r="A1123" s="105">
        <v>41669</v>
      </c>
      <c r="B1123" s="7">
        <v>5764</v>
      </c>
      <c r="C1123" s="19" t="s">
        <v>8330</v>
      </c>
      <c r="D1123" s="6">
        <v>2000</v>
      </c>
      <c r="E1123" s="6">
        <v>2000</v>
      </c>
      <c r="F1123" s="6"/>
      <c r="G1123" s="6"/>
      <c r="H1123" s="6">
        <f>E1123-F1123</f>
        <v>2000</v>
      </c>
      <c r="I1123" s="6">
        <f>+I1122+G1123-H1123</f>
        <v>1491840.8554999991</v>
      </c>
      <c r="J1123" s="19" t="s">
        <v>8492</v>
      </c>
      <c r="K1123" s="7"/>
      <c r="L1123" s="123" t="s">
        <v>5540</v>
      </c>
    </row>
    <row r="1124" spans="1:12" x14ac:dyDescent="0.2">
      <c r="A1124" s="105">
        <v>41669</v>
      </c>
      <c r="B1124" s="7">
        <v>5765</v>
      </c>
      <c r="C1124" s="19" t="s">
        <v>7466</v>
      </c>
      <c r="D1124" s="6">
        <v>6000</v>
      </c>
      <c r="E1124" s="6">
        <v>6000</v>
      </c>
      <c r="F1124" s="6"/>
      <c r="G1124" s="6"/>
      <c r="H1124" s="6">
        <f>E1124-F1124</f>
        <v>6000</v>
      </c>
      <c r="I1124" s="6">
        <f>+I1123+G1124-H1124</f>
        <v>1485840.8554999991</v>
      </c>
      <c r="J1124" s="19" t="s">
        <v>3820</v>
      </c>
      <c r="K1124" s="7"/>
      <c r="L1124" s="123" t="s">
        <v>5540</v>
      </c>
    </row>
    <row r="1125" spans="1:12" x14ac:dyDescent="0.2">
      <c r="A1125" s="105">
        <v>41669</v>
      </c>
      <c r="B1125" s="7">
        <v>5766</v>
      </c>
      <c r="C1125" s="19" t="s">
        <v>8329</v>
      </c>
      <c r="D1125" s="6">
        <v>4000</v>
      </c>
      <c r="E1125" s="6">
        <v>4000</v>
      </c>
      <c r="F1125" s="6"/>
      <c r="G1125" s="6"/>
      <c r="H1125" s="6">
        <f>E1125-F1125</f>
        <v>4000</v>
      </c>
      <c r="I1125" s="6">
        <f>+I1124+G1125-H1125</f>
        <v>1481840.8554999991</v>
      </c>
      <c r="J1125" s="19" t="s">
        <v>8492</v>
      </c>
      <c r="K1125" s="7"/>
      <c r="L1125" s="123" t="s">
        <v>5540</v>
      </c>
    </row>
    <row r="1126" spans="1:12" x14ac:dyDescent="0.2">
      <c r="A1126" s="105">
        <v>41669</v>
      </c>
      <c r="B1126" s="7">
        <v>5767</v>
      </c>
      <c r="C1126" s="19" t="s">
        <v>8325</v>
      </c>
      <c r="D1126" s="6">
        <v>3000</v>
      </c>
      <c r="E1126" s="6">
        <v>3000</v>
      </c>
      <c r="F1126" s="6"/>
      <c r="G1126" s="6"/>
      <c r="H1126" s="6">
        <f>E1126-F1126</f>
        <v>3000</v>
      </c>
      <c r="I1126" s="6">
        <f>+I1125+G1126-H1126</f>
        <v>1478840.8554999991</v>
      </c>
      <c r="J1126" s="19" t="s">
        <v>8492</v>
      </c>
      <c r="K1126" s="7"/>
      <c r="L1126" s="123" t="s">
        <v>8409</v>
      </c>
    </row>
    <row r="1127" spans="1:12" x14ac:dyDescent="0.2">
      <c r="A1127" s="105">
        <v>41669</v>
      </c>
      <c r="B1127" s="7">
        <v>5768</v>
      </c>
      <c r="C1127" s="19" t="s">
        <v>7083</v>
      </c>
      <c r="D1127" s="6">
        <v>4000</v>
      </c>
      <c r="E1127" s="6">
        <v>4000</v>
      </c>
      <c r="F1127" s="6"/>
      <c r="G1127" s="6"/>
      <c r="H1127" s="6">
        <f>E1127-F1127</f>
        <v>4000</v>
      </c>
      <c r="I1127" s="6">
        <f>+I1126+G1127-H1127</f>
        <v>1474840.8554999991</v>
      </c>
      <c r="J1127" s="19" t="s">
        <v>8492</v>
      </c>
      <c r="K1127" s="7"/>
      <c r="L1127" s="123" t="s">
        <v>5540</v>
      </c>
    </row>
    <row r="1128" spans="1:12" x14ac:dyDescent="0.2">
      <c r="A1128" s="105">
        <v>41669</v>
      </c>
      <c r="B1128" s="7">
        <v>5769</v>
      </c>
      <c r="C1128" s="19" t="s">
        <v>8323</v>
      </c>
      <c r="D1128" s="6">
        <v>3000</v>
      </c>
      <c r="E1128" s="6">
        <v>3000</v>
      </c>
      <c r="F1128" s="6"/>
      <c r="G1128" s="6"/>
      <c r="H1128" s="6">
        <f>E1128-F1128</f>
        <v>3000</v>
      </c>
      <c r="I1128" s="6">
        <f>+I1127+G1128-H1128</f>
        <v>1471840.8554999991</v>
      </c>
      <c r="J1128" s="19" t="s">
        <v>8492</v>
      </c>
      <c r="K1128" s="7"/>
      <c r="L1128" s="123" t="s">
        <v>5540</v>
      </c>
    </row>
    <row r="1129" spans="1:12" x14ac:dyDescent="0.2">
      <c r="A1129" s="105">
        <v>41669</v>
      </c>
      <c r="B1129" s="7">
        <v>5770</v>
      </c>
      <c r="C1129" s="19" t="s">
        <v>8321</v>
      </c>
      <c r="D1129" s="6">
        <v>2000</v>
      </c>
      <c r="E1129" s="6">
        <v>2000</v>
      </c>
      <c r="F1129" s="6"/>
      <c r="G1129" s="6"/>
      <c r="H1129" s="6">
        <f>E1129-F1129</f>
        <v>2000</v>
      </c>
      <c r="I1129" s="6">
        <f>+I1128+G1129-H1129</f>
        <v>1469840.8554999991</v>
      </c>
      <c r="J1129" s="19" t="s">
        <v>8492</v>
      </c>
      <c r="K1129" s="7"/>
      <c r="L1129" s="123" t="s">
        <v>5540</v>
      </c>
    </row>
    <row r="1130" spans="1:12" x14ac:dyDescent="0.2">
      <c r="A1130" s="105">
        <v>41669</v>
      </c>
      <c r="B1130" s="7">
        <v>5771</v>
      </c>
      <c r="C1130" s="19" t="s">
        <v>8319</v>
      </c>
      <c r="D1130" s="6">
        <v>3500</v>
      </c>
      <c r="E1130" s="6">
        <v>3500</v>
      </c>
      <c r="F1130" s="6"/>
      <c r="G1130" s="6"/>
      <c r="H1130" s="6">
        <f>E1130-F1130</f>
        <v>3500</v>
      </c>
      <c r="I1130" s="6">
        <f>+I1129+G1130-H1130</f>
        <v>1466340.8554999991</v>
      </c>
      <c r="J1130" s="19" t="s">
        <v>8492</v>
      </c>
      <c r="K1130" s="7"/>
      <c r="L1130" s="123" t="s">
        <v>5540</v>
      </c>
    </row>
    <row r="1131" spans="1:12" x14ac:dyDescent="0.2">
      <c r="A1131" s="105">
        <v>41669</v>
      </c>
      <c r="B1131" s="7">
        <v>5772</v>
      </c>
      <c r="C1131" s="19" t="s">
        <v>5971</v>
      </c>
      <c r="D1131" s="6">
        <v>5000</v>
      </c>
      <c r="E1131" s="6">
        <v>5000</v>
      </c>
      <c r="F1131" s="6"/>
      <c r="G1131" s="6"/>
      <c r="H1131" s="6">
        <f>E1131-F1131</f>
        <v>5000</v>
      </c>
      <c r="I1131" s="6">
        <f>+I1130+G1131-H1131</f>
        <v>1461340.8554999991</v>
      </c>
      <c r="J1131" s="19" t="s">
        <v>8492</v>
      </c>
      <c r="K1131" s="7"/>
      <c r="L1131" s="123" t="s">
        <v>5540</v>
      </c>
    </row>
    <row r="1132" spans="1:12" x14ac:dyDescent="0.2">
      <c r="A1132" s="19"/>
      <c r="B1132" s="7">
        <v>5773</v>
      </c>
      <c r="C1132" s="19" t="s">
        <v>5790</v>
      </c>
      <c r="D1132" s="6"/>
      <c r="E1132" s="6"/>
      <c r="F1132" s="6">
        <f>E1132*0.05</f>
        <v>0</v>
      </c>
      <c r="G1132" s="6"/>
      <c r="H1132" s="6">
        <f>E1132-F1132</f>
        <v>0</v>
      </c>
      <c r="I1132" s="6">
        <f>+I1131+G1132-H1132</f>
        <v>1461340.8554999991</v>
      </c>
      <c r="J1132" s="19" t="s">
        <v>5790</v>
      </c>
      <c r="K1132" s="7"/>
      <c r="L1132" s="75" t="s">
        <v>5789</v>
      </c>
    </row>
    <row r="1133" spans="1:12" x14ac:dyDescent="0.2">
      <c r="A1133" s="105">
        <v>41669</v>
      </c>
      <c r="B1133" s="7">
        <v>5774</v>
      </c>
      <c r="C1133" s="19" t="s">
        <v>5897</v>
      </c>
      <c r="D1133" s="6">
        <v>3500</v>
      </c>
      <c r="E1133" s="6">
        <v>3500</v>
      </c>
      <c r="F1133" s="6"/>
      <c r="G1133" s="6"/>
      <c r="H1133" s="6">
        <f>E1133-F1133</f>
        <v>3500</v>
      </c>
      <c r="I1133" s="6">
        <f>+I1132+G1133-H1133</f>
        <v>1457840.8554999991</v>
      </c>
      <c r="J1133" s="19" t="s">
        <v>8492</v>
      </c>
      <c r="K1133" s="7"/>
      <c r="L1133" s="123" t="s">
        <v>5540</v>
      </c>
    </row>
    <row r="1134" spans="1:12" x14ac:dyDescent="0.2">
      <c r="A1134" s="105">
        <v>41669</v>
      </c>
      <c r="B1134" s="7">
        <v>5775</v>
      </c>
      <c r="C1134" s="19" t="s">
        <v>7090</v>
      </c>
      <c r="D1134" s="6">
        <v>2000</v>
      </c>
      <c r="E1134" s="6">
        <v>2000</v>
      </c>
      <c r="F1134" s="6"/>
      <c r="G1134" s="6"/>
      <c r="H1134" s="6">
        <f>E1134-F1134</f>
        <v>2000</v>
      </c>
      <c r="I1134" s="6">
        <f>+I1133+G1134-H1134</f>
        <v>1455840.8554999991</v>
      </c>
      <c r="J1134" s="19" t="s">
        <v>8492</v>
      </c>
      <c r="K1134" s="7"/>
      <c r="L1134" s="123" t="s">
        <v>5540</v>
      </c>
    </row>
    <row r="1135" spans="1:12" x14ac:dyDescent="0.2">
      <c r="A1135" s="105">
        <v>41669</v>
      </c>
      <c r="B1135" s="7">
        <v>5776</v>
      </c>
      <c r="C1135" s="19" t="s">
        <v>8309</v>
      </c>
      <c r="D1135" s="6">
        <v>2000</v>
      </c>
      <c r="E1135" s="6">
        <v>2000</v>
      </c>
      <c r="F1135" s="6"/>
      <c r="G1135" s="6"/>
      <c r="H1135" s="6">
        <f>E1135-F1135</f>
        <v>2000</v>
      </c>
      <c r="I1135" s="6">
        <f>+I1134+G1135-H1135</f>
        <v>1453840.8554999991</v>
      </c>
      <c r="J1135" s="19" t="s">
        <v>8492</v>
      </c>
      <c r="K1135" s="7"/>
      <c r="L1135" s="123" t="s">
        <v>5540</v>
      </c>
    </row>
    <row r="1136" spans="1:12" x14ac:dyDescent="0.2">
      <c r="A1136" s="105">
        <v>41669</v>
      </c>
      <c r="B1136" s="7">
        <v>5777</v>
      </c>
      <c r="C1136" s="19" t="s">
        <v>8308</v>
      </c>
      <c r="D1136" s="6">
        <v>2000</v>
      </c>
      <c r="E1136" s="6">
        <v>2000</v>
      </c>
      <c r="F1136" s="6"/>
      <c r="G1136" s="6"/>
      <c r="H1136" s="6">
        <f>E1136-F1136</f>
        <v>2000</v>
      </c>
      <c r="I1136" s="6">
        <f>+I1135+G1136-H1136</f>
        <v>1451840.8554999991</v>
      </c>
      <c r="J1136" s="19" t="s">
        <v>8492</v>
      </c>
      <c r="K1136" s="7"/>
      <c r="L1136" s="124" t="s">
        <v>5540</v>
      </c>
    </row>
    <row r="1137" spans="1:12" x14ac:dyDescent="0.2">
      <c r="A1137" s="105">
        <v>41669</v>
      </c>
      <c r="B1137" s="7">
        <v>5778</v>
      </c>
      <c r="C1137" s="19" t="s">
        <v>8131</v>
      </c>
      <c r="D1137" s="6">
        <v>2000</v>
      </c>
      <c r="E1137" s="6">
        <v>2000</v>
      </c>
      <c r="F1137" s="6"/>
      <c r="G1137" s="6"/>
      <c r="H1137" s="6">
        <f>E1137-F1137</f>
        <v>2000</v>
      </c>
      <c r="I1137" s="6">
        <f>+I1136+G1137-H1137</f>
        <v>1449840.8554999991</v>
      </c>
      <c r="J1137" s="19" t="s">
        <v>8491</v>
      </c>
      <c r="K1137" s="7"/>
      <c r="L1137" s="123" t="s">
        <v>5540</v>
      </c>
    </row>
    <row r="1138" spans="1:12" x14ac:dyDescent="0.2">
      <c r="A1138" s="105">
        <v>41669</v>
      </c>
      <c r="B1138" s="7">
        <v>5779</v>
      </c>
      <c r="C1138" s="19" t="s">
        <v>8345</v>
      </c>
      <c r="D1138" s="6">
        <v>9900</v>
      </c>
      <c r="E1138" s="6">
        <v>9900</v>
      </c>
      <c r="F1138" s="6"/>
      <c r="G1138" s="6"/>
      <c r="H1138" s="6">
        <f>E1138-F1138</f>
        <v>9900</v>
      </c>
      <c r="I1138" s="6">
        <f>+I1137+G1138-H1138</f>
        <v>1439940.8554999991</v>
      </c>
      <c r="J1138" s="19" t="s">
        <v>8246</v>
      </c>
      <c r="K1138" s="7"/>
      <c r="L1138" s="123" t="s">
        <v>5540</v>
      </c>
    </row>
    <row r="1139" spans="1:12" x14ac:dyDescent="0.2">
      <c r="A1139" s="105">
        <v>41669</v>
      </c>
      <c r="B1139" s="7">
        <v>5780</v>
      </c>
      <c r="C1139" s="19" t="s">
        <v>8344</v>
      </c>
      <c r="D1139" s="6">
        <v>9900</v>
      </c>
      <c r="E1139" s="6">
        <v>9900</v>
      </c>
      <c r="F1139" s="6"/>
      <c r="G1139" s="6"/>
      <c r="H1139" s="6">
        <f>E1139-F1139</f>
        <v>9900</v>
      </c>
      <c r="I1139" s="6">
        <f>+I1138+G1139-H1139</f>
        <v>1430040.8554999991</v>
      </c>
      <c r="J1139" s="19" t="s">
        <v>8246</v>
      </c>
      <c r="K1139" s="7"/>
      <c r="L1139" s="123" t="s">
        <v>5540</v>
      </c>
    </row>
    <row r="1140" spans="1:12" x14ac:dyDescent="0.2">
      <c r="A1140" s="105">
        <v>41669</v>
      </c>
      <c r="B1140" s="7">
        <v>5781</v>
      </c>
      <c r="C1140" s="19" t="s">
        <v>5991</v>
      </c>
      <c r="D1140" s="6">
        <v>9900</v>
      </c>
      <c r="E1140" s="6">
        <v>9900</v>
      </c>
      <c r="F1140" s="6"/>
      <c r="G1140" s="6"/>
      <c r="H1140" s="6">
        <f>E1140-F1140</f>
        <v>9900</v>
      </c>
      <c r="I1140" s="6">
        <f>+I1139+G1140-H1140</f>
        <v>1420140.8554999991</v>
      </c>
      <c r="J1140" s="19" t="s">
        <v>8246</v>
      </c>
      <c r="K1140" s="7"/>
      <c r="L1140" s="123" t="s">
        <v>5540</v>
      </c>
    </row>
    <row r="1141" spans="1:12" x14ac:dyDescent="0.2">
      <c r="A1141" s="105">
        <v>41669</v>
      </c>
      <c r="B1141" s="7">
        <v>5782</v>
      </c>
      <c r="C1141" s="19" t="s">
        <v>8490</v>
      </c>
      <c r="D1141" s="6">
        <v>6600</v>
      </c>
      <c r="E1141" s="6">
        <v>6600</v>
      </c>
      <c r="F1141" s="6"/>
      <c r="G1141" s="6"/>
      <c r="H1141" s="6">
        <f>E1141-F1141</f>
        <v>6600</v>
      </c>
      <c r="I1141" s="6">
        <f>+I1140+G1141-H1141</f>
        <v>1413540.8554999991</v>
      </c>
      <c r="J1141" s="19" t="s">
        <v>7670</v>
      </c>
      <c r="K1141" s="7"/>
      <c r="L1141" s="123" t="s">
        <v>5540</v>
      </c>
    </row>
    <row r="1142" spans="1:12" x14ac:dyDescent="0.2">
      <c r="A1142" s="19"/>
      <c r="B1142" s="7">
        <v>5783</v>
      </c>
      <c r="C1142" s="19" t="s">
        <v>5790</v>
      </c>
      <c r="D1142" s="6"/>
      <c r="E1142" s="6"/>
      <c r="F1142" s="6">
        <f>E1142*0.05</f>
        <v>0</v>
      </c>
      <c r="G1142" s="6"/>
      <c r="H1142" s="6">
        <f>E1142-F1142</f>
        <v>0</v>
      </c>
      <c r="I1142" s="6">
        <f>+I1141+G1142-H1142</f>
        <v>1413540.8554999991</v>
      </c>
      <c r="J1142" s="19" t="s">
        <v>5790</v>
      </c>
      <c r="K1142" s="7"/>
      <c r="L1142" s="75" t="s">
        <v>5789</v>
      </c>
    </row>
    <row r="1143" spans="1:12" x14ac:dyDescent="0.2">
      <c r="A1143" s="105">
        <v>41669</v>
      </c>
      <c r="B1143" s="7">
        <v>5784</v>
      </c>
      <c r="C1143" s="19" t="s">
        <v>7127</v>
      </c>
      <c r="D1143" s="6">
        <v>8800</v>
      </c>
      <c r="E1143" s="6">
        <v>8800</v>
      </c>
      <c r="F1143" s="6"/>
      <c r="G1143" s="6"/>
      <c r="H1143" s="6">
        <f>E1143-F1143</f>
        <v>8800</v>
      </c>
      <c r="I1143" s="6">
        <f>+I1142+G1143-H1143</f>
        <v>1404740.8554999991</v>
      </c>
      <c r="J1143" s="19" t="s">
        <v>7670</v>
      </c>
      <c r="K1143" s="7"/>
      <c r="L1143" s="123" t="s">
        <v>5540</v>
      </c>
    </row>
    <row r="1144" spans="1:12" x14ac:dyDescent="0.2">
      <c r="A1144" s="105">
        <v>41669</v>
      </c>
      <c r="B1144" s="7">
        <v>5785</v>
      </c>
      <c r="C1144" s="19" t="s">
        <v>7753</v>
      </c>
      <c r="D1144" s="6">
        <v>6600</v>
      </c>
      <c r="E1144" s="6">
        <v>6600</v>
      </c>
      <c r="F1144" s="6"/>
      <c r="G1144" s="6"/>
      <c r="H1144" s="6">
        <f>E1144-F1144</f>
        <v>6600</v>
      </c>
      <c r="I1144" s="6">
        <f>+I1143+G1144-H1144</f>
        <v>1398140.8554999991</v>
      </c>
      <c r="J1144" s="19" t="s">
        <v>8316</v>
      </c>
      <c r="K1144" s="7"/>
      <c r="L1144" s="123" t="s">
        <v>5540</v>
      </c>
    </row>
    <row r="1145" spans="1:12" x14ac:dyDescent="0.2">
      <c r="A1145" s="105">
        <v>41669</v>
      </c>
      <c r="B1145" s="7">
        <v>5786</v>
      </c>
      <c r="C1145" s="19" t="s">
        <v>6294</v>
      </c>
      <c r="D1145" s="6">
        <v>8800</v>
      </c>
      <c r="E1145" s="6">
        <v>8800</v>
      </c>
      <c r="F1145" s="6"/>
      <c r="G1145" s="6"/>
      <c r="H1145" s="6">
        <f>E1145-F1145</f>
        <v>8800</v>
      </c>
      <c r="I1145" s="6">
        <f>+I1144+G1145-H1145</f>
        <v>1389340.8554999991</v>
      </c>
      <c r="J1145" s="19" t="s">
        <v>7670</v>
      </c>
      <c r="K1145" s="7"/>
      <c r="L1145" s="123" t="s">
        <v>5540</v>
      </c>
    </row>
    <row r="1146" spans="1:12" x14ac:dyDescent="0.2">
      <c r="A1146" s="105">
        <v>41669</v>
      </c>
      <c r="B1146" s="7">
        <v>5787</v>
      </c>
      <c r="C1146" s="19" t="s">
        <v>7874</v>
      </c>
      <c r="D1146" s="6">
        <v>6600</v>
      </c>
      <c r="E1146" s="6">
        <v>6600</v>
      </c>
      <c r="F1146" s="6"/>
      <c r="G1146" s="6"/>
      <c r="H1146" s="6">
        <f>E1146-F1146</f>
        <v>6600</v>
      </c>
      <c r="I1146" s="6">
        <f>+I1145+G1146-H1146</f>
        <v>1382740.8554999991</v>
      </c>
      <c r="J1146" s="19" t="s">
        <v>7672</v>
      </c>
      <c r="K1146" s="7"/>
      <c r="L1146" s="123" t="s">
        <v>5540</v>
      </c>
    </row>
    <row r="1147" spans="1:12" x14ac:dyDescent="0.2">
      <c r="A1147" s="105">
        <v>41669</v>
      </c>
      <c r="B1147" s="7">
        <v>5788</v>
      </c>
      <c r="C1147" s="19" t="s">
        <v>6410</v>
      </c>
      <c r="D1147" s="6">
        <v>6600</v>
      </c>
      <c r="E1147" s="6">
        <v>6600</v>
      </c>
      <c r="F1147" s="6"/>
      <c r="G1147" s="6"/>
      <c r="H1147" s="6">
        <f>E1147-F1147</f>
        <v>6600</v>
      </c>
      <c r="I1147" s="6">
        <f>+I1146+G1147-H1147</f>
        <v>1376140.8554999991</v>
      </c>
      <c r="J1147" s="19" t="s">
        <v>7672</v>
      </c>
      <c r="K1147" s="7"/>
      <c r="L1147" s="123" t="s">
        <v>5540</v>
      </c>
    </row>
    <row r="1148" spans="1:12" x14ac:dyDescent="0.2">
      <c r="A1148" s="105">
        <v>41669</v>
      </c>
      <c r="B1148" s="7">
        <v>5789</v>
      </c>
      <c r="C1148" s="19" t="s">
        <v>8343</v>
      </c>
      <c r="D1148" s="6">
        <v>4400</v>
      </c>
      <c r="E1148" s="6">
        <v>4400</v>
      </c>
      <c r="F1148" s="6"/>
      <c r="G1148" s="6"/>
      <c r="H1148" s="6">
        <f>E1148-F1148</f>
        <v>4400</v>
      </c>
      <c r="I1148" s="6">
        <f>+I1147+G1148-H1148</f>
        <v>1371740.8554999991</v>
      </c>
      <c r="J1148" s="19" t="s">
        <v>6468</v>
      </c>
      <c r="K1148" s="7"/>
      <c r="L1148" s="123" t="s">
        <v>5540</v>
      </c>
    </row>
    <row r="1149" spans="1:12" x14ac:dyDescent="0.2">
      <c r="A1149" s="105">
        <v>41669</v>
      </c>
      <c r="B1149" s="7">
        <v>5790</v>
      </c>
      <c r="C1149" s="19" t="s">
        <v>7771</v>
      </c>
      <c r="D1149" s="6">
        <v>6600</v>
      </c>
      <c r="E1149" s="6">
        <v>6600</v>
      </c>
      <c r="F1149" s="6"/>
      <c r="G1149" s="6"/>
      <c r="H1149" s="6">
        <f>E1149-F1149</f>
        <v>6600</v>
      </c>
      <c r="I1149" s="6">
        <f>+I1148+G1149-H1149</f>
        <v>1365140.8554999991</v>
      </c>
      <c r="J1149" s="19" t="s">
        <v>8443</v>
      </c>
      <c r="K1149" s="7"/>
      <c r="L1149" s="123" t="s">
        <v>5540</v>
      </c>
    </row>
    <row r="1150" spans="1:12" x14ac:dyDescent="0.2">
      <c r="A1150" s="105">
        <v>41669</v>
      </c>
      <c r="B1150" s="7">
        <v>5791</v>
      </c>
      <c r="C1150" s="19" t="s">
        <v>7458</v>
      </c>
      <c r="D1150" s="6">
        <v>6100</v>
      </c>
      <c r="E1150" s="6">
        <v>6100</v>
      </c>
      <c r="F1150" s="6"/>
      <c r="G1150" s="6"/>
      <c r="H1150" s="6">
        <f>E1150-F1150</f>
        <v>6100</v>
      </c>
      <c r="I1150" s="6">
        <f>+I1149+G1150-H1150</f>
        <v>1359040.8554999991</v>
      </c>
      <c r="J1150" s="19" t="s">
        <v>8305</v>
      </c>
      <c r="K1150" s="7"/>
      <c r="L1150" s="123" t="s">
        <v>5540</v>
      </c>
    </row>
    <row r="1151" spans="1:12" x14ac:dyDescent="0.2">
      <c r="A1151" s="105">
        <v>41669</v>
      </c>
      <c r="B1151" s="7">
        <v>5792</v>
      </c>
      <c r="C1151" s="19" t="s">
        <v>8270</v>
      </c>
      <c r="D1151" s="6">
        <v>2750</v>
      </c>
      <c r="E1151" s="6">
        <v>2750</v>
      </c>
      <c r="F1151" s="6"/>
      <c r="G1151" s="6"/>
      <c r="H1151" s="6">
        <f>E1151-F1151</f>
        <v>2750</v>
      </c>
      <c r="I1151" s="6">
        <f>+I1150+G1151-H1151</f>
        <v>1356290.8554999991</v>
      </c>
      <c r="J1151" s="19" t="s">
        <v>6468</v>
      </c>
      <c r="K1151" s="7"/>
      <c r="L1151" s="123" t="s">
        <v>5540</v>
      </c>
    </row>
    <row r="1152" spans="1:12" x14ac:dyDescent="0.2">
      <c r="A1152" s="105">
        <v>41669</v>
      </c>
      <c r="B1152" s="7">
        <v>5793</v>
      </c>
      <c r="C1152" s="19" t="s">
        <v>8489</v>
      </c>
      <c r="D1152" s="6">
        <v>6600</v>
      </c>
      <c r="E1152" s="6">
        <v>6600</v>
      </c>
      <c r="F1152" s="6"/>
      <c r="G1152" s="6"/>
      <c r="H1152" s="6">
        <f>E1152-F1152</f>
        <v>6600</v>
      </c>
      <c r="I1152" s="6">
        <f>+I1151+G1152-H1152</f>
        <v>1349690.8554999991</v>
      </c>
      <c r="J1152" s="19" t="s">
        <v>7670</v>
      </c>
      <c r="K1152" s="7"/>
      <c r="L1152" s="123" t="s">
        <v>5540</v>
      </c>
    </row>
    <row r="1153" spans="1:12" x14ac:dyDescent="0.2">
      <c r="A1153" s="105">
        <v>41669</v>
      </c>
      <c r="B1153" s="7">
        <v>5794</v>
      </c>
      <c r="C1153" s="19" t="s">
        <v>8038</v>
      </c>
      <c r="D1153" s="6">
        <v>11000</v>
      </c>
      <c r="E1153" s="6">
        <v>11000</v>
      </c>
      <c r="F1153" s="6"/>
      <c r="G1153" s="6"/>
      <c r="H1153" s="6">
        <f>E1153-F1153</f>
        <v>11000</v>
      </c>
      <c r="I1153" s="6">
        <f>+I1152+G1153-H1153</f>
        <v>1338690.8554999991</v>
      </c>
      <c r="J1153" s="19" t="s">
        <v>7670</v>
      </c>
      <c r="K1153" s="7"/>
      <c r="L1153" s="123" t="s">
        <v>5540</v>
      </c>
    </row>
    <row r="1154" spans="1:12" x14ac:dyDescent="0.2">
      <c r="A1154" s="105">
        <v>41669</v>
      </c>
      <c r="B1154" s="7">
        <v>5795</v>
      </c>
      <c r="C1154" s="19" t="s">
        <v>8341</v>
      </c>
      <c r="D1154" s="6">
        <v>6600</v>
      </c>
      <c r="E1154" s="6">
        <v>6600</v>
      </c>
      <c r="F1154" s="6"/>
      <c r="G1154" s="6"/>
      <c r="H1154" s="6">
        <f>E1154-F1154</f>
        <v>6600</v>
      </c>
      <c r="I1154" s="6">
        <f>+I1153+G1154-H1154</f>
        <v>1332090.8554999991</v>
      </c>
      <c r="J1154" s="19" t="s">
        <v>7670</v>
      </c>
      <c r="K1154" s="7"/>
      <c r="L1154" s="123" t="s">
        <v>5540</v>
      </c>
    </row>
    <row r="1155" spans="1:12" x14ac:dyDescent="0.2">
      <c r="A1155" s="105">
        <v>41669</v>
      </c>
      <c r="B1155" s="7">
        <v>5796</v>
      </c>
      <c r="C1155" s="19" t="s">
        <v>6701</v>
      </c>
      <c r="D1155" s="6">
        <v>8140</v>
      </c>
      <c r="E1155" s="6">
        <v>8140</v>
      </c>
      <c r="F1155" s="6"/>
      <c r="G1155" s="6"/>
      <c r="H1155" s="6">
        <f>E1155-F1155</f>
        <v>8140</v>
      </c>
      <c r="I1155" s="6">
        <f>+I1154+G1155-H1155</f>
        <v>1323950.8554999991</v>
      </c>
      <c r="J1155" s="19" t="s">
        <v>7670</v>
      </c>
      <c r="K1155" s="7"/>
      <c r="L1155" s="123" t="s">
        <v>5540</v>
      </c>
    </row>
    <row r="1156" spans="1:12" x14ac:dyDescent="0.2">
      <c r="A1156" s="105">
        <v>41669</v>
      </c>
      <c r="B1156" s="7">
        <v>5797</v>
      </c>
      <c r="C1156" s="19" t="s">
        <v>6442</v>
      </c>
      <c r="D1156" s="6">
        <v>8800</v>
      </c>
      <c r="E1156" s="6">
        <v>8800</v>
      </c>
      <c r="F1156" s="6"/>
      <c r="G1156" s="6"/>
      <c r="H1156" s="6">
        <f>E1156-F1156</f>
        <v>8800</v>
      </c>
      <c r="I1156" s="6">
        <f>+I1155+G1156-H1156</f>
        <v>1315150.8554999991</v>
      </c>
      <c r="J1156" s="19" t="s">
        <v>8488</v>
      </c>
      <c r="K1156" s="7"/>
      <c r="L1156" s="123" t="s">
        <v>5540</v>
      </c>
    </row>
    <row r="1157" spans="1:12" x14ac:dyDescent="0.2">
      <c r="A1157" s="19"/>
      <c r="B1157" s="7">
        <v>5798</v>
      </c>
      <c r="C1157" s="19" t="s">
        <v>5790</v>
      </c>
      <c r="D1157" s="6"/>
      <c r="E1157" s="6"/>
      <c r="F1157" s="6">
        <f>E1157*0.05</f>
        <v>0</v>
      </c>
      <c r="G1157" s="6"/>
      <c r="H1157" s="6">
        <f>E1157-F1157</f>
        <v>0</v>
      </c>
      <c r="I1157" s="6">
        <f>+I1156+G1157-H1157</f>
        <v>1315150.8554999991</v>
      </c>
      <c r="J1157" s="19" t="s">
        <v>5790</v>
      </c>
      <c r="K1157" s="7"/>
      <c r="L1157" s="75" t="s">
        <v>5789</v>
      </c>
    </row>
    <row r="1158" spans="1:12" x14ac:dyDescent="0.2">
      <c r="A1158" s="105">
        <v>41669</v>
      </c>
      <c r="B1158" s="7">
        <v>5799</v>
      </c>
      <c r="C1158" s="19" t="s">
        <v>8427</v>
      </c>
      <c r="D1158" s="6">
        <v>6600</v>
      </c>
      <c r="E1158" s="6">
        <v>6600</v>
      </c>
      <c r="F1158" s="6"/>
      <c r="G1158" s="6"/>
      <c r="H1158" s="6">
        <f>E1158-F1158</f>
        <v>6600</v>
      </c>
      <c r="I1158" s="6">
        <f>+I1157+G1158-H1158</f>
        <v>1308550.8554999991</v>
      </c>
      <c r="J1158" s="19" t="s">
        <v>8339</v>
      </c>
      <c r="K1158" s="7"/>
      <c r="L1158" s="123" t="s">
        <v>5540</v>
      </c>
    </row>
    <row r="1159" spans="1:12" x14ac:dyDescent="0.2">
      <c r="A1159" s="105">
        <v>41669</v>
      </c>
      <c r="B1159" s="7">
        <v>5800</v>
      </c>
      <c r="C1159" s="19" t="s">
        <v>8338</v>
      </c>
      <c r="D1159" s="6">
        <v>6600</v>
      </c>
      <c r="E1159" s="6">
        <v>6600</v>
      </c>
      <c r="F1159" s="6"/>
      <c r="G1159" s="6"/>
      <c r="H1159" s="6">
        <f>E1159-F1159</f>
        <v>6600</v>
      </c>
      <c r="I1159" s="6">
        <f>+I1158+G1159-H1159</f>
        <v>1301950.8554999991</v>
      </c>
      <c r="J1159" s="19" t="s">
        <v>8339</v>
      </c>
      <c r="K1159" s="7"/>
      <c r="L1159" s="123" t="s">
        <v>5540</v>
      </c>
    </row>
    <row r="1160" spans="1:12" x14ac:dyDescent="0.2">
      <c r="A1160" s="105">
        <v>41669</v>
      </c>
      <c r="B1160" s="7">
        <v>5801</v>
      </c>
      <c r="C1160" s="19" t="s">
        <v>8397</v>
      </c>
      <c r="D1160" s="6">
        <v>6600</v>
      </c>
      <c r="E1160" s="6">
        <v>6600</v>
      </c>
      <c r="F1160" s="6"/>
      <c r="G1160" s="6"/>
      <c r="H1160" s="6">
        <f>E1160-F1160</f>
        <v>6600</v>
      </c>
      <c r="I1160" s="6">
        <f>+I1159+G1160-H1160</f>
        <v>1295350.8554999991</v>
      </c>
      <c r="J1160" s="19" t="s">
        <v>8487</v>
      </c>
      <c r="K1160" s="7"/>
      <c r="L1160" s="123" t="s">
        <v>8409</v>
      </c>
    </row>
    <row r="1161" spans="1:12" x14ac:dyDescent="0.2">
      <c r="A1161" s="105">
        <v>41669</v>
      </c>
      <c r="B1161" s="7">
        <v>5802</v>
      </c>
      <c r="C1161" s="19" t="s">
        <v>8337</v>
      </c>
      <c r="D1161" s="6">
        <v>6600</v>
      </c>
      <c r="E1161" s="6">
        <v>6600</v>
      </c>
      <c r="F1161" s="6"/>
      <c r="G1161" s="6"/>
      <c r="H1161" s="6">
        <f>E1161-F1161</f>
        <v>6600</v>
      </c>
      <c r="I1161" s="6">
        <f>+I1160+G1161-H1161</f>
        <v>1288750.8554999991</v>
      </c>
      <c r="J1161" s="19" t="s">
        <v>8486</v>
      </c>
      <c r="K1161" s="7"/>
      <c r="L1161" s="123" t="s">
        <v>5540</v>
      </c>
    </row>
    <row r="1162" spans="1:12" x14ac:dyDescent="0.2">
      <c r="A1162" s="105">
        <v>41669</v>
      </c>
      <c r="B1162" s="7">
        <v>5803</v>
      </c>
      <c r="C1162" s="19" t="s">
        <v>8335</v>
      </c>
      <c r="D1162" s="6">
        <v>6600</v>
      </c>
      <c r="E1162" s="6">
        <v>6600</v>
      </c>
      <c r="F1162" s="6"/>
      <c r="G1162" s="6"/>
      <c r="H1162" s="6">
        <f>E1162-F1162</f>
        <v>6600</v>
      </c>
      <c r="I1162" s="6">
        <f>+I1161+G1162-H1162</f>
        <v>1282150.8554999991</v>
      </c>
      <c r="J1162" s="19" t="s">
        <v>8485</v>
      </c>
      <c r="K1162" s="7"/>
      <c r="L1162" s="123" t="s">
        <v>5540</v>
      </c>
    </row>
    <row r="1163" spans="1:12" x14ac:dyDescent="0.2">
      <c r="A1163" s="105">
        <v>41669</v>
      </c>
      <c r="B1163" s="7">
        <v>5804</v>
      </c>
      <c r="C1163" s="19" t="s">
        <v>7029</v>
      </c>
      <c r="D1163" s="6">
        <v>7000</v>
      </c>
      <c r="E1163" s="6">
        <v>7000</v>
      </c>
      <c r="F1163" s="6"/>
      <c r="G1163" s="6"/>
      <c r="H1163" s="6">
        <f>E1163-F1163</f>
        <v>7000</v>
      </c>
      <c r="I1163" s="6">
        <f>+I1162+G1163-H1163</f>
        <v>1275150.8554999991</v>
      </c>
      <c r="J1163" s="19" t="s">
        <v>7670</v>
      </c>
      <c r="K1163" s="7"/>
      <c r="L1163" s="123" t="s">
        <v>5540</v>
      </c>
    </row>
    <row r="1164" spans="1:12" x14ac:dyDescent="0.2">
      <c r="A1164" s="105">
        <v>41669</v>
      </c>
      <c r="B1164" s="7">
        <v>5805</v>
      </c>
      <c r="C1164" s="19" t="s">
        <v>6351</v>
      </c>
      <c r="D1164" s="6">
        <v>6600</v>
      </c>
      <c r="E1164" s="6">
        <v>6600</v>
      </c>
      <c r="F1164" s="6"/>
      <c r="G1164" s="6"/>
      <c r="H1164" s="6">
        <f>E1164-F1164</f>
        <v>6600</v>
      </c>
      <c r="I1164" s="6">
        <f>+I1163+G1164-H1164</f>
        <v>1268550.8554999991</v>
      </c>
      <c r="J1164" s="19" t="s">
        <v>6468</v>
      </c>
      <c r="K1164" s="7"/>
      <c r="L1164" s="123" t="s">
        <v>5540</v>
      </c>
    </row>
    <row r="1165" spans="1:12" x14ac:dyDescent="0.2">
      <c r="A1165" s="19"/>
      <c r="B1165" s="7">
        <v>5806</v>
      </c>
      <c r="C1165" s="19" t="s">
        <v>5790</v>
      </c>
      <c r="D1165" s="6"/>
      <c r="E1165" s="6"/>
      <c r="F1165" s="6">
        <f>E1165*0.05</f>
        <v>0</v>
      </c>
      <c r="G1165" s="6"/>
      <c r="H1165" s="6">
        <f>E1165-F1165</f>
        <v>0</v>
      </c>
      <c r="I1165" s="6">
        <f>+I1164+G1165-H1165</f>
        <v>1268550.8554999991</v>
      </c>
      <c r="J1165" s="19" t="s">
        <v>5790</v>
      </c>
      <c r="K1165" s="7"/>
      <c r="L1165" s="75" t="s">
        <v>5789</v>
      </c>
    </row>
    <row r="1166" spans="1:12" x14ac:dyDescent="0.2">
      <c r="A1166" s="19"/>
      <c r="B1166" s="7">
        <v>5807</v>
      </c>
      <c r="C1166" s="19" t="s">
        <v>5790</v>
      </c>
      <c r="D1166" s="6"/>
      <c r="E1166" s="6"/>
      <c r="F1166" s="6">
        <f>E1166*0.05</f>
        <v>0</v>
      </c>
      <c r="G1166" s="6"/>
      <c r="H1166" s="6">
        <f>E1166-F1166</f>
        <v>0</v>
      </c>
      <c r="I1166" s="6">
        <f>+I1165+G1166-H1166</f>
        <v>1268550.8554999991</v>
      </c>
      <c r="J1166" s="19" t="s">
        <v>5790</v>
      </c>
      <c r="K1166" s="7"/>
      <c r="L1166" s="75" t="s">
        <v>5789</v>
      </c>
    </row>
    <row r="1167" spans="1:12" x14ac:dyDescent="0.2">
      <c r="A1167" s="105">
        <v>41669</v>
      </c>
      <c r="B1167" s="7">
        <v>5808</v>
      </c>
      <c r="C1167" s="19" t="s">
        <v>7993</v>
      </c>
      <c r="D1167" s="6">
        <v>10000</v>
      </c>
      <c r="E1167" s="6">
        <v>10000</v>
      </c>
      <c r="F1167" s="6"/>
      <c r="G1167" s="6"/>
      <c r="H1167" s="6">
        <f>E1167-F1167</f>
        <v>10000</v>
      </c>
      <c r="I1167" s="6">
        <f>+I1166+G1167-H1167</f>
        <v>1258550.8554999991</v>
      </c>
      <c r="J1167" s="19" t="s">
        <v>8067</v>
      </c>
      <c r="K1167" s="7"/>
      <c r="L1167" s="123" t="s">
        <v>5540</v>
      </c>
    </row>
    <row r="1168" spans="1:12" x14ac:dyDescent="0.2">
      <c r="A1168" s="105">
        <v>41669</v>
      </c>
      <c r="B1168" s="7">
        <v>5809</v>
      </c>
      <c r="C1168" s="19" t="s">
        <v>7008</v>
      </c>
      <c r="D1168" s="6">
        <v>6300</v>
      </c>
      <c r="E1168" s="6">
        <v>6300</v>
      </c>
      <c r="F1168" s="6"/>
      <c r="G1168" s="6"/>
      <c r="H1168" s="6">
        <f>E1168-F1168</f>
        <v>6300</v>
      </c>
      <c r="I1168" s="6">
        <f>+I1167+G1168-H1168</f>
        <v>1252250.8554999991</v>
      </c>
      <c r="J1168" s="19" t="s">
        <v>8435</v>
      </c>
      <c r="K1168" s="7"/>
      <c r="L1168" s="123" t="s">
        <v>5540</v>
      </c>
    </row>
    <row r="1169" spans="1:12" x14ac:dyDescent="0.2">
      <c r="A1169" s="105">
        <v>41669</v>
      </c>
      <c r="B1169" s="7">
        <v>5810</v>
      </c>
      <c r="C1169" s="19" t="s">
        <v>7846</v>
      </c>
      <c r="D1169" s="6">
        <v>8800</v>
      </c>
      <c r="E1169" s="6">
        <v>8800</v>
      </c>
      <c r="F1169" s="6"/>
      <c r="G1169" s="6"/>
      <c r="H1169" s="6">
        <f>E1169-F1169</f>
        <v>8800</v>
      </c>
      <c r="I1169" s="6">
        <f>+I1168+G1169-H1169</f>
        <v>1243450.8554999991</v>
      </c>
      <c r="J1169" s="19" t="s">
        <v>8304</v>
      </c>
      <c r="K1169" s="7"/>
      <c r="L1169" s="123" t="s">
        <v>5540</v>
      </c>
    </row>
    <row r="1170" spans="1:12" x14ac:dyDescent="0.2">
      <c r="A1170" s="105">
        <v>41669</v>
      </c>
      <c r="B1170" s="7">
        <v>5811</v>
      </c>
      <c r="C1170" s="19" t="s">
        <v>8292</v>
      </c>
      <c r="D1170" s="6">
        <v>6000</v>
      </c>
      <c r="E1170" s="6">
        <v>6000</v>
      </c>
      <c r="F1170" s="6"/>
      <c r="G1170" s="6"/>
      <c r="H1170" s="6">
        <f>E1170-F1170</f>
        <v>6000</v>
      </c>
      <c r="I1170" s="6">
        <f>+I1169+G1170-H1170</f>
        <v>1237450.8554999991</v>
      </c>
      <c r="J1170" s="19" t="s">
        <v>8428</v>
      </c>
      <c r="K1170" s="7"/>
      <c r="L1170" s="123" t="s">
        <v>5540</v>
      </c>
    </row>
    <row r="1171" spans="1:12" x14ac:dyDescent="0.2">
      <c r="A1171" s="105">
        <v>41669</v>
      </c>
      <c r="B1171" s="7">
        <v>5812</v>
      </c>
      <c r="C1171" s="19" t="s">
        <v>7127</v>
      </c>
      <c r="D1171" s="6">
        <v>6000</v>
      </c>
      <c r="E1171" s="6">
        <v>6000</v>
      </c>
      <c r="F1171" s="6"/>
      <c r="G1171" s="6"/>
      <c r="H1171" s="6">
        <f>E1171-F1171</f>
        <v>6000</v>
      </c>
      <c r="I1171" s="6">
        <f>+I1170+G1171-H1171</f>
        <v>1231450.8554999991</v>
      </c>
      <c r="J1171" s="19" t="s">
        <v>8428</v>
      </c>
      <c r="K1171" s="7"/>
      <c r="L1171" s="123" t="s">
        <v>5540</v>
      </c>
    </row>
    <row r="1172" spans="1:12" x14ac:dyDescent="0.2">
      <c r="A1172" s="105">
        <v>41669</v>
      </c>
      <c r="B1172" s="7">
        <v>5813</v>
      </c>
      <c r="C1172" s="19" t="s">
        <v>6294</v>
      </c>
      <c r="D1172" s="6">
        <v>6000</v>
      </c>
      <c r="E1172" s="6">
        <v>6000</v>
      </c>
      <c r="F1172" s="6"/>
      <c r="G1172" s="6"/>
      <c r="H1172" s="6">
        <f>E1172-F1172</f>
        <v>6000</v>
      </c>
      <c r="I1172" s="6">
        <f>+I1171+G1172-H1172</f>
        <v>1225450.8554999991</v>
      </c>
      <c r="J1172" s="19" t="s">
        <v>8428</v>
      </c>
      <c r="K1172" s="7"/>
      <c r="L1172" s="123" t="s">
        <v>5540</v>
      </c>
    </row>
    <row r="1173" spans="1:12" x14ac:dyDescent="0.2">
      <c r="A1173" s="105">
        <v>41669</v>
      </c>
      <c r="B1173" s="7">
        <v>5814</v>
      </c>
      <c r="C1173" s="19" t="s">
        <v>7846</v>
      </c>
      <c r="D1173" s="6">
        <v>6000</v>
      </c>
      <c r="E1173" s="6">
        <v>6000</v>
      </c>
      <c r="F1173" s="6"/>
      <c r="G1173" s="6"/>
      <c r="H1173" s="6">
        <f>E1173-F1173</f>
        <v>6000</v>
      </c>
      <c r="I1173" s="6">
        <f>+I1172+G1173-H1173</f>
        <v>1219450.8554999991</v>
      </c>
      <c r="J1173" s="19" t="s">
        <v>8428</v>
      </c>
      <c r="K1173" s="7"/>
      <c r="L1173" s="123" t="s">
        <v>5540</v>
      </c>
    </row>
    <row r="1174" spans="1:12" x14ac:dyDescent="0.2">
      <c r="A1174" s="105">
        <v>41669</v>
      </c>
      <c r="B1174" s="7">
        <v>5815</v>
      </c>
      <c r="C1174" s="19" t="s">
        <v>6442</v>
      </c>
      <c r="D1174" s="6">
        <v>6000</v>
      </c>
      <c r="E1174" s="6">
        <v>6000</v>
      </c>
      <c r="F1174" s="6"/>
      <c r="G1174" s="6"/>
      <c r="H1174" s="6">
        <f>E1174-F1174</f>
        <v>6000</v>
      </c>
      <c r="I1174" s="6">
        <f>+I1173+G1174-H1174</f>
        <v>1213450.8554999991</v>
      </c>
      <c r="J1174" s="19" t="s">
        <v>8428</v>
      </c>
      <c r="K1174" s="7"/>
      <c r="L1174" s="123" t="s">
        <v>5540</v>
      </c>
    </row>
    <row r="1175" spans="1:12" x14ac:dyDescent="0.2">
      <c r="A1175" s="105">
        <v>41670</v>
      </c>
      <c r="B1175" s="7">
        <v>5816</v>
      </c>
      <c r="C1175" s="19" t="s">
        <v>7628</v>
      </c>
      <c r="D1175" s="6">
        <v>18000</v>
      </c>
      <c r="E1175" s="6">
        <v>18000</v>
      </c>
      <c r="F1175" s="6">
        <f>E1175*0.05</f>
        <v>900</v>
      </c>
      <c r="G1175" s="6"/>
      <c r="H1175" s="6">
        <f>E1175-F1175</f>
        <v>17100</v>
      </c>
      <c r="I1175" s="6">
        <f>+I1174+G1175-H1175</f>
        <v>1196350.8554999991</v>
      </c>
      <c r="J1175" s="19" t="s">
        <v>8484</v>
      </c>
      <c r="K1175" s="7"/>
      <c r="L1175" s="123" t="s">
        <v>5540</v>
      </c>
    </row>
    <row r="1176" spans="1:12" x14ac:dyDescent="0.2">
      <c r="A1176" s="105">
        <v>41670</v>
      </c>
      <c r="B1176" s="7">
        <v>5817</v>
      </c>
      <c r="C1176" s="19" t="s">
        <v>6752</v>
      </c>
      <c r="D1176" s="6">
        <v>58521</v>
      </c>
      <c r="E1176" s="6">
        <v>58521</v>
      </c>
      <c r="F1176" s="6">
        <f>E1176*0.05</f>
        <v>2926.05</v>
      </c>
      <c r="G1176" s="6"/>
      <c r="H1176" s="6">
        <f>E1176-F1176</f>
        <v>55594.95</v>
      </c>
      <c r="I1176" s="6">
        <f>+I1175+G1176-H1176</f>
        <v>1140755.9054999992</v>
      </c>
      <c r="J1176" s="19" t="s">
        <v>48</v>
      </c>
      <c r="K1176" s="7">
        <v>5</v>
      </c>
      <c r="L1176" s="123" t="s">
        <v>8409</v>
      </c>
    </row>
    <row r="1177" spans="1:12" x14ac:dyDescent="0.2">
      <c r="A1177" s="105">
        <v>41670</v>
      </c>
      <c r="B1177" s="7">
        <v>5818</v>
      </c>
      <c r="C1177" s="19" t="s">
        <v>8483</v>
      </c>
      <c r="D1177" s="6">
        <v>21366</v>
      </c>
      <c r="E1177" s="6">
        <v>21366</v>
      </c>
      <c r="F1177" s="6">
        <f>E1177*0.05</f>
        <v>1068.3</v>
      </c>
      <c r="G1177" s="6"/>
      <c r="H1177" s="6">
        <f>E1177-F1177</f>
        <v>20297.7</v>
      </c>
      <c r="I1177" s="6">
        <f>+I1176+G1177-H1177</f>
        <v>1120458.2054999992</v>
      </c>
      <c r="J1177" s="19" t="s">
        <v>8482</v>
      </c>
      <c r="K1177" s="7">
        <v>5</v>
      </c>
      <c r="L1177" s="123" t="s">
        <v>5540</v>
      </c>
    </row>
    <row r="1178" spans="1:12" x14ac:dyDescent="0.2">
      <c r="A1178" s="105">
        <v>41670</v>
      </c>
      <c r="B1178" s="7">
        <v>5819</v>
      </c>
      <c r="C1178" s="19" t="s">
        <v>120</v>
      </c>
      <c r="D1178" s="6">
        <v>32644.27</v>
      </c>
      <c r="E1178" s="6">
        <v>32644.27</v>
      </c>
      <c r="F1178" s="6">
        <v>1383.23</v>
      </c>
      <c r="G1178" s="6"/>
      <c r="H1178" s="6">
        <f>E1178-F1178</f>
        <v>31261.040000000001</v>
      </c>
      <c r="I1178" s="6">
        <f>+I1177+G1178-H1178</f>
        <v>1089197.1654999992</v>
      </c>
      <c r="J1178" s="19" t="s">
        <v>3481</v>
      </c>
      <c r="K1178" s="7">
        <v>5</v>
      </c>
      <c r="L1178" s="123" t="s">
        <v>5540</v>
      </c>
    </row>
    <row r="1179" spans="1:12" x14ac:dyDescent="0.2">
      <c r="A1179" s="105">
        <v>41670</v>
      </c>
      <c r="B1179" s="7">
        <v>5820</v>
      </c>
      <c r="C1179" s="19" t="s">
        <v>8143</v>
      </c>
      <c r="D1179" s="6">
        <v>50000</v>
      </c>
      <c r="E1179" s="6">
        <v>50000</v>
      </c>
      <c r="F1179" s="6">
        <f>E1179*0.05</f>
        <v>2500</v>
      </c>
      <c r="G1179" s="6"/>
      <c r="H1179" s="6">
        <f>E1179-F1179</f>
        <v>47500</v>
      </c>
      <c r="I1179" s="6">
        <f>+I1178+G1179-H1179</f>
        <v>1041697.1654999992</v>
      </c>
      <c r="J1179" s="19" t="s">
        <v>8142</v>
      </c>
      <c r="K1179" s="7">
        <v>5</v>
      </c>
      <c r="L1179" s="123" t="s">
        <v>5540</v>
      </c>
    </row>
    <row r="1180" spans="1:12" x14ac:dyDescent="0.2">
      <c r="A1180" s="105">
        <v>41670</v>
      </c>
      <c r="B1180" s="7">
        <v>5821</v>
      </c>
      <c r="C1180" s="19" t="s">
        <v>126</v>
      </c>
      <c r="D1180" s="6">
        <v>2720</v>
      </c>
      <c r="E1180" s="6">
        <v>2720</v>
      </c>
      <c r="F1180" s="6">
        <v>98</v>
      </c>
      <c r="G1180" s="6"/>
      <c r="H1180" s="6">
        <f>E1180-F1180</f>
        <v>2622</v>
      </c>
      <c r="I1180" s="6">
        <f>+I1179+G1180-H1180</f>
        <v>1039075.1654999992</v>
      </c>
      <c r="J1180" s="19" t="s">
        <v>5851</v>
      </c>
      <c r="K1180" s="7">
        <v>5</v>
      </c>
      <c r="L1180" s="123" t="s">
        <v>5540</v>
      </c>
    </row>
    <row r="1181" spans="1:12" x14ac:dyDescent="0.2">
      <c r="A1181" s="105">
        <v>41670</v>
      </c>
      <c r="B1181" s="7">
        <v>5822</v>
      </c>
      <c r="C1181" s="19" t="s">
        <v>8481</v>
      </c>
      <c r="D1181" s="6">
        <v>18700</v>
      </c>
      <c r="E1181" s="6">
        <v>18700</v>
      </c>
      <c r="F1181" s="6">
        <f>E1181*0.05</f>
        <v>935</v>
      </c>
      <c r="G1181" s="6"/>
      <c r="H1181" s="6">
        <f>E1181-F1181</f>
        <v>17765</v>
      </c>
      <c r="I1181" s="6">
        <f>+I1180+G1181-H1181</f>
        <v>1021310.1654999992</v>
      </c>
      <c r="J1181" s="19" t="s">
        <v>5941</v>
      </c>
      <c r="K1181" s="7">
        <v>5</v>
      </c>
      <c r="L1181" s="123" t="s">
        <v>5540</v>
      </c>
    </row>
    <row r="1182" spans="1:12" x14ac:dyDescent="0.2">
      <c r="A1182" s="105">
        <v>41670</v>
      </c>
      <c r="B1182" s="7">
        <v>5823</v>
      </c>
      <c r="C1182" s="19" t="s">
        <v>8418</v>
      </c>
      <c r="D1182" s="6">
        <v>5750</v>
      </c>
      <c r="E1182" s="6">
        <v>5750</v>
      </c>
      <c r="F1182" s="6">
        <v>243.64</v>
      </c>
      <c r="G1182" s="6"/>
      <c r="H1182" s="6">
        <f>E1182-F1182</f>
        <v>5506.36</v>
      </c>
      <c r="I1182" s="6">
        <f>+I1181+G1182-H1182</f>
        <v>1015803.8054999992</v>
      </c>
      <c r="J1182" s="19" t="s">
        <v>8480</v>
      </c>
      <c r="K1182" s="7">
        <v>5</v>
      </c>
      <c r="L1182" s="123" t="s">
        <v>5540</v>
      </c>
    </row>
    <row r="1183" spans="1:12" x14ac:dyDescent="0.2">
      <c r="A1183" s="105">
        <v>41670</v>
      </c>
      <c r="B1183" s="7">
        <v>5824</v>
      </c>
      <c r="C1183" s="19" t="s">
        <v>8154</v>
      </c>
      <c r="D1183" s="6">
        <v>20000</v>
      </c>
      <c r="E1183" s="6">
        <v>20000</v>
      </c>
      <c r="F1183" s="6">
        <f>E1183*0.05</f>
        <v>1000</v>
      </c>
      <c r="G1183" s="6"/>
      <c r="H1183" s="6">
        <f>E1183-F1183</f>
        <v>19000</v>
      </c>
      <c r="I1183" s="6">
        <f>+I1182+G1183-H1183</f>
        <v>996803.8054999992</v>
      </c>
      <c r="J1183" s="19" t="s">
        <v>8288</v>
      </c>
      <c r="K1183" s="7">
        <v>5</v>
      </c>
      <c r="L1183" s="123" t="s">
        <v>5540</v>
      </c>
    </row>
    <row r="1184" spans="1:12" x14ac:dyDescent="0.2">
      <c r="A1184" s="105">
        <v>41670</v>
      </c>
      <c r="B1184" s="7">
        <v>5825</v>
      </c>
      <c r="C1184" s="19" t="s">
        <v>8047</v>
      </c>
      <c r="D1184" s="6">
        <v>19057</v>
      </c>
      <c r="E1184" s="6">
        <v>19057</v>
      </c>
      <c r="F1184" s="6">
        <v>807.5</v>
      </c>
      <c r="G1184" s="6"/>
      <c r="H1184" s="6">
        <f>E1184-F1184</f>
        <v>18249.5</v>
      </c>
      <c r="I1184" s="6">
        <f>+I1183+G1184-H1184</f>
        <v>978554.3054999992</v>
      </c>
      <c r="J1184" s="19" t="s">
        <v>7521</v>
      </c>
      <c r="K1184" s="7">
        <v>5</v>
      </c>
      <c r="L1184" s="123" t="s">
        <v>5540</v>
      </c>
    </row>
    <row r="1185" spans="1:12" x14ac:dyDescent="0.2">
      <c r="A1185" s="105">
        <v>41670</v>
      </c>
      <c r="B1185" s="7">
        <v>5826</v>
      </c>
      <c r="C1185" s="19" t="s">
        <v>8286</v>
      </c>
      <c r="D1185" s="6">
        <v>20039</v>
      </c>
      <c r="E1185" s="6">
        <v>20039</v>
      </c>
      <c r="F1185" s="6">
        <f>E1185*0.05</f>
        <v>1001.95</v>
      </c>
      <c r="G1185" s="6"/>
      <c r="H1185" s="6">
        <f>E1185-F1185</f>
        <v>19037.05</v>
      </c>
      <c r="I1185" s="6">
        <f>+I1184+G1185-H1185</f>
        <v>959517.25549999916</v>
      </c>
      <c r="J1185" s="19" t="s">
        <v>48</v>
      </c>
      <c r="K1185" s="7">
        <v>5</v>
      </c>
      <c r="L1185" s="123" t="s">
        <v>5540</v>
      </c>
    </row>
    <row r="1186" spans="1:12" x14ac:dyDescent="0.2">
      <c r="A1186" s="105">
        <v>41670</v>
      </c>
      <c r="B1186" s="7">
        <v>5827</v>
      </c>
      <c r="C1186" s="19" t="s">
        <v>7830</v>
      </c>
      <c r="D1186" s="6">
        <v>12775.46</v>
      </c>
      <c r="E1186" s="6">
        <v>12775.46</v>
      </c>
      <c r="F1186" s="6">
        <f>E1186*0.05</f>
        <v>638.77300000000002</v>
      </c>
      <c r="G1186" s="6"/>
      <c r="H1186" s="6">
        <f>E1186-F1186</f>
        <v>12136.687</v>
      </c>
      <c r="I1186" s="6">
        <f>+I1185+G1186-H1186</f>
        <v>947380.56849999912</v>
      </c>
      <c r="J1186" s="19" t="s">
        <v>7186</v>
      </c>
      <c r="K1186" s="7">
        <v>5</v>
      </c>
      <c r="L1186" s="123" t="s">
        <v>5540</v>
      </c>
    </row>
    <row r="1187" spans="1:12" x14ac:dyDescent="0.2">
      <c r="A1187" s="105">
        <v>41670</v>
      </c>
      <c r="B1187" s="7">
        <v>5828</v>
      </c>
      <c r="C1187" s="19" t="s">
        <v>7748</v>
      </c>
      <c r="D1187" s="6">
        <v>19764.5</v>
      </c>
      <c r="E1187" s="6">
        <v>19764.5</v>
      </c>
      <c r="F1187" s="6">
        <v>988.23</v>
      </c>
      <c r="G1187" s="6"/>
      <c r="H1187" s="6">
        <f>E1187-F1187</f>
        <v>18776.27</v>
      </c>
      <c r="I1187" s="6">
        <f>+I1186+G1187-H1187</f>
        <v>928604.2984999991</v>
      </c>
      <c r="J1187" s="19" t="s">
        <v>6196</v>
      </c>
      <c r="K1187" s="7">
        <v>5</v>
      </c>
      <c r="L1187" s="123" t="s">
        <v>5540</v>
      </c>
    </row>
    <row r="1188" spans="1:12" x14ac:dyDescent="0.2">
      <c r="A1188" s="105">
        <v>41670</v>
      </c>
      <c r="B1188" s="7">
        <v>5829</v>
      </c>
      <c r="C1188" s="19" t="s">
        <v>6015</v>
      </c>
      <c r="D1188" s="6">
        <v>50000</v>
      </c>
      <c r="E1188" s="6">
        <v>50000</v>
      </c>
      <c r="F1188" s="6"/>
      <c r="G1188" s="6"/>
      <c r="H1188" s="6">
        <f>E1188-F1188</f>
        <v>50000</v>
      </c>
      <c r="I1188" s="6">
        <f>+I1187+G1188-H1188</f>
        <v>878604.2984999991</v>
      </c>
      <c r="J1188" s="19" t="s">
        <v>8146</v>
      </c>
      <c r="K1188" s="7">
        <v>5</v>
      </c>
      <c r="L1188" s="123" t="s">
        <v>5540</v>
      </c>
    </row>
    <row r="1189" spans="1:12" x14ac:dyDescent="0.2">
      <c r="A1189" s="105">
        <v>41670</v>
      </c>
      <c r="B1189" s="7">
        <v>5830</v>
      </c>
      <c r="C1189" s="19" t="s">
        <v>5564</v>
      </c>
      <c r="D1189" s="6">
        <v>7819.58</v>
      </c>
      <c r="E1189" s="6">
        <v>7819.58</v>
      </c>
      <c r="F1189" s="6">
        <v>331.34</v>
      </c>
      <c r="G1189" s="6"/>
      <c r="H1189" s="6">
        <f>E1189-F1189</f>
        <v>7488.24</v>
      </c>
      <c r="I1189" s="6">
        <f>+I1188+G1189-H1189</f>
        <v>871116.05849999911</v>
      </c>
      <c r="J1189" s="19" t="s">
        <v>7123</v>
      </c>
      <c r="K1189" s="7">
        <v>5</v>
      </c>
      <c r="L1189" s="123" t="s">
        <v>5540</v>
      </c>
    </row>
    <row r="1190" spans="1:12" x14ac:dyDescent="0.2">
      <c r="A1190" s="105">
        <v>41670</v>
      </c>
      <c r="B1190" s="7">
        <v>5831</v>
      </c>
      <c r="C1190" s="19" t="s">
        <v>8479</v>
      </c>
      <c r="D1190" s="6">
        <v>22804.62</v>
      </c>
      <c r="E1190" s="6">
        <v>22804.62</v>
      </c>
      <c r="F1190" s="6">
        <v>966.3</v>
      </c>
      <c r="G1190" s="6"/>
      <c r="H1190" s="6">
        <f>E1190-F1190</f>
        <v>21838.32</v>
      </c>
      <c r="I1190" s="6">
        <f>+I1189+G1190-H1190</f>
        <v>849277.73849999916</v>
      </c>
      <c r="J1190" s="19" t="s">
        <v>8478</v>
      </c>
      <c r="K1190" s="7">
        <v>5</v>
      </c>
      <c r="L1190" s="123" t="s">
        <v>5540</v>
      </c>
    </row>
    <row r="1191" spans="1:12" x14ac:dyDescent="0.2">
      <c r="A1191" s="105">
        <v>41670</v>
      </c>
      <c r="B1191" s="7">
        <v>5832</v>
      </c>
      <c r="C1191" s="19" t="s">
        <v>8477</v>
      </c>
      <c r="D1191" s="6">
        <v>7160</v>
      </c>
      <c r="E1191" s="6">
        <v>7160</v>
      </c>
      <c r="F1191" s="6">
        <f>E1191*0.05</f>
        <v>358</v>
      </c>
      <c r="G1191" s="6"/>
      <c r="H1191" s="6">
        <f>E1191-F1191</f>
        <v>6802</v>
      </c>
      <c r="I1191" s="6">
        <f>+I1190+G1191-H1191</f>
        <v>842475.73849999916</v>
      </c>
      <c r="J1191" s="19" t="s">
        <v>8476</v>
      </c>
      <c r="K1191" s="7">
        <v>5</v>
      </c>
      <c r="L1191" s="123" t="s">
        <v>5540</v>
      </c>
    </row>
    <row r="1192" spans="1:12" x14ac:dyDescent="0.2">
      <c r="A1192" s="105">
        <v>41670</v>
      </c>
      <c r="B1192" s="7">
        <v>5833</v>
      </c>
      <c r="C1192" s="19" t="s">
        <v>7938</v>
      </c>
      <c r="D1192" s="6">
        <v>64348</v>
      </c>
      <c r="E1192" s="6">
        <v>64348</v>
      </c>
      <c r="F1192" s="6">
        <f>E1192*0.05</f>
        <v>3217.4</v>
      </c>
      <c r="G1192" s="6"/>
      <c r="H1192" s="6">
        <f>E1192-F1192</f>
        <v>61130.6</v>
      </c>
      <c r="I1192" s="6">
        <f>+I1191+G1192-H1192</f>
        <v>781345.13849999919</v>
      </c>
      <c r="J1192" s="19" t="s">
        <v>7937</v>
      </c>
      <c r="K1192" s="7">
        <v>5</v>
      </c>
      <c r="L1192" s="123" t="s">
        <v>5540</v>
      </c>
    </row>
    <row r="1193" spans="1:12" x14ac:dyDescent="0.2">
      <c r="A1193" s="105">
        <v>41670</v>
      </c>
      <c r="B1193" s="7">
        <v>5834</v>
      </c>
      <c r="C1193" s="19" t="s">
        <v>5871</v>
      </c>
      <c r="D1193" s="6">
        <v>12694</v>
      </c>
      <c r="E1193" s="6">
        <v>12694</v>
      </c>
      <c r="F1193" s="6">
        <f>E1193*0.05</f>
        <v>634.70000000000005</v>
      </c>
      <c r="G1193" s="6"/>
      <c r="H1193" s="31">
        <f>E1193-F1193</f>
        <v>12059.3</v>
      </c>
      <c r="I1193" s="6">
        <f>+I1192+G1193-H1193</f>
        <v>769285.83849999914</v>
      </c>
      <c r="J1193" s="19" t="s">
        <v>7293</v>
      </c>
      <c r="K1193" s="7">
        <v>5</v>
      </c>
      <c r="L1193" s="123" t="s">
        <v>5540</v>
      </c>
    </row>
    <row r="1194" spans="1:12" x14ac:dyDescent="0.2">
      <c r="A1194" s="105">
        <v>41670</v>
      </c>
      <c r="B1194" s="7">
        <v>5835</v>
      </c>
      <c r="C1194" s="19" t="s">
        <v>7605</v>
      </c>
      <c r="D1194" s="6">
        <v>6180.8</v>
      </c>
      <c r="E1194" s="6">
        <v>6180.8</v>
      </c>
      <c r="F1194" s="6">
        <v>261.89999999999998</v>
      </c>
      <c r="G1194" s="6"/>
      <c r="H1194" s="5">
        <f>E1194-F1194</f>
        <v>5918.9000000000005</v>
      </c>
      <c r="I1194" s="6">
        <f>+I1193+G1194-H1194</f>
        <v>763366.93849999912</v>
      </c>
      <c r="J1194" s="19" t="s">
        <v>7721</v>
      </c>
      <c r="K1194" s="7">
        <v>5</v>
      </c>
      <c r="L1194" s="123" t="s">
        <v>5540</v>
      </c>
    </row>
    <row r="1195" spans="1:12" x14ac:dyDescent="0.2">
      <c r="A1195" s="105">
        <v>41670</v>
      </c>
      <c r="B1195" s="7">
        <v>5836</v>
      </c>
      <c r="C1195" s="19" t="s">
        <v>5561</v>
      </c>
      <c r="D1195" s="6">
        <v>1000</v>
      </c>
      <c r="E1195" s="6">
        <v>1000</v>
      </c>
      <c r="F1195" s="6"/>
      <c r="G1195" s="6"/>
      <c r="H1195" s="31">
        <f>E1195-F1195</f>
        <v>1000</v>
      </c>
      <c r="I1195" s="6">
        <f>+I1194+G1195-H1195</f>
        <v>762366.93849999912</v>
      </c>
      <c r="J1195" s="19" t="s">
        <v>6080</v>
      </c>
      <c r="K1195" s="7"/>
      <c r="L1195" s="123" t="s">
        <v>5540</v>
      </c>
    </row>
    <row r="1196" spans="1:12" x14ac:dyDescent="0.2">
      <c r="A1196" s="105">
        <v>41670</v>
      </c>
      <c r="B1196" s="7">
        <v>5837</v>
      </c>
      <c r="C1196" s="19" t="s">
        <v>8427</v>
      </c>
      <c r="D1196" s="6">
        <v>2300</v>
      </c>
      <c r="E1196" s="6">
        <v>2300</v>
      </c>
      <c r="F1196" s="6"/>
      <c r="G1196" s="6"/>
      <c r="H1196" s="31">
        <f>E1196-F1196</f>
        <v>2300</v>
      </c>
      <c r="I1196" s="6">
        <f>+I1195+G1196-H1196</f>
        <v>760066.93849999912</v>
      </c>
      <c r="J1196" s="19" t="s">
        <v>8475</v>
      </c>
      <c r="K1196" s="7">
        <v>5</v>
      </c>
      <c r="L1196" s="123" t="s">
        <v>5540</v>
      </c>
    </row>
    <row r="1197" spans="1:12" x14ac:dyDescent="0.2">
      <c r="A1197" s="105">
        <v>41670</v>
      </c>
      <c r="B1197" s="7">
        <v>5838</v>
      </c>
      <c r="C1197" s="19" t="s">
        <v>267</v>
      </c>
      <c r="D1197" s="6">
        <v>37550</v>
      </c>
      <c r="E1197" s="6">
        <v>37550</v>
      </c>
      <c r="F1197" s="6">
        <v>1591.1</v>
      </c>
      <c r="G1197" s="6"/>
      <c r="H1197" s="31">
        <f>E1197-F1197</f>
        <v>35958.9</v>
      </c>
      <c r="I1197" s="6">
        <f>+I1196+G1197-H1197</f>
        <v>724108.03849999909</v>
      </c>
      <c r="J1197" s="19" t="s">
        <v>7817</v>
      </c>
      <c r="K1197" s="7">
        <v>5</v>
      </c>
      <c r="L1197" s="123" t="s">
        <v>5540</v>
      </c>
    </row>
    <row r="1198" spans="1:12" x14ac:dyDescent="0.2">
      <c r="A1198" s="105"/>
      <c r="B1198" s="7">
        <v>5839</v>
      </c>
      <c r="C1198" s="19" t="s">
        <v>5790</v>
      </c>
      <c r="D1198" s="6"/>
      <c r="E1198" s="6"/>
      <c r="F1198" s="6">
        <f>E1198*0.05</f>
        <v>0</v>
      </c>
      <c r="G1198" s="6"/>
      <c r="H1198" s="5">
        <f>E1198-F1198</f>
        <v>0</v>
      </c>
      <c r="I1198" s="6">
        <f>+I1197+G1198-H1198</f>
        <v>724108.03849999909</v>
      </c>
      <c r="J1198" s="19" t="s">
        <v>5790</v>
      </c>
      <c r="K1198" s="7"/>
      <c r="L1198" s="75" t="s">
        <v>5789</v>
      </c>
    </row>
    <row r="1199" spans="1:12" x14ac:dyDescent="0.2">
      <c r="A1199" s="105">
        <v>41670</v>
      </c>
      <c r="B1199" s="7">
        <v>5840</v>
      </c>
      <c r="C1199" s="19" t="s">
        <v>7608</v>
      </c>
      <c r="D1199" s="6">
        <v>3068</v>
      </c>
      <c r="E1199" s="6">
        <v>3068</v>
      </c>
      <c r="F1199" s="6">
        <v>130</v>
      </c>
      <c r="G1199" s="6"/>
      <c r="H1199" s="31">
        <f>E1199-F1199</f>
        <v>2938</v>
      </c>
      <c r="I1199" s="6">
        <f>+I1198+G1199-H1199</f>
        <v>721170.03849999909</v>
      </c>
      <c r="J1199" s="19" t="s">
        <v>8474</v>
      </c>
      <c r="K1199" s="7">
        <v>5</v>
      </c>
      <c r="L1199" s="123" t="s">
        <v>5540</v>
      </c>
    </row>
    <row r="1200" spans="1:12" x14ac:dyDescent="0.2">
      <c r="A1200" s="105">
        <v>41670</v>
      </c>
      <c r="B1200" s="7">
        <v>5841</v>
      </c>
      <c r="C1200" s="19" t="s">
        <v>8473</v>
      </c>
      <c r="D1200" s="6">
        <v>3000</v>
      </c>
      <c r="E1200" s="6">
        <v>3000</v>
      </c>
      <c r="F1200" s="6">
        <v>300</v>
      </c>
      <c r="G1200" s="6"/>
      <c r="H1200" s="31">
        <f>E1200-F1200</f>
        <v>2700</v>
      </c>
      <c r="I1200" s="6">
        <f>+I1199+G1200-H1200</f>
        <v>718470.03849999909</v>
      </c>
      <c r="J1200" s="19" t="s">
        <v>7663</v>
      </c>
      <c r="K1200" s="7">
        <v>5</v>
      </c>
      <c r="L1200" s="123" t="s">
        <v>5540</v>
      </c>
    </row>
    <row r="1201" spans="1:12" x14ac:dyDescent="0.2">
      <c r="A1201" s="105">
        <v>41670</v>
      </c>
      <c r="B1201" s="7">
        <v>5842</v>
      </c>
      <c r="C1201" s="19" t="s">
        <v>7524</v>
      </c>
      <c r="D1201" s="6">
        <v>1290</v>
      </c>
      <c r="E1201" s="6">
        <v>1290</v>
      </c>
      <c r="F1201" s="6"/>
      <c r="G1201" s="6"/>
      <c r="H1201" s="31">
        <f>E1201-F1201</f>
        <v>1290</v>
      </c>
      <c r="I1201" s="6">
        <f>+I1200+G1201-H1201</f>
        <v>717180.03849999909</v>
      </c>
      <c r="J1201" s="19" t="s">
        <v>7523</v>
      </c>
      <c r="K1201" s="7">
        <v>5</v>
      </c>
      <c r="L1201" s="123" t="s">
        <v>5540</v>
      </c>
    </row>
    <row r="1202" spans="1:12" x14ac:dyDescent="0.2">
      <c r="A1202" s="105">
        <v>41670</v>
      </c>
      <c r="B1202" s="7">
        <v>5843</v>
      </c>
      <c r="C1202" s="19" t="s">
        <v>8061</v>
      </c>
      <c r="D1202" s="6">
        <v>23060</v>
      </c>
      <c r="E1202" s="6">
        <v>23060</v>
      </c>
      <c r="F1202" s="6">
        <f>E1202*0.05</f>
        <v>1153</v>
      </c>
      <c r="G1202" s="6"/>
      <c r="H1202" s="31">
        <f>E1202-F1202</f>
        <v>21907</v>
      </c>
      <c r="I1202" s="6">
        <f>+I1201+G1202-H1202</f>
        <v>695273.03849999909</v>
      </c>
      <c r="J1202" s="19" t="s">
        <v>128</v>
      </c>
      <c r="K1202" s="7">
        <v>5</v>
      </c>
      <c r="L1202" s="123" t="s">
        <v>5540</v>
      </c>
    </row>
    <row r="1203" spans="1:12" x14ac:dyDescent="0.2">
      <c r="A1203" s="105">
        <v>41670</v>
      </c>
      <c r="B1203" s="7">
        <v>5844</v>
      </c>
      <c r="C1203" s="19" t="s">
        <v>8046</v>
      </c>
      <c r="D1203" s="6">
        <v>10620</v>
      </c>
      <c r="E1203" s="6">
        <v>10620</v>
      </c>
      <c r="F1203" s="6">
        <v>450</v>
      </c>
      <c r="G1203" s="6"/>
      <c r="H1203" s="5">
        <f>E1203-F1203</f>
        <v>10170</v>
      </c>
      <c r="I1203" s="6">
        <f>+I1202+G1203-H1203</f>
        <v>685103.03849999909</v>
      </c>
      <c r="J1203" s="19" t="s">
        <v>7521</v>
      </c>
      <c r="K1203" s="7">
        <v>5</v>
      </c>
      <c r="L1203" s="123" t="s">
        <v>5540</v>
      </c>
    </row>
    <row r="1204" spans="1:12" x14ac:dyDescent="0.2">
      <c r="A1204" s="105">
        <v>41670</v>
      </c>
      <c r="B1204" s="7">
        <v>5845</v>
      </c>
      <c r="C1204" s="19" t="s">
        <v>8472</v>
      </c>
      <c r="D1204" s="6">
        <v>1000</v>
      </c>
      <c r="E1204" s="6">
        <v>1000</v>
      </c>
      <c r="F1204" s="6"/>
      <c r="G1204" s="6"/>
      <c r="H1204" s="5">
        <f>E1204-F1204</f>
        <v>1000</v>
      </c>
      <c r="I1204" s="6">
        <f>+I1203+G1204-H1204</f>
        <v>684103.03849999909</v>
      </c>
      <c r="J1204" s="19" t="s">
        <v>6080</v>
      </c>
      <c r="K1204" s="7"/>
      <c r="L1204" s="123" t="s">
        <v>5540</v>
      </c>
    </row>
    <row r="1205" spans="1:12" x14ac:dyDescent="0.2">
      <c r="A1205" s="105">
        <v>41670</v>
      </c>
      <c r="B1205" s="7">
        <v>5846</v>
      </c>
      <c r="C1205" s="19" t="s">
        <v>5676</v>
      </c>
      <c r="D1205" s="6">
        <v>6775</v>
      </c>
      <c r="E1205" s="6">
        <v>6775</v>
      </c>
      <c r="F1205" s="6">
        <v>301.57</v>
      </c>
      <c r="G1205" s="6"/>
      <c r="H1205" s="5">
        <f>E1205-F1205</f>
        <v>6473.43</v>
      </c>
      <c r="I1205" s="6">
        <f>+I1204+G1205-H1205</f>
        <v>677629.60849999904</v>
      </c>
      <c r="J1205" s="19" t="s">
        <v>7891</v>
      </c>
      <c r="K1205" s="7">
        <v>5</v>
      </c>
      <c r="L1205" s="123" t="s">
        <v>5540</v>
      </c>
    </row>
    <row r="1206" spans="1:12" x14ac:dyDescent="0.2">
      <c r="A1206" s="105">
        <v>41670</v>
      </c>
      <c r="B1206" s="7">
        <v>5847</v>
      </c>
      <c r="C1206" s="19" t="s">
        <v>8471</v>
      </c>
      <c r="D1206" s="6">
        <v>340</v>
      </c>
      <c r="E1206" s="6">
        <v>340</v>
      </c>
      <c r="F1206" s="6"/>
      <c r="G1206" s="6"/>
      <c r="H1206" s="5">
        <f>E1206-F1206</f>
        <v>340</v>
      </c>
      <c r="I1206" s="6">
        <f>+I1205+G1206-H1206</f>
        <v>677289.60849999904</v>
      </c>
      <c r="J1206" s="19" t="s">
        <v>8470</v>
      </c>
      <c r="K1206" s="7">
        <v>5</v>
      </c>
      <c r="L1206" s="123" t="s">
        <v>5540</v>
      </c>
    </row>
    <row r="1207" spans="1:12" x14ac:dyDescent="0.2">
      <c r="A1207" s="105"/>
      <c r="B1207" s="7">
        <v>5848</v>
      </c>
      <c r="C1207" s="19" t="s">
        <v>5790</v>
      </c>
      <c r="D1207" s="6"/>
      <c r="E1207" s="6"/>
      <c r="F1207" s="6">
        <f>E1207*0.05</f>
        <v>0</v>
      </c>
      <c r="G1207" s="6"/>
      <c r="H1207" s="5">
        <f>E1207-F1207</f>
        <v>0</v>
      </c>
      <c r="I1207" s="6">
        <f>+I1206+G1207-H1207</f>
        <v>677289.60849999904</v>
      </c>
      <c r="J1207" s="19" t="s">
        <v>5790</v>
      </c>
      <c r="K1207" s="7"/>
      <c r="L1207" t="s">
        <v>5789</v>
      </c>
    </row>
    <row r="1208" spans="1:12" x14ac:dyDescent="0.2">
      <c r="A1208" s="105">
        <v>41670</v>
      </c>
      <c r="B1208" s="7">
        <v>5849</v>
      </c>
      <c r="C1208" s="19" t="s">
        <v>7161</v>
      </c>
      <c r="D1208" s="6">
        <v>3400</v>
      </c>
      <c r="E1208" s="6">
        <v>3400</v>
      </c>
      <c r="F1208" s="6">
        <f>E1208*0.05</f>
        <v>170</v>
      </c>
      <c r="G1208" s="6"/>
      <c r="H1208" s="5">
        <f>E1208-F1208</f>
        <v>3230</v>
      </c>
      <c r="I1208" s="6">
        <f>+I1207+G1208-H1208</f>
        <v>674059.60849999904</v>
      </c>
      <c r="J1208" s="19" t="s">
        <v>7653</v>
      </c>
      <c r="K1208" s="7">
        <v>5</v>
      </c>
      <c r="L1208" s="123" t="s">
        <v>5540</v>
      </c>
    </row>
    <row r="1209" spans="1:12" x14ac:dyDescent="0.2">
      <c r="A1209" s="105">
        <v>41670</v>
      </c>
      <c r="B1209" s="7">
        <v>5850</v>
      </c>
      <c r="C1209" s="19" t="s">
        <v>6810</v>
      </c>
      <c r="D1209" s="6">
        <v>1180</v>
      </c>
      <c r="E1209" s="6">
        <v>1180</v>
      </c>
      <c r="F1209" s="6">
        <f>E1209*0.05</f>
        <v>59</v>
      </c>
      <c r="G1209" s="6"/>
      <c r="H1209" s="5">
        <f>E1209-F1209</f>
        <v>1121</v>
      </c>
      <c r="I1209" s="6">
        <f>+I1208+G1209-H1209</f>
        <v>672938.60849999904</v>
      </c>
      <c r="J1209" s="19" t="s">
        <v>8469</v>
      </c>
      <c r="K1209" s="7">
        <v>5</v>
      </c>
      <c r="L1209" s="123" t="s">
        <v>5540</v>
      </c>
    </row>
    <row r="1210" spans="1:12" x14ac:dyDescent="0.2">
      <c r="A1210" s="105">
        <v>41670</v>
      </c>
      <c r="B1210" s="7">
        <v>5851</v>
      </c>
      <c r="C1210" s="19" t="s">
        <v>7884</v>
      </c>
      <c r="D1210" s="6">
        <v>19089.509999999998</v>
      </c>
      <c r="E1210" s="6">
        <v>19089.509999999998</v>
      </c>
      <c r="F1210" s="6">
        <v>808.88</v>
      </c>
      <c r="G1210" s="6"/>
      <c r="H1210" s="5">
        <f>E1210-F1210</f>
        <v>18280.629999999997</v>
      </c>
      <c r="I1210" s="6">
        <f>+I1209+G1210-H1210</f>
        <v>654657.97849999904</v>
      </c>
      <c r="J1210" s="19" t="s">
        <v>7421</v>
      </c>
      <c r="K1210" s="7">
        <v>5</v>
      </c>
      <c r="L1210" s="123" t="s">
        <v>8409</v>
      </c>
    </row>
    <row r="1211" spans="1:12" x14ac:dyDescent="0.2">
      <c r="A1211" s="105">
        <v>41670</v>
      </c>
      <c r="B1211" s="7">
        <v>5852</v>
      </c>
      <c r="C1211" s="19" t="s">
        <v>8468</v>
      </c>
      <c r="D1211" s="6">
        <v>17280</v>
      </c>
      <c r="E1211" s="6">
        <v>17280</v>
      </c>
      <c r="F1211" s="6">
        <v>1440</v>
      </c>
      <c r="G1211" s="6"/>
      <c r="H1211" s="5">
        <f>E1211-F1211</f>
        <v>15840</v>
      </c>
      <c r="I1211" s="6">
        <f>+I1210+G1211-H1211</f>
        <v>638817.97849999904</v>
      </c>
      <c r="J1211" s="19" t="s">
        <v>8467</v>
      </c>
      <c r="K1211" s="7">
        <v>5</v>
      </c>
      <c r="L1211" s="123" t="s">
        <v>5540</v>
      </c>
    </row>
    <row r="1212" spans="1:12" x14ac:dyDescent="0.2">
      <c r="A1212" s="105">
        <v>41641</v>
      </c>
      <c r="B1212" s="7"/>
      <c r="C1212" s="20" t="s">
        <v>7773</v>
      </c>
      <c r="D1212" s="6"/>
      <c r="E1212" s="6"/>
      <c r="F1212" s="6">
        <f>E1212*0.05</f>
        <v>0</v>
      </c>
      <c r="G1212" s="6"/>
      <c r="H1212" s="31">
        <v>268697.03000000003</v>
      </c>
      <c r="I1212" s="6">
        <f>+I1211+G1212-H1212</f>
        <v>370120.94849999901</v>
      </c>
      <c r="J1212" s="19"/>
      <c r="K1212" s="7"/>
    </row>
    <row r="1213" spans="1:12" x14ac:dyDescent="0.2">
      <c r="A1213" s="105"/>
      <c r="B1213" s="7"/>
      <c r="C1213" s="20" t="s">
        <v>8466</v>
      </c>
      <c r="D1213" s="6"/>
      <c r="E1213" s="6"/>
      <c r="F1213" s="6">
        <f>E1213*0.05</f>
        <v>0</v>
      </c>
      <c r="G1213" s="6">
        <v>9500</v>
      </c>
      <c r="H1213" s="5">
        <f>E1213-F1213</f>
        <v>0</v>
      </c>
      <c r="I1213" s="6">
        <f>+I1212+G1213-H1213</f>
        <v>379620.94849999901</v>
      </c>
      <c r="J1213" s="19"/>
      <c r="K1213" s="7"/>
    </row>
    <row r="1214" spans="1:12" x14ac:dyDescent="0.2">
      <c r="A1214" s="105"/>
      <c r="B1214" s="7"/>
      <c r="C1214" s="20" t="s">
        <v>5235</v>
      </c>
      <c r="D1214" s="6"/>
      <c r="E1214" s="6"/>
      <c r="F1214" s="6">
        <f>E1214*0.05</f>
        <v>0</v>
      </c>
      <c r="G1214" s="6"/>
      <c r="H1214" s="31">
        <v>1410.47</v>
      </c>
      <c r="I1214" s="13">
        <f>+I1213+G1214-H1214</f>
        <v>378210.47849999904</v>
      </c>
      <c r="J1214" s="19"/>
      <c r="K1214" s="7"/>
    </row>
    <row r="1215" spans="1:12" x14ac:dyDescent="0.2">
      <c r="A1215" s="105"/>
      <c r="B1215" s="7"/>
      <c r="C1215" s="87" t="s">
        <v>8465</v>
      </c>
      <c r="D1215" s="6"/>
      <c r="E1215" s="6"/>
      <c r="F1215" s="6">
        <f>E1215*0.05</f>
        <v>0</v>
      </c>
      <c r="G1215" s="6"/>
      <c r="H1215" s="64"/>
      <c r="I1215" s="6">
        <f>+I1214+G1215-H1215</f>
        <v>378210.47849999904</v>
      </c>
      <c r="J1215" s="19"/>
      <c r="K1215" s="7"/>
    </row>
    <row r="1216" spans="1:12" x14ac:dyDescent="0.2">
      <c r="A1216" s="105">
        <v>41673</v>
      </c>
      <c r="B1216" s="7">
        <v>5853</v>
      </c>
      <c r="C1216" s="19" t="s">
        <v>8464</v>
      </c>
      <c r="D1216" s="6">
        <v>400</v>
      </c>
      <c r="E1216" s="6">
        <v>400</v>
      </c>
      <c r="F1216" s="6"/>
      <c r="G1216" s="6"/>
      <c r="H1216" s="31">
        <f>E1216-F1216</f>
        <v>400</v>
      </c>
      <c r="I1216" s="6">
        <f>+I1215+G1216-H1216</f>
        <v>377810.47849999904</v>
      </c>
      <c r="J1216" s="19" t="s">
        <v>8463</v>
      </c>
      <c r="K1216" s="7"/>
      <c r="L1216" s="49" t="s">
        <v>5540</v>
      </c>
    </row>
    <row r="1217" spans="1:12" x14ac:dyDescent="0.2">
      <c r="A1217" s="105">
        <v>41673</v>
      </c>
      <c r="B1217" s="7">
        <v>5854</v>
      </c>
      <c r="C1217" s="19" t="s">
        <v>8297</v>
      </c>
      <c r="D1217" s="6">
        <v>3516.22</v>
      </c>
      <c r="E1217" s="6">
        <v>3516.22</v>
      </c>
      <c r="F1217" s="6">
        <v>149.44999999999999</v>
      </c>
      <c r="G1217" s="6"/>
      <c r="H1217" s="31">
        <f>E1217-F1217</f>
        <v>3366.77</v>
      </c>
      <c r="I1217" s="6">
        <f>+I1216+G1217-H1217</f>
        <v>374443.70849999902</v>
      </c>
      <c r="J1217" s="19" t="s">
        <v>8078</v>
      </c>
      <c r="K1217" s="7">
        <v>5</v>
      </c>
      <c r="L1217" s="49" t="s">
        <v>5540</v>
      </c>
    </row>
    <row r="1218" spans="1:12" x14ac:dyDescent="0.2">
      <c r="A1218" s="105">
        <v>41673</v>
      </c>
      <c r="B1218" s="7">
        <v>5855</v>
      </c>
      <c r="C1218" s="19" t="s">
        <v>8462</v>
      </c>
      <c r="D1218" s="6">
        <v>4130</v>
      </c>
      <c r="E1218" s="6">
        <v>4130</v>
      </c>
      <c r="F1218" s="6">
        <v>175</v>
      </c>
      <c r="G1218" s="6"/>
      <c r="H1218" s="31">
        <f>E1218-F1218</f>
        <v>3955</v>
      </c>
      <c r="I1218" s="6">
        <f>+I1217+G1218-H1218</f>
        <v>370488.70849999902</v>
      </c>
      <c r="J1218" s="19" t="s">
        <v>8461</v>
      </c>
      <c r="K1218" s="7">
        <v>5</v>
      </c>
      <c r="L1218" s="49" t="s">
        <v>5540</v>
      </c>
    </row>
    <row r="1219" spans="1:12" x14ac:dyDescent="0.2">
      <c r="A1219" s="105">
        <v>41674</v>
      </c>
      <c r="B1219" s="7">
        <v>5856</v>
      </c>
      <c r="C1219" s="19" t="s">
        <v>8327</v>
      </c>
      <c r="D1219" s="6">
        <v>4140</v>
      </c>
      <c r="E1219" s="6">
        <v>4140</v>
      </c>
      <c r="F1219" s="6"/>
      <c r="G1219" s="6"/>
      <c r="H1219" s="31">
        <f>E1219-F1219</f>
        <v>4140</v>
      </c>
      <c r="I1219" s="6">
        <f>+I1218+G1219-H1219</f>
        <v>366348.70849999902</v>
      </c>
      <c r="J1219" s="19" t="s">
        <v>7670</v>
      </c>
      <c r="K1219" s="7"/>
      <c r="L1219" s="49" t="s">
        <v>5540</v>
      </c>
    </row>
    <row r="1220" spans="1:12" x14ac:dyDescent="0.2">
      <c r="A1220" s="105">
        <v>41674</v>
      </c>
      <c r="B1220" s="7">
        <v>5857</v>
      </c>
      <c r="C1220" s="19" t="s">
        <v>8460</v>
      </c>
      <c r="D1220" s="6">
        <v>800</v>
      </c>
      <c r="E1220" s="6">
        <v>800</v>
      </c>
      <c r="F1220" s="6">
        <v>33.9</v>
      </c>
      <c r="G1220" s="6"/>
      <c r="H1220" s="31">
        <f>E1220-F1220</f>
        <v>766.1</v>
      </c>
      <c r="I1220" s="6">
        <f>+I1219+G1220-H1220</f>
        <v>365582.60849999904</v>
      </c>
      <c r="J1220" s="19" t="s">
        <v>8459</v>
      </c>
      <c r="K1220" s="7">
        <v>5</v>
      </c>
      <c r="L1220" s="49" t="s">
        <v>5540</v>
      </c>
    </row>
    <row r="1221" spans="1:12" x14ac:dyDescent="0.2">
      <c r="A1221" s="105">
        <v>41674</v>
      </c>
      <c r="B1221" s="7">
        <v>5858</v>
      </c>
      <c r="C1221" s="19" t="s">
        <v>7980</v>
      </c>
      <c r="D1221" s="6">
        <v>1000</v>
      </c>
      <c r="E1221" s="6">
        <v>1000</v>
      </c>
      <c r="F1221" s="6"/>
      <c r="G1221" s="6"/>
      <c r="H1221" s="31">
        <f>E1221-F1221</f>
        <v>1000</v>
      </c>
      <c r="I1221" s="6">
        <f>+I1220+G1221-H1221</f>
        <v>364582.60849999904</v>
      </c>
      <c r="J1221" s="19" t="s">
        <v>8458</v>
      </c>
      <c r="K1221" s="7"/>
      <c r="L1221" s="49" t="s">
        <v>5540</v>
      </c>
    </row>
    <row r="1222" spans="1:12" x14ac:dyDescent="0.2">
      <c r="A1222" s="105">
        <v>41674</v>
      </c>
      <c r="B1222" s="7">
        <v>5859</v>
      </c>
      <c r="C1222" s="19" t="s">
        <v>7980</v>
      </c>
      <c r="D1222" s="6">
        <v>5000</v>
      </c>
      <c r="E1222" s="6">
        <v>5000</v>
      </c>
      <c r="F1222" s="6">
        <v>500</v>
      </c>
      <c r="G1222" s="6"/>
      <c r="H1222" s="31">
        <f>E1222-F1222</f>
        <v>4500</v>
      </c>
      <c r="I1222" s="6">
        <f>+I1221+G1222-H1222</f>
        <v>360082.60849999904</v>
      </c>
      <c r="J1222" s="19" t="s">
        <v>8457</v>
      </c>
      <c r="K1222" s="7"/>
      <c r="L1222" s="49" t="s">
        <v>5540</v>
      </c>
    </row>
    <row r="1223" spans="1:12" x14ac:dyDescent="0.2">
      <c r="A1223" s="105">
        <v>41674</v>
      </c>
      <c r="B1223" s="7">
        <v>5860</v>
      </c>
      <c r="C1223" s="19" t="s">
        <v>7902</v>
      </c>
      <c r="D1223" s="6">
        <v>10625</v>
      </c>
      <c r="E1223" s="6">
        <v>10625</v>
      </c>
      <c r="F1223" s="6"/>
      <c r="G1223" s="6"/>
      <c r="H1223" s="31">
        <f>E1223-F1223</f>
        <v>10625</v>
      </c>
      <c r="I1223" s="6">
        <f>+I1222+G1223-H1223</f>
        <v>349457.60849999904</v>
      </c>
      <c r="J1223" s="19" t="s">
        <v>7837</v>
      </c>
      <c r="K1223" s="7"/>
      <c r="L1223" s="49" t="s">
        <v>5540</v>
      </c>
    </row>
    <row r="1224" spans="1:12" x14ac:dyDescent="0.2">
      <c r="A1224" s="105"/>
      <c r="B1224" s="7">
        <v>5861</v>
      </c>
      <c r="C1224" s="19" t="s">
        <v>5790</v>
      </c>
      <c r="D1224" s="6"/>
      <c r="E1224" s="6"/>
      <c r="F1224" s="6">
        <f>E1224*0.05</f>
        <v>0</v>
      </c>
      <c r="G1224" s="6"/>
      <c r="H1224" s="5">
        <f>E1224-F1224</f>
        <v>0</v>
      </c>
      <c r="I1224" s="6">
        <f>+I1223+G1224-H1224</f>
        <v>349457.60849999904</v>
      </c>
      <c r="J1224" s="19" t="s">
        <v>5790</v>
      </c>
      <c r="K1224" s="7"/>
      <c r="L1224" t="s">
        <v>5789</v>
      </c>
    </row>
    <row r="1225" spans="1:12" x14ac:dyDescent="0.2">
      <c r="A1225" s="105">
        <v>41674</v>
      </c>
      <c r="B1225" s="7">
        <v>5862</v>
      </c>
      <c r="C1225" s="19" t="s">
        <v>8263</v>
      </c>
      <c r="D1225" s="6">
        <v>8000</v>
      </c>
      <c r="E1225" s="6">
        <v>8000</v>
      </c>
      <c r="F1225" s="6">
        <f>E1225*0.05</f>
        <v>400</v>
      </c>
      <c r="G1225" s="6"/>
      <c r="H1225" s="31">
        <f>E1225-F1225</f>
        <v>7600</v>
      </c>
      <c r="I1225" s="6">
        <f>+I1224+G1225-H1225</f>
        <v>341857.60849999904</v>
      </c>
      <c r="J1225" s="19" t="s">
        <v>2030</v>
      </c>
      <c r="K1225" s="7">
        <v>5</v>
      </c>
      <c r="L1225" s="49" t="s">
        <v>5540</v>
      </c>
    </row>
    <row r="1226" spans="1:12" x14ac:dyDescent="0.2">
      <c r="A1226" s="105"/>
      <c r="B1226" s="7">
        <v>5863</v>
      </c>
      <c r="C1226" s="19" t="s">
        <v>5790</v>
      </c>
      <c r="D1226" s="6"/>
      <c r="E1226" s="6"/>
      <c r="F1226" s="6">
        <f>E1226*0.05</f>
        <v>0</v>
      </c>
      <c r="G1226" s="6"/>
      <c r="H1226" s="5">
        <f>E1226-F1226</f>
        <v>0</v>
      </c>
      <c r="I1226" s="6">
        <f>+I1225+G1226-H1226</f>
        <v>341857.60849999904</v>
      </c>
      <c r="J1226" s="19" t="s">
        <v>5790</v>
      </c>
      <c r="K1226" s="7"/>
      <c r="L1226" t="s">
        <v>5789</v>
      </c>
    </row>
    <row r="1227" spans="1:12" x14ac:dyDescent="0.2">
      <c r="A1227" s="105">
        <v>41674</v>
      </c>
      <c r="B1227" s="7">
        <v>5864</v>
      </c>
      <c r="C1227" s="19" t="s">
        <v>6718</v>
      </c>
      <c r="D1227" s="6">
        <v>5000</v>
      </c>
      <c r="E1227" s="6">
        <v>5000</v>
      </c>
      <c r="F1227" s="6"/>
      <c r="G1227" s="6"/>
      <c r="H1227" s="31">
        <f>E1227-F1227</f>
        <v>5000</v>
      </c>
      <c r="I1227" s="6">
        <f>+I1226+G1227-H1227</f>
        <v>336857.60849999904</v>
      </c>
      <c r="J1227" s="19" t="s">
        <v>8246</v>
      </c>
      <c r="K1227" s="7"/>
      <c r="L1227" s="49" t="s">
        <v>5540</v>
      </c>
    </row>
    <row r="1228" spans="1:12" x14ac:dyDescent="0.2">
      <c r="A1228" s="105">
        <v>41674</v>
      </c>
      <c r="B1228" s="7">
        <v>5865</v>
      </c>
      <c r="C1228" s="19" t="s">
        <v>7029</v>
      </c>
      <c r="D1228" s="6">
        <v>3500</v>
      </c>
      <c r="E1228" s="6">
        <v>3500</v>
      </c>
      <c r="F1228" s="6"/>
      <c r="G1228" s="6"/>
      <c r="H1228" s="31">
        <f>E1228-F1228</f>
        <v>3500</v>
      </c>
      <c r="I1228" s="6">
        <f>+I1227+G1228-H1228</f>
        <v>333357.60849999904</v>
      </c>
      <c r="J1228" s="19" t="s">
        <v>7981</v>
      </c>
      <c r="K1228" s="7"/>
      <c r="L1228" s="49" t="s">
        <v>5540</v>
      </c>
    </row>
    <row r="1229" spans="1:12" x14ac:dyDescent="0.2">
      <c r="A1229" s="105">
        <v>41675</v>
      </c>
      <c r="B1229" s="7">
        <v>5866</v>
      </c>
      <c r="C1229" s="19" t="s">
        <v>8456</v>
      </c>
      <c r="D1229" s="6">
        <v>500</v>
      </c>
      <c r="E1229" s="6">
        <v>500</v>
      </c>
      <c r="F1229" s="6"/>
      <c r="G1229" s="6"/>
      <c r="H1229" s="31">
        <f>E1229-F1229</f>
        <v>500</v>
      </c>
      <c r="I1229" s="6">
        <f>+I1228+G1229-H1229</f>
        <v>332857.60849999904</v>
      </c>
      <c r="J1229" s="19" t="s">
        <v>8455</v>
      </c>
      <c r="K1229" s="7">
        <v>5</v>
      </c>
      <c r="L1229" s="49" t="s">
        <v>5540</v>
      </c>
    </row>
    <row r="1230" spans="1:12" x14ac:dyDescent="0.2">
      <c r="A1230" s="105">
        <v>41677</v>
      </c>
      <c r="B1230" s="7">
        <v>5867</v>
      </c>
      <c r="C1230" s="19" t="s">
        <v>7942</v>
      </c>
      <c r="D1230" s="6">
        <v>5192</v>
      </c>
      <c r="E1230" s="6">
        <v>5192</v>
      </c>
      <c r="F1230" s="6">
        <v>220</v>
      </c>
      <c r="G1230" s="6"/>
      <c r="H1230" s="31">
        <f>E1230-F1230</f>
        <v>4972</v>
      </c>
      <c r="I1230" s="6">
        <f>+I1229+G1230-H1230</f>
        <v>327885.60849999904</v>
      </c>
      <c r="J1230" s="19" t="s">
        <v>8454</v>
      </c>
      <c r="K1230" s="7">
        <v>5</v>
      </c>
      <c r="L1230" s="49" t="s">
        <v>5540</v>
      </c>
    </row>
    <row r="1231" spans="1:12" x14ac:dyDescent="0.2">
      <c r="A1231" s="105">
        <v>41677</v>
      </c>
      <c r="B1231" s="7">
        <v>5868</v>
      </c>
      <c r="C1231" s="19" t="s">
        <v>8349</v>
      </c>
      <c r="D1231" s="6">
        <v>5250</v>
      </c>
      <c r="E1231" s="6">
        <v>5250</v>
      </c>
      <c r="F1231" s="6">
        <v>525</v>
      </c>
      <c r="G1231" s="6"/>
      <c r="H1231" s="31">
        <f>E1231-F1231</f>
        <v>4725</v>
      </c>
      <c r="I1231" s="6">
        <f>+I1230+G1231-H1231</f>
        <v>323160.60849999904</v>
      </c>
      <c r="J1231" s="19" t="s">
        <v>8453</v>
      </c>
      <c r="K1231" s="7">
        <v>5</v>
      </c>
      <c r="L1231" s="49" t="s">
        <v>5540</v>
      </c>
    </row>
    <row r="1232" spans="1:12" x14ac:dyDescent="0.2">
      <c r="A1232" s="105">
        <v>41680</v>
      </c>
      <c r="B1232" s="7">
        <v>5869</v>
      </c>
      <c r="C1232" s="19" t="s">
        <v>7993</v>
      </c>
      <c r="D1232" s="6">
        <v>3000</v>
      </c>
      <c r="E1232" s="6">
        <v>3000</v>
      </c>
      <c r="F1232" s="6"/>
      <c r="G1232" s="6"/>
      <c r="H1232" s="31">
        <f>E1232-F1232</f>
        <v>3000</v>
      </c>
      <c r="I1232" s="6">
        <f>+I1231+G1232-H1232</f>
        <v>320160.60849999904</v>
      </c>
      <c r="J1232" s="19" t="s">
        <v>8451</v>
      </c>
      <c r="K1232" s="7"/>
      <c r="L1232" s="49" t="s">
        <v>5540</v>
      </c>
    </row>
    <row r="1233" spans="1:12" x14ac:dyDescent="0.2">
      <c r="A1233" s="105">
        <v>41680</v>
      </c>
      <c r="B1233" s="7">
        <v>5870</v>
      </c>
      <c r="C1233" s="19" t="s">
        <v>6351</v>
      </c>
      <c r="D1233" s="6">
        <v>2000</v>
      </c>
      <c r="E1233" s="6">
        <v>2000</v>
      </c>
      <c r="F1233" s="6"/>
      <c r="G1233" s="6"/>
      <c r="H1233" s="31">
        <f>E1233-F1233</f>
        <v>2000</v>
      </c>
      <c r="I1233" s="6">
        <f>+I1232+G1233-H1233</f>
        <v>318160.60849999904</v>
      </c>
      <c r="J1233" s="19" t="s">
        <v>8452</v>
      </c>
      <c r="K1233" s="7"/>
      <c r="L1233" s="49" t="s">
        <v>5540</v>
      </c>
    </row>
    <row r="1234" spans="1:12" x14ac:dyDescent="0.2">
      <c r="A1234" s="105">
        <v>41680</v>
      </c>
      <c r="B1234" s="7">
        <v>5871</v>
      </c>
      <c r="C1234" s="19" t="s">
        <v>7029</v>
      </c>
      <c r="D1234" s="6">
        <v>2300</v>
      </c>
      <c r="E1234" s="6">
        <v>2300</v>
      </c>
      <c r="F1234" s="6"/>
      <c r="G1234" s="6"/>
      <c r="H1234" s="31">
        <f>E1234-F1234</f>
        <v>2300</v>
      </c>
      <c r="I1234" s="6">
        <f>+I1233+G1234-H1234</f>
        <v>315860.60849999904</v>
      </c>
      <c r="J1234" s="19" t="s">
        <v>8451</v>
      </c>
      <c r="K1234" s="7"/>
      <c r="L1234" s="49" t="s">
        <v>5540</v>
      </c>
    </row>
    <row r="1235" spans="1:12" x14ac:dyDescent="0.2">
      <c r="A1235" s="105">
        <v>41680</v>
      </c>
      <c r="B1235" s="7">
        <v>5872</v>
      </c>
      <c r="C1235" s="19" t="s">
        <v>7977</v>
      </c>
      <c r="D1235" s="6">
        <v>3650</v>
      </c>
      <c r="E1235" s="6">
        <v>3650</v>
      </c>
      <c r="F1235" s="6">
        <v>154.66</v>
      </c>
      <c r="G1235" s="6"/>
      <c r="H1235" s="31">
        <f>E1235-F1235</f>
        <v>3495.34</v>
      </c>
      <c r="I1235" s="6">
        <f>+I1234+G1235-H1235</f>
        <v>312365.26849999902</v>
      </c>
      <c r="J1235" s="19" t="s">
        <v>8450</v>
      </c>
      <c r="K1235" s="7">
        <v>5</v>
      </c>
      <c r="L1235" s="49" t="s">
        <v>5540</v>
      </c>
    </row>
    <row r="1236" spans="1:12" x14ac:dyDescent="0.2">
      <c r="A1236" s="105"/>
      <c r="B1236" s="7">
        <v>5873</v>
      </c>
      <c r="C1236" s="19" t="s">
        <v>5790</v>
      </c>
      <c r="D1236" s="6"/>
      <c r="E1236" s="6"/>
      <c r="F1236" s="6">
        <f>E1236*0.05</f>
        <v>0</v>
      </c>
      <c r="G1236" s="6"/>
      <c r="H1236" s="5">
        <f>E1236-F1236</f>
        <v>0</v>
      </c>
      <c r="I1236" s="6">
        <f>+I1235+G1236-H1236</f>
        <v>312365.26849999902</v>
      </c>
      <c r="J1236" s="19" t="s">
        <v>5790</v>
      </c>
      <c r="K1236" s="7"/>
      <c r="L1236" t="s">
        <v>5789</v>
      </c>
    </row>
    <row r="1237" spans="1:12" x14ac:dyDescent="0.2">
      <c r="A1237" s="105">
        <v>41681</v>
      </c>
      <c r="B1237" s="7">
        <v>5874</v>
      </c>
      <c r="C1237" s="19" t="s">
        <v>7816</v>
      </c>
      <c r="D1237" s="6">
        <v>2200</v>
      </c>
      <c r="E1237" s="6">
        <v>2200</v>
      </c>
      <c r="F1237" s="6">
        <v>220</v>
      </c>
      <c r="G1237" s="6"/>
      <c r="H1237" s="31">
        <f>E1237-F1237</f>
        <v>1980</v>
      </c>
      <c r="I1237" s="6">
        <f>+I1236+G1237-H1237</f>
        <v>310385.26849999902</v>
      </c>
      <c r="J1237" s="19" t="s">
        <v>2171</v>
      </c>
      <c r="K1237" s="7">
        <v>5</v>
      </c>
      <c r="L1237" s="49" t="s">
        <v>5540</v>
      </c>
    </row>
    <row r="1238" spans="1:12" x14ac:dyDescent="0.2">
      <c r="A1238" s="105">
        <v>41683</v>
      </c>
      <c r="B1238" s="7">
        <v>5875</v>
      </c>
      <c r="C1238" s="19" t="s">
        <v>8449</v>
      </c>
      <c r="D1238" s="6">
        <v>1000</v>
      </c>
      <c r="E1238" s="6">
        <v>1000</v>
      </c>
      <c r="F1238" s="6"/>
      <c r="G1238" s="6"/>
      <c r="H1238" s="31">
        <f>E1238-F1238</f>
        <v>1000</v>
      </c>
      <c r="I1238" s="6">
        <f>+I1237+G1238-H1238</f>
        <v>309385.26849999902</v>
      </c>
      <c r="J1238" s="19" t="s">
        <v>8448</v>
      </c>
      <c r="K1238" s="7">
        <v>5</v>
      </c>
      <c r="L1238" s="49" t="s">
        <v>5540</v>
      </c>
    </row>
    <row r="1239" spans="1:12" x14ac:dyDescent="0.2">
      <c r="A1239" s="105">
        <v>41683</v>
      </c>
      <c r="B1239" s="7">
        <v>5876</v>
      </c>
      <c r="C1239" s="19" t="s">
        <v>8427</v>
      </c>
      <c r="D1239" s="6">
        <v>3200</v>
      </c>
      <c r="E1239" s="6">
        <v>3200</v>
      </c>
      <c r="F1239" s="6"/>
      <c r="G1239" s="6"/>
      <c r="H1239" s="31">
        <f>E1239-F1239</f>
        <v>3200</v>
      </c>
      <c r="I1239" s="6">
        <f>+I1238+G1239-H1239</f>
        <v>306185.26849999902</v>
      </c>
      <c r="J1239" s="19" t="s">
        <v>7364</v>
      </c>
      <c r="K1239" s="7">
        <v>5</v>
      </c>
      <c r="L1239" s="49" t="s">
        <v>5540</v>
      </c>
    </row>
    <row r="1240" spans="1:12" x14ac:dyDescent="0.2">
      <c r="A1240" s="105">
        <v>41683</v>
      </c>
      <c r="B1240" s="7">
        <v>5877</v>
      </c>
      <c r="C1240" s="19" t="s">
        <v>7466</v>
      </c>
      <c r="D1240" s="6">
        <v>2550</v>
      </c>
      <c r="E1240" s="6">
        <v>2550</v>
      </c>
      <c r="F1240" s="6"/>
      <c r="G1240" s="6"/>
      <c r="H1240" s="31">
        <f>E1240-F1240</f>
        <v>2550</v>
      </c>
      <c r="I1240" s="6">
        <f>+I1239+G1240-H1240</f>
        <v>303635.26849999902</v>
      </c>
      <c r="J1240" s="19" t="s">
        <v>8447</v>
      </c>
      <c r="K1240" s="7">
        <v>5</v>
      </c>
      <c r="L1240" s="49" t="s">
        <v>5540</v>
      </c>
    </row>
    <row r="1241" spans="1:12" x14ac:dyDescent="0.2">
      <c r="A1241" s="105">
        <v>41684</v>
      </c>
      <c r="B1241" s="7">
        <v>5878</v>
      </c>
      <c r="C1241" s="19" t="s">
        <v>8349</v>
      </c>
      <c r="D1241" s="6">
        <v>5500</v>
      </c>
      <c r="E1241" s="6">
        <v>5500</v>
      </c>
      <c r="F1241" s="6">
        <v>550</v>
      </c>
      <c r="G1241" s="6"/>
      <c r="H1241" s="31">
        <f>E1241-F1241</f>
        <v>4950</v>
      </c>
      <c r="I1241" s="6">
        <f>+I1240+G1241-H1241</f>
        <v>298685.26849999902</v>
      </c>
      <c r="J1241" s="19" t="s">
        <v>7499</v>
      </c>
      <c r="K1241" s="7">
        <v>5</v>
      </c>
      <c r="L1241" s="49" t="s">
        <v>5540</v>
      </c>
    </row>
    <row r="1242" spans="1:12" x14ac:dyDescent="0.2">
      <c r="A1242" s="105">
        <v>41684</v>
      </c>
      <c r="B1242" s="7">
        <v>5879</v>
      </c>
      <c r="C1242" s="19" t="s">
        <v>7029</v>
      </c>
      <c r="D1242" s="6">
        <v>300</v>
      </c>
      <c r="E1242" s="6">
        <v>300</v>
      </c>
      <c r="F1242" s="6"/>
      <c r="G1242" s="6"/>
      <c r="H1242" s="31">
        <f>E1242-F1242</f>
        <v>300</v>
      </c>
      <c r="I1242" s="6">
        <f>+I1241+G1242-H1242</f>
        <v>298385.26849999902</v>
      </c>
      <c r="J1242" s="19" t="s">
        <v>7892</v>
      </c>
      <c r="K1242" s="7"/>
      <c r="L1242" s="49" t="s">
        <v>5540</v>
      </c>
    </row>
    <row r="1243" spans="1:12" x14ac:dyDescent="0.2">
      <c r="A1243" s="105">
        <v>41689</v>
      </c>
      <c r="B1243" s="7">
        <v>5880</v>
      </c>
      <c r="C1243" s="19" t="s">
        <v>8427</v>
      </c>
      <c r="D1243" s="6">
        <v>3200</v>
      </c>
      <c r="E1243" s="6">
        <v>3200</v>
      </c>
      <c r="F1243" s="6"/>
      <c r="G1243" s="6"/>
      <c r="H1243" s="31">
        <f>E1243-F1243</f>
        <v>3200</v>
      </c>
      <c r="I1243" s="6">
        <f>+I1242+G1243-H1243</f>
        <v>295185.26849999902</v>
      </c>
      <c r="J1243" s="19" t="s">
        <v>7364</v>
      </c>
      <c r="K1243" s="7">
        <v>5</v>
      </c>
      <c r="L1243" s="49" t="s">
        <v>5540</v>
      </c>
    </row>
    <row r="1244" spans="1:12" x14ac:dyDescent="0.2">
      <c r="A1244" s="19"/>
      <c r="B1244" s="7">
        <v>5881</v>
      </c>
      <c r="C1244" s="19" t="s">
        <v>5790</v>
      </c>
      <c r="D1244" s="6"/>
      <c r="E1244" s="6"/>
      <c r="F1244" s="6">
        <f>E1244*0.05</f>
        <v>0</v>
      </c>
      <c r="G1244" s="6"/>
      <c r="H1244" s="5">
        <f>E1244-F1244</f>
        <v>0</v>
      </c>
      <c r="I1244" s="6">
        <f>+I1243+G1244-H1244</f>
        <v>295185.26849999902</v>
      </c>
      <c r="J1244" s="19" t="s">
        <v>5790</v>
      </c>
      <c r="K1244" s="7"/>
      <c r="L1244" t="s">
        <v>5789</v>
      </c>
    </row>
    <row r="1245" spans="1:12" x14ac:dyDescent="0.2">
      <c r="A1245" s="19"/>
      <c r="B1245" s="7">
        <v>5882</v>
      </c>
      <c r="C1245" s="19" t="s">
        <v>5790</v>
      </c>
      <c r="D1245" s="6"/>
      <c r="E1245" s="6"/>
      <c r="F1245" s="6">
        <f>E1245*0.05</f>
        <v>0</v>
      </c>
      <c r="G1245" s="6"/>
      <c r="H1245" s="5">
        <f>E1245-F1245</f>
        <v>0</v>
      </c>
      <c r="I1245" s="6">
        <f>+I1244+G1245-H1245</f>
        <v>295185.26849999902</v>
      </c>
      <c r="J1245" s="19" t="s">
        <v>5790</v>
      </c>
      <c r="K1245" s="7"/>
      <c r="L1245" t="s">
        <v>5789</v>
      </c>
    </row>
    <row r="1246" spans="1:12" x14ac:dyDescent="0.2">
      <c r="A1246" s="105">
        <v>41689</v>
      </c>
      <c r="B1246" s="7">
        <v>5883</v>
      </c>
      <c r="C1246" s="19" t="s">
        <v>7029</v>
      </c>
      <c r="D1246" s="6">
        <v>600</v>
      </c>
      <c r="E1246" s="6">
        <v>600</v>
      </c>
      <c r="F1246" s="6"/>
      <c r="G1246" s="6"/>
      <c r="H1246" s="31">
        <f>E1246-F1246</f>
        <v>600</v>
      </c>
      <c r="I1246" s="6">
        <f>+I1245+G1246-H1246</f>
        <v>294585.26849999902</v>
      </c>
      <c r="J1246" s="19" t="s">
        <v>7892</v>
      </c>
      <c r="K1246" s="7"/>
      <c r="L1246" s="49" t="s">
        <v>5540</v>
      </c>
    </row>
    <row r="1247" spans="1:12" x14ac:dyDescent="0.2">
      <c r="A1247" s="19"/>
      <c r="B1247" s="7">
        <v>5884</v>
      </c>
      <c r="C1247" s="19" t="s">
        <v>5790</v>
      </c>
      <c r="D1247" s="6"/>
      <c r="E1247" s="6"/>
      <c r="F1247" s="6">
        <f>E1247*0.05</f>
        <v>0</v>
      </c>
      <c r="G1247" s="6"/>
      <c r="H1247" s="5">
        <f>E1247-F1247</f>
        <v>0</v>
      </c>
      <c r="I1247" s="6">
        <f>+I1246+G1247-H1247</f>
        <v>294585.26849999902</v>
      </c>
      <c r="J1247" s="19" t="s">
        <v>5790</v>
      </c>
      <c r="K1247" s="7"/>
      <c r="L1247" t="s">
        <v>5789</v>
      </c>
    </row>
    <row r="1248" spans="1:12" x14ac:dyDescent="0.2">
      <c r="A1248" s="105">
        <v>41691</v>
      </c>
      <c r="B1248" s="7">
        <v>5885</v>
      </c>
      <c r="C1248" s="19" t="s">
        <v>7466</v>
      </c>
      <c r="D1248" s="6">
        <v>2000</v>
      </c>
      <c r="E1248" s="6">
        <v>2000</v>
      </c>
      <c r="F1248" s="6"/>
      <c r="G1248" s="6"/>
      <c r="H1248" s="31">
        <f>E1248-F1248</f>
        <v>2000</v>
      </c>
      <c r="I1248" s="6">
        <f>+I1247+G1248-H1248</f>
        <v>292585.26849999902</v>
      </c>
      <c r="J1248" s="19" t="s">
        <v>6080</v>
      </c>
      <c r="K1248" s="7"/>
      <c r="L1248" s="49" t="s">
        <v>5540</v>
      </c>
    </row>
    <row r="1249" spans="1:12" x14ac:dyDescent="0.2">
      <c r="A1249" s="105">
        <v>41694</v>
      </c>
      <c r="B1249" s="7">
        <v>5886</v>
      </c>
      <c r="C1249" s="19" t="s">
        <v>7477</v>
      </c>
      <c r="D1249" s="6">
        <v>16000</v>
      </c>
      <c r="E1249" s="6">
        <v>16000</v>
      </c>
      <c r="F1249" s="6"/>
      <c r="G1249" s="6"/>
      <c r="H1249" s="31">
        <f>E1249-F1249</f>
        <v>16000</v>
      </c>
      <c r="I1249" s="6">
        <f>+I1248+G1249-H1249</f>
        <v>276585.26849999902</v>
      </c>
      <c r="J1249" s="19" t="s">
        <v>8446</v>
      </c>
      <c r="K1249" s="7">
        <v>5</v>
      </c>
      <c r="L1249" s="49" t="s">
        <v>5540</v>
      </c>
    </row>
    <row r="1250" spans="1:12" x14ac:dyDescent="0.2">
      <c r="A1250" s="105">
        <v>41696</v>
      </c>
      <c r="B1250" s="7"/>
      <c r="C1250" s="19" t="s">
        <v>8272</v>
      </c>
      <c r="D1250" s="6"/>
      <c r="E1250" s="6"/>
      <c r="F1250" s="6"/>
      <c r="G1250" s="6">
        <v>1202307.94</v>
      </c>
      <c r="H1250" s="5">
        <f>E1250-F1250</f>
        <v>0</v>
      </c>
      <c r="I1250" s="6">
        <f>+I1249+G1250-H1250</f>
        <v>1478893.208499999</v>
      </c>
      <c r="J1250" s="19"/>
      <c r="K1250" s="7"/>
    </row>
    <row r="1251" spans="1:12" x14ac:dyDescent="0.2">
      <c r="A1251" s="105">
        <v>41695</v>
      </c>
      <c r="B1251" s="7">
        <v>5887</v>
      </c>
      <c r="C1251" s="20" t="s">
        <v>5790</v>
      </c>
      <c r="D1251" s="6"/>
      <c r="E1251" s="6"/>
      <c r="F1251" s="6">
        <f>E1251*0.05</f>
        <v>0</v>
      </c>
      <c r="G1251" s="6"/>
      <c r="H1251" s="5">
        <f>E1251-F1251</f>
        <v>0</v>
      </c>
      <c r="I1251" s="6">
        <f>+I1250+G1251-H1251</f>
        <v>1478893.208499999</v>
      </c>
      <c r="J1251" s="19" t="s">
        <v>5790</v>
      </c>
      <c r="K1251" s="7"/>
      <c r="L1251" s="49" t="s">
        <v>5789</v>
      </c>
    </row>
    <row r="1252" spans="1:12" x14ac:dyDescent="0.2">
      <c r="A1252" s="105">
        <v>41696</v>
      </c>
      <c r="B1252" s="7">
        <v>5888</v>
      </c>
      <c r="C1252" s="19" t="s">
        <v>8445</v>
      </c>
      <c r="D1252" s="6">
        <v>750</v>
      </c>
      <c r="E1252" s="6">
        <v>750</v>
      </c>
      <c r="F1252" s="6"/>
      <c r="G1252" s="6"/>
      <c r="H1252" s="31">
        <f>E1252-F1252</f>
        <v>750</v>
      </c>
      <c r="I1252" s="6">
        <f>+I1251+G1252-H1252</f>
        <v>1478143.208499999</v>
      </c>
      <c r="J1252" s="19" t="s">
        <v>8444</v>
      </c>
      <c r="K1252" s="7">
        <v>5</v>
      </c>
      <c r="L1252" s="49" t="s">
        <v>5540</v>
      </c>
    </row>
    <row r="1253" spans="1:12" x14ac:dyDescent="0.2">
      <c r="A1253" s="105">
        <v>41696</v>
      </c>
      <c r="B1253" s="7">
        <v>5889</v>
      </c>
      <c r="C1253" s="19" t="s">
        <v>8345</v>
      </c>
      <c r="D1253" s="6">
        <v>9900</v>
      </c>
      <c r="E1253" s="6">
        <v>9900</v>
      </c>
      <c r="F1253" s="6"/>
      <c r="G1253" s="6"/>
      <c r="H1253" s="31">
        <f>E1253-F1253</f>
        <v>9900</v>
      </c>
      <c r="I1253" s="6">
        <f>+I1252+G1253-H1253</f>
        <v>1468243.208499999</v>
      </c>
      <c r="J1253" s="19" t="s">
        <v>8246</v>
      </c>
      <c r="K1253" s="7"/>
      <c r="L1253" s="49" t="s">
        <v>5540</v>
      </c>
    </row>
    <row r="1254" spans="1:12" x14ac:dyDescent="0.2">
      <c r="A1254" s="105">
        <v>41696</v>
      </c>
      <c r="B1254" s="7">
        <v>5890</v>
      </c>
      <c r="C1254" s="19" t="s">
        <v>8344</v>
      </c>
      <c r="D1254" s="6">
        <v>9900</v>
      </c>
      <c r="E1254" s="6">
        <v>9900</v>
      </c>
      <c r="F1254" s="6"/>
      <c r="G1254" s="6"/>
      <c r="H1254" s="31">
        <f>E1254-F1254</f>
        <v>9900</v>
      </c>
      <c r="I1254" s="6">
        <f>+I1253+G1254-H1254</f>
        <v>1458343.208499999</v>
      </c>
      <c r="J1254" s="19" t="s">
        <v>8246</v>
      </c>
      <c r="K1254" s="7"/>
      <c r="L1254" s="49" t="s">
        <v>5540</v>
      </c>
    </row>
    <row r="1255" spans="1:12" x14ac:dyDescent="0.2">
      <c r="A1255" s="105">
        <v>41696</v>
      </c>
      <c r="B1255" s="7">
        <v>5891</v>
      </c>
      <c r="C1255" s="19" t="s">
        <v>5991</v>
      </c>
      <c r="D1255" s="6">
        <v>9900</v>
      </c>
      <c r="E1255" s="6">
        <v>9900</v>
      </c>
      <c r="F1255" s="6"/>
      <c r="G1255" s="6"/>
      <c r="H1255" s="31">
        <f>E1255-F1255</f>
        <v>9900</v>
      </c>
      <c r="I1255" s="6">
        <f>+I1254+G1255-H1255</f>
        <v>1448443.208499999</v>
      </c>
      <c r="J1255" s="19" t="s">
        <v>8246</v>
      </c>
      <c r="K1255" s="7"/>
      <c r="L1255" s="49" t="s">
        <v>5540</v>
      </c>
    </row>
    <row r="1256" spans="1:12" x14ac:dyDescent="0.2">
      <c r="A1256" s="105">
        <v>41696</v>
      </c>
      <c r="B1256" s="7">
        <v>5892</v>
      </c>
      <c r="C1256" s="19" t="s">
        <v>7127</v>
      </c>
      <c r="D1256" s="6">
        <v>8800</v>
      </c>
      <c r="E1256" s="6">
        <v>8800</v>
      </c>
      <c r="F1256" s="6"/>
      <c r="G1256" s="6"/>
      <c r="H1256" s="31">
        <f>E1256-F1256</f>
        <v>8800</v>
      </c>
      <c r="I1256" s="6">
        <f>+I1255+G1256-H1256</f>
        <v>1439643.208499999</v>
      </c>
      <c r="J1256" s="19" t="s">
        <v>7670</v>
      </c>
      <c r="K1256" s="7"/>
      <c r="L1256" s="49" t="s">
        <v>5540</v>
      </c>
    </row>
    <row r="1257" spans="1:12" x14ac:dyDescent="0.2">
      <c r="A1257" s="105">
        <v>41696</v>
      </c>
      <c r="B1257" s="7">
        <v>5893</v>
      </c>
      <c r="C1257" s="19" t="s">
        <v>7753</v>
      </c>
      <c r="D1257" s="6">
        <v>6600</v>
      </c>
      <c r="E1257" s="6">
        <v>6600</v>
      </c>
      <c r="F1257" s="6"/>
      <c r="G1257" s="6"/>
      <c r="H1257" s="31">
        <f>E1257-F1257</f>
        <v>6600</v>
      </c>
      <c r="I1257" s="6">
        <f>+I1256+G1257-H1257</f>
        <v>1433043.208499999</v>
      </c>
      <c r="J1257" s="19" t="s">
        <v>8316</v>
      </c>
      <c r="K1257" s="7"/>
      <c r="L1257" s="49" t="s">
        <v>5540</v>
      </c>
    </row>
    <row r="1258" spans="1:12" x14ac:dyDescent="0.2">
      <c r="A1258" s="105">
        <v>41696</v>
      </c>
      <c r="B1258" s="7">
        <v>5894</v>
      </c>
      <c r="C1258" s="19" t="s">
        <v>6294</v>
      </c>
      <c r="D1258" s="6">
        <v>8800</v>
      </c>
      <c r="E1258" s="6">
        <v>8800</v>
      </c>
      <c r="F1258" s="6"/>
      <c r="G1258" s="6"/>
      <c r="H1258" s="31">
        <f>E1258-F1258</f>
        <v>8800</v>
      </c>
      <c r="I1258" s="6">
        <f>+I1257+G1258-H1258</f>
        <v>1424243.208499999</v>
      </c>
      <c r="J1258" s="19" t="s">
        <v>7670</v>
      </c>
      <c r="K1258" s="7"/>
      <c r="L1258" s="49" t="s">
        <v>5540</v>
      </c>
    </row>
    <row r="1259" spans="1:12" x14ac:dyDescent="0.2">
      <c r="A1259" s="105">
        <v>41696</v>
      </c>
      <c r="B1259" s="7">
        <v>5895</v>
      </c>
      <c r="C1259" s="19" t="s">
        <v>7874</v>
      </c>
      <c r="D1259" s="6">
        <v>6600</v>
      </c>
      <c r="E1259" s="6">
        <v>6600</v>
      </c>
      <c r="F1259" s="6"/>
      <c r="G1259" s="6"/>
      <c r="H1259" s="31">
        <f>E1259-F1259</f>
        <v>6600</v>
      </c>
      <c r="I1259" s="6">
        <f>+I1258+G1259-H1259</f>
        <v>1417643.208499999</v>
      </c>
      <c r="J1259" s="19" t="s">
        <v>7672</v>
      </c>
      <c r="K1259" s="7"/>
      <c r="L1259" s="49" t="s">
        <v>5540</v>
      </c>
    </row>
    <row r="1260" spans="1:12" x14ac:dyDescent="0.2">
      <c r="A1260" s="105">
        <v>41696</v>
      </c>
      <c r="B1260" s="7">
        <v>5896</v>
      </c>
      <c r="C1260" s="19" t="s">
        <v>6410</v>
      </c>
      <c r="D1260" s="6">
        <v>6600</v>
      </c>
      <c r="E1260" s="6">
        <v>6600</v>
      </c>
      <c r="F1260" s="6"/>
      <c r="G1260" s="6"/>
      <c r="H1260" s="31">
        <f>E1260-F1260</f>
        <v>6600</v>
      </c>
      <c r="I1260" s="6">
        <f>+I1259+G1260-H1260</f>
        <v>1411043.208499999</v>
      </c>
      <c r="J1260" s="19" t="s">
        <v>7672</v>
      </c>
      <c r="K1260" s="7"/>
      <c r="L1260" s="49" t="s">
        <v>8409</v>
      </c>
    </row>
    <row r="1261" spans="1:12" x14ac:dyDescent="0.2">
      <c r="A1261" s="105">
        <v>41696</v>
      </c>
      <c r="B1261" s="7">
        <v>5897</v>
      </c>
      <c r="C1261" s="19" t="s">
        <v>8343</v>
      </c>
      <c r="D1261" s="6">
        <v>4400</v>
      </c>
      <c r="E1261" s="6">
        <v>4400</v>
      </c>
      <c r="F1261" s="6"/>
      <c r="G1261" s="6"/>
      <c r="H1261" s="31">
        <f>E1261-F1261</f>
        <v>4400</v>
      </c>
      <c r="I1261" s="6">
        <f>+I1260+G1261-H1261</f>
        <v>1406643.208499999</v>
      </c>
      <c r="J1261" s="19" t="s">
        <v>6468</v>
      </c>
      <c r="K1261" s="7"/>
      <c r="L1261" s="49" t="s">
        <v>5540</v>
      </c>
    </row>
    <row r="1262" spans="1:12" x14ac:dyDescent="0.2">
      <c r="A1262" s="105">
        <v>41696</v>
      </c>
      <c r="B1262" s="7">
        <v>5898</v>
      </c>
      <c r="C1262" s="19" t="s">
        <v>7771</v>
      </c>
      <c r="D1262" s="6">
        <v>6600</v>
      </c>
      <c r="E1262" s="6">
        <v>6600</v>
      </c>
      <c r="F1262" s="6"/>
      <c r="G1262" s="6"/>
      <c r="H1262" s="31">
        <f>E1262-F1262</f>
        <v>6600</v>
      </c>
      <c r="I1262" s="6">
        <f>+I1261+G1262-H1262</f>
        <v>1400043.208499999</v>
      </c>
      <c r="J1262" s="19" t="s">
        <v>8443</v>
      </c>
      <c r="K1262" s="7"/>
      <c r="L1262" s="49" t="s">
        <v>5540</v>
      </c>
    </row>
    <row r="1263" spans="1:12" x14ac:dyDescent="0.2">
      <c r="A1263" s="19"/>
      <c r="B1263" s="7">
        <v>5899</v>
      </c>
      <c r="C1263" s="19" t="s">
        <v>5790</v>
      </c>
      <c r="D1263" s="6"/>
      <c r="E1263" s="6"/>
      <c r="F1263" s="6">
        <f>E1263*0.05</f>
        <v>0</v>
      </c>
      <c r="G1263" s="6"/>
      <c r="H1263" s="5">
        <f>E1263-F1263</f>
        <v>0</v>
      </c>
      <c r="I1263" s="6">
        <f>+I1262+G1263-H1263</f>
        <v>1400043.208499999</v>
      </c>
      <c r="J1263" s="19" t="s">
        <v>5790</v>
      </c>
      <c r="K1263" s="7"/>
      <c r="L1263" t="s">
        <v>5789</v>
      </c>
    </row>
    <row r="1264" spans="1:12" x14ac:dyDescent="0.2">
      <c r="A1264" s="105">
        <v>41696</v>
      </c>
      <c r="B1264" s="7">
        <v>5900</v>
      </c>
      <c r="C1264" s="19" t="s">
        <v>8270</v>
      </c>
      <c r="D1264" s="6">
        <v>2750</v>
      </c>
      <c r="E1264" s="6">
        <v>2750</v>
      </c>
      <c r="F1264" s="6"/>
      <c r="G1264" s="6"/>
      <c r="H1264" s="31">
        <f>E1264-F1264</f>
        <v>2750</v>
      </c>
      <c r="I1264" s="6">
        <f>+I1263+G1264-H1264</f>
        <v>1397293.208499999</v>
      </c>
      <c r="J1264" s="19" t="s">
        <v>6468</v>
      </c>
      <c r="K1264" s="7"/>
      <c r="L1264" s="49" t="s">
        <v>5540</v>
      </c>
    </row>
    <row r="1265" spans="1:12" x14ac:dyDescent="0.2">
      <c r="A1265" s="105">
        <v>41696</v>
      </c>
      <c r="B1265" s="7">
        <v>5901</v>
      </c>
      <c r="C1265" s="19" t="s">
        <v>8342</v>
      </c>
      <c r="D1265" s="6">
        <v>6600</v>
      </c>
      <c r="E1265" s="6">
        <v>6600</v>
      </c>
      <c r="F1265" s="6"/>
      <c r="G1265" s="6"/>
      <c r="H1265" s="31">
        <f>E1265-F1265</f>
        <v>6600</v>
      </c>
      <c r="I1265" s="6">
        <f>+I1264+G1265-H1265</f>
        <v>1390693.208499999</v>
      </c>
      <c r="J1265" s="19" t="s">
        <v>7670</v>
      </c>
      <c r="K1265" s="7"/>
      <c r="L1265" s="49" t="s">
        <v>5540</v>
      </c>
    </row>
    <row r="1266" spans="1:12" x14ac:dyDescent="0.2">
      <c r="A1266" s="105">
        <v>41696</v>
      </c>
      <c r="B1266" s="7">
        <v>5902</v>
      </c>
      <c r="C1266" s="19" t="s">
        <v>8038</v>
      </c>
      <c r="D1266" s="6">
        <v>11000</v>
      </c>
      <c r="E1266" s="6">
        <v>11000</v>
      </c>
      <c r="F1266" s="6"/>
      <c r="G1266" s="6"/>
      <c r="H1266" s="31">
        <f>E1266-F1266</f>
        <v>11000</v>
      </c>
      <c r="I1266" s="6">
        <f>+I1265+G1266-H1266</f>
        <v>1379693.208499999</v>
      </c>
      <c r="J1266" s="19" t="s">
        <v>7670</v>
      </c>
      <c r="K1266" s="7"/>
      <c r="L1266" s="49" t="s">
        <v>5540</v>
      </c>
    </row>
    <row r="1267" spans="1:12" x14ac:dyDescent="0.2">
      <c r="A1267" s="105">
        <v>41696</v>
      </c>
      <c r="B1267" s="7">
        <v>5903</v>
      </c>
      <c r="C1267" s="19" t="s">
        <v>8341</v>
      </c>
      <c r="D1267" s="6">
        <v>6600</v>
      </c>
      <c r="E1267" s="6">
        <v>6600</v>
      </c>
      <c r="F1267" s="6"/>
      <c r="G1267" s="6"/>
      <c r="H1267" s="31">
        <f>E1267-F1267</f>
        <v>6600</v>
      </c>
      <c r="I1267" s="6">
        <f>+I1266+G1267-H1267</f>
        <v>1373093.208499999</v>
      </c>
      <c r="J1267" s="19" t="s">
        <v>7670</v>
      </c>
      <c r="K1267" s="7"/>
      <c r="L1267" s="49" t="s">
        <v>5540</v>
      </c>
    </row>
    <row r="1268" spans="1:12" x14ac:dyDescent="0.2">
      <c r="A1268" s="105">
        <v>41696</v>
      </c>
      <c r="B1268" s="7">
        <v>5904</v>
      </c>
      <c r="C1268" s="19" t="s">
        <v>6701</v>
      </c>
      <c r="D1268" s="6">
        <v>6600</v>
      </c>
      <c r="E1268" s="6">
        <v>6600</v>
      </c>
      <c r="F1268" s="6"/>
      <c r="G1268" s="6"/>
      <c r="H1268" s="31">
        <f>E1268-F1268</f>
        <v>6600</v>
      </c>
      <c r="I1268" s="6">
        <f>+I1267+G1268-H1268</f>
        <v>1366493.208499999</v>
      </c>
      <c r="J1268" s="19" t="s">
        <v>7670</v>
      </c>
      <c r="K1268" s="7"/>
      <c r="L1268" s="49" t="s">
        <v>5540</v>
      </c>
    </row>
    <row r="1269" spans="1:12" x14ac:dyDescent="0.2">
      <c r="A1269" s="105">
        <v>41696</v>
      </c>
      <c r="B1269" s="7">
        <v>5905</v>
      </c>
      <c r="C1269" s="19" t="s">
        <v>6442</v>
      </c>
      <c r="D1269" s="6">
        <v>8800</v>
      </c>
      <c r="E1269" s="6">
        <v>8800</v>
      </c>
      <c r="F1269" s="6"/>
      <c r="G1269" s="6"/>
      <c r="H1269" s="31">
        <f>E1269-F1269</f>
        <v>8800</v>
      </c>
      <c r="I1269" s="6">
        <f>+I1268+G1269-H1269</f>
        <v>1357693.208499999</v>
      </c>
      <c r="J1269" s="19" t="s">
        <v>8340</v>
      </c>
      <c r="K1269" s="7"/>
      <c r="L1269" s="49" t="s">
        <v>5540</v>
      </c>
    </row>
    <row r="1270" spans="1:12" x14ac:dyDescent="0.2">
      <c r="A1270" s="105">
        <v>41696</v>
      </c>
      <c r="B1270" s="7">
        <v>5906</v>
      </c>
      <c r="C1270" s="19" t="s">
        <v>8427</v>
      </c>
      <c r="D1270" s="6">
        <v>6600</v>
      </c>
      <c r="E1270" s="6">
        <v>6600</v>
      </c>
      <c r="F1270" s="6"/>
      <c r="G1270" s="6"/>
      <c r="H1270" s="31">
        <f>E1270-F1270</f>
        <v>6600</v>
      </c>
      <c r="I1270" s="6">
        <f>+I1269+G1270-H1270</f>
        <v>1351093.208499999</v>
      </c>
      <c r="J1270" s="19" t="s">
        <v>8339</v>
      </c>
      <c r="K1270" s="7"/>
      <c r="L1270" s="49" t="s">
        <v>5540</v>
      </c>
    </row>
    <row r="1271" spans="1:12" x14ac:dyDescent="0.2">
      <c r="A1271" s="105">
        <v>41696</v>
      </c>
      <c r="B1271" s="7">
        <v>5907</v>
      </c>
      <c r="C1271" s="19" t="s">
        <v>8338</v>
      </c>
      <c r="D1271" s="6">
        <v>6600</v>
      </c>
      <c r="E1271" s="6">
        <v>6600</v>
      </c>
      <c r="F1271" s="6"/>
      <c r="G1271" s="6"/>
      <c r="H1271" s="31">
        <f>E1271-F1271</f>
        <v>6600</v>
      </c>
      <c r="I1271" s="6">
        <f>+I1270+G1271-H1271</f>
        <v>1344493.208499999</v>
      </c>
      <c r="J1271" s="19" t="s">
        <v>8339</v>
      </c>
      <c r="K1271" s="7"/>
      <c r="L1271" s="49" t="s">
        <v>5540</v>
      </c>
    </row>
    <row r="1272" spans="1:12" x14ac:dyDescent="0.2">
      <c r="A1272" s="105">
        <v>41696</v>
      </c>
      <c r="B1272" s="7">
        <v>5908</v>
      </c>
      <c r="C1272" s="19" t="s">
        <v>7993</v>
      </c>
      <c r="D1272" s="6">
        <v>10000</v>
      </c>
      <c r="E1272" s="6">
        <v>10000</v>
      </c>
      <c r="F1272" s="6"/>
      <c r="G1272" s="6"/>
      <c r="H1272" s="31">
        <f>E1272-F1272</f>
        <v>10000</v>
      </c>
      <c r="I1272" s="6">
        <f>+I1271+G1272-H1272</f>
        <v>1334493.208499999</v>
      </c>
      <c r="J1272" s="19" t="s">
        <v>8442</v>
      </c>
      <c r="K1272" s="7"/>
      <c r="L1272" s="49" t="s">
        <v>5540</v>
      </c>
    </row>
    <row r="1273" spans="1:12" x14ac:dyDescent="0.2">
      <c r="A1273" s="19"/>
      <c r="B1273" s="7">
        <v>5909</v>
      </c>
      <c r="C1273" s="19" t="s">
        <v>5790</v>
      </c>
      <c r="D1273" s="6"/>
      <c r="E1273" s="6"/>
      <c r="F1273" s="6">
        <f>E1273*0.05</f>
        <v>0</v>
      </c>
      <c r="G1273" s="6"/>
      <c r="H1273" s="5">
        <f>E1273-F1273</f>
        <v>0</v>
      </c>
      <c r="I1273" s="6">
        <f>+I1272+G1273-H1273</f>
        <v>1334493.208499999</v>
      </c>
      <c r="J1273" s="19" t="s">
        <v>5790</v>
      </c>
      <c r="K1273" s="7"/>
      <c r="L1273" t="s">
        <v>5789</v>
      </c>
    </row>
    <row r="1274" spans="1:12" x14ac:dyDescent="0.2">
      <c r="A1274" s="105">
        <v>41696</v>
      </c>
      <c r="B1274" s="7">
        <v>5910</v>
      </c>
      <c r="C1274" s="19" t="s">
        <v>8397</v>
      </c>
      <c r="D1274" s="6">
        <v>6600</v>
      </c>
      <c r="E1274" s="6">
        <v>6600</v>
      </c>
      <c r="F1274" s="6"/>
      <c r="G1274" s="6"/>
      <c r="H1274" s="31">
        <f>E1274-F1274</f>
        <v>6600</v>
      </c>
      <c r="I1274" s="6">
        <f>+I1273+G1274-H1274</f>
        <v>1327893.208499999</v>
      </c>
      <c r="J1274" s="19" t="s">
        <v>8441</v>
      </c>
      <c r="K1274" s="7"/>
      <c r="L1274" s="49" t="s">
        <v>5540</v>
      </c>
    </row>
    <row r="1275" spans="1:12" x14ac:dyDescent="0.2">
      <c r="A1275" s="19"/>
      <c r="B1275" s="7">
        <v>5911</v>
      </c>
      <c r="C1275" s="19" t="s">
        <v>5790</v>
      </c>
      <c r="D1275" s="6"/>
      <c r="E1275" s="6"/>
      <c r="F1275" s="6">
        <f>E1275*0.05</f>
        <v>0</v>
      </c>
      <c r="G1275" s="6"/>
      <c r="H1275" s="5">
        <f>E1275-F1275</f>
        <v>0</v>
      </c>
      <c r="I1275" s="6">
        <f>+I1274+G1275-H1275</f>
        <v>1327893.208499999</v>
      </c>
      <c r="J1275" s="19" t="s">
        <v>5790</v>
      </c>
      <c r="K1275" s="7"/>
      <c r="L1275" t="s">
        <v>5789</v>
      </c>
    </row>
    <row r="1276" spans="1:12" x14ac:dyDescent="0.2">
      <c r="A1276" s="105">
        <v>41696</v>
      </c>
      <c r="B1276" s="7">
        <v>5912</v>
      </c>
      <c r="C1276" s="19" t="s">
        <v>8335</v>
      </c>
      <c r="D1276" s="6">
        <v>6600</v>
      </c>
      <c r="E1276" s="6">
        <v>6600</v>
      </c>
      <c r="F1276" s="6"/>
      <c r="G1276" s="6"/>
      <c r="H1276" s="31">
        <f>E1276-F1276</f>
        <v>6600</v>
      </c>
      <c r="I1276" s="6">
        <f>+I1275+G1276-H1276</f>
        <v>1321293.208499999</v>
      </c>
      <c r="J1276" s="19" t="s">
        <v>8334</v>
      </c>
      <c r="K1276" s="7"/>
      <c r="L1276" s="49" t="s">
        <v>5540</v>
      </c>
    </row>
    <row r="1277" spans="1:12" x14ac:dyDescent="0.2">
      <c r="A1277" s="105">
        <v>41696</v>
      </c>
      <c r="B1277" s="7">
        <v>5913</v>
      </c>
      <c r="C1277" s="19" t="s">
        <v>6351</v>
      </c>
      <c r="D1277" s="6">
        <v>6600</v>
      </c>
      <c r="E1277" s="6">
        <v>6600</v>
      </c>
      <c r="F1277" s="6"/>
      <c r="G1277" s="6"/>
      <c r="H1277" s="31">
        <f>E1277-F1277</f>
        <v>6600</v>
      </c>
      <c r="I1277" s="6">
        <f>+I1276+G1277-H1277</f>
        <v>1314693.208499999</v>
      </c>
      <c r="J1277" s="19" t="s">
        <v>6468</v>
      </c>
      <c r="K1277" s="7"/>
      <c r="L1277" s="49" t="s">
        <v>5540</v>
      </c>
    </row>
    <row r="1278" spans="1:12" x14ac:dyDescent="0.2">
      <c r="A1278" s="105">
        <v>41696</v>
      </c>
      <c r="B1278" s="7">
        <v>5914</v>
      </c>
      <c r="C1278" s="19" t="s">
        <v>7901</v>
      </c>
      <c r="D1278" s="6">
        <v>7000</v>
      </c>
      <c r="E1278" s="6">
        <v>7000</v>
      </c>
      <c r="F1278" s="6"/>
      <c r="G1278" s="6"/>
      <c r="H1278" s="31">
        <f>E1278-F1278</f>
        <v>7000</v>
      </c>
      <c r="I1278" s="6">
        <f>+I1277+G1278-H1278</f>
        <v>1307693.208499999</v>
      </c>
      <c r="J1278" s="19" t="s">
        <v>8440</v>
      </c>
      <c r="K1278" s="7"/>
      <c r="L1278" s="49" t="s">
        <v>5540</v>
      </c>
    </row>
    <row r="1279" spans="1:12" x14ac:dyDescent="0.2">
      <c r="A1279" s="105">
        <v>41696</v>
      </c>
      <c r="B1279" s="7">
        <v>5915</v>
      </c>
      <c r="C1279" s="19" t="s">
        <v>8331</v>
      </c>
      <c r="D1279" s="6">
        <v>2000</v>
      </c>
      <c r="E1279" s="6">
        <v>2000</v>
      </c>
      <c r="F1279" s="6"/>
      <c r="G1279" s="6"/>
      <c r="H1279" s="5">
        <f>E1279-F1279</f>
        <v>2000</v>
      </c>
      <c r="I1279" s="6">
        <f>+I1278+G1279-H1279</f>
        <v>1305693.208499999</v>
      </c>
      <c r="J1279" s="19" t="s">
        <v>8439</v>
      </c>
      <c r="K1279" s="7"/>
      <c r="L1279" s="49" t="s">
        <v>5540</v>
      </c>
    </row>
    <row r="1280" spans="1:12" x14ac:dyDescent="0.2">
      <c r="A1280" s="105">
        <v>41696</v>
      </c>
      <c r="B1280" s="7">
        <v>5916</v>
      </c>
      <c r="C1280" s="19" t="s">
        <v>8292</v>
      </c>
      <c r="D1280" s="6">
        <v>2000</v>
      </c>
      <c r="E1280" s="6">
        <v>2000</v>
      </c>
      <c r="F1280" s="6"/>
      <c r="G1280" s="6"/>
      <c r="H1280" s="31">
        <f>E1280-F1280</f>
        <v>2000</v>
      </c>
      <c r="I1280" s="6">
        <f>+I1279+G1280-H1280</f>
        <v>1303693.208499999</v>
      </c>
      <c r="J1280" s="19" t="s">
        <v>8439</v>
      </c>
      <c r="K1280" s="7"/>
      <c r="L1280" s="49" t="s">
        <v>5540</v>
      </c>
    </row>
    <row r="1281" spans="1:12" x14ac:dyDescent="0.2">
      <c r="A1281" s="105">
        <v>41696</v>
      </c>
      <c r="B1281" s="7">
        <v>5917</v>
      </c>
      <c r="C1281" s="19" t="s">
        <v>8330</v>
      </c>
      <c r="D1281" s="6">
        <v>2000</v>
      </c>
      <c r="E1281" s="6">
        <v>2000</v>
      </c>
      <c r="F1281" s="6"/>
      <c r="G1281" s="6"/>
      <c r="H1281" s="31">
        <f>E1281-F1281</f>
        <v>2000</v>
      </c>
      <c r="I1281" s="6">
        <f>+I1280+G1281-H1281</f>
        <v>1301693.208499999</v>
      </c>
      <c r="J1281" s="19" t="s">
        <v>8439</v>
      </c>
      <c r="K1281" s="7"/>
      <c r="L1281" s="49" t="s">
        <v>5540</v>
      </c>
    </row>
    <row r="1282" spans="1:12" x14ac:dyDescent="0.2">
      <c r="A1282" s="105">
        <v>41696</v>
      </c>
      <c r="B1282" s="7">
        <v>5918</v>
      </c>
      <c r="C1282" s="19" t="s">
        <v>8327</v>
      </c>
      <c r="D1282" s="6">
        <v>4140</v>
      </c>
      <c r="E1282" s="6">
        <v>4140</v>
      </c>
      <c r="F1282" s="6"/>
      <c r="G1282" s="6"/>
      <c r="H1282" s="31">
        <f>E1282-F1282</f>
        <v>4140</v>
      </c>
      <c r="I1282" s="6">
        <f>+I1281+G1282-H1282</f>
        <v>1297553.208499999</v>
      </c>
      <c r="J1282" s="19" t="s">
        <v>8439</v>
      </c>
      <c r="K1282" s="7"/>
      <c r="L1282" s="49" t="s">
        <v>5540</v>
      </c>
    </row>
    <row r="1283" spans="1:12" x14ac:dyDescent="0.2">
      <c r="A1283" s="105">
        <v>41696</v>
      </c>
      <c r="B1283" s="7">
        <v>5919</v>
      </c>
      <c r="C1283" s="19" t="s">
        <v>8329</v>
      </c>
      <c r="D1283" s="6">
        <v>4000</v>
      </c>
      <c r="E1283" s="6">
        <v>4000</v>
      </c>
      <c r="F1283" s="6"/>
      <c r="G1283" s="6"/>
      <c r="H1283" s="31">
        <f>E1283-F1283</f>
        <v>4000</v>
      </c>
      <c r="I1283" s="6">
        <f>+I1282+G1283-H1283</f>
        <v>1293553.208499999</v>
      </c>
      <c r="J1283" s="19" t="s">
        <v>8438</v>
      </c>
      <c r="K1283" s="7"/>
      <c r="L1283" s="49" t="s">
        <v>5540</v>
      </c>
    </row>
    <row r="1284" spans="1:12" x14ac:dyDescent="0.2">
      <c r="A1284" s="105">
        <v>41696</v>
      </c>
      <c r="B1284" s="7">
        <v>5920</v>
      </c>
      <c r="C1284" s="19" t="s">
        <v>8325</v>
      </c>
      <c r="D1284" s="6">
        <v>3000</v>
      </c>
      <c r="E1284" s="6">
        <v>3000</v>
      </c>
      <c r="F1284" s="6"/>
      <c r="G1284" s="6"/>
      <c r="H1284" s="31">
        <f>E1284-F1284</f>
        <v>3000</v>
      </c>
      <c r="I1284" s="6">
        <f>+I1283+G1284-H1284</f>
        <v>1290553.208499999</v>
      </c>
      <c r="J1284" s="19" t="s">
        <v>8436</v>
      </c>
      <c r="K1284" s="7"/>
      <c r="L1284" s="49" t="s">
        <v>5540</v>
      </c>
    </row>
    <row r="1285" spans="1:12" x14ac:dyDescent="0.2">
      <c r="A1285" s="105">
        <v>41696</v>
      </c>
      <c r="B1285" s="7">
        <v>5921</v>
      </c>
      <c r="C1285" s="19" t="s">
        <v>7083</v>
      </c>
      <c r="D1285" s="6">
        <v>4000</v>
      </c>
      <c r="E1285" s="6">
        <v>4000</v>
      </c>
      <c r="F1285" s="6"/>
      <c r="G1285" s="6"/>
      <c r="H1285" s="31">
        <f>E1285-F1285</f>
        <v>4000</v>
      </c>
      <c r="I1285" s="6">
        <f>+I1284+G1285-H1285</f>
        <v>1286553.208499999</v>
      </c>
      <c r="J1285" s="19" t="s">
        <v>8437</v>
      </c>
      <c r="K1285" s="7"/>
      <c r="L1285" s="49" t="s">
        <v>5540</v>
      </c>
    </row>
    <row r="1286" spans="1:12" x14ac:dyDescent="0.2">
      <c r="A1286" s="105">
        <v>41696</v>
      </c>
      <c r="B1286" s="7">
        <v>5922</v>
      </c>
      <c r="C1286" s="19" t="s">
        <v>8323</v>
      </c>
      <c r="D1286" s="6">
        <v>3000</v>
      </c>
      <c r="E1286" s="6">
        <v>3000</v>
      </c>
      <c r="F1286" s="6"/>
      <c r="G1286" s="6"/>
      <c r="H1286" s="31">
        <f>E1286-F1286</f>
        <v>3000</v>
      </c>
      <c r="I1286" s="6">
        <f>+I1285+G1286-H1286</f>
        <v>1283553.208499999</v>
      </c>
      <c r="J1286" s="19" t="s">
        <v>8436</v>
      </c>
      <c r="K1286" s="7"/>
      <c r="L1286" s="49" t="s">
        <v>5540</v>
      </c>
    </row>
    <row r="1287" spans="1:12" x14ac:dyDescent="0.2">
      <c r="A1287" s="105">
        <v>41696</v>
      </c>
      <c r="B1287" s="7">
        <v>5923</v>
      </c>
      <c r="C1287" s="19" t="s">
        <v>6206</v>
      </c>
      <c r="D1287" s="6">
        <v>6600</v>
      </c>
      <c r="E1287" s="6">
        <v>6600</v>
      </c>
      <c r="F1287" s="6"/>
      <c r="G1287" s="6"/>
      <c r="H1287" s="31">
        <f>E1287-F1287</f>
        <v>6600</v>
      </c>
      <c r="I1287" s="6">
        <f>+I1286+G1287-H1287</f>
        <v>1276953.208499999</v>
      </c>
      <c r="J1287" s="19" t="s">
        <v>7670</v>
      </c>
      <c r="K1287" s="7"/>
      <c r="L1287" s="49" t="s">
        <v>5540</v>
      </c>
    </row>
    <row r="1288" spans="1:12" x14ac:dyDescent="0.2">
      <c r="A1288" s="105">
        <v>41696</v>
      </c>
      <c r="B1288" s="7">
        <v>5924</v>
      </c>
      <c r="C1288" s="19" t="s">
        <v>8321</v>
      </c>
      <c r="D1288" s="6">
        <v>2000</v>
      </c>
      <c r="E1288" s="6">
        <v>2000</v>
      </c>
      <c r="F1288" s="6"/>
      <c r="G1288" s="6"/>
      <c r="H1288" s="31">
        <f>E1288-F1288</f>
        <v>2000</v>
      </c>
      <c r="I1288" s="6">
        <f>+I1287+G1288-H1288</f>
        <v>1274953.208499999</v>
      </c>
      <c r="J1288" s="19" t="s">
        <v>8431</v>
      </c>
      <c r="K1288" s="7"/>
      <c r="L1288" s="49" t="s">
        <v>5540</v>
      </c>
    </row>
    <row r="1289" spans="1:12" x14ac:dyDescent="0.2">
      <c r="A1289" s="19"/>
      <c r="B1289" s="7">
        <v>5925</v>
      </c>
      <c r="C1289" s="19" t="s">
        <v>5790</v>
      </c>
      <c r="D1289" s="6"/>
      <c r="E1289" s="6"/>
      <c r="F1289" s="6">
        <f>E1289*0.05</f>
        <v>0</v>
      </c>
      <c r="G1289" s="6"/>
      <c r="H1289" s="5">
        <f>E1289-F1289</f>
        <v>0</v>
      </c>
      <c r="I1289" s="6">
        <f>+I1288+G1289-H1289</f>
        <v>1274953.208499999</v>
      </c>
      <c r="J1289" s="19" t="s">
        <v>5790</v>
      </c>
      <c r="K1289" s="7"/>
      <c r="L1289" t="s">
        <v>5789</v>
      </c>
    </row>
    <row r="1290" spans="1:12" x14ac:dyDescent="0.2">
      <c r="A1290" s="105">
        <v>41696</v>
      </c>
      <c r="B1290" s="7">
        <v>5926</v>
      </c>
      <c r="C1290" s="19" t="s">
        <v>8319</v>
      </c>
      <c r="D1290" s="6">
        <v>3500</v>
      </c>
      <c r="E1290" s="6">
        <v>3500</v>
      </c>
      <c r="F1290" s="6"/>
      <c r="G1290" s="6"/>
      <c r="H1290" s="31">
        <f>E1290-F1290</f>
        <v>3500</v>
      </c>
      <c r="I1290" s="6">
        <f>+I1289+G1290-H1290</f>
        <v>1271453.208499999</v>
      </c>
      <c r="J1290" s="19" t="s">
        <v>8431</v>
      </c>
      <c r="K1290" s="7"/>
      <c r="L1290" s="49" t="s">
        <v>5540</v>
      </c>
    </row>
    <row r="1291" spans="1:12" x14ac:dyDescent="0.2">
      <c r="A1291" s="105">
        <v>41696</v>
      </c>
      <c r="B1291" s="7">
        <v>5927</v>
      </c>
      <c r="C1291" s="19" t="s">
        <v>7008</v>
      </c>
      <c r="D1291" s="6">
        <v>6600</v>
      </c>
      <c r="E1291" s="6">
        <v>6600</v>
      </c>
      <c r="F1291" s="6"/>
      <c r="G1291" s="6"/>
      <c r="H1291" s="31">
        <f>E1291-F1291</f>
        <v>6600</v>
      </c>
      <c r="I1291" s="6">
        <f>+I1290+G1291-H1291</f>
        <v>1264853.208499999</v>
      </c>
      <c r="J1291" s="19" t="s">
        <v>8435</v>
      </c>
      <c r="K1291" s="7"/>
      <c r="L1291" s="49" t="s">
        <v>5540</v>
      </c>
    </row>
    <row r="1292" spans="1:12" x14ac:dyDescent="0.2">
      <c r="A1292" s="105">
        <v>41696</v>
      </c>
      <c r="B1292" s="7">
        <v>5928</v>
      </c>
      <c r="C1292" s="19" t="s">
        <v>7029</v>
      </c>
      <c r="D1292" s="6">
        <v>5000</v>
      </c>
      <c r="E1292" s="6">
        <v>5000</v>
      </c>
      <c r="F1292" s="6"/>
      <c r="G1292" s="6"/>
      <c r="H1292" s="31">
        <f>E1292-F1292</f>
        <v>5000</v>
      </c>
      <c r="I1292" s="6">
        <f>+I1291+G1292-H1292</f>
        <v>1259853.208499999</v>
      </c>
      <c r="J1292" s="19" t="s">
        <v>8434</v>
      </c>
      <c r="K1292" s="7"/>
      <c r="L1292" s="49" t="s">
        <v>5540</v>
      </c>
    </row>
    <row r="1293" spans="1:12" x14ac:dyDescent="0.2">
      <c r="A1293" s="105">
        <v>41696</v>
      </c>
      <c r="B1293" s="7">
        <v>5929</v>
      </c>
      <c r="C1293" s="19" t="s">
        <v>5897</v>
      </c>
      <c r="D1293" s="6">
        <v>3500</v>
      </c>
      <c r="E1293" s="6">
        <v>3500</v>
      </c>
      <c r="F1293" s="6"/>
      <c r="G1293" s="6"/>
      <c r="H1293" s="31">
        <f>E1293-F1293</f>
        <v>3500</v>
      </c>
      <c r="I1293" s="6">
        <f>+I1292+G1293-H1293</f>
        <v>1256353.208499999</v>
      </c>
      <c r="J1293" s="19" t="s">
        <v>8431</v>
      </c>
      <c r="K1293" s="7"/>
      <c r="L1293" s="49" t="s">
        <v>5540</v>
      </c>
    </row>
    <row r="1294" spans="1:12" x14ac:dyDescent="0.2">
      <c r="A1294" s="105">
        <v>41696</v>
      </c>
      <c r="B1294" s="7">
        <v>5930</v>
      </c>
      <c r="C1294" s="19" t="s">
        <v>7795</v>
      </c>
      <c r="D1294" s="6">
        <v>2700</v>
      </c>
      <c r="E1294" s="6">
        <v>2700</v>
      </c>
      <c r="F1294" s="6">
        <v>270</v>
      </c>
      <c r="G1294" s="6"/>
      <c r="H1294" s="31">
        <f>E1294-F1294</f>
        <v>2430</v>
      </c>
      <c r="I1294" s="6">
        <f>+I1293+G1294-H1294</f>
        <v>1253923.208499999</v>
      </c>
      <c r="J1294" s="19" t="s">
        <v>8433</v>
      </c>
      <c r="K1294" s="7"/>
      <c r="L1294" s="49" t="s">
        <v>5540</v>
      </c>
    </row>
    <row r="1295" spans="1:12" x14ac:dyDescent="0.2">
      <c r="A1295" s="105">
        <v>41696</v>
      </c>
      <c r="B1295" s="7">
        <v>5931</v>
      </c>
      <c r="C1295" s="19" t="s">
        <v>7090</v>
      </c>
      <c r="D1295" s="6">
        <v>2000</v>
      </c>
      <c r="E1295" s="6">
        <v>2000</v>
      </c>
      <c r="F1295" s="6"/>
      <c r="G1295" s="6"/>
      <c r="H1295" s="31">
        <f>E1295-F1295</f>
        <v>2000</v>
      </c>
      <c r="I1295" s="6">
        <f>+I1294+G1295-H1295</f>
        <v>1251923.208499999</v>
      </c>
      <c r="J1295" s="19" t="s">
        <v>8432</v>
      </c>
      <c r="K1295" s="7"/>
      <c r="L1295" s="49" t="s">
        <v>5540</v>
      </c>
    </row>
    <row r="1296" spans="1:12" x14ac:dyDescent="0.2">
      <c r="A1296" s="105">
        <v>41696</v>
      </c>
      <c r="B1296" s="7">
        <v>5932</v>
      </c>
      <c r="C1296" s="19" t="s">
        <v>8309</v>
      </c>
      <c r="D1296" s="6">
        <v>2000</v>
      </c>
      <c r="E1296" s="6">
        <v>2000</v>
      </c>
      <c r="F1296" s="6"/>
      <c r="G1296" s="6"/>
      <c r="H1296" s="31">
        <f>E1296-F1296</f>
        <v>2000</v>
      </c>
      <c r="I1296" s="6">
        <f>+I1295+G1296-H1296</f>
        <v>1249923.208499999</v>
      </c>
      <c r="J1296" s="19" t="s">
        <v>8431</v>
      </c>
      <c r="K1296" s="7"/>
      <c r="L1296" s="49" t="s">
        <v>5540</v>
      </c>
    </row>
    <row r="1297" spans="1:12" x14ac:dyDescent="0.2">
      <c r="A1297" s="105">
        <v>41696</v>
      </c>
      <c r="B1297" s="7">
        <v>5933</v>
      </c>
      <c r="C1297" s="19" t="s">
        <v>8308</v>
      </c>
      <c r="D1297" s="6">
        <v>2000</v>
      </c>
      <c r="E1297" s="6">
        <v>2000</v>
      </c>
      <c r="F1297" s="6"/>
      <c r="G1297" s="6"/>
      <c r="H1297" s="31">
        <f>E1297-F1297</f>
        <v>2000</v>
      </c>
      <c r="I1297" s="6">
        <f>+I1296+G1297-H1297</f>
        <v>1247923.208499999</v>
      </c>
      <c r="J1297" s="19" t="s">
        <v>8431</v>
      </c>
      <c r="K1297" s="7"/>
      <c r="L1297" s="49" t="s">
        <v>5540</v>
      </c>
    </row>
    <row r="1298" spans="1:12" x14ac:dyDescent="0.2">
      <c r="A1298" s="105">
        <v>41696</v>
      </c>
      <c r="B1298" s="7">
        <v>5934</v>
      </c>
      <c r="C1298" s="19" t="s">
        <v>8131</v>
      </c>
      <c r="D1298" s="6">
        <v>2000</v>
      </c>
      <c r="E1298" s="6">
        <v>2000</v>
      </c>
      <c r="F1298" s="6"/>
      <c r="G1298" s="6"/>
      <c r="H1298" s="31">
        <f>E1298-F1298</f>
        <v>2000</v>
      </c>
      <c r="I1298" s="6">
        <f>+I1297+G1298-H1298</f>
        <v>1245923.208499999</v>
      </c>
      <c r="J1298" s="19" t="s">
        <v>8431</v>
      </c>
      <c r="K1298" s="7"/>
      <c r="L1298" s="49" t="s">
        <v>5540</v>
      </c>
    </row>
    <row r="1299" spans="1:12" x14ac:dyDescent="0.2">
      <c r="A1299" s="105">
        <v>41696</v>
      </c>
      <c r="B1299" s="7">
        <v>5935</v>
      </c>
      <c r="C1299" s="19" t="s">
        <v>8348</v>
      </c>
      <c r="D1299" s="6">
        <v>10000</v>
      </c>
      <c r="E1299" s="6">
        <v>10000</v>
      </c>
      <c r="F1299" s="6"/>
      <c r="G1299" s="6"/>
      <c r="H1299" s="31">
        <f>E1299-F1299</f>
        <v>10000</v>
      </c>
      <c r="I1299" s="6">
        <f>+I1298+G1299-H1299</f>
        <v>1235923.208499999</v>
      </c>
      <c r="J1299" s="19" t="s">
        <v>8228</v>
      </c>
      <c r="K1299" s="7"/>
      <c r="L1299" s="49" t="s">
        <v>5540</v>
      </c>
    </row>
    <row r="1300" spans="1:12" x14ac:dyDescent="0.2">
      <c r="A1300" s="105">
        <v>41696</v>
      </c>
      <c r="B1300" s="7">
        <v>5936</v>
      </c>
      <c r="C1300" s="19" t="s">
        <v>7903</v>
      </c>
      <c r="D1300" s="6">
        <v>10000</v>
      </c>
      <c r="E1300" s="6">
        <v>10000</v>
      </c>
      <c r="F1300" s="6"/>
      <c r="G1300" s="6"/>
      <c r="H1300" s="31">
        <f>E1300-F1300</f>
        <v>10000</v>
      </c>
      <c r="I1300" s="6">
        <f>+I1299+G1300-H1300</f>
        <v>1225923.208499999</v>
      </c>
      <c r="J1300" s="19" t="s">
        <v>8228</v>
      </c>
      <c r="K1300" s="7"/>
      <c r="L1300" s="49" t="s">
        <v>5540</v>
      </c>
    </row>
    <row r="1301" spans="1:12" x14ac:dyDescent="0.2">
      <c r="A1301" s="105">
        <v>41696</v>
      </c>
      <c r="B1301" s="7">
        <v>5937</v>
      </c>
      <c r="C1301" s="19" t="s">
        <v>7458</v>
      </c>
      <c r="D1301" s="6">
        <v>6075</v>
      </c>
      <c r="E1301" s="6">
        <v>6075</v>
      </c>
      <c r="F1301" s="6"/>
      <c r="G1301" s="6"/>
      <c r="H1301" s="31">
        <f>E1301-F1301</f>
        <v>6075</v>
      </c>
      <c r="I1301" s="6">
        <f>+I1300+G1301-H1301</f>
        <v>1219848.208499999</v>
      </c>
      <c r="J1301" s="19" t="s">
        <v>8087</v>
      </c>
      <c r="K1301" s="7"/>
      <c r="L1301" s="49" t="s">
        <v>5540</v>
      </c>
    </row>
    <row r="1302" spans="1:12" x14ac:dyDescent="0.2">
      <c r="A1302" s="105">
        <v>41696</v>
      </c>
      <c r="B1302" s="7">
        <v>5938</v>
      </c>
      <c r="C1302" s="19" t="s">
        <v>7846</v>
      </c>
      <c r="D1302" s="6">
        <v>5700</v>
      </c>
      <c r="E1302" s="6">
        <v>5700</v>
      </c>
      <c r="F1302" s="6"/>
      <c r="G1302" s="6"/>
      <c r="H1302" s="31">
        <f>E1302-F1302</f>
        <v>5700</v>
      </c>
      <c r="I1302" s="6">
        <f>+I1301+G1302-H1302</f>
        <v>1214148.208499999</v>
      </c>
      <c r="J1302" s="19" t="s">
        <v>8430</v>
      </c>
      <c r="K1302" s="7"/>
      <c r="L1302" s="49" t="s">
        <v>5540</v>
      </c>
    </row>
    <row r="1303" spans="1:12" x14ac:dyDescent="0.2">
      <c r="A1303" s="105">
        <v>41696</v>
      </c>
      <c r="B1303" s="7">
        <v>5939</v>
      </c>
      <c r="C1303" s="19" t="s">
        <v>7888</v>
      </c>
      <c r="D1303" s="6">
        <v>10000</v>
      </c>
      <c r="E1303" s="6">
        <v>10000</v>
      </c>
      <c r="F1303" s="6"/>
      <c r="G1303" s="6"/>
      <c r="H1303" s="31">
        <f>E1303-F1303</f>
        <v>10000</v>
      </c>
      <c r="I1303" s="6">
        <f>+I1302+G1303-H1303</f>
        <v>1204148.208499999</v>
      </c>
      <c r="J1303" s="19" t="s">
        <v>8228</v>
      </c>
      <c r="K1303" s="7"/>
      <c r="L1303" s="49" t="s">
        <v>5540</v>
      </c>
    </row>
    <row r="1304" spans="1:12" x14ac:dyDescent="0.2">
      <c r="A1304" s="105">
        <v>41696</v>
      </c>
      <c r="B1304" s="7">
        <v>5940</v>
      </c>
      <c r="C1304" s="19" t="s">
        <v>7846</v>
      </c>
      <c r="D1304" s="6">
        <v>9600</v>
      </c>
      <c r="E1304" s="6">
        <v>9600</v>
      </c>
      <c r="F1304" s="6"/>
      <c r="G1304" s="6"/>
      <c r="H1304" s="31">
        <f>E1304-F1304</f>
        <v>9600</v>
      </c>
      <c r="I1304" s="6">
        <f>+I1303+G1304-H1304</f>
        <v>1194548.208499999</v>
      </c>
      <c r="J1304" s="19" t="s">
        <v>8304</v>
      </c>
      <c r="K1304" s="7"/>
      <c r="L1304" s="49" t="s">
        <v>5540</v>
      </c>
    </row>
    <row r="1305" spans="1:12" x14ac:dyDescent="0.2">
      <c r="A1305" s="105">
        <v>41696</v>
      </c>
      <c r="B1305" s="7">
        <v>5941</v>
      </c>
      <c r="C1305" s="19" t="s">
        <v>6718</v>
      </c>
      <c r="D1305" s="6">
        <v>9900</v>
      </c>
      <c r="E1305" s="6">
        <v>9900</v>
      </c>
      <c r="F1305" s="6"/>
      <c r="G1305" s="6"/>
      <c r="H1305" s="31">
        <f>E1305-F1305</f>
        <v>9900</v>
      </c>
      <c r="I1305" s="6">
        <f>+I1304+G1305-H1305</f>
        <v>1184648.208499999</v>
      </c>
      <c r="J1305" s="19" t="s">
        <v>8246</v>
      </c>
      <c r="K1305" s="7"/>
      <c r="L1305" s="49" t="s">
        <v>5540</v>
      </c>
    </row>
    <row r="1306" spans="1:12" x14ac:dyDescent="0.2">
      <c r="A1306" s="105">
        <v>41696</v>
      </c>
      <c r="B1306" s="7">
        <v>5942</v>
      </c>
      <c r="C1306" s="19" t="s">
        <v>8337</v>
      </c>
      <c r="D1306" s="6">
        <v>7600</v>
      </c>
      <c r="E1306" s="6">
        <v>7600</v>
      </c>
      <c r="F1306" s="6"/>
      <c r="G1306" s="6"/>
      <c r="H1306" s="31">
        <f>E1306-F1306</f>
        <v>7600</v>
      </c>
      <c r="I1306" s="6">
        <f>+I1305+G1306-H1306</f>
        <v>1177048.208499999</v>
      </c>
      <c r="J1306" s="19" t="s">
        <v>8429</v>
      </c>
      <c r="K1306" s="7"/>
      <c r="L1306" s="49" t="s">
        <v>5540</v>
      </c>
    </row>
    <row r="1307" spans="1:12" x14ac:dyDescent="0.2">
      <c r="A1307" s="105">
        <v>41698</v>
      </c>
      <c r="B1307" s="7">
        <v>5943</v>
      </c>
      <c r="C1307" s="19" t="s">
        <v>8292</v>
      </c>
      <c r="D1307" s="6">
        <v>5000</v>
      </c>
      <c r="E1307" s="6">
        <v>5000</v>
      </c>
      <c r="F1307" s="6"/>
      <c r="G1307" s="6"/>
      <c r="H1307" s="31">
        <f>E1307-F1307</f>
        <v>5000</v>
      </c>
      <c r="I1307" s="6">
        <f>+I1306+G1307-H1307</f>
        <v>1172048.208499999</v>
      </c>
      <c r="J1307" s="19" t="s">
        <v>8428</v>
      </c>
      <c r="K1307" s="7"/>
      <c r="L1307" s="49" t="s">
        <v>5540</v>
      </c>
    </row>
    <row r="1308" spans="1:12" x14ac:dyDescent="0.2">
      <c r="A1308" s="105">
        <v>41698</v>
      </c>
      <c r="B1308" s="7">
        <v>5944</v>
      </c>
      <c r="C1308" s="19" t="s">
        <v>6294</v>
      </c>
      <c r="D1308" s="6">
        <v>5000</v>
      </c>
      <c r="E1308" s="6">
        <v>5000</v>
      </c>
      <c r="F1308" s="6"/>
      <c r="G1308" s="6"/>
      <c r="H1308" s="31">
        <f>E1308-F1308</f>
        <v>5000</v>
      </c>
      <c r="I1308" s="6">
        <f>+I1307+G1308-H1308</f>
        <v>1167048.208499999</v>
      </c>
      <c r="J1308" s="19" t="s">
        <v>8428</v>
      </c>
      <c r="K1308" s="7"/>
      <c r="L1308" s="49" t="s">
        <v>5540</v>
      </c>
    </row>
    <row r="1309" spans="1:12" x14ac:dyDescent="0.2">
      <c r="A1309" s="105">
        <v>41698</v>
      </c>
      <c r="B1309" s="7">
        <v>5945</v>
      </c>
      <c r="C1309" s="19" t="s">
        <v>6442</v>
      </c>
      <c r="D1309" s="6">
        <v>5000</v>
      </c>
      <c r="E1309" s="6">
        <v>5000</v>
      </c>
      <c r="F1309" s="6"/>
      <c r="G1309" s="6"/>
      <c r="H1309" s="31">
        <f>E1309-F1309</f>
        <v>5000</v>
      </c>
      <c r="I1309" s="6">
        <f>+I1308+G1309-H1309</f>
        <v>1162048.208499999</v>
      </c>
      <c r="J1309" s="19" t="s">
        <v>8428</v>
      </c>
      <c r="K1309" s="7"/>
      <c r="L1309" s="49" t="s">
        <v>5540</v>
      </c>
    </row>
    <row r="1310" spans="1:12" x14ac:dyDescent="0.2">
      <c r="A1310" s="105">
        <v>41698</v>
      </c>
      <c r="B1310" s="7">
        <v>5946</v>
      </c>
      <c r="C1310" s="19" t="s">
        <v>8331</v>
      </c>
      <c r="D1310" s="6">
        <v>5000</v>
      </c>
      <c r="E1310" s="6">
        <v>5000</v>
      </c>
      <c r="F1310" s="6"/>
      <c r="G1310" s="6"/>
      <c r="H1310" s="31">
        <f>E1310-F1310</f>
        <v>5000</v>
      </c>
      <c r="I1310" s="6">
        <f>+I1309+G1310-H1310</f>
        <v>1157048.208499999</v>
      </c>
      <c r="J1310" s="19" t="s">
        <v>8428</v>
      </c>
      <c r="K1310" s="7"/>
      <c r="L1310" s="49" t="s">
        <v>8409</v>
      </c>
    </row>
    <row r="1311" spans="1:12" x14ac:dyDescent="0.2">
      <c r="A1311" s="105">
        <v>41698</v>
      </c>
      <c r="B1311" s="7">
        <v>5947</v>
      </c>
      <c r="C1311" s="19" t="s">
        <v>8094</v>
      </c>
      <c r="D1311" s="6">
        <v>6000</v>
      </c>
      <c r="E1311" s="6">
        <v>6000</v>
      </c>
      <c r="F1311" s="6"/>
      <c r="G1311" s="6"/>
      <c r="H1311" s="31">
        <f>E1311-F1311</f>
        <v>6000</v>
      </c>
      <c r="I1311" s="6">
        <f>+I1310+G1311-H1311</f>
        <v>1151048.208499999</v>
      </c>
      <c r="J1311" s="19" t="s">
        <v>7195</v>
      </c>
      <c r="K1311" s="7"/>
      <c r="L1311" s="49" t="s">
        <v>5540</v>
      </c>
    </row>
    <row r="1312" spans="1:12" x14ac:dyDescent="0.2">
      <c r="A1312" s="105">
        <v>41698</v>
      </c>
      <c r="B1312" s="7">
        <v>5948</v>
      </c>
      <c r="C1312" s="19" t="s">
        <v>8427</v>
      </c>
      <c r="D1312" s="6">
        <v>3000</v>
      </c>
      <c r="E1312" s="6">
        <v>3000</v>
      </c>
      <c r="F1312" s="6"/>
      <c r="G1312" s="6"/>
      <c r="H1312" s="31">
        <f>E1312-F1312</f>
        <v>3000</v>
      </c>
      <c r="I1312" s="6">
        <f>+I1311+G1312-H1312</f>
        <v>1148048.208499999</v>
      </c>
      <c r="J1312" s="19" t="s">
        <v>7364</v>
      </c>
      <c r="K1312" s="7"/>
      <c r="L1312" s="49" t="s">
        <v>5540</v>
      </c>
    </row>
    <row r="1313" spans="1:12" x14ac:dyDescent="0.2">
      <c r="A1313" s="19"/>
      <c r="B1313" s="7"/>
      <c r="C1313" s="19" t="s">
        <v>7117</v>
      </c>
      <c r="D1313" s="6"/>
      <c r="E1313" s="6"/>
      <c r="F1313" s="6">
        <f>E1313*0.05</f>
        <v>0</v>
      </c>
      <c r="G1313" s="6"/>
      <c r="H1313" s="31">
        <v>2083.35</v>
      </c>
      <c r="I1313" s="13">
        <f>+I1312+G1313-H1313</f>
        <v>1145964.8584999989</v>
      </c>
      <c r="J1313" s="19"/>
      <c r="K1313" s="7"/>
    </row>
    <row r="1314" spans="1:12" x14ac:dyDescent="0.2">
      <c r="A1314" s="19"/>
      <c r="B1314" s="7"/>
      <c r="C1314" s="113" t="s">
        <v>8426</v>
      </c>
      <c r="D1314" s="6"/>
      <c r="E1314" s="6"/>
      <c r="F1314" s="6">
        <f>E1314*0.05</f>
        <v>0</v>
      </c>
      <c r="G1314" s="6"/>
      <c r="H1314" s="5"/>
      <c r="I1314" s="6">
        <f>+I1313+G1314-H1314</f>
        <v>1145964.8584999989</v>
      </c>
      <c r="J1314" s="19"/>
      <c r="K1314" s="7"/>
    </row>
    <row r="1315" spans="1:12" x14ac:dyDescent="0.2">
      <c r="A1315" s="105">
        <v>41701</v>
      </c>
      <c r="B1315" s="7">
        <v>5949</v>
      </c>
      <c r="C1315" s="19" t="s">
        <v>8229</v>
      </c>
      <c r="D1315" s="6">
        <v>10000</v>
      </c>
      <c r="E1315" s="6">
        <v>10000</v>
      </c>
      <c r="F1315" s="6"/>
      <c r="G1315" s="6"/>
      <c r="H1315" s="31">
        <f>E1315-F1315</f>
        <v>10000</v>
      </c>
      <c r="I1315" s="6">
        <f>+I1314+G1315-H1315</f>
        <v>1135964.8584999989</v>
      </c>
      <c r="J1315" s="19" t="s">
        <v>8228</v>
      </c>
      <c r="K1315" s="7"/>
      <c r="L1315" s="49" t="s">
        <v>5540</v>
      </c>
    </row>
    <row r="1316" spans="1:12" x14ac:dyDescent="0.2">
      <c r="A1316" s="105">
        <v>41702</v>
      </c>
      <c r="B1316" s="7">
        <v>5950</v>
      </c>
      <c r="C1316" s="19" t="s">
        <v>7252</v>
      </c>
      <c r="D1316" s="6">
        <v>6600</v>
      </c>
      <c r="E1316" s="6">
        <v>6600</v>
      </c>
      <c r="F1316" s="6"/>
      <c r="G1316" s="6"/>
      <c r="H1316" s="31">
        <f>E1316-F1316</f>
        <v>6600</v>
      </c>
      <c r="I1316" s="6">
        <f>+I1315+G1316-H1316</f>
        <v>1129364.8584999989</v>
      </c>
      <c r="J1316" s="19" t="s">
        <v>7672</v>
      </c>
      <c r="K1316" s="7"/>
      <c r="L1316" s="49" t="s">
        <v>5540</v>
      </c>
    </row>
    <row r="1317" spans="1:12" x14ac:dyDescent="0.2">
      <c r="A1317" s="105">
        <v>41702</v>
      </c>
      <c r="B1317" s="7">
        <v>5951</v>
      </c>
      <c r="C1317" s="19" t="s">
        <v>7466</v>
      </c>
      <c r="D1317" s="6">
        <v>2000</v>
      </c>
      <c r="E1317" s="6">
        <v>2000</v>
      </c>
      <c r="F1317" s="6"/>
      <c r="G1317" s="6"/>
      <c r="H1317" s="31">
        <f>E1317-F1317</f>
        <v>2000</v>
      </c>
      <c r="I1317" s="6">
        <f>+I1316+G1317-H1317</f>
        <v>1127364.8584999989</v>
      </c>
      <c r="J1317" s="19" t="s">
        <v>3820</v>
      </c>
      <c r="K1317" s="7"/>
      <c r="L1317" s="49" t="s">
        <v>5540</v>
      </c>
    </row>
    <row r="1318" spans="1:12" x14ac:dyDescent="0.2">
      <c r="A1318" s="105">
        <v>41702</v>
      </c>
      <c r="B1318" s="7">
        <v>5952</v>
      </c>
      <c r="C1318" s="19" t="s">
        <v>7466</v>
      </c>
      <c r="D1318" s="6">
        <v>3800</v>
      </c>
      <c r="E1318" s="6">
        <v>3800</v>
      </c>
      <c r="F1318" s="6"/>
      <c r="G1318" s="6"/>
      <c r="H1318" s="31">
        <f>E1318-F1318</f>
        <v>3800</v>
      </c>
      <c r="I1318" s="6">
        <f>+I1317+G1318-H1318</f>
        <v>1123564.8584999989</v>
      </c>
      <c r="J1318" s="19" t="s">
        <v>8425</v>
      </c>
      <c r="K1318" s="7">
        <v>5</v>
      </c>
      <c r="L1318" s="49" t="s">
        <v>5540</v>
      </c>
    </row>
    <row r="1319" spans="1:12" x14ac:dyDescent="0.2">
      <c r="A1319" s="105">
        <v>41702</v>
      </c>
      <c r="B1319" s="7">
        <v>5953</v>
      </c>
      <c r="C1319" s="19" t="s">
        <v>8424</v>
      </c>
      <c r="D1319" s="6">
        <v>8260</v>
      </c>
      <c r="E1319" s="6">
        <v>8260</v>
      </c>
      <c r="F1319" s="6">
        <v>700</v>
      </c>
      <c r="G1319" s="6"/>
      <c r="H1319" s="31">
        <f>E1319-F1319</f>
        <v>7560</v>
      </c>
      <c r="I1319" s="6">
        <f>+I1318+G1319-H1319</f>
        <v>1116004.8584999989</v>
      </c>
      <c r="J1319" s="19" t="s">
        <v>8423</v>
      </c>
      <c r="K1319" s="7">
        <v>5</v>
      </c>
      <c r="L1319" s="49" t="s">
        <v>5540</v>
      </c>
    </row>
    <row r="1320" spans="1:12" x14ac:dyDescent="0.2">
      <c r="A1320" s="105">
        <v>41705</v>
      </c>
      <c r="B1320" s="7">
        <v>5954</v>
      </c>
      <c r="C1320" s="19" t="s">
        <v>7799</v>
      </c>
      <c r="D1320" s="6">
        <v>3000</v>
      </c>
      <c r="E1320" s="6">
        <v>3000</v>
      </c>
      <c r="F1320" s="6"/>
      <c r="G1320" s="6"/>
      <c r="H1320" s="31">
        <f>E1320-F1320</f>
        <v>3000</v>
      </c>
      <c r="I1320" s="6">
        <f>+I1319+G1320-H1320</f>
        <v>1113004.8584999989</v>
      </c>
      <c r="J1320" s="19" t="s">
        <v>7364</v>
      </c>
      <c r="K1320" s="7">
        <v>5</v>
      </c>
      <c r="L1320" s="49" t="s">
        <v>5540</v>
      </c>
    </row>
    <row r="1321" spans="1:12" x14ac:dyDescent="0.2">
      <c r="A1321" s="105">
        <v>41705</v>
      </c>
      <c r="B1321" s="7">
        <v>5955</v>
      </c>
      <c r="C1321" s="19" t="s">
        <v>6752</v>
      </c>
      <c r="D1321" s="6">
        <v>49763</v>
      </c>
      <c r="E1321" s="6">
        <v>49763</v>
      </c>
      <c r="F1321" s="6">
        <f>E1321*0.05</f>
        <v>2488.15</v>
      </c>
      <c r="G1321" s="6"/>
      <c r="H1321" s="31">
        <f>E1321-F1321</f>
        <v>47274.85</v>
      </c>
      <c r="I1321" s="6">
        <f>+I1320+G1321-H1321</f>
        <v>1065730.0084999988</v>
      </c>
      <c r="J1321" s="19" t="s">
        <v>4801</v>
      </c>
      <c r="K1321" s="7">
        <v>5</v>
      </c>
      <c r="L1321" s="49" t="s">
        <v>5540</v>
      </c>
    </row>
    <row r="1322" spans="1:12" x14ac:dyDescent="0.2">
      <c r="A1322" s="105">
        <v>41705</v>
      </c>
      <c r="B1322" s="7">
        <v>5956</v>
      </c>
      <c r="C1322" s="19" t="s">
        <v>7628</v>
      </c>
      <c r="D1322" s="6">
        <v>9000</v>
      </c>
      <c r="E1322" s="6">
        <v>9000</v>
      </c>
      <c r="F1322" s="6">
        <f>E1322*0.05</f>
        <v>450</v>
      </c>
      <c r="G1322" s="6"/>
      <c r="H1322" s="31">
        <f>E1322-F1322</f>
        <v>8550</v>
      </c>
      <c r="I1322" s="6">
        <f>+I1321+G1322-H1322</f>
        <v>1057180.0084999988</v>
      </c>
      <c r="J1322" s="19" t="s">
        <v>8354</v>
      </c>
      <c r="K1322" s="7">
        <v>5</v>
      </c>
      <c r="L1322" s="49" t="s">
        <v>5540</v>
      </c>
    </row>
    <row r="1323" spans="1:12" x14ac:dyDescent="0.2">
      <c r="A1323" s="105">
        <v>41705</v>
      </c>
      <c r="B1323" s="7">
        <v>5957</v>
      </c>
      <c r="C1323" s="19" t="s">
        <v>5871</v>
      </c>
      <c r="D1323" s="6">
        <v>13799</v>
      </c>
      <c r="E1323" s="6">
        <v>13799</v>
      </c>
      <c r="F1323" s="6">
        <f>E1323*0.05</f>
        <v>689.95</v>
      </c>
      <c r="G1323" s="6"/>
      <c r="H1323" s="31">
        <f>E1323-F1323</f>
        <v>13109.05</v>
      </c>
      <c r="I1323" s="6">
        <f>+I1322+G1323-H1323</f>
        <v>1044070.9584999988</v>
      </c>
      <c r="J1323" s="19" t="s">
        <v>7293</v>
      </c>
      <c r="K1323" s="7">
        <v>5</v>
      </c>
      <c r="L1323" s="49" t="s">
        <v>5540</v>
      </c>
    </row>
    <row r="1324" spans="1:12" x14ac:dyDescent="0.2">
      <c r="A1324" s="105">
        <v>41705</v>
      </c>
      <c r="B1324" s="7">
        <v>5958</v>
      </c>
      <c r="C1324" s="19" t="s">
        <v>5790</v>
      </c>
      <c r="D1324" s="6"/>
      <c r="E1324" s="6"/>
      <c r="F1324" s="6">
        <f>E1324*0.05</f>
        <v>0</v>
      </c>
      <c r="G1324" s="6"/>
      <c r="H1324" s="31">
        <f>E1324-F1324</f>
        <v>0</v>
      </c>
      <c r="I1324" s="6">
        <f>+I1323+G1324-H1324</f>
        <v>1044070.9584999988</v>
      </c>
      <c r="J1324" s="19" t="s">
        <v>5790</v>
      </c>
      <c r="K1324" s="7"/>
      <c r="L1324" t="s">
        <v>5789</v>
      </c>
    </row>
    <row r="1325" spans="1:12" x14ac:dyDescent="0.2">
      <c r="A1325" s="105">
        <v>41705</v>
      </c>
      <c r="B1325" s="7">
        <v>5959</v>
      </c>
      <c r="C1325" s="19" t="s">
        <v>8061</v>
      </c>
      <c r="D1325" s="6">
        <v>19513</v>
      </c>
      <c r="E1325" s="6">
        <v>19513</v>
      </c>
      <c r="F1325" s="6">
        <f>E1325*0.05</f>
        <v>975.65000000000009</v>
      </c>
      <c r="G1325" s="6"/>
      <c r="H1325" s="31">
        <f>E1325-F1325</f>
        <v>18537.349999999999</v>
      </c>
      <c r="I1325" s="6">
        <f>+I1324+G1325-H1325</f>
        <v>1025533.6084999988</v>
      </c>
      <c r="J1325" s="19" t="s">
        <v>128</v>
      </c>
      <c r="K1325" s="7">
        <v>5</v>
      </c>
      <c r="L1325" s="49" t="s">
        <v>5540</v>
      </c>
    </row>
    <row r="1326" spans="1:12" x14ac:dyDescent="0.2">
      <c r="A1326" s="105">
        <v>41705</v>
      </c>
      <c r="B1326" s="7">
        <v>5960</v>
      </c>
      <c r="C1326" s="19" t="s">
        <v>5790</v>
      </c>
      <c r="D1326" s="6"/>
      <c r="E1326" s="6"/>
      <c r="F1326" s="6">
        <f>E1326*0.05</f>
        <v>0</v>
      </c>
      <c r="G1326" s="6"/>
      <c r="H1326" s="31">
        <f>E1326-F1326</f>
        <v>0</v>
      </c>
      <c r="I1326" s="6">
        <f>+I1325+G1326-H1326</f>
        <v>1025533.6084999988</v>
      </c>
      <c r="J1326" s="19" t="s">
        <v>5790</v>
      </c>
      <c r="K1326" s="7"/>
      <c r="L1326" t="s">
        <v>5789</v>
      </c>
    </row>
    <row r="1327" spans="1:12" x14ac:dyDescent="0.2">
      <c r="A1327" s="105">
        <v>41705</v>
      </c>
      <c r="B1327" s="7">
        <v>5961</v>
      </c>
      <c r="C1327" s="19" t="s">
        <v>2921</v>
      </c>
      <c r="D1327" s="6">
        <v>42256</v>
      </c>
      <c r="E1327" s="6">
        <v>42256</v>
      </c>
      <c r="F1327" s="6">
        <f>E1327*0.05</f>
        <v>2112.8000000000002</v>
      </c>
      <c r="G1327" s="6"/>
      <c r="H1327" s="31">
        <f>E1327-F1327</f>
        <v>40143.199999999997</v>
      </c>
      <c r="I1327" s="6">
        <f>+I1326+G1327-H1327</f>
        <v>985390.40849999886</v>
      </c>
      <c r="J1327" s="19" t="s">
        <v>5941</v>
      </c>
      <c r="K1327" s="7">
        <v>5</v>
      </c>
      <c r="L1327" s="49" t="s">
        <v>5540</v>
      </c>
    </row>
    <row r="1328" spans="1:12" x14ac:dyDescent="0.2">
      <c r="A1328" s="105">
        <v>41705</v>
      </c>
      <c r="B1328" s="7">
        <v>5962</v>
      </c>
      <c r="C1328" s="20" t="s">
        <v>7938</v>
      </c>
      <c r="D1328" s="6">
        <v>50315</v>
      </c>
      <c r="E1328" s="6">
        <v>50315</v>
      </c>
      <c r="F1328" s="6">
        <f>E1328*0.05</f>
        <v>2515.75</v>
      </c>
      <c r="G1328" s="6"/>
      <c r="H1328" s="31">
        <f>E1328-F1328</f>
        <v>47799.25</v>
      </c>
      <c r="I1328" s="6">
        <f>+I1327+G1328-H1328</f>
        <v>937591.15849999886</v>
      </c>
      <c r="J1328" s="20" t="s">
        <v>7937</v>
      </c>
      <c r="K1328" s="7">
        <v>5</v>
      </c>
      <c r="L1328" s="49" t="s">
        <v>5540</v>
      </c>
    </row>
    <row r="1329" spans="1:12" x14ac:dyDescent="0.2">
      <c r="A1329" s="105">
        <v>41705</v>
      </c>
      <c r="B1329" s="7">
        <v>5963</v>
      </c>
      <c r="C1329" s="19" t="s">
        <v>8263</v>
      </c>
      <c r="D1329" s="6">
        <v>8400</v>
      </c>
      <c r="E1329" s="6">
        <v>8400</v>
      </c>
      <c r="F1329" s="6">
        <f>E1329*0.05</f>
        <v>420</v>
      </c>
      <c r="G1329" s="6"/>
      <c r="H1329" s="31">
        <f>E1329-F1329</f>
        <v>7980</v>
      </c>
      <c r="I1329" s="6">
        <f>+I1328+G1329-H1329</f>
        <v>929611.15849999886</v>
      </c>
      <c r="J1329" s="19" t="s">
        <v>2030</v>
      </c>
      <c r="K1329" s="7">
        <v>5</v>
      </c>
      <c r="L1329" s="49" t="s">
        <v>5540</v>
      </c>
    </row>
    <row r="1330" spans="1:12" x14ac:dyDescent="0.2">
      <c r="A1330" s="105">
        <v>41705</v>
      </c>
      <c r="B1330" s="7">
        <v>5964</v>
      </c>
      <c r="C1330" s="19" t="s">
        <v>8422</v>
      </c>
      <c r="D1330" s="6">
        <v>100000</v>
      </c>
      <c r="E1330" s="6">
        <v>100000</v>
      </c>
      <c r="F1330" s="6">
        <f>E1330*0.05</f>
        <v>5000</v>
      </c>
      <c r="G1330" s="6"/>
      <c r="H1330" s="31">
        <f>E1330-F1330</f>
        <v>95000</v>
      </c>
      <c r="I1330" s="6">
        <f>+I1329+G1330-H1330</f>
        <v>834611.15849999886</v>
      </c>
      <c r="J1330" s="19" t="s">
        <v>7186</v>
      </c>
      <c r="K1330" s="7">
        <v>5</v>
      </c>
      <c r="L1330" s="49" t="s">
        <v>5540</v>
      </c>
    </row>
    <row r="1331" spans="1:12" x14ac:dyDescent="0.2">
      <c r="A1331" s="105">
        <v>41705</v>
      </c>
      <c r="B1331" s="7">
        <v>5965</v>
      </c>
      <c r="C1331" s="19" t="s">
        <v>8318</v>
      </c>
      <c r="D1331" s="6">
        <v>4400</v>
      </c>
      <c r="E1331" s="6">
        <v>4400</v>
      </c>
      <c r="F1331" s="6"/>
      <c r="G1331" s="6"/>
      <c r="H1331" s="31">
        <f>E1331-F1331</f>
        <v>4400</v>
      </c>
      <c r="I1331" s="6">
        <f>+I1330+G1331-H1331</f>
        <v>830211.15849999886</v>
      </c>
      <c r="J1331" s="19" t="s">
        <v>7670</v>
      </c>
      <c r="K1331" s="7"/>
      <c r="L1331" s="49" t="s">
        <v>5540</v>
      </c>
    </row>
    <row r="1332" spans="1:12" x14ac:dyDescent="0.2">
      <c r="A1332" s="105">
        <v>41705</v>
      </c>
      <c r="B1332" s="7">
        <v>5966</v>
      </c>
      <c r="C1332" s="19" t="s">
        <v>8421</v>
      </c>
      <c r="D1332" s="6">
        <v>17125</v>
      </c>
      <c r="E1332" s="6">
        <v>17125</v>
      </c>
      <c r="F1332" s="6"/>
      <c r="G1332" s="6"/>
      <c r="H1332" s="31">
        <f>E1332-F1332</f>
        <v>17125</v>
      </c>
      <c r="I1332" s="6">
        <f>+I1331+G1332-H1332</f>
        <v>813086.15849999886</v>
      </c>
      <c r="J1332" s="19" t="s">
        <v>7837</v>
      </c>
      <c r="K1332" s="7"/>
      <c r="L1332" s="49" t="s">
        <v>5540</v>
      </c>
    </row>
    <row r="1333" spans="1:12" x14ac:dyDescent="0.2">
      <c r="A1333" s="105">
        <v>41708</v>
      </c>
      <c r="B1333" s="7">
        <v>5967</v>
      </c>
      <c r="C1333" s="20" t="s">
        <v>7999</v>
      </c>
      <c r="D1333" s="6">
        <v>13300</v>
      </c>
      <c r="E1333" s="6">
        <v>13300</v>
      </c>
      <c r="F1333" s="6">
        <f>E1333*0.1</f>
        <v>1330</v>
      </c>
      <c r="G1333" s="6"/>
      <c r="H1333" s="31">
        <f>E1333-F1333</f>
        <v>11970</v>
      </c>
      <c r="I1333" s="6">
        <f>+I1332+G1333-H1333</f>
        <v>801116.15849999886</v>
      </c>
      <c r="J1333" s="20" t="s">
        <v>8420</v>
      </c>
      <c r="K1333" s="7">
        <v>5</v>
      </c>
      <c r="L1333" s="49" t="s">
        <v>5540</v>
      </c>
    </row>
    <row r="1334" spans="1:12" x14ac:dyDescent="0.2">
      <c r="A1334" s="105">
        <v>41709</v>
      </c>
      <c r="B1334" s="7">
        <v>5968</v>
      </c>
      <c r="C1334" s="20" t="s">
        <v>7029</v>
      </c>
      <c r="D1334" s="6">
        <v>3000</v>
      </c>
      <c r="E1334" s="6">
        <v>3000</v>
      </c>
      <c r="F1334" s="6"/>
      <c r="G1334" s="6"/>
      <c r="H1334" s="31">
        <f>E1334-F1334</f>
        <v>3000</v>
      </c>
      <c r="I1334" s="6">
        <f>+I1333+G1334-H1334</f>
        <v>798116.15849999886</v>
      </c>
      <c r="J1334" s="19" t="s">
        <v>8419</v>
      </c>
      <c r="K1334" s="7"/>
      <c r="L1334" s="49" t="s">
        <v>5540</v>
      </c>
    </row>
    <row r="1335" spans="1:12" x14ac:dyDescent="0.2">
      <c r="A1335" s="105">
        <v>41709</v>
      </c>
      <c r="B1335" s="7">
        <v>5969</v>
      </c>
      <c r="C1335" s="19" t="s">
        <v>5790</v>
      </c>
      <c r="D1335" s="6"/>
      <c r="E1335" s="6"/>
      <c r="F1335" s="6">
        <f>E1335*0.05</f>
        <v>0</v>
      </c>
      <c r="G1335" s="6"/>
      <c r="H1335" s="31">
        <f>E1335-F1335</f>
        <v>0</v>
      </c>
      <c r="I1335" s="6">
        <f>+I1334+G1335-H1335</f>
        <v>798116.15849999886</v>
      </c>
      <c r="J1335" s="19" t="s">
        <v>5790</v>
      </c>
      <c r="K1335" s="7"/>
      <c r="L1335" t="s">
        <v>5789</v>
      </c>
    </row>
    <row r="1336" spans="1:12" x14ac:dyDescent="0.2">
      <c r="A1336" s="105">
        <v>41709</v>
      </c>
      <c r="B1336" s="7">
        <v>5970</v>
      </c>
      <c r="C1336" s="20" t="s">
        <v>120</v>
      </c>
      <c r="D1336" s="6">
        <v>22290.38</v>
      </c>
      <c r="E1336" s="6">
        <v>22290.38</v>
      </c>
      <c r="F1336" s="6">
        <v>944.51</v>
      </c>
      <c r="G1336" s="6"/>
      <c r="H1336" s="31">
        <f>E1336-F1336</f>
        <v>21345.870000000003</v>
      </c>
      <c r="I1336" s="6">
        <f>+I1335+G1336-H1336</f>
        <v>776770.28849999886</v>
      </c>
      <c r="J1336" s="20" t="s">
        <v>7123</v>
      </c>
      <c r="K1336" s="7">
        <v>5</v>
      </c>
      <c r="L1336" s="49" t="s">
        <v>5540</v>
      </c>
    </row>
    <row r="1337" spans="1:12" x14ac:dyDescent="0.2">
      <c r="A1337" s="105">
        <v>41709</v>
      </c>
      <c r="B1337" s="7">
        <v>5971</v>
      </c>
      <c r="C1337" s="19" t="s">
        <v>8143</v>
      </c>
      <c r="D1337" s="6">
        <v>30000</v>
      </c>
      <c r="E1337" s="6">
        <v>30000</v>
      </c>
      <c r="F1337" s="6">
        <f>E1337*0.05</f>
        <v>1500</v>
      </c>
      <c r="G1337" s="6"/>
      <c r="H1337" s="31">
        <f>E1337-F1337</f>
        <v>28500</v>
      </c>
      <c r="I1337" s="6">
        <f>+I1336+G1337-H1337</f>
        <v>748270.28849999886</v>
      </c>
      <c r="J1337" s="19" t="s">
        <v>8142</v>
      </c>
      <c r="K1337" s="7">
        <v>5</v>
      </c>
      <c r="L1337" s="49" t="s">
        <v>5540</v>
      </c>
    </row>
    <row r="1338" spans="1:12" x14ac:dyDescent="0.2">
      <c r="A1338" s="105">
        <v>41709</v>
      </c>
      <c r="B1338" s="7">
        <v>5972</v>
      </c>
      <c r="C1338" s="19" t="s">
        <v>126</v>
      </c>
      <c r="D1338" s="6">
        <v>6280</v>
      </c>
      <c r="E1338" s="6">
        <v>6280</v>
      </c>
      <c r="F1338" s="6">
        <f>E1338*0.05</f>
        <v>314</v>
      </c>
      <c r="G1338" s="6"/>
      <c r="H1338" s="31">
        <f>E1338-F1338</f>
        <v>5966</v>
      </c>
      <c r="I1338" s="6">
        <f>+I1337+G1338-H1338</f>
        <v>742304.28849999886</v>
      </c>
      <c r="J1338" s="19" t="s">
        <v>5851</v>
      </c>
      <c r="K1338" s="7">
        <v>5</v>
      </c>
      <c r="L1338" s="49" t="s">
        <v>5540</v>
      </c>
    </row>
    <row r="1339" spans="1:12" x14ac:dyDescent="0.2">
      <c r="A1339" s="105">
        <v>41709</v>
      </c>
      <c r="B1339" s="7">
        <v>5973</v>
      </c>
      <c r="C1339" s="20" t="s">
        <v>8418</v>
      </c>
      <c r="D1339" s="6">
        <v>8753</v>
      </c>
      <c r="E1339" s="6">
        <v>8753</v>
      </c>
      <c r="F1339" s="6">
        <v>370.89</v>
      </c>
      <c r="G1339" s="6"/>
      <c r="H1339" s="31">
        <f>E1339-F1339</f>
        <v>8382.11</v>
      </c>
      <c r="I1339" s="6">
        <f>+I1338+G1339-H1339</f>
        <v>733922.17849999887</v>
      </c>
      <c r="J1339" s="20" t="s">
        <v>8417</v>
      </c>
      <c r="K1339" s="7">
        <v>5</v>
      </c>
      <c r="L1339" s="49" t="s">
        <v>5540</v>
      </c>
    </row>
    <row r="1340" spans="1:12" x14ac:dyDescent="0.2">
      <c r="A1340" s="105">
        <v>41709</v>
      </c>
      <c r="B1340" s="7">
        <v>5974</v>
      </c>
      <c r="C1340" s="20" t="s">
        <v>6015</v>
      </c>
      <c r="D1340" s="6">
        <v>10298.14</v>
      </c>
      <c r="E1340" s="6">
        <v>10298.14</v>
      </c>
      <c r="F1340" s="6"/>
      <c r="G1340" s="6"/>
      <c r="H1340" s="31">
        <f>E1340-F1340</f>
        <v>10298.14</v>
      </c>
      <c r="I1340" s="6">
        <f>+I1339+G1340-H1340</f>
        <v>723624.03849999886</v>
      </c>
      <c r="J1340" s="20" t="s">
        <v>8266</v>
      </c>
      <c r="K1340" s="7">
        <v>5</v>
      </c>
      <c r="L1340" s="49" t="s">
        <v>5540</v>
      </c>
    </row>
    <row r="1341" spans="1:12" x14ac:dyDescent="0.2">
      <c r="A1341" s="105">
        <v>41709</v>
      </c>
      <c r="B1341" s="7">
        <v>5975</v>
      </c>
      <c r="C1341" s="19" t="s">
        <v>8416</v>
      </c>
      <c r="D1341" s="6">
        <v>42777.5</v>
      </c>
      <c r="E1341" s="6">
        <v>42777.5</v>
      </c>
      <c r="F1341" s="6">
        <v>2138.88</v>
      </c>
      <c r="G1341" s="6"/>
      <c r="H1341" s="31">
        <f>E1341-F1341</f>
        <v>40638.620000000003</v>
      </c>
      <c r="I1341" s="6">
        <f>+I1340+G1341-H1341</f>
        <v>682985.41849999886</v>
      </c>
      <c r="J1341" s="19" t="s">
        <v>48</v>
      </c>
      <c r="K1341" s="7">
        <v>5</v>
      </c>
      <c r="L1341" s="49" t="s">
        <v>5540</v>
      </c>
    </row>
    <row r="1342" spans="1:12" x14ac:dyDescent="0.2">
      <c r="A1342" s="105">
        <v>41709</v>
      </c>
      <c r="B1342" s="7">
        <v>5976</v>
      </c>
      <c r="C1342" s="19" t="s">
        <v>8289</v>
      </c>
      <c r="D1342" s="6">
        <v>22565.25</v>
      </c>
      <c r="E1342" s="6">
        <v>22565.25</v>
      </c>
      <c r="F1342" s="6">
        <f>E1342*0.05</f>
        <v>1128.2625</v>
      </c>
      <c r="G1342" s="6"/>
      <c r="H1342" s="31">
        <f>E1342-F1342</f>
        <v>21436.987499999999</v>
      </c>
      <c r="I1342" s="6">
        <f>+I1341+G1342-H1342</f>
        <v>661548.43099999882</v>
      </c>
      <c r="J1342" s="19" t="s">
        <v>48</v>
      </c>
      <c r="K1342" s="7">
        <v>5</v>
      </c>
      <c r="L1342" s="49" t="s">
        <v>5540</v>
      </c>
    </row>
    <row r="1343" spans="1:12" x14ac:dyDescent="0.2">
      <c r="A1343" s="19"/>
      <c r="B1343" s="7">
        <v>5977</v>
      </c>
      <c r="C1343" s="19" t="s">
        <v>5790</v>
      </c>
      <c r="D1343" s="6"/>
      <c r="E1343" s="6"/>
      <c r="F1343" s="6">
        <f>E1343*0.05</f>
        <v>0</v>
      </c>
      <c r="G1343" s="6"/>
      <c r="H1343" s="31">
        <f>E1343-F1343</f>
        <v>0</v>
      </c>
      <c r="I1343" s="6">
        <f>+I1342+G1343-H1343</f>
        <v>661548.43099999882</v>
      </c>
      <c r="J1343" s="19" t="s">
        <v>5790</v>
      </c>
      <c r="K1343" s="7"/>
      <c r="L1343" t="s">
        <v>5789</v>
      </c>
    </row>
    <row r="1344" spans="1:12" x14ac:dyDescent="0.2">
      <c r="A1344" s="105">
        <v>41709</v>
      </c>
      <c r="B1344" s="7">
        <v>5978</v>
      </c>
      <c r="C1344" s="20" t="s">
        <v>6015</v>
      </c>
      <c r="D1344" s="6">
        <v>40000</v>
      </c>
      <c r="E1344" s="6">
        <v>40000</v>
      </c>
      <c r="F1344" s="6"/>
      <c r="G1344" s="6"/>
      <c r="H1344" s="31">
        <f>E1344-F1344</f>
        <v>40000</v>
      </c>
      <c r="I1344" s="6">
        <f>+I1343+G1344-H1344</f>
        <v>621548.43099999882</v>
      </c>
      <c r="J1344" s="20" t="s">
        <v>7983</v>
      </c>
      <c r="K1344" s="7">
        <v>5</v>
      </c>
      <c r="L1344" t="s">
        <v>5540</v>
      </c>
    </row>
    <row r="1345" spans="1:12" x14ac:dyDescent="0.2">
      <c r="A1345" s="105">
        <v>41709</v>
      </c>
      <c r="B1345" s="7">
        <v>5979</v>
      </c>
      <c r="C1345" s="20" t="s">
        <v>5564</v>
      </c>
      <c r="D1345" s="6">
        <v>11048.29</v>
      </c>
      <c r="E1345" s="6">
        <v>11048.29</v>
      </c>
      <c r="F1345" s="6">
        <v>468.15</v>
      </c>
      <c r="G1345" s="6"/>
      <c r="H1345" s="31">
        <f>E1345-F1345</f>
        <v>10580.140000000001</v>
      </c>
      <c r="I1345" s="6">
        <f>+I1344+G1345-H1345</f>
        <v>610968.2909999988</v>
      </c>
      <c r="J1345" s="20" t="s">
        <v>7725</v>
      </c>
      <c r="K1345" s="7">
        <v>5</v>
      </c>
      <c r="L1345" t="s">
        <v>5540</v>
      </c>
    </row>
    <row r="1346" spans="1:12" x14ac:dyDescent="0.2">
      <c r="A1346" s="105">
        <v>41709</v>
      </c>
      <c r="B1346" s="7">
        <v>5980</v>
      </c>
      <c r="C1346" s="20" t="s">
        <v>8279</v>
      </c>
      <c r="D1346" s="6">
        <v>1000</v>
      </c>
      <c r="E1346" s="6">
        <v>1000</v>
      </c>
      <c r="F1346" s="6"/>
      <c r="G1346" s="6"/>
      <c r="H1346" s="31">
        <f>E1346-F1346</f>
        <v>1000</v>
      </c>
      <c r="I1346" s="6">
        <f>+I1345+G1346-H1346</f>
        <v>609968.2909999988</v>
      </c>
      <c r="J1346" s="20" t="s">
        <v>6080</v>
      </c>
      <c r="K1346" s="7"/>
      <c r="L1346" t="s">
        <v>5540</v>
      </c>
    </row>
    <row r="1347" spans="1:12" x14ac:dyDescent="0.2">
      <c r="A1347" s="105">
        <v>41709</v>
      </c>
      <c r="B1347" s="7">
        <v>5981</v>
      </c>
      <c r="C1347" s="20" t="s">
        <v>267</v>
      </c>
      <c r="D1347" s="6">
        <v>12600</v>
      </c>
      <c r="E1347" s="6">
        <v>12600</v>
      </c>
      <c r="F1347" s="6">
        <v>533.9</v>
      </c>
      <c r="G1347" s="6"/>
      <c r="H1347" s="31">
        <f>E1347-F1347</f>
        <v>12066.1</v>
      </c>
      <c r="I1347" s="6">
        <f>+I1346+G1347-H1347</f>
        <v>597902.19099999883</v>
      </c>
      <c r="J1347" s="20" t="s">
        <v>8415</v>
      </c>
      <c r="K1347" s="7">
        <v>5</v>
      </c>
      <c r="L1347" t="s">
        <v>5540</v>
      </c>
    </row>
    <row r="1348" spans="1:12" x14ac:dyDescent="0.2">
      <c r="A1348" s="105">
        <v>41709</v>
      </c>
      <c r="B1348" s="7">
        <v>5982</v>
      </c>
      <c r="C1348" s="19" t="s">
        <v>7819</v>
      </c>
      <c r="D1348" s="6">
        <v>1300</v>
      </c>
      <c r="E1348" s="6">
        <v>1300</v>
      </c>
      <c r="F1348" s="6"/>
      <c r="G1348" s="6"/>
      <c r="H1348" s="31">
        <f>E1348-F1348</f>
        <v>1300</v>
      </c>
      <c r="I1348" s="6">
        <f>+I1347+G1348-H1348</f>
        <v>596602.19099999883</v>
      </c>
      <c r="J1348" s="19" t="s">
        <v>3820</v>
      </c>
      <c r="K1348" s="7"/>
      <c r="L1348" t="s">
        <v>5540</v>
      </c>
    </row>
    <row r="1349" spans="1:12" x14ac:dyDescent="0.2">
      <c r="A1349" s="105">
        <v>41709</v>
      </c>
      <c r="B1349" s="7">
        <v>5983</v>
      </c>
      <c r="C1349" s="19" t="s">
        <v>8049</v>
      </c>
      <c r="D1349" s="6">
        <v>50000</v>
      </c>
      <c r="E1349" s="6">
        <v>50000</v>
      </c>
      <c r="F1349" s="6">
        <f>E1349*0.05</f>
        <v>2500</v>
      </c>
      <c r="G1349" s="6"/>
      <c r="H1349" s="31">
        <f>E1349-F1349</f>
        <v>47500</v>
      </c>
      <c r="I1349" s="6">
        <f>+I1348+G1349-H1349</f>
        <v>549102.19099999883</v>
      </c>
      <c r="J1349" s="19" t="s">
        <v>889</v>
      </c>
      <c r="K1349" s="7">
        <v>5</v>
      </c>
      <c r="L1349" t="s">
        <v>5540</v>
      </c>
    </row>
    <row r="1350" spans="1:12" x14ac:dyDescent="0.2">
      <c r="A1350" s="105">
        <v>41709</v>
      </c>
      <c r="B1350" s="7">
        <v>5984</v>
      </c>
      <c r="C1350" s="19" t="s">
        <v>7886</v>
      </c>
      <c r="D1350" s="6">
        <v>2565</v>
      </c>
      <c r="E1350" s="6">
        <v>2565</v>
      </c>
      <c r="F1350" s="6">
        <f>E1350*0.05</f>
        <v>128.25</v>
      </c>
      <c r="G1350" s="6"/>
      <c r="H1350" s="31">
        <f>E1350-F1350</f>
        <v>2436.75</v>
      </c>
      <c r="I1350" s="6">
        <f>+I1349+G1350-H1350</f>
        <v>546665.44099999883</v>
      </c>
      <c r="J1350" s="19" t="s">
        <v>8223</v>
      </c>
      <c r="K1350" s="7">
        <v>5</v>
      </c>
      <c r="L1350" t="s">
        <v>5540</v>
      </c>
    </row>
    <row r="1351" spans="1:12" x14ac:dyDescent="0.2">
      <c r="A1351" s="105">
        <v>41709</v>
      </c>
      <c r="B1351" s="7">
        <v>5985</v>
      </c>
      <c r="C1351" s="19" t="s">
        <v>8176</v>
      </c>
      <c r="D1351" s="6">
        <v>42420</v>
      </c>
      <c r="E1351" s="6">
        <v>42420</v>
      </c>
      <c r="F1351" s="6">
        <f>E1351*0.05</f>
        <v>2121</v>
      </c>
      <c r="G1351" s="6"/>
      <c r="H1351" s="31">
        <f>E1351-F1351</f>
        <v>40299</v>
      </c>
      <c r="I1351" s="6">
        <f>+I1350+G1351-H1351</f>
        <v>506366.44099999883</v>
      </c>
      <c r="J1351" s="19" t="s">
        <v>48</v>
      </c>
      <c r="K1351" s="7">
        <v>5</v>
      </c>
      <c r="L1351" t="s">
        <v>5540</v>
      </c>
    </row>
    <row r="1352" spans="1:12" x14ac:dyDescent="0.2">
      <c r="A1352" s="105">
        <v>41709</v>
      </c>
      <c r="B1352" s="7">
        <v>5986</v>
      </c>
      <c r="C1352" s="19" t="s">
        <v>5728</v>
      </c>
      <c r="D1352" s="6">
        <v>1100</v>
      </c>
      <c r="E1352" s="6">
        <v>1100</v>
      </c>
      <c r="F1352" s="6">
        <f>E1352*0.05</f>
        <v>55</v>
      </c>
      <c r="G1352" s="6"/>
      <c r="H1352" s="31">
        <f>E1352-F1352</f>
        <v>1045</v>
      </c>
      <c r="I1352" s="6">
        <f>+I1351+G1352-H1352</f>
        <v>505321.44099999883</v>
      </c>
      <c r="J1352" s="19" t="s">
        <v>8109</v>
      </c>
      <c r="K1352" s="7">
        <v>5</v>
      </c>
      <c r="L1352" t="s">
        <v>5540</v>
      </c>
    </row>
    <row r="1353" spans="1:12" x14ac:dyDescent="0.2">
      <c r="A1353" s="105">
        <v>41709</v>
      </c>
      <c r="B1353" s="7">
        <v>5987</v>
      </c>
      <c r="C1353" s="19" t="s">
        <v>242</v>
      </c>
      <c r="D1353" s="6">
        <v>48355.47</v>
      </c>
      <c r="E1353" s="6">
        <v>48355.47</v>
      </c>
      <c r="F1353" s="6">
        <v>2365.56</v>
      </c>
      <c r="G1353" s="6"/>
      <c r="H1353" s="31">
        <f>E1353-F1353</f>
        <v>45989.91</v>
      </c>
      <c r="I1353" s="6">
        <f>+I1352+G1353-H1353</f>
        <v>459331.53099999879</v>
      </c>
      <c r="J1353" s="19" t="s">
        <v>48</v>
      </c>
      <c r="K1353" s="7">
        <v>5</v>
      </c>
      <c r="L1353" t="s">
        <v>5540</v>
      </c>
    </row>
    <row r="1354" spans="1:12" x14ac:dyDescent="0.2">
      <c r="A1354" s="105">
        <v>41709</v>
      </c>
      <c r="B1354" s="7">
        <v>5988</v>
      </c>
      <c r="C1354" s="19" t="s">
        <v>7830</v>
      </c>
      <c r="D1354" s="6">
        <v>15417</v>
      </c>
      <c r="E1354" s="6">
        <v>15417</v>
      </c>
      <c r="F1354" s="6">
        <f>E1354*0.05</f>
        <v>770.85</v>
      </c>
      <c r="G1354" s="6"/>
      <c r="H1354" s="31">
        <f>E1354-F1354</f>
        <v>14646.15</v>
      </c>
      <c r="I1354" s="6">
        <f>+I1353+G1354-H1354</f>
        <v>444685.38099999877</v>
      </c>
      <c r="J1354" s="19" t="s">
        <v>7186</v>
      </c>
      <c r="K1354" s="7">
        <v>5</v>
      </c>
      <c r="L1354" t="s">
        <v>5540</v>
      </c>
    </row>
    <row r="1355" spans="1:12" x14ac:dyDescent="0.2">
      <c r="A1355" s="105">
        <v>41709</v>
      </c>
      <c r="B1355" s="7">
        <v>5989</v>
      </c>
      <c r="C1355" s="19" t="s">
        <v>6323</v>
      </c>
      <c r="D1355" s="6">
        <v>2500</v>
      </c>
      <c r="E1355" s="6">
        <v>2500</v>
      </c>
      <c r="F1355" s="6">
        <v>125.93</v>
      </c>
      <c r="G1355" s="6"/>
      <c r="H1355" s="5">
        <f>E1355-F1355</f>
        <v>2374.0700000000002</v>
      </c>
      <c r="I1355" s="6">
        <f>+I1354+G1355-H1355</f>
        <v>442311.31099999876</v>
      </c>
      <c r="J1355" s="19" t="s">
        <v>8414</v>
      </c>
      <c r="K1355" s="7">
        <v>5</v>
      </c>
      <c r="L1355" s="49" t="s">
        <v>5540</v>
      </c>
    </row>
    <row r="1356" spans="1:12" x14ac:dyDescent="0.2">
      <c r="A1356" s="105">
        <v>41709</v>
      </c>
      <c r="B1356" s="7"/>
      <c r="C1356" s="19" t="s">
        <v>7392</v>
      </c>
      <c r="D1356" s="6"/>
      <c r="E1356" s="6"/>
      <c r="F1356" s="6">
        <f>E1356*0.05</f>
        <v>0</v>
      </c>
      <c r="G1356" s="6">
        <v>3000</v>
      </c>
      <c r="H1356" s="5">
        <f>E1356-F1356</f>
        <v>0</v>
      </c>
      <c r="I1356" s="6">
        <f>+I1355+G1356-H1356</f>
        <v>445311.31099999876</v>
      </c>
      <c r="J1356" s="19"/>
      <c r="K1356" s="7"/>
    </row>
    <row r="1357" spans="1:12" x14ac:dyDescent="0.2">
      <c r="A1357" s="105">
        <v>41710</v>
      </c>
      <c r="B1357" s="7">
        <v>5990</v>
      </c>
      <c r="C1357" s="19" t="s">
        <v>8413</v>
      </c>
      <c r="D1357" s="6">
        <v>8400</v>
      </c>
      <c r="E1357" s="6">
        <v>8400</v>
      </c>
      <c r="F1357" s="6">
        <v>840</v>
      </c>
      <c r="G1357" s="6"/>
      <c r="H1357" s="31">
        <f>E1357-F1357</f>
        <v>7560</v>
      </c>
      <c r="I1357" s="6">
        <f>+I1356+G1357-H1357</f>
        <v>437751.31099999876</v>
      </c>
      <c r="J1357" s="19" t="s">
        <v>8412</v>
      </c>
      <c r="K1357" s="7"/>
      <c r="L1357" t="s">
        <v>5540</v>
      </c>
    </row>
    <row r="1358" spans="1:12" x14ac:dyDescent="0.2">
      <c r="A1358" s="105">
        <v>41710</v>
      </c>
      <c r="B1358" s="7">
        <v>5991</v>
      </c>
      <c r="C1358" s="19" t="s">
        <v>6605</v>
      </c>
      <c r="D1358" s="6">
        <v>28027</v>
      </c>
      <c r="E1358" s="6">
        <v>28027</v>
      </c>
      <c r="F1358" s="6">
        <v>1258.72</v>
      </c>
      <c r="G1358" s="6"/>
      <c r="H1358" s="31">
        <f>E1358-F1358</f>
        <v>26768.28</v>
      </c>
      <c r="I1358" s="6">
        <f>+I1357+G1358-H1358</f>
        <v>410983.03099999879</v>
      </c>
      <c r="J1358" s="19" t="s">
        <v>1973</v>
      </c>
      <c r="K1358" s="7">
        <v>5</v>
      </c>
      <c r="L1358" s="49" t="s">
        <v>5540</v>
      </c>
    </row>
    <row r="1359" spans="1:12" x14ac:dyDescent="0.2">
      <c r="A1359" s="105">
        <v>41710</v>
      </c>
      <c r="B1359" s="7">
        <v>5992</v>
      </c>
      <c r="C1359" s="19" t="s">
        <v>8411</v>
      </c>
      <c r="D1359" s="6">
        <v>5000</v>
      </c>
      <c r="E1359" s="6">
        <v>5000</v>
      </c>
      <c r="F1359" s="6"/>
      <c r="G1359" s="6"/>
      <c r="H1359" s="31">
        <f>E1359-F1359</f>
        <v>5000</v>
      </c>
      <c r="I1359" s="6">
        <f>+I1358+G1359-H1359</f>
        <v>405983.03099999879</v>
      </c>
      <c r="J1359" s="19" t="s">
        <v>8410</v>
      </c>
      <c r="K1359" s="7"/>
      <c r="L1359" s="49" t="s">
        <v>5540</v>
      </c>
    </row>
    <row r="1360" spans="1:12" x14ac:dyDescent="0.2">
      <c r="A1360" s="105">
        <v>41710</v>
      </c>
      <c r="B1360" s="7">
        <v>5993</v>
      </c>
      <c r="C1360" s="19" t="s">
        <v>6206</v>
      </c>
      <c r="D1360" s="6">
        <v>3000</v>
      </c>
      <c r="E1360" s="6">
        <v>3000</v>
      </c>
      <c r="F1360" s="6"/>
      <c r="G1360" s="6"/>
      <c r="H1360" s="31">
        <f>E1360-F1360</f>
        <v>3000</v>
      </c>
      <c r="I1360" s="6">
        <f>+I1359+G1360-H1360</f>
        <v>402983.03099999879</v>
      </c>
      <c r="J1360" s="19" t="s">
        <v>8336</v>
      </c>
      <c r="K1360" s="7"/>
      <c r="L1360" s="49" t="s">
        <v>8409</v>
      </c>
    </row>
    <row r="1361" spans="1:12" x14ac:dyDescent="0.2">
      <c r="A1361" s="105">
        <v>41711</v>
      </c>
      <c r="B1361" s="7">
        <v>5994</v>
      </c>
      <c r="C1361" s="20" t="s">
        <v>7029</v>
      </c>
      <c r="D1361" s="6">
        <v>300</v>
      </c>
      <c r="E1361" s="6">
        <v>300</v>
      </c>
      <c r="F1361" s="6"/>
      <c r="G1361" s="6"/>
      <c r="H1361" s="31">
        <f>E1361-F1361</f>
        <v>300</v>
      </c>
      <c r="I1361" s="6">
        <f>+I1360+G1361-H1361</f>
        <v>402683.03099999879</v>
      </c>
      <c r="J1361" s="20" t="s">
        <v>6080</v>
      </c>
      <c r="K1361" s="7"/>
      <c r="L1361" s="49" t="s">
        <v>5540</v>
      </c>
    </row>
    <row r="1362" spans="1:12" x14ac:dyDescent="0.2">
      <c r="A1362" s="105">
        <v>41712</v>
      </c>
      <c r="B1362" s="7">
        <v>5995</v>
      </c>
      <c r="C1362" s="19" t="s">
        <v>7799</v>
      </c>
      <c r="D1362" s="6">
        <v>3200</v>
      </c>
      <c r="E1362" s="6">
        <v>3200</v>
      </c>
      <c r="F1362" s="6"/>
      <c r="G1362" s="6"/>
      <c r="H1362" s="31">
        <f>E1362-F1362</f>
        <v>3200</v>
      </c>
      <c r="I1362" s="6">
        <f>+I1361+G1362-H1362</f>
        <v>399483.03099999879</v>
      </c>
      <c r="J1362" s="19" t="s">
        <v>7364</v>
      </c>
      <c r="K1362" s="7">
        <v>5</v>
      </c>
      <c r="L1362" s="49" t="s">
        <v>5540</v>
      </c>
    </row>
    <row r="1363" spans="1:12" x14ac:dyDescent="0.2">
      <c r="A1363" s="105">
        <v>41715</v>
      </c>
      <c r="B1363" s="7">
        <v>5996</v>
      </c>
      <c r="C1363" s="19" t="s">
        <v>7466</v>
      </c>
      <c r="D1363" s="6">
        <v>2000</v>
      </c>
      <c r="E1363" s="6">
        <v>2000</v>
      </c>
      <c r="F1363" s="6"/>
      <c r="G1363" s="6"/>
      <c r="H1363" s="31">
        <f>E1363-F1363</f>
        <v>2000</v>
      </c>
      <c r="I1363" s="6">
        <f>+I1362+G1363-H1363</f>
        <v>397483.03099999879</v>
      </c>
      <c r="J1363" s="19" t="s">
        <v>6080</v>
      </c>
      <c r="K1363" s="7"/>
      <c r="L1363" s="49" t="s">
        <v>5540</v>
      </c>
    </row>
    <row r="1364" spans="1:12" x14ac:dyDescent="0.2">
      <c r="A1364" s="105">
        <v>41715</v>
      </c>
      <c r="B1364" s="7">
        <v>5997</v>
      </c>
      <c r="C1364" s="19" t="s">
        <v>8408</v>
      </c>
      <c r="D1364" s="6">
        <v>5320</v>
      </c>
      <c r="E1364" s="6">
        <v>5320</v>
      </c>
      <c r="F1364" s="6">
        <f>E1364*0.05</f>
        <v>266</v>
      </c>
      <c r="G1364" s="6"/>
      <c r="H1364" s="31">
        <f>E1364-F1364</f>
        <v>5054</v>
      </c>
      <c r="I1364" s="6">
        <f>+I1363+G1364-H1364</f>
        <v>392429.03099999879</v>
      </c>
      <c r="J1364" s="19" t="s">
        <v>8407</v>
      </c>
      <c r="K1364" s="7">
        <v>5</v>
      </c>
      <c r="L1364" s="49" t="s">
        <v>5540</v>
      </c>
    </row>
    <row r="1365" spans="1:12" x14ac:dyDescent="0.2">
      <c r="A1365" s="105">
        <v>41715</v>
      </c>
      <c r="B1365" s="7">
        <v>5998</v>
      </c>
      <c r="C1365" s="20" t="s">
        <v>7029</v>
      </c>
      <c r="D1365" s="6">
        <v>300</v>
      </c>
      <c r="E1365" s="6">
        <v>300</v>
      </c>
      <c r="F1365" s="6"/>
      <c r="G1365" s="6"/>
      <c r="H1365" s="31">
        <f>E1365-F1365</f>
        <v>300</v>
      </c>
      <c r="I1365" s="6">
        <f>+I1364+G1365-H1365</f>
        <v>392129.03099999879</v>
      </c>
      <c r="J1365" s="19" t="s">
        <v>6080</v>
      </c>
      <c r="K1365" s="7"/>
      <c r="L1365" s="49" t="s">
        <v>5540</v>
      </c>
    </row>
    <row r="1366" spans="1:12" x14ac:dyDescent="0.2">
      <c r="A1366" s="105">
        <v>41718</v>
      </c>
      <c r="B1366" s="7">
        <v>5999</v>
      </c>
      <c r="C1366" s="19" t="s">
        <v>8406</v>
      </c>
      <c r="D1366" s="6">
        <v>3150</v>
      </c>
      <c r="E1366" s="6">
        <v>3150</v>
      </c>
      <c r="F1366" s="6">
        <f>E1366*0.05</f>
        <v>157.5</v>
      </c>
      <c r="G1366" s="6"/>
      <c r="H1366" s="31">
        <f>E1366-F1366</f>
        <v>2992.5</v>
      </c>
      <c r="I1366" s="6">
        <f>+I1365+G1366-H1366</f>
        <v>389136.53099999879</v>
      </c>
      <c r="J1366" s="19" t="s">
        <v>8405</v>
      </c>
      <c r="K1366" s="7">
        <v>5</v>
      </c>
      <c r="L1366" s="49" t="s">
        <v>5540</v>
      </c>
    </row>
    <row r="1367" spans="1:12" x14ac:dyDescent="0.2">
      <c r="A1367" s="105">
        <v>41718</v>
      </c>
      <c r="B1367" s="7">
        <v>6000</v>
      </c>
      <c r="C1367" s="19" t="s">
        <v>8331</v>
      </c>
      <c r="D1367" s="6">
        <v>600</v>
      </c>
      <c r="E1367" s="6">
        <v>600</v>
      </c>
      <c r="F1367" s="6"/>
      <c r="G1367" s="6"/>
      <c r="H1367" s="31">
        <f>E1367-F1367</f>
        <v>600</v>
      </c>
      <c r="I1367" s="6">
        <f>+I1366+G1367-H1367</f>
        <v>388536.53099999879</v>
      </c>
      <c r="J1367" s="19" t="s">
        <v>8326</v>
      </c>
      <c r="K1367" s="7"/>
      <c r="L1367" s="49" t="s">
        <v>5540</v>
      </c>
    </row>
    <row r="1368" spans="1:12" x14ac:dyDescent="0.2">
      <c r="A1368" s="105">
        <v>41719</v>
      </c>
      <c r="B1368" s="7">
        <v>6001</v>
      </c>
      <c r="C1368" s="19" t="s">
        <v>7799</v>
      </c>
      <c r="D1368" s="6">
        <v>3200</v>
      </c>
      <c r="E1368" s="6">
        <v>3200</v>
      </c>
      <c r="F1368" s="6"/>
      <c r="G1368" s="6"/>
      <c r="H1368" s="31">
        <f>E1368-F1368</f>
        <v>3200</v>
      </c>
      <c r="I1368" s="6">
        <f>+I1367+G1368-H1368</f>
        <v>385336.53099999879</v>
      </c>
      <c r="J1368" s="19" t="s">
        <v>7364</v>
      </c>
      <c r="K1368" s="7">
        <v>5</v>
      </c>
      <c r="L1368" s="49" t="s">
        <v>5540</v>
      </c>
    </row>
    <row r="1369" spans="1:12" x14ac:dyDescent="0.2">
      <c r="A1369" s="105">
        <v>41719</v>
      </c>
      <c r="B1369" s="7">
        <v>6002</v>
      </c>
      <c r="C1369" s="19" t="s">
        <v>8404</v>
      </c>
      <c r="D1369" s="6">
        <v>3500</v>
      </c>
      <c r="E1369" s="6">
        <v>3500</v>
      </c>
      <c r="F1369" s="6">
        <v>350</v>
      </c>
      <c r="G1369" s="6"/>
      <c r="H1369" s="31">
        <f>E1369-F1369</f>
        <v>3150</v>
      </c>
      <c r="I1369" s="6">
        <f>+I1368+G1369-H1369</f>
        <v>382186.53099999879</v>
      </c>
      <c r="J1369" s="19" t="s">
        <v>2171</v>
      </c>
      <c r="K1369" s="7">
        <v>5</v>
      </c>
      <c r="L1369" s="49" t="s">
        <v>5540</v>
      </c>
    </row>
    <row r="1370" spans="1:12" x14ac:dyDescent="0.2">
      <c r="A1370" s="105">
        <v>41719</v>
      </c>
      <c r="B1370" s="7">
        <v>6003</v>
      </c>
      <c r="C1370" s="19" t="s">
        <v>7029</v>
      </c>
      <c r="D1370" s="6">
        <v>300</v>
      </c>
      <c r="E1370" s="6">
        <v>300</v>
      </c>
      <c r="F1370" s="6"/>
      <c r="G1370" s="6"/>
      <c r="H1370" s="31">
        <f>E1370-F1370</f>
        <v>300</v>
      </c>
      <c r="I1370" s="6">
        <f>+I1369+G1370-H1370</f>
        <v>381886.53099999879</v>
      </c>
      <c r="J1370" s="19" t="s">
        <v>7892</v>
      </c>
      <c r="K1370" s="7"/>
      <c r="L1370" s="49" t="s">
        <v>5540</v>
      </c>
    </row>
    <row r="1371" spans="1:12" x14ac:dyDescent="0.2">
      <c r="A1371" s="105">
        <v>41723</v>
      </c>
      <c r="B1371" s="7"/>
      <c r="C1371" s="19" t="s">
        <v>8272</v>
      </c>
      <c r="D1371" s="6"/>
      <c r="E1371" s="6"/>
      <c r="F1371" s="6">
        <f>E1371*0.05</f>
        <v>0</v>
      </c>
      <c r="G1371" s="6">
        <v>1096773.92</v>
      </c>
      <c r="H1371" s="31">
        <f>E1371-F1371</f>
        <v>0</v>
      </c>
      <c r="I1371" s="6">
        <f>+I1370+G1371-H1371</f>
        <v>1478660.4509999987</v>
      </c>
      <c r="J1371" s="19"/>
      <c r="K1371" s="7"/>
    </row>
    <row r="1372" spans="1:12" x14ac:dyDescent="0.2">
      <c r="A1372" s="105">
        <v>41723</v>
      </c>
      <c r="B1372" s="7">
        <v>6004</v>
      </c>
      <c r="C1372" s="19" t="s">
        <v>7029</v>
      </c>
      <c r="D1372" s="6">
        <v>1000</v>
      </c>
      <c r="E1372" s="6">
        <v>1000</v>
      </c>
      <c r="F1372" s="6"/>
      <c r="G1372" s="6"/>
      <c r="H1372" s="31">
        <f>E1372-F1372</f>
        <v>1000</v>
      </c>
      <c r="I1372" s="6">
        <f>+I1371+G1372-H1372</f>
        <v>1477660.4509999987</v>
      </c>
      <c r="J1372" s="19" t="s">
        <v>8210</v>
      </c>
      <c r="K1372" s="7"/>
      <c r="L1372" s="49" t="s">
        <v>5540</v>
      </c>
    </row>
    <row r="1373" spans="1:12" x14ac:dyDescent="0.2">
      <c r="A1373" s="105">
        <v>41723</v>
      </c>
      <c r="B1373" s="7">
        <v>6005</v>
      </c>
      <c r="C1373" s="19" t="s">
        <v>7466</v>
      </c>
      <c r="D1373" s="6">
        <v>2000</v>
      </c>
      <c r="E1373" s="6">
        <v>2000</v>
      </c>
      <c r="F1373" s="6"/>
      <c r="G1373" s="6"/>
      <c r="H1373" s="5">
        <f>E1373-F1373</f>
        <v>2000</v>
      </c>
      <c r="I1373" s="6">
        <f>+I1372+G1373-H1373</f>
        <v>1475660.4509999987</v>
      </c>
      <c r="J1373" s="19" t="s">
        <v>8210</v>
      </c>
      <c r="K1373" s="7"/>
      <c r="L1373" s="49" t="s">
        <v>5540</v>
      </c>
    </row>
    <row r="1374" spans="1:12" x14ac:dyDescent="0.2">
      <c r="A1374" s="105">
        <v>41725</v>
      </c>
      <c r="B1374" s="7">
        <v>6006</v>
      </c>
      <c r="C1374" s="19" t="s">
        <v>8348</v>
      </c>
      <c r="D1374" s="6">
        <v>10000</v>
      </c>
      <c r="E1374" s="6">
        <v>10000</v>
      </c>
      <c r="F1374" s="6"/>
      <c r="G1374" s="6"/>
      <c r="H1374" s="31">
        <f>E1374-F1374</f>
        <v>10000</v>
      </c>
      <c r="I1374" s="6">
        <f>+I1373+G1374-H1374</f>
        <v>1465660.4509999987</v>
      </c>
      <c r="J1374" s="19" t="s">
        <v>8228</v>
      </c>
      <c r="K1374" s="7"/>
      <c r="L1374" s="49" t="s">
        <v>5540</v>
      </c>
    </row>
    <row r="1375" spans="1:12" x14ac:dyDescent="0.2">
      <c r="A1375" s="105">
        <v>41725</v>
      </c>
      <c r="B1375" s="7">
        <v>6007</v>
      </c>
      <c r="C1375" s="19" t="s">
        <v>7903</v>
      </c>
      <c r="D1375" s="6">
        <v>10000</v>
      </c>
      <c r="E1375" s="6">
        <v>10000</v>
      </c>
      <c r="F1375" s="6"/>
      <c r="G1375" s="6"/>
      <c r="H1375" s="31">
        <f>E1375-F1375</f>
        <v>10000</v>
      </c>
      <c r="I1375" s="6">
        <f>+I1374+G1375-H1375</f>
        <v>1455660.4509999987</v>
      </c>
      <c r="J1375" s="19" t="s">
        <v>8228</v>
      </c>
      <c r="K1375" s="7"/>
      <c r="L1375" s="49" t="s">
        <v>5540</v>
      </c>
    </row>
    <row r="1376" spans="1:12" x14ac:dyDescent="0.2">
      <c r="A1376" s="105">
        <v>41725</v>
      </c>
      <c r="B1376" s="7">
        <v>6008</v>
      </c>
      <c r="C1376" s="19" t="s">
        <v>7888</v>
      </c>
      <c r="D1376" s="6">
        <v>10000</v>
      </c>
      <c r="E1376" s="6">
        <v>10000</v>
      </c>
      <c r="F1376" s="6"/>
      <c r="G1376" s="6"/>
      <c r="H1376" s="31">
        <f>E1376-F1376</f>
        <v>10000</v>
      </c>
      <c r="I1376" s="6">
        <f>+I1375+G1376-H1376</f>
        <v>1445660.4509999987</v>
      </c>
      <c r="J1376" s="19" t="s">
        <v>8228</v>
      </c>
      <c r="K1376" s="7"/>
      <c r="L1376" s="49" t="s">
        <v>5540</v>
      </c>
    </row>
    <row r="1377" spans="1:12" x14ac:dyDescent="0.2">
      <c r="A1377" s="105">
        <v>41725</v>
      </c>
      <c r="B1377" s="7">
        <v>6009</v>
      </c>
      <c r="C1377" s="19" t="s">
        <v>8229</v>
      </c>
      <c r="D1377" s="6">
        <v>12000</v>
      </c>
      <c r="E1377" s="6">
        <v>12000</v>
      </c>
      <c r="F1377" s="6"/>
      <c r="G1377" s="6"/>
      <c r="H1377" s="31">
        <f>E1377-F1377</f>
        <v>12000</v>
      </c>
      <c r="I1377" s="6">
        <f>+I1376+G1377-H1377</f>
        <v>1433660.4509999987</v>
      </c>
      <c r="J1377" s="19" t="s">
        <v>8228</v>
      </c>
      <c r="K1377" s="7"/>
      <c r="L1377" s="49" t="s">
        <v>5540</v>
      </c>
    </row>
    <row r="1378" spans="1:12" x14ac:dyDescent="0.2">
      <c r="A1378" s="105">
        <v>41725</v>
      </c>
      <c r="B1378" s="7">
        <v>6010</v>
      </c>
      <c r="C1378" s="19" t="s">
        <v>8403</v>
      </c>
      <c r="D1378" s="6">
        <v>9900</v>
      </c>
      <c r="E1378" s="6">
        <v>9900</v>
      </c>
      <c r="F1378" s="6"/>
      <c r="G1378" s="6"/>
      <c r="H1378" s="31">
        <f>E1378-F1378</f>
        <v>9900</v>
      </c>
      <c r="I1378" s="6">
        <f>+I1377+G1378-H1378</f>
        <v>1423760.4509999987</v>
      </c>
      <c r="J1378" s="19" t="s">
        <v>8246</v>
      </c>
      <c r="K1378" s="7"/>
      <c r="L1378" s="49" t="s">
        <v>5540</v>
      </c>
    </row>
    <row r="1379" spans="1:12" x14ac:dyDescent="0.2">
      <c r="A1379" s="105">
        <v>41725</v>
      </c>
      <c r="B1379" s="7">
        <v>6011</v>
      </c>
      <c r="C1379" s="19" t="s">
        <v>8344</v>
      </c>
      <c r="D1379" s="6">
        <v>9900</v>
      </c>
      <c r="E1379" s="6">
        <v>9900</v>
      </c>
      <c r="F1379" s="6"/>
      <c r="G1379" s="6"/>
      <c r="H1379" s="5">
        <f>E1379-F1379</f>
        <v>9900</v>
      </c>
      <c r="I1379" s="6">
        <f>+I1378+G1379-H1379</f>
        <v>1413860.4509999987</v>
      </c>
      <c r="J1379" s="19" t="s">
        <v>8246</v>
      </c>
      <c r="K1379" s="7"/>
      <c r="L1379" s="49" t="s">
        <v>5540</v>
      </c>
    </row>
    <row r="1380" spans="1:12" x14ac:dyDescent="0.2">
      <c r="A1380" s="105">
        <v>41725</v>
      </c>
      <c r="B1380" s="7">
        <v>6012</v>
      </c>
      <c r="C1380" s="19" t="s">
        <v>5991</v>
      </c>
      <c r="D1380" s="6">
        <v>9900</v>
      </c>
      <c r="E1380" s="6">
        <v>9900</v>
      </c>
      <c r="F1380" s="6"/>
      <c r="G1380" s="6"/>
      <c r="H1380" s="31">
        <f>E1380-F1380</f>
        <v>9900</v>
      </c>
      <c r="I1380" s="6">
        <f>+I1379+G1380-H1380</f>
        <v>1403960.4509999987</v>
      </c>
      <c r="J1380" s="19" t="s">
        <v>8246</v>
      </c>
      <c r="K1380" s="7"/>
      <c r="L1380" s="49" t="s">
        <v>5540</v>
      </c>
    </row>
    <row r="1381" spans="1:12" x14ac:dyDescent="0.2">
      <c r="A1381" s="19"/>
      <c r="B1381" s="7">
        <v>6013</v>
      </c>
      <c r="C1381" s="19" t="s">
        <v>5790</v>
      </c>
      <c r="D1381" s="6"/>
      <c r="E1381" s="6"/>
      <c r="F1381" s="6">
        <f>E1381*0.05</f>
        <v>0</v>
      </c>
      <c r="G1381" s="6"/>
      <c r="H1381" s="5">
        <f>E1381-F1381</f>
        <v>0</v>
      </c>
      <c r="I1381" s="6">
        <f>+I1380+G1381-H1381</f>
        <v>1403960.4509999987</v>
      </c>
      <c r="J1381" s="19" t="s">
        <v>5790</v>
      </c>
      <c r="K1381" s="7"/>
      <c r="L1381" t="s">
        <v>5789</v>
      </c>
    </row>
    <row r="1382" spans="1:12" x14ac:dyDescent="0.2">
      <c r="A1382" s="105">
        <v>41725</v>
      </c>
      <c r="B1382" s="7">
        <v>6014</v>
      </c>
      <c r="C1382" s="19" t="s">
        <v>7127</v>
      </c>
      <c r="D1382" s="6">
        <v>8800</v>
      </c>
      <c r="E1382" s="6">
        <v>8800</v>
      </c>
      <c r="F1382" s="6"/>
      <c r="G1382" s="6"/>
      <c r="H1382" s="5">
        <f>E1382-F1382</f>
        <v>8800</v>
      </c>
      <c r="I1382" s="6">
        <f>+I1381+G1382-H1382</f>
        <v>1395160.4509999987</v>
      </c>
      <c r="J1382" s="19" t="s">
        <v>8386</v>
      </c>
      <c r="K1382" s="7"/>
      <c r="L1382" s="49" t="s">
        <v>5540</v>
      </c>
    </row>
    <row r="1383" spans="1:12" x14ac:dyDescent="0.2">
      <c r="A1383" s="105">
        <v>41725</v>
      </c>
      <c r="B1383" s="7">
        <v>6015</v>
      </c>
      <c r="C1383" s="19" t="s">
        <v>7753</v>
      </c>
      <c r="D1383" s="6">
        <v>6600</v>
      </c>
      <c r="E1383" s="6">
        <v>6600</v>
      </c>
      <c r="F1383" s="6"/>
      <c r="G1383" s="6"/>
      <c r="H1383" s="31">
        <f>E1383-F1383</f>
        <v>6600</v>
      </c>
      <c r="I1383" s="6">
        <f>+I1382+G1383-H1383</f>
        <v>1388560.4509999987</v>
      </c>
      <c r="J1383" s="19" t="s">
        <v>8385</v>
      </c>
      <c r="K1383" s="7"/>
      <c r="L1383" s="49" t="s">
        <v>5540</v>
      </c>
    </row>
    <row r="1384" spans="1:12" x14ac:dyDescent="0.2">
      <c r="A1384" s="105">
        <v>41725</v>
      </c>
      <c r="B1384" s="7">
        <v>6016</v>
      </c>
      <c r="C1384" s="19" t="s">
        <v>6294</v>
      </c>
      <c r="D1384" s="6">
        <v>8800</v>
      </c>
      <c r="E1384" s="6">
        <v>8800</v>
      </c>
      <c r="F1384" s="6"/>
      <c r="G1384" s="6"/>
      <c r="H1384" s="5">
        <f>E1384-F1384</f>
        <v>8800</v>
      </c>
      <c r="I1384" s="6">
        <f>+I1383+G1384-H1384</f>
        <v>1379760.4509999987</v>
      </c>
      <c r="J1384" s="19" t="s">
        <v>8386</v>
      </c>
      <c r="K1384" s="7"/>
      <c r="L1384" s="49" t="s">
        <v>5540</v>
      </c>
    </row>
    <row r="1385" spans="1:12" x14ac:dyDescent="0.2">
      <c r="A1385" s="105">
        <v>41725</v>
      </c>
      <c r="B1385" s="7">
        <v>6017</v>
      </c>
      <c r="C1385" s="19" t="s">
        <v>7874</v>
      </c>
      <c r="D1385" s="6">
        <v>6600</v>
      </c>
      <c r="E1385" s="6">
        <v>6600</v>
      </c>
      <c r="F1385" s="6"/>
      <c r="G1385" s="6"/>
      <c r="H1385" s="31">
        <f>E1385-F1385</f>
        <v>6600</v>
      </c>
      <c r="I1385" s="6">
        <f>+I1384+G1385-H1385</f>
        <v>1373160.4509999987</v>
      </c>
      <c r="J1385" s="19" t="s">
        <v>7672</v>
      </c>
      <c r="K1385" s="7"/>
      <c r="L1385" s="49" t="s">
        <v>5540</v>
      </c>
    </row>
    <row r="1386" spans="1:12" x14ac:dyDescent="0.2">
      <c r="A1386" s="105">
        <v>41725</v>
      </c>
      <c r="B1386" s="7">
        <v>6018</v>
      </c>
      <c r="C1386" s="19" t="s">
        <v>6410</v>
      </c>
      <c r="D1386" s="6">
        <v>6600</v>
      </c>
      <c r="E1386" s="6">
        <v>6600</v>
      </c>
      <c r="F1386" s="6"/>
      <c r="G1386" s="6"/>
      <c r="H1386" s="5">
        <f>E1386-F1386</f>
        <v>6600</v>
      </c>
      <c r="I1386" s="6">
        <f>+I1385+G1386-H1386</f>
        <v>1366560.4509999987</v>
      </c>
      <c r="J1386" s="19" t="s">
        <v>7672</v>
      </c>
      <c r="K1386" s="7"/>
      <c r="L1386" s="49" t="s">
        <v>5540</v>
      </c>
    </row>
    <row r="1387" spans="1:12" x14ac:dyDescent="0.2">
      <c r="A1387" s="105">
        <v>41725</v>
      </c>
      <c r="B1387" s="7">
        <v>6019</v>
      </c>
      <c r="C1387" s="19" t="s">
        <v>8343</v>
      </c>
      <c r="D1387" s="6">
        <v>4400</v>
      </c>
      <c r="E1387" s="6">
        <v>4400</v>
      </c>
      <c r="F1387" s="6"/>
      <c r="G1387" s="6"/>
      <c r="H1387" s="31">
        <f>E1387-F1387</f>
        <v>4400</v>
      </c>
      <c r="I1387" s="6">
        <f>+I1386+G1387-H1387</f>
        <v>1362160.4509999987</v>
      </c>
      <c r="J1387" s="19" t="s">
        <v>6468</v>
      </c>
      <c r="K1387" s="7"/>
      <c r="L1387" s="49" t="s">
        <v>5540</v>
      </c>
    </row>
    <row r="1388" spans="1:12" x14ac:dyDescent="0.2">
      <c r="A1388" s="105">
        <v>41725</v>
      </c>
      <c r="B1388" s="7">
        <v>6020</v>
      </c>
      <c r="C1388" s="19" t="s">
        <v>7771</v>
      </c>
      <c r="D1388" s="6">
        <v>6600</v>
      </c>
      <c r="E1388" s="6">
        <v>6600</v>
      </c>
      <c r="F1388" s="6"/>
      <c r="G1388" s="6"/>
      <c r="H1388" s="31">
        <f>E1388-F1388</f>
        <v>6600</v>
      </c>
      <c r="I1388" s="6">
        <f>+I1387+G1388-H1388</f>
        <v>1355560.4509999987</v>
      </c>
      <c r="J1388" s="19" t="s">
        <v>8402</v>
      </c>
      <c r="K1388" s="7"/>
      <c r="L1388" s="49" t="s">
        <v>5540</v>
      </c>
    </row>
    <row r="1389" spans="1:12" x14ac:dyDescent="0.2">
      <c r="A1389" s="105">
        <v>41725</v>
      </c>
      <c r="B1389" s="7">
        <v>6021</v>
      </c>
      <c r="C1389" s="19" t="s">
        <v>7458</v>
      </c>
      <c r="D1389" s="6">
        <v>6975</v>
      </c>
      <c r="E1389" s="6">
        <v>6975</v>
      </c>
      <c r="F1389" s="6"/>
      <c r="G1389" s="6"/>
      <c r="H1389" s="31">
        <f>E1389-F1389</f>
        <v>6975</v>
      </c>
      <c r="I1389" s="6">
        <f>+I1388+G1389-H1389</f>
        <v>1348585.4509999987</v>
      </c>
      <c r="J1389" s="19" t="s">
        <v>8401</v>
      </c>
      <c r="K1389" s="7"/>
      <c r="L1389" s="49" t="s">
        <v>5540</v>
      </c>
    </row>
    <row r="1390" spans="1:12" x14ac:dyDescent="0.2">
      <c r="A1390" s="105">
        <v>41725</v>
      </c>
      <c r="B1390" s="7">
        <v>6022</v>
      </c>
      <c r="C1390" s="19" t="s">
        <v>8270</v>
      </c>
      <c r="D1390" s="6">
        <v>2750</v>
      </c>
      <c r="E1390" s="6">
        <v>2750</v>
      </c>
      <c r="F1390" s="6"/>
      <c r="G1390" s="6"/>
      <c r="H1390" s="5">
        <f>E1390-F1390</f>
        <v>2750</v>
      </c>
      <c r="I1390" s="6">
        <f>+I1389+G1390-H1390</f>
        <v>1345835.4509999987</v>
      </c>
      <c r="J1390" s="19" t="s">
        <v>6468</v>
      </c>
      <c r="K1390" s="7"/>
      <c r="L1390" s="49" t="s">
        <v>5540</v>
      </c>
    </row>
    <row r="1391" spans="1:12" x14ac:dyDescent="0.2">
      <c r="A1391" s="19"/>
      <c r="B1391" s="7">
        <v>6023</v>
      </c>
      <c r="C1391" s="19" t="s">
        <v>5790</v>
      </c>
      <c r="D1391" s="6"/>
      <c r="E1391" s="6"/>
      <c r="F1391" s="6">
        <f>E1391*0.05</f>
        <v>0</v>
      </c>
      <c r="G1391" s="6"/>
      <c r="H1391" s="5">
        <f>E1391-F1391</f>
        <v>0</v>
      </c>
      <c r="I1391" s="6">
        <f>+I1390+G1391-H1391</f>
        <v>1345835.4509999987</v>
      </c>
      <c r="J1391" s="19" t="s">
        <v>5790</v>
      </c>
      <c r="K1391" s="7"/>
      <c r="L1391" t="s">
        <v>5789</v>
      </c>
    </row>
    <row r="1392" spans="1:12" x14ac:dyDescent="0.2">
      <c r="A1392" s="105">
        <v>41725</v>
      </c>
      <c r="B1392" s="7">
        <v>6024</v>
      </c>
      <c r="C1392" s="19" t="s">
        <v>8342</v>
      </c>
      <c r="D1392" s="6">
        <v>6600</v>
      </c>
      <c r="E1392" s="6">
        <v>6600</v>
      </c>
      <c r="F1392" s="6"/>
      <c r="G1392" s="6"/>
      <c r="H1392" s="31">
        <f>E1392-F1392</f>
        <v>6600</v>
      </c>
      <c r="I1392" s="6">
        <f>+I1391+G1392-H1392</f>
        <v>1339235.4509999987</v>
      </c>
      <c r="J1392" s="19" t="s">
        <v>8386</v>
      </c>
      <c r="K1392" s="7"/>
      <c r="L1392" s="49" t="s">
        <v>5540</v>
      </c>
    </row>
    <row r="1393" spans="1:12" x14ac:dyDescent="0.2">
      <c r="A1393" s="105">
        <v>41725</v>
      </c>
      <c r="B1393" s="7">
        <v>6025</v>
      </c>
      <c r="C1393" s="19" t="s">
        <v>8038</v>
      </c>
      <c r="D1393" s="6">
        <v>11000</v>
      </c>
      <c r="E1393" s="6">
        <v>11000</v>
      </c>
      <c r="F1393" s="6"/>
      <c r="G1393" s="6"/>
      <c r="H1393" s="31">
        <f>E1393-F1393</f>
        <v>11000</v>
      </c>
      <c r="I1393" s="6">
        <f>+I1392+G1393-H1393</f>
        <v>1328235.4509999987</v>
      </c>
      <c r="J1393" s="19" t="s">
        <v>8386</v>
      </c>
      <c r="K1393" s="7"/>
      <c r="L1393" s="49" t="s">
        <v>5540</v>
      </c>
    </row>
    <row r="1394" spans="1:12" x14ac:dyDescent="0.2">
      <c r="A1394" s="105">
        <v>41725</v>
      </c>
      <c r="B1394" s="7">
        <v>6026</v>
      </c>
      <c r="C1394" s="19" t="s">
        <v>8341</v>
      </c>
      <c r="D1394" s="6">
        <v>6600</v>
      </c>
      <c r="E1394" s="6">
        <v>6600</v>
      </c>
      <c r="F1394" s="6"/>
      <c r="G1394" s="6"/>
      <c r="H1394" s="31">
        <f>E1394-F1394</f>
        <v>6600</v>
      </c>
      <c r="I1394" s="6">
        <f>+I1393+G1394-H1394</f>
        <v>1321635.4509999987</v>
      </c>
      <c r="J1394" s="19" t="s">
        <v>8386</v>
      </c>
      <c r="K1394" s="7"/>
      <c r="L1394" s="49" t="s">
        <v>5540</v>
      </c>
    </row>
    <row r="1395" spans="1:12" x14ac:dyDescent="0.2">
      <c r="A1395" s="105">
        <v>41725</v>
      </c>
      <c r="B1395" s="7">
        <v>6027</v>
      </c>
      <c r="C1395" s="19" t="s">
        <v>6701</v>
      </c>
      <c r="D1395" s="6">
        <v>6600</v>
      </c>
      <c r="E1395" s="6">
        <v>6600</v>
      </c>
      <c r="F1395" s="6"/>
      <c r="G1395" s="6"/>
      <c r="H1395" s="31">
        <f>E1395-F1395</f>
        <v>6600</v>
      </c>
      <c r="I1395" s="6">
        <f>+I1394+G1395-H1395</f>
        <v>1315035.4509999987</v>
      </c>
      <c r="J1395" s="19" t="s">
        <v>8386</v>
      </c>
      <c r="K1395" s="7"/>
      <c r="L1395" s="49" t="s">
        <v>5540</v>
      </c>
    </row>
    <row r="1396" spans="1:12" x14ac:dyDescent="0.2">
      <c r="A1396" s="105">
        <v>41725</v>
      </c>
      <c r="B1396" s="7">
        <v>6028</v>
      </c>
      <c r="C1396" s="19" t="s">
        <v>6442</v>
      </c>
      <c r="D1396" s="6">
        <v>8800</v>
      </c>
      <c r="E1396" s="6">
        <v>8800</v>
      </c>
      <c r="F1396" s="6"/>
      <c r="G1396" s="6"/>
      <c r="H1396" s="31">
        <f>E1396-F1396</f>
        <v>8800</v>
      </c>
      <c r="I1396" s="6">
        <f>+I1395+G1396-H1396</f>
        <v>1306235.4509999987</v>
      </c>
      <c r="J1396" s="19" t="s">
        <v>8400</v>
      </c>
      <c r="K1396" s="7"/>
      <c r="L1396" s="49" t="s">
        <v>5540</v>
      </c>
    </row>
    <row r="1397" spans="1:12" x14ac:dyDescent="0.2">
      <c r="A1397" s="105">
        <v>41725</v>
      </c>
      <c r="B1397" s="7">
        <v>6029</v>
      </c>
      <c r="C1397" s="19" t="s">
        <v>7799</v>
      </c>
      <c r="D1397" s="6">
        <v>6600</v>
      </c>
      <c r="E1397" s="6">
        <v>6600</v>
      </c>
      <c r="F1397" s="6"/>
      <c r="G1397" s="6"/>
      <c r="H1397" s="5">
        <f>E1397-F1397</f>
        <v>6600</v>
      </c>
      <c r="I1397" s="6">
        <f>+I1396+G1397-H1397</f>
        <v>1299635.4509999987</v>
      </c>
      <c r="J1397" s="19" t="s">
        <v>8399</v>
      </c>
      <c r="K1397" s="7"/>
      <c r="L1397" s="49" t="s">
        <v>5540</v>
      </c>
    </row>
    <row r="1398" spans="1:12" x14ac:dyDescent="0.2">
      <c r="A1398" s="105">
        <v>41725</v>
      </c>
      <c r="B1398" s="7">
        <v>6030</v>
      </c>
      <c r="C1398" s="19" t="s">
        <v>8338</v>
      </c>
      <c r="D1398" s="6">
        <v>6600</v>
      </c>
      <c r="E1398" s="6">
        <v>6600</v>
      </c>
      <c r="F1398" s="6"/>
      <c r="G1398" s="6"/>
      <c r="H1398" s="31">
        <f>E1398-F1398</f>
        <v>6600</v>
      </c>
      <c r="I1398" s="6">
        <f>+I1397+G1398-H1398</f>
        <v>1293035.4509999987</v>
      </c>
      <c r="J1398" s="19" t="s">
        <v>8399</v>
      </c>
      <c r="K1398" s="7"/>
      <c r="L1398" s="49" t="s">
        <v>5540</v>
      </c>
    </row>
    <row r="1399" spans="1:12" x14ac:dyDescent="0.2">
      <c r="A1399" s="105">
        <v>41725</v>
      </c>
      <c r="B1399" s="7">
        <v>6031</v>
      </c>
      <c r="C1399" s="19" t="s">
        <v>7993</v>
      </c>
      <c r="D1399" s="6">
        <v>10000</v>
      </c>
      <c r="E1399" s="6">
        <v>10000</v>
      </c>
      <c r="F1399" s="6"/>
      <c r="G1399" s="6"/>
      <c r="H1399" s="31">
        <f>E1399-F1399</f>
        <v>10000</v>
      </c>
      <c r="I1399" s="6">
        <f>+I1398+G1399-H1399</f>
        <v>1283035.4509999987</v>
      </c>
      <c r="J1399" s="19" t="s">
        <v>8398</v>
      </c>
      <c r="K1399" s="7"/>
      <c r="L1399" s="49" t="s">
        <v>5540</v>
      </c>
    </row>
    <row r="1400" spans="1:12" x14ac:dyDescent="0.2">
      <c r="A1400" s="105">
        <v>41725</v>
      </c>
      <c r="B1400" s="7">
        <v>6032</v>
      </c>
      <c r="C1400" s="19" t="s">
        <v>8397</v>
      </c>
      <c r="D1400" s="6">
        <v>6600</v>
      </c>
      <c r="E1400" s="6">
        <v>6600</v>
      </c>
      <c r="F1400" s="6"/>
      <c r="G1400" s="6"/>
      <c r="H1400" s="31">
        <f>E1400-F1400</f>
        <v>6600</v>
      </c>
      <c r="I1400" s="6">
        <f>+I1399+G1400-H1400</f>
        <v>1276435.4509999987</v>
      </c>
      <c r="J1400" s="19" t="s">
        <v>8396</v>
      </c>
      <c r="K1400" s="7"/>
      <c r="L1400" s="49" t="s">
        <v>5540</v>
      </c>
    </row>
    <row r="1401" spans="1:12" x14ac:dyDescent="0.2">
      <c r="A1401" s="105">
        <v>41725</v>
      </c>
      <c r="B1401" s="7">
        <v>6033</v>
      </c>
      <c r="C1401" s="19" t="s">
        <v>5790</v>
      </c>
      <c r="D1401" s="6"/>
      <c r="E1401" s="6"/>
      <c r="F1401" s="6">
        <f>E1401*0.05</f>
        <v>0</v>
      </c>
      <c r="G1401" s="6"/>
      <c r="H1401" s="5">
        <f>E1401-F1401</f>
        <v>0</v>
      </c>
      <c r="I1401" s="6">
        <f>+I1400+G1401-H1401</f>
        <v>1276435.4509999987</v>
      </c>
      <c r="J1401" s="19" t="s">
        <v>5790</v>
      </c>
      <c r="K1401" s="7"/>
      <c r="L1401" t="s">
        <v>5789</v>
      </c>
    </row>
    <row r="1402" spans="1:12" x14ac:dyDescent="0.2">
      <c r="A1402" s="105">
        <v>41725</v>
      </c>
      <c r="B1402" s="7">
        <v>6034</v>
      </c>
      <c r="C1402" s="19" t="s">
        <v>8337</v>
      </c>
      <c r="D1402" s="6">
        <v>7600</v>
      </c>
      <c r="E1402" s="6">
        <v>7600</v>
      </c>
      <c r="F1402" s="6"/>
      <c r="G1402" s="6"/>
      <c r="H1402" s="31">
        <f>E1402-F1402</f>
        <v>7600</v>
      </c>
      <c r="I1402" s="6">
        <f>+I1401+G1402-H1402</f>
        <v>1268835.4509999987</v>
      </c>
      <c r="J1402" s="19" t="s">
        <v>8395</v>
      </c>
      <c r="K1402" s="7"/>
      <c r="L1402" s="49" t="s">
        <v>5540</v>
      </c>
    </row>
    <row r="1403" spans="1:12" x14ac:dyDescent="0.2">
      <c r="A1403" s="105">
        <v>41725</v>
      </c>
      <c r="B1403" s="7">
        <v>6035</v>
      </c>
      <c r="C1403" s="19" t="s">
        <v>8335</v>
      </c>
      <c r="D1403" s="6">
        <v>6600</v>
      </c>
      <c r="E1403" s="6">
        <v>6600</v>
      </c>
      <c r="F1403" s="6"/>
      <c r="G1403" s="6"/>
      <c r="H1403" s="5">
        <f>E1403-F1403</f>
        <v>6600</v>
      </c>
      <c r="I1403" s="6">
        <f>+I1402+G1403-H1403</f>
        <v>1262235.4509999987</v>
      </c>
      <c r="J1403" s="19" t="s">
        <v>8394</v>
      </c>
      <c r="K1403" s="7"/>
      <c r="L1403" s="49" t="s">
        <v>5540</v>
      </c>
    </row>
    <row r="1404" spans="1:12" x14ac:dyDescent="0.2">
      <c r="A1404" s="105">
        <v>41725</v>
      </c>
      <c r="B1404" s="7">
        <v>6036</v>
      </c>
      <c r="C1404" s="19" t="s">
        <v>6351</v>
      </c>
      <c r="D1404" s="6">
        <v>7600</v>
      </c>
      <c r="E1404" s="6">
        <v>7600</v>
      </c>
      <c r="F1404" s="6"/>
      <c r="G1404" s="6"/>
      <c r="H1404" s="31">
        <f>E1404-F1404</f>
        <v>7600</v>
      </c>
      <c r="I1404" s="6">
        <f>+I1403+G1404-H1404</f>
        <v>1254635.4509999987</v>
      </c>
      <c r="J1404" s="19" t="s">
        <v>8383</v>
      </c>
      <c r="K1404" s="7"/>
      <c r="L1404" s="49" t="s">
        <v>5540</v>
      </c>
    </row>
    <row r="1405" spans="1:12" x14ac:dyDescent="0.2">
      <c r="A1405" s="105">
        <v>41725</v>
      </c>
      <c r="B1405" s="7">
        <v>6037</v>
      </c>
      <c r="C1405" s="19" t="s">
        <v>7901</v>
      </c>
      <c r="D1405" s="6">
        <v>7000</v>
      </c>
      <c r="E1405" s="6">
        <v>7000</v>
      </c>
      <c r="F1405" s="6"/>
      <c r="G1405" s="6"/>
      <c r="H1405" s="31">
        <f>E1405-F1405</f>
        <v>7000</v>
      </c>
      <c r="I1405" s="6">
        <f>+I1404+G1405-H1405</f>
        <v>1247635.4509999987</v>
      </c>
      <c r="J1405" s="19" t="s">
        <v>8393</v>
      </c>
      <c r="K1405" s="7"/>
      <c r="L1405" s="49" t="s">
        <v>5540</v>
      </c>
    </row>
    <row r="1406" spans="1:12" x14ac:dyDescent="0.2">
      <c r="A1406" s="105">
        <v>41725</v>
      </c>
      <c r="B1406" s="7">
        <v>6038</v>
      </c>
      <c r="C1406" s="19" t="s">
        <v>7846</v>
      </c>
      <c r="D1406" s="6">
        <v>5700</v>
      </c>
      <c r="E1406" s="6">
        <v>5700</v>
      </c>
      <c r="F1406" s="6"/>
      <c r="G1406" s="6"/>
      <c r="H1406" s="5">
        <f>E1406-F1406</f>
        <v>5700</v>
      </c>
      <c r="I1406" s="6">
        <f>+I1405+G1406-H1406</f>
        <v>1241935.4509999987</v>
      </c>
      <c r="J1406" s="19" t="s">
        <v>8392</v>
      </c>
      <c r="K1406" s="7"/>
      <c r="L1406" s="49" t="s">
        <v>5540</v>
      </c>
    </row>
    <row r="1407" spans="1:12" x14ac:dyDescent="0.2">
      <c r="A1407" s="105">
        <v>41725</v>
      </c>
      <c r="B1407" s="7">
        <v>6039</v>
      </c>
      <c r="C1407" s="19" t="s">
        <v>8331</v>
      </c>
      <c r="D1407" s="6">
        <v>2200</v>
      </c>
      <c r="E1407" s="6">
        <v>2200</v>
      </c>
      <c r="F1407" s="6"/>
      <c r="G1407" s="6"/>
      <c r="H1407" s="5">
        <f>E1407-F1407</f>
        <v>2200</v>
      </c>
      <c r="I1407" s="6">
        <f>+I1406+G1407-H1407</f>
        <v>1239735.4509999987</v>
      </c>
      <c r="J1407" s="19" t="s">
        <v>8390</v>
      </c>
      <c r="K1407" s="7"/>
      <c r="L1407" s="49" t="s">
        <v>5540</v>
      </c>
    </row>
    <row r="1408" spans="1:12" x14ac:dyDescent="0.2">
      <c r="A1408" s="105">
        <v>41725</v>
      </c>
      <c r="B1408" s="7">
        <v>6040</v>
      </c>
      <c r="C1408" s="19" t="s">
        <v>8292</v>
      </c>
      <c r="D1408" s="6">
        <v>2200</v>
      </c>
      <c r="E1408" s="6">
        <v>2200</v>
      </c>
      <c r="F1408" s="6"/>
      <c r="G1408" s="6"/>
      <c r="H1408" s="31">
        <f>E1408-F1408</f>
        <v>2200</v>
      </c>
      <c r="I1408" s="6">
        <f>+I1407+G1408-H1408</f>
        <v>1237535.4509999987</v>
      </c>
      <c r="J1408" s="19" t="s">
        <v>8390</v>
      </c>
      <c r="K1408" s="7"/>
      <c r="L1408" s="49" t="s">
        <v>5540</v>
      </c>
    </row>
    <row r="1409" spans="1:12" x14ac:dyDescent="0.2">
      <c r="A1409" s="105">
        <v>41725</v>
      </c>
      <c r="B1409" s="7">
        <v>6041</v>
      </c>
      <c r="C1409" s="19" t="s">
        <v>8330</v>
      </c>
      <c r="D1409" s="6">
        <v>2200</v>
      </c>
      <c r="E1409" s="6">
        <v>2200</v>
      </c>
      <c r="F1409" s="6"/>
      <c r="G1409" s="6"/>
      <c r="H1409" s="5">
        <f>E1409-F1409</f>
        <v>2200</v>
      </c>
      <c r="I1409" s="6">
        <f>+I1408+G1409-H1409</f>
        <v>1235335.4509999987</v>
      </c>
      <c r="J1409" s="19" t="s">
        <v>8390</v>
      </c>
      <c r="K1409" s="7"/>
      <c r="L1409" s="49" t="s">
        <v>5540</v>
      </c>
    </row>
    <row r="1410" spans="1:12" x14ac:dyDescent="0.2">
      <c r="A1410" s="105">
        <v>41725</v>
      </c>
      <c r="B1410" s="7">
        <v>6042</v>
      </c>
      <c r="C1410" s="19" t="s">
        <v>8329</v>
      </c>
      <c r="D1410" s="6">
        <v>4000</v>
      </c>
      <c r="E1410" s="6">
        <v>4000</v>
      </c>
      <c r="F1410" s="6"/>
      <c r="G1410" s="6"/>
      <c r="H1410" s="31">
        <f>E1410-F1410</f>
        <v>4000</v>
      </c>
      <c r="I1410" s="6">
        <f>+I1409+G1410-H1410</f>
        <v>1231335.4509999987</v>
      </c>
      <c r="J1410" s="19" t="s">
        <v>8391</v>
      </c>
      <c r="K1410" s="7"/>
      <c r="L1410" s="49" t="s">
        <v>5540</v>
      </c>
    </row>
    <row r="1411" spans="1:12" x14ac:dyDescent="0.2">
      <c r="A1411" s="105">
        <v>41725</v>
      </c>
      <c r="B1411" s="7">
        <v>6043</v>
      </c>
      <c r="C1411" s="19" t="s">
        <v>8327</v>
      </c>
      <c r="D1411" s="6">
        <v>4140</v>
      </c>
      <c r="E1411" s="6">
        <v>4140</v>
      </c>
      <c r="F1411" s="6"/>
      <c r="G1411" s="6"/>
      <c r="H1411" s="5">
        <f>E1411-F1411</f>
        <v>4140</v>
      </c>
      <c r="I1411" s="6">
        <f>+I1410+G1411-H1411</f>
        <v>1227195.4509999987</v>
      </c>
      <c r="J1411" s="19" t="s">
        <v>8390</v>
      </c>
      <c r="K1411" s="7"/>
      <c r="L1411" s="49" t="s">
        <v>5540</v>
      </c>
    </row>
    <row r="1412" spans="1:12" x14ac:dyDescent="0.2">
      <c r="A1412" s="105">
        <v>41725</v>
      </c>
      <c r="B1412" s="7">
        <v>6044</v>
      </c>
      <c r="C1412" s="19" t="s">
        <v>8325</v>
      </c>
      <c r="D1412" s="6">
        <v>3000</v>
      </c>
      <c r="E1412" s="6">
        <v>3000</v>
      </c>
      <c r="F1412" s="6"/>
      <c r="G1412" s="6"/>
      <c r="H1412" s="5">
        <f>E1412-F1412</f>
        <v>3000</v>
      </c>
      <c r="I1412" s="6">
        <f>+I1411+G1412-H1412</f>
        <v>1224195.4509999987</v>
      </c>
      <c r="J1412" s="19" t="s">
        <v>8389</v>
      </c>
      <c r="K1412" s="7"/>
      <c r="L1412" s="49" t="s">
        <v>5540</v>
      </c>
    </row>
    <row r="1413" spans="1:12" x14ac:dyDescent="0.2">
      <c r="A1413" s="105">
        <v>41725</v>
      </c>
      <c r="B1413" s="7">
        <v>6045</v>
      </c>
      <c r="C1413" s="19" t="s">
        <v>7083</v>
      </c>
      <c r="D1413" s="6">
        <v>4000</v>
      </c>
      <c r="E1413" s="6">
        <v>4000</v>
      </c>
      <c r="F1413" s="6"/>
      <c r="G1413" s="6"/>
      <c r="H1413" s="5">
        <f>E1413-F1413</f>
        <v>4000</v>
      </c>
      <c r="I1413" s="6">
        <f>+I1412+G1413-H1413</f>
        <v>1220195.4509999987</v>
      </c>
      <c r="J1413" s="19" t="s">
        <v>8307</v>
      </c>
      <c r="K1413" s="7"/>
      <c r="L1413" s="49" t="s">
        <v>5540</v>
      </c>
    </row>
    <row r="1414" spans="1:12" x14ac:dyDescent="0.2">
      <c r="A1414" s="105">
        <v>41725</v>
      </c>
      <c r="B1414" s="7">
        <v>6046</v>
      </c>
      <c r="C1414" s="19" t="s">
        <v>8323</v>
      </c>
      <c r="D1414" s="6">
        <v>3000</v>
      </c>
      <c r="E1414" s="6">
        <v>3000</v>
      </c>
      <c r="F1414" s="6"/>
      <c r="G1414" s="6"/>
      <c r="H1414" s="5">
        <f>E1414-F1414</f>
        <v>3000</v>
      </c>
      <c r="I1414" s="6">
        <f>+I1413+G1414-H1414</f>
        <v>1217195.4509999987</v>
      </c>
      <c r="J1414" s="19" t="s">
        <v>8388</v>
      </c>
      <c r="K1414" s="7"/>
      <c r="L1414" s="49" t="s">
        <v>5540</v>
      </c>
    </row>
    <row r="1415" spans="1:12" x14ac:dyDescent="0.2">
      <c r="A1415" s="105">
        <v>41725</v>
      </c>
      <c r="B1415" s="7">
        <v>6047</v>
      </c>
      <c r="C1415" s="19" t="s">
        <v>8321</v>
      </c>
      <c r="D1415" s="6">
        <v>2000</v>
      </c>
      <c r="E1415" s="6">
        <v>2000</v>
      </c>
      <c r="F1415" s="6"/>
      <c r="G1415" s="6"/>
      <c r="H1415" s="31">
        <f>E1415-F1415</f>
        <v>2000</v>
      </c>
      <c r="I1415" s="6">
        <f>+I1414+G1415-H1415</f>
        <v>1215195.4509999987</v>
      </c>
      <c r="J1415" s="19" t="s">
        <v>8380</v>
      </c>
      <c r="K1415" s="7"/>
      <c r="L1415" s="49" t="s">
        <v>5540</v>
      </c>
    </row>
    <row r="1416" spans="1:12" x14ac:dyDescent="0.2">
      <c r="A1416" s="105">
        <v>41725</v>
      </c>
      <c r="B1416" s="7">
        <v>6048</v>
      </c>
      <c r="C1416" s="19" t="s">
        <v>8319</v>
      </c>
      <c r="D1416" s="6">
        <v>3500</v>
      </c>
      <c r="E1416" s="6">
        <v>3500</v>
      </c>
      <c r="F1416" s="6"/>
      <c r="G1416" s="6"/>
      <c r="H1416" s="31">
        <f>E1416-F1416</f>
        <v>3500</v>
      </c>
      <c r="I1416" s="6">
        <f>+I1415+G1416-H1416</f>
        <v>1211695.4509999987</v>
      </c>
      <c r="J1416" s="19" t="s">
        <v>8380</v>
      </c>
      <c r="K1416" s="7"/>
      <c r="L1416" s="49" t="s">
        <v>5540</v>
      </c>
    </row>
    <row r="1417" spans="1:12" x14ac:dyDescent="0.2">
      <c r="A1417" s="105">
        <v>41725</v>
      </c>
      <c r="B1417" s="7">
        <v>6049</v>
      </c>
      <c r="C1417" s="19" t="s">
        <v>7008</v>
      </c>
      <c r="D1417" s="6">
        <v>6600</v>
      </c>
      <c r="E1417" s="6">
        <v>6600</v>
      </c>
      <c r="F1417" s="6"/>
      <c r="G1417" s="6"/>
      <c r="H1417" s="5">
        <f>E1417-F1417</f>
        <v>6600</v>
      </c>
      <c r="I1417" s="6">
        <f>+I1416+G1417-H1417</f>
        <v>1205095.4509999987</v>
      </c>
      <c r="J1417" s="19" t="s">
        <v>8387</v>
      </c>
      <c r="K1417" s="7"/>
      <c r="L1417" s="49" t="s">
        <v>5540</v>
      </c>
    </row>
    <row r="1418" spans="1:12" x14ac:dyDescent="0.2">
      <c r="A1418" s="105">
        <v>41725</v>
      </c>
      <c r="B1418" s="7">
        <v>6050</v>
      </c>
      <c r="C1418" s="19" t="s">
        <v>8318</v>
      </c>
      <c r="D1418" s="6">
        <v>11000</v>
      </c>
      <c r="E1418" s="6">
        <v>11000</v>
      </c>
      <c r="F1418" s="6"/>
      <c r="G1418" s="6"/>
      <c r="H1418" s="5">
        <f>E1418-F1418</f>
        <v>11000</v>
      </c>
      <c r="I1418" s="6">
        <f>+I1417+G1418-H1418</f>
        <v>1194095.4509999987</v>
      </c>
      <c r="J1418" s="19" t="s">
        <v>8386</v>
      </c>
      <c r="K1418" s="7"/>
      <c r="L1418" s="49" t="s">
        <v>5540</v>
      </c>
    </row>
    <row r="1419" spans="1:12" x14ac:dyDescent="0.2">
      <c r="A1419" s="105">
        <v>41725</v>
      </c>
      <c r="B1419" s="7">
        <v>6051</v>
      </c>
      <c r="C1419" s="19" t="s">
        <v>8317</v>
      </c>
      <c r="D1419" s="6">
        <v>3300</v>
      </c>
      <c r="E1419" s="6">
        <v>3300</v>
      </c>
      <c r="F1419" s="6"/>
      <c r="G1419" s="6"/>
      <c r="H1419" s="31">
        <f>E1419-F1419</f>
        <v>3300</v>
      </c>
      <c r="I1419" s="6">
        <f>+I1418+G1419-H1419</f>
        <v>1190795.4509999987</v>
      </c>
      <c r="J1419" s="19" t="s">
        <v>8385</v>
      </c>
      <c r="K1419" s="7"/>
      <c r="L1419" s="49" t="s">
        <v>5540</v>
      </c>
    </row>
    <row r="1420" spans="1:12" x14ac:dyDescent="0.2">
      <c r="A1420" s="105">
        <v>41725</v>
      </c>
      <c r="B1420" s="7">
        <v>6052</v>
      </c>
      <c r="C1420" s="19" t="s">
        <v>8315</v>
      </c>
      <c r="D1420" s="6">
        <v>6600</v>
      </c>
      <c r="E1420" s="6">
        <v>6600</v>
      </c>
      <c r="F1420" s="6"/>
      <c r="G1420" s="6"/>
      <c r="H1420" s="5">
        <f>E1420-F1420</f>
        <v>6600</v>
      </c>
      <c r="I1420" s="6">
        <f>+I1419+G1420-H1420</f>
        <v>1184195.4509999987</v>
      </c>
      <c r="J1420" s="19" t="s">
        <v>8384</v>
      </c>
      <c r="K1420" s="7"/>
      <c r="L1420" s="49" t="s">
        <v>5540</v>
      </c>
    </row>
    <row r="1421" spans="1:12" x14ac:dyDescent="0.2">
      <c r="A1421" s="105">
        <v>41725</v>
      </c>
      <c r="B1421" s="7">
        <v>6053</v>
      </c>
      <c r="C1421" s="19" t="s">
        <v>8269</v>
      </c>
      <c r="D1421" s="6">
        <v>6000</v>
      </c>
      <c r="E1421" s="6">
        <v>6000</v>
      </c>
      <c r="F1421" s="6"/>
      <c r="G1421" s="6"/>
      <c r="H1421" s="5">
        <f>E1421-F1421</f>
        <v>6000</v>
      </c>
      <c r="I1421" s="6">
        <f>+I1420+G1421-H1421</f>
        <v>1178195.4509999987</v>
      </c>
      <c r="J1421" s="19" t="s">
        <v>8383</v>
      </c>
      <c r="K1421" s="7"/>
      <c r="L1421" s="49" t="s">
        <v>5540</v>
      </c>
    </row>
    <row r="1422" spans="1:12" x14ac:dyDescent="0.2">
      <c r="A1422" s="105">
        <v>41725</v>
      </c>
      <c r="B1422" s="7">
        <v>6054</v>
      </c>
      <c r="C1422" s="19" t="s">
        <v>8094</v>
      </c>
      <c r="D1422" s="6">
        <v>6000</v>
      </c>
      <c r="E1422" s="6">
        <v>6000</v>
      </c>
      <c r="F1422" s="6"/>
      <c r="G1422" s="6"/>
      <c r="H1422" s="5">
        <f>E1422-F1422</f>
        <v>6000</v>
      </c>
      <c r="I1422" s="6">
        <f>+I1421+G1422-H1422</f>
        <v>1172195.4509999987</v>
      </c>
      <c r="J1422" s="19" t="s">
        <v>8382</v>
      </c>
      <c r="K1422" s="7"/>
      <c r="L1422" s="49" t="s">
        <v>5540</v>
      </c>
    </row>
    <row r="1423" spans="1:12" x14ac:dyDescent="0.2">
      <c r="A1423" s="105">
        <v>41725</v>
      </c>
      <c r="B1423" s="7">
        <v>6055</v>
      </c>
      <c r="C1423" s="19" t="s">
        <v>7029</v>
      </c>
      <c r="D1423" s="6">
        <v>5000</v>
      </c>
      <c r="E1423" s="6">
        <v>5000</v>
      </c>
      <c r="F1423" s="6"/>
      <c r="G1423" s="6"/>
      <c r="H1423" s="5">
        <f>E1423-F1423</f>
        <v>5000</v>
      </c>
      <c r="I1423" s="6">
        <f>+I1422+G1423-H1423</f>
        <v>1167195.4509999987</v>
      </c>
      <c r="J1423" s="19" t="s">
        <v>8381</v>
      </c>
      <c r="K1423" s="7"/>
      <c r="L1423" s="49" t="s">
        <v>5540</v>
      </c>
    </row>
    <row r="1424" spans="1:12" x14ac:dyDescent="0.2">
      <c r="A1424" s="105">
        <v>41725</v>
      </c>
      <c r="B1424" s="7">
        <v>6056</v>
      </c>
      <c r="C1424" s="19" t="s">
        <v>5897</v>
      </c>
      <c r="D1424" s="6">
        <v>3500</v>
      </c>
      <c r="E1424" s="6">
        <v>3500</v>
      </c>
      <c r="F1424" s="6"/>
      <c r="G1424" s="6"/>
      <c r="H1424" s="5">
        <f>E1424-F1424</f>
        <v>3500</v>
      </c>
      <c r="I1424" s="6">
        <f>+I1423+G1424-H1424</f>
        <v>1163695.4509999987</v>
      </c>
      <c r="J1424" s="19" t="s">
        <v>8380</v>
      </c>
      <c r="K1424" s="7"/>
      <c r="L1424" s="49" t="s">
        <v>5540</v>
      </c>
    </row>
    <row r="1425" spans="1:12" x14ac:dyDescent="0.2">
      <c r="A1425" s="105">
        <v>41725</v>
      </c>
      <c r="B1425" s="7">
        <v>6057</v>
      </c>
      <c r="C1425" s="19" t="s">
        <v>7090</v>
      </c>
      <c r="D1425" s="6">
        <v>2000</v>
      </c>
      <c r="E1425" s="6">
        <v>2000</v>
      </c>
      <c r="F1425" s="6"/>
      <c r="G1425" s="6"/>
      <c r="H1425" s="31">
        <f>E1425-F1425</f>
        <v>2000</v>
      </c>
      <c r="I1425" s="6">
        <f>+I1424+G1425-H1425</f>
        <v>1161695.4509999987</v>
      </c>
      <c r="J1425" s="19" t="s">
        <v>8379</v>
      </c>
      <c r="K1425" s="7"/>
      <c r="L1425" s="49" t="s">
        <v>5540</v>
      </c>
    </row>
    <row r="1426" spans="1:12" x14ac:dyDescent="0.2">
      <c r="A1426" s="105">
        <v>41725</v>
      </c>
      <c r="B1426" s="7">
        <v>6058</v>
      </c>
      <c r="C1426" s="19" t="s">
        <v>8309</v>
      </c>
      <c r="D1426" s="6">
        <v>4000</v>
      </c>
      <c r="E1426" s="6">
        <v>4000</v>
      </c>
      <c r="F1426" s="6"/>
      <c r="G1426" s="6"/>
      <c r="H1426" s="31">
        <f>E1426-F1426</f>
        <v>4000</v>
      </c>
      <c r="I1426" s="6">
        <f>+I1425+G1426-H1426</f>
        <v>1157695.4509999987</v>
      </c>
      <c r="J1426" s="19" t="s">
        <v>8378</v>
      </c>
      <c r="K1426" s="7"/>
      <c r="L1426" s="49" t="s">
        <v>5540</v>
      </c>
    </row>
    <row r="1427" spans="1:12" x14ac:dyDescent="0.2">
      <c r="A1427" s="105">
        <v>41725</v>
      </c>
      <c r="B1427" s="7">
        <v>6059</v>
      </c>
      <c r="C1427" s="19" t="s">
        <v>8308</v>
      </c>
      <c r="D1427" s="6">
        <v>2000</v>
      </c>
      <c r="E1427" s="6">
        <v>2000</v>
      </c>
      <c r="F1427" s="6"/>
      <c r="G1427" s="6"/>
      <c r="H1427" s="31">
        <f>E1427-F1427</f>
        <v>2000</v>
      </c>
      <c r="I1427" s="6">
        <f>+I1426+G1427-H1427</f>
        <v>1155695.4509999987</v>
      </c>
      <c r="J1427" s="19" t="s">
        <v>8378</v>
      </c>
      <c r="K1427" s="7"/>
      <c r="L1427" s="49" t="s">
        <v>5540</v>
      </c>
    </row>
    <row r="1428" spans="1:12" x14ac:dyDescent="0.2">
      <c r="A1428" s="105">
        <v>41725</v>
      </c>
      <c r="B1428" s="7">
        <v>6060</v>
      </c>
      <c r="C1428" s="19" t="s">
        <v>8131</v>
      </c>
      <c r="D1428" s="6">
        <v>2000</v>
      </c>
      <c r="E1428" s="6">
        <v>2000</v>
      </c>
      <c r="F1428" s="6"/>
      <c r="G1428" s="6"/>
      <c r="H1428" s="31">
        <f>E1428-F1428</f>
        <v>2000</v>
      </c>
      <c r="I1428" s="6">
        <f>+I1427+G1428-H1428</f>
        <v>1153695.4509999987</v>
      </c>
      <c r="J1428" s="19" t="s">
        <v>8378</v>
      </c>
      <c r="K1428" s="7"/>
      <c r="L1428" s="49" t="s">
        <v>5540</v>
      </c>
    </row>
    <row r="1429" spans="1:12" x14ac:dyDescent="0.2">
      <c r="A1429" s="105">
        <v>41725</v>
      </c>
      <c r="B1429" s="7">
        <v>6061</v>
      </c>
      <c r="C1429" s="19" t="s">
        <v>7252</v>
      </c>
      <c r="D1429" s="6">
        <v>6600</v>
      </c>
      <c r="E1429" s="6">
        <v>6600</v>
      </c>
      <c r="F1429" s="6"/>
      <c r="G1429" s="6"/>
      <c r="H1429" s="31">
        <f>E1429-F1429</f>
        <v>6600</v>
      </c>
      <c r="I1429" s="6">
        <f>+I1428+G1429-H1429</f>
        <v>1147095.4509999987</v>
      </c>
      <c r="J1429" s="19" t="s">
        <v>7672</v>
      </c>
      <c r="K1429" s="7"/>
      <c r="L1429" s="49" t="s">
        <v>5540</v>
      </c>
    </row>
    <row r="1430" spans="1:12" x14ac:dyDescent="0.2">
      <c r="A1430" s="105">
        <v>41725</v>
      </c>
      <c r="B1430" s="7">
        <v>6062</v>
      </c>
      <c r="C1430" s="19" t="s">
        <v>6294</v>
      </c>
      <c r="D1430" s="6">
        <v>10400</v>
      </c>
      <c r="E1430" s="6">
        <v>10400</v>
      </c>
      <c r="F1430" s="6"/>
      <c r="G1430" s="6"/>
      <c r="H1430" s="31">
        <f>E1430-F1430</f>
        <v>10400</v>
      </c>
      <c r="I1430" s="6">
        <f>+I1429+G1430-H1430</f>
        <v>1136695.4509999987</v>
      </c>
      <c r="J1430" s="19" t="s">
        <v>8225</v>
      </c>
      <c r="K1430" s="7"/>
      <c r="L1430" s="49" t="s">
        <v>5540</v>
      </c>
    </row>
    <row r="1431" spans="1:12" x14ac:dyDescent="0.2">
      <c r="A1431" s="105">
        <v>41725</v>
      </c>
      <c r="B1431" s="7">
        <v>6063</v>
      </c>
      <c r="C1431" s="19" t="s">
        <v>7846</v>
      </c>
      <c r="D1431" s="6">
        <v>5000</v>
      </c>
      <c r="E1431" s="6">
        <v>5000</v>
      </c>
      <c r="F1431" s="6"/>
      <c r="G1431" s="6"/>
      <c r="H1431" s="5">
        <f>E1431-F1431</f>
        <v>5000</v>
      </c>
      <c r="I1431" s="6">
        <f>+I1430+G1431-H1431</f>
        <v>1131695.4509999987</v>
      </c>
      <c r="J1431" s="19" t="s">
        <v>8377</v>
      </c>
      <c r="K1431" s="7"/>
      <c r="L1431" s="49" t="s">
        <v>5540</v>
      </c>
    </row>
    <row r="1432" spans="1:12" x14ac:dyDescent="0.2">
      <c r="A1432" s="105">
        <v>41725</v>
      </c>
      <c r="B1432" s="7">
        <v>6064</v>
      </c>
      <c r="C1432" s="19" t="s">
        <v>8292</v>
      </c>
      <c r="D1432" s="6">
        <v>5000</v>
      </c>
      <c r="E1432" s="6">
        <v>5000</v>
      </c>
      <c r="F1432" s="6"/>
      <c r="G1432" s="6"/>
      <c r="H1432" s="5">
        <f>E1432-F1432</f>
        <v>5000</v>
      </c>
      <c r="I1432" s="6">
        <f>+I1431+G1432-H1432</f>
        <v>1126695.4509999987</v>
      </c>
      <c r="J1432" s="19" t="s">
        <v>8377</v>
      </c>
      <c r="K1432" s="7"/>
      <c r="L1432" s="49" t="s">
        <v>5540</v>
      </c>
    </row>
    <row r="1433" spans="1:12" x14ac:dyDescent="0.2">
      <c r="A1433" s="105">
        <v>41725</v>
      </c>
      <c r="B1433" s="7">
        <v>6065</v>
      </c>
      <c r="C1433" s="19" t="s">
        <v>6442</v>
      </c>
      <c r="D1433" s="6">
        <v>5000</v>
      </c>
      <c r="E1433" s="6">
        <v>5000</v>
      </c>
      <c r="F1433" s="6"/>
      <c r="G1433" s="6"/>
      <c r="H1433" s="5">
        <f>E1433-F1433</f>
        <v>5000</v>
      </c>
      <c r="I1433" s="6">
        <f>+I1432+G1433-H1433</f>
        <v>1121695.4509999987</v>
      </c>
      <c r="J1433" s="19" t="s">
        <v>8377</v>
      </c>
      <c r="K1433" s="7"/>
      <c r="L1433" s="49" t="s">
        <v>5540</v>
      </c>
    </row>
    <row r="1434" spans="1:12" x14ac:dyDescent="0.2">
      <c r="A1434" s="105">
        <v>41725</v>
      </c>
      <c r="B1434" s="7">
        <v>6066</v>
      </c>
      <c r="C1434" s="19" t="s">
        <v>8331</v>
      </c>
      <c r="D1434" s="6">
        <v>5000</v>
      </c>
      <c r="E1434" s="6">
        <v>5000</v>
      </c>
      <c r="F1434" s="6"/>
      <c r="G1434" s="6"/>
      <c r="H1434" s="5">
        <f>E1434-F1434</f>
        <v>5000</v>
      </c>
      <c r="I1434" s="6">
        <f>+I1433+G1434-H1434</f>
        <v>1116695.4509999987</v>
      </c>
      <c r="J1434" s="19" t="s">
        <v>8377</v>
      </c>
      <c r="K1434" s="7"/>
      <c r="L1434" s="49" t="s">
        <v>5540</v>
      </c>
    </row>
    <row r="1435" spans="1:12" x14ac:dyDescent="0.2">
      <c r="A1435" s="105">
        <v>41725</v>
      </c>
      <c r="B1435" s="7">
        <v>6067</v>
      </c>
      <c r="C1435" s="19" t="s">
        <v>8376</v>
      </c>
      <c r="D1435" s="6">
        <v>1300</v>
      </c>
      <c r="E1435" s="6">
        <v>1300</v>
      </c>
      <c r="F1435" s="6"/>
      <c r="G1435" s="6"/>
      <c r="H1435" s="31">
        <f>E1435-F1435</f>
        <v>1300</v>
      </c>
      <c r="I1435" s="6">
        <f>+I1434+G1435-H1435</f>
        <v>1115395.4509999987</v>
      </c>
      <c r="J1435" s="19" t="s">
        <v>8375</v>
      </c>
      <c r="K1435" s="7"/>
      <c r="L1435" s="49" t="s">
        <v>5540</v>
      </c>
    </row>
    <row r="1436" spans="1:12" x14ac:dyDescent="0.2">
      <c r="A1436" s="105">
        <v>41726</v>
      </c>
      <c r="B1436" s="7">
        <v>6068</v>
      </c>
      <c r="C1436" s="19" t="s">
        <v>5790</v>
      </c>
      <c r="D1436" s="6"/>
      <c r="E1436" s="6"/>
      <c r="F1436" s="6">
        <f>E1436*0.05</f>
        <v>0</v>
      </c>
      <c r="G1436" s="6"/>
      <c r="H1436" s="5">
        <f>E1436-F1436</f>
        <v>0</v>
      </c>
      <c r="I1436" s="6">
        <f>+I1435+G1436-H1436</f>
        <v>1115395.4509999987</v>
      </c>
      <c r="J1436" s="19" t="s">
        <v>5790</v>
      </c>
      <c r="K1436" s="7"/>
      <c r="L1436" t="s">
        <v>5789</v>
      </c>
    </row>
    <row r="1437" spans="1:12" x14ac:dyDescent="0.2">
      <c r="A1437" s="105">
        <v>41726</v>
      </c>
      <c r="B1437" s="7">
        <v>6069</v>
      </c>
      <c r="C1437" s="19" t="s">
        <v>7799</v>
      </c>
      <c r="D1437" s="6">
        <v>3400</v>
      </c>
      <c r="E1437" s="6">
        <v>3400</v>
      </c>
      <c r="F1437" s="6"/>
      <c r="G1437" s="6"/>
      <c r="H1437" s="31">
        <f>E1437-F1437</f>
        <v>3400</v>
      </c>
      <c r="I1437" s="6">
        <f>+I1436+G1437-H1437</f>
        <v>1111995.4509999987</v>
      </c>
      <c r="J1437" s="19" t="s">
        <v>7364</v>
      </c>
      <c r="K1437" s="7">
        <v>5</v>
      </c>
      <c r="L1437" s="49" t="s">
        <v>5540</v>
      </c>
    </row>
    <row r="1438" spans="1:12" x14ac:dyDescent="0.2">
      <c r="A1438" s="105">
        <v>41726</v>
      </c>
      <c r="B1438" s="7">
        <v>6070</v>
      </c>
      <c r="C1438" s="19" t="s">
        <v>6780</v>
      </c>
      <c r="D1438" s="6">
        <v>1340</v>
      </c>
      <c r="E1438" s="6">
        <v>1340</v>
      </c>
      <c r="F1438" s="6"/>
      <c r="G1438" s="6"/>
      <c r="H1438" s="31">
        <f>E1438-F1438</f>
        <v>1340</v>
      </c>
      <c r="I1438" s="6">
        <f>+I1437+G1438-H1438</f>
        <v>1110655.4509999987</v>
      </c>
      <c r="J1438" s="19" t="s">
        <v>8374</v>
      </c>
      <c r="K1438" s="7">
        <v>5</v>
      </c>
      <c r="L1438" s="49" t="s">
        <v>5540</v>
      </c>
    </row>
    <row r="1439" spans="1:12" x14ac:dyDescent="0.2">
      <c r="A1439" s="105">
        <v>41726</v>
      </c>
      <c r="B1439" s="7">
        <v>6071</v>
      </c>
      <c r="C1439" s="19" t="s">
        <v>2921</v>
      </c>
      <c r="D1439" s="6">
        <v>72747</v>
      </c>
      <c r="E1439" s="6">
        <v>72747</v>
      </c>
      <c r="F1439" s="6">
        <v>3082.5</v>
      </c>
      <c r="G1439" s="6"/>
      <c r="H1439" s="31">
        <f>E1439-F1439</f>
        <v>69664.5</v>
      </c>
      <c r="I1439" s="6">
        <f>+I1438+G1439-H1439</f>
        <v>1040990.9509999987</v>
      </c>
      <c r="J1439" s="19" t="s">
        <v>8373</v>
      </c>
      <c r="K1439" s="7">
        <v>5</v>
      </c>
      <c r="L1439" s="49" t="s">
        <v>5540</v>
      </c>
    </row>
    <row r="1440" spans="1:12" x14ac:dyDescent="0.2">
      <c r="A1440" s="105">
        <v>41726</v>
      </c>
      <c r="B1440" s="7">
        <v>6072</v>
      </c>
      <c r="C1440" s="19" t="s">
        <v>7029</v>
      </c>
      <c r="D1440" s="6">
        <v>300</v>
      </c>
      <c r="E1440" s="6">
        <v>300</v>
      </c>
      <c r="F1440" s="6"/>
      <c r="G1440" s="6"/>
      <c r="H1440" s="5">
        <f>E1440-F1440</f>
        <v>300</v>
      </c>
      <c r="I1440" s="6">
        <f>+I1439+G1440-H1440</f>
        <v>1040690.9509999987</v>
      </c>
      <c r="J1440" s="19" t="s">
        <v>8372</v>
      </c>
      <c r="K1440" s="7"/>
      <c r="L1440" s="49" t="s">
        <v>5540</v>
      </c>
    </row>
    <row r="1441" spans="1:12" x14ac:dyDescent="0.2">
      <c r="A1441" s="105">
        <v>41726</v>
      </c>
      <c r="B1441" s="7">
        <v>6073</v>
      </c>
      <c r="C1441" s="19" t="s">
        <v>6351</v>
      </c>
      <c r="D1441" s="6">
        <v>3000</v>
      </c>
      <c r="E1441" s="6">
        <v>3000</v>
      </c>
      <c r="F1441" s="6"/>
      <c r="G1441" s="6"/>
      <c r="H1441" s="31">
        <f>E1441-F1441</f>
        <v>3000</v>
      </c>
      <c r="I1441" s="6">
        <f>+I1440+G1441-H1441</f>
        <v>1037690.9509999987</v>
      </c>
      <c r="J1441" s="19" t="s">
        <v>8371</v>
      </c>
      <c r="K1441" s="7"/>
      <c r="L1441" s="49" t="s">
        <v>5540</v>
      </c>
    </row>
    <row r="1442" spans="1:12" x14ac:dyDescent="0.2">
      <c r="A1442" s="105">
        <v>41729</v>
      </c>
      <c r="B1442" s="7">
        <v>6074</v>
      </c>
      <c r="C1442" s="19" t="s">
        <v>5280</v>
      </c>
      <c r="D1442" s="6">
        <v>16944</v>
      </c>
      <c r="E1442" s="6">
        <v>16944</v>
      </c>
      <c r="F1442" s="6">
        <v>717.97</v>
      </c>
      <c r="G1442" s="6"/>
      <c r="H1442" s="5">
        <f>E1442-F1442</f>
        <v>16226.03</v>
      </c>
      <c r="I1442" s="6">
        <f>+I1441+G1442-H1442</f>
        <v>1021464.9209999987</v>
      </c>
      <c r="J1442" s="19" t="s">
        <v>8370</v>
      </c>
      <c r="K1442" s="7">
        <v>5</v>
      </c>
      <c r="L1442" s="49" t="s">
        <v>5540</v>
      </c>
    </row>
    <row r="1443" spans="1:12" x14ac:dyDescent="0.2">
      <c r="A1443" s="105">
        <v>41729</v>
      </c>
      <c r="B1443" s="7">
        <v>6075</v>
      </c>
      <c r="C1443" s="19" t="s">
        <v>242</v>
      </c>
      <c r="D1443" s="6">
        <v>43600</v>
      </c>
      <c r="E1443" s="6">
        <v>43600</v>
      </c>
      <c r="F1443" s="6">
        <f>E1443*0.05</f>
        <v>2180</v>
      </c>
      <c r="G1443" s="6"/>
      <c r="H1443" s="5">
        <f>E1443-F1443</f>
        <v>41420</v>
      </c>
      <c r="I1443" s="6">
        <f>+I1442+G1443-H1443</f>
        <v>980044.92099999869</v>
      </c>
      <c r="J1443" s="19" t="s">
        <v>48</v>
      </c>
      <c r="K1443" s="7">
        <v>5</v>
      </c>
      <c r="L1443" s="49" t="s">
        <v>5540</v>
      </c>
    </row>
    <row r="1444" spans="1:12" x14ac:dyDescent="0.2">
      <c r="A1444" s="105">
        <v>41729</v>
      </c>
      <c r="B1444" s="7">
        <v>6076</v>
      </c>
      <c r="C1444" s="19" t="s">
        <v>8369</v>
      </c>
      <c r="D1444" s="6">
        <v>10000</v>
      </c>
      <c r="E1444" s="6">
        <v>10000</v>
      </c>
      <c r="F1444" s="6">
        <f>E1444*0.05</f>
        <v>500</v>
      </c>
      <c r="G1444" s="6"/>
      <c r="H1444" s="5">
        <f>E1444-F1444</f>
        <v>9500</v>
      </c>
      <c r="I1444" s="6">
        <f>+I1443+G1444-H1444</f>
        <v>970544.92099999869</v>
      </c>
      <c r="J1444" s="19" t="s">
        <v>788</v>
      </c>
      <c r="K1444" s="7">
        <v>5</v>
      </c>
      <c r="L1444" s="49" t="s">
        <v>5540</v>
      </c>
    </row>
    <row r="1445" spans="1:12" x14ac:dyDescent="0.2">
      <c r="A1445" s="105">
        <v>41729</v>
      </c>
      <c r="B1445" s="7">
        <v>6077</v>
      </c>
      <c r="C1445" s="19" t="s">
        <v>8368</v>
      </c>
      <c r="D1445" s="6">
        <v>56412</v>
      </c>
      <c r="E1445" s="6">
        <v>56412</v>
      </c>
      <c r="F1445" s="6">
        <v>2815.6</v>
      </c>
      <c r="G1445" s="6"/>
      <c r="H1445" s="5">
        <f>E1445-F1445</f>
        <v>53596.4</v>
      </c>
      <c r="I1445" s="6">
        <f>+I1444+G1445-H1445</f>
        <v>916948.52099999867</v>
      </c>
      <c r="J1445" s="19" t="s">
        <v>788</v>
      </c>
      <c r="K1445" s="7">
        <v>5</v>
      </c>
      <c r="L1445" s="49" t="s">
        <v>5540</v>
      </c>
    </row>
    <row r="1446" spans="1:12" x14ac:dyDescent="0.2">
      <c r="A1446" s="105">
        <v>41729</v>
      </c>
      <c r="B1446" s="7">
        <v>6078</v>
      </c>
      <c r="C1446" s="19" t="s">
        <v>6015</v>
      </c>
      <c r="D1446" s="6">
        <v>5205.1000000000004</v>
      </c>
      <c r="E1446" s="6">
        <v>5205.1000000000004</v>
      </c>
      <c r="F1446" s="6"/>
      <c r="G1446" s="6"/>
      <c r="H1446" s="5">
        <f>E1446-F1446</f>
        <v>5205.1000000000004</v>
      </c>
      <c r="I1446" s="6">
        <f>+I1445+G1446-H1446</f>
        <v>911743.42099999869</v>
      </c>
      <c r="J1446" s="19" t="s">
        <v>7932</v>
      </c>
      <c r="K1446" s="7">
        <v>5</v>
      </c>
      <c r="L1446" s="49" t="s">
        <v>5540</v>
      </c>
    </row>
    <row r="1447" spans="1:12" x14ac:dyDescent="0.2">
      <c r="A1447" s="105">
        <v>41729</v>
      </c>
      <c r="B1447" s="7">
        <v>6079</v>
      </c>
      <c r="C1447" s="19" t="s">
        <v>6587</v>
      </c>
      <c r="D1447" s="6">
        <v>43200</v>
      </c>
      <c r="E1447" s="6">
        <v>43200</v>
      </c>
      <c r="F1447" s="6">
        <v>2115</v>
      </c>
      <c r="G1447" s="6"/>
      <c r="H1447" s="5">
        <f>E1447-F1447</f>
        <v>41085</v>
      </c>
      <c r="I1447" s="6">
        <f>+I1446+G1447-H1447</f>
        <v>870658.42099999869</v>
      </c>
      <c r="J1447" s="19" t="s">
        <v>788</v>
      </c>
      <c r="K1447" s="7">
        <v>5</v>
      </c>
      <c r="L1447" s="49" t="s">
        <v>5540</v>
      </c>
    </row>
    <row r="1448" spans="1:12" x14ac:dyDescent="0.2">
      <c r="A1448" s="105">
        <v>41729</v>
      </c>
      <c r="B1448" s="7">
        <v>6080</v>
      </c>
      <c r="C1448" s="19" t="s">
        <v>6015</v>
      </c>
      <c r="D1448" s="6">
        <v>45000</v>
      </c>
      <c r="E1448" s="6">
        <v>45000</v>
      </c>
      <c r="F1448" s="6"/>
      <c r="G1448" s="6"/>
      <c r="H1448" s="5">
        <f>E1448-F1448</f>
        <v>45000</v>
      </c>
      <c r="I1448" s="6">
        <f>+I1447+G1448-H1448</f>
        <v>825658.42099999869</v>
      </c>
      <c r="J1448" s="19" t="s">
        <v>8367</v>
      </c>
      <c r="K1448" s="7">
        <v>5</v>
      </c>
      <c r="L1448" s="49" t="s">
        <v>5540</v>
      </c>
    </row>
    <row r="1449" spans="1:12" x14ac:dyDescent="0.2">
      <c r="A1449" s="105">
        <v>41729</v>
      </c>
      <c r="B1449" s="7">
        <v>6081</v>
      </c>
      <c r="C1449" s="19" t="s">
        <v>5790</v>
      </c>
      <c r="D1449" s="6"/>
      <c r="E1449" s="6"/>
      <c r="F1449" s="6">
        <f>E1449*0.05</f>
        <v>0</v>
      </c>
      <c r="G1449" s="6"/>
      <c r="H1449" s="5">
        <f>E1449-F1449</f>
        <v>0</v>
      </c>
      <c r="I1449" s="6">
        <f>+I1448+G1449-H1449</f>
        <v>825658.42099999869</v>
      </c>
      <c r="J1449" s="19" t="s">
        <v>5790</v>
      </c>
      <c r="K1449" s="7"/>
      <c r="L1449" t="s">
        <v>5789</v>
      </c>
    </row>
    <row r="1450" spans="1:12" x14ac:dyDescent="0.2">
      <c r="A1450" s="105">
        <v>41729</v>
      </c>
      <c r="B1450" s="7">
        <v>6082</v>
      </c>
      <c r="C1450" s="19" t="s">
        <v>418</v>
      </c>
      <c r="D1450" s="6">
        <v>1800</v>
      </c>
      <c r="E1450" s="6">
        <v>1800</v>
      </c>
      <c r="F1450" s="6"/>
      <c r="G1450" s="6"/>
      <c r="H1450" s="5">
        <f>E1450-F1450</f>
        <v>1800</v>
      </c>
      <c r="I1450" s="6">
        <f>+I1449+G1450-H1450</f>
        <v>823858.42099999869</v>
      </c>
      <c r="J1450" s="19" t="s">
        <v>6080</v>
      </c>
      <c r="K1450" s="7"/>
      <c r="L1450" s="49" t="s">
        <v>5540</v>
      </c>
    </row>
    <row r="1451" spans="1:12" x14ac:dyDescent="0.2">
      <c r="A1451" s="105">
        <v>41729</v>
      </c>
      <c r="B1451" s="7">
        <v>6083</v>
      </c>
      <c r="C1451" s="19" t="s">
        <v>8047</v>
      </c>
      <c r="D1451" s="6">
        <v>10620</v>
      </c>
      <c r="E1451" s="6">
        <v>10620</v>
      </c>
      <c r="F1451" s="6">
        <v>450</v>
      </c>
      <c r="G1451" s="6"/>
      <c r="H1451" s="5">
        <f>E1451-F1451</f>
        <v>10170</v>
      </c>
      <c r="I1451" s="6">
        <f>+I1450+G1451-H1451</f>
        <v>813688.42099999869</v>
      </c>
      <c r="J1451" s="19" t="s">
        <v>6062</v>
      </c>
      <c r="K1451" s="7">
        <v>5</v>
      </c>
      <c r="L1451" s="49" t="s">
        <v>5540</v>
      </c>
    </row>
    <row r="1452" spans="1:12" x14ac:dyDescent="0.2">
      <c r="A1452" s="105">
        <v>41729</v>
      </c>
      <c r="B1452" s="7">
        <v>6084</v>
      </c>
      <c r="C1452" s="19" t="s">
        <v>6291</v>
      </c>
      <c r="D1452" s="6">
        <v>16400</v>
      </c>
      <c r="E1452" s="6">
        <v>16400</v>
      </c>
      <c r="F1452" s="6">
        <f>E1452*0.05</f>
        <v>820</v>
      </c>
      <c r="G1452" s="6"/>
      <c r="H1452" s="5">
        <f>E1452-F1452</f>
        <v>15580</v>
      </c>
      <c r="I1452" s="6">
        <f>+I1451+G1452-H1452</f>
        <v>798108.42099999869</v>
      </c>
      <c r="J1452" s="19" t="s">
        <v>8366</v>
      </c>
      <c r="K1452" s="7">
        <v>5</v>
      </c>
      <c r="L1452" s="49" t="s">
        <v>5540</v>
      </c>
    </row>
    <row r="1453" spans="1:12" x14ac:dyDescent="0.2">
      <c r="A1453" s="105">
        <v>41729</v>
      </c>
      <c r="B1453" s="7">
        <v>6085</v>
      </c>
      <c r="C1453" s="19" t="s">
        <v>6385</v>
      </c>
      <c r="D1453" s="6">
        <v>13391</v>
      </c>
      <c r="E1453" s="6">
        <v>13391</v>
      </c>
      <c r="F1453" s="6">
        <f>E1453*0.05</f>
        <v>669.55000000000007</v>
      </c>
      <c r="G1453" s="6"/>
      <c r="H1453" s="5">
        <f>E1453-F1453</f>
        <v>12721.45</v>
      </c>
      <c r="I1453" s="6">
        <f>+I1452+G1453-H1453</f>
        <v>785386.97099999874</v>
      </c>
      <c r="J1453" s="19" t="s">
        <v>8365</v>
      </c>
      <c r="K1453" s="7">
        <v>5</v>
      </c>
      <c r="L1453" s="49" t="s">
        <v>5540</v>
      </c>
    </row>
    <row r="1454" spans="1:12" x14ac:dyDescent="0.2">
      <c r="A1454" s="105">
        <v>41729</v>
      </c>
      <c r="B1454" s="7">
        <v>6086</v>
      </c>
      <c r="C1454" s="19" t="s">
        <v>7822</v>
      </c>
      <c r="D1454" s="6">
        <v>7858</v>
      </c>
      <c r="E1454" s="6">
        <v>7858</v>
      </c>
      <c r="F1454" s="6">
        <v>332.96</v>
      </c>
      <c r="G1454" s="6"/>
      <c r="H1454" s="5">
        <f>E1454-F1454</f>
        <v>7525.04</v>
      </c>
      <c r="I1454" s="6">
        <f>+I1453+G1454-H1454</f>
        <v>777861.9309999987</v>
      </c>
      <c r="J1454" s="19" t="s">
        <v>8056</v>
      </c>
      <c r="K1454" s="7">
        <v>5</v>
      </c>
      <c r="L1454" s="49" t="s">
        <v>5540</v>
      </c>
    </row>
    <row r="1455" spans="1:12" x14ac:dyDescent="0.2">
      <c r="A1455" s="105">
        <v>41729</v>
      </c>
      <c r="B1455" s="7">
        <v>6087</v>
      </c>
      <c r="C1455" s="19" t="s">
        <v>8299</v>
      </c>
      <c r="D1455" s="6">
        <v>6450</v>
      </c>
      <c r="E1455" s="6">
        <v>6450</v>
      </c>
      <c r="F1455" s="6">
        <v>273.31</v>
      </c>
      <c r="G1455" s="6"/>
      <c r="H1455" s="5">
        <f>E1455-F1455</f>
        <v>6176.69</v>
      </c>
      <c r="I1455" s="6">
        <f>+I1454+G1455-H1455</f>
        <v>771685.24099999876</v>
      </c>
      <c r="J1455" s="19" t="s">
        <v>8364</v>
      </c>
      <c r="K1455" s="7">
        <v>5</v>
      </c>
      <c r="L1455" s="49" t="s">
        <v>5540</v>
      </c>
    </row>
    <row r="1456" spans="1:12" x14ac:dyDescent="0.2">
      <c r="A1456" s="105">
        <v>41729</v>
      </c>
      <c r="B1456" s="7">
        <v>6088</v>
      </c>
      <c r="C1456" s="19" t="s">
        <v>8295</v>
      </c>
      <c r="D1456" s="6">
        <v>5220.8</v>
      </c>
      <c r="E1456" s="6">
        <v>5220.8</v>
      </c>
      <c r="F1456" s="6">
        <f>E1456*0.05</f>
        <v>261.04000000000002</v>
      </c>
      <c r="G1456" s="6"/>
      <c r="H1456" s="5">
        <f>E1456-F1456</f>
        <v>4959.76</v>
      </c>
      <c r="I1456" s="6">
        <f>+I1455+G1456-H1456</f>
        <v>766725.48099999875</v>
      </c>
      <c r="J1456" s="19" t="s">
        <v>7721</v>
      </c>
      <c r="K1456" s="7">
        <v>5</v>
      </c>
      <c r="L1456" s="49" t="s">
        <v>5540</v>
      </c>
    </row>
    <row r="1457" spans="1:12" x14ac:dyDescent="0.2">
      <c r="A1457" s="105">
        <v>41729</v>
      </c>
      <c r="B1457" s="7">
        <v>6089</v>
      </c>
      <c r="C1457" s="19" t="s">
        <v>7977</v>
      </c>
      <c r="D1457" s="6">
        <v>12345</v>
      </c>
      <c r="E1457" s="6">
        <v>12345</v>
      </c>
      <c r="F1457" s="6">
        <v>523.09</v>
      </c>
      <c r="G1457" s="6"/>
      <c r="H1457" s="5">
        <f>E1457-F1457</f>
        <v>11821.91</v>
      </c>
      <c r="I1457" s="6">
        <f>+I1456+G1457-H1457</f>
        <v>754903.57099999872</v>
      </c>
      <c r="J1457" s="19" t="s">
        <v>7789</v>
      </c>
      <c r="K1457" s="7">
        <v>5</v>
      </c>
      <c r="L1457" s="49" t="s">
        <v>5540</v>
      </c>
    </row>
    <row r="1458" spans="1:12" x14ac:dyDescent="0.2">
      <c r="A1458" s="105">
        <v>41729</v>
      </c>
      <c r="B1458" s="7">
        <v>6090</v>
      </c>
      <c r="C1458" s="19" t="s">
        <v>7343</v>
      </c>
      <c r="D1458" s="6">
        <v>5900</v>
      </c>
      <c r="E1458" s="6">
        <v>5900</v>
      </c>
      <c r="F1458" s="6">
        <v>250</v>
      </c>
      <c r="G1458" s="6"/>
      <c r="H1458" s="5">
        <f>E1458-F1458</f>
        <v>5650</v>
      </c>
      <c r="I1458" s="6">
        <f>+I1457+G1458-H1458</f>
        <v>749253.57099999872</v>
      </c>
      <c r="J1458" s="19" t="s">
        <v>8144</v>
      </c>
      <c r="K1458" s="7">
        <v>5</v>
      </c>
      <c r="L1458" s="49" t="s">
        <v>5540</v>
      </c>
    </row>
    <row r="1459" spans="1:12" x14ac:dyDescent="0.2">
      <c r="A1459" s="105">
        <v>41729</v>
      </c>
      <c r="B1459" s="7">
        <v>6091</v>
      </c>
      <c r="C1459" s="19" t="s">
        <v>8363</v>
      </c>
      <c r="D1459" s="6">
        <v>6450</v>
      </c>
      <c r="E1459" s="6">
        <v>6450</v>
      </c>
      <c r="F1459" s="6">
        <v>325.5</v>
      </c>
      <c r="G1459" s="6"/>
      <c r="H1459" s="5">
        <f>E1459-F1459</f>
        <v>6124.5</v>
      </c>
      <c r="I1459" s="6">
        <f>+I1458+G1459-H1459</f>
        <v>743129.07099999872</v>
      </c>
      <c r="J1459" s="19" t="s">
        <v>8362</v>
      </c>
      <c r="K1459" s="7">
        <v>5</v>
      </c>
      <c r="L1459" s="49" t="s">
        <v>5540</v>
      </c>
    </row>
    <row r="1460" spans="1:12" x14ac:dyDescent="0.2">
      <c r="A1460" s="105">
        <v>41729</v>
      </c>
      <c r="B1460" s="7">
        <v>6092</v>
      </c>
      <c r="C1460" s="19" t="s">
        <v>5564</v>
      </c>
      <c r="D1460" s="6">
        <v>7548.01</v>
      </c>
      <c r="E1460" s="6">
        <v>7548.01</v>
      </c>
      <c r="F1460" s="6">
        <v>319.83</v>
      </c>
      <c r="G1460" s="6"/>
      <c r="H1460" s="5">
        <f>E1460-F1460</f>
        <v>7228.18</v>
      </c>
      <c r="I1460" s="6">
        <f>+I1459+G1460-H1460</f>
        <v>735900.89099999866</v>
      </c>
      <c r="J1460" s="19" t="s">
        <v>7123</v>
      </c>
      <c r="K1460" s="7">
        <v>5</v>
      </c>
      <c r="L1460" s="49" t="s">
        <v>5540</v>
      </c>
    </row>
    <row r="1461" spans="1:12" x14ac:dyDescent="0.2">
      <c r="A1461" s="105">
        <v>41729</v>
      </c>
      <c r="B1461" s="7">
        <v>6093</v>
      </c>
      <c r="C1461" s="20" t="s">
        <v>5790</v>
      </c>
      <c r="D1461" s="6"/>
      <c r="E1461" s="6"/>
      <c r="F1461" s="6">
        <f>E1461*0.05</f>
        <v>0</v>
      </c>
      <c r="G1461" s="6"/>
      <c r="H1461" s="5">
        <f>E1461-F1461</f>
        <v>0</v>
      </c>
      <c r="I1461" s="6">
        <f>+I1460+G1461-H1461</f>
        <v>735900.89099999866</v>
      </c>
      <c r="J1461" s="20" t="s">
        <v>5790</v>
      </c>
      <c r="K1461" s="7"/>
      <c r="L1461" s="49" t="s">
        <v>5789</v>
      </c>
    </row>
    <row r="1462" spans="1:12" x14ac:dyDescent="0.2">
      <c r="A1462" s="105">
        <v>41729</v>
      </c>
      <c r="B1462" s="7">
        <v>6094</v>
      </c>
      <c r="C1462" s="19" t="s">
        <v>120</v>
      </c>
      <c r="D1462" s="6">
        <v>8910.56</v>
      </c>
      <c r="E1462" s="6">
        <v>8910.56</v>
      </c>
      <c r="F1462" s="6">
        <v>377.57</v>
      </c>
      <c r="G1462" s="6"/>
      <c r="H1462" s="5">
        <f>E1462-F1462</f>
        <v>8532.99</v>
      </c>
      <c r="I1462" s="6">
        <f>+I1461+G1462-H1462</f>
        <v>727367.90099999867</v>
      </c>
      <c r="J1462" s="19" t="s">
        <v>7652</v>
      </c>
      <c r="K1462" s="7">
        <v>5</v>
      </c>
      <c r="L1462" s="49" t="s">
        <v>5540</v>
      </c>
    </row>
    <row r="1463" spans="1:12" x14ac:dyDescent="0.2">
      <c r="A1463" s="105">
        <v>41729</v>
      </c>
      <c r="B1463" s="7">
        <v>6095</v>
      </c>
      <c r="C1463" s="20" t="s">
        <v>126</v>
      </c>
      <c r="D1463" s="6">
        <v>3460</v>
      </c>
      <c r="E1463" s="6">
        <v>3460</v>
      </c>
      <c r="F1463" s="6">
        <f>E1463*0.05</f>
        <v>173</v>
      </c>
      <c r="G1463" s="6"/>
      <c r="H1463" s="5">
        <f>E1463-F1463</f>
        <v>3287</v>
      </c>
      <c r="I1463" s="6">
        <f>+I1462+G1463-H1463</f>
        <v>724080.90099999867</v>
      </c>
      <c r="J1463" s="20" t="s">
        <v>5851</v>
      </c>
      <c r="K1463" s="7">
        <v>5</v>
      </c>
      <c r="L1463" s="49" t="s">
        <v>5540</v>
      </c>
    </row>
    <row r="1464" spans="1:12" x14ac:dyDescent="0.2">
      <c r="A1464" s="105">
        <v>41729</v>
      </c>
      <c r="B1464" s="7">
        <v>6096</v>
      </c>
      <c r="C1464" s="19" t="s">
        <v>5871</v>
      </c>
      <c r="D1464" s="6">
        <v>9656</v>
      </c>
      <c r="E1464" s="6">
        <v>9656</v>
      </c>
      <c r="F1464" s="6">
        <f>E1464*0.05</f>
        <v>482.8</v>
      </c>
      <c r="G1464" s="6"/>
      <c r="H1464" s="5">
        <f>E1464-F1464</f>
        <v>9173.2000000000007</v>
      </c>
      <c r="I1464" s="6">
        <f>+I1463+G1464-H1464</f>
        <v>714907.70099999872</v>
      </c>
      <c r="J1464" s="19" t="s">
        <v>7293</v>
      </c>
      <c r="K1464" s="7">
        <v>5</v>
      </c>
      <c r="L1464" s="49" t="s">
        <v>5540</v>
      </c>
    </row>
    <row r="1465" spans="1:12" x14ac:dyDescent="0.2">
      <c r="A1465" s="105">
        <v>41729</v>
      </c>
      <c r="B1465" s="7">
        <v>6097</v>
      </c>
      <c r="C1465" s="19" t="s">
        <v>7830</v>
      </c>
      <c r="D1465" s="6">
        <v>5054</v>
      </c>
      <c r="E1465" s="6">
        <v>5054</v>
      </c>
      <c r="F1465" s="6">
        <f>E1465*0.05</f>
        <v>252.70000000000002</v>
      </c>
      <c r="G1465" s="6"/>
      <c r="H1465" s="5">
        <f>E1465-F1465</f>
        <v>4801.3</v>
      </c>
      <c r="I1465" s="6">
        <f>+I1464+G1465-H1465</f>
        <v>710106.40099999867</v>
      </c>
      <c r="J1465" s="19" t="s">
        <v>7488</v>
      </c>
      <c r="K1465" s="7">
        <v>5</v>
      </c>
      <c r="L1465" s="49" t="s">
        <v>5540</v>
      </c>
    </row>
    <row r="1466" spans="1:12" x14ac:dyDescent="0.2">
      <c r="A1466" s="105">
        <v>41729</v>
      </c>
      <c r="B1466" s="7">
        <v>6098</v>
      </c>
      <c r="C1466" s="19" t="s">
        <v>8061</v>
      </c>
      <c r="D1466" s="6">
        <v>18014</v>
      </c>
      <c r="E1466" s="6">
        <v>18014</v>
      </c>
      <c r="F1466" s="6">
        <f>E1466*0.05</f>
        <v>900.7</v>
      </c>
      <c r="G1466" s="6"/>
      <c r="H1466" s="5">
        <f>E1466-F1466</f>
        <v>17113.3</v>
      </c>
      <c r="I1466" s="6">
        <f>+I1465+G1466-H1466</f>
        <v>692993.10099999863</v>
      </c>
      <c r="J1466" s="19" t="s">
        <v>6437</v>
      </c>
      <c r="K1466" s="7">
        <v>5</v>
      </c>
      <c r="L1466" s="49" t="s">
        <v>5540</v>
      </c>
    </row>
    <row r="1467" spans="1:12" x14ac:dyDescent="0.2">
      <c r="A1467" s="105">
        <v>41729</v>
      </c>
      <c r="B1467" s="7">
        <v>6099</v>
      </c>
      <c r="C1467" s="19" t="s">
        <v>6752</v>
      </c>
      <c r="D1467" s="6">
        <v>50000</v>
      </c>
      <c r="E1467" s="6">
        <v>50000</v>
      </c>
      <c r="F1467" s="6">
        <f>E1467*0.05</f>
        <v>2500</v>
      </c>
      <c r="G1467" s="6"/>
      <c r="H1467" s="5">
        <f>E1467-F1467</f>
        <v>47500</v>
      </c>
      <c r="I1467" s="6">
        <f>+I1466+G1467-H1467</f>
        <v>645493.10099999863</v>
      </c>
      <c r="J1467" s="19" t="s">
        <v>48</v>
      </c>
      <c r="K1467" s="7">
        <v>5</v>
      </c>
      <c r="L1467" s="49" t="s">
        <v>5540</v>
      </c>
    </row>
    <row r="1468" spans="1:12" x14ac:dyDescent="0.2">
      <c r="A1468" s="105">
        <v>41729</v>
      </c>
      <c r="B1468" s="7">
        <v>6100</v>
      </c>
      <c r="C1468" s="19" t="s">
        <v>8154</v>
      </c>
      <c r="D1468" s="6">
        <v>12000</v>
      </c>
      <c r="E1468" s="6">
        <v>12000</v>
      </c>
      <c r="F1468" s="6">
        <f>E1468*0.05</f>
        <v>600</v>
      </c>
      <c r="G1468" s="6"/>
      <c r="H1468" s="5">
        <f>E1468-F1468</f>
        <v>11400</v>
      </c>
      <c r="I1468" s="6">
        <f>+I1467+G1468-H1468</f>
        <v>634093.10099999863</v>
      </c>
      <c r="J1468" s="19" t="s">
        <v>8288</v>
      </c>
      <c r="K1468" s="7">
        <v>5</v>
      </c>
      <c r="L1468" s="49" t="s">
        <v>5540</v>
      </c>
    </row>
    <row r="1469" spans="1:12" x14ac:dyDescent="0.2">
      <c r="A1469" s="105">
        <v>41729</v>
      </c>
      <c r="B1469" s="7">
        <v>6101</v>
      </c>
      <c r="C1469" s="19" t="s">
        <v>8070</v>
      </c>
      <c r="D1469" s="6">
        <v>2000</v>
      </c>
      <c r="E1469" s="6">
        <v>2000</v>
      </c>
      <c r="F1469" s="6">
        <v>200</v>
      </c>
      <c r="G1469" s="6"/>
      <c r="H1469" s="5">
        <f>E1469-F1469</f>
        <v>1800</v>
      </c>
      <c r="I1469" s="6">
        <f>+I1468+G1469-H1469</f>
        <v>632293.10099999863</v>
      </c>
      <c r="J1469" s="19" t="s">
        <v>7656</v>
      </c>
      <c r="K1469" s="7">
        <v>5</v>
      </c>
      <c r="L1469" s="49" t="s">
        <v>5540</v>
      </c>
    </row>
    <row r="1470" spans="1:12" x14ac:dyDescent="0.2">
      <c r="A1470" s="105">
        <v>41729</v>
      </c>
      <c r="B1470" s="7">
        <v>6102</v>
      </c>
      <c r="C1470" s="19" t="s">
        <v>418</v>
      </c>
      <c r="D1470" s="6">
        <v>1300</v>
      </c>
      <c r="E1470" s="6">
        <v>1300</v>
      </c>
      <c r="F1470" s="6"/>
      <c r="G1470" s="6"/>
      <c r="H1470" s="5">
        <f>E1470-F1470</f>
        <v>1300</v>
      </c>
      <c r="I1470" s="6">
        <f>+I1469+G1470-H1470</f>
        <v>630993.10099999863</v>
      </c>
      <c r="J1470" s="19" t="s">
        <v>6080</v>
      </c>
      <c r="K1470" s="7"/>
      <c r="L1470" s="49" t="s">
        <v>5540</v>
      </c>
    </row>
    <row r="1471" spans="1:12" x14ac:dyDescent="0.2">
      <c r="A1471" s="105">
        <v>41729</v>
      </c>
      <c r="B1471" s="7">
        <v>6103</v>
      </c>
      <c r="C1471" s="19" t="s">
        <v>8058</v>
      </c>
      <c r="D1471" s="6">
        <v>1500</v>
      </c>
      <c r="E1471" s="6">
        <v>1500</v>
      </c>
      <c r="F1471" s="6">
        <v>150</v>
      </c>
      <c r="G1471" s="6"/>
      <c r="H1471" s="5">
        <f>E1471-F1471</f>
        <v>1350</v>
      </c>
      <c r="I1471" s="6">
        <f>+I1470+G1471-H1471</f>
        <v>629643.10099999863</v>
      </c>
      <c r="J1471" s="19" t="s">
        <v>8361</v>
      </c>
      <c r="K1471" s="7">
        <v>5</v>
      </c>
      <c r="L1471" s="49" t="s">
        <v>5540</v>
      </c>
    </row>
    <row r="1472" spans="1:12" x14ac:dyDescent="0.2">
      <c r="A1472" s="105">
        <v>41729</v>
      </c>
      <c r="B1472" s="7">
        <v>6104</v>
      </c>
      <c r="C1472" s="19" t="s">
        <v>7819</v>
      </c>
      <c r="D1472" s="6">
        <v>1000</v>
      </c>
      <c r="E1472" s="6">
        <v>1000</v>
      </c>
      <c r="F1472" s="6"/>
      <c r="G1472" s="6"/>
      <c r="H1472" s="5">
        <f>E1472-F1472</f>
        <v>1000</v>
      </c>
      <c r="I1472" s="6">
        <f>+I1471+G1472-H1472</f>
        <v>628643.10099999863</v>
      </c>
      <c r="J1472" s="19" t="s">
        <v>6080</v>
      </c>
      <c r="K1472" s="7"/>
      <c r="L1472" s="49" t="s">
        <v>5540</v>
      </c>
    </row>
    <row r="1473" spans="1:12" x14ac:dyDescent="0.2">
      <c r="A1473" s="105">
        <v>41729</v>
      </c>
      <c r="B1473" s="7">
        <v>6105</v>
      </c>
      <c r="C1473" s="19" t="s">
        <v>7938</v>
      </c>
      <c r="D1473" s="6">
        <v>60000</v>
      </c>
      <c r="E1473" s="6">
        <v>60000</v>
      </c>
      <c r="F1473" s="6">
        <f>E1473*0.05</f>
        <v>3000</v>
      </c>
      <c r="G1473" s="6"/>
      <c r="H1473" s="5">
        <f>E1473-F1473</f>
        <v>57000</v>
      </c>
      <c r="I1473" s="6">
        <f>+I1472+G1473-H1473</f>
        <v>571643.10099999863</v>
      </c>
      <c r="J1473" s="19" t="s">
        <v>7573</v>
      </c>
      <c r="K1473" s="7">
        <v>5</v>
      </c>
      <c r="L1473" s="49" t="s">
        <v>5540</v>
      </c>
    </row>
    <row r="1474" spans="1:12" x14ac:dyDescent="0.2">
      <c r="A1474" s="105">
        <v>41729</v>
      </c>
      <c r="B1474" s="7">
        <v>6106</v>
      </c>
      <c r="C1474" s="19" t="s">
        <v>8360</v>
      </c>
      <c r="D1474" s="6">
        <v>2000</v>
      </c>
      <c r="E1474" s="6">
        <v>2000</v>
      </c>
      <c r="F1474" s="6">
        <v>200</v>
      </c>
      <c r="G1474" s="6"/>
      <c r="H1474" s="5">
        <f>E1474-F1474</f>
        <v>1800</v>
      </c>
      <c r="I1474" s="6">
        <f>+I1473+G1474-H1474</f>
        <v>569843.10099999863</v>
      </c>
      <c r="J1474" s="19" t="s">
        <v>2171</v>
      </c>
      <c r="K1474" s="7">
        <v>5</v>
      </c>
      <c r="L1474" s="122" t="s">
        <v>5540</v>
      </c>
    </row>
    <row r="1475" spans="1:12" x14ac:dyDescent="0.2">
      <c r="A1475" s="105">
        <v>41729</v>
      </c>
      <c r="B1475" s="7">
        <v>6107</v>
      </c>
      <c r="C1475" s="19" t="s">
        <v>8359</v>
      </c>
      <c r="D1475" s="6">
        <v>500</v>
      </c>
      <c r="E1475" s="6">
        <v>500</v>
      </c>
      <c r="F1475" s="6"/>
      <c r="G1475" s="6"/>
      <c r="H1475" s="6">
        <f>E1475-F1475</f>
        <v>500</v>
      </c>
      <c r="I1475" s="6">
        <f>+I1474+G1475-H1475</f>
        <v>569343.10099999863</v>
      </c>
      <c r="J1475" s="19" t="s">
        <v>8358</v>
      </c>
      <c r="K1475" s="7">
        <v>5</v>
      </c>
      <c r="L1475" s="49" t="s">
        <v>5540</v>
      </c>
    </row>
    <row r="1476" spans="1:12" x14ac:dyDescent="0.2">
      <c r="A1476" s="105">
        <v>41729</v>
      </c>
      <c r="B1476" s="7">
        <v>6108</v>
      </c>
      <c r="C1476" s="19" t="s">
        <v>8143</v>
      </c>
      <c r="D1476" s="6">
        <v>16920</v>
      </c>
      <c r="E1476" s="6">
        <v>16920</v>
      </c>
      <c r="F1476" s="6">
        <f>E1476*0.05</f>
        <v>846</v>
      </c>
      <c r="G1476" s="6"/>
      <c r="H1476" s="6">
        <f>E1476-F1476</f>
        <v>16074</v>
      </c>
      <c r="I1476" s="6">
        <f>+I1475+G1476-H1476</f>
        <v>553269.10099999863</v>
      </c>
      <c r="J1476" s="19" t="s">
        <v>8142</v>
      </c>
      <c r="K1476" s="7">
        <v>5</v>
      </c>
      <c r="L1476" s="49" t="s">
        <v>5540</v>
      </c>
    </row>
    <row r="1477" spans="1:12" x14ac:dyDescent="0.2">
      <c r="A1477" s="105">
        <v>41729</v>
      </c>
      <c r="B1477" s="7">
        <v>6109</v>
      </c>
      <c r="C1477" s="19" t="s">
        <v>8046</v>
      </c>
      <c r="D1477" s="6">
        <v>18136</v>
      </c>
      <c r="E1477" s="6">
        <v>18136</v>
      </c>
      <c r="F1477" s="6">
        <v>768.5</v>
      </c>
      <c r="G1477" s="6"/>
      <c r="H1477" s="6">
        <f>E1477-F1477</f>
        <v>17367.5</v>
      </c>
      <c r="I1477" s="6">
        <f>+I1476+G1477-H1477</f>
        <v>535901.60099999863</v>
      </c>
      <c r="J1477" s="19" t="s">
        <v>6062</v>
      </c>
      <c r="K1477" s="7">
        <v>5</v>
      </c>
      <c r="L1477" s="49" t="s">
        <v>5540</v>
      </c>
    </row>
    <row r="1478" spans="1:12" x14ac:dyDescent="0.2">
      <c r="A1478" s="105">
        <v>41729</v>
      </c>
      <c r="B1478" s="7">
        <v>6110</v>
      </c>
      <c r="C1478" s="19" t="s">
        <v>6605</v>
      </c>
      <c r="D1478" s="6">
        <v>35410</v>
      </c>
      <c r="E1478" s="6">
        <v>35410</v>
      </c>
      <c r="F1478" s="6">
        <v>1562.24</v>
      </c>
      <c r="G1478" s="6"/>
      <c r="H1478" s="6">
        <f>E1478-F1478</f>
        <v>33847.760000000002</v>
      </c>
      <c r="I1478" s="6">
        <f>+I1477+G1478-H1478</f>
        <v>502053.84099999862</v>
      </c>
      <c r="J1478" s="19" t="s">
        <v>6196</v>
      </c>
      <c r="K1478" s="7">
        <v>5</v>
      </c>
      <c r="L1478" s="49" t="s">
        <v>5540</v>
      </c>
    </row>
    <row r="1479" spans="1:12" x14ac:dyDescent="0.2">
      <c r="A1479" s="105">
        <v>41729</v>
      </c>
      <c r="B1479" s="7">
        <v>6111</v>
      </c>
      <c r="C1479" s="19" t="s">
        <v>5790</v>
      </c>
      <c r="D1479" s="6"/>
      <c r="E1479" s="6"/>
      <c r="F1479" s="6">
        <f>E1479*0.05</f>
        <v>0</v>
      </c>
      <c r="G1479" s="6"/>
      <c r="H1479" s="6">
        <f>E1479-F1479</f>
        <v>0</v>
      </c>
      <c r="I1479" s="6">
        <f>+I1478+G1479-H1479</f>
        <v>502053.84099999862</v>
      </c>
      <c r="J1479" s="19" t="s">
        <v>5790</v>
      </c>
      <c r="K1479" s="7"/>
      <c r="L1479" t="s">
        <v>5789</v>
      </c>
    </row>
    <row r="1480" spans="1:12" x14ac:dyDescent="0.2">
      <c r="A1480" s="105">
        <v>41729</v>
      </c>
      <c r="B1480" s="7">
        <v>6112</v>
      </c>
      <c r="C1480" s="19" t="s">
        <v>8357</v>
      </c>
      <c r="D1480" s="6">
        <v>1950</v>
      </c>
      <c r="E1480" s="6">
        <v>1950</v>
      </c>
      <c r="F1480" s="6">
        <f>E1480*0.05</f>
        <v>97.5</v>
      </c>
      <c r="G1480" s="6"/>
      <c r="H1480" s="6">
        <f>E1480-F1480</f>
        <v>1852.5</v>
      </c>
      <c r="I1480" s="6">
        <f>+I1479+G1480-H1480</f>
        <v>500201.34099999862</v>
      </c>
      <c r="J1480" s="19" t="s">
        <v>7790</v>
      </c>
      <c r="K1480" s="7">
        <v>5</v>
      </c>
      <c r="L1480" s="49" t="s">
        <v>5540</v>
      </c>
    </row>
    <row r="1481" spans="1:12" x14ac:dyDescent="0.2">
      <c r="A1481" s="105">
        <v>41729</v>
      </c>
      <c r="B1481" s="7">
        <v>6113</v>
      </c>
      <c r="C1481" s="19" t="s">
        <v>6442</v>
      </c>
      <c r="D1481" s="6">
        <v>1000</v>
      </c>
      <c r="E1481" s="6">
        <v>1000</v>
      </c>
      <c r="F1481" s="6"/>
      <c r="G1481" s="6"/>
      <c r="H1481" s="6">
        <f>E1481-F1481</f>
        <v>1000</v>
      </c>
      <c r="I1481" s="6">
        <f>+I1480+G1481-H1481</f>
        <v>499201.34099999862</v>
      </c>
      <c r="J1481" s="19" t="s">
        <v>7158</v>
      </c>
      <c r="K1481" s="7"/>
      <c r="L1481" s="49" t="s">
        <v>5540</v>
      </c>
    </row>
    <row r="1482" spans="1:12" x14ac:dyDescent="0.2">
      <c r="A1482" s="19"/>
      <c r="B1482" s="7"/>
      <c r="C1482" s="19" t="s">
        <v>7117</v>
      </c>
      <c r="D1482" s="6"/>
      <c r="E1482" s="6"/>
      <c r="F1482" s="6">
        <f>E1482*0.05</f>
        <v>0</v>
      </c>
      <c r="G1482" s="6"/>
      <c r="H1482" s="6">
        <v>2159.02</v>
      </c>
      <c r="I1482" s="6">
        <f>+I1481+G1482-H1482</f>
        <v>497042.3209999986</v>
      </c>
      <c r="J1482" s="19"/>
      <c r="K1482" s="7"/>
    </row>
    <row r="1483" spans="1:12" x14ac:dyDescent="0.2">
      <c r="A1483" s="105">
        <v>41703</v>
      </c>
      <c r="B1483" s="7"/>
      <c r="C1483" s="19" t="s">
        <v>8356</v>
      </c>
      <c r="D1483" s="6"/>
      <c r="E1483" s="6"/>
      <c r="F1483" s="6"/>
      <c r="G1483" s="6"/>
      <c r="H1483" s="6">
        <v>8306</v>
      </c>
      <c r="I1483" s="4">
        <f>+I1482+G1483-H1483</f>
        <v>488736.3209999986</v>
      </c>
      <c r="J1483" s="19"/>
      <c r="K1483" s="7"/>
    </row>
    <row r="1484" spans="1:12" x14ac:dyDescent="0.2">
      <c r="A1484" s="19"/>
      <c r="B1484" s="7"/>
      <c r="C1484" s="87" t="s">
        <v>8355</v>
      </c>
      <c r="D1484" s="6"/>
      <c r="E1484" s="6"/>
      <c r="F1484" s="6"/>
      <c r="G1484" s="13"/>
      <c r="H1484" s="13"/>
      <c r="I1484" s="13">
        <f>+I1483+G1484-H1484</f>
        <v>488736.3209999986</v>
      </c>
      <c r="J1484" s="19"/>
      <c r="K1484" s="7"/>
    </row>
    <row r="1485" spans="1:12" x14ac:dyDescent="0.2">
      <c r="A1485" s="105">
        <v>41730</v>
      </c>
      <c r="B1485" s="7">
        <v>6114</v>
      </c>
      <c r="C1485" s="19" t="s">
        <v>7902</v>
      </c>
      <c r="D1485" s="6">
        <v>20750</v>
      </c>
      <c r="E1485" s="6">
        <v>20750</v>
      </c>
      <c r="F1485" s="6"/>
      <c r="G1485" s="6"/>
      <c r="H1485" s="6">
        <f>E1485-F1485</f>
        <v>20750</v>
      </c>
      <c r="I1485" s="6">
        <f>+I1484+G1485-H1485</f>
        <v>467986.3209999986</v>
      </c>
      <c r="J1485" s="19" t="s">
        <v>7837</v>
      </c>
      <c r="K1485" s="7"/>
      <c r="L1485" s="49" t="s">
        <v>5540</v>
      </c>
    </row>
    <row r="1486" spans="1:12" x14ac:dyDescent="0.2">
      <c r="A1486" s="105">
        <v>41730</v>
      </c>
      <c r="B1486" s="7">
        <v>6115</v>
      </c>
      <c r="C1486" s="19" t="s">
        <v>5971</v>
      </c>
      <c r="D1486" s="6">
        <v>1000</v>
      </c>
      <c r="E1486" s="6">
        <v>1000</v>
      </c>
      <c r="F1486" s="6"/>
      <c r="G1486" s="6"/>
      <c r="H1486" s="6">
        <f>E1486-F1486</f>
        <v>1000</v>
      </c>
      <c r="I1486" s="6">
        <f>+I1485+G1486-H1486</f>
        <v>466986.3209999986</v>
      </c>
      <c r="J1486" s="19" t="s">
        <v>7089</v>
      </c>
      <c r="K1486" s="7"/>
      <c r="L1486" s="49" t="s">
        <v>5540</v>
      </c>
    </row>
    <row r="1487" spans="1:12" x14ac:dyDescent="0.2">
      <c r="A1487" s="105">
        <v>41730</v>
      </c>
      <c r="B1487" s="7">
        <v>6116</v>
      </c>
      <c r="C1487" s="19" t="s">
        <v>7466</v>
      </c>
      <c r="D1487" s="6">
        <v>2000</v>
      </c>
      <c r="E1487" s="6">
        <v>2000</v>
      </c>
      <c r="F1487" s="6"/>
      <c r="G1487" s="6"/>
      <c r="H1487" s="6">
        <f>E1487-F1487</f>
        <v>2000</v>
      </c>
      <c r="I1487" s="6">
        <f>+I1486+G1487-H1487</f>
        <v>464986.3209999986</v>
      </c>
      <c r="J1487" s="19" t="s">
        <v>6080</v>
      </c>
      <c r="K1487" s="7"/>
      <c r="L1487" s="49" t="s">
        <v>5540</v>
      </c>
    </row>
    <row r="1488" spans="1:12" x14ac:dyDescent="0.2">
      <c r="A1488" s="105">
        <v>41732</v>
      </c>
      <c r="B1488" s="7">
        <v>6117</v>
      </c>
      <c r="C1488" s="19" t="s">
        <v>7628</v>
      </c>
      <c r="D1488" s="6">
        <v>6000</v>
      </c>
      <c r="E1488" s="6">
        <v>6000</v>
      </c>
      <c r="F1488" s="6">
        <f>E1488*0.05</f>
        <v>300</v>
      </c>
      <c r="G1488" s="6"/>
      <c r="H1488" s="6">
        <f>E1488-F1488</f>
        <v>5700</v>
      </c>
      <c r="I1488" s="6">
        <f>+I1487+G1488-H1488</f>
        <v>459286.3209999986</v>
      </c>
      <c r="J1488" s="19" t="s">
        <v>8354</v>
      </c>
      <c r="K1488" s="7">
        <v>5</v>
      </c>
      <c r="L1488" s="49" t="s">
        <v>5540</v>
      </c>
    </row>
    <row r="1489" spans="1:12" x14ac:dyDescent="0.2">
      <c r="A1489" s="105">
        <v>41732</v>
      </c>
      <c r="B1489" s="7">
        <v>6118</v>
      </c>
      <c r="C1489" s="19" t="s">
        <v>5676</v>
      </c>
      <c r="D1489" s="6">
        <v>12000</v>
      </c>
      <c r="E1489" s="6">
        <v>12000</v>
      </c>
      <c r="F1489" s="6">
        <f>E1489*0.05</f>
        <v>600</v>
      </c>
      <c r="G1489" s="6"/>
      <c r="H1489" s="6">
        <f>E1489-F1489</f>
        <v>11400</v>
      </c>
      <c r="I1489" s="6">
        <f>+I1488+G1489-H1489</f>
        <v>447886.3209999986</v>
      </c>
      <c r="J1489" s="19" t="s">
        <v>8353</v>
      </c>
      <c r="K1489" s="7">
        <v>5</v>
      </c>
      <c r="L1489" s="49" t="s">
        <v>5540</v>
      </c>
    </row>
    <row r="1490" spans="1:12" x14ac:dyDescent="0.2">
      <c r="A1490" s="105">
        <v>41732</v>
      </c>
      <c r="B1490" s="7">
        <v>6119</v>
      </c>
      <c r="C1490" s="19" t="s">
        <v>6206</v>
      </c>
      <c r="D1490" s="6">
        <v>3000</v>
      </c>
      <c r="E1490" s="6">
        <v>3000</v>
      </c>
      <c r="F1490" s="6"/>
      <c r="G1490" s="6"/>
      <c r="H1490" s="6">
        <f>E1490-F1490</f>
        <v>3000</v>
      </c>
      <c r="I1490" s="6">
        <f>+I1489+G1490-H1490</f>
        <v>444886.3209999986</v>
      </c>
      <c r="J1490" s="19" t="s">
        <v>7981</v>
      </c>
      <c r="K1490" s="7"/>
      <c r="L1490" s="49" t="s">
        <v>5540</v>
      </c>
    </row>
    <row r="1491" spans="1:12" x14ac:dyDescent="0.2">
      <c r="A1491" s="105">
        <v>41733</v>
      </c>
      <c r="B1491" s="7">
        <v>6120</v>
      </c>
      <c r="C1491" s="20" t="s">
        <v>7799</v>
      </c>
      <c r="D1491" s="6">
        <v>3400</v>
      </c>
      <c r="E1491" s="6">
        <v>3400</v>
      </c>
      <c r="F1491" s="6"/>
      <c r="G1491" s="6"/>
      <c r="H1491" s="6">
        <f>E1491-F1491</f>
        <v>3400</v>
      </c>
      <c r="I1491" s="6">
        <f>+I1490+G1491-H1491</f>
        <v>441486.3209999986</v>
      </c>
      <c r="J1491" s="20" t="s">
        <v>7364</v>
      </c>
      <c r="K1491" s="7">
        <v>5</v>
      </c>
      <c r="L1491" s="49" t="s">
        <v>5540</v>
      </c>
    </row>
    <row r="1492" spans="1:12" x14ac:dyDescent="0.2">
      <c r="A1492" s="105">
        <v>41733</v>
      </c>
      <c r="B1492" s="7">
        <v>6121</v>
      </c>
      <c r="C1492" s="20" t="s">
        <v>7884</v>
      </c>
      <c r="D1492" s="6">
        <v>2999.99</v>
      </c>
      <c r="E1492" s="6">
        <v>2999.99</v>
      </c>
      <c r="F1492" s="6">
        <v>127.12</v>
      </c>
      <c r="G1492" s="6"/>
      <c r="H1492" s="6">
        <f>E1492-F1492</f>
        <v>2872.87</v>
      </c>
      <c r="I1492" s="6">
        <f>+I1491+G1492-H1492</f>
        <v>438613.4509999986</v>
      </c>
      <c r="J1492" s="20" t="s">
        <v>7976</v>
      </c>
      <c r="K1492" s="7">
        <v>5</v>
      </c>
      <c r="L1492" s="49" t="s">
        <v>5540</v>
      </c>
    </row>
    <row r="1493" spans="1:12" x14ac:dyDescent="0.2">
      <c r="A1493" s="105">
        <v>41733</v>
      </c>
      <c r="B1493" s="7">
        <v>6122</v>
      </c>
      <c r="C1493" s="19" t="s">
        <v>8263</v>
      </c>
      <c r="D1493" s="6">
        <v>8600</v>
      </c>
      <c r="E1493" s="6">
        <v>8600</v>
      </c>
      <c r="F1493" s="6">
        <f>E1493*0.05</f>
        <v>430</v>
      </c>
      <c r="G1493" s="6"/>
      <c r="H1493" s="6">
        <f>E1493-F1493</f>
        <v>8170</v>
      </c>
      <c r="I1493" s="6">
        <f>+I1492+G1493-H1493</f>
        <v>430443.4509999986</v>
      </c>
      <c r="J1493" s="19" t="s">
        <v>2030</v>
      </c>
      <c r="K1493" s="7">
        <v>5</v>
      </c>
      <c r="L1493" s="49" t="s">
        <v>5540</v>
      </c>
    </row>
    <row r="1494" spans="1:12" x14ac:dyDescent="0.2">
      <c r="A1494" s="19"/>
      <c r="B1494" s="7">
        <v>6123</v>
      </c>
      <c r="C1494" s="19" t="s">
        <v>5790</v>
      </c>
      <c r="D1494" s="6"/>
      <c r="E1494" s="6"/>
      <c r="F1494" s="6">
        <f>E1494*0.05</f>
        <v>0</v>
      </c>
      <c r="G1494" s="6"/>
      <c r="H1494" s="6">
        <f>E1494-F1494</f>
        <v>0</v>
      </c>
      <c r="I1494" s="6">
        <f>+I1493+G1494-H1494</f>
        <v>430443.4509999986</v>
      </c>
      <c r="J1494" s="19" t="s">
        <v>5790</v>
      </c>
      <c r="K1494" s="7"/>
      <c r="L1494" t="s">
        <v>5789</v>
      </c>
    </row>
    <row r="1495" spans="1:12" x14ac:dyDescent="0.2">
      <c r="A1495" s="105">
        <v>41733</v>
      </c>
      <c r="B1495" s="7">
        <v>6124</v>
      </c>
      <c r="C1495" s="19" t="s">
        <v>8347</v>
      </c>
      <c r="D1495" s="6">
        <v>20000</v>
      </c>
      <c r="E1495" s="6">
        <v>20000</v>
      </c>
      <c r="F1495" s="6"/>
      <c r="G1495" s="6"/>
      <c r="H1495" s="6">
        <f>E1495-F1495</f>
        <v>20000</v>
      </c>
      <c r="I1495" s="6">
        <f>+I1494+G1495-H1495</f>
        <v>410443.4509999986</v>
      </c>
      <c r="J1495" s="19" t="s">
        <v>8228</v>
      </c>
      <c r="K1495" s="7"/>
      <c r="L1495" s="49" t="s">
        <v>5540</v>
      </c>
    </row>
    <row r="1496" spans="1:12" x14ac:dyDescent="0.2">
      <c r="A1496" s="105">
        <v>41737</v>
      </c>
      <c r="B1496" s="7">
        <v>6125</v>
      </c>
      <c r="C1496" s="19" t="s">
        <v>8352</v>
      </c>
      <c r="D1496" s="6">
        <v>725</v>
      </c>
      <c r="E1496" s="6">
        <v>725</v>
      </c>
      <c r="F1496" s="6">
        <f>E1496*0.05</f>
        <v>36.25</v>
      </c>
      <c r="G1496" s="6"/>
      <c r="H1496" s="6">
        <f>E1496-F1496</f>
        <v>688.75</v>
      </c>
      <c r="I1496" s="6">
        <f>+I1495+G1496-H1496</f>
        <v>409754.7009999986</v>
      </c>
      <c r="J1496" s="19" t="s">
        <v>8351</v>
      </c>
      <c r="K1496" s="7">
        <v>5</v>
      </c>
      <c r="L1496" s="49" t="s">
        <v>5540</v>
      </c>
    </row>
    <row r="1497" spans="1:12" x14ac:dyDescent="0.2">
      <c r="A1497" s="105">
        <v>41737</v>
      </c>
      <c r="B1497" s="7">
        <v>6126</v>
      </c>
      <c r="C1497" s="19" t="s">
        <v>8187</v>
      </c>
      <c r="D1497" s="6">
        <v>1025</v>
      </c>
      <c r="E1497" s="6">
        <v>1025</v>
      </c>
      <c r="F1497" s="6">
        <v>47.63</v>
      </c>
      <c r="G1497" s="6"/>
      <c r="H1497" s="6">
        <f>E1497-F1497</f>
        <v>977.37</v>
      </c>
      <c r="I1497" s="6">
        <f>+I1496+G1497-H1497</f>
        <v>408777.33099999861</v>
      </c>
      <c r="J1497" s="19" t="s">
        <v>8040</v>
      </c>
      <c r="K1497" s="7">
        <v>5</v>
      </c>
      <c r="L1497" s="49" t="s">
        <v>5540</v>
      </c>
    </row>
    <row r="1498" spans="1:12" x14ac:dyDescent="0.2">
      <c r="A1498" s="105">
        <v>41737</v>
      </c>
      <c r="B1498" s="7">
        <v>6127</v>
      </c>
      <c r="C1498" s="19" t="s">
        <v>7466</v>
      </c>
      <c r="D1498" s="6">
        <v>2000</v>
      </c>
      <c r="E1498" s="6">
        <v>2000</v>
      </c>
      <c r="F1498" s="6"/>
      <c r="G1498" s="6"/>
      <c r="H1498" s="6">
        <f>E1498-F1498</f>
        <v>2000</v>
      </c>
      <c r="I1498" s="6">
        <f>+I1497+G1498-H1498</f>
        <v>406777.33099999861</v>
      </c>
      <c r="J1498" s="19" t="s">
        <v>6080</v>
      </c>
      <c r="K1498" s="7"/>
      <c r="L1498" s="49" t="s">
        <v>5540</v>
      </c>
    </row>
    <row r="1499" spans="1:12" x14ac:dyDescent="0.2">
      <c r="A1499" s="105">
        <v>41740</v>
      </c>
      <c r="B1499" s="7">
        <v>6128</v>
      </c>
      <c r="C1499" s="19" t="s">
        <v>7799</v>
      </c>
      <c r="D1499" s="6">
        <v>3500</v>
      </c>
      <c r="E1499" s="6">
        <v>3500</v>
      </c>
      <c r="F1499" s="6"/>
      <c r="G1499" s="6"/>
      <c r="H1499" s="6">
        <f>E1499-F1499</f>
        <v>3500</v>
      </c>
      <c r="I1499" s="6">
        <f>+I1498+G1499-H1499</f>
        <v>403277.33099999861</v>
      </c>
      <c r="J1499" s="19" t="s">
        <v>7364</v>
      </c>
      <c r="K1499" s="7">
        <v>5</v>
      </c>
      <c r="L1499" s="49" t="s">
        <v>5540</v>
      </c>
    </row>
    <row r="1500" spans="1:12" x14ac:dyDescent="0.2">
      <c r="A1500" s="105">
        <v>41740</v>
      </c>
      <c r="B1500" s="7">
        <v>6129</v>
      </c>
      <c r="C1500" s="19" t="s">
        <v>8197</v>
      </c>
      <c r="D1500" s="6">
        <v>8000</v>
      </c>
      <c r="E1500" s="6">
        <v>8000</v>
      </c>
      <c r="F1500" s="6">
        <f>E1500*0.05</f>
        <v>400</v>
      </c>
      <c r="G1500" s="6"/>
      <c r="H1500" s="6">
        <f>E1500-F1500</f>
        <v>7600</v>
      </c>
      <c r="I1500" s="6">
        <f>+I1499+G1500-H1500</f>
        <v>395677.33099999861</v>
      </c>
      <c r="J1500" s="19" t="s">
        <v>8350</v>
      </c>
      <c r="K1500" s="7">
        <v>5</v>
      </c>
      <c r="L1500" s="49" t="s">
        <v>5540</v>
      </c>
    </row>
    <row r="1501" spans="1:12" x14ac:dyDescent="0.2">
      <c r="A1501" s="105">
        <v>41743</v>
      </c>
      <c r="B1501" s="7">
        <v>6130</v>
      </c>
      <c r="C1501" s="19" t="s">
        <v>8349</v>
      </c>
      <c r="D1501" s="6">
        <v>2200</v>
      </c>
      <c r="E1501" s="6">
        <v>2200</v>
      </c>
      <c r="F1501" s="6">
        <f>E1501*0.05</f>
        <v>110</v>
      </c>
      <c r="G1501" s="6"/>
      <c r="H1501" s="6">
        <f>E1501-F1501</f>
        <v>2090</v>
      </c>
      <c r="I1501" s="6">
        <f>+I1500+G1501-H1501</f>
        <v>393587.33099999861</v>
      </c>
      <c r="J1501" s="19" t="s">
        <v>7363</v>
      </c>
      <c r="K1501" s="7">
        <v>5</v>
      </c>
      <c r="L1501" s="49" t="s">
        <v>5540</v>
      </c>
    </row>
    <row r="1502" spans="1:12" x14ac:dyDescent="0.2">
      <c r="A1502" s="19"/>
      <c r="B1502" s="7">
        <v>6131</v>
      </c>
      <c r="C1502" s="19" t="s">
        <v>5790</v>
      </c>
      <c r="D1502" s="6"/>
      <c r="E1502" s="6"/>
      <c r="F1502" s="6">
        <f>E1502*0.05</f>
        <v>0</v>
      </c>
      <c r="G1502" s="6"/>
      <c r="H1502" s="6">
        <f>E1502-F1502</f>
        <v>0</v>
      </c>
      <c r="I1502" s="6">
        <f>+I1501+G1502-H1502</f>
        <v>393587.33099999861</v>
      </c>
      <c r="J1502" s="19" t="s">
        <v>5790</v>
      </c>
      <c r="K1502" s="7"/>
      <c r="L1502" t="s">
        <v>5789</v>
      </c>
    </row>
    <row r="1503" spans="1:12" x14ac:dyDescent="0.2">
      <c r="A1503" s="105">
        <v>41743</v>
      </c>
      <c r="B1503" s="7">
        <v>6132</v>
      </c>
      <c r="C1503" s="19" t="s">
        <v>7029</v>
      </c>
      <c r="D1503" s="6">
        <v>800</v>
      </c>
      <c r="E1503" s="6">
        <v>800</v>
      </c>
      <c r="F1503" s="6"/>
      <c r="G1503" s="6"/>
      <c r="H1503" s="6">
        <f>E1503-F1503</f>
        <v>800</v>
      </c>
      <c r="I1503" s="6">
        <f>+I1502+G1503-H1503</f>
        <v>392787.33099999861</v>
      </c>
      <c r="J1503" s="19" t="s">
        <v>6080</v>
      </c>
      <c r="K1503" s="7"/>
      <c r="L1503" s="49" t="s">
        <v>5540</v>
      </c>
    </row>
    <row r="1504" spans="1:12" x14ac:dyDescent="0.2">
      <c r="A1504" s="19"/>
      <c r="B1504" s="7">
        <v>6133</v>
      </c>
      <c r="C1504" s="19" t="s">
        <v>5790</v>
      </c>
      <c r="D1504" s="6"/>
      <c r="E1504" s="6"/>
      <c r="F1504" s="6">
        <f>E1504*0.05</f>
        <v>0</v>
      </c>
      <c r="G1504" s="6"/>
      <c r="H1504" s="6">
        <f>E1504-F1504</f>
        <v>0</v>
      </c>
      <c r="I1504" s="6">
        <f>+I1503+G1504-H1504</f>
        <v>392787.33099999861</v>
      </c>
      <c r="J1504" s="19" t="s">
        <v>5790</v>
      </c>
      <c r="K1504" s="7"/>
      <c r="L1504" t="s">
        <v>5789</v>
      </c>
    </row>
    <row r="1505" spans="1:12" x14ac:dyDescent="0.2">
      <c r="A1505" s="105">
        <v>41745</v>
      </c>
      <c r="B1505" s="7">
        <v>6134</v>
      </c>
      <c r="C1505" s="19" t="s">
        <v>7799</v>
      </c>
      <c r="D1505" s="6">
        <v>3500</v>
      </c>
      <c r="E1505" s="6">
        <v>3500</v>
      </c>
      <c r="F1505" s="6"/>
      <c r="G1505" s="6"/>
      <c r="H1505" s="6">
        <f>E1505-F1505</f>
        <v>3500</v>
      </c>
      <c r="I1505" s="6">
        <f>+I1504+G1505-H1505</f>
        <v>389287.33099999861</v>
      </c>
      <c r="J1505" s="19" t="s">
        <v>7364</v>
      </c>
      <c r="K1505" s="7">
        <v>5</v>
      </c>
      <c r="L1505" s="49" t="s">
        <v>5540</v>
      </c>
    </row>
    <row r="1506" spans="1:12" x14ac:dyDescent="0.2">
      <c r="A1506" s="105">
        <v>41746</v>
      </c>
      <c r="B1506" s="7">
        <v>6135</v>
      </c>
      <c r="C1506" s="19" t="s">
        <v>8204</v>
      </c>
      <c r="D1506" s="6">
        <v>1000</v>
      </c>
      <c r="E1506" s="6">
        <v>1000</v>
      </c>
      <c r="F1506" s="6"/>
      <c r="G1506" s="6"/>
      <c r="H1506" s="6">
        <f>E1506-F1506</f>
        <v>1000</v>
      </c>
      <c r="I1506" s="6">
        <f>+I1505+G1506-H1506</f>
        <v>388287.33099999861</v>
      </c>
      <c r="J1506" s="19" t="s">
        <v>6080</v>
      </c>
      <c r="K1506" s="7"/>
      <c r="L1506" s="49" t="s">
        <v>5540</v>
      </c>
    </row>
    <row r="1507" spans="1:12" x14ac:dyDescent="0.2">
      <c r="A1507" s="105">
        <v>41750</v>
      </c>
      <c r="B1507" s="7">
        <v>6136</v>
      </c>
      <c r="C1507" s="19" t="s">
        <v>7466</v>
      </c>
      <c r="D1507" s="6">
        <v>2500</v>
      </c>
      <c r="E1507" s="6">
        <v>2500</v>
      </c>
      <c r="F1507" s="6"/>
      <c r="G1507" s="6"/>
      <c r="H1507" s="6">
        <f>E1507-F1507</f>
        <v>2500</v>
      </c>
      <c r="I1507" s="6">
        <f>+I1506+G1507-H1507</f>
        <v>385787.33099999861</v>
      </c>
      <c r="J1507" s="19" t="s">
        <v>6080</v>
      </c>
      <c r="K1507" s="7"/>
      <c r="L1507" s="49" t="s">
        <v>5540</v>
      </c>
    </row>
    <row r="1508" spans="1:12" x14ac:dyDescent="0.2">
      <c r="A1508" s="105"/>
      <c r="B1508" s="7"/>
      <c r="C1508" s="20" t="s">
        <v>8272</v>
      </c>
      <c r="D1508" s="6"/>
      <c r="E1508" s="6"/>
      <c r="F1508" s="6"/>
      <c r="G1508" s="6">
        <v>1889757.17</v>
      </c>
      <c r="H1508" s="6"/>
      <c r="I1508" s="6">
        <f>+I1507+G1508-H1508</f>
        <v>2275544.5009999983</v>
      </c>
      <c r="J1508" s="19"/>
      <c r="K1508" s="7"/>
    </row>
    <row r="1509" spans="1:12" x14ac:dyDescent="0.2">
      <c r="A1509" s="105">
        <v>41753</v>
      </c>
      <c r="B1509" s="7">
        <v>6137</v>
      </c>
      <c r="C1509" s="19" t="s">
        <v>8348</v>
      </c>
      <c r="D1509" s="6">
        <v>8000</v>
      </c>
      <c r="E1509" s="6">
        <v>8000</v>
      </c>
      <c r="F1509" s="6"/>
      <c r="G1509" s="6"/>
      <c r="H1509" s="6">
        <f>E1509-F1509</f>
        <v>8000</v>
      </c>
      <c r="I1509" s="6">
        <f>+I1508+G1509-H1509</f>
        <v>2267544.5009999983</v>
      </c>
      <c r="J1509" s="19" t="s">
        <v>8346</v>
      </c>
      <c r="K1509" s="7"/>
      <c r="L1509" s="49" t="s">
        <v>5540</v>
      </c>
    </row>
    <row r="1510" spans="1:12" x14ac:dyDescent="0.2">
      <c r="A1510" s="105">
        <v>41753</v>
      </c>
      <c r="B1510" s="7">
        <v>6138</v>
      </c>
      <c r="C1510" s="19" t="s">
        <v>7903</v>
      </c>
      <c r="D1510" s="6">
        <v>10000</v>
      </c>
      <c r="E1510" s="6">
        <v>10000</v>
      </c>
      <c r="F1510" s="6"/>
      <c r="G1510" s="6"/>
      <c r="H1510" s="6">
        <f>E1510-F1510</f>
        <v>10000</v>
      </c>
      <c r="I1510" s="6">
        <f>+I1509+G1510-H1510</f>
        <v>2257544.5009999983</v>
      </c>
      <c r="J1510" s="19" t="s">
        <v>8346</v>
      </c>
      <c r="K1510" s="7"/>
      <c r="L1510" s="49" t="s">
        <v>5540</v>
      </c>
    </row>
    <row r="1511" spans="1:12" x14ac:dyDescent="0.2">
      <c r="A1511" s="105">
        <v>41753</v>
      </c>
      <c r="B1511" s="7">
        <v>6139</v>
      </c>
      <c r="C1511" s="19" t="s">
        <v>7888</v>
      </c>
      <c r="D1511" s="6">
        <v>10000</v>
      </c>
      <c r="E1511" s="6">
        <v>10000</v>
      </c>
      <c r="F1511" s="6"/>
      <c r="G1511" s="6"/>
      <c r="H1511" s="6">
        <f>E1511-F1511</f>
        <v>10000</v>
      </c>
      <c r="I1511" s="6">
        <f>+I1510+G1511-H1511</f>
        <v>2247544.5009999983</v>
      </c>
      <c r="J1511" s="19" t="s">
        <v>8346</v>
      </c>
      <c r="K1511" s="7"/>
      <c r="L1511" s="49" t="s">
        <v>5540</v>
      </c>
    </row>
    <row r="1512" spans="1:12" x14ac:dyDescent="0.2">
      <c r="A1512" s="105">
        <v>41753</v>
      </c>
      <c r="B1512" s="7">
        <v>6140</v>
      </c>
      <c r="C1512" s="19" t="s">
        <v>8229</v>
      </c>
      <c r="D1512" s="6">
        <v>10000</v>
      </c>
      <c r="E1512" s="6">
        <v>10000</v>
      </c>
      <c r="F1512" s="6"/>
      <c r="G1512" s="6"/>
      <c r="H1512" s="6">
        <f>E1512-F1512</f>
        <v>10000</v>
      </c>
      <c r="I1512" s="6">
        <f>+I1511+G1512-H1512</f>
        <v>2237544.5009999983</v>
      </c>
      <c r="J1512" s="19" t="s">
        <v>8346</v>
      </c>
      <c r="K1512" s="7"/>
      <c r="L1512" s="49" t="s">
        <v>5540</v>
      </c>
    </row>
    <row r="1513" spans="1:12" x14ac:dyDescent="0.2">
      <c r="A1513" s="105">
        <v>41753</v>
      </c>
      <c r="B1513" s="7">
        <v>6141</v>
      </c>
      <c r="C1513" s="19" t="s">
        <v>8347</v>
      </c>
      <c r="D1513" s="6">
        <v>20000</v>
      </c>
      <c r="E1513" s="6">
        <v>20000</v>
      </c>
      <c r="F1513" s="6"/>
      <c r="G1513" s="6"/>
      <c r="H1513" s="6">
        <f>E1513-F1513</f>
        <v>20000</v>
      </c>
      <c r="I1513" s="6">
        <f>+I1512+G1513-H1513</f>
        <v>2217544.5009999983</v>
      </c>
      <c r="J1513" s="19" t="s">
        <v>8346</v>
      </c>
      <c r="K1513" s="7"/>
      <c r="L1513" s="49" t="s">
        <v>5540</v>
      </c>
    </row>
    <row r="1514" spans="1:12" x14ac:dyDescent="0.2">
      <c r="A1514" s="105">
        <v>41753</v>
      </c>
      <c r="B1514" s="7">
        <v>6142</v>
      </c>
      <c r="C1514" s="19" t="s">
        <v>8345</v>
      </c>
      <c r="D1514" s="6">
        <v>9900</v>
      </c>
      <c r="E1514" s="6">
        <v>9900</v>
      </c>
      <c r="F1514" s="6"/>
      <c r="G1514" s="6"/>
      <c r="H1514" s="6">
        <f>E1514-F1514</f>
        <v>9900</v>
      </c>
      <c r="I1514" s="6">
        <f>+I1513+G1514-H1514</f>
        <v>2207644.5009999983</v>
      </c>
      <c r="J1514" s="19" t="s">
        <v>8246</v>
      </c>
      <c r="K1514" s="7"/>
      <c r="L1514" s="49" t="s">
        <v>5540</v>
      </c>
    </row>
    <row r="1515" spans="1:12" x14ac:dyDescent="0.2">
      <c r="A1515" s="105">
        <v>41753</v>
      </c>
      <c r="B1515" s="7">
        <v>6143</v>
      </c>
      <c r="C1515" s="19" t="s">
        <v>8344</v>
      </c>
      <c r="D1515" s="6">
        <v>9900</v>
      </c>
      <c r="E1515" s="6">
        <v>9900</v>
      </c>
      <c r="F1515" s="6"/>
      <c r="G1515" s="6"/>
      <c r="H1515" s="6">
        <f>E1515-F1515</f>
        <v>9900</v>
      </c>
      <c r="I1515" s="6">
        <f>+I1514+G1515-H1515</f>
        <v>2197744.5009999983</v>
      </c>
      <c r="J1515" s="19" t="s">
        <v>8246</v>
      </c>
      <c r="K1515" s="7"/>
      <c r="L1515" s="49" t="s">
        <v>5540</v>
      </c>
    </row>
    <row r="1516" spans="1:12" x14ac:dyDescent="0.2">
      <c r="A1516" s="105">
        <v>41753</v>
      </c>
      <c r="B1516" s="7">
        <v>6144</v>
      </c>
      <c r="C1516" s="19" t="s">
        <v>5991</v>
      </c>
      <c r="D1516" s="6">
        <v>9900</v>
      </c>
      <c r="E1516" s="6">
        <v>9900</v>
      </c>
      <c r="F1516" s="6"/>
      <c r="G1516" s="6"/>
      <c r="H1516" s="6">
        <f>E1516-F1516</f>
        <v>9900</v>
      </c>
      <c r="I1516" s="6">
        <f>+I1515+G1516-H1516</f>
        <v>2187844.5009999983</v>
      </c>
      <c r="J1516" s="19" t="s">
        <v>8246</v>
      </c>
      <c r="K1516" s="7"/>
      <c r="L1516" s="49" t="s">
        <v>5540</v>
      </c>
    </row>
    <row r="1517" spans="1:12" x14ac:dyDescent="0.2">
      <c r="A1517" s="19"/>
      <c r="B1517" s="7">
        <v>6145</v>
      </c>
      <c r="C1517" s="19" t="s">
        <v>5790</v>
      </c>
      <c r="D1517" s="6"/>
      <c r="E1517" s="6"/>
      <c r="F1517" s="6">
        <f>E1517*0.05</f>
        <v>0</v>
      </c>
      <c r="G1517" s="6"/>
      <c r="H1517" s="6">
        <f>E1517-F1517</f>
        <v>0</v>
      </c>
      <c r="I1517" s="6">
        <f>+I1516+G1517-H1517</f>
        <v>2187844.5009999983</v>
      </c>
      <c r="J1517" s="19" t="s">
        <v>5790</v>
      </c>
      <c r="K1517" s="7"/>
      <c r="L1517" t="s">
        <v>5789</v>
      </c>
    </row>
    <row r="1518" spans="1:12" x14ac:dyDescent="0.2">
      <c r="A1518" s="105">
        <v>41753</v>
      </c>
      <c r="B1518" s="7">
        <v>6146</v>
      </c>
      <c r="C1518" s="19" t="s">
        <v>7753</v>
      </c>
      <c r="D1518" s="6">
        <v>7600</v>
      </c>
      <c r="E1518" s="6">
        <v>7600</v>
      </c>
      <c r="F1518" s="6"/>
      <c r="G1518" s="6"/>
      <c r="H1518" s="6">
        <f>E1518-F1518</f>
        <v>7600</v>
      </c>
      <c r="I1518" s="6">
        <f>+I1517+G1518-H1518</f>
        <v>2180244.5009999983</v>
      </c>
      <c r="J1518" s="19" t="s">
        <v>8316</v>
      </c>
      <c r="K1518" s="7"/>
      <c r="L1518" s="49" t="s">
        <v>5540</v>
      </c>
    </row>
    <row r="1519" spans="1:12" x14ac:dyDescent="0.2">
      <c r="A1519" s="105">
        <v>41753</v>
      </c>
      <c r="B1519" s="7">
        <v>6147</v>
      </c>
      <c r="C1519" s="19" t="s">
        <v>6294</v>
      </c>
      <c r="D1519" s="6">
        <v>8800</v>
      </c>
      <c r="E1519" s="6">
        <v>8800</v>
      </c>
      <c r="F1519" s="6"/>
      <c r="G1519" s="6"/>
      <c r="H1519" s="6">
        <f>E1519-F1519</f>
        <v>8800</v>
      </c>
      <c r="I1519" s="6">
        <f>+I1518+G1519-H1519</f>
        <v>2171444.5009999983</v>
      </c>
      <c r="J1519" s="19" t="s">
        <v>7670</v>
      </c>
      <c r="K1519" s="7"/>
      <c r="L1519" s="49" t="s">
        <v>5540</v>
      </c>
    </row>
    <row r="1520" spans="1:12" x14ac:dyDescent="0.2">
      <c r="A1520" s="105">
        <v>41753</v>
      </c>
      <c r="B1520" s="7">
        <v>6148</v>
      </c>
      <c r="C1520" s="19" t="s">
        <v>7874</v>
      </c>
      <c r="D1520" s="6">
        <v>6600</v>
      </c>
      <c r="E1520" s="6">
        <v>6600</v>
      </c>
      <c r="F1520" s="6"/>
      <c r="G1520" s="6"/>
      <c r="H1520" s="6">
        <f>E1520-F1520</f>
        <v>6600</v>
      </c>
      <c r="I1520" s="6">
        <f>+I1519+G1520-H1520</f>
        <v>2164844.5009999983</v>
      </c>
      <c r="J1520" s="19" t="s">
        <v>7672</v>
      </c>
      <c r="K1520" s="7"/>
      <c r="L1520" s="49" t="s">
        <v>5540</v>
      </c>
    </row>
    <row r="1521" spans="1:12" x14ac:dyDescent="0.2">
      <c r="A1521" s="105">
        <v>41753</v>
      </c>
      <c r="B1521" s="7">
        <v>6149</v>
      </c>
      <c r="C1521" s="19" t="s">
        <v>6410</v>
      </c>
      <c r="D1521" s="6">
        <v>6600</v>
      </c>
      <c r="E1521" s="6">
        <v>6600</v>
      </c>
      <c r="F1521" s="6"/>
      <c r="G1521" s="6"/>
      <c r="H1521" s="6">
        <f>E1521-F1521</f>
        <v>6600</v>
      </c>
      <c r="I1521" s="6">
        <f>+I1520+G1521-H1521</f>
        <v>2158244.5009999983</v>
      </c>
      <c r="J1521" s="19" t="s">
        <v>7672</v>
      </c>
      <c r="K1521" s="7"/>
      <c r="L1521" s="49" t="s">
        <v>5540</v>
      </c>
    </row>
    <row r="1522" spans="1:12" x14ac:dyDescent="0.2">
      <c r="A1522" s="105">
        <v>41753</v>
      </c>
      <c r="B1522" s="7">
        <v>6150</v>
      </c>
      <c r="C1522" s="19" t="s">
        <v>8343</v>
      </c>
      <c r="D1522" s="6">
        <v>4400</v>
      </c>
      <c r="E1522" s="6">
        <v>4400</v>
      </c>
      <c r="F1522" s="6"/>
      <c r="G1522" s="6"/>
      <c r="H1522" s="6">
        <f>E1522-F1522</f>
        <v>4400</v>
      </c>
      <c r="I1522" s="6">
        <f>+I1521+G1522-H1522</f>
        <v>2153844.5009999983</v>
      </c>
      <c r="J1522" s="19" t="s">
        <v>6468</v>
      </c>
      <c r="K1522" s="7"/>
      <c r="L1522" s="49" t="s">
        <v>5540</v>
      </c>
    </row>
    <row r="1523" spans="1:12" x14ac:dyDescent="0.2">
      <c r="A1523" s="105">
        <v>41753</v>
      </c>
      <c r="B1523" s="7">
        <v>6151</v>
      </c>
      <c r="C1523" s="19" t="s">
        <v>7771</v>
      </c>
      <c r="D1523" s="6">
        <v>6600</v>
      </c>
      <c r="E1523" s="6">
        <v>6600</v>
      </c>
      <c r="F1523" s="6"/>
      <c r="G1523" s="6"/>
      <c r="H1523" s="6">
        <f>E1523-F1523</f>
        <v>6600</v>
      </c>
      <c r="I1523" s="6">
        <f>+I1522+G1523-H1523</f>
        <v>2147244.5009999983</v>
      </c>
      <c r="J1523" s="19" t="s">
        <v>8314</v>
      </c>
      <c r="K1523" s="7"/>
      <c r="L1523" s="49" t="s">
        <v>5540</v>
      </c>
    </row>
    <row r="1524" spans="1:12" x14ac:dyDescent="0.2">
      <c r="A1524" s="105">
        <v>41753</v>
      </c>
      <c r="B1524" s="7">
        <v>6152</v>
      </c>
      <c r="C1524" s="19" t="s">
        <v>8270</v>
      </c>
      <c r="D1524" s="6">
        <v>2750</v>
      </c>
      <c r="E1524" s="6">
        <v>2750</v>
      </c>
      <c r="F1524" s="6"/>
      <c r="G1524" s="6"/>
      <c r="H1524" s="6">
        <f>E1524-F1524</f>
        <v>2750</v>
      </c>
      <c r="I1524" s="6">
        <f>+I1523+G1524-H1524</f>
        <v>2144494.5009999983</v>
      </c>
      <c r="J1524" s="19" t="s">
        <v>6468</v>
      </c>
      <c r="K1524" s="7"/>
      <c r="L1524" s="49" t="s">
        <v>5540</v>
      </c>
    </row>
    <row r="1525" spans="1:12" x14ac:dyDescent="0.2">
      <c r="A1525" s="105">
        <v>41753</v>
      </c>
      <c r="B1525" s="7">
        <v>6153</v>
      </c>
      <c r="C1525" s="19" t="s">
        <v>8342</v>
      </c>
      <c r="D1525" s="6">
        <v>6600</v>
      </c>
      <c r="E1525" s="6">
        <v>6600</v>
      </c>
      <c r="F1525" s="6"/>
      <c r="G1525" s="6"/>
      <c r="H1525" s="6">
        <f>E1525-F1525</f>
        <v>6600</v>
      </c>
      <c r="I1525" s="6">
        <f>+I1524+G1525-H1525</f>
        <v>2137894.5009999983</v>
      </c>
      <c r="J1525" s="19" t="s">
        <v>7670</v>
      </c>
      <c r="K1525" s="7"/>
      <c r="L1525" s="49" t="s">
        <v>5540</v>
      </c>
    </row>
    <row r="1526" spans="1:12" x14ac:dyDescent="0.2">
      <c r="A1526" s="105">
        <v>41753</v>
      </c>
      <c r="B1526" s="7">
        <v>6154</v>
      </c>
      <c r="C1526" s="19" t="s">
        <v>8038</v>
      </c>
      <c r="D1526" s="6">
        <v>11000</v>
      </c>
      <c r="E1526" s="6">
        <v>11000</v>
      </c>
      <c r="F1526" s="6"/>
      <c r="G1526" s="6"/>
      <c r="H1526" s="6">
        <f>E1526-F1526</f>
        <v>11000</v>
      </c>
      <c r="I1526" s="6">
        <f>+I1525+G1526-H1526</f>
        <v>2126894.5009999983</v>
      </c>
      <c r="J1526" s="19" t="s">
        <v>7670</v>
      </c>
      <c r="K1526" s="7"/>
      <c r="L1526" s="49" t="s">
        <v>5540</v>
      </c>
    </row>
    <row r="1527" spans="1:12" x14ac:dyDescent="0.2">
      <c r="A1527" s="105">
        <v>41753</v>
      </c>
      <c r="B1527" s="7">
        <v>6155</v>
      </c>
      <c r="C1527" s="19" t="s">
        <v>8341</v>
      </c>
      <c r="D1527" s="6">
        <v>6600</v>
      </c>
      <c r="E1527" s="6">
        <v>6600</v>
      </c>
      <c r="F1527" s="6"/>
      <c r="G1527" s="6"/>
      <c r="H1527" s="6">
        <f>E1527-F1527</f>
        <v>6600</v>
      </c>
      <c r="I1527" s="6">
        <f>+I1526+G1527-H1527</f>
        <v>2120294.5009999983</v>
      </c>
      <c r="J1527" s="19" t="s">
        <v>7670</v>
      </c>
      <c r="K1527" s="7"/>
      <c r="L1527" s="49" t="s">
        <v>5540</v>
      </c>
    </row>
    <row r="1528" spans="1:12" x14ac:dyDescent="0.2">
      <c r="A1528" s="105">
        <v>41753</v>
      </c>
      <c r="B1528" s="7">
        <v>6156</v>
      </c>
      <c r="C1528" s="19" t="s">
        <v>6701</v>
      </c>
      <c r="D1528" s="6">
        <v>6600</v>
      </c>
      <c r="E1528" s="6">
        <v>6600</v>
      </c>
      <c r="F1528" s="6"/>
      <c r="G1528" s="6"/>
      <c r="H1528" s="6">
        <f>E1528-F1528</f>
        <v>6600</v>
      </c>
      <c r="I1528" s="6">
        <f>+I1527+G1528-H1528</f>
        <v>2113694.5009999983</v>
      </c>
      <c r="J1528" s="19" t="s">
        <v>7670</v>
      </c>
      <c r="K1528" s="7"/>
      <c r="L1528" s="49" t="s">
        <v>5540</v>
      </c>
    </row>
    <row r="1529" spans="1:12" x14ac:dyDescent="0.2">
      <c r="A1529" s="105">
        <v>41753</v>
      </c>
      <c r="B1529" s="7">
        <v>6157</v>
      </c>
      <c r="C1529" s="19" t="s">
        <v>6442</v>
      </c>
      <c r="D1529" s="6">
        <v>8800</v>
      </c>
      <c r="E1529" s="6">
        <v>8800</v>
      </c>
      <c r="F1529" s="6"/>
      <c r="G1529" s="6"/>
      <c r="H1529" s="6">
        <f>E1529-F1529</f>
        <v>8800</v>
      </c>
      <c r="I1529" s="6">
        <f>+I1528+G1529-H1529</f>
        <v>2104894.5009999983</v>
      </c>
      <c r="J1529" s="19" t="s">
        <v>8340</v>
      </c>
      <c r="K1529" s="7"/>
      <c r="L1529" s="49" t="s">
        <v>5540</v>
      </c>
    </row>
    <row r="1530" spans="1:12" x14ac:dyDescent="0.2">
      <c r="A1530" s="105">
        <v>41753</v>
      </c>
      <c r="B1530" s="7">
        <v>6158</v>
      </c>
      <c r="C1530" s="19" t="s">
        <v>7799</v>
      </c>
      <c r="D1530" s="6">
        <v>6600</v>
      </c>
      <c r="E1530" s="6">
        <v>6600</v>
      </c>
      <c r="F1530" s="6"/>
      <c r="G1530" s="6"/>
      <c r="H1530" s="6">
        <f>E1530-F1530</f>
        <v>6600</v>
      </c>
      <c r="I1530" s="6">
        <f>+I1529+G1530-H1530</f>
        <v>2098294.5009999983</v>
      </c>
      <c r="J1530" s="19" t="s">
        <v>8339</v>
      </c>
      <c r="K1530" s="7"/>
      <c r="L1530" s="49" t="s">
        <v>5540</v>
      </c>
    </row>
    <row r="1531" spans="1:12" x14ac:dyDescent="0.2">
      <c r="A1531" s="105">
        <v>41753</v>
      </c>
      <c r="B1531" s="7">
        <v>6159</v>
      </c>
      <c r="C1531" s="19" t="s">
        <v>8338</v>
      </c>
      <c r="D1531" s="6">
        <v>6600</v>
      </c>
      <c r="E1531" s="6">
        <v>6600</v>
      </c>
      <c r="F1531" s="6"/>
      <c r="G1531" s="6"/>
      <c r="H1531" s="6">
        <f>E1531-F1531</f>
        <v>6600</v>
      </c>
      <c r="I1531" s="6">
        <f>+I1530+G1531-H1531</f>
        <v>2091694.5009999983</v>
      </c>
      <c r="J1531" s="19" t="s">
        <v>7670</v>
      </c>
      <c r="K1531" s="7"/>
      <c r="L1531" s="49" t="s">
        <v>5540</v>
      </c>
    </row>
    <row r="1532" spans="1:12" x14ac:dyDescent="0.2">
      <c r="A1532" s="105">
        <v>41753</v>
      </c>
      <c r="B1532" s="7">
        <v>6160</v>
      </c>
      <c r="C1532" s="19" t="s">
        <v>7993</v>
      </c>
      <c r="D1532" s="6">
        <v>10000</v>
      </c>
      <c r="E1532" s="6">
        <v>10000</v>
      </c>
      <c r="F1532" s="6"/>
      <c r="G1532" s="6"/>
      <c r="H1532" s="6">
        <f>E1532-F1532</f>
        <v>10000</v>
      </c>
      <c r="I1532" s="6">
        <f>+I1531+G1532-H1532</f>
        <v>2081694.5009999983</v>
      </c>
      <c r="J1532" s="19" t="s">
        <v>8067</v>
      </c>
      <c r="K1532" s="7"/>
      <c r="L1532" s="49" t="s">
        <v>5540</v>
      </c>
    </row>
    <row r="1533" spans="1:12" x14ac:dyDescent="0.2">
      <c r="A1533" s="105">
        <v>41753</v>
      </c>
      <c r="B1533" s="7">
        <v>6161</v>
      </c>
      <c r="C1533" s="19" t="s">
        <v>8337</v>
      </c>
      <c r="D1533" s="6">
        <v>7600</v>
      </c>
      <c r="E1533" s="6">
        <v>7600</v>
      </c>
      <c r="F1533" s="6"/>
      <c r="G1533" s="6"/>
      <c r="H1533" s="6">
        <f>E1533-F1533</f>
        <v>7600</v>
      </c>
      <c r="I1533" s="6">
        <f>+I1532+G1533-H1533</f>
        <v>2074094.5009999983</v>
      </c>
      <c r="J1533" s="19" t="s">
        <v>8336</v>
      </c>
      <c r="K1533" s="7"/>
      <c r="L1533" s="49" t="s">
        <v>5540</v>
      </c>
    </row>
    <row r="1534" spans="1:12" x14ac:dyDescent="0.2">
      <c r="A1534" s="105">
        <v>41753</v>
      </c>
      <c r="B1534" s="7">
        <v>6162</v>
      </c>
      <c r="C1534" s="19" t="s">
        <v>8335</v>
      </c>
      <c r="D1534" s="6">
        <v>6600</v>
      </c>
      <c r="E1534" s="6">
        <v>6600</v>
      </c>
      <c r="F1534" s="6"/>
      <c r="G1534" s="6"/>
      <c r="H1534" s="6">
        <f>E1534-F1534</f>
        <v>6600</v>
      </c>
      <c r="I1534" s="6">
        <f>+I1533+G1534-H1534</f>
        <v>2067494.5009999983</v>
      </c>
      <c r="J1534" s="19" t="s">
        <v>8334</v>
      </c>
      <c r="K1534" s="7"/>
      <c r="L1534" s="49" t="s">
        <v>5540</v>
      </c>
    </row>
    <row r="1535" spans="1:12" x14ac:dyDescent="0.2">
      <c r="A1535" s="105">
        <v>41753</v>
      </c>
      <c r="B1535" s="7">
        <v>6163</v>
      </c>
      <c r="C1535" s="19" t="s">
        <v>6351</v>
      </c>
      <c r="D1535" s="6">
        <v>6600</v>
      </c>
      <c r="E1535" s="6">
        <v>6600</v>
      </c>
      <c r="F1535" s="6"/>
      <c r="G1535" s="6"/>
      <c r="H1535" s="6">
        <f>E1535-F1535</f>
        <v>6600</v>
      </c>
      <c r="I1535" s="6">
        <f>+I1534+G1535-H1535</f>
        <v>2060894.5009999983</v>
      </c>
      <c r="J1535" s="19" t="s">
        <v>6468</v>
      </c>
      <c r="K1535" s="7"/>
      <c r="L1535" s="49" t="s">
        <v>5540</v>
      </c>
    </row>
    <row r="1536" spans="1:12" x14ac:dyDescent="0.2">
      <c r="A1536" s="105">
        <v>41753</v>
      </c>
      <c r="B1536" s="7">
        <v>6164</v>
      </c>
      <c r="C1536" s="19" t="s">
        <v>7901</v>
      </c>
      <c r="D1536" s="6">
        <v>7000</v>
      </c>
      <c r="E1536" s="6">
        <v>7000</v>
      </c>
      <c r="F1536" s="6"/>
      <c r="G1536" s="6"/>
      <c r="H1536" s="6">
        <f>E1536-F1536</f>
        <v>7000</v>
      </c>
      <c r="I1536" s="6">
        <f>+I1535+G1536-H1536</f>
        <v>2053894.5009999983</v>
      </c>
      <c r="J1536" s="19" t="s">
        <v>8333</v>
      </c>
      <c r="K1536" s="7"/>
      <c r="L1536" s="49" t="s">
        <v>5540</v>
      </c>
    </row>
    <row r="1537" spans="1:12" x14ac:dyDescent="0.2">
      <c r="A1537" s="105">
        <v>41753</v>
      </c>
      <c r="B1537" s="7">
        <v>6165</v>
      </c>
      <c r="C1537" s="19" t="s">
        <v>7846</v>
      </c>
      <c r="D1537" s="6">
        <v>5700</v>
      </c>
      <c r="E1537" s="6">
        <v>5700</v>
      </c>
      <c r="F1537" s="6"/>
      <c r="G1537" s="6"/>
      <c r="H1537" s="6">
        <f>E1537-F1537</f>
        <v>5700</v>
      </c>
      <c r="I1537" s="6">
        <f>+I1536+G1537-H1537</f>
        <v>2048194.5009999983</v>
      </c>
      <c r="J1537" s="19" t="s">
        <v>8332</v>
      </c>
      <c r="K1537" s="7"/>
      <c r="L1537" s="49" t="s">
        <v>5540</v>
      </c>
    </row>
    <row r="1538" spans="1:12" x14ac:dyDescent="0.2">
      <c r="A1538" s="105">
        <v>41753</v>
      </c>
      <c r="B1538" s="7">
        <v>6166</v>
      </c>
      <c r="C1538" s="19" t="s">
        <v>8331</v>
      </c>
      <c r="D1538" s="6">
        <v>2200</v>
      </c>
      <c r="E1538" s="6">
        <v>2200</v>
      </c>
      <c r="F1538" s="6"/>
      <c r="G1538" s="6"/>
      <c r="H1538" s="6">
        <f>E1538-F1538</f>
        <v>2200</v>
      </c>
      <c r="I1538" s="6">
        <f>+I1537+G1538-H1538</f>
        <v>2045994.5009999983</v>
      </c>
      <c r="J1538" s="19" t="s">
        <v>8326</v>
      </c>
      <c r="K1538" s="7"/>
      <c r="L1538" s="49" t="s">
        <v>5540</v>
      </c>
    </row>
    <row r="1539" spans="1:12" x14ac:dyDescent="0.2">
      <c r="A1539" s="105">
        <v>41753</v>
      </c>
      <c r="B1539" s="7">
        <v>6167</v>
      </c>
      <c r="C1539" s="19" t="s">
        <v>8292</v>
      </c>
      <c r="D1539" s="6">
        <v>2200</v>
      </c>
      <c r="E1539" s="6">
        <v>2200</v>
      </c>
      <c r="F1539" s="6"/>
      <c r="G1539" s="6"/>
      <c r="H1539" s="6">
        <f>E1539-F1539</f>
        <v>2200</v>
      </c>
      <c r="I1539" s="6">
        <f>+I1538+G1539-H1539</f>
        <v>2043794.5009999983</v>
      </c>
      <c r="J1539" s="19" t="s">
        <v>8326</v>
      </c>
      <c r="K1539" s="7"/>
      <c r="L1539" s="49" t="s">
        <v>5540</v>
      </c>
    </row>
    <row r="1540" spans="1:12" x14ac:dyDescent="0.2">
      <c r="A1540" s="105">
        <v>41753</v>
      </c>
      <c r="B1540" s="7">
        <v>6168</v>
      </c>
      <c r="C1540" s="19" t="s">
        <v>8330</v>
      </c>
      <c r="D1540" s="6">
        <v>2200</v>
      </c>
      <c r="E1540" s="6">
        <v>2200</v>
      </c>
      <c r="F1540" s="6"/>
      <c r="G1540" s="6"/>
      <c r="H1540" s="6">
        <f>E1540-F1540</f>
        <v>2200</v>
      </c>
      <c r="I1540" s="6">
        <f>+I1539+G1540-H1540</f>
        <v>2041594.5009999983</v>
      </c>
      <c r="J1540" s="19" t="s">
        <v>8326</v>
      </c>
      <c r="K1540" s="7"/>
      <c r="L1540" s="49" t="s">
        <v>5540</v>
      </c>
    </row>
    <row r="1541" spans="1:12" x14ac:dyDescent="0.2">
      <c r="A1541" s="105">
        <v>41753</v>
      </c>
      <c r="B1541" s="7">
        <v>6169</v>
      </c>
      <c r="C1541" s="19" t="s">
        <v>8329</v>
      </c>
      <c r="D1541" s="6">
        <v>4000</v>
      </c>
      <c r="E1541" s="6">
        <v>4000</v>
      </c>
      <c r="F1541" s="6"/>
      <c r="G1541" s="6"/>
      <c r="H1541" s="6">
        <f>E1541-F1541</f>
        <v>4000</v>
      </c>
      <c r="I1541" s="6">
        <f>+I1540+G1541-H1541</f>
        <v>2037594.5009999983</v>
      </c>
      <c r="J1541" s="19" t="s">
        <v>8328</v>
      </c>
      <c r="K1541" s="7"/>
      <c r="L1541" s="49" t="s">
        <v>5540</v>
      </c>
    </row>
    <row r="1542" spans="1:12" x14ac:dyDescent="0.2">
      <c r="A1542" s="105">
        <v>41753</v>
      </c>
      <c r="B1542" s="7">
        <v>6170</v>
      </c>
      <c r="C1542" s="19" t="s">
        <v>8327</v>
      </c>
      <c r="D1542" s="6">
        <v>4140</v>
      </c>
      <c r="E1542" s="6">
        <v>4140</v>
      </c>
      <c r="F1542" s="6"/>
      <c r="G1542" s="6"/>
      <c r="H1542" s="6">
        <f>E1542-F1542</f>
        <v>4140</v>
      </c>
      <c r="I1542" s="6">
        <f>+I1541+G1542-H1542</f>
        <v>2033454.5009999983</v>
      </c>
      <c r="J1542" s="19" t="s">
        <v>8326</v>
      </c>
      <c r="K1542" s="7"/>
      <c r="L1542" s="49" t="s">
        <v>5540</v>
      </c>
    </row>
    <row r="1543" spans="1:12" x14ac:dyDescent="0.2">
      <c r="A1543" s="105">
        <v>41753</v>
      </c>
      <c r="B1543" s="7">
        <v>6171</v>
      </c>
      <c r="C1543" s="19" t="s">
        <v>8325</v>
      </c>
      <c r="D1543" s="6">
        <v>5000</v>
      </c>
      <c r="E1543" s="6">
        <v>5000</v>
      </c>
      <c r="F1543" s="6"/>
      <c r="G1543" s="6"/>
      <c r="H1543" s="6">
        <f>E1543-F1543</f>
        <v>5000</v>
      </c>
      <c r="I1543" s="6">
        <f>+I1542+G1543-H1543</f>
        <v>2028454.5009999983</v>
      </c>
      <c r="J1543" s="19" t="s">
        <v>8322</v>
      </c>
      <c r="K1543" s="7"/>
      <c r="L1543" s="49" t="s">
        <v>5540</v>
      </c>
    </row>
    <row r="1544" spans="1:12" x14ac:dyDescent="0.2">
      <c r="A1544" s="105">
        <v>41753</v>
      </c>
      <c r="B1544" s="7">
        <v>6172</v>
      </c>
      <c r="C1544" s="19" t="s">
        <v>7083</v>
      </c>
      <c r="D1544" s="6">
        <v>10000</v>
      </c>
      <c r="E1544" s="6">
        <v>10000</v>
      </c>
      <c r="F1544" s="6"/>
      <c r="G1544" s="6"/>
      <c r="H1544" s="6">
        <f>E1544-F1544</f>
        <v>10000</v>
      </c>
      <c r="I1544" s="6">
        <f>+I1543+G1544-H1544</f>
        <v>2018454.5009999983</v>
      </c>
      <c r="J1544" s="19" t="s">
        <v>8324</v>
      </c>
      <c r="K1544" s="7"/>
      <c r="L1544" s="49" t="s">
        <v>5540</v>
      </c>
    </row>
    <row r="1545" spans="1:12" x14ac:dyDescent="0.2">
      <c r="A1545" s="105">
        <v>41753</v>
      </c>
      <c r="B1545" s="7">
        <v>6173</v>
      </c>
      <c r="C1545" s="19" t="s">
        <v>8323</v>
      </c>
      <c r="D1545" s="6">
        <v>3000</v>
      </c>
      <c r="E1545" s="6">
        <v>3000</v>
      </c>
      <c r="F1545" s="6"/>
      <c r="G1545" s="6"/>
      <c r="H1545" s="6">
        <f>E1545-F1545</f>
        <v>3000</v>
      </c>
      <c r="I1545" s="6">
        <f>+I1544+G1545-H1545</f>
        <v>2015454.5009999983</v>
      </c>
      <c r="J1545" s="19" t="s">
        <v>8322</v>
      </c>
      <c r="K1545" s="7"/>
      <c r="L1545" s="49" t="s">
        <v>5540</v>
      </c>
    </row>
    <row r="1546" spans="1:12" x14ac:dyDescent="0.2">
      <c r="A1546" s="105">
        <v>41753</v>
      </c>
      <c r="B1546" s="7">
        <v>6174</v>
      </c>
      <c r="C1546" s="19" t="s">
        <v>8321</v>
      </c>
      <c r="D1546" s="6">
        <v>4000</v>
      </c>
      <c r="E1546" s="6">
        <v>4000</v>
      </c>
      <c r="F1546" s="6"/>
      <c r="G1546" s="6"/>
      <c r="H1546" s="6">
        <f>E1546-F1546</f>
        <v>4000</v>
      </c>
      <c r="I1546" s="6">
        <f>+I1545+G1546-H1546</f>
        <v>2011454.5009999983</v>
      </c>
      <c r="J1546" s="19" t="s">
        <v>8320</v>
      </c>
      <c r="K1546" s="7"/>
      <c r="L1546" s="49" t="s">
        <v>5540</v>
      </c>
    </row>
    <row r="1547" spans="1:12" x14ac:dyDescent="0.2">
      <c r="A1547" s="105">
        <v>41753</v>
      </c>
      <c r="B1547" s="7">
        <v>6175</v>
      </c>
      <c r="C1547" s="19" t="s">
        <v>8319</v>
      </c>
      <c r="D1547" s="6">
        <v>3500</v>
      </c>
      <c r="E1547" s="6">
        <v>3500</v>
      </c>
      <c r="F1547" s="6"/>
      <c r="G1547" s="6"/>
      <c r="H1547" s="6">
        <f>E1547-F1547</f>
        <v>3500</v>
      </c>
      <c r="I1547" s="6">
        <f>+I1546+G1547-H1547</f>
        <v>2007954.5009999983</v>
      </c>
      <c r="J1547" s="19" t="s">
        <v>8170</v>
      </c>
      <c r="K1547" s="7"/>
      <c r="L1547" s="49" t="s">
        <v>5540</v>
      </c>
    </row>
    <row r="1548" spans="1:12" x14ac:dyDescent="0.2">
      <c r="A1548" s="105">
        <v>41753</v>
      </c>
      <c r="B1548" s="7">
        <v>6176</v>
      </c>
      <c r="C1548" s="19" t="s">
        <v>7008</v>
      </c>
      <c r="D1548" s="6">
        <v>9900</v>
      </c>
      <c r="E1548" s="6">
        <v>9900</v>
      </c>
      <c r="F1548" s="6"/>
      <c r="G1548" s="6"/>
      <c r="H1548" s="6">
        <f>E1548-F1548</f>
        <v>9900</v>
      </c>
      <c r="I1548" s="6">
        <f>+I1547+G1548-H1548</f>
        <v>1998054.5009999983</v>
      </c>
      <c r="J1548" s="19" t="s">
        <v>8246</v>
      </c>
      <c r="K1548" s="7"/>
      <c r="L1548" s="49" t="s">
        <v>5540</v>
      </c>
    </row>
    <row r="1549" spans="1:12" x14ac:dyDescent="0.2">
      <c r="A1549" s="105">
        <v>41753</v>
      </c>
      <c r="B1549" s="7">
        <v>6177</v>
      </c>
      <c r="C1549" s="19" t="s">
        <v>8318</v>
      </c>
      <c r="D1549" s="6">
        <v>11000</v>
      </c>
      <c r="E1549" s="6">
        <v>11000</v>
      </c>
      <c r="F1549" s="6"/>
      <c r="G1549" s="6"/>
      <c r="H1549" s="6">
        <f>E1549-F1549</f>
        <v>11000</v>
      </c>
      <c r="I1549" s="6">
        <f>+I1548+G1549-H1549</f>
        <v>1987054.5009999983</v>
      </c>
      <c r="J1549" s="19" t="s">
        <v>7670</v>
      </c>
      <c r="K1549" s="7"/>
      <c r="L1549" s="49" t="s">
        <v>5540</v>
      </c>
    </row>
    <row r="1550" spans="1:12" x14ac:dyDescent="0.2">
      <c r="A1550" s="105">
        <v>41753</v>
      </c>
      <c r="B1550" s="7">
        <v>6178</v>
      </c>
      <c r="C1550" s="19" t="s">
        <v>8317</v>
      </c>
      <c r="D1550" s="6">
        <v>6600</v>
      </c>
      <c r="E1550" s="6">
        <v>6600</v>
      </c>
      <c r="F1550" s="6"/>
      <c r="G1550" s="6"/>
      <c r="H1550" s="6">
        <f>E1550-F1550</f>
        <v>6600</v>
      </c>
      <c r="I1550" s="6">
        <f>+I1549+G1550-H1550</f>
        <v>1980454.5009999983</v>
      </c>
      <c r="J1550" s="19" t="s">
        <v>8316</v>
      </c>
      <c r="K1550" s="7"/>
      <c r="L1550" s="49" t="s">
        <v>5540</v>
      </c>
    </row>
    <row r="1551" spans="1:12" x14ac:dyDescent="0.2">
      <c r="A1551" s="105">
        <v>41753</v>
      </c>
      <c r="B1551" s="7">
        <v>6179</v>
      </c>
      <c r="C1551" s="19" t="s">
        <v>8315</v>
      </c>
      <c r="D1551" s="6">
        <v>6600</v>
      </c>
      <c r="E1551" s="6">
        <v>6600</v>
      </c>
      <c r="F1551" s="6"/>
      <c r="G1551" s="6"/>
      <c r="H1551" s="6">
        <f>E1551-F1551</f>
        <v>6600</v>
      </c>
      <c r="I1551" s="6">
        <f>+I1550+G1551-H1551</f>
        <v>1973854.5009999983</v>
      </c>
      <c r="J1551" s="19" t="s">
        <v>8314</v>
      </c>
      <c r="K1551" s="7"/>
      <c r="L1551" s="49" t="s">
        <v>5540</v>
      </c>
    </row>
    <row r="1552" spans="1:12" x14ac:dyDescent="0.2">
      <c r="A1552" s="105">
        <v>41753</v>
      </c>
      <c r="B1552" s="7">
        <v>6180</v>
      </c>
      <c r="C1552" s="19" t="s">
        <v>8269</v>
      </c>
      <c r="D1552" s="6">
        <v>6600</v>
      </c>
      <c r="E1552" s="6">
        <v>6600</v>
      </c>
      <c r="F1552" s="6"/>
      <c r="G1552" s="6"/>
      <c r="H1552" s="6">
        <f>E1552-F1552</f>
        <v>6600</v>
      </c>
      <c r="I1552" s="6">
        <f>+I1551+G1552-H1552</f>
        <v>1967254.5009999983</v>
      </c>
      <c r="J1552" s="19" t="s">
        <v>6468</v>
      </c>
      <c r="K1552" s="7"/>
      <c r="L1552" s="49" t="s">
        <v>5540</v>
      </c>
    </row>
    <row r="1553" spans="1:12" x14ac:dyDescent="0.2">
      <c r="A1553" s="105">
        <v>41753</v>
      </c>
      <c r="B1553" s="7">
        <v>6181</v>
      </c>
      <c r="C1553" s="19" t="s">
        <v>8094</v>
      </c>
      <c r="D1553" s="6">
        <v>6000</v>
      </c>
      <c r="E1553" s="6">
        <v>6000</v>
      </c>
      <c r="F1553" s="6"/>
      <c r="G1553" s="6"/>
      <c r="H1553" s="6">
        <f>E1553-F1553</f>
        <v>6000</v>
      </c>
      <c r="I1553" s="6">
        <f>+I1552+G1553-H1553</f>
        <v>1961254.5009999983</v>
      </c>
      <c r="J1553" s="19" t="s">
        <v>8313</v>
      </c>
      <c r="K1553" s="7"/>
      <c r="L1553" s="49" t="s">
        <v>5540</v>
      </c>
    </row>
    <row r="1554" spans="1:12" x14ac:dyDescent="0.2">
      <c r="A1554" s="105">
        <v>41753</v>
      </c>
      <c r="B1554" s="7">
        <v>6182</v>
      </c>
      <c r="C1554" s="19" t="s">
        <v>7029</v>
      </c>
      <c r="D1554" s="6">
        <v>5000</v>
      </c>
      <c r="E1554" s="6">
        <v>5000</v>
      </c>
      <c r="F1554" s="6"/>
      <c r="G1554" s="6"/>
      <c r="H1554" s="6">
        <f>E1554-F1554</f>
        <v>5000</v>
      </c>
      <c r="I1554" s="6">
        <f>+I1553+G1554-H1554</f>
        <v>1956254.5009999983</v>
      </c>
      <c r="J1554" s="19" t="s">
        <v>8312</v>
      </c>
      <c r="K1554" s="7"/>
      <c r="L1554" s="49" t="s">
        <v>5540</v>
      </c>
    </row>
    <row r="1555" spans="1:12" x14ac:dyDescent="0.2">
      <c r="A1555" s="105">
        <v>41753</v>
      </c>
      <c r="B1555" s="7">
        <v>6183</v>
      </c>
      <c r="C1555" s="19" t="s">
        <v>5897</v>
      </c>
      <c r="D1555" s="6">
        <v>3200</v>
      </c>
      <c r="E1555" s="6">
        <v>3200</v>
      </c>
      <c r="F1555" s="6"/>
      <c r="G1555" s="6"/>
      <c r="H1555" s="6">
        <f>E1555-F1555</f>
        <v>3200</v>
      </c>
      <c r="I1555" s="6">
        <f>+I1554+G1555-H1555</f>
        <v>1953054.5009999983</v>
      </c>
      <c r="J1555" s="19" t="s">
        <v>8170</v>
      </c>
      <c r="K1555" s="7"/>
      <c r="L1555" s="49" t="s">
        <v>5540</v>
      </c>
    </row>
    <row r="1556" spans="1:12" x14ac:dyDescent="0.2">
      <c r="A1556" s="105">
        <v>41753</v>
      </c>
      <c r="B1556" s="7">
        <v>6184</v>
      </c>
      <c r="C1556" s="19" t="s">
        <v>7090</v>
      </c>
      <c r="D1556" s="6">
        <v>2000</v>
      </c>
      <c r="E1556" s="6">
        <v>2000</v>
      </c>
      <c r="F1556" s="6"/>
      <c r="G1556" s="6"/>
      <c r="H1556" s="6">
        <f>E1556-F1556</f>
        <v>2000</v>
      </c>
      <c r="I1556" s="6">
        <f>+I1555+G1556-H1556</f>
        <v>1951054.5009999983</v>
      </c>
      <c r="J1556" s="19" t="s">
        <v>8311</v>
      </c>
      <c r="K1556" s="7"/>
      <c r="L1556" s="49" t="s">
        <v>5540</v>
      </c>
    </row>
    <row r="1557" spans="1:12" x14ac:dyDescent="0.2">
      <c r="A1557" s="19"/>
      <c r="B1557" s="7">
        <v>6185</v>
      </c>
      <c r="C1557" s="19" t="s">
        <v>5790</v>
      </c>
      <c r="D1557" s="6"/>
      <c r="E1557" s="6"/>
      <c r="F1557" s="6">
        <f>E1557*0.05</f>
        <v>0</v>
      </c>
      <c r="G1557" s="6"/>
      <c r="H1557" s="6">
        <f>E1557-F1557</f>
        <v>0</v>
      </c>
      <c r="I1557" s="6">
        <f>+I1556+G1557-H1557</f>
        <v>1951054.5009999983</v>
      </c>
      <c r="J1557" s="19" t="s">
        <v>5790</v>
      </c>
      <c r="K1557" s="7"/>
      <c r="L1557" t="s">
        <v>5789</v>
      </c>
    </row>
    <row r="1558" spans="1:12" x14ac:dyDescent="0.2">
      <c r="A1558" s="105">
        <v>41753</v>
      </c>
      <c r="B1558" s="7">
        <v>6186</v>
      </c>
      <c r="C1558" s="19" t="s">
        <v>7466</v>
      </c>
      <c r="D1558" s="6">
        <v>25000</v>
      </c>
      <c r="E1558" s="6">
        <v>25000</v>
      </c>
      <c r="F1558" s="6"/>
      <c r="G1558" s="6"/>
      <c r="H1558" s="6">
        <f>E1558-F1558</f>
        <v>25000</v>
      </c>
      <c r="I1558" s="6">
        <f>+I1557+G1558-H1558</f>
        <v>1926054.5009999983</v>
      </c>
      <c r="J1558" s="19" t="s">
        <v>8310</v>
      </c>
      <c r="K1558" s="7"/>
      <c r="L1558" s="49" t="s">
        <v>5540</v>
      </c>
    </row>
    <row r="1559" spans="1:12" x14ac:dyDescent="0.2">
      <c r="A1559" s="105">
        <v>41753</v>
      </c>
      <c r="B1559" s="7">
        <v>6187</v>
      </c>
      <c r="C1559" s="19" t="s">
        <v>7799</v>
      </c>
      <c r="D1559" s="6">
        <v>3500</v>
      </c>
      <c r="E1559" s="6">
        <v>3500</v>
      </c>
      <c r="F1559" s="6"/>
      <c r="G1559" s="6"/>
      <c r="H1559" s="6">
        <f>E1559-F1559</f>
        <v>3500</v>
      </c>
      <c r="I1559" s="6">
        <f>+I1558+G1559-H1559</f>
        <v>1922554.5009999983</v>
      </c>
      <c r="J1559" s="19" t="s">
        <v>7364</v>
      </c>
      <c r="K1559" s="7">
        <v>5</v>
      </c>
      <c r="L1559" s="49" t="s">
        <v>5540</v>
      </c>
    </row>
    <row r="1560" spans="1:12" x14ac:dyDescent="0.2">
      <c r="A1560" s="105">
        <v>41753</v>
      </c>
      <c r="B1560" s="7">
        <v>6188</v>
      </c>
      <c r="C1560" s="19" t="s">
        <v>8309</v>
      </c>
      <c r="D1560" s="6">
        <v>3300</v>
      </c>
      <c r="E1560" s="6">
        <v>3300</v>
      </c>
      <c r="F1560" s="6"/>
      <c r="G1560" s="6"/>
      <c r="H1560" s="6">
        <f>E1560-F1560</f>
        <v>3300</v>
      </c>
      <c r="I1560" s="6">
        <f>+I1559+G1560-H1560</f>
        <v>1919254.5009999983</v>
      </c>
      <c r="J1560" s="19" t="s">
        <v>8170</v>
      </c>
      <c r="K1560" s="7"/>
      <c r="L1560" s="49" t="s">
        <v>5540</v>
      </c>
    </row>
    <row r="1561" spans="1:12" x14ac:dyDescent="0.2">
      <c r="A1561" s="105">
        <v>41753</v>
      </c>
      <c r="B1561" s="7">
        <v>6189</v>
      </c>
      <c r="C1561" s="19" t="s">
        <v>8308</v>
      </c>
      <c r="D1561" s="6">
        <v>2000</v>
      </c>
      <c r="E1561" s="6">
        <v>2000</v>
      </c>
      <c r="F1561" s="6"/>
      <c r="G1561" s="6"/>
      <c r="H1561" s="6">
        <f>E1561-F1561</f>
        <v>2000</v>
      </c>
      <c r="I1561" s="6">
        <f>+I1560+G1561-H1561</f>
        <v>1917254.5009999983</v>
      </c>
      <c r="J1561" s="19" t="s">
        <v>8170</v>
      </c>
      <c r="K1561" s="7"/>
      <c r="L1561" s="49" t="s">
        <v>5540</v>
      </c>
    </row>
    <row r="1562" spans="1:12" x14ac:dyDescent="0.2">
      <c r="A1562" s="19"/>
      <c r="B1562" s="7">
        <v>6190</v>
      </c>
      <c r="C1562" s="19" t="s">
        <v>5790</v>
      </c>
      <c r="D1562" s="6"/>
      <c r="E1562" s="6"/>
      <c r="F1562" s="6">
        <f>E1562*0.05</f>
        <v>0</v>
      </c>
      <c r="G1562" s="6"/>
      <c r="H1562" s="6">
        <f>E1562-F1562</f>
        <v>0</v>
      </c>
      <c r="I1562" s="6">
        <f>+I1561+G1562-H1562</f>
        <v>1917254.5009999983</v>
      </c>
      <c r="J1562" s="19" t="s">
        <v>5790</v>
      </c>
      <c r="K1562" s="7"/>
      <c r="L1562" t="s">
        <v>5789</v>
      </c>
    </row>
    <row r="1563" spans="1:12" x14ac:dyDescent="0.2">
      <c r="A1563" s="105">
        <v>41753</v>
      </c>
      <c r="B1563" s="7">
        <v>6191</v>
      </c>
      <c r="C1563" s="19" t="s">
        <v>8131</v>
      </c>
      <c r="D1563" s="6">
        <v>2000</v>
      </c>
      <c r="E1563" s="6">
        <v>2000</v>
      </c>
      <c r="F1563" s="6"/>
      <c r="G1563" s="6"/>
      <c r="H1563" s="6">
        <f>E1563-F1563</f>
        <v>2000</v>
      </c>
      <c r="I1563" s="6">
        <f>+I1562+G1563-H1563</f>
        <v>1915254.5009999983</v>
      </c>
      <c r="J1563" s="19" t="s">
        <v>8170</v>
      </c>
      <c r="K1563" s="7"/>
      <c r="L1563" s="49" t="s">
        <v>5540</v>
      </c>
    </row>
    <row r="1564" spans="1:12" x14ac:dyDescent="0.2">
      <c r="A1564" s="105">
        <v>41753</v>
      </c>
      <c r="B1564" s="7">
        <v>6192</v>
      </c>
      <c r="C1564" s="19" t="s">
        <v>7252</v>
      </c>
      <c r="D1564" s="6">
        <v>6600</v>
      </c>
      <c r="E1564" s="6">
        <v>6600</v>
      </c>
      <c r="F1564" s="6"/>
      <c r="G1564" s="6"/>
      <c r="H1564" s="6">
        <f>E1564-F1564</f>
        <v>6600</v>
      </c>
      <c r="I1564" s="6">
        <f>+I1563+G1564-H1564</f>
        <v>1908654.5009999983</v>
      </c>
      <c r="J1564" s="19" t="s">
        <v>7672</v>
      </c>
      <c r="K1564" s="7"/>
      <c r="L1564" s="49" t="s">
        <v>5540</v>
      </c>
    </row>
    <row r="1565" spans="1:12" x14ac:dyDescent="0.2">
      <c r="A1565" s="105">
        <v>41753</v>
      </c>
      <c r="B1565" s="7">
        <v>6193</v>
      </c>
      <c r="C1565" s="19" t="s">
        <v>418</v>
      </c>
      <c r="D1565" s="6">
        <v>3000</v>
      </c>
      <c r="E1565" s="6">
        <v>3000</v>
      </c>
      <c r="F1565" s="6"/>
      <c r="G1565" s="6"/>
      <c r="H1565" s="6">
        <f>E1565-F1565</f>
        <v>3000</v>
      </c>
      <c r="I1565" s="6">
        <f>+I1564+G1565-H1565</f>
        <v>1905654.5009999983</v>
      </c>
      <c r="J1565" s="19" t="s">
        <v>8307</v>
      </c>
      <c r="K1565" s="7"/>
      <c r="L1565" s="49" t="s">
        <v>5540</v>
      </c>
    </row>
    <row r="1566" spans="1:12" x14ac:dyDescent="0.2">
      <c r="A1566" s="105">
        <v>41753</v>
      </c>
      <c r="B1566" s="7">
        <v>6194</v>
      </c>
      <c r="C1566" s="19" t="s">
        <v>8093</v>
      </c>
      <c r="D1566" s="6">
        <v>2500</v>
      </c>
      <c r="E1566" s="6">
        <v>2500</v>
      </c>
      <c r="F1566" s="6"/>
      <c r="G1566" s="6"/>
      <c r="H1566" s="6">
        <f>E1566-F1566</f>
        <v>2500</v>
      </c>
      <c r="I1566" s="6">
        <f>+I1565+G1566-H1566</f>
        <v>1903154.5009999983</v>
      </c>
      <c r="J1566" s="19" t="s">
        <v>6468</v>
      </c>
      <c r="K1566" s="7"/>
      <c r="L1566" s="49" t="s">
        <v>5540</v>
      </c>
    </row>
    <row r="1567" spans="1:12" x14ac:dyDescent="0.2">
      <c r="A1567" s="105">
        <v>41753</v>
      </c>
      <c r="B1567" s="7">
        <v>6195</v>
      </c>
      <c r="C1567" s="19" t="s">
        <v>8306</v>
      </c>
      <c r="D1567" s="6">
        <v>10000</v>
      </c>
      <c r="E1567" s="6">
        <v>10000</v>
      </c>
      <c r="F1567" s="6"/>
      <c r="G1567" s="6"/>
      <c r="H1567" s="6">
        <f>E1567-F1567</f>
        <v>10000</v>
      </c>
      <c r="I1567" s="6">
        <f>+I1566+G1567-H1567</f>
        <v>1893154.5009999983</v>
      </c>
      <c r="J1567" s="19" t="s">
        <v>7089</v>
      </c>
      <c r="K1567" s="7"/>
      <c r="L1567" s="49" t="s">
        <v>5540</v>
      </c>
    </row>
    <row r="1568" spans="1:12" x14ac:dyDescent="0.2">
      <c r="A1568" s="105">
        <v>41753</v>
      </c>
      <c r="B1568" s="7">
        <v>6196</v>
      </c>
      <c r="C1568" s="19" t="s">
        <v>7665</v>
      </c>
      <c r="D1568" s="6">
        <v>3000</v>
      </c>
      <c r="E1568" s="6">
        <v>3000</v>
      </c>
      <c r="F1568" s="6"/>
      <c r="G1568" s="6"/>
      <c r="H1568" s="6">
        <f>E1568-F1568</f>
        <v>3000</v>
      </c>
      <c r="I1568" s="6">
        <f>+I1567+G1568-H1568</f>
        <v>1890154.5009999983</v>
      </c>
      <c r="J1568" s="19" t="s">
        <v>7089</v>
      </c>
      <c r="K1568" s="7"/>
      <c r="L1568" s="49" t="s">
        <v>5540</v>
      </c>
    </row>
    <row r="1569" spans="1:12" x14ac:dyDescent="0.2">
      <c r="A1569" s="105">
        <v>41753</v>
      </c>
      <c r="B1569" s="7">
        <v>6197</v>
      </c>
      <c r="C1569" s="19" t="s">
        <v>7458</v>
      </c>
      <c r="D1569" s="6">
        <v>6150</v>
      </c>
      <c r="E1569" s="6">
        <v>6150</v>
      </c>
      <c r="F1569" s="6"/>
      <c r="G1569" s="6"/>
      <c r="H1569" s="6">
        <f>E1569-F1569</f>
        <v>6150</v>
      </c>
      <c r="I1569" s="6">
        <f>+I1568+G1569-H1569</f>
        <v>1884004.5009999983</v>
      </c>
      <c r="J1569" s="19" t="s">
        <v>8305</v>
      </c>
      <c r="K1569" s="7"/>
      <c r="L1569" s="49" t="s">
        <v>5540</v>
      </c>
    </row>
    <row r="1570" spans="1:12" x14ac:dyDescent="0.2">
      <c r="A1570" s="105">
        <v>41757</v>
      </c>
      <c r="B1570" s="7">
        <v>6198</v>
      </c>
      <c r="C1570" s="19" t="s">
        <v>6294</v>
      </c>
      <c r="D1570" s="6">
        <v>12100</v>
      </c>
      <c r="E1570" s="6">
        <v>12100</v>
      </c>
      <c r="F1570" s="6"/>
      <c r="G1570" s="6"/>
      <c r="H1570" s="6">
        <f>E1570-F1570</f>
        <v>12100</v>
      </c>
      <c r="I1570" s="6">
        <f>+I1569+G1570-H1570</f>
        <v>1871904.5009999983</v>
      </c>
      <c r="J1570" s="19" t="s">
        <v>8304</v>
      </c>
      <c r="K1570" s="7"/>
      <c r="L1570" s="49" t="s">
        <v>5540</v>
      </c>
    </row>
    <row r="1571" spans="1:12" x14ac:dyDescent="0.2">
      <c r="A1571" s="105">
        <v>41757</v>
      </c>
      <c r="B1571" s="7">
        <v>6199</v>
      </c>
      <c r="C1571" s="19" t="s">
        <v>8167</v>
      </c>
      <c r="D1571" s="6">
        <v>2000</v>
      </c>
      <c r="E1571" s="6">
        <v>2000</v>
      </c>
      <c r="F1571" s="6">
        <v>200</v>
      </c>
      <c r="G1571" s="6"/>
      <c r="H1571" s="6">
        <f>E1571-F1571</f>
        <v>1800</v>
      </c>
      <c r="I1571" s="6">
        <f>+I1570+G1571-H1571</f>
        <v>1870104.5009999983</v>
      </c>
      <c r="J1571" s="19" t="s">
        <v>7656</v>
      </c>
      <c r="K1571" s="7">
        <v>5</v>
      </c>
      <c r="L1571" s="49" t="s">
        <v>5540</v>
      </c>
    </row>
    <row r="1572" spans="1:12" x14ac:dyDescent="0.2">
      <c r="A1572" s="105">
        <v>41757</v>
      </c>
      <c r="B1572" s="7">
        <v>6200</v>
      </c>
      <c r="C1572" s="19" t="s">
        <v>8070</v>
      </c>
      <c r="D1572" s="6">
        <v>2000</v>
      </c>
      <c r="E1572" s="6">
        <v>2000</v>
      </c>
      <c r="F1572" s="6">
        <v>200</v>
      </c>
      <c r="G1572" s="6"/>
      <c r="H1572" s="6">
        <f>E1572-F1572</f>
        <v>1800</v>
      </c>
      <c r="I1572" s="6">
        <f>+I1571+G1572-H1572</f>
        <v>1868304.5009999983</v>
      </c>
      <c r="J1572" s="19" t="s">
        <v>7656</v>
      </c>
      <c r="K1572" s="7"/>
      <c r="L1572" s="49" t="s">
        <v>5540</v>
      </c>
    </row>
    <row r="1573" spans="1:12" x14ac:dyDescent="0.2">
      <c r="A1573" s="19"/>
      <c r="B1573" s="7">
        <v>6201</v>
      </c>
      <c r="C1573" s="19" t="s">
        <v>5790</v>
      </c>
      <c r="D1573" s="6"/>
      <c r="E1573" s="6"/>
      <c r="F1573" s="6">
        <f>E1573*0.05</f>
        <v>0</v>
      </c>
      <c r="G1573" s="6"/>
      <c r="H1573" s="6">
        <f>E1573-F1573</f>
        <v>0</v>
      </c>
      <c r="I1573" s="6">
        <f>+I1572+G1573-H1573</f>
        <v>1868304.5009999983</v>
      </c>
      <c r="J1573" s="19" t="s">
        <v>5790</v>
      </c>
      <c r="K1573" s="7"/>
      <c r="L1573" t="s">
        <v>5789</v>
      </c>
    </row>
    <row r="1574" spans="1:12" x14ac:dyDescent="0.2">
      <c r="A1574" s="105">
        <v>41759</v>
      </c>
      <c r="B1574" s="7">
        <v>6202</v>
      </c>
      <c r="C1574" s="19" t="s">
        <v>7830</v>
      </c>
      <c r="D1574" s="6">
        <v>53708.39</v>
      </c>
      <c r="E1574" s="6">
        <v>53708.39</v>
      </c>
      <c r="F1574" s="6">
        <f>E1574*0.05</f>
        <v>2685.4195</v>
      </c>
      <c r="G1574" s="6"/>
      <c r="H1574" s="6">
        <f>E1574-F1574</f>
        <v>51022.970499999996</v>
      </c>
      <c r="I1574" s="6">
        <f>+I1573+G1574-H1574</f>
        <v>1817281.5304999982</v>
      </c>
      <c r="J1574" s="19" t="s">
        <v>7488</v>
      </c>
      <c r="K1574" s="7">
        <v>5</v>
      </c>
      <c r="L1574" s="49" t="s">
        <v>5540</v>
      </c>
    </row>
    <row r="1575" spans="1:12" x14ac:dyDescent="0.2">
      <c r="A1575" s="19"/>
      <c r="B1575" s="7"/>
      <c r="C1575" s="19" t="s">
        <v>7117</v>
      </c>
      <c r="D1575" s="6"/>
      <c r="E1575" s="6"/>
      <c r="F1575" s="6">
        <f>E1575*0.05</f>
        <v>0</v>
      </c>
      <c r="G1575" s="6"/>
      <c r="H1575" s="6">
        <f>1871.97+45.54</f>
        <v>1917.51</v>
      </c>
      <c r="I1575" s="6">
        <f>+I1574+G1575-H1575</f>
        <v>1815364.0204999982</v>
      </c>
      <c r="J1575" s="19"/>
      <c r="K1575" s="7"/>
    </row>
    <row r="1576" spans="1:12" x14ac:dyDescent="0.2">
      <c r="A1576" s="19"/>
      <c r="B1576" s="7"/>
      <c r="C1576" s="87" t="s">
        <v>8303</v>
      </c>
      <c r="D1576" s="6"/>
      <c r="E1576" s="6"/>
      <c r="F1576" s="6">
        <f>E1576*0.05</f>
        <v>0</v>
      </c>
      <c r="G1576" s="6"/>
      <c r="H1576" s="13"/>
      <c r="I1576" s="13">
        <f>+I1575+G1576-H1576</f>
        <v>1815364.0204999982</v>
      </c>
      <c r="J1576" s="19"/>
      <c r="K1576" s="7"/>
    </row>
    <row r="1577" spans="1:12" x14ac:dyDescent="0.2">
      <c r="A1577" s="105">
        <v>41760</v>
      </c>
      <c r="B1577" s="7">
        <v>6203</v>
      </c>
      <c r="C1577" s="20" t="s">
        <v>8302</v>
      </c>
      <c r="D1577" s="6">
        <v>3500</v>
      </c>
      <c r="E1577" s="6">
        <v>3500</v>
      </c>
      <c r="F1577" s="6">
        <v>350</v>
      </c>
      <c r="G1577" s="6"/>
      <c r="H1577" s="6">
        <f>E1577-F1577</f>
        <v>3150</v>
      </c>
      <c r="I1577" s="6">
        <f>+I1576+G1577-H1577</f>
        <v>1812214.0204999982</v>
      </c>
      <c r="J1577" s="20" t="s">
        <v>8301</v>
      </c>
      <c r="K1577" s="7"/>
      <c r="L1577" s="49" t="s">
        <v>5540</v>
      </c>
    </row>
    <row r="1578" spans="1:12" x14ac:dyDescent="0.2">
      <c r="A1578" s="105">
        <v>41760</v>
      </c>
      <c r="B1578" s="7">
        <v>6204</v>
      </c>
      <c r="C1578" s="19" t="s">
        <v>7902</v>
      </c>
      <c r="D1578" s="6">
        <v>18500</v>
      </c>
      <c r="E1578" s="6">
        <v>18500</v>
      </c>
      <c r="F1578" s="6"/>
      <c r="G1578" s="6"/>
      <c r="H1578" s="6">
        <f>E1578-F1578</f>
        <v>18500</v>
      </c>
      <c r="I1578" s="6">
        <f>+I1577+G1578-H1578</f>
        <v>1793714.0204999982</v>
      </c>
      <c r="J1578" s="19" t="s">
        <v>7837</v>
      </c>
      <c r="K1578" s="7"/>
      <c r="L1578" s="49" t="s">
        <v>5540</v>
      </c>
    </row>
    <row r="1579" spans="1:12" x14ac:dyDescent="0.2">
      <c r="A1579" s="105">
        <v>41760</v>
      </c>
      <c r="B1579" s="7">
        <v>6205</v>
      </c>
      <c r="C1579" s="19" t="s">
        <v>418</v>
      </c>
      <c r="D1579" s="6">
        <v>2000</v>
      </c>
      <c r="E1579" s="6">
        <v>2000</v>
      </c>
      <c r="F1579" s="6"/>
      <c r="G1579" s="6"/>
      <c r="H1579" s="5">
        <f>E1579-F1579</f>
        <v>2000</v>
      </c>
      <c r="I1579" s="6">
        <f>+I1578+G1579-H1579</f>
        <v>1791714.0204999982</v>
      </c>
      <c r="J1579" s="19" t="s">
        <v>3820</v>
      </c>
      <c r="K1579" s="7"/>
      <c r="L1579" s="49" t="s">
        <v>5540</v>
      </c>
    </row>
    <row r="1580" spans="1:12" x14ac:dyDescent="0.2">
      <c r="A1580" s="105">
        <v>41760</v>
      </c>
      <c r="B1580" s="7">
        <v>6206</v>
      </c>
      <c r="C1580" s="19" t="s">
        <v>2921</v>
      </c>
      <c r="D1580" s="6">
        <v>75486</v>
      </c>
      <c r="E1580" s="6">
        <v>75486</v>
      </c>
      <c r="F1580" s="6">
        <v>3135</v>
      </c>
      <c r="G1580" s="6"/>
      <c r="H1580" s="6">
        <f>E1580-F1580</f>
        <v>72351</v>
      </c>
      <c r="I1580" s="6">
        <f>+I1579+G1580-H1580</f>
        <v>1719363.0204999982</v>
      </c>
      <c r="J1580" s="19" t="s">
        <v>5941</v>
      </c>
      <c r="K1580" s="7">
        <v>5</v>
      </c>
      <c r="L1580" s="49" t="s">
        <v>5540</v>
      </c>
    </row>
    <row r="1581" spans="1:12" x14ac:dyDescent="0.2">
      <c r="A1581" s="105">
        <v>41760</v>
      </c>
      <c r="B1581" s="7">
        <v>6207</v>
      </c>
      <c r="C1581" s="19" t="s">
        <v>6015</v>
      </c>
      <c r="D1581" s="6">
        <v>206695.18</v>
      </c>
      <c r="E1581" s="6">
        <v>206695.18</v>
      </c>
      <c r="F1581" s="6"/>
      <c r="G1581" s="6"/>
      <c r="H1581" s="6">
        <f>E1581-F1581</f>
        <v>206695.18</v>
      </c>
      <c r="I1581" s="6">
        <f>+I1580+G1581-H1581</f>
        <v>1512667.8404999983</v>
      </c>
      <c r="J1581" s="19" t="s">
        <v>8300</v>
      </c>
      <c r="K1581" s="7">
        <v>5</v>
      </c>
      <c r="L1581" s="49" t="s">
        <v>5540</v>
      </c>
    </row>
    <row r="1582" spans="1:12" x14ac:dyDescent="0.2">
      <c r="A1582" s="105">
        <v>41761</v>
      </c>
      <c r="B1582" s="7">
        <v>6208</v>
      </c>
      <c r="C1582" s="19" t="s">
        <v>7799</v>
      </c>
      <c r="D1582" s="6">
        <v>3500</v>
      </c>
      <c r="E1582" s="6">
        <v>3500</v>
      </c>
      <c r="F1582" s="6"/>
      <c r="G1582" s="6"/>
      <c r="H1582" s="6">
        <f>E1582-F1582</f>
        <v>3500</v>
      </c>
      <c r="I1582" s="6">
        <f>+I1581+G1582-H1582</f>
        <v>1509167.8404999983</v>
      </c>
      <c r="J1582" s="19" t="s">
        <v>7364</v>
      </c>
      <c r="K1582" s="7">
        <v>5</v>
      </c>
      <c r="L1582" s="49" t="s">
        <v>5540</v>
      </c>
    </row>
    <row r="1583" spans="1:12" x14ac:dyDescent="0.2">
      <c r="A1583" s="105">
        <v>41761</v>
      </c>
      <c r="B1583" s="7">
        <v>6209</v>
      </c>
      <c r="C1583" s="19" t="s">
        <v>7938</v>
      </c>
      <c r="D1583" s="6">
        <v>70000</v>
      </c>
      <c r="E1583" s="6">
        <v>70000</v>
      </c>
      <c r="F1583" s="6">
        <f>E1583*0.05</f>
        <v>3500</v>
      </c>
      <c r="G1583" s="6"/>
      <c r="H1583" s="6">
        <f>E1583-F1583</f>
        <v>66500</v>
      </c>
      <c r="I1583" s="6">
        <f>+I1582+G1583-H1583</f>
        <v>1442667.8404999983</v>
      </c>
      <c r="J1583" s="19" t="s">
        <v>7573</v>
      </c>
      <c r="K1583" s="7">
        <v>5</v>
      </c>
      <c r="L1583" s="49" t="s">
        <v>5540</v>
      </c>
    </row>
    <row r="1584" spans="1:12" x14ac:dyDescent="0.2">
      <c r="A1584" s="105">
        <v>41761</v>
      </c>
      <c r="B1584" s="7">
        <v>6210</v>
      </c>
      <c r="C1584" s="19" t="s">
        <v>120</v>
      </c>
      <c r="D1584" s="6">
        <v>4083.63</v>
      </c>
      <c r="E1584" s="6">
        <v>4083.63</v>
      </c>
      <c r="F1584" s="6">
        <v>173.04</v>
      </c>
      <c r="G1584" s="6"/>
      <c r="H1584" s="6">
        <f>E1584-F1584</f>
        <v>3910.59</v>
      </c>
      <c r="I1584" s="6">
        <f>+I1583+G1584-H1584</f>
        <v>1438757.2504999982</v>
      </c>
      <c r="J1584" s="19" t="s">
        <v>7123</v>
      </c>
      <c r="K1584" s="7">
        <v>5</v>
      </c>
      <c r="L1584" s="49" t="s">
        <v>5540</v>
      </c>
    </row>
    <row r="1585" spans="1:12" x14ac:dyDescent="0.2">
      <c r="A1585" s="105">
        <v>41761</v>
      </c>
      <c r="B1585" s="7">
        <v>6211</v>
      </c>
      <c r="C1585" s="19" t="s">
        <v>126</v>
      </c>
      <c r="D1585" s="6">
        <v>5240</v>
      </c>
      <c r="E1585" s="6">
        <v>5240</v>
      </c>
      <c r="F1585" s="6">
        <f>E1585*0.05</f>
        <v>262</v>
      </c>
      <c r="G1585" s="6"/>
      <c r="H1585" s="6">
        <f>E1585-F1585</f>
        <v>4978</v>
      </c>
      <c r="I1585" s="6">
        <f>+I1584+G1585-H1585</f>
        <v>1433779.2504999982</v>
      </c>
      <c r="J1585" s="19" t="s">
        <v>5851</v>
      </c>
      <c r="K1585" s="7">
        <v>5</v>
      </c>
      <c r="L1585" s="49" t="s">
        <v>5540</v>
      </c>
    </row>
    <row r="1586" spans="1:12" x14ac:dyDescent="0.2">
      <c r="A1586" s="105">
        <v>41761</v>
      </c>
      <c r="B1586" s="7">
        <v>6212</v>
      </c>
      <c r="C1586" s="19" t="s">
        <v>6015</v>
      </c>
      <c r="D1586" s="6">
        <v>4990.76</v>
      </c>
      <c r="E1586" s="6">
        <v>4990.76</v>
      </c>
      <c r="F1586" s="6"/>
      <c r="G1586" s="6"/>
      <c r="H1586" s="6">
        <f>E1586-F1586</f>
        <v>4990.76</v>
      </c>
      <c r="I1586" s="6">
        <f>+I1585+G1586-H1586</f>
        <v>1428788.4904999982</v>
      </c>
      <c r="J1586" s="19" t="s">
        <v>7932</v>
      </c>
      <c r="K1586" s="7">
        <v>5</v>
      </c>
      <c r="L1586" s="49" t="s">
        <v>5540</v>
      </c>
    </row>
    <row r="1587" spans="1:12" x14ac:dyDescent="0.2">
      <c r="A1587" s="105">
        <v>41761</v>
      </c>
      <c r="B1587" s="7">
        <v>6213</v>
      </c>
      <c r="C1587" s="19" t="s">
        <v>5871</v>
      </c>
      <c r="D1587" s="6">
        <v>14462</v>
      </c>
      <c r="E1587" s="6">
        <v>14462</v>
      </c>
      <c r="F1587" s="6">
        <f>E1587*0.05</f>
        <v>723.1</v>
      </c>
      <c r="G1587" s="6"/>
      <c r="H1587" s="6">
        <f>E1587-F1587</f>
        <v>13738.9</v>
      </c>
      <c r="I1587" s="6">
        <f>+I1586+G1587-H1587</f>
        <v>1415049.5904999983</v>
      </c>
      <c r="J1587" s="19" t="s">
        <v>7293</v>
      </c>
      <c r="K1587" s="7">
        <v>5</v>
      </c>
      <c r="L1587" s="49" t="s">
        <v>5540</v>
      </c>
    </row>
    <row r="1588" spans="1:12" x14ac:dyDescent="0.2">
      <c r="A1588" s="105">
        <v>41761</v>
      </c>
      <c r="B1588" s="7">
        <v>6214</v>
      </c>
      <c r="C1588" s="19" t="s">
        <v>8061</v>
      </c>
      <c r="D1588" s="6">
        <v>23266</v>
      </c>
      <c r="E1588" s="6">
        <v>23266</v>
      </c>
      <c r="F1588" s="6">
        <f>E1588*0.05</f>
        <v>1163.3</v>
      </c>
      <c r="G1588" s="6"/>
      <c r="H1588" s="6">
        <f>E1588-F1588</f>
        <v>22102.7</v>
      </c>
      <c r="I1588" s="6">
        <f>+I1587+G1588-H1588</f>
        <v>1392946.8904999983</v>
      </c>
      <c r="J1588" s="19" t="s">
        <v>6437</v>
      </c>
      <c r="K1588" s="7">
        <v>5</v>
      </c>
      <c r="L1588" s="49" t="s">
        <v>5540</v>
      </c>
    </row>
    <row r="1589" spans="1:12" x14ac:dyDescent="0.2">
      <c r="A1589" s="105">
        <v>41761</v>
      </c>
      <c r="B1589" s="7">
        <v>6215</v>
      </c>
      <c r="C1589" s="19" t="s">
        <v>7466</v>
      </c>
      <c r="D1589" s="6">
        <v>4000</v>
      </c>
      <c r="E1589" s="6">
        <v>4000</v>
      </c>
      <c r="F1589" s="6"/>
      <c r="G1589" s="6"/>
      <c r="H1589" s="6">
        <f>E1589-F1589</f>
        <v>4000</v>
      </c>
      <c r="I1589" s="6">
        <f>+I1588+G1589-H1589</f>
        <v>1388946.8904999983</v>
      </c>
      <c r="J1589" s="19" t="s">
        <v>6080</v>
      </c>
      <c r="K1589" s="7"/>
      <c r="L1589" s="49" t="s">
        <v>5540</v>
      </c>
    </row>
    <row r="1590" spans="1:12" x14ac:dyDescent="0.2">
      <c r="A1590" s="105">
        <v>41761</v>
      </c>
      <c r="B1590" s="7">
        <v>6216</v>
      </c>
      <c r="C1590" s="19" t="s">
        <v>7822</v>
      </c>
      <c r="D1590" s="6">
        <v>8670</v>
      </c>
      <c r="E1590" s="6">
        <v>8670</v>
      </c>
      <c r="F1590" s="6">
        <v>367.37</v>
      </c>
      <c r="G1590" s="6"/>
      <c r="H1590" s="6">
        <f>E1590-F1590</f>
        <v>8302.6299999999992</v>
      </c>
      <c r="I1590" s="6">
        <f>+I1589+G1590-H1590</f>
        <v>1380644.2604999985</v>
      </c>
      <c r="J1590" s="19" t="s">
        <v>6603</v>
      </c>
      <c r="K1590" s="7">
        <v>5</v>
      </c>
      <c r="L1590" s="49" t="s">
        <v>5540</v>
      </c>
    </row>
    <row r="1591" spans="1:12" x14ac:dyDescent="0.2">
      <c r="A1591" s="105">
        <v>41761</v>
      </c>
      <c r="B1591" s="7">
        <v>6217</v>
      </c>
      <c r="C1591" s="19" t="s">
        <v>7823</v>
      </c>
      <c r="D1591" s="6">
        <v>3207.48</v>
      </c>
      <c r="E1591" s="6">
        <v>3207.48</v>
      </c>
      <c r="F1591" s="6">
        <v>135.91</v>
      </c>
      <c r="G1591" s="6"/>
      <c r="H1591" s="6">
        <f>E1591-F1591</f>
        <v>3071.57</v>
      </c>
      <c r="I1591" s="6">
        <f>+I1590+G1591-H1591</f>
        <v>1377572.6904999984</v>
      </c>
      <c r="J1591" s="19" t="s">
        <v>7976</v>
      </c>
      <c r="K1591" s="7">
        <v>5</v>
      </c>
      <c r="L1591" s="49" t="s">
        <v>5540</v>
      </c>
    </row>
    <row r="1592" spans="1:12" x14ac:dyDescent="0.2">
      <c r="A1592" s="19"/>
      <c r="B1592" s="7">
        <v>6218</v>
      </c>
      <c r="C1592" s="19" t="s">
        <v>5790</v>
      </c>
      <c r="D1592" s="6"/>
      <c r="E1592" s="6"/>
      <c r="F1592" s="6">
        <f>E1592*0.05</f>
        <v>0</v>
      </c>
      <c r="G1592" s="6"/>
      <c r="H1592" s="6">
        <f>E1592-F1592</f>
        <v>0</v>
      </c>
      <c r="I1592" s="6">
        <f>+I1591+G1592-H1592</f>
        <v>1377572.6904999984</v>
      </c>
      <c r="J1592" s="19" t="s">
        <v>5790</v>
      </c>
      <c r="K1592" s="7"/>
      <c r="L1592" t="s">
        <v>5789</v>
      </c>
    </row>
    <row r="1593" spans="1:12" x14ac:dyDescent="0.2">
      <c r="A1593" s="105">
        <v>41761</v>
      </c>
      <c r="B1593" s="7">
        <v>6219</v>
      </c>
      <c r="C1593" s="19" t="s">
        <v>7977</v>
      </c>
      <c r="D1593" s="6">
        <v>7466</v>
      </c>
      <c r="E1593" s="6">
        <v>7466</v>
      </c>
      <c r="F1593" s="6">
        <v>316.36</v>
      </c>
      <c r="G1593" s="6"/>
      <c r="H1593" s="6">
        <f>E1593-F1593</f>
        <v>7149.64</v>
      </c>
      <c r="I1593" s="6">
        <f>+I1592+G1593-H1593</f>
        <v>1370423.0504999985</v>
      </c>
      <c r="J1593" s="19" t="s">
        <v>7976</v>
      </c>
      <c r="K1593" s="7">
        <v>5</v>
      </c>
      <c r="L1593" s="49" t="s">
        <v>5540</v>
      </c>
    </row>
    <row r="1594" spans="1:12" x14ac:dyDescent="0.2">
      <c r="A1594" s="105">
        <v>41761</v>
      </c>
      <c r="B1594" s="7">
        <v>6220</v>
      </c>
      <c r="C1594" s="19" t="s">
        <v>8299</v>
      </c>
      <c r="D1594" s="6">
        <v>9700</v>
      </c>
      <c r="E1594" s="6">
        <v>9700</v>
      </c>
      <c r="F1594" s="6">
        <v>411.02</v>
      </c>
      <c r="G1594" s="6"/>
      <c r="H1594" s="6">
        <f>E1594-F1594</f>
        <v>9288.98</v>
      </c>
      <c r="I1594" s="6">
        <f>+I1593+G1594-H1594</f>
        <v>1361134.0704999985</v>
      </c>
      <c r="J1594" s="19" t="s">
        <v>8298</v>
      </c>
      <c r="K1594" s="7">
        <v>5</v>
      </c>
      <c r="L1594" s="49" t="s">
        <v>5540</v>
      </c>
    </row>
    <row r="1595" spans="1:12" x14ac:dyDescent="0.2">
      <c r="A1595" s="105">
        <v>41761</v>
      </c>
      <c r="B1595" s="7">
        <v>6221</v>
      </c>
      <c r="C1595" s="19" t="s">
        <v>6605</v>
      </c>
      <c r="D1595" s="6">
        <v>35465</v>
      </c>
      <c r="E1595" s="6">
        <v>35465</v>
      </c>
      <c r="F1595" s="6">
        <v>1569.3</v>
      </c>
      <c r="G1595" s="6"/>
      <c r="H1595" s="6">
        <f>E1595-F1595</f>
        <v>33895.699999999997</v>
      </c>
      <c r="I1595" s="6">
        <f>+I1594+G1595-H1595</f>
        <v>1327238.3704999986</v>
      </c>
      <c r="J1595" s="19" t="s">
        <v>8053</v>
      </c>
      <c r="K1595" s="7">
        <v>5</v>
      </c>
      <c r="L1595" s="49" t="s">
        <v>5540</v>
      </c>
    </row>
    <row r="1596" spans="1:12" x14ac:dyDescent="0.2">
      <c r="A1596" s="19"/>
      <c r="B1596" s="7">
        <v>6222</v>
      </c>
      <c r="C1596" s="19" t="s">
        <v>5790</v>
      </c>
      <c r="D1596" s="6"/>
      <c r="E1596" s="6"/>
      <c r="F1596" s="6">
        <f>E1596*0.05</f>
        <v>0</v>
      </c>
      <c r="G1596" s="6"/>
      <c r="H1596" s="6">
        <f>E1596-F1596</f>
        <v>0</v>
      </c>
      <c r="I1596" s="6">
        <f>+I1595+G1596-H1596</f>
        <v>1327238.3704999986</v>
      </c>
      <c r="J1596" s="19" t="s">
        <v>5790</v>
      </c>
      <c r="K1596" s="7"/>
      <c r="L1596" t="s">
        <v>5789</v>
      </c>
    </row>
    <row r="1597" spans="1:12" x14ac:dyDescent="0.2">
      <c r="A1597" s="105">
        <v>41761</v>
      </c>
      <c r="B1597" s="7">
        <v>6223</v>
      </c>
      <c r="C1597" s="19" t="s">
        <v>8049</v>
      </c>
      <c r="D1597" s="6">
        <v>50000</v>
      </c>
      <c r="E1597" s="6">
        <v>50000</v>
      </c>
      <c r="F1597" s="6">
        <f>E1597*0.05</f>
        <v>2500</v>
      </c>
      <c r="G1597" s="6"/>
      <c r="H1597" s="6">
        <f>E1597-F1597</f>
        <v>47500</v>
      </c>
      <c r="I1597" s="6">
        <f>+I1596+G1597-H1597</f>
        <v>1279738.3704999986</v>
      </c>
      <c r="J1597" s="19" t="s">
        <v>889</v>
      </c>
      <c r="K1597" s="7">
        <v>5</v>
      </c>
      <c r="L1597" s="49" t="s">
        <v>5540</v>
      </c>
    </row>
    <row r="1598" spans="1:12" x14ac:dyDescent="0.2">
      <c r="A1598" s="105">
        <v>41761</v>
      </c>
      <c r="B1598" s="7">
        <v>6224</v>
      </c>
      <c r="C1598" s="19" t="s">
        <v>7127</v>
      </c>
      <c r="D1598" s="6">
        <v>8800</v>
      </c>
      <c r="E1598" s="6">
        <v>8800</v>
      </c>
      <c r="F1598" s="6"/>
      <c r="G1598" s="6"/>
      <c r="H1598" s="6">
        <f>E1598-F1598</f>
        <v>8800</v>
      </c>
      <c r="I1598" s="6">
        <f>+I1597+G1598-H1598</f>
        <v>1270938.3704999986</v>
      </c>
      <c r="J1598" s="19" t="s">
        <v>7670</v>
      </c>
      <c r="K1598" s="7"/>
      <c r="L1598" s="49" t="s">
        <v>5540</v>
      </c>
    </row>
    <row r="1599" spans="1:12" x14ac:dyDescent="0.2">
      <c r="A1599" s="105">
        <v>41761</v>
      </c>
      <c r="B1599" s="7">
        <v>6225</v>
      </c>
      <c r="C1599" s="19" t="s">
        <v>6385</v>
      </c>
      <c r="D1599" s="6">
        <v>13637</v>
      </c>
      <c r="E1599" s="6">
        <v>13637</v>
      </c>
      <c r="F1599" s="6">
        <f>E1599*0.05</f>
        <v>681.85</v>
      </c>
      <c r="G1599" s="6"/>
      <c r="H1599" s="6">
        <f>E1599-F1599</f>
        <v>12955.15</v>
      </c>
      <c r="I1599" s="6">
        <f>+I1598+G1599-H1599</f>
        <v>1257983.2204999987</v>
      </c>
      <c r="J1599" s="19" t="s">
        <v>6196</v>
      </c>
      <c r="K1599" s="7">
        <v>5</v>
      </c>
      <c r="L1599" s="49" t="s">
        <v>5540</v>
      </c>
    </row>
    <row r="1600" spans="1:12" x14ac:dyDescent="0.2">
      <c r="A1600" s="105">
        <v>41761</v>
      </c>
      <c r="B1600" s="7">
        <v>6226</v>
      </c>
      <c r="C1600" s="19" t="s">
        <v>7566</v>
      </c>
      <c r="D1600" s="6">
        <v>550</v>
      </c>
      <c r="E1600" s="6">
        <v>550</v>
      </c>
      <c r="F1600" s="6">
        <f>E1600*0.05</f>
        <v>27.5</v>
      </c>
      <c r="G1600" s="6"/>
      <c r="H1600" s="6">
        <f>E1600-F1600</f>
        <v>522.5</v>
      </c>
      <c r="I1600" s="6">
        <f>+I1599+G1600-H1600</f>
        <v>1257460.7204999987</v>
      </c>
      <c r="J1600" s="19" t="s">
        <v>7818</v>
      </c>
      <c r="K1600" s="7">
        <v>5</v>
      </c>
      <c r="L1600" s="49" t="s">
        <v>5540</v>
      </c>
    </row>
    <row r="1601" spans="1:12" x14ac:dyDescent="0.2">
      <c r="A1601" s="105">
        <v>41761</v>
      </c>
      <c r="B1601" s="7">
        <v>6227</v>
      </c>
      <c r="C1601" s="19" t="s">
        <v>447</v>
      </c>
      <c r="D1601" s="6">
        <v>2310.5</v>
      </c>
      <c r="E1601" s="6">
        <v>2310.5</v>
      </c>
      <c r="F1601" s="6">
        <v>90.25</v>
      </c>
      <c r="G1601" s="6"/>
      <c r="H1601" s="6">
        <f>E1601-F1601</f>
        <v>2220.25</v>
      </c>
      <c r="I1601" s="6">
        <f>+I1600+G1601-H1601</f>
        <v>1255240.4704999987</v>
      </c>
      <c r="J1601" s="19" t="s">
        <v>7721</v>
      </c>
      <c r="K1601" s="7">
        <v>5</v>
      </c>
      <c r="L1601" s="49" t="s">
        <v>5540</v>
      </c>
    </row>
    <row r="1602" spans="1:12" x14ac:dyDescent="0.2">
      <c r="A1602" s="105">
        <v>41765</v>
      </c>
      <c r="B1602" s="7">
        <v>6228</v>
      </c>
      <c r="C1602" s="19" t="s">
        <v>8297</v>
      </c>
      <c r="D1602" s="6">
        <v>2867.4</v>
      </c>
      <c r="E1602" s="6">
        <v>2867.4</v>
      </c>
      <c r="F1602" s="6">
        <v>121.5</v>
      </c>
      <c r="G1602" s="6"/>
      <c r="H1602" s="6">
        <f>E1602-F1602</f>
        <v>2745.9</v>
      </c>
      <c r="I1602" s="6">
        <f>+I1601+G1602-H1602</f>
        <v>1252494.5704999988</v>
      </c>
      <c r="J1602" s="19" t="s">
        <v>8078</v>
      </c>
      <c r="K1602" s="7">
        <v>5</v>
      </c>
      <c r="L1602" s="49" t="s">
        <v>5540</v>
      </c>
    </row>
    <row r="1603" spans="1:12" x14ac:dyDescent="0.2">
      <c r="A1603" s="105">
        <v>41765</v>
      </c>
      <c r="B1603" s="7">
        <v>6229</v>
      </c>
      <c r="C1603" s="19" t="s">
        <v>8197</v>
      </c>
      <c r="D1603" s="6">
        <v>6691</v>
      </c>
      <c r="E1603" s="6">
        <v>6691</v>
      </c>
      <c r="F1603" s="6">
        <v>222.5</v>
      </c>
      <c r="G1603" s="6"/>
      <c r="H1603" s="6">
        <f>E1603-F1603</f>
        <v>6468.5</v>
      </c>
      <c r="I1603" s="6">
        <f>+I1602+G1603-H1603</f>
        <v>1246026.0704999988</v>
      </c>
      <c r="J1603" s="19" t="s">
        <v>8296</v>
      </c>
      <c r="K1603" s="7">
        <v>5</v>
      </c>
      <c r="L1603" s="49" t="s">
        <v>5540</v>
      </c>
    </row>
    <row r="1604" spans="1:12" x14ac:dyDescent="0.2">
      <c r="A1604" s="105">
        <v>41765</v>
      </c>
      <c r="B1604" s="7">
        <v>6230</v>
      </c>
      <c r="C1604" s="19" t="s">
        <v>6587</v>
      </c>
      <c r="D1604" s="6">
        <v>18200</v>
      </c>
      <c r="E1604" s="6">
        <v>18200</v>
      </c>
      <c r="F1604" s="6">
        <v>865</v>
      </c>
      <c r="G1604" s="6"/>
      <c r="H1604" s="6">
        <f>E1604-F1604</f>
        <v>17335</v>
      </c>
      <c r="I1604" s="6">
        <f>+I1603+G1604-H1604</f>
        <v>1228691.0704999988</v>
      </c>
      <c r="J1604" s="19" t="s">
        <v>788</v>
      </c>
      <c r="K1604" s="7">
        <v>5</v>
      </c>
      <c r="L1604" s="49" t="s">
        <v>5540</v>
      </c>
    </row>
    <row r="1605" spans="1:12" x14ac:dyDescent="0.2">
      <c r="A1605" s="105">
        <v>41765</v>
      </c>
      <c r="B1605" s="7">
        <v>6231</v>
      </c>
      <c r="C1605" s="19" t="s">
        <v>8295</v>
      </c>
      <c r="D1605" s="6">
        <v>3681.6</v>
      </c>
      <c r="E1605" s="6">
        <v>3681.6</v>
      </c>
      <c r="F1605" s="6">
        <v>156</v>
      </c>
      <c r="G1605" s="6"/>
      <c r="H1605" s="6">
        <f>E1605-F1605</f>
        <v>3525.6</v>
      </c>
      <c r="I1605" s="6">
        <f>+I1604+G1605-H1605</f>
        <v>1225165.4704999987</v>
      </c>
      <c r="J1605" s="19" t="s">
        <v>8294</v>
      </c>
      <c r="K1605" s="7"/>
      <c r="L1605" s="49" t="s">
        <v>5540</v>
      </c>
    </row>
    <row r="1606" spans="1:12" x14ac:dyDescent="0.2">
      <c r="A1606" s="105">
        <v>41765</v>
      </c>
      <c r="B1606" s="7">
        <v>6232</v>
      </c>
      <c r="C1606" s="19" t="s">
        <v>8224</v>
      </c>
      <c r="D1606" s="6">
        <v>2375</v>
      </c>
      <c r="E1606" s="6">
        <v>2375</v>
      </c>
      <c r="F1606" s="6"/>
      <c r="G1606" s="6"/>
      <c r="H1606" s="6">
        <f>E1606-F1606</f>
        <v>2375</v>
      </c>
      <c r="I1606" s="6">
        <f>+I1605+G1606-H1606</f>
        <v>1222790.4704999987</v>
      </c>
      <c r="J1606" s="19" t="s">
        <v>8048</v>
      </c>
      <c r="K1606" s="7">
        <v>5</v>
      </c>
      <c r="L1606" s="49" t="s">
        <v>5540</v>
      </c>
    </row>
    <row r="1607" spans="1:12" x14ac:dyDescent="0.2">
      <c r="A1607" s="105">
        <v>41765</v>
      </c>
      <c r="B1607" s="7">
        <v>6233</v>
      </c>
      <c r="C1607" s="19" t="s">
        <v>5676</v>
      </c>
      <c r="D1607" s="6">
        <v>12025</v>
      </c>
      <c r="E1607" s="6">
        <v>12025</v>
      </c>
      <c r="F1607" s="6">
        <v>422.39</v>
      </c>
      <c r="G1607" s="6"/>
      <c r="H1607" s="6">
        <f>E1607-F1607</f>
        <v>11602.61</v>
      </c>
      <c r="I1607" s="6">
        <f>+I1606+G1607-H1607</f>
        <v>1211187.8604999986</v>
      </c>
      <c r="J1607" s="19" t="s">
        <v>8182</v>
      </c>
      <c r="K1607" s="7">
        <v>5</v>
      </c>
      <c r="L1607" s="49" t="s">
        <v>5540</v>
      </c>
    </row>
    <row r="1608" spans="1:12" x14ac:dyDescent="0.2">
      <c r="A1608" s="105">
        <v>41765</v>
      </c>
      <c r="B1608" s="7">
        <v>6234</v>
      </c>
      <c r="C1608" s="19" t="s">
        <v>7343</v>
      </c>
      <c r="D1608" s="6">
        <v>5221.5</v>
      </c>
      <c r="E1608" s="6">
        <v>5221.5</v>
      </c>
      <c r="F1608" s="6">
        <v>221.25</v>
      </c>
      <c r="G1608" s="6"/>
      <c r="H1608" s="6">
        <f>E1608-F1608</f>
        <v>5000.25</v>
      </c>
      <c r="I1608" s="6">
        <f>+I1607+G1608-H1608</f>
        <v>1206187.6104999986</v>
      </c>
      <c r="J1608" s="19" t="s">
        <v>8144</v>
      </c>
      <c r="K1608" s="7">
        <v>5</v>
      </c>
      <c r="L1608" s="49" t="s">
        <v>5540</v>
      </c>
    </row>
    <row r="1609" spans="1:12" x14ac:dyDescent="0.2">
      <c r="A1609" s="105">
        <v>41765</v>
      </c>
      <c r="B1609" s="7">
        <v>6235</v>
      </c>
      <c r="C1609" s="19" t="s">
        <v>7533</v>
      </c>
      <c r="D1609" s="6">
        <v>14042</v>
      </c>
      <c r="E1609" s="6">
        <v>14042</v>
      </c>
      <c r="F1609" s="6">
        <v>595</v>
      </c>
      <c r="G1609" s="6"/>
      <c r="H1609" s="6">
        <f>E1609-F1609</f>
        <v>13447</v>
      </c>
      <c r="I1609" s="6">
        <f>+I1608+G1609-H1609</f>
        <v>1192740.6104999986</v>
      </c>
      <c r="J1609" s="19" t="s">
        <v>889</v>
      </c>
      <c r="K1609" s="7">
        <v>5</v>
      </c>
      <c r="L1609" s="49" t="s">
        <v>5540</v>
      </c>
    </row>
    <row r="1610" spans="1:12" x14ac:dyDescent="0.2">
      <c r="A1610" s="105">
        <v>41765</v>
      </c>
      <c r="B1610" s="7">
        <v>6236</v>
      </c>
      <c r="C1610" s="19" t="s">
        <v>8293</v>
      </c>
      <c r="D1610" s="6">
        <v>4325.3</v>
      </c>
      <c r="E1610" s="6">
        <v>4325.3</v>
      </c>
      <c r="F1610" s="6">
        <v>216.27</v>
      </c>
      <c r="G1610" s="6"/>
      <c r="H1610" s="6">
        <f>E1610-F1610</f>
        <v>4109.03</v>
      </c>
      <c r="I1610" s="6">
        <f>+I1609+G1610-H1610</f>
        <v>1188631.5804999985</v>
      </c>
      <c r="J1610" s="19" t="s">
        <v>48</v>
      </c>
      <c r="K1610" s="7">
        <v>5</v>
      </c>
      <c r="L1610" s="49" t="s">
        <v>5540</v>
      </c>
    </row>
    <row r="1611" spans="1:12" x14ac:dyDescent="0.2">
      <c r="A1611" s="105">
        <v>41765</v>
      </c>
      <c r="B1611" s="7">
        <v>6237</v>
      </c>
      <c r="C1611" s="19" t="s">
        <v>7846</v>
      </c>
      <c r="D1611" s="6">
        <v>5000</v>
      </c>
      <c r="E1611" s="6">
        <v>5000</v>
      </c>
      <c r="F1611" s="6"/>
      <c r="G1611" s="6"/>
      <c r="H1611" s="6">
        <f>E1611-F1611</f>
        <v>5000</v>
      </c>
      <c r="I1611" s="6">
        <f>+I1610+G1611-H1611</f>
        <v>1183631.5804999985</v>
      </c>
      <c r="J1611" s="19" t="s">
        <v>7167</v>
      </c>
      <c r="K1611" s="7"/>
      <c r="L1611" s="49" t="s">
        <v>5540</v>
      </c>
    </row>
    <row r="1612" spans="1:12" x14ac:dyDescent="0.2">
      <c r="A1612" s="105">
        <v>41765</v>
      </c>
      <c r="B1612" s="7">
        <v>6238</v>
      </c>
      <c r="C1612" s="19" t="s">
        <v>6294</v>
      </c>
      <c r="D1612" s="6">
        <v>5000</v>
      </c>
      <c r="E1612" s="6">
        <v>5000</v>
      </c>
      <c r="F1612" s="6"/>
      <c r="G1612" s="6"/>
      <c r="H1612" s="6">
        <f>E1612-F1612</f>
        <v>5000</v>
      </c>
      <c r="I1612" s="6">
        <f>+I1611+G1612-H1612</f>
        <v>1178631.5804999985</v>
      </c>
      <c r="J1612" s="19" t="s">
        <v>7167</v>
      </c>
      <c r="K1612" s="7"/>
      <c r="L1612" s="49" t="s">
        <v>5540</v>
      </c>
    </row>
    <row r="1613" spans="1:12" x14ac:dyDescent="0.2">
      <c r="A1613" s="105">
        <v>41765</v>
      </c>
      <c r="B1613" s="7">
        <v>6239</v>
      </c>
      <c r="C1613" s="19" t="s">
        <v>8292</v>
      </c>
      <c r="D1613" s="6">
        <v>5000</v>
      </c>
      <c r="E1613" s="6">
        <v>5000</v>
      </c>
      <c r="F1613" s="6"/>
      <c r="G1613" s="6"/>
      <c r="H1613" s="6">
        <f>E1613-F1613</f>
        <v>5000</v>
      </c>
      <c r="I1613" s="6">
        <f>+I1612+G1613-H1613</f>
        <v>1173631.5804999985</v>
      </c>
      <c r="J1613" s="19" t="s">
        <v>7167</v>
      </c>
      <c r="K1613" s="7"/>
      <c r="L1613" s="49" t="s">
        <v>5540</v>
      </c>
    </row>
    <row r="1614" spans="1:12" x14ac:dyDescent="0.2">
      <c r="A1614" s="105">
        <v>41765</v>
      </c>
      <c r="B1614" s="7">
        <v>6240</v>
      </c>
      <c r="C1614" s="19" t="s">
        <v>6442</v>
      </c>
      <c r="D1614" s="6">
        <v>5000</v>
      </c>
      <c r="E1614" s="6">
        <v>5000</v>
      </c>
      <c r="F1614" s="6"/>
      <c r="G1614" s="6"/>
      <c r="H1614" s="6">
        <f>E1614-F1614</f>
        <v>5000</v>
      </c>
      <c r="I1614" s="6">
        <f>+I1613+G1614-H1614</f>
        <v>1168631.5804999985</v>
      </c>
      <c r="J1614" s="19" t="s">
        <v>7167</v>
      </c>
      <c r="K1614" s="7"/>
      <c r="L1614" s="49" t="s">
        <v>5540</v>
      </c>
    </row>
    <row r="1615" spans="1:12" x14ac:dyDescent="0.2">
      <c r="A1615" s="105">
        <v>41765</v>
      </c>
      <c r="B1615" s="7">
        <v>6241</v>
      </c>
      <c r="C1615" s="19" t="s">
        <v>8291</v>
      </c>
      <c r="D1615" s="6">
        <v>2700</v>
      </c>
      <c r="E1615" s="6">
        <v>2700</v>
      </c>
      <c r="F1615" s="6"/>
      <c r="G1615" s="6"/>
      <c r="H1615" s="6">
        <f>E1615-F1615</f>
        <v>2700</v>
      </c>
      <c r="I1615" s="6">
        <f>+I1614+G1615-H1615</f>
        <v>1165931.5804999985</v>
      </c>
      <c r="J1615" s="19" t="s">
        <v>8290</v>
      </c>
      <c r="K1615" s="7">
        <v>5</v>
      </c>
      <c r="L1615" s="49" t="s">
        <v>5540</v>
      </c>
    </row>
    <row r="1616" spans="1:12" x14ac:dyDescent="0.2">
      <c r="A1616" s="105">
        <v>41765</v>
      </c>
      <c r="B1616" s="7">
        <v>6242</v>
      </c>
      <c r="C1616" s="19" t="s">
        <v>8176</v>
      </c>
      <c r="D1616" s="6">
        <v>25000</v>
      </c>
      <c r="E1616" s="6">
        <v>25000</v>
      </c>
      <c r="F1616" s="6">
        <f>E1616*0.05</f>
        <v>1250</v>
      </c>
      <c r="G1616" s="6"/>
      <c r="H1616" s="6">
        <f>E1616-F1616</f>
        <v>23750</v>
      </c>
      <c r="I1616" s="6">
        <f>+I1615+G1616-H1616</f>
        <v>1142181.5804999985</v>
      </c>
      <c r="J1616" s="19" t="s">
        <v>48</v>
      </c>
      <c r="K1616" s="7">
        <v>5</v>
      </c>
      <c r="L1616" s="49" t="s">
        <v>5540</v>
      </c>
    </row>
    <row r="1617" spans="1:12" x14ac:dyDescent="0.2">
      <c r="A1617" s="105">
        <v>41765</v>
      </c>
      <c r="B1617" s="7">
        <v>6243</v>
      </c>
      <c r="C1617" s="19" t="s">
        <v>8289</v>
      </c>
      <c r="D1617" s="6">
        <v>45000</v>
      </c>
      <c r="E1617" s="6">
        <v>45000</v>
      </c>
      <c r="F1617" s="6">
        <f>E1617*0.05</f>
        <v>2250</v>
      </c>
      <c r="G1617" s="6"/>
      <c r="H1617" s="6">
        <f>E1617-F1617</f>
        <v>42750</v>
      </c>
      <c r="I1617" s="6">
        <f>+I1616+G1617-H1617</f>
        <v>1099431.5804999985</v>
      </c>
      <c r="J1617" s="19" t="s">
        <v>48</v>
      </c>
      <c r="K1617" s="7">
        <v>5</v>
      </c>
      <c r="L1617" s="49" t="s">
        <v>5540</v>
      </c>
    </row>
    <row r="1618" spans="1:12" x14ac:dyDescent="0.2">
      <c r="A1618" s="105">
        <v>41765</v>
      </c>
      <c r="B1618" s="7">
        <v>6244</v>
      </c>
      <c r="C1618" s="19" t="s">
        <v>8154</v>
      </c>
      <c r="D1618" s="6">
        <v>8000</v>
      </c>
      <c r="E1618" s="6">
        <v>8000</v>
      </c>
      <c r="F1618" s="6">
        <f>E1618*0.05</f>
        <v>400</v>
      </c>
      <c r="G1618" s="6"/>
      <c r="H1618" s="6">
        <f>E1618-F1618</f>
        <v>7600</v>
      </c>
      <c r="I1618" s="6">
        <f>+I1617+G1618-H1618</f>
        <v>1091831.5804999985</v>
      </c>
      <c r="J1618" s="19" t="s">
        <v>8288</v>
      </c>
      <c r="K1618" s="7">
        <v>5</v>
      </c>
      <c r="L1618" s="49" t="s">
        <v>5540</v>
      </c>
    </row>
    <row r="1619" spans="1:12" x14ac:dyDescent="0.2">
      <c r="A1619" s="105">
        <v>41765</v>
      </c>
      <c r="B1619" s="7">
        <v>6245</v>
      </c>
      <c r="C1619" s="19" t="s">
        <v>6291</v>
      </c>
      <c r="D1619" s="6">
        <v>8848</v>
      </c>
      <c r="E1619" s="6">
        <v>8848</v>
      </c>
      <c r="F1619" s="6">
        <f>E1619*0.05</f>
        <v>442.40000000000003</v>
      </c>
      <c r="G1619" s="6"/>
      <c r="H1619" s="6">
        <f>E1619-F1619</f>
        <v>8405.6</v>
      </c>
      <c r="I1619" s="6">
        <f>+I1618+G1619-H1619</f>
        <v>1083425.9804999984</v>
      </c>
      <c r="J1619" s="19" t="s">
        <v>8287</v>
      </c>
      <c r="K1619" s="7">
        <v>5</v>
      </c>
      <c r="L1619" s="49" t="s">
        <v>5540</v>
      </c>
    </row>
    <row r="1620" spans="1:12" x14ac:dyDescent="0.2">
      <c r="A1620" s="105">
        <v>41765</v>
      </c>
      <c r="B1620" s="7">
        <v>6246</v>
      </c>
      <c r="C1620" s="19" t="s">
        <v>8286</v>
      </c>
      <c r="D1620" s="6">
        <v>2180</v>
      </c>
      <c r="E1620" s="6">
        <v>2180</v>
      </c>
      <c r="F1620" s="6">
        <v>109</v>
      </c>
      <c r="G1620" s="6"/>
      <c r="H1620" s="6">
        <f>E1620-F1620</f>
        <v>2071</v>
      </c>
      <c r="I1620" s="6">
        <f>+I1619+G1620-H1620</f>
        <v>1081354.9804999984</v>
      </c>
      <c r="J1620" s="19" t="s">
        <v>48</v>
      </c>
      <c r="K1620" s="7">
        <v>5</v>
      </c>
      <c r="L1620" s="49" t="s">
        <v>5540</v>
      </c>
    </row>
    <row r="1621" spans="1:12" x14ac:dyDescent="0.2">
      <c r="A1621" s="105">
        <v>41765</v>
      </c>
      <c r="B1621" s="7">
        <v>6247</v>
      </c>
      <c r="C1621" s="19" t="s">
        <v>8263</v>
      </c>
      <c r="D1621" s="6">
        <v>8400</v>
      </c>
      <c r="E1621" s="6">
        <v>8400</v>
      </c>
      <c r="F1621" s="6">
        <f>E1621*0.05</f>
        <v>420</v>
      </c>
      <c r="G1621" s="6"/>
      <c r="H1621" s="6">
        <f>E1621-F1621</f>
        <v>7980</v>
      </c>
      <c r="I1621" s="6">
        <f>+I1620+G1621-H1621</f>
        <v>1073374.9804999984</v>
      </c>
      <c r="J1621" s="19" t="s">
        <v>2030</v>
      </c>
      <c r="K1621" s="7">
        <v>5</v>
      </c>
      <c r="L1621" s="49" t="s">
        <v>5540</v>
      </c>
    </row>
    <row r="1622" spans="1:12" x14ac:dyDescent="0.2">
      <c r="A1622" s="105">
        <v>41765</v>
      </c>
      <c r="B1622" s="7">
        <v>6248</v>
      </c>
      <c r="C1622" s="19" t="s">
        <v>6752</v>
      </c>
      <c r="D1622" s="6">
        <v>60175</v>
      </c>
      <c r="E1622" s="6">
        <v>60175</v>
      </c>
      <c r="F1622" s="6">
        <f>E1622*0.05</f>
        <v>3008.75</v>
      </c>
      <c r="G1622" s="6"/>
      <c r="H1622" s="6">
        <f>E1622-F1622</f>
        <v>57166.25</v>
      </c>
      <c r="I1622" s="6">
        <f>+I1621+G1622-H1622</f>
        <v>1016208.7304999984</v>
      </c>
      <c r="J1622" s="19" t="s">
        <v>48</v>
      </c>
      <c r="K1622" s="7">
        <v>5</v>
      </c>
      <c r="L1622" s="49" t="s">
        <v>5540</v>
      </c>
    </row>
    <row r="1623" spans="1:12" x14ac:dyDescent="0.2">
      <c r="A1623" s="105">
        <v>41765</v>
      </c>
      <c r="B1623" s="7">
        <v>6249</v>
      </c>
      <c r="C1623" s="19" t="s">
        <v>5564</v>
      </c>
      <c r="D1623" s="6">
        <v>3611.59</v>
      </c>
      <c r="E1623" s="6">
        <v>3611.59</v>
      </c>
      <c r="F1623" s="6">
        <v>153.03</v>
      </c>
      <c r="G1623" s="6"/>
      <c r="H1623" s="6">
        <f>E1623-F1623</f>
        <v>3458.56</v>
      </c>
      <c r="I1623" s="6">
        <f>+I1622+G1623-H1623</f>
        <v>1012750.1704999984</v>
      </c>
      <c r="J1623" s="19" t="s">
        <v>3481</v>
      </c>
      <c r="K1623" s="7">
        <v>5</v>
      </c>
      <c r="L1623" s="49" t="s">
        <v>5540</v>
      </c>
    </row>
    <row r="1624" spans="1:12" x14ac:dyDescent="0.2">
      <c r="A1624" s="105">
        <v>41765</v>
      </c>
      <c r="B1624" s="7">
        <v>6250</v>
      </c>
      <c r="C1624" s="19" t="s">
        <v>7993</v>
      </c>
      <c r="D1624" s="6">
        <v>7000</v>
      </c>
      <c r="E1624" s="6">
        <v>7000</v>
      </c>
      <c r="F1624" s="6"/>
      <c r="G1624" s="6"/>
      <c r="H1624" s="6">
        <f>E1624-F1624</f>
        <v>7000</v>
      </c>
      <c r="I1624" s="6">
        <f>+I1623+G1624-H1624</f>
        <v>1005750.1704999984</v>
      </c>
      <c r="J1624" s="19" t="s">
        <v>8285</v>
      </c>
      <c r="K1624" s="7"/>
      <c r="L1624" s="49" t="s">
        <v>5540</v>
      </c>
    </row>
    <row r="1625" spans="1:12" x14ac:dyDescent="0.2">
      <c r="A1625" s="105">
        <v>41765</v>
      </c>
      <c r="B1625" s="7">
        <v>6251</v>
      </c>
      <c r="C1625" s="19" t="s">
        <v>7029</v>
      </c>
      <c r="D1625" s="6">
        <v>1400</v>
      </c>
      <c r="E1625" s="6">
        <v>1400</v>
      </c>
      <c r="F1625" s="6"/>
      <c r="G1625" s="6"/>
      <c r="H1625" s="6">
        <f>E1625-F1625</f>
        <v>1400</v>
      </c>
      <c r="I1625" s="6">
        <f>+I1624+G1625-H1625</f>
        <v>1004350.1704999984</v>
      </c>
      <c r="J1625" s="19" t="s">
        <v>7722</v>
      </c>
      <c r="K1625" s="7">
        <v>5</v>
      </c>
      <c r="L1625" s="49" t="s">
        <v>5540</v>
      </c>
    </row>
    <row r="1626" spans="1:12" x14ac:dyDescent="0.2">
      <c r="A1626" s="105">
        <v>41767</v>
      </c>
      <c r="B1626" s="7">
        <v>6252</v>
      </c>
      <c r="C1626" s="19" t="s">
        <v>8284</v>
      </c>
      <c r="D1626" s="6">
        <v>4507.25</v>
      </c>
      <c r="E1626" s="6">
        <v>4507.25</v>
      </c>
      <c r="F1626" s="6">
        <v>225.37</v>
      </c>
      <c r="G1626" s="6"/>
      <c r="H1626" s="6">
        <f>E1626-F1626</f>
        <v>4281.88</v>
      </c>
      <c r="I1626" s="6">
        <f>+I1625+G1626-H1626</f>
        <v>1000068.2904999984</v>
      </c>
      <c r="J1626" s="19" t="s">
        <v>8283</v>
      </c>
      <c r="K1626" s="7">
        <v>5</v>
      </c>
      <c r="L1626" s="49" t="s">
        <v>5540</v>
      </c>
    </row>
    <row r="1627" spans="1:12" x14ac:dyDescent="0.2">
      <c r="A1627" s="105">
        <v>41771</v>
      </c>
      <c r="B1627" s="7">
        <v>6253</v>
      </c>
      <c r="C1627" s="19" t="s">
        <v>7231</v>
      </c>
      <c r="D1627" s="6">
        <v>1400</v>
      </c>
      <c r="E1627" s="6">
        <v>1400</v>
      </c>
      <c r="F1627" s="6">
        <v>140</v>
      </c>
      <c r="G1627" s="6"/>
      <c r="H1627" s="6">
        <f>E1627-F1627</f>
        <v>1260</v>
      </c>
      <c r="I1627" s="6">
        <f>+I1626+G1627-H1627</f>
        <v>998808.29049999837</v>
      </c>
      <c r="J1627" s="19" t="s">
        <v>8282</v>
      </c>
      <c r="K1627" s="7">
        <v>5</v>
      </c>
      <c r="L1627" s="49" t="s">
        <v>5540</v>
      </c>
    </row>
    <row r="1628" spans="1:12" x14ac:dyDescent="0.2">
      <c r="A1628" s="105">
        <v>41771</v>
      </c>
      <c r="B1628" s="7">
        <v>6254</v>
      </c>
      <c r="C1628" s="19" t="s">
        <v>8281</v>
      </c>
      <c r="D1628" s="6">
        <v>1000</v>
      </c>
      <c r="E1628" s="6">
        <v>1000</v>
      </c>
      <c r="F1628" s="6"/>
      <c r="G1628" s="6"/>
      <c r="H1628" s="6">
        <f>E1628-F1628</f>
        <v>1000</v>
      </c>
      <c r="I1628" s="6">
        <f>+I1627+G1628-H1628</f>
        <v>997808.29049999837</v>
      </c>
      <c r="J1628" s="19" t="s">
        <v>8280</v>
      </c>
      <c r="K1628" s="7">
        <v>5</v>
      </c>
      <c r="L1628" s="49" t="s">
        <v>5540</v>
      </c>
    </row>
    <row r="1629" spans="1:12" x14ac:dyDescent="0.2">
      <c r="A1629" s="105">
        <v>41767</v>
      </c>
      <c r="B1629" s="7">
        <v>6255</v>
      </c>
      <c r="C1629" s="19" t="s">
        <v>7799</v>
      </c>
      <c r="D1629" s="6">
        <v>3500</v>
      </c>
      <c r="E1629" s="6">
        <v>3500</v>
      </c>
      <c r="F1629" s="6"/>
      <c r="G1629" s="6"/>
      <c r="H1629" s="6">
        <f>E1629-F1629</f>
        <v>3500</v>
      </c>
      <c r="I1629" s="6">
        <f>+I1628+G1629-H1629</f>
        <v>994308.29049999837</v>
      </c>
      <c r="J1629" s="19" t="s">
        <v>7364</v>
      </c>
      <c r="K1629" s="7">
        <v>5</v>
      </c>
      <c r="L1629" s="49" t="s">
        <v>5540</v>
      </c>
    </row>
    <row r="1630" spans="1:12" x14ac:dyDescent="0.2">
      <c r="A1630" s="105">
        <v>41767</v>
      </c>
      <c r="B1630" s="7">
        <v>6256</v>
      </c>
      <c r="C1630" s="19" t="s">
        <v>7029</v>
      </c>
      <c r="D1630" s="6">
        <v>300</v>
      </c>
      <c r="E1630" s="6">
        <v>300</v>
      </c>
      <c r="F1630" s="6"/>
      <c r="G1630" s="6"/>
      <c r="H1630" s="6">
        <f>E1630-F1630</f>
        <v>300</v>
      </c>
      <c r="I1630" s="6">
        <f>+I1629+G1630-H1630</f>
        <v>994008.29049999837</v>
      </c>
      <c r="J1630" s="19" t="s">
        <v>3820</v>
      </c>
      <c r="K1630" s="7"/>
      <c r="L1630" s="49" t="s">
        <v>5540</v>
      </c>
    </row>
    <row r="1631" spans="1:12" x14ac:dyDescent="0.2">
      <c r="A1631" s="105">
        <v>41771</v>
      </c>
      <c r="B1631" s="7">
        <v>6257</v>
      </c>
      <c r="C1631" s="19" t="s">
        <v>7029</v>
      </c>
      <c r="D1631" s="6">
        <v>900</v>
      </c>
      <c r="E1631" s="6">
        <v>900</v>
      </c>
      <c r="F1631" s="6"/>
      <c r="G1631" s="6"/>
      <c r="H1631" s="6">
        <f>E1631-F1631</f>
        <v>900</v>
      </c>
      <c r="I1631" s="6">
        <f>+I1630+G1631-H1631</f>
        <v>993108.29049999837</v>
      </c>
      <c r="J1631" s="19" t="s">
        <v>3820</v>
      </c>
      <c r="K1631" s="7"/>
      <c r="L1631" s="49" t="s">
        <v>5540</v>
      </c>
    </row>
    <row r="1632" spans="1:12" x14ac:dyDescent="0.2">
      <c r="A1632" s="105">
        <v>41771</v>
      </c>
      <c r="B1632" s="7">
        <v>6258</v>
      </c>
      <c r="C1632" s="19" t="s">
        <v>8279</v>
      </c>
      <c r="D1632" s="6">
        <v>1000</v>
      </c>
      <c r="E1632" s="6">
        <v>1000</v>
      </c>
      <c r="F1632" s="6"/>
      <c r="G1632" s="6"/>
      <c r="H1632" s="6">
        <f>E1632-F1632</f>
        <v>1000</v>
      </c>
      <c r="I1632" s="6">
        <f>+I1631+G1632-H1632</f>
        <v>992108.29049999837</v>
      </c>
      <c r="J1632" s="19" t="s">
        <v>3820</v>
      </c>
      <c r="K1632" s="7"/>
      <c r="L1632" s="49" t="s">
        <v>5540</v>
      </c>
    </row>
    <row r="1633" spans="1:12" x14ac:dyDescent="0.2">
      <c r="A1633" s="105">
        <v>41772</v>
      </c>
      <c r="B1633" s="7">
        <v>6259</v>
      </c>
      <c r="C1633" s="19" t="s">
        <v>8278</v>
      </c>
      <c r="D1633" s="6">
        <v>2450</v>
      </c>
      <c r="E1633" s="6">
        <v>2450</v>
      </c>
      <c r="F1633" s="6"/>
      <c r="G1633" s="6"/>
      <c r="H1633" s="6">
        <f>E1633-F1633</f>
        <v>2450</v>
      </c>
      <c r="I1633" s="6">
        <f>+I1632+G1633-H1633</f>
        <v>989658.29049999837</v>
      </c>
      <c r="J1633" s="19" t="s">
        <v>7151</v>
      </c>
      <c r="K1633" s="7">
        <v>5</v>
      </c>
      <c r="L1633" s="49" t="s">
        <v>5540</v>
      </c>
    </row>
    <row r="1634" spans="1:12" x14ac:dyDescent="0.2">
      <c r="A1634" s="105">
        <v>41772</v>
      </c>
      <c r="B1634" s="7">
        <v>6260</v>
      </c>
      <c r="C1634" s="19" t="s">
        <v>6206</v>
      </c>
      <c r="D1634" s="6">
        <v>2800</v>
      </c>
      <c r="E1634" s="6">
        <v>2800</v>
      </c>
      <c r="F1634" s="6"/>
      <c r="G1634" s="6"/>
      <c r="H1634" s="6">
        <f>E1634-F1634</f>
        <v>2800</v>
      </c>
      <c r="I1634" s="6">
        <f>+I1633+G1634-H1634</f>
        <v>986858.29049999837</v>
      </c>
      <c r="J1634" s="19" t="s">
        <v>8277</v>
      </c>
      <c r="K1634" s="7"/>
      <c r="L1634" s="49" t="s">
        <v>5540</v>
      </c>
    </row>
    <row r="1635" spans="1:12" x14ac:dyDescent="0.2">
      <c r="A1635" s="105">
        <v>41772</v>
      </c>
      <c r="B1635" s="7">
        <v>6261</v>
      </c>
      <c r="C1635" s="19" t="s">
        <v>7029</v>
      </c>
      <c r="D1635" s="6">
        <v>300</v>
      </c>
      <c r="E1635" s="6">
        <v>300</v>
      </c>
      <c r="F1635" s="6"/>
      <c r="G1635" s="6"/>
      <c r="H1635" s="6">
        <f>E1635-F1635</f>
        <v>300</v>
      </c>
      <c r="I1635" s="6">
        <f>+I1634+G1635-H1635</f>
        <v>986558.29049999837</v>
      </c>
      <c r="J1635" s="19" t="s">
        <v>3820</v>
      </c>
      <c r="K1635" s="7"/>
      <c r="L1635" s="49" t="s">
        <v>5540</v>
      </c>
    </row>
    <row r="1636" spans="1:12" x14ac:dyDescent="0.2">
      <c r="A1636" s="105">
        <v>41773</v>
      </c>
      <c r="B1636" s="7">
        <v>6262</v>
      </c>
      <c r="C1636" s="19" t="s">
        <v>8276</v>
      </c>
      <c r="D1636" s="6">
        <v>500</v>
      </c>
      <c r="E1636" s="6">
        <v>500</v>
      </c>
      <c r="F1636" s="6"/>
      <c r="G1636" s="6"/>
      <c r="H1636" s="6">
        <f>E1636-F1636</f>
        <v>500</v>
      </c>
      <c r="I1636" s="6">
        <f>+I1635+G1636-H1636</f>
        <v>986058.29049999837</v>
      </c>
      <c r="J1636" s="19" t="s">
        <v>8068</v>
      </c>
      <c r="K1636" s="7"/>
      <c r="L1636" s="49" t="s">
        <v>5540</v>
      </c>
    </row>
    <row r="1637" spans="1:12" x14ac:dyDescent="0.2">
      <c r="A1637" s="105">
        <v>41773</v>
      </c>
      <c r="B1637" s="7">
        <v>6263</v>
      </c>
      <c r="C1637" s="19" t="s">
        <v>7466</v>
      </c>
      <c r="D1637" s="6">
        <v>2000</v>
      </c>
      <c r="E1637" s="6">
        <v>2000</v>
      </c>
      <c r="F1637" s="6"/>
      <c r="G1637" s="6"/>
      <c r="H1637" s="6">
        <f>E1637-F1637</f>
        <v>2000</v>
      </c>
      <c r="I1637" s="6">
        <f>+I1636+G1637-H1637</f>
        <v>984058.29049999837</v>
      </c>
      <c r="J1637" s="19" t="s">
        <v>7894</v>
      </c>
      <c r="K1637" s="7"/>
      <c r="L1637" s="49" t="s">
        <v>5540</v>
      </c>
    </row>
    <row r="1638" spans="1:12" x14ac:dyDescent="0.2">
      <c r="A1638" s="105">
        <v>41775</v>
      </c>
      <c r="B1638" s="7">
        <v>6264</v>
      </c>
      <c r="C1638" s="19" t="s">
        <v>7799</v>
      </c>
      <c r="D1638" s="6">
        <v>3500</v>
      </c>
      <c r="E1638" s="6">
        <v>3500</v>
      </c>
      <c r="F1638" s="6"/>
      <c r="G1638" s="6"/>
      <c r="H1638" s="6">
        <f>E1638-F1638</f>
        <v>3500</v>
      </c>
      <c r="I1638" s="6">
        <f>+I1637+G1638-H1638</f>
        <v>980558.29049999837</v>
      </c>
      <c r="J1638" s="19" t="s">
        <v>7364</v>
      </c>
      <c r="K1638" s="7">
        <v>5</v>
      </c>
      <c r="L1638" s="49" t="s">
        <v>5540</v>
      </c>
    </row>
    <row r="1639" spans="1:12" x14ac:dyDescent="0.2">
      <c r="A1639" s="105">
        <v>41775</v>
      </c>
      <c r="B1639" s="7">
        <v>6265</v>
      </c>
      <c r="C1639" s="19" t="s">
        <v>8275</v>
      </c>
      <c r="D1639" s="6">
        <v>1200</v>
      </c>
      <c r="E1639" s="6">
        <v>1200</v>
      </c>
      <c r="F1639" s="6"/>
      <c r="G1639" s="6"/>
      <c r="H1639" s="6">
        <f>E1639-F1639</f>
        <v>1200</v>
      </c>
      <c r="I1639" s="6">
        <f>+I1638+G1639-H1639</f>
        <v>979358.29049999837</v>
      </c>
      <c r="J1639" s="19" t="s">
        <v>3820</v>
      </c>
      <c r="K1639" s="7"/>
      <c r="L1639" s="49" t="s">
        <v>5540</v>
      </c>
    </row>
    <row r="1640" spans="1:12" x14ac:dyDescent="0.2">
      <c r="A1640" s="105">
        <v>41779</v>
      </c>
      <c r="B1640" s="7">
        <v>6266</v>
      </c>
      <c r="C1640" s="19" t="s">
        <v>7466</v>
      </c>
      <c r="D1640" s="6">
        <v>2500</v>
      </c>
      <c r="E1640" s="6">
        <v>2500</v>
      </c>
      <c r="F1640" s="6"/>
      <c r="G1640" s="6"/>
      <c r="H1640" s="6">
        <f>E1640-F1640</f>
        <v>2500</v>
      </c>
      <c r="I1640" s="6">
        <f>+I1639+G1640-H1640</f>
        <v>976858.29049999837</v>
      </c>
      <c r="J1640" s="19" t="s">
        <v>7894</v>
      </c>
      <c r="K1640" s="7"/>
      <c r="L1640" s="49" t="s">
        <v>5540</v>
      </c>
    </row>
    <row r="1641" spans="1:12" x14ac:dyDescent="0.2">
      <c r="A1641" s="105">
        <v>41780</v>
      </c>
      <c r="B1641" s="7">
        <v>6267</v>
      </c>
      <c r="C1641" s="19" t="s">
        <v>7029</v>
      </c>
      <c r="D1641" s="6">
        <v>300</v>
      </c>
      <c r="E1641" s="6">
        <v>300</v>
      </c>
      <c r="F1641" s="6"/>
      <c r="G1641" s="6"/>
      <c r="H1641" s="6">
        <f>E1641-F1641</f>
        <v>300</v>
      </c>
      <c r="I1641" s="6">
        <f>+I1640+G1641-H1641</f>
        <v>976558.29049999837</v>
      </c>
      <c r="J1641" s="19" t="s">
        <v>7892</v>
      </c>
      <c r="K1641" s="7"/>
      <c r="L1641" s="49" t="s">
        <v>5540</v>
      </c>
    </row>
    <row r="1642" spans="1:12" x14ac:dyDescent="0.2">
      <c r="A1642" s="105">
        <v>41781</v>
      </c>
      <c r="B1642" s="7">
        <v>6268</v>
      </c>
      <c r="C1642" s="19" t="s">
        <v>8274</v>
      </c>
      <c r="D1642" s="6">
        <v>500</v>
      </c>
      <c r="E1642" s="6">
        <v>500</v>
      </c>
      <c r="F1642" s="6"/>
      <c r="G1642" s="6"/>
      <c r="H1642" s="6">
        <f>E1642-F1642</f>
        <v>500</v>
      </c>
      <c r="I1642" s="6">
        <f>+I1641+G1642-H1642</f>
        <v>976058.29049999837</v>
      </c>
      <c r="J1642" s="19" t="s">
        <v>8273</v>
      </c>
      <c r="K1642" s="7"/>
      <c r="L1642" s="49" t="s">
        <v>5540</v>
      </c>
    </row>
    <row r="1643" spans="1:12" x14ac:dyDescent="0.2">
      <c r="A1643" s="19"/>
      <c r="B1643" s="7"/>
      <c r="C1643" s="19" t="s">
        <v>8272</v>
      </c>
      <c r="D1643" s="6"/>
      <c r="E1643" s="6"/>
      <c r="F1643" s="6">
        <f>E1643*0.05</f>
        <v>0</v>
      </c>
      <c r="G1643" s="6">
        <v>1333192.31</v>
      </c>
      <c r="H1643" s="6">
        <f>E1643-F1643</f>
        <v>0</v>
      </c>
      <c r="I1643" s="6">
        <f>+I1642+G1643-H1643</f>
        <v>2309250.6004999983</v>
      </c>
      <c r="J1643" s="19"/>
      <c r="K1643" s="7"/>
    </row>
    <row r="1644" spans="1:12" x14ac:dyDescent="0.2">
      <c r="A1644" s="105">
        <v>41781</v>
      </c>
      <c r="B1644" s="7">
        <v>6269</v>
      </c>
      <c r="C1644" s="19" t="s">
        <v>7799</v>
      </c>
      <c r="D1644" s="6">
        <v>3500</v>
      </c>
      <c r="E1644" s="6">
        <v>3500</v>
      </c>
      <c r="F1644" s="6"/>
      <c r="G1644" s="6"/>
      <c r="H1644" s="6">
        <f>E1644-F1644</f>
        <v>3500</v>
      </c>
      <c r="I1644" s="6">
        <f>+I1643+G1644-H1644</f>
        <v>2305750.6004999983</v>
      </c>
      <c r="J1644" s="19" t="s">
        <v>7364</v>
      </c>
      <c r="K1644" s="7">
        <v>5</v>
      </c>
      <c r="L1644" s="49" t="s">
        <v>5540</v>
      </c>
    </row>
    <row r="1645" spans="1:12" x14ac:dyDescent="0.2">
      <c r="A1645" s="105">
        <v>41786</v>
      </c>
      <c r="B1645" s="7">
        <v>6270</v>
      </c>
      <c r="C1645" s="19" t="s">
        <v>7029</v>
      </c>
      <c r="D1645" s="6">
        <v>4000</v>
      </c>
      <c r="E1645" s="6">
        <v>4000</v>
      </c>
      <c r="F1645" s="6"/>
      <c r="G1645" s="6"/>
      <c r="H1645" s="6">
        <f>E1645-F1645</f>
        <v>4000</v>
      </c>
      <c r="I1645" s="6">
        <f>+I1644+G1645-H1645</f>
        <v>2301750.6004999983</v>
      </c>
      <c r="J1645" s="19" t="s">
        <v>8271</v>
      </c>
      <c r="K1645" s="7">
        <v>5</v>
      </c>
      <c r="L1645" s="49" t="s">
        <v>5540</v>
      </c>
    </row>
    <row r="1646" spans="1:12" x14ac:dyDescent="0.2">
      <c r="A1646" s="19"/>
      <c r="B1646" s="7">
        <v>6271</v>
      </c>
      <c r="C1646" s="19" t="s">
        <v>5790</v>
      </c>
      <c r="D1646" s="6"/>
      <c r="E1646" s="6"/>
      <c r="F1646" s="6">
        <f>E1646*0.05</f>
        <v>0</v>
      </c>
      <c r="G1646" s="6"/>
      <c r="H1646" s="6">
        <f>E1646-F1646</f>
        <v>0</v>
      </c>
      <c r="I1646" s="6">
        <f>+I1645+G1646-H1646</f>
        <v>2301750.6004999983</v>
      </c>
      <c r="J1646" s="19" t="s">
        <v>5790</v>
      </c>
      <c r="K1646" s="7"/>
      <c r="L1646" t="s">
        <v>5789</v>
      </c>
    </row>
    <row r="1647" spans="1:12" x14ac:dyDescent="0.2">
      <c r="A1647" s="105">
        <v>41786</v>
      </c>
      <c r="B1647" s="7">
        <v>6272</v>
      </c>
      <c r="C1647" s="19" t="s">
        <v>6184</v>
      </c>
      <c r="D1647" s="6">
        <v>99164.76</v>
      </c>
      <c r="E1647" s="6">
        <v>99164.76</v>
      </c>
      <c r="F1647" s="6">
        <v>4743.6000000000004</v>
      </c>
      <c r="G1647" s="6"/>
      <c r="H1647" s="6">
        <f>E1647-F1647</f>
        <v>94421.159999999989</v>
      </c>
      <c r="I1647" s="6">
        <f>+I1646+G1647-H1647</f>
        <v>2207329.4404999982</v>
      </c>
      <c r="J1647" s="19" t="s">
        <v>788</v>
      </c>
      <c r="K1647" s="7">
        <v>5</v>
      </c>
      <c r="L1647" s="49" t="s">
        <v>5540</v>
      </c>
    </row>
    <row r="1648" spans="1:12" x14ac:dyDescent="0.2">
      <c r="A1648" s="19"/>
      <c r="B1648" s="7">
        <v>6273</v>
      </c>
      <c r="C1648" s="19" t="s">
        <v>5790</v>
      </c>
      <c r="D1648" s="6"/>
      <c r="E1648" s="6"/>
      <c r="F1648" s="6">
        <f>E1648*0.05</f>
        <v>0</v>
      </c>
      <c r="G1648" s="6"/>
      <c r="H1648" s="6">
        <f>E1648-F1648</f>
        <v>0</v>
      </c>
      <c r="I1648" s="6">
        <f>+I1647+G1648-H1648</f>
        <v>2207329.4404999982</v>
      </c>
      <c r="J1648" s="19" t="s">
        <v>5790</v>
      </c>
      <c r="K1648" s="7"/>
      <c r="L1648" t="s">
        <v>5789</v>
      </c>
    </row>
    <row r="1649" spans="1:12" x14ac:dyDescent="0.2">
      <c r="A1649" s="19"/>
      <c r="B1649" s="7">
        <v>6274</v>
      </c>
      <c r="C1649" s="19" t="s">
        <v>5790</v>
      </c>
      <c r="D1649" s="6"/>
      <c r="E1649" s="6"/>
      <c r="F1649" s="6">
        <f>E1649*0.05</f>
        <v>0</v>
      </c>
      <c r="G1649" s="6"/>
      <c r="H1649" s="6">
        <f>E1649-F1649</f>
        <v>0</v>
      </c>
      <c r="I1649" s="6">
        <f>+I1648+G1649-H1649</f>
        <v>2207329.4404999982</v>
      </c>
      <c r="J1649" s="19" t="s">
        <v>5790</v>
      </c>
      <c r="K1649" s="7"/>
      <c r="L1649" t="s">
        <v>5789</v>
      </c>
    </row>
    <row r="1650" spans="1:12" x14ac:dyDescent="0.2">
      <c r="A1650" s="105">
        <v>41787</v>
      </c>
      <c r="B1650" s="7">
        <v>6275</v>
      </c>
      <c r="C1650" s="19" t="s">
        <v>7874</v>
      </c>
      <c r="D1650" s="6">
        <v>6100</v>
      </c>
      <c r="E1650" s="6">
        <v>6100</v>
      </c>
      <c r="F1650" s="6"/>
      <c r="G1650" s="6"/>
      <c r="H1650" s="5">
        <f>E1650-F1650</f>
        <v>6100</v>
      </c>
      <c r="I1650" s="6">
        <f>+I1649+G1650-H1650</f>
        <v>2201229.4404999982</v>
      </c>
      <c r="J1650" s="19" t="s">
        <v>7672</v>
      </c>
      <c r="K1650" s="7"/>
      <c r="L1650" s="49" t="s">
        <v>5540</v>
      </c>
    </row>
    <row r="1651" spans="1:12" x14ac:dyDescent="0.2">
      <c r="A1651" s="105">
        <v>41787</v>
      </c>
      <c r="B1651" s="7">
        <v>6276</v>
      </c>
      <c r="C1651" s="19" t="s">
        <v>8270</v>
      </c>
      <c r="D1651" s="6">
        <v>3000</v>
      </c>
      <c r="E1651" s="6">
        <v>3000</v>
      </c>
      <c r="F1651" s="6"/>
      <c r="G1651" s="6"/>
      <c r="H1651" s="5">
        <f>E1651-F1651</f>
        <v>3000</v>
      </c>
      <c r="I1651" s="6">
        <f>+I1650+G1651-H1651</f>
        <v>2198229.4404999982</v>
      </c>
      <c r="J1651" s="19" t="s">
        <v>6468</v>
      </c>
      <c r="K1651" s="7"/>
      <c r="L1651" s="49" t="s">
        <v>5540</v>
      </c>
    </row>
    <row r="1652" spans="1:12" x14ac:dyDescent="0.2">
      <c r="A1652" s="19"/>
      <c r="B1652" s="7">
        <v>6277</v>
      </c>
      <c r="C1652" s="19" t="s">
        <v>5790</v>
      </c>
      <c r="D1652" s="6"/>
      <c r="E1652" s="6"/>
      <c r="F1652" s="6">
        <f>E1652*0.05</f>
        <v>0</v>
      </c>
      <c r="G1652" s="6"/>
      <c r="H1652" s="5">
        <f>E1652-F1652</f>
        <v>0</v>
      </c>
      <c r="I1652" s="6">
        <f>+I1651+G1652-H1652</f>
        <v>2198229.4404999982</v>
      </c>
      <c r="J1652" s="19" t="s">
        <v>5790</v>
      </c>
      <c r="K1652" s="7"/>
      <c r="L1652" t="s">
        <v>5789</v>
      </c>
    </row>
    <row r="1653" spans="1:12" x14ac:dyDescent="0.2">
      <c r="A1653" s="19"/>
      <c r="B1653" s="7">
        <v>6278</v>
      </c>
      <c r="C1653" s="19" t="s">
        <v>5790</v>
      </c>
      <c r="D1653" s="6"/>
      <c r="E1653" s="6"/>
      <c r="F1653" s="6">
        <f>E1653*0.05</f>
        <v>0</v>
      </c>
      <c r="G1653" s="6"/>
      <c r="H1653" s="5">
        <f>E1653-F1653</f>
        <v>0</v>
      </c>
      <c r="I1653" s="6">
        <f>+I1652+G1653-H1653</f>
        <v>2198229.4404999982</v>
      </c>
      <c r="J1653" s="19" t="s">
        <v>5790</v>
      </c>
      <c r="K1653" s="7"/>
      <c r="L1653" t="s">
        <v>5789</v>
      </c>
    </row>
    <row r="1654" spans="1:12" x14ac:dyDescent="0.2">
      <c r="A1654" s="105">
        <v>41787</v>
      </c>
      <c r="B1654" s="7">
        <v>6279</v>
      </c>
      <c r="C1654" s="19" t="s">
        <v>6351</v>
      </c>
      <c r="D1654" s="6">
        <v>6100</v>
      </c>
      <c r="E1654" s="6">
        <v>6100</v>
      </c>
      <c r="F1654" s="6"/>
      <c r="G1654" s="6"/>
      <c r="H1654" s="5">
        <f>E1654-F1654</f>
        <v>6100</v>
      </c>
      <c r="I1654" s="6">
        <f>+I1653+G1654-H1654</f>
        <v>2192129.4404999982</v>
      </c>
      <c r="J1654" s="19" t="s">
        <v>6468</v>
      </c>
      <c r="K1654" s="7"/>
      <c r="L1654" s="49" t="s">
        <v>5540</v>
      </c>
    </row>
    <row r="1655" spans="1:12" x14ac:dyDescent="0.2">
      <c r="A1655" s="105">
        <v>41787</v>
      </c>
      <c r="B1655" s="7">
        <v>6280</v>
      </c>
      <c r="C1655" s="19" t="s">
        <v>8269</v>
      </c>
      <c r="D1655" s="6">
        <v>6100</v>
      </c>
      <c r="E1655" s="6">
        <v>6100</v>
      </c>
      <c r="F1655" s="6"/>
      <c r="G1655" s="6"/>
      <c r="H1655" s="5">
        <f>E1655-F1655</f>
        <v>6100</v>
      </c>
      <c r="I1655" s="6">
        <f>+I1654+G1655-H1655</f>
        <v>2186029.4404999982</v>
      </c>
      <c r="J1655" s="19" t="s">
        <v>6468</v>
      </c>
      <c r="K1655" s="7"/>
      <c r="L1655" s="49" t="s">
        <v>5540</v>
      </c>
    </row>
    <row r="1656" spans="1:12" x14ac:dyDescent="0.2">
      <c r="A1656" s="105">
        <v>41787</v>
      </c>
      <c r="B1656" s="7">
        <v>6281</v>
      </c>
      <c r="C1656" s="19" t="s">
        <v>8094</v>
      </c>
      <c r="D1656" s="6">
        <v>5500</v>
      </c>
      <c r="E1656" s="6">
        <v>5500</v>
      </c>
      <c r="F1656" s="6"/>
      <c r="G1656" s="6"/>
      <c r="H1656" s="5">
        <f>E1656-F1656</f>
        <v>5500</v>
      </c>
      <c r="I1656" s="6">
        <f>+I1655+G1656-H1656</f>
        <v>2180529.4404999982</v>
      </c>
      <c r="J1656" s="19" t="s">
        <v>6468</v>
      </c>
      <c r="K1656" s="7"/>
      <c r="L1656" s="49" t="s">
        <v>5540</v>
      </c>
    </row>
    <row r="1657" spans="1:12" x14ac:dyDescent="0.2">
      <c r="A1657" s="105">
        <v>41787</v>
      </c>
      <c r="B1657" s="7">
        <v>6282</v>
      </c>
      <c r="C1657" s="19" t="s">
        <v>7252</v>
      </c>
      <c r="D1657" s="6">
        <v>6100</v>
      </c>
      <c r="E1657" s="6">
        <v>6100</v>
      </c>
      <c r="F1657" s="6"/>
      <c r="G1657" s="6"/>
      <c r="H1657" s="5">
        <f>E1657-F1657</f>
        <v>6100</v>
      </c>
      <c r="I1657" s="6">
        <f>+I1656+G1657-H1657</f>
        <v>2174429.4404999982</v>
      </c>
      <c r="J1657" s="19" t="s">
        <v>7672</v>
      </c>
      <c r="K1657" s="7"/>
      <c r="L1657" s="49" t="s">
        <v>5540</v>
      </c>
    </row>
    <row r="1658" spans="1:12" x14ac:dyDescent="0.2">
      <c r="A1658" s="105">
        <v>41787</v>
      </c>
      <c r="B1658" s="7">
        <v>6283</v>
      </c>
      <c r="C1658" s="19" t="s">
        <v>8093</v>
      </c>
      <c r="D1658" s="6">
        <v>6100</v>
      </c>
      <c r="E1658" s="6">
        <v>6100</v>
      </c>
      <c r="F1658" s="6"/>
      <c r="G1658" s="6"/>
      <c r="H1658" s="5">
        <f>E1658-F1658</f>
        <v>6100</v>
      </c>
      <c r="I1658" s="6">
        <f>+I1657+G1658-H1658</f>
        <v>2168329.4404999982</v>
      </c>
      <c r="J1658" s="19" t="s">
        <v>6468</v>
      </c>
      <c r="K1658" s="7"/>
      <c r="L1658" s="49" t="s">
        <v>5540</v>
      </c>
    </row>
    <row r="1659" spans="1:12" x14ac:dyDescent="0.2">
      <c r="A1659" s="105">
        <v>41787</v>
      </c>
      <c r="B1659" s="7">
        <v>6284</v>
      </c>
      <c r="C1659" s="19" t="s">
        <v>7127</v>
      </c>
      <c r="D1659" s="6">
        <v>8300</v>
      </c>
      <c r="E1659" s="6">
        <v>8300</v>
      </c>
      <c r="F1659" s="6"/>
      <c r="G1659" s="6"/>
      <c r="H1659" s="5">
        <f>E1659-F1659</f>
        <v>8300</v>
      </c>
      <c r="I1659" s="6">
        <f>+I1658+G1659-H1659</f>
        <v>2160029.4404999982</v>
      </c>
      <c r="J1659" s="19" t="s">
        <v>7670</v>
      </c>
      <c r="K1659" s="7"/>
      <c r="L1659" s="49" t="s">
        <v>5540</v>
      </c>
    </row>
    <row r="1660" spans="1:12" x14ac:dyDescent="0.2">
      <c r="A1660" s="105">
        <v>41787</v>
      </c>
      <c r="B1660" s="7">
        <v>6285</v>
      </c>
      <c r="C1660" s="19" t="s">
        <v>8229</v>
      </c>
      <c r="D1660" s="6">
        <v>9500</v>
      </c>
      <c r="E1660" s="6">
        <v>9500</v>
      </c>
      <c r="F1660" s="6"/>
      <c r="G1660" s="6"/>
      <c r="H1660" s="5">
        <f>E1660-F1660</f>
        <v>9500</v>
      </c>
      <c r="I1660" s="6">
        <f>+I1659+G1660-H1660</f>
        <v>2150529.4404999982</v>
      </c>
      <c r="J1660" s="19" t="s">
        <v>8228</v>
      </c>
      <c r="K1660" s="7"/>
      <c r="L1660" s="49" t="s">
        <v>5540</v>
      </c>
    </row>
    <row r="1661" spans="1:12" x14ac:dyDescent="0.2">
      <c r="A1661" s="105">
        <v>41787</v>
      </c>
      <c r="B1661" s="7">
        <v>6286</v>
      </c>
      <c r="C1661" s="19" t="s">
        <v>7846</v>
      </c>
      <c r="D1661" s="6">
        <v>8800</v>
      </c>
      <c r="E1661" s="6">
        <v>8800</v>
      </c>
      <c r="F1661" s="6"/>
      <c r="G1661" s="6"/>
      <c r="H1661" s="5">
        <f>E1661-F1661</f>
        <v>8800</v>
      </c>
      <c r="I1661" s="6">
        <f>+I1660+G1661-H1661</f>
        <v>2141729.4404999982</v>
      </c>
      <c r="J1661" s="19" t="s">
        <v>8225</v>
      </c>
      <c r="K1661" s="7"/>
      <c r="L1661" s="49" t="s">
        <v>5540</v>
      </c>
    </row>
    <row r="1662" spans="1:12" x14ac:dyDescent="0.2">
      <c r="A1662" s="105">
        <v>41787</v>
      </c>
      <c r="B1662" s="7">
        <v>6287</v>
      </c>
      <c r="C1662" s="19" t="s">
        <v>7090</v>
      </c>
      <c r="D1662" s="6">
        <v>4500</v>
      </c>
      <c r="E1662" s="6">
        <v>4500</v>
      </c>
      <c r="F1662" s="6"/>
      <c r="G1662" s="6"/>
      <c r="H1662" s="5">
        <f>E1662-F1662</f>
        <v>4500</v>
      </c>
      <c r="I1662" s="6">
        <f>+I1661+G1662-H1662</f>
        <v>2137229.4404999982</v>
      </c>
      <c r="J1662" s="19" t="s">
        <v>8268</v>
      </c>
      <c r="K1662" s="7"/>
      <c r="L1662" s="49" t="s">
        <v>5540</v>
      </c>
    </row>
    <row r="1663" spans="1:12" x14ac:dyDescent="0.2">
      <c r="A1663" s="105">
        <v>41787</v>
      </c>
      <c r="B1663" s="7">
        <v>6288</v>
      </c>
      <c r="C1663" s="19" t="s">
        <v>7830</v>
      </c>
      <c r="D1663" s="6">
        <v>142841.29999999999</v>
      </c>
      <c r="E1663" s="6">
        <v>142841.29999999999</v>
      </c>
      <c r="F1663" s="6">
        <v>7142.07</v>
      </c>
      <c r="G1663" s="6"/>
      <c r="H1663" s="5">
        <f>E1663-F1663</f>
        <v>135699.22999999998</v>
      </c>
      <c r="I1663" s="6">
        <f>+I1662+G1663-H1663</f>
        <v>2001530.2104999982</v>
      </c>
      <c r="J1663" s="19" t="s">
        <v>7488</v>
      </c>
      <c r="K1663" s="7">
        <v>5</v>
      </c>
      <c r="L1663" s="49" t="s">
        <v>5540</v>
      </c>
    </row>
    <row r="1664" spans="1:12" x14ac:dyDescent="0.2">
      <c r="A1664" s="105">
        <v>41787</v>
      </c>
      <c r="B1664" s="7">
        <v>6289</v>
      </c>
      <c r="C1664" s="19" t="s">
        <v>5871</v>
      </c>
      <c r="D1664" s="6">
        <v>13190</v>
      </c>
      <c r="E1664" s="6">
        <v>13190</v>
      </c>
      <c r="F1664" s="6">
        <f>E1664*0.05</f>
        <v>659.5</v>
      </c>
      <c r="G1664" s="6"/>
      <c r="H1664" s="5">
        <f>E1664-F1664</f>
        <v>12530.5</v>
      </c>
      <c r="I1664" s="6">
        <f>+I1663+G1664-H1664</f>
        <v>1988999.7104999982</v>
      </c>
      <c r="J1664" s="19" t="s">
        <v>8267</v>
      </c>
      <c r="K1664" s="7">
        <v>5</v>
      </c>
      <c r="L1664" s="49" t="s">
        <v>5540</v>
      </c>
    </row>
    <row r="1665" spans="1:12" x14ac:dyDescent="0.2">
      <c r="A1665" s="105">
        <v>41787</v>
      </c>
      <c r="B1665" s="7">
        <v>6290</v>
      </c>
      <c r="C1665" s="19" t="s">
        <v>8061</v>
      </c>
      <c r="D1665" s="6">
        <v>18824</v>
      </c>
      <c r="E1665" s="6">
        <v>18824</v>
      </c>
      <c r="F1665" s="6">
        <f>E1665*0.05</f>
        <v>941.2</v>
      </c>
      <c r="G1665" s="6"/>
      <c r="H1665" s="5">
        <f>E1665-F1665</f>
        <v>17882.8</v>
      </c>
      <c r="I1665" s="6">
        <f>+I1664+G1665-H1665</f>
        <v>1971116.9104999981</v>
      </c>
      <c r="J1665" s="19" t="s">
        <v>6437</v>
      </c>
      <c r="K1665" s="7">
        <v>5</v>
      </c>
      <c r="L1665" s="49" t="s">
        <v>5540</v>
      </c>
    </row>
    <row r="1666" spans="1:12" x14ac:dyDescent="0.2">
      <c r="A1666" s="105">
        <v>41787</v>
      </c>
      <c r="B1666" s="7">
        <v>6291</v>
      </c>
      <c r="C1666" s="19" t="s">
        <v>6015</v>
      </c>
      <c r="D1666" s="6">
        <v>13342.66</v>
      </c>
      <c r="E1666" s="6">
        <v>13342.66</v>
      </c>
      <c r="F1666" s="6"/>
      <c r="G1666" s="6"/>
      <c r="H1666" s="5">
        <f>E1666-F1666</f>
        <v>13342.66</v>
      </c>
      <c r="I1666" s="6">
        <f>+I1665+G1666-H1666</f>
        <v>1957774.2504999982</v>
      </c>
      <c r="J1666" s="19" t="s">
        <v>8266</v>
      </c>
      <c r="K1666" s="7">
        <v>5</v>
      </c>
      <c r="L1666" s="49" t="s">
        <v>5540</v>
      </c>
    </row>
    <row r="1667" spans="1:12" x14ac:dyDescent="0.2">
      <c r="A1667" s="105">
        <v>41787</v>
      </c>
      <c r="B1667" s="7">
        <v>6292</v>
      </c>
      <c r="C1667" s="19" t="s">
        <v>6015</v>
      </c>
      <c r="D1667" s="6">
        <v>98949.78</v>
      </c>
      <c r="E1667" s="6">
        <v>98949.78</v>
      </c>
      <c r="F1667" s="6"/>
      <c r="G1667" s="6"/>
      <c r="H1667" s="5">
        <f>E1667-F1667</f>
        <v>98949.78</v>
      </c>
      <c r="I1667" s="6">
        <f>+I1666+G1667-H1667</f>
        <v>1858824.4704999982</v>
      </c>
      <c r="J1667" s="19" t="s">
        <v>8265</v>
      </c>
      <c r="K1667" s="7">
        <v>5</v>
      </c>
      <c r="L1667" s="49" t="s">
        <v>5540</v>
      </c>
    </row>
    <row r="1668" spans="1:12" x14ac:dyDescent="0.2">
      <c r="A1668" s="105">
        <v>41788</v>
      </c>
      <c r="B1668" s="7">
        <v>6293</v>
      </c>
      <c r="C1668" s="19" t="s">
        <v>6752</v>
      </c>
      <c r="D1668" s="6">
        <v>61404</v>
      </c>
      <c r="E1668" s="6">
        <v>61404</v>
      </c>
      <c r="F1668" s="6">
        <f>E1668*0.05</f>
        <v>3070.2000000000003</v>
      </c>
      <c r="G1668" s="6"/>
      <c r="H1668" s="5">
        <f>E1668-F1668</f>
        <v>58333.8</v>
      </c>
      <c r="I1668" s="6">
        <f>+I1667+G1668-H1668</f>
        <v>1800490.6704999981</v>
      </c>
      <c r="J1668" s="19" t="s">
        <v>48</v>
      </c>
      <c r="K1668" s="7">
        <v>5</v>
      </c>
      <c r="L1668" s="49" t="s">
        <v>5540</v>
      </c>
    </row>
    <row r="1669" spans="1:12" x14ac:dyDescent="0.2">
      <c r="A1669" s="105">
        <v>41788</v>
      </c>
      <c r="B1669" s="7">
        <v>6294</v>
      </c>
      <c r="C1669" s="19" t="s">
        <v>6291</v>
      </c>
      <c r="D1669" s="6">
        <v>9600</v>
      </c>
      <c r="E1669" s="6">
        <v>9600</v>
      </c>
      <c r="F1669" s="6">
        <f>E1669*0.05</f>
        <v>480</v>
      </c>
      <c r="G1669" s="6"/>
      <c r="H1669" s="5">
        <f>E1669-F1669</f>
        <v>9120</v>
      </c>
      <c r="I1669" s="6">
        <f>+I1668+G1669-H1669</f>
        <v>1791370.6704999981</v>
      </c>
      <c r="J1669" s="19" t="s">
        <v>7170</v>
      </c>
      <c r="K1669" s="7">
        <v>5</v>
      </c>
      <c r="L1669" s="49" t="s">
        <v>5540</v>
      </c>
    </row>
    <row r="1670" spans="1:12" x14ac:dyDescent="0.2">
      <c r="A1670" s="105">
        <v>41788</v>
      </c>
      <c r="B1670" s="7">
        <v>6295</v>
      </c>
      <c r="C1670" s="19" t="s">
        <v>120</v>
      </c>
      <c r="D1670" s="6">
        <v>13579.41</v>
      </c>
      <c r="E1670" s="6">
        <v>13579.41</v>
      </c>
      <c r="F1670" s="6">
        <v>575.4</v>
      </c>
      <c r="G1670" s="6"/>
      <c r="H1670" s="5">
        <f>E1670-F1670</f>
        <v>13004.01</v>
      </c>
      <c r="I1670" s="6">
        <f>+I1669+G1670-H1670</f>
        <v>1778366.6604999981</v>
      </c>
      <c r="J1670" s="19" t="s">
        <v>7123</v>
      </c>
      <c r="K1670" s="7">
        <v>5</v>
      </c>
      <c r="L1670" s="49" t="s">
        <v>5540</v>
      </c>
    </row>
    <row r="1671" spans="1:12" x14ac:dyDescent="0.2">
      <c r="A1671" s="105">
        <v>41788</v>
      </c>
      <c r="B1671" s="7">
        <v>6296</v>
      </c>
      <c r="C1671" s="19" t="s">
        <v>126</v>
      </c>
      <c r="D1671" s="6">
        <v>3350</v>
      </c>
      <c r="E1671" s="6">
        <v>3350</v>
      </c>
      <c r="F1671" s="6">
        <f>E1671*0.05</f>
        <v>167.5</v>
      </c>
      <c r="G1671" s="6"/>
      <c r="H1671" s="5">
        <f>E1671-F1671</f>
        <v>3182.5</v>
      </c>
      <c r="I1671" s="6">
        <f>+I1670+G1671-H1671</f>
        <v>1775184.1604999981</v>
      </c>
      <c r="J1671" s="19" t="s">
        <v>5851</v>
      </c>
      <c r="K1671" s="7">
        <v>5</v>
      </c>
      <c r="L1671" s="49" t="s">
        <v>5540</v>
      </c>
    </row>
    <row r="1672" spans="1:12" x14ac:dyDescent="0.2">
      <c r="A1672" s="105">
        <v>41788</v>
      </c>
      <c r="B1672" s="7">
        <v>6297</v>
      </c>
      <c r="C1672" s="19" t="s">
        <v>7938</v>
      </c>
      <c r="D1672" s="6">
        <v>62598</v>
      </c>
      <c r="E1672" s="6">
        <v>62598</v>
      </c>
      <c r="F1672" s="6">
        <f>E1672*0.05</f>
        <v>3129.9</v>
      </c>
      <c r="G1672" s="6"/>
      <c r="H1672" s="5">
        <f>E1672-F1672</f>
        <v>59468.1</v>
      </c>
      <c r="I1672" s="6">
        <f>+I1671+G1672-H1672</f>
        <v>1715716.060499998</v>
      </c>
      <c r="J1672" s="19" t="s">
        <v>7573</v>
      </c>
      <c r="K1672" s="7">
        <v>5</v>
      </c>
      <c r="L1672" s="49" t="s">
        <v>5540</v>
      </c>
    </row>
    <row r="1673" spans="1:12" x14ac:dyDescent="0.2">
      <c r="A1673" s="105">
        <v>41788</v>
      </c>
      <c r="B1673" s="7">
        <v>6298</v>
      </c>
      <c r="C1673" s="19" t="s">
        <v>7822</v>
      </c>
      <c r="D1673" s="6">
        <v>7254</v>
      </c>
      <c r="E1673" s="6">
        <v>7254</v>
      </c>
      <c r="F1673" s="6">
        <v>307.42</v>
      </c>
      <c r="G1673" s="6"/>
      <c r="H1673" s="5">
        <f>E1673-F1673</f>
        <v>6946.58</v>
      </c>
      <c r="I1673" s="6">
        <f>+I1672+G1673-H1673</f>
        <v>1708769.480499998</v>
      </c>
      <c r="J1673" s="19" t="s">
        <v>6603</v>
      </c>
      <c r="K1673" s="7">
        <v>5</v>
      </c>
      <c r="L1673" s="49" t="s">
        <v>5540</v>
      </c>
    </row>
    <row r="1674" spans="1:12" x14ac:dyDescent="0.2">
      <c r="A1674" s="105">
        <v>41788</v>
      </c>
      <c r="B1674" s="7">
        <v>6299</v>
      </c>
      <c r="C1674" s="19" t="s">
        <v>267</v>
      </c>
      <c r="D1674" s="6">
        <v>10000</v>
      </c>
      <c r="E1674" s="6">
        <v>10000</v>
      </c>
      <c r="F1674" s="6">
        <v>491.54</v>
      </c>
      <c r="G1674" s="6"/>
      <c r="H1674" s="5">
        <f>E1674-F1674</f>
        <v>9508.4599999999991</v>
      </c>
      <c r="I1674" s="6">
        <f>+I1673+G1674-H1674</f>
        <v>1699261.020499998</v>
      </c>
      <c r="J1674" s="19" t="s">
        <v>7817</v>
      </c>
      <c r="K1674" s="7">
        <v>5</v>
      </c>
      <c r="L1674" s="49" t="s">
        <v>5540</v>
      </c>
    </row>
    <row r="1675" spans="1:12" x14ac:dyDescent="0.2">
      <c r="A1675" s="105">
        <v>41788</v>
      </c>
      <c r="B1675" s="7">
        <v>6300</v>
      </c>
      <c r="C1675" s="19" t="s">
        <v>6605</v>
      </c>
      <c r="D1675" s="6">
        <v>29164</v>
      </c>
      <c r="E1675" s="6">
        <v>29164</v>
      </c>
      <c r="F1675" s="6">
        <v>1307.1500000000001</v>
      </c>
      <c r="G1675" s="6"/>
      <c r="H1675" s="5">
        <f>E1675-F1675</f>
        <v>27856.85</v>
      </c>
      <c r="I1675" s="6">
        <f>+I1674+G1675-H1675</f>
        <v>1671404.1704999979</v>
      </c>
      <c r="J1675" s="19" t="s">
        <v>8053</v>
      </c>
      <c r="K1675" s="7">
        <v>5</v>
      </c>
      <c r="L1675" s="49" t="s">
        <v>5540</v>
      </c>
    </row>
    <row r="1676" spans="1:12" x14ac:dyDescent="0.2">
      <c r="A1676" s="105">
        <v>41788</v>
      </c>
      <c r="B1676" s="7">
        <v>6301</v>
      </c>
      <c r="C1676" s="19" t="s">
        <v>8049</v>
      </c>
      <c r="D1676" s="6">
        <v>35000</v>
      </c>
      <c r="E1676" s="6">
        <v>35000</v>
      </c>
      <c r="F1676" s="6">
        <f>E1676*0.05</f>
        <v>1750</v>
      </c>
      <c r="G1676" s="6"/>
      <c r="H1676" s="5">
        <f>E1676-F1676</f>
        <v>33250</v>
      </c>
      <c r="I1676" s="6">
        <f>+I1675+G1676-H1676</f>
        <v>1638154.1704999979</v>
      </c>
      <c r="J1676" s="19" t="s">
        <v>889</v>
      </c>
      <c r="K1676" s="7">
        <v>5</v>
      </c>
      <c r="L1676" s="49" t="s">
        <v>5540</v>
      </c>
    </row>
    <row r="1677" spans="1:12" x14ac:dyDescent="0.2">
      <c r="A1677" s="105">
        <v>41788</v>
      </c>
      <c r="B1677" s="7">
        <v>6302</v>
      </c>
      <c r="C1677" s="19" t="s">
        <v>2921</v>
      </c>
      <c r="D1677" s="6">
        <v>68440</v>
      </c>
      <c r="E1677" s="6">
        <v>68440</v>
      </c>
      <c r="F1677" s="6">
        <v>2900</v>
      </c>
      <c r="G1677" s="6"/>
      <c r="H1677" s="5">
        <f>E1677-F1677</f>
        <v>65540</v>
      </c>
      <c r="I1677" s="6">
        <f>+I1676+G1677-H1677</f>
        <v>1572614.1704999979</v>
      </c>
      <c r="J1677" s="19" t="s">
        <v>8264</v>
      </c>
      <c r="K1677" s="7">
        <v>5</v>
      </c>
      <c r="L1677" s="49" t="s">
        <v>5540</v>
      </c>
    </row>
    <row r="1678" spans="1:12" x14ac:dyDescent="0.2">
      <c r="A1678" s="19"/>
      <c r="B1678" s="7">
        <v>6303</v>
      </c>
      <c r="C1678" s="19" t="s">
        <v>5790</v>
      </c>
      <c r="D1678" s="6"/>
      <c r="E1678" s="6"/>
      <c r="F1678" s="6">
        <f>E1678*0.05</f>
        <v>0</v>
      </c>
      <c r="G1678" s="6"/>
      <c r="H1678" s="5">
        <f>E1678-F1678</f>
        <v>0</v>
      </c>
      <c r="I1678" s="6">
        <f>+I1677+G1678-H1678</f>
        <v>1572614.1704999979</v>
      </c>
      <c r="J1678" s="19" t="s">
        <v>5790</v>
      </c>
      <c r="K1678" s="7"/>
      <c r="L1678" t="s">
        <v>5789</v>
      </c>
    </row>
    <row r="1679" spans="1:12" x14ac:dyDescent="0.2">
      <c r="A1679" s="19"/>
      <c r="B1679" s="7">
        <v>6304</v>
      </c>
      <c r="C1679" s="19" t="s">
        <v>5790</v>
      </c>
      <c r="D1679" s="6"/>
      <c r="E1679" s="6"/>
      <c r="F1679" s="6">
        <f>E1679*0.05</f>
        <v>0</v>
      </c>
      <c r="G1679" s="6"/>
      <c r="H1679" s="5">
        <f>E1679-F1679</f>
        <v>0</v>
      </c>
      <c r="I1679" s="6">
        <f>+I1678+G1679-H1679</f>
        <v>1572614.1704999979</v>
      </c>
      <c r="J1679" s="19" t="s">
        <v>5790</v>
      </c>
      <c r="K1679" s="7"/>
      <c r="L1679" t="s">
        <v>5789</v>
      </c>
    </row>
    <row r="1680" spans="1:12" x14ac:dyDescent="0.2">
      <c r="A1680" s="105">
        <v>41788</v>
      </c>
      <c r="B1680" s="7">
        <v>6305</v>
      </c>
      <c r="C1680" s="19" t="s">
        <v>7799</v>
      </c>
      <c r="D1680" s="6">
        <v>3500</v>
      </c>
      <c r="E1680" s="6">
        <v>3500</v>
      </c>
      <c r="F1680" s="6"/>
      <c r="G1680" s="6"/>
      <c r="H1680" s="5">
        <f>E1680-F1680</f>
        <v>3500</v>
      </c>
      <c r="I1680" s="6">
        <f>+I1679+G1680-H1680</f>
        <v>1569114.1704999979</v>
      </c>
      <c r="J1680" s="19" t="s">
        <v>7364</v>
      </c>
      <c r="K1680" s="7">
        <v>5</v>
      </c>
      <c r="L1680" s="49" t="s">
        <v>5540</v>
      </c>
    </row>
    <row r="1681" spans="1:12" x14ac:dyDescent="0.2">
      <c r="A1681" s="105">
        <v>41788</v>
      </c>
      <c r="B1681" s="7">
        <v>6306</v>
      </c>
      <c r="C1681" s="19" t="s">
        <v>8263</v>
      </c>
      <c r="D1681" s="6">
        <v>8100</v>
      </c>
      <c r="E1681" s="6">
        <v>8100</v>
      </c>
      <c r="F1681" s="6">
        <f>E1681*0.05</f>
        <v>405</v>
      </c>
      <c r="G1681" s="6"/>
      <c r="H1681" s="5">
        <f>E1681-F1681</f>
        <v>7695</v>
      </c>
      <c r="I1681" s="6">
        <f>+I1680+G1681-H1681</f>
        <v>1561419.1704999979</v>
      </c>
      <c r="J1681" s="19" t="s">
        <v>2030</v>
      </c>
      <c r="K1681" s="7">
        <v>5</v>
      </c>
      <c r="L1681" s="49" t="s">
        <v>5540</v>
      </c>
    </row>
    <row r="1682" spans="1:12" x14ac:dyDescent="0.2">
      <c r="A1682" s="105">
        <v>41788</v>
      </c>
      <c r="B1682" s="7">
        <v>6307</v>
      </c>
      <c r="C1682" s="19" t="s">
        <v>5676</v>
      </c>
      <c r="D1682" s="6">
        <v>15300</v>
      </c>
      <c r="E1682" s="6">
        <v>15300</v>
      </c>
      <c r="F1682" s="6">
        <v>751.28</v>
      </c>
      <c r="G1682" s="6"/>
      <c r="H1682" s="5">
        <f>E1682-F1682</f>
        <v>14548.72</v>
      </c>
      <c r="I1682" s="6">
        <f>+I1681+G1682-H1682</f>
        <v>1546870.4504999979</v>
      </c>
      <c r="J1682" s="19" t="s">
        <v>7891</v>
      </c>
      <c r="K1682" s="7">
        <v>5</v>
      </c>
      <c r="L1682" s="49" t="s">
        <v>5540</v>
      </c>
    </row>
    <row r="1683" spans="1:12" x14ac:dyDescent="0.2">
      <c r="A1683" s="105">
        <v>41788</v>
      </c>
      <c r="B1683" s="7">
        <v>6308</v>
      </c>
      <c r="C1683" s="19" t="s">
        <v>6385</v>
      </c>
      <c r="D1683" s="6">
        <v>12000</v>
      </c>
      <c r="E1683" s="6">
        <v>12000</v>
      </c>
      <c r="F1683" s="6">
        <f>E1683*0.05</f>
        <v>600</v>
      </c>
      <c r="G1683" s="6"/>
      <c r="H1683" s="5">
        <f>E1683-F1683</f>
        <v>11400</v>
      </c>
      <c r="I1683" s="6">
        <f>+I1682+G1683-H1683</f>
        <v>1535470.4504999979</v>
      </c>
      <c r="J1683" s="19" t="s">
        <v>8053</v>
      </c>
      <c r="K1683" s="7">
        <v>5</v>
      </c>
      <c r="L1683" s="49" t="s">
        <v>5540</v>
      </c>
    </row>
    <row r="1684" spans="1:12" x14ac:dyDescent="0.2">
      <c r="A1684" s="105">
        <v>41788</v>
      </c>
      <c r="B1684" s="7">
        <v>6309</v>
      </c>
      <c r="C1684" s="19" t="s">
        <v>7343</v>
      </c>
      <c r="D1684" s="6">
        <v>6478.2</v>
      </c>
      <c r="E1684" s="6">
        <v>6478.2</v>
      </c>
      <c r="F1684" s="6">
        <v>274.5</v>
      </c>
      <c r="G1684" s="6"/>
      <c r="H1684" s="5">
        <f>E1684-F1684</f>
        <v>6203.7</v>
      </c>
      <c r="I1684" s="6">
        <f>+I1683+G1684-H1684</f>
        <v>1529266.750499998</v>
      </c>
      <c r="J1684" s="19" t="s">
        <v>8144</v>
      </c>
      <c r="K1684" s="7">
        <v>5</v>
      </c>
      <c r="L1684" s="49" t="s">
        <v>5540</v>
      </c>
    </row>
    <row r="1685" spans="1:12" x14ac:dyDescent="0.2">
      <c r="A1685" s="105">
        <v>41788</v>
      </c>
      <c r="B1685" s="7">
        <v>6310</v>
      </c>
      <c r="C1685" s="19" t="s">
        <v>7533</v>
      </c>
      <c r="D1685" s="6">
        <v>5428</v>
      </c>
      <c r="E1685" s="6">
        <v>5428</v>
      </c>
      <c r="F1685" s="6">
        <v>230</v>
      </c>
      <c r="G1685" s="6"/>
      <c r="H1685" s="5">
        <f>E1685-F1685</f>
        <v>5198</v>
      </c>
      <c r="I1685" s="6">
        <f>+I1684+G1685-H1685</f>
        <v>1524068.750499998</v>
      </c>
      <c r="J1685" s="19" t="s">
        <v>889</v>
      </c>
      <c r="K1685" s="7">
        <v>5</v>
      </c>
      <c r="L1685" s="49" t="s">
        <v>5540</v>
      </c>
    </row>
    <row r="1686" spans="1:12" x14ac:dyDescent="0.2">
      <c r="A1686" s="105">
        <v>41788</v>
      </c>
      <c r="B1686" s="7">
        <v>6311</v>
      </c>
      <c r="C1686" s="19" t="s">
        <v>5280</v>
      </c>
      <c r="D1686" s="6">
        <v>28445</v>
      </c>
      <c r="E1686" s="6">
        <v>28445</v>
      </c>
      <c r="F1686" s="6">
        <v>1307.81</v>
      </c>
      <c r="G1686" s="6"/>
      <c r="H1686" s="5">
        <f>E1686-F1686</f>
        <v>27137.19</v>
      </c>
      <c r="I1686" s="6">
        <f>+I1685+G1686-H1686</f>
        <v>1496931.560499998</v>
      </c>
      <c r="J1686" s="19" t="s">
        <v>8262</v>
      </c>
      <c r="K1686" s="7">
        <v>5</v>
      </c>
      <c r="L1686" s="49" t="s">
        <v>5540</v>
      </c>
    </row>
    <row r="1687" spans="1:12" x14ac:dyDescent="0.2">
      <c r="A1687" s="105">
        <v>41788</v>
      </c>
      <c r="B1687" s="7">
        <v>6312</v>
      </c>
      <c r="C1687" s="19" t="s">
        <v>242</v>
      </c>
      <c r="D1687" s="6">
        <v>46425.02</v>
      </c>
      <c r="E1687" s="6">
        <v>46425.02</v>
      </c>
      <c r="F1687" s="6">
        <v>1878.31</v>
      </c>
      <c r="G1687" s="6"/>
      <c r="H1687" s="5">
        <f>E1687-F1687</f>
        <v>44546.71</v>
      </c>
      <c r="I1687" s="6">
        <f>+I1686+G1687-H1687</f>
        <v>1452384.8504999981</v>
      </c>
      <c r="J1687" s="19" t="s">
        <v>48</v>
      </c>
      <c r="K1687" s="7">
        <v>5</v>
      </c>
      <c r="L1687" s="49" t="s">
        <v>5540</v>
      </c>
    </row>
    <row r="1688" spans="1:12" x14ac:dyDescent="0.2">
      <c r="A1688" s="105">
        <v>41788</v>
      </c>
      <c r="B1688" s="7">
        <v>6313</v>
      </c>
      <c r="C1688" s="19" t="s">
        <v>7136</v>
      </c>
      <c r="D1688" s="6">
        <v>1175</v>
      </c>
      <c r="E1688" s="6">
        <v>1175</v>
      </c>
      <c r="F1688" s="6">
        <f>E1688*0.05</f>
        <v>58.75</v>
      </c>
      <c r="G1688" s="6"/>
      <c r="H1688" s="5">
        <f>E1688-F1688</f>
        <v>1116.25</v>
      </c>
      <c r="I1688" s="6">
        <f>+I1687+G1688-H1688</f>
        <v>1451268.6004999981</v>
      </c>
      <c r="J1688" s="19" t="s">
        <v>8261</v>
      </c>
      <c r="K1688" s="7">
        <v>5</v>
      </c>
      <c r="L1688" s="49" t="s">
        <v>5540</v>
      </c>
    </row>
    <row r="1689" spans="1:12" x14ac:dyDescent="0.2">
      <c r="A1689" s="105">
        <v>41788</v>
      </c>
      <c r="B1689" s="7">
        <v>6314</v>
      </c>
      <c r="C1689" s="19" t="s">
        <v>8143</v>
      </c>
      <c r="D1689" s="6">
        <v>8000</v>
      </c>
      <c r="E1689" s="6">
        <v>8000</v>
      </c>
      <c r="F1689" s="6">
        <v>400</v>
      </c>
      <c r="G1689" s="6"/>
      <c r="H1689" s="5">
        <f>E1689-F1689</f>
        <v>7600</v>
      </c>
      <c r="I1689" s="6">
        <f>+I1688+G1689-H1689</f>
        <v>1443668.6004999981</v>
      </c>
      <c r="J1689" s="19" t="s">
        <v>8142</v>
      </c>
      <c r="K1689" s="7">
        <v>5</v>
      </c>
      <c r="L1689" s="49" t="s">
        <v>5540</v>
      </c>
    </row>
    <row r="1690" spans="1:12" x14ac:dyDescent="0.2">
      <c r="A1690" s="105">
        <v>41788</v>
      </c>
      <c r="B1690" s="7">
        <v>6315</v>
      </c>
      <c r="C1690" s="19" t="s">
        <v>7524</v>
      </c>
      <c r="D1690" s="6">
        <v>4765</v>
      </c>
      <c r="E1690" s="6">
        <v>4765</v>
      </c>
      <c r="F1690" s="6"/>
      <c r="G1690" s="6"/>
      <c r="H1690" s="5">
        <f>E1690-F1690</f>
        <v>4765</v>
      </c>
      <c r="I1690" s="6">
        <f>+I1689+G1690-H1690</f>
        <v>1438903.6004999981</v>
      </c>
      <c r="J1690" s="19" t="s">
        <v>7523</v>
      </c>
      <c r="K1690" s="7">
        <v>5</v>
      </c>
      <c r="L1690" s="49" t="s">
        <v>5540</v>
      </c>
    </row>
    <row r="1691" spans="1:12" x14ac:dyDescent="0.2">
      <c r="A1691" s="105">
        <v>41788</v>
      </c>
      <c r="B1691" s="7">
        <v>6316</v>
      </c>
      <c r="C1691" s="19" t="s">
        <v>7566</v>
      </c>
      <c r="D1691" s="6">
        <v>700</v>
      </c>
      <c r="E1691" s="6">
        <v>700</v>
      </c>
      <c r="F1691" s="6">
        <f>E1691*0.05</f>
        <v>35</v>
      </c>
      <c r="G1691" s="6"/>
      <c r="H1691" s="5">
        <f>E1691-F1691</f>
        <v>665</v>
      </c>
      <c r="I1691" s="6">
        <f>+I1690+G1691-H1691</f>
        <v>1438238.6004999981</v>
      </c>
      <c r="J1691" s="19" t="s">
        <v>8261</v>
      </c>
      <c r="K1691" s="7">
        <v>5</v>
      </c>
      <c r="L1691" s="49" t="s">
        <v>5540</v>
      </c>
    </row>
    <row r="1692" spans="1:12" x14ac:dyDescent="0.2">
      <c r="A1692" s="105">
        <v>41788</v>
      </c>
      <c r="B1692" s="7">
        <v>6317</v>
      </c>
      <c r="C1692" s="19" t="s">
        <v>6810</v>
      </c>
      <c r="D1692" s="6">
        <v>1180</v>
      </c>
      <c r="E1692" s="6">
        <v>1180</v>
      </c>
      <c r="F1692" s="6">
        <v>50</v>
      </c>
      <c r="G1692" s="6"/>
      <c r="H1692" s="5">
        <f>E1692-F1692</f>
        <v>1130</v>
      </c>
      <c r="I1692" s="6">
        <f>+I1691+G1692-H1692</f>
        <v>1437108.6004999981</v>
      </c>
      <c r="J1692" s="19" t="s">
        <v>8260</v>
      </c>
      <c r="K1692" s="7">
        <v>5</v>
      </c>
      <c r="L1692" s="49" t="s">
        <v>5540</v>
      </c>
    </row>
    <row r="1693" spans="1:12" x14ac:dyDescent="0.2">
      <c r="A1693" s="105">
        <v>41788</v>
      </c>
      <c r="B1693" s="7">
        <v>6318</v>
      </c>
      <c r="C1693" s="19" t="s">
        <v>6979</v>
      </c>
      <c r="D1693" s="6">
        <v>6750</v>
      </c>
      <c r="E1693" s="6">
        <v>6750</v>
      </c>
      <c r="F1693" s="6">
        <f>E1693*0.05</f>
        <v>337.5</v>
      </c>
      <c r="G1693" s="6"/>
      <c r="H1693" s="5">
        <f>E1693-F1693</f>
        <v>6412.5</v>
      </c>
      <c r="I1693" s="6">
        <f>+I1692+G1693-H1693</f>
        <v>1430696.1004999981</v>
      </c>
      <c r="J1693" s="19" t="s">
        <v>8259</v>
      </c>
      <c r="K1693" s="7">
        <v>5</v>
      </c>
      <c r="L1693" s="49" t="s">
        <v>5540</v>
      </c>
    </row>
    <row r="1694" spans="1:12" x14ac:dyDescent="0.2">
      <c r="A1694" s="105">
        <v>41788</v>
      </c>
      <c r="B1694" s="7">
        <v>6319</v>
      </c>
      <c r="C1694" s="19" t="s">
        <v>7846</v>
      </c>
      <c r="D1694" s="6">
        <v>5000</v>
      </c>
      <c r="E1694" s="6">
        <v>5000</v>
      </c>
      <c r="F1694" s="6"/>
      <c r="G1694" s="6"/>
      <c r="H1694" s="5">
        <f>E1694-F1694</f>
        <v>5000</v>
      </c>
      <c r="I1694" s="6">
        <f>+I1693+G1694-H1694</f>
        <v>1425696.1004999981</v>
      </c>
      <c r="J1694" s="19" t="s">
        <v>7167</v>
      </c>
      <c r="K1694" s="7"/>
      <c r="L1694" s="49" t="s">
        <v>5540</v>
      </c>
    </row>
    <row r="1695" spans="1:12" x14ac:dyDescent="0.2">
      <c r="A1695" s="105">
        <v>41788</v>
      </c>
      <c r="B1695" s="7">
        <v>6320</v>
      </c>
      <c r="C1695" s="19" t="s">
        <v>6442</v>
      </c>
      <c r="D1695" s="6">
        <v>5000</v>
      </c>
      <c r="E1695" s="6">
        <v>5000</v>
      </c>
      <c r="F1695" s="6"/>
      <c r="G1695" s="6"/>
      <c r="H1695" s="5">
        <f>E1695-F1695</f>
        <v>5000</v>
      </c>
      <c r="I1695" s="6">
        <f>+I1694+G1695-H1695</f>
        <v>1420696.1004999981</v>
      </c>
      <c r="J1695" s="19" t="s">
        <v>7167</v>
      </c>
      <c r="K1695" s="7"/>
      <c r="L1695" s="49" t="s">
        <v>5540</v>
      </c>
    </row>
    <row r="1696" spans="1:12" x14ac:dyDescent="0.2">
      <c r="A1696" s="105">
        <v>41788</v>
      </c>
      <c r="B1696" s="7">
        <v>6321</v>
      </c>
      <c r="C1696" s="19" t="s">
        <v>6294</v>
      </c>
      <c r="D1696" s="6">
        <v>5000</v>
      </c>
      <c r="E1696" s="6">
        <v>5000</v>
      </c>
      <c r="F1696" s="6"/>
      <c r="G1696" s="6"/>
      <c r="H1696" s="5">
        <f>E1696-F1696</f>
        <v>5000</v>
      </c>
      <c r="I1696" s="6">
        <f>+I1695+G1696-H1696</f>
        <v>1415696.1004999981</v>
      </c>
      <c r="J1696" s="19" t="s">
        <v>7167</v>
      </c>
      <c r="K1696" s="7"/>
      <c r="L1696" s="49" t="s">
        <v>5540</v>
      </c>
    </row>
    <row r="1697" spans="1:12" x14ac:dyDescent="0.2">
      <c r="A1697" s="105">
        <v>41788</v>
      </c>
      <c r="B1697" s="7">
        <v>6322</v>
      </c>
      <c r="C1697" s="19" t="s">
        <v>7127</v>
      </c>
      <c r="D1697" s="6">
        <v>5000</v>
      </c>
      <c r="E1697" s="6">
        <v>5000</v>
      </c>
      <c r="F1697" s="6"/>
      <c r="G1697" s="6"/>
      <c r="H1697" s="5">
        <f>E1697-F1697</f>
        <v>5000</v>
      </c>
      <c r="I1697" s="6">
        <f>+I1696+G1697-H1697</f>
        <v>1410696.1004999981</v>
      </c>
      <c r="J1697" s="19" t="s">
        <v>7167</v>
      </c>
      <c r="K1697" s="7"/>
      <c r="L1697" s="49" t="s">
        <v>5540</v>
      </c>
    </row>
    <row r="1698" spans="1:12" x14ac:dyDescent="0.2">
      <c r="A1698" s="105"/>
      <c r="B1698" s="7"/>
      <c r="C1698" s="19" t="s">
        <v>7117</v>
      </c>
      <c r="D1698" s="6"/>
      <c r="E1698" s="6"/>
      <c r="F1698" s="6"/>
      <c r="G1698" s="6"/>
      <c r="H1698" s="5">
        <v>2448.14</v>
      </c>
      <c r="I1698" s="6">
        <f>+I1697+G1698-H1698</f>
        <v>1408247.9604999982</v>
      </c>
      <c r="J1698" s="19"/>
      <c r="K1698" s="7"/>
    </row>
    <row r="1699" spans="1:12" x14ac:dyDescent="0.2">
      <c r="A1699" s="105">
        <v>41788</v>
      </c>
      <c r="B1699" s="7"/>
      <c r="C1699" s="20" t="s">
        <v>8258</v>
      </c>
      <c r="D1699" s="6"/>
      <c r="E1699" s="6"/>
      <c r="F1699" s="6"/>
      <c r="G1699" s="6"/>
      <c r="H1699" s="5">
        <v>500</v>
      </c>
      <c r="I1699" s="6">
        <f>+I1698+G1699-H1699</f>
        <v>1407747.9604999982</v>
      </c>
      <c r="J1699" s="19"/>
      <c r="K1699" s="7"/>
    </row>
    <row r="1700" spans="1:12" x14ac:dyDescent="0.2">
      <c r="A1700" s="105">
        <v>41788</v>
      </c>
      <c r="B1700" s="7"/>
      <c r="C1700" s="20" t="s">
        <v>8258</v>
      </c>
      <c r="D1700" s="6"/>
      <c r="E1700" s="6"/>
      <c r="F1700" s="6"/>
      <c r="G1700" s="6">
        <v>500</v>
      </c>
      <c r="H1700" s="5"/>
      <c r="I1700" s="6">
        <f>+I1699+G1700-H1700</f>
        <v>1408247.9604999982</v>
      </c>
      <c r="J1700" s="19"/>
      <c r="K1700" s="7"/>
    </row>
    <row r="1701" spans="1:12" x14ac:dyDescent="0.2">
      <c r="A1701" s="19"/>
      <c r="B1701" s="7"/>
      <c r="C1701" s="87" t="s">
        <v>8257</v>
      </c>
      <c r="D1701" s="6"/>
      <c r="E1701" s="6"/>
      <c r="F1701" s="6">
        <f>E1701*0.05</f>
        <v>0</v>
      </c>
      <c r="G1701" s="6"/>
      <c r="H1701" s="64"/>
      <c r="I1701" s="13">
        <f>+I1700+G1701-H1701</f>
        <v>1408247.9604999982</v>
      </c>
      <c r="J1701" s="19"/>
      <c r="K1701" s="7"/>
    </row>
    <row r="1702" spans="1:12" x14ac:dyDescent="0.2">
      <c r="A1702" s="105">
        <v>41792</v>
      </c>
      <c r="B1702" s="7">
        <v>6323</v>
      </c>
      <c r="C1702" s="19" t="s">
        <v>6442</v>
      </c>
      <c r="D1702" s="6">
        <v>3000</v>
      </c>
      <c r="E1702" s="6">
        <v>3000</v>
      </c>
      <c r="F1702" s="6"/>
      <c r="G1702" s="6"/>
      <c r="H1702" s="5">
        <f>E1702-F1702</f>
        <v>3000</v>
      </c>
      <c r="I1702" s="6">
        <f>+I1701+G1702-H1702</f>
        <v>1405247.9604999982</v>
      </c>
      <c r="J1702" s="19" t="s">
        <v>7994</v>
      </c>
      <c r="K1702" s="7"/>
      <c r="L1702" s="49" t="s">
        <v>5540</v>
      </c>
    </row>
    <row r="1703" spans="1:12" x14ac:dyDescent="0.2">
      <c r="A1703" s="105">
        <v>41792</v>
      </c>
      <c r="B1703" s="7">
        <v>6324</v>
      </c>
      <c r="C1703" s="19" t="s">
        <v>7466</v>
      </c>
      <c r="D1703" s="6">
        <v>2000</v>
      </c>
      <c r="E1703" s="6">
        <v>2000</v>
      </c>
      <c r="F1703" s="6"/>
      <c r="G1703" s="6"/>
      <c r="H1703" s="5">
        <f>E1703-F1703</f>
        <v>2000</v>
      </c>
      <c r="I1703" s="6">
        <f>+I1702+G1703-H1703</f>
        <v>1403247.9604999982</v>
      </c>
      <c r="J1703" s="19" t="s">
        <v>6080</v>
      </c>
      <c r="K1703" s="7"/>
      <c r="L1703" s="49" t="s">
        <v>5540</v>
      </c>
    </row>
    <row r="1704" spans="1:12" x14ac:dyDescent="0.2">
      <c r="A1704" s="105">
        <v>41792</v>
      </c>
      <c r="B1704" s="7">
        <v>6325</v>
      </c>
      <c r="C1704" s="19" t="s">
        <v>7029</v>
      </c>
      <c r="D1704" s="6">
        <v>9500</v>
      </c>
      <c r="E1704" s="6">
        <v>9500</v>
      </c>
      <c r="F1704" s="6"/>
      <c r="G1704" s="6"/>
      <c r="H1704" s="5">
        <f>E1704-F1704</f>
        <v>9500</v>
      </c>
      <c r="I1704" s="6">
        <f>+I1703+G1704-H1704</f>
        <v>1393747.9604999982</v>
      </c>
      <c r="J1704" s="19" t="s">
        <v>8256</v>
      </c>
      <c r="K1704" s="7">
        <v>5</v>
      </c>
      <c r="L1704" s="49" t="s">
        <v>5540</v>
      </c>
    </row>
    <row r="1705" spans="1:12" x14ac:dyDescent="0.2">
      <c r="A1705" s="19"/>
      <c r="B1705" s="7">
        <v>6326</v>
      </c>
      <c r="C1705" s="19" t="s">
        <v>5790</v>
      </c>
      <c r="D1705" s="6"/>
      <c r="E1705" s="6"/>
      <c r="F1705" s="6">
        <f>E1705*0.05</f>
        <v>0</v>
      </c>
      <c r="G1705" s="6"/>
      <c r="H1705" s="5">
        <f>E1705-F1705</f>
        <v>0</v>
      </c>
      <c r="I1705" s="6">
        <f>+I1704+G1705-H1705</f>
        <v>1393747.9604999982</v>
      </c>
      <c r="J1705" s="19" t="s">
        <v>5790</v>
      </c>
      <c r="K1705" s="7"/>
      <c r="L1705" t="s">
        <v>5789</v>
      </c>
    </row>
    <row r="1706" spans="1:12" x14ac:dyDescent="0.2">
      <c r="A1706" s="105">
        <v>41795</v>
      </c>
      <c r="B1706" s="7"/>
      <c r="C1706" s="19" t="s">
        <v>8255</v>
      </c>
      <c r="D1706" s="6">
        <v>379640</v>
      </c>
      <c r="E1706" s="6">
        <v>379640</v>
      </c>
      <c r="F1706" s="6"/>
      <c r="G1706" s="6"/>
      <c r="H1706" s="5">
        <f>E1706-F1706</f>
        <v>379640</v>
      </c>
      <c r="I1706" s="6">
        <f>+I1705+G1706-H1706</f>
        <v>1014107.9604999982</v>
      </c>
      <c r="J1706" s="19"/>
      <c r="K1706" s="7"/>
    </row>
    <row r="1707" spans="1:12" x14ac:dyDescent="0.2">
      <c r="A1707" s="105">
        <v>41794</v>
      </c>
      <c r="B1707" s="7">
        <v>6327</v>
      </c>
      <c r="C1707" s="19" t="s">
        <v>6442</v>
      </c>
      <c r="D1707" s="6">
        <v>4500</v>
      </c>
      <c r="E1707" s="6">
        <v>4500</v>
      </c>
      <c r="F1707" s="6"/>
      <c r="G1707" s="6"/>
      <c r="H1707" s="5">
        <f>E1707-F1707</f>
        <v>4500</v>
      </c>
      <c r="I1707" s="6">
        <f>+I1706+G1707-H1707</f>
        <v>1009607.9604999982</v>
      </c>
      <c r="J1707" s="19" t="s">
        <v>8254</v>
      </c>
      <c r="K1707" s="7">
        <v>5</v>
      </c>
      <c r="L1707" s="49" t="s">
        <v>5540</v>
      </c>
    </row>
    <row r="1708" spans="1:12" x14ac:dyDescent="0.2">
      <c r="A1708" s="105">
        <v>41795</v>
      </c>
      <c r="B1708" s="7">
        <v>6328</v>
      </c>
      <c r="C1708" s="19" t="s">
        <v>418</v>
      </c>
      <c r="D1708" s="6">
        <v>1600</v>
      </c>
      <c r="E1708" s="6">
        <v>1600</v>
      </c>
      <c r="F1708" s="6"/>
      <c r="G1708" s="6"/>
      <c r="H1708" s="5">
        <f>E1708-F1708</f>
        <v>1600</v>
      </c>
      <c r="I1708" s="6">
        <f>+I1707+G1708-H1708</f>
        <v>1008007.9604999982</v>
      </c>
      <c r="J1708" s="19" t="s">
        <v>8210</v>
      </c>
      <c r="K1708" s="7"/>
      <c r="L1708" s="49" t="s">
        <v>5540</v>
      </c>
    </row>
    <row r="1709" spans="1:12" x14ac:dyDescent="0.2">
      <c r="A1709" s="105">
        <v>41795</v>
      </c>
      <c r="B1709" s="7">
        <v>6329</v>
      </c>
      <c r="C1709" s="19" t="s">
        <v>6206</v>
      </c>
      <c r="D1709" s="6">
        <v>2800</v>
      </c>
      <c r="E1709" s="6">
        <v>2800</v>
      </c>
      <c r="F1709" s="6"/>
      <c r="G1709" s="6"/>
      <c r="H1709" s="5">
        <f>E1709-F1709</f>
        <v>2800</v>
      </c>
      <c r="I1709" s="6">
        <f>+I1708+G1709-H1709</f>
        <v>1005207.9604999982</v>
      </c>
      <c r="J1709" s="19" t="s">
        <v>8253</v>
      </c>
      <c r="K1709" s="7"/>
      <c r="L1709" s="49" t="s">
        <v>5540</v>
      </c>
    </row>
    <row r="1710" spans="1:12" x14ac:dyDescent="0.2">
      <c r="A1710" s="105">
        <v>41795</v>
      </c>
      <c r="B1710" s="7">
        <v>6330</v>
      </c>
      <c r="C1710" s="19" t="s">
        <v>7029</v>
      </c>
      <c r="D1710" s="6">
        <v>300</v>
      </c>
      <c r="E1710" s="6">
        <v>300</v>
      </c>
      <c r="F1710" s="6"/>
      <c r="G1710" s="6"/>
      <c r="H1710" s="5">
        <f>E1710-F1710</f>
        <v>300</v>
      </c>
      <c r="I1710" s="6">
        <f>+I1709+G1710-H1710</f>
        <v>1004907.9604999982</v>
      </c>
      <c r="J1710" s="19" t="s">
        <v>7892</v>
      </c>
      <c r="K1710" s="7"/>
      <c r="L1710" s="49" t="s">
        <v>5540</v>
      </c>
    </row>
    <row r="1711" spans="1:12" x14ac:dyDescent="0.2">
      <c r="A1711" s="105">
        <v>41801</v>
      </c>
      <c r="B1711" s="7"/>
      <c r="C1711" s="19" t="s">
        <v>8252</v>
      </c>
      <c r="D1711" s="6">
        <v>485400</v>
      </c>
      <c r="E1711" s="6">
        <v>485400</v>
      </c>
      <c r="F1711" s="6"/>
      <c r="G1711" s="6"/>
      <c r="H1711" s="5">
        <f>E1711-F1711</f>
        <v>485400</v>
      </c>
      <c r="I1711" s="6">
        <f>+I1710+G1711-H1711</f>
        <v>519507.96049999818</v>
      </c>
      <c r="J1711" s="19"/>
      <c r="K1711" s="7"/>
    </row>
    <row r="1712" spans="1:12" x14ac:dyDescent="0.2">
      <c r="A1712" s="105">
        <v>41796</v>
      </c>
      <c r="B1712" s="7">
        <v>6331</v>
      </c>
      <c r="C1712" s="19" t="s">
        <v>7799</v>
      </c>
      <c r="D1712" s="6">
        <v>3500</v>
      </c>
      <c r="E1712" s="6">
        <v>3500</v>
      </c>
      <c r="F1712" s="6"/>
      <c r="G1712" s="6"/>
      <c r="H1712" s="5">
        <f>E1712-F1712</f>
        <v>3500</v>
      </c>
      <c r="I1712" s="6">
        <f>+I1711+G1712-H1712</f>
        <v>516007.96049999818</v>
      </c>
      <c r="J1712" s="19" t="s">
        <v>7364</v>
      </c>
      <c r="K1712" s="7">
        <v>5</v>
      </c>
      <c r="L1712" s="49" t="s">
        <v>5540</v>
      </c>
    </row>
    <row r="1713" spans="1:12" x14ac:dyDescent="0.2">
      <c r="A1713" s="105">
        <v>41796</v>
      </c>
      <c r="B1713" s="7">
        <v>6332</v>
      </c>
      <c r="C1713" s="19" t="s">
        <v>7090</v>
      </c>
      <c r="D1713" s="6">
        <v>68700</v>
      </c>
      <c r="E1713" s="6">
        <v>68700</v>
      </c>
      <c r="F1713" s="6"/>
      <c r="G1713" s="6"/>
      <c r="H1713" s="5">
        <f>E1713-F1713</f>
        <v>68700</v>
      </c>
      <c r="I1713" s="6">
        <f>+I1712+G1713-H1713</f>
        <v>447307.96049999818</v>
      </c>
      <c r="J1713" s="19" t="s">
        <v>8251</v>
      </c>
      <c r="K1713" s="7"/>
      <c r="L1713" s="49" t="s">
        <v>5540</v>
      </c>
    </row>
    <row r="1714" spans="1:12" x14ac:dyDescent="0.2">
      <c r="A1714" s="105">
        <v>41796</v>
      </c>
      <c r="B1714" s="7">
        <v>6333</v>
      </c>
      <c r="C1714" s="19" t="s">
        <v>8250</v>
      </c>
      <c r="D1714" s="6">
        <v>4000</v>
      </c>
      <c r="E1714" s="6">
        <v>4000</v>
      </c>
      <c r="F1714" s="6"/>
      <c r="G1714" s="6"/>
      <c r="H1714" s="5">
        <f>E1714-F1714</f>
        <v>4000</v>
      </c>
      <c r="I1714" s="6">
        <f>+I1713+G1714-H1714</f>
        <v>443307.96049999818</v>
      </c>
      <c r="J1714" s="19" t="s">
        <v>7253</v>
      </c>
      <c r="K1714" s="7"/>
      <c r="L1714" s="49" t="s">
        <v>5540</v>
      </c>
    </row>
    <row r="1715" spans="1:12" x14ac:dyDescent="0.2">
      <c r="A1715" s="105">
        <v>41796</v>
      </c>
      <c r="B1715" s="7">
        <v>6334</v>
      </c>
      <c r="C1715" s="19" t="s">
        <v>8249</v>
      </c>
      <c r="D1715" s="6">
        <v>2000</v>
      </c>
      <c r="E1715" s="6">
        <v>2000</v>
      </c>
      <c r="F1715" s="6">
        <v>200</v>
      </c>
      <c r="G1715" s="6"/>
      <c r="H1715" s="5">
        <f>E1715-F1715</f>
        <v>1800</v>
      </c>
      <c r="I1715" s="6">
        <f>+I1714+G1715-H1715</f>
        <v>441507.96049999818</v>
      </c>
      <c r="J1715" s="19" t="s">
        <v>7656</v>
      </c>
      <c r="K1715" s="7"/>
      <c r="L1715" s="49" t="s">
        <v>5540</v>
      </c>
    </row>
    <row r="1716" spans="1:12" x14ac:dyDescent="0.2">
      <c r="A1716" s="105">
        <v>41796</v>
      </c>
      <c r="B1716" s="7">
        <v>6335</v>
      </c>
      <c r="C1716" s="19" t="s">
        <v>8070</v>
      </c>
      <c r="D1716" s="6">
        <v>2000</v>
      </c>
      <c r="E1716" s="6">
        <v>2000</v>
      </c>
      <c r="F1716" s="6">
        <v>200</v>
      </c>
      <c r="G1716" s="6"/>
      <c r="H1716" s="5">
        <f>E1716-F1716</f>
        <v>1800</v>
      </c>
      <c r="I1716" s="6">
        <f>+I1715+G1716-H1716</f>
        <v>439707.96049999818</v>
      </c>
      <c r="J1716" s="19" t="s">
        <v>7656</v>
      </c>
      <c r="K1716" s="7"/>
      <c r="L1716" s="49" t="s">
        <v>5540</v>
      </c>
    </row>
    <row r="1717" spans="1:12" x14ac:dyDescent="0.2">
      <c r="A1717" s="105">
        <v>41799</v>
      </c>
      <c r="B1717" s="7">
        <v>6336</v>
      </c>
      <c r="C1717" s="19" t="s">
        <v>8248</v>
      </c>
      <c r="D1717" s="6">
        <v>18714</v>
      </c>
      <c r="E1717" s="6">
        <v>18714</v>
      </c>
      <c r="F1717" s="6">
        <v>1586</v>
      </c>
      <c r="G1717" s="6"/>
      <c r="H1717" s="5">
        <f>E1717-F1717</f>
        <v>17128</v>
      </c>
      <c r="I1717" s="6">
        <f>+I1716+G1717-H1717</f>
        <v>422579.96049999818</v>
      </c>
      <c r="J1717" s="19" t="s">
        <v>8247</v>
      </c>
      <c r="K1717" s="7">
        <v>5</v>
      </c>
      <c r="L1717" s="49" t="s">
        <v>5540</v>
      </c>
    </row>
    <row r="1718" spans="1:12" x14ac:dyDescent="0.2">
      <c r="A1718" s="105">
        <v>41799</v>
      </c>
      <c r="B1718" s="7">
        <v>6337</v>
      </c>
      <c r="C1718" s="19" t="s">
        <v>7008</v>
      </c>
      <c r="D1718" s="6">
        <v>9900</v>
      </c>
      <c r="E1718" s="6">
        <v>9900</v>
      </c>
      <c r="F1718" s="6"/>
      <c r="G1718" s="6"/>
      <c r="H1718" s="5">
        <f>E1718-F1718</f>
        <v>9900</v>
      </c>
      <c r="I1718" s="6">
        <f>+I1717+G1718-H1718</f>
        <v>412679.96049999818</v>
      </c>
      <c r="J1718" s="19" t="s">
        <v>8246</v>
      </c>
      <c r="K1718" s="7"/>
      <c r="L1718" s="49" t="s">
        <v>5540</v>
      </c>
    </row>
    <row r="1719" spans="1:12" x14ac:dyDescent="0.2">
      <c r="A1719" s="105">
        <v>41801</v>
      </c>
      <c r="B1719" s="7">
        <v>6338</v>
      </c>
      <c r="C1719" s="19" t="s">
        <v>8245</v>
      </c>
      <c r="D1719" s="6">
        <v>21875</v>
      </c>
      <c r="E1719" s="6">
        <v>21875</v>
      </c>
      <c r="F1719" s="6">
        <v>926.91</v>
      </c>
      <c r="G1719" s="6"/>
      <c r="H1719" s="5">
        <f>E1719-F1719</f>
        <v>20948.09</v>
      </c>
      <c r="I1719" s="6">
        <f>+I1718+G1719-H1719</f>
        <v>391731.87049999816</v>
      </c>
      <c r="J1719" s="19" t="s">
        <v>8244</v>
      </c>
      <c r="K1719" s="7">
        <v>5</v>
      </c>
      <c r="L1719" s="49" t="s">
        <v>5540</v>
      </c>
    </row>
    <row r="1720" spans="1:12" x14ac:dyDescent="0.2">
      <c r="A1720" s="105">
        <v>41802</v>
      </c>
      <c r="B1720" s="7"/>
      <c r="C1720" s="19" t="s">
        <v>8243</v>
      </c>
      <c r="D1720" s="6"/>
      <c r="E1720" s="6"/>
      <c r="F1720" s="6">
        <f>E1720*0.05</f>
        <v>0</v>
      </c>
      <c r="G1720" s="6">
        <v>500000</v>
      </c>
      <c r="H1720" s="5">
        <f>E1720-F1720</f>
        <v>0</v>
      </c>
      <c r="I1720" s="6">
        <f>+I1719+G1720-H1720</f>
        <v>891731.8704999981</v>
      </c>
      <c r="J1720" s="19"/>
      <c r="K1720" s="7"/>
    </row>
    <row r="1721" spans="1:12" x14ac:dyDescent="0.2">
      <c r="A1721" s="105">
        <v>41802</v>
      </c>
      <c r="B1721" s="7">
        <v>6339</v>
      </c>
      <c r="C1721" s="19" t="s">
        <v>8242</v>
      </c>
      <c r="D1721" s="6">
        <v>6195</v>
      </c>
      <c r="E1721" s="6">
        <v>6195</v>
      </c>
      <c r="F1721" s="6">
        <v>619.5</v>
      </c>
      <c r="G1721" s="6"/>
      <c r="H1721" s="5">
        <f>E1721-F1721</f>
        <v>5575.5</v>
      </c>
      <c r="I1721" s="6">
        <f>+I1720+G1721-H1721</f>
        <v>886156.3704999981</v>
      </c>
      <c r="J1721" s="19"/>
      <c r="K1721" s="7"/>
      <c r="L1721" s="49" t="s">
        <v>5540</v>
      </c>
    </row>
    <row r="1722" spans="1:12" x14ac:dyDescent="0.2">
      <c r="A1722" s="105">
        <v>41802</v>
      </c>
      <c r="B1722" s="7">
        <v>6340</v>
      </c>
      <c r="C1722" s="19" t="s">
        <v>7029</v>
      </c>
      <c r="D1722" s="6">
        <v>600</v>
      </c>
      <c r="E1722" s="6">
        <v>600</v>
      </c>
      <c r="F1722" s="6"/>
      <c r="G1722" s="6"/>
      <c r="H1722" s="5">
        <f>E1722-F1722</f>
        <v>600</v>
      </c>
      <c r="I1722" s="6">
        <f>+I1721+G1722-H1722</f>
        <v>885556.3704999981</v>
      </c>
      <c r="J1722" s="19" t="s">
        <v>3820</v>
      </c>
      <c r="K1722" s="7"/>
      <c r="L1722" s="49" t="s">
        <v>5540</v>
      </c>
    </row>
    <row r="1723" spans="1:12" x14ac:dyDescent="0.2">
      <c r="A1723" s="105">
        <v>41803</v>
      </c>
      <c r="B1723" s="7">
        <v>6341</v>
      </c>
      <c r="C1723" s="19" t="s">
        <v>7799</v>
      </c>
      <c r="D1723" s="6">
        <v>3500</v>
      </c>
      <c r="E1723" s="6">
        <v>3500</v>
      </c>
      <c r="F1723" s="6"/>
      <c r="G1723" s="6"/>
      <c r="H1723" s="5">
        <f>E1723-F1723</f>
        <v>3500</v>
      </c>
      <c r="I1723" s="6">
        <f>+I1722+G1723-H1723</f>
        <v>882056.3704999981</v>
      </c>
      <c r="J1723" s="19" t="s">
        <v>7364</v>
      </c>
      <c r="K1723" s="7">
        <v>5</v>
      </c>
      <c r="L1723" s="49" t="s">
        <v>5540</v>
      </c>
    </row>
    <row r="1724" spans="1:12" x14ac:dyDescent="0.2">
      <c r="A1724" s="105">
        <v>41803</v>
      </c>
      <c r="B1724" s="7">
        <v>6342</v>
      </c>
      <c r="C1724" s="19" t="s">
        <v>7029</v>
      </c>
      <c r="D1724" s="6">
        <v>300</v>
      </c>
      <c r="E1724" s="6">
        <v>300</v>
      </c>
      <c r="F1724" s="6"/>
      <c r="G1724" s="6"/>
      <c r="H1724" s="5">
        <f>E1724-F1724</f>
        <v>300</v>
      </c>
      <c r="I1724" s="6">
        <f>+I1723+G1724-H1724</f>
        <v>881756.3704999981</v>
      </c>
      <c r="J1724" s="19" t="s">
        <v>3820</v>
      </c>
      <c r="K1724" s="7"/>
      <c r="L1724" s="49" t="s">
        <v>5540</v>
      </c>
    </row>
    <row r="1725" spans="1:12" x14ac:dyDescent="0.2">
      <c r="A1725" s="105">
        <v>41803</v>
      </c>
      <c r="B1725" s="7">
        <v>6343</v>
      </c>
      <c r="C1725" s="19" t="s">
        <v>7466</v>
      </c>
      <c r="D1725" s="6">
        <v>2200</v>
      </c>
      <c r="E1725" s="6">
        <v>2200</v>
      </c>
      <c r="F1725" s="6"/>
      <c r="G1725" s="6"/>
      <c r="H1725" s="5">
        <f>E1725-F1725</f>
        <v>2200</v>
      </c>
      <c r="I1725" s="6">
        <f>+I1724+G1725-H1725</f>
        <v>879556.3704999981</v>
      </c>
      <c r="J1725" s="19" t="s">
        <v>8202</v>
      </c>
      <c r="K1725" s="7"/>
      <c r="L1725" s="49" t="s">
        <v>5540</v>
      </c>
    </row>
    <row r="1726" spans="1:12" x14ac:dyDescent="0.2">
      <c r="A1726" s="105">
        <v>41803</v>
      </c>
      <c r="B1726" s="7">
        <v>6344</v>
      </c>
      <c r="C1726" s="19" t="s">
        <v>6442</v>
      </c>
      <c r="D1726" s="6">
        <v>1000</v>
      </c>
      <c r="E1726" s="6">
        <v>1000</v>
      </c>
      <c r="F1726" s="6"/>
      <c r="G1726" s="6"/>
      <c r="H1726" s="31">
        <f>E1726-F1726</f>
        <v>1000</v>
      </c>
      <c r="I1726" s="6">
        <f>+I1725+G1726-H1726</f>
        <v>878556.3704999981</v>
      </c>
      <c r="J1726" s="19" t="s">
        <v>8202</v>
      </c>
      <c r="K1726" s="7"/>
      <c r="L1726" s="49" t="s">
        <v>5540</v>
      </c>
    </row>
    <row r="1727" spans="1:12" x14ac:dyDescent="0.2">
      <c r="A1727" s="105">
        <v>41803</v>
      </c>
      <c r="B1727" s="7">
        <v>6345</v>
      </c>
      <c r="C1727" s="19" t="s">
        <v>8058</v>
      </c>
      <c r="D1727" s="6">
        <v>2800</v>
      </c>
      <c r="E1727" s="6">
        <v>2800</v>
      </c>
      <c r="F1727" s="6">
        <v>280</v>
      </c>
      <c r="G1727" s="6"/>
      <c r="H1727" s="5">
        <f>E1727-F1727</f>
        <v>2520</v>
      </c>
      <c r="I1727" s="6">
        <f>+I1726+G1727-H1727</f>
        <v>876036.3704999981</v>
      </c>
      <c r="J1727" s="19" t="s">
        <v>8241</v>
      </c>
      <c r="K1727" s="7">
        <v>5</v>
      </c>
      <c r="L1727" s="49" t="s">
        <v>5540</v>
      </c>
    </row>
    <row r="1728" spans="1:12" x14ac:dyDescent="0.2">
      <c r="A1728" s="105">
        <v>41807</v>
      </c>
      <c r="B1728" s="7">
        <v>6346</v>
      </c>
      <c r="C1728" s="19" t="s">
        <v>8240</v>
      </c>
      <c r="D1728" s="6">
        <v>2500</v>
      </c>
      <c r="E1728" s="6">
        <v>2500</v>
      </c>
      <c r="F1728" s="6"/>
      <c r="G1728" s="6"/>
      <c r="H1728" s="5">
        <f>E1728-F1728</f>
        <v>2500</v>
      </c>
      <c r="I1728" s="6">
        <f>+I1727+G1728-H1728</f>
        <v>873536.3704999981</v>
      </c>
      <c r="J1728" s="19" t="s">
        <v>8239</v>
      </c>
      <c r="K1728" s="7">
        <v>5</v>
      </c>
      <c r="L1728" s="49" t="s">
        <v>5540</v>
      </c>
    </row>
    <row r="1729" spans="1:12" x14ac:dyDescent="0.2">
      <c r="A1729" s="105">
        <v>41807</v>
      </c>
      <c r="B1729" s="7">
        <v>6347</v>
      </c>
      <c r="C1729" s="19" t="s">
        <v>7079</v>
      </c>
      <c r="D1729" s="6">
        <v>700</v>
      </c>
      <c r="E1729" s="6">
        <v>700</v>
      </c>
      <c r="F1729" s="6">
        <f>E1729*0.05</f>
        <v>35</v>
      </c>
      <c r="G1729" s="6"/>
      <c r="H1729" s="5">
        <f>E1729-F1729</f>
        <v>665</v>
      </c>
      <c r="I1729" s="6">
        <f>+I1728+G1729-H1729</f>
        <v>872871.3704999981</v>
      </c>
      <c r="J1729" s="19" t="s">
        <v>8238</v>
      </c>
      <c r="K1729" s="7">
        <v>5</v>
      </c>
      <c r="L1729" s="49" t="s">
        <v>5540</v>
      </c>
    </row>
    <row r="1730" spans="1:12" x14ac:dyDescent="0.2">
      <c r="A1730" s="105">
        <v>41807</v>
      </c>
      <c r="B1730" s="7">
        <v>6348</v>
      </c>
      <c r="C1730" s="19" t="s">
        <v>6850</v>
      </c>
      <c r="D1730" s="6">
        <v>3300</v>
      </c>
      <c r="E1730" s="6">
        <v>3300</v>
      </c>
      <c r="F1730" s="6"/>
      <c r="G1730" s="6"/>
      <c r="H1730" s="5">
        <f>E1730-F1730</f>
        <v>3300</v>
      </c>
      <c r="I1730" s="6">
        <f>+I1729+G1730-H1730</f>
        <v>869571.3704999981</v>
      </c>
      <c r="J1730" s="19" t="s">
        <v>7588</v>
      </c>
      <c r="K1730" s="7"/>
      <c r="L1730" s="49" t="s">
        <v>5540</v>
      </c>
    </row>
    <row r="1731" spans="1:12" x14ac:dyDescent="0.2">
      <c r="A1731" s="105">
        <v>41807</v>
      </c>
      <c r="B1731" s="7">
        <v>6349</v>
      </c>
      <c r="C1731" s="19" t="s">
        <v>7458</v>
      </c>
      <c r="D1731" s="6">
        <v>600</v>
      </c>
      <c r="E1731" s="6">
        <v>600</v>
      </c>
      <c r="F1731" s="6"/>
      <c r="G1731" s="6"/>
      <c r="H1731" s="5">
        <f>E1731-F1731</f>
        <v>600</v>
      </c>
      <c r="I1731" s="6">
        <f>+I1730+G1731-H1731</f>
        <v>868971.3704999981</v>
      </c>
      <c r="J1731" s="19" t="s">
        <v>7588</v>
      </c>
      <c r="K1731" s="7"/>
      <c r="L1731" s="49" t="s">
        <v>5540</v>
      </c>
    </row>
    <row r="1732" spans="1:12" x14ac:dyDescent="0.2">
      <c r="A1732" s="105">
        <v>41807</v>
      </c>
      <c r="B1732" s="7">
        <v>6350</v>
      </c>
      <c r="C1732" s="19" t="s">
        <v>7008</v>
      </c>
      <c r="D1732" s="6">
        <v>1200</v>
      </c>
      <c r="E1732" s="6">
        <v>1200</v>
      </c>
      <c r="F1732" s="6"/>
      <c r="G1732" s="6"/>
      <c r="H1732" s="5">
        <f>E1732-F1732</f>
        <v>1200</v>
      </c>
      <c r="I1732" s="6">
        <f>+I1731+G1732-H1732</f>
        <v>867771.3704999981</v>
      </c>
      <c r="J1732" s="19" t="s">
        <v>7588</v>
      </c>
      <c r="K1732" s="7"/>
      <c r="L1732" s="49" t="s">
        <v>5540</v>
      </c>
    </row>
    <row r="1733" spans="1:12" x14ac:dyDescent="0.2">
      <c r="A1733" s="105">
        <v>41807</v>
      </c>
      <c r="B1733" s="7">
        <v>6351</v>
      </c>
      <c r="C1733" s="19" t="s">
        <v>7884</v>
      </c>
      <c r="D1733" s="6">
        <v>10399.98</v>
      </c>
      <c r="E1733" s="6">
        <v>10399.98</v>
      </c>
      <c r="F1733" s="6">
        <v>501.7</v>
      </c>
      <c r="G1733" s="6"/>
      <c r="H1733" s="5">
        <f>E1733-F1733</f>
        <v>9898.2799999999988</v>
      </c>
      <c r="I1733" s="6">
        <f>+I1732+G1733-H1733</f>
        <v>857873.09049999807</v>
      </c>
      <c r="J1733" s="19" t="s">
        <v>8237</v>
      </c>
      <c r="K1733" s="7">
        <v>5</v>
      </c>
      <c r="L1733" s="49" t="s">
        <v>5540</v>
      </c>
    </row>
    <row r="1734" spans="1:12" x14ac:dyDescent="0.2">
      <c r="A1734" s="105">
        <v>41807</v>
      </c>
      <c r="B1734" s="7">
        <v>6352</v>
      </c>
      <c r="C1734" s="19" t="s">
        <v>8236</v>
      </c>
      <c r="D1734" s="6">
        <v>800</v>
      </c>
      <c r="E1734" s="6">
        <v>800</v>
      </c>
      <c r="F1734" s="6"/>
      <c r="G1734" s="6"/>
      <c r="H1734" s="5">
        <f>E1734-F1734</f>
        <v>800</v>
      </c>
      <c r="I1734" s="6">
        <f>+I1733+G1734-H1734</f>
        <v>857073.09049999807</v>
      </c>
      <c r="J1734" s="19" t="s">
        <v>7774</v>
      </c>
      <c r="K1734" s="7">
        <v>5</v>
      </c>
      <c r="L1734" s="49" t="s">
        <v>5540</v>
      </c>
    </row>
    <row r="1735" spans="1:12" x14ac:dyDescent="0.2">
      <c r="A1735" s="105">
        <v>41807</v>
      </c>
      <c r="B1735" s="7">
        <v>6353</v>
      </c>
      <c r="C1735" s="19" t="s">
        <v>8235</v>
      </c>
      <c r="D1735" s="6">
        <v>1500</v>
      </c>
      <c r="E1735" s="6">
        <v>1500</v>
      </c>
      <c r="F1735" s="6"/>
      <c r="G1735" s="6"/>
      <c r="H1735" s="5">
        <f>E1735-F1735</f>
        <v>1500</v>
      </c>
      <c r="I1735" s="6">
        <f>+I1734+G1735-H1735</f>
        <v>855573.09049999807</v>
      </c>
      <c r="J1735" s="19" t="s">
        <v>8234</v>
      </c>
      <c r="K1735" s="7">
        <v>5</v>
      </c>
      <c r="L1735" s="49" t="s">
        <v>5540</v>
      </c>
    </row>
    <row r="1736" spans="1:12" x14ac:dyDescent="0.2">
      <c r="A1736" s="105">
        <v>41807</v>
      </c>
      <c r="B1736" s="7">
        <v>6354</v>
      </c>
      <c r="C1736" s="19" t="s">
        <v>7029</v>
      </c>
      <c r="D1736" s="6">
        <v>2000</v>
      </c>
      <c r="E1736" s="6">
        <v>2000</v>
      </c>
      <c r="F1736" s="6"/>
      <c r="G1736" s="6"/>
      <c r="H1736" s="5">
        <f>E1736-F1736</f>
        <v>2000</v>
      </c>
      <c r="I1736" s="6">
        <f>+I1735+G1736-H1736</f>
        <v>853573.09049999807</v>
      </c>
      <c r="J1736" s="19" t="s">
        <v>6080</v>
      </c>
      <c r="K1736" s="7"/>
      <c r="L1736" s="49" t="s">
        <v>5540</v>
      </c>
    </row>
    <row r="1737" spans="1:12" x14ac:dyDescent="0.2">
      <c r="A1737" s="105">
        <v>41809</v>
      </c>
      <c r="B1737" s="7">
        <v>6355</v>
      </c>
      <c r="C1737" s="19" t="s">
        <v>7799</v>
      </c>
      <c r="D1737" s="6">
        <v>3500</v>
      </c>
      <c r="E1737" s="6">
        <v>3500</v>
      </c>
      <c r="F1737" s="6"/>
      <c r="G1737" s="6"/>
      <c r="H1737" s="5">
        <f>E1737-F1737</f>
        <v>3500</v>
      </c>
      <c r="I1737" s="6">
        <f>+I1736+G1737-H1737</f>
        <v>850073.09049999807</v>
      </c>
      <c r="J1737" s="19" t="s">
        <v>7364</v>
      </c>
      <c r="K1737" s="7">
        <v>5</v>
      </c>
      <c r="L1737" s="49" t="s">
        <v>5540</v>
      </c>
    </row>
    <row r="1738" spans="1:12" x14ac:dyDescent="0.2">
      <c r="A1738" s="105">
        <v>41814</v>
      </c>
      <c r="B1738" s="7">
        <v>6356</v>
      </c>
      <c r="C1738" s="19" t="s">
        <v>8233</v>
      </c>
      <c r="D1738" s="6">
        <v>53213.8</v>
      </c>
      <c r="E1738" s="6">
        <v>53213.8</v>
      </c>
      <c r="F1738" s="6">
        <v>2565.9499999999998</v>
      </c>
      <c r="G1738" s="6"/>
      <c r="H1738" s="5">
        <f>E1738-F1738</f>
        <v>50647.850000000006</v>
      </c>
      <c r="I1738" s="6">
        <f>+I1737+G1738-H1738</f>
        <v>799425.24049999809</v>
      </c>
      <c r="J1738" s="19" t="s">
        <v>788</v>
      </c>
      <c r="K1738" s="7">
        <v>5</v>
      </c>
      <c r="L1738" s="49" t="s">
        <v>5540</v>
      </c>
    </row>
    <row r="1739" spans="1:12" x14ac:dyDescent="0.2">
      <c r="A1739" s="105">
        <v>41815</v>
      </c>
      <c r="B1739" s="7"/>
      <c r="C1739" s="19" t="s">
        <v>8232</v>
      </c>
      <c r="D1739" s="6"/>
      <c r="E1739" s="6"/>
      <c r="F1739" s="6">
        <f>E1739*0.05</f>
        <v>0</v>
      </c>
      <c r="G1739" s="6">
        <v>883106.83</v>
      </c>
      <c r="H1739" s="5">
        <f>E1739-F1739</f>
        <v>0</v>
      </c>
      <c r="I1739" s="6">
        <f>+I1738+G1739-H1739</f>
        <v>1682532.0704999981</v>
      </c>
      <c r="J1739" s="19"/>
      <c r="K1739" s="7"/>
    </row>
    <row r="1740" spans="1:12" x14ac:dyDescent="0.2">
      <c r="A1740" s="105">
        <v>41817</v>
      </c>
      <c r="B1740" s="7"/>
      <c r="C1740" s="19" t="s">
        <v>8231</v>
      </c>
      <c r="D1740" s="6">
        <v>399590</v>
      </c>
      <c r="E1740" s="6">
        <v>399590</v>
      </c>
      <c r="F1740" s="6"/>
      <c r="G1740" s="6"/>
      <c r="H1740" s="5">
        <f>E1740-F1740</f>
        <v>399590</v>
      </c>
      <c r="I1740" s="6">
        <f>+I1739+G1740-H1740</f>
        <v>1282942.0704999981</v>
      </c>
      <c r="J1740" s="19" t="s">
        <v>7773</v>
      </c>
      <c r="K1740" s="7"/>
    </row>
    <row r="1741" spans="1:12" x14ac:dyDescent="0.2">
      <c r="A1741" s="105">
        <v>41817</v>
      </c>
      <c r="B1741" s="7">
        <v>6357</v>
      </c>
      <c r="C1741" s="19" t="s">
        <v>7799</v>
      </c>
      <c r="D1741" s="6">
        <v>3500</v>
      </c>
      <c r="E1741" s="6">
        <v>3500</v>
      </c>
      <c r="F1741" s="6"/>
      <c r="G1741" s="6"/>
      <c r="H1741" s="5">
        <f>E1741-F1741</f>
        <v>3500</v>
      </c>
      <c r="I1741" s="6">
        <f>+I1740+G1741-H1741</f>
        <v>1279442.0704999981</v>
      </c>
      <c r="J1741" s="19" t="s">
        <v>7364</v>
      </c>
      <c r="K1741" s="7">
        <v>5</v>
      </c>
      <c r="L1741" s="49" t="s">
        <v>5540</v>
      </c>
    </row>
    <row r="1742" spans="1:12" x14ac:dyDescent="0.2">
      <c r="A1742" s="105">
        <v>41817</v>
      </c>
      <c r="B1742" s="7">
        <v>6358</v>
      </c>
      <c r="C1742" s="19" t="s">
        <v>8230</v>
      </c>
      <c r="D1742" s="6">
        <v>1500</v>
      </c>
      <c r="E1742" s="6">
        <v>1500</v>
      </c>
      <c r="F1742" s="6"/>
      <c r="G1742" s="6"/>
      <c r="H1742" s="31">
        <f>E1742-F1742</f>
        <v>1500</v>
      </c>
      <c r="I1742" s="6">
        <f>+I1741+G1742-H1742</f>
        <v>1277942.0704999981</v>
      </c>
      <c r="J1742" s="19" t="s">
        <v>7588</v>
      </c>
      <c r="K1742" s="7"/>
      <c r="L1742" s="49" t="s">
        <v>5540</v>
      </c>
    </row>
    <row r="1743" spans="1:12" x14ac:dyDescent="0.2">
      <c r="A1743" s="105">
        <v>41817</v>
      </c>
      <c r="B1743" s="7">
        <v>6359</v>
      </c>
      <c r="C1743" s="19" t="s">
        <v>8229</v>
      </c>
      <c r="D1743" s="6">
        <v>12000</v>
      </c>
      <c r="E1743" s="6">
        <v>12000</v>
      </c>
      <c r="F1743" s="6"/>
      <c r="G1743" s="6"/>
      <c r="H1743" s="31">
        <f>E1743-F1743</f>
        <v>12000</v>
      </c>
      <c r="I1743" s="6">
        <f>+I1742+G1743-H1743</f>
        <v>1265942.0704999981</v>
      </c>
      <c r="J1743" s="19" t="s">
        <v>8228</v>
      </c>
      <c r="K1743" s="7"/>
      <c r="L1743" s="49" t="s">
        <v>5540</v>
      </c>
    </row>
    <row r="1744" spans="1:12" x14ac:dyDescent="0.2">
      <c r="A1744" s="105">
        <v>41817</v>
      </c>
      <c r="B1744" s="7">
        <v>6360</v>
      </c>
      <c r="C1744" s="19" t="s">
        <v>7252</v>
      </c>
      <c r="D1744" s="6">
        <v>6600</v>
      </c>
      <c r="E1744" s="6">
        <v>6600</v>
      </c>
      <c r="F1744" s="6"/>
      <c r="G1744" s="6"/>
      <c r="H1744" s="31">
        <f>E1744-F1744</f>
        <v>6600</v>
      </c>
      <c r="I1744" s="6">
        <f>+I1743+G1744-H1744</f>
        <v>1259342.0704999981</v>
      </c>
      <c r="J1744" s="19" t="s">
        <v>7672</v>
      </c>
      <c r="K1744" s="7"/>
      <c r="L1744" s="49" t="s">
        <v>5540</v>
      </c>
    </row>
    <row r="1745" spans="1:12" x14ac:dyDescent="0.2">
      <c r="A1745" s="105">
        <v>41817</v>
      </c>
      <c r="B1745" s="7">
        <v>6361</v>
      </c>
      <c r="C1745" s="19" t="s">
        <v>8093</v>
      </c>
      <c r="D1745" s="6">
        <v>6600</v>
      </c>
      <c r="E1745" s="6">
        <v>6600</v>
      </c>
      <c r="F1745" s="6"/>
      <c r="G1745" s="6"/>
      <c r="H1745" s="5">
        <f>E1745-F1745</f>
        <v>6600</v>
      </c>
      <c r="I1745" s="6">
        <f>+I1744+G1745-H1745</f>
        <v>1252742.0704999981</v>
      </c>
      <c r="J1745" s="19" t="s">
        <v>6468</v>
      </c>
      <c r="K1745" s="7"/>
      <c r="L1745" s="49" t="s">
        <v>5540</v>
      </c>
    </row>
    <row r="1746" spans="1:12" x14ac:dyDescent="0.2">
      <c r="A1746" s="105">
        <v>41817</v>
      </c>
      <c r="B1746" s="7">
        <v>6362</v>
      </c>
      <c r="C1746" s="19" t="s">
        <v>6409</v>
      </c>
      <c r="D1746" s="6">
        <v>6600</v>
      </c>
      <c r="E1746" s="6">
        <v>6600</v>
      </c>
      <c r="F1746" s="6"/>
      <c r="G1746" s="6"/>
      <c r="H1746" s="31">
        <f>E1746-F1746</f>
        <v>6600</v>
      </c>
      <c r="I1746" s="6">
        <f>+I1745+G1746-H1746</f>
        <v>1246142.0704999981</v>
      </c>
      <c r="J1746" s="19" t="s">
        <v>7672</v>
      </c>
      <c r="K1746" s="7"/>
      <c r="L1746" s="49" t="s">
        <v>5540</v>
      </c>
    </row>
    <row r="1747" spans="1:12" x14ac:dyDescent="0.2">
      <c r="A1747" s="105">
        <v>41817</v>
      </c>
      <c r="B1747" s="7">
        <v>6363</v>
      </c>
      <c r="C1747" s="19" t="s">
        <v>2921</v>
      </c>
      <c r="D1747" s="6">
        <v>60050</v>
      </c>
      <c r="E1747" s="6">
        <v>60050</v>
      </c>
      <c r="F1747" s="6">
        <v>2490.4</v>
      </c>
      <c r="G1747" s="6"/>
      <c r="H1747" s="5">
        <f>E1747-F1747</f>
        <v>57559.6</v>
      </c>
      <c r="I1747" s="6">
        <f>+I1746+G1747-H1747</f>
        <v>1188582.470499998</v>
      </c>
      <c r="J1747" s="20" t="s">
        <v>5941</v>
      </c>
      <c r="K1747" s="7">
        <v>5</v>
      </c>
      <c r="L1747" s="49" t="s">
        <v>5540</v>
      </c>
    </row>
    <row r="1748" spans="1:12" x14ac:dyDescent="0.2">
      <c r="A1748" s="105">
        <v>41817</v>
      </c>
      <c r="B1748" s="7">
        <v>6364</v>
      </c>
      <c r="C1748" s="19" t="s">
        <v>7830</v>
      </c>
      <c r="D1748" s="6">
        <v>150390</v>
      </c>
      <c r="E1748" s="6">
        <v>150390</v>
      </c>
      <c r="F1748" s="6">
        <f>E1748*0.05</f>
        <v>7519.5</v>
      </c>
      <c r="G1748" s="6"/>
      <c r="H1748" s="5">
        <f>E1748-F1748</f>
        <v>142870.5</v>
      </c>
      <c r="I1748" s="6">
        <f>+I1747+G1748-H1748</f>
        <v>1045711.970499998</v>
      </c>
      <c r="J1748" s="19" t="s">
        <v>7488</v>
      </c>
      <c r="K1748" s="7">
        <v>5</v>
      </c>
      <c r="L1748" s="49" t="s">
        <v>5540</v>
      </c>
    </row>
    <row r="1749" spans="1:12" x14ac:dyDescent="0.2">
      <c r="A1749" s="105">
        <v>41817</v>
      </c>
      <c r="B1749" s="7">
        <v>6365</v>
      </c>
      <c r="C1749" s="19" t="s">
        <v>6015</v>
      </c>
      <c r="D1749" s="6">
        <v>11281.34</v>
      </c>
      <c r="E1749" s="6">
        <v>11281.34</v>
      </c>
      <c r="F1749" s="6"/>
      <c r="G1749" s="6"/>
      <c r="H1749" s="5">
        <f>E1749-F1749</f>
        <v>11281.34</v>
      </c>
      <c r="I1749" s="6">
        <f>+I1748+G1749-H1749</f>
        <v>1034430.630499998</v>
      </c>
      <c r="J1749" s="20" t="s">
        <v>7932</v>
      </c>
      <c r="K1749" s="7">
        <v>5</v>
      </c>
      <c r="L1749" s="49" t="s">
        <v>5540</v>
      </c>
    </row>
    <row r="1750" spans="1:12" x14ac:dyDescent="0.2">
      <c r="A1750" s="105">
        <v>41817</v>
      </c>
      <c r="B1750" s="7">
        <v>6366</v>
      </c>
      <c r="C1750" s="19" t="s">
        <v>6015</v>
      </c>
      <c r="D1750" s="6">
        <v>88024.05</v>
      </c>
      <c r="E1750" s="6">
        <v>88024.05</v>
      </c>
      <c r="F1750" s="6"/>
      <c r="G1750" s="6"/>
      <c r="H1750" s="5">
        <f>E1750-F1750</f>
        <v>88024.05</v>
      </c>
      <c r="I1750" s="6">
        <f>+I1749+G1750-H1750</f>
        <v>946406.58049999794</v>
      </c>
      <c r="J1750" s="20" t="s">
        <v>8085</v>
      </c>
      <c r="K1750" s="7">
        <v>5</v>
      </c>
      <c r="L1750" t="s">
        <v>5540</v>
      </c>
    </row>
    <row r="1751" spans="1:12" x14ac:dyDescent="0.2">
      <c r="A1751" s="105">
        <v>41817</v>
      </c>
      <c r="B1751" s="7">
        <v>6367</v>
      </c>
      <c r="C1751" s="19" t="s">
        <v>6752</v>
      </c>
      <c r="D1751" s="6">
        <v>50499</v>
      </c>
      <c r="E1751" s="6">
        <v>50499</v>
      </c>
      <c r="F1751" s="6">
        <f>E1751*0.05</f>
        <v>2524.9500000000003</v>
      </c>
      <c r="G1751" s="6"/>
      <c r="H1751" s="31">
        <f>E1751-F1751</f>
        <v>47974.05</v>
      </c>
      <c r="I1751" s="6">
        <f>+I1750+G1751-H1751</f>
        <v>898432.5304999979</v>
      </c>
      <c r="J1751" s="19" t="s">
        <v>4801</v>
      </c>
      <c r="K1751" s="7">
        <v>5</v>
      </c>
      <c r="L1751" s="49" t="s">
        <v>5540</v>
      </c>
    </row>
    <row r="1752" spans="1:12" x14ac:dyDescent="0.2">
      <c r="A1752" s="105">
        <v>41817</v>
      </c>
      <c r="B1752" s="7">
        <v>6368</v>
      </c>
      <c r="C1752" s="19" t="s">
        <v>5871</v>
      </c>
      <c r="D1752" s="6">
        <v>13062</v>
      </c>
      <c r="E1752" s="6">
        <v>13062</v>
      </c>
      <c r="F1752" s="6">
        <f>E1752*0.05</f>
        <v>653.1</v>
      </c>
      <c r="G1752" s="6"/>
      <c r="H1752" s="31">
        <f>E1752-F1752</f>
        <v>12408.9</v>
      </c>
      <c r="I1752" s="6">
        <f>+I1751+G1752-H1752</f>
        <v>886023.63049999787</v>
      </c>
      <c r="J1752" s="19" t="s">
        <v>8227</v>
      </c>
      <c r="K1752" s="7">
        <v>5</v>
      </c>
      <c r="L1752" s="49" t="s">
        <v>5540</v>
      </c>
    </row>
    <row r="1753" spans="1:12" x14ac:dyDescent="0.2">
      <c r="A1753" s="105">
        <v>41817</v>
      </c>
      <c r="B1753" s="7">
        <v>6369</v>
      </c>
      <c r="C1753" s="19" t="s">
        <v>8061</v>
      </c>
      <c r="D1753" s="6">
        <v>20552</v>
      </c>
      <c r="E1753" s="6">
        <v>20552</v>
      </c>
      <c r="F1753" s="6">
        <f>E1753*0.05</f>
        <v>1027.6000000000001</v>
      </c>
      <c r="G1753" s="6"/>
      <c r="H1753" s="31">
        <f>E1753-F1753</f>
        <v>19524.400000000001</v>
      </c>
      <c r="I1753" s="6">
        <f>+I1752+G1753-H1753</f>
        <v>866499.23049999785</v>
      </c>
      <c r="J1753" s="20" t="s">
        <v>8226</v>
      </c>
      <c r="K1753" s="7">
        <v>5</v>
      </c>
      <c r="L1753" s="49" t="s">
        <v>5540</v>
      </c>
    </row>
    <row r="1754" spans="1:12" x14ac:dyDescent="0.2">
      <c r="A1754" s="105">
        <v>41817</v>
      </c>
      <c r="B1754" s="7">
        <v>6370</v>
      </c>
      <c r="C1754" s="19" t="s">
        <v>6291</v>
      </c>
      <c r="D1754" s="6">
        <v>9675</v>
      </c>
      <c r="E1754" s="6">
        <v>9675</v>
      </c>
      <c r="F1754" s="6">
        <f>E1754*0.05</f>
        <v>483.75</v>
      </c>
      <c r="G1754" s="6"/>
      <c r="H1754" s="31">
        <f>E1754-F1754</f>
        <v>9191.25</v>
      </c>
      <c r="I1754" s="6">
        <f>+I1753+G1754-H1754</f>
        <v>857307.98049999785</v>
      </c>
      <c r="J1754" s="20" t="s">
        <v>7170</v>
      </c>
      <c r="K1754" s="7">
        <v>5</v>
      </c>
      <c r="L1754" s="49" t="s">
        <v>5540</v>
      </c>
    </row>
    <row r="1755" spans="1:12" x14ac:dyDescent="0.2">
      <c r="A1755" s="105">
        <v>41817</v>
      </c>
      <c r="B1755" s="7">
        <v>6371</v>
      </c>
      <c r="C1755" s="19" t="s">
        <v>7846</v>
      </c>
      <c r="D1755" s="6">
        <v>8400</v>
      </c>
      <c r="E1755" s="6">
        <v>8400</v>
      </c>
      <c r="F1755" s="6"/>
      <c r="G1755" s="6"/>
      <c r="H1755" s="5">
        <f>E1755-F1755</f>
        <v>8400</v>
      </c>
      <c r="I1755" s="6">
        <f>+I1754+G1755-H1755</f>
        <v>848907.98049999785</v>
      </c>
      <c r="J1755" s="19" t="s">
        <v>8225</v>
      </c>
      <c r="K1755" s="7"/>
      <c r="L1755" t="s">
        <v>5540</v>
      </c>
    </row>
    <row r="1756" spans="1:12" x14ac:dyDescent="0.2">
      <c r="A1756" s="105">
        <v>41817</v>
      </c>
      <c r="B1756" s="7">
        <v>6372</v>
      </c>
      <c r="C1756" s="19" t="s">
        <v>7977</v>
      </c>
      <c r="D1756" s="6">
        <v>19017</v>
      </c>
      <c r="E1756" s="6">
        <v>19017</v>
      </c>
      <c r="F1756" s="6">
        <v>805.81</v>
      </c>
      <c r="G1756" s="6"/>
      <c r="H1756" s="5">
        <f>E1756-F1756</f>
        <v>18211.189999999999</v>
      </c>
      <c r="I1756" s="6">
        <f>+I1755+G1756-H1756</f>
        <v>830696.79049999791</v>
      </c>
      <c r="J1756" s="20" t="s">
        <v>7691</v>
      </c>
      <c r="K1756" s="7">
        <v>5</v>
      </c>
      <c r="L1756" t="s">
        <v>5540</v>
      </c>
    </row>
    <row r="1757" spans="1:12" x14ac:dyDescent="0.2">
      <c r="A1757" s="105">
        <v>41817</v>
      </c>
      <c r="B1757" s="7">
        <v>6373</v>
      </c>
      <c r="C1757" s="19" t="s">
        <v>120</v>
      </c>
      <c r="D1757" s="6">
        <v>13600.78</v>
      </c>
      <c r="E1757" s="6">
        <v>13600.78</v>
      </c>
      <c r="F1757" s="6">
        <v>576.30999999999995</v>
      </c>
      <c r="G1757" s="6"/>
      <c r="H1757" s="31">
        <f>E1757-F1757</f>
        <v>13024.470000000001</v>
      </c>
      <c r="I1757" s="6">
        <f>+I1756+G1757-H1757</f>
        <v>817672.32049999794</v>
      </c>
      <c r="J1757" s="20" t="s">
        <v>7725</v>
      </c>
      <c r="K1757" s="7">
        <v>5</v>
      </c>
      <c r="L1757" s="49" t="s">
        <v>5540</v>
      </c>
    </row>
    <row r="1758" spans="1:12" x14ac:dyDescent="0.2">
      <c r="A1758" s="105">
        <v>41817</v>
      </c>
      <c r="B1758" s="7">
        <v>6374</v>
      </c>
      <c r="C1758" s="19" t="s">
        <v>7938</v>
      </c>
      <c r="D1758" s="6">
        <v>60000</v>
      </c>
      <c r="E1758" s="6">
        <v>60000</v>
      </c>
      <c r="F1758" s="6">
        <f>E1758*0.05</f>
        <v>3000</v>
      </c>
      <c r="G1758" s="6"/>
      <c r="H1758" s="31">
        <f>E1758-F1758</f>
        <v>57000</v>
      </c>
      <c r="I1758" s="6">
        <f>+I1757+G1758-H1758</f>
        <v>760672.32049999794</v>
      </c>
      <c r="J1758" s="20" t="s">
        <v>7573</v>
      </c>
      <c r="K1758" s="7">
        <v>5</v>
      </c>
      <c r="L1758" s="49" t="s">
        <v>5540</v>
      </c>
    </row>
    <row r="1759" spans="1:12" x14ac:dyDescent="0.2">
      <c r="A1759" s="105">
        <v>41817</v>
      </c>
      <c r="B1759" s="7">
        <v>6375</v>
      </c>
      <c r="C1759" s="19" t="s">
        <v>8054</v>
      </c>
      <c r="D1759" s="6">
        <v>10901.04</v>
      </c>
      <c r="E1759" s="6">
        <v>10901.04</v>
      </c>
      <c r="F1759" s="6">
        <v>461.91</v>
      </c>
      <c r="G1759" s="6"/>
      <c r="H1759" s="31">
        <f>E1759-F1759</f>
        <v>10439.130000000001</v>
      </c>
      <c r="I1759" s="6">
        <f>+I1758+G1759-H1759</f>
        <v>750233.19049999793</v>
      </c>
      <c r="J1759" s="20" t="s">
        <v>7691</v>
      </c>
      <c r="K1759" s="7">
        <v>5</v>
      </c>
      <c r="L1759" s="49" t="s">
        <v>5540</v>
      </c>
    </row>
    <row r="1760" spans="1:12" x14ac:dyDescent="0.2">
      <c r="A1760" s="105">
        <v>41817</v>
      </c>
      <c r="B1760" s="7">
        <v>6376</v>
      </c>
      <c r="C1760" s="19" t="s">
        <v>7884</v>
      </c>
      <c r="D1760" s="6">
        <v>10899.93</v>
      </c>
      <c r="E1760" s="6">
        <v>10899.93</v>
      </c>
      <c r="F1760" s="6">
        <v>400.85</v>
      </c>
      <c r="G1760" s="6"/>
      <c r="H1760" s="5">
        <f>E1760-F1760</f>
        <v>10499.08</v>
      </c>
      <c r="I1760" s="6">
        <f>+I1759+G1760-H1760</f>
        <v>739734.11049999797</v>
      </c>
      <c r="J1760" s="20" t="s">
        <v>7691</v>
      </c>
      <c r="K1760" s="7">
        <v>5</v>
      </c>
      <c r="L1760" t="s">
        <v>5540</v>
      </c>
    </row>
    <row r="1761" spans="1:12" x14ac:dyDescent="0.2">
      <c r="A1761" s="19"/>
      <c r="B1761" s="7">
        <v>6377</v>
      </c>
      <c r="C1761" s="19" t="s">
        <v>5790</v>
      </c>
      <c r="D1761" s="6"/>
      <c r="E1761" s="6"/>
      <c r="F1761" s="6">
        <f>E1761*0.05</f>
        <v>0</v>
      </c>
      <c r="G1761" s="6"/>
      <c r="H1761" s="5">
        <f>E1761-F1761</f>
        <v>0</v>
      </c>
      <c r="I1761" s="6">
        <f>+I1760+G1761-H1761</f>
        <v>739734.11049999797</v>
      </c>
      <c r="J1761" s="19" t="s">
        <v>5790</v>
      </c>
      <c r="K1761" s="7"/>
      <c r="L1761" t="s">
        <v>5789</v>
      </c>
    </row>
    <row r="1762" spans="1:12" x14ac:dyDescent="0.2">
      <c r="A1762" s="105">
        <v>41817</v>
      </c>
      <c r="B1762" s="7">
        <v>6378</v>
      </c>
      <c r="C1762" s="19" t="s">
        <v>7533</v>
      </c>
      <c r="D1762" s="6">
        <v>2900.44</v>
      </c>
      <c r="E1762" s="6">
        <v>2900.44</v>
      </c>
      <c r="F1762" s="6">
        <v>122.9</v>
      </c>
      <c r="G1762" s="6"/>
      <c r="H1762" s="31">
        <f>E1762-F1762</f>
        <v>2777.54</v>
      </c>
      <c r="I1762" s="6">
        <f>+I1761+G1762-H1762</f>
        <v>736956.57049999794</v>
      </c>
      <c r="J1762" s="20" t="s">
        <v>889</v>
      </c>
      <c r="K1762" s="7">
        <v>5</v>
      </c>
      <c r="L1762" s="49" t="s">
        <v>5540</v>
      </c>
    </row>
    <row r="1763" spans="1:12" x14ac:dyDescent="0.2">
      <c r="A1763" s="105">
        <v>41817</v>
      </c>
      <c r="B1763" s="7">
        <v>6379</v>
      </c>
      <c r="C1763" s="19" t="s">
        <v>8224</v>
      </c>
      <c r="D1763" s="6">
        <v>2200</v>
      </c>
      <c r="E1763" s="6">
        <v>2200</v>
      </c>
      <c r="F1763" s="6"/>
      <c r="G1763" s="6"/>
      <c r="H1763" s="31">
        <f>E1763-F1763</f>
        <v>2200</v>
      </c>
      <c r="I1763" s="6">
        <f>+I1762+G1763-H1763</f>
        <v>734756.57049999794</v>
      </c>
      <c r="J1763" s="20" t="s">
        <v>8223</v>
      </c>
      <c r="K1763" s="7">
        <v>5</v>
      </c>
      <c r="L1763" s="49" t="s">
        <v>5540</v>
      </c>
    </row>
    <row r="1764" spans="1:12" x14ac:dyDescent="0.2">
      <c r="A1764" s="105">
        <v>41817</v>
      </c>
      <c r="B1764" s="7">
        <v>6380</v>
      </c>
      <c r="C1764" s="19" t="s">
        <v>8058</v>
      </c>
      <c r="D1764" s="6">
        <v>2800</v>
      </c>
      <c r="E1764" s="6">
        <v>2800</v>
      </c>
      <c r="F1764" s="6">
        <v>280</v>
      </c>
      <c r="G1764" s="6"/>
      <c r="H1764" s="31">
        <f>E1764-F1764</f>
        <v>2520</v>
      </c>
      <c r="I1764" s="6">
        <f>+I1763+G1764-H1764</f>
        <v>732236.57049999794</v>
      </c>
      <c r="J1764" s="20" t="s">
        <v>8222</v>
      </c>
      <c r="K1764" s="7">
        <v>5</v>
      </c>
      <c r="L1764" s="49" t="s">
        <v>5540</v>
      </c>
    </row>
    <row r="1765" spans="1:12" x14ac:dyDescent="0.2">
      <c r="A1765" s="105">
        <v>41817</v>
      </c>
      <c r="B1765" s="7">
        <v>6381</v>
      </c>
      <c r="C1765" s="19" t="s">
        <v>6979</v>
      </c>
      <c r="D1765" s="6">
        <v>6750</v>
      </c>
      <c r="E1765" s="6">
        <v>6750</v>
      </c>
      <c r="F1765" s="6">
        <f>E1765*0.05</f>
        <v>337.5</v>
      </c>
      <c r="G1765" s="6"/>
      <c r="H1765" s="31">
        <f>E1765-F1765</f>
        <v>6412.5</v>
      </c>
      <c r="I1765" s="6">
        <f>+I1764+G1765-H1765</f>
        <v>725824.07049999794</v>
      </c>
      <c r="J1765" s="19" t="s">
        <v>8221</v>
      </c>
      <c r="K1765" s="7"/>
      <c r="L1765" s="49" t="s">
        <v>5540</v>
      </c>
    </row>
    <row r="1766" spans="1:12" x14ac:dyDescent="0.2">
      <c r="A1766" s="19"/>
      <c r="B1766" s="7"/>
      <c r="C1766" s="20" t="s">
        <v>7117</v>
      </c>
      <c r="D1766" s="6"/>
      <c r="E1766" s="6"/>
      <c r="F1766" s="6">
        <f>E1766*0.05</f>
        <v>0</v>
      </c>
      <c r="G1766" s="6"/>
      <c r="H1766" s="5">
        <v>3686.81</v>
      </c>
      <c r="I1766" s="6">
        <f>+I1765+G1766-H1766</f>
        <v>722137.26049999788</v>
      </c>
      <c r="J1766" s="19"/>
      <c r="K1766" s="7"/>
    </row>
    <row r="1767" spans="1:12" x14ac:dyDescent="0.2">
      <c r="A1767" s="19"/>
      <c r="B1767" s="7"/>
      <c r="C1767" s="87" t="s">
        <v>8220</v>
      </c>
      <c r="D1767" s="6"/>
      <c r="E1767" s="6"/>
      <c r="F1767" s="6">
        <f>E1767*0.05</f>
        <v>0</v>
      </c>
      <c r="G1767" s="6"/>
      <c r="H1767" s="64"/>
      <c r="I1767" s="13">
        <f>+I1766+G1767-H1767</f>
        <v>722137.26049999788</v>
      </c>
      <c r="J1767" s="19"/>
      <c r="K1767" s="7"/>
    </row>
    <row r="1768" spans="1:12" x14ac:dyDescent="0.2">
      <c r="A1768" s="105">
        <v>41821</v>
      </c>
      <c r="B1768" s="7">
        <v>6382</v>
      </c>
      <c r="C1768" s="20" t="s">
        <v>7466</v>
      </c>
      <c r="D1768" s="6">
        <v>8090</v>
      </c>
      <c r="E1768" s="6">
        <v>8090</v>
      </c>
      <c r="F1768" s="6"/>
      <c r="G1768" s="6"/>
      <c r="H1768" s="31">
        <f>E1768-F1768</f>
        <v>8090</v>
      </c>
      <c r="I1768" s="6">
        <f>+I1767+G1768-H1768</f>
        <v>714047.26049999788</v>
      </c>
      <c r="J1768" s="20" t="s">
        <v>8023</v>
      </c>
      <c r="K1768" s="7">
        <v>5</v>
      </c>
      <c r="L1768" s="49" t="s">
        <v>5540</v>
      </c>
    </row>
    <row r="1769" spans="1:12" x14ac:dyDescent="0.2">
      <c r="A1769" s="19"/>
      <c r="B1769" s="7">
        <v>6383</v>
      </c>
      <c r="C1769" s="20" t="s">
        <v>5790</v>
      </c>
      <c r="D1769" s="6"/>
      <c r="E1769" s="6"/>
      <c r="F1769" s="6">
        <f>E1769*0.05</f>
        <v>0</v>
      </c>
      <c r="G1769" s="6"/>
      <c r="H1769" s="5">
        <f>E1769-F1769</f>
        <v>0</v>
      </c>
      <c r="I1769" s="6">
        <f>+I1768+G1769-H1769</f>
        <v>714047.26049999788</v>
      </c>
      <c r="J1769" s="20" t="s">
        <v>5790</v>
      </c>
      <c r="K1769" s="7"/>
      <c r="L1769" s="49" t="s">
        <v>5789</v>
      </c>
    </row>
    <row r="1770" spans="1:12" x14ac:dyDescent="0.2">
      <c r="A1770" s="19"/>
      <c r="B1770" s="7">
        <v>6384</v>
      </c>
      <c r="C1770" s="20" t="s">
        <v>5790</v>
      </c>
      <c r="D1770" s="6"/>
      <c r="E1770" s="6"/>
      <c r="F1770" s="6">
        <f>E1770*0.05</f>
        <v>0</v>
      </c>
      <c r="G1770" s="6"/>
      <c r="H1770" s="5">
        <f>E1770-F1770</f>
        <v>0</v>
      </c>
      <c r="I1770" s="6">
        <f>+I1769+G1770-H1770</f>
        <v>714047.26049999788</v>
      </c>
      <c r="J1770" s="20" t="s">
        <v>5790</v>
      </c>
      <c r="K1770" s="7"/>
      <c r="L1770" s="49" t="s">
        <v>5789</v>
      </c>
    </row>
    <row r="1771" spans="1:12" x14ac:dyDescent="0.2">
      <c r="A1771" s="105">
        <v>41821</v>
      </c>
      <c r="B1771" s="7">
        <v>6385</v>
      </c>
      <c r="C1771" s="20" t="s">
        <v>7134</v>
      </c>
      <c r="D1771" s="6">
        <v>830</v>
      </c>
      <c r="E1771" s="6">
        <v>830</v>
      </c>
      <c r="F1771" s="6"/>
      <c r="G1771" s="6"/>
      <c r="H1771" s="31">
        <f>E1771-F1771</f>
        <v>830</v>
      </c>
      <c r="I1771" s="6">
        <f>+I1770+G1771-H1771</f>
        <v>713217.26049999788</v>
      </c>
      <c r="J1771" s="20" t="s">
        <v>8219</v>
      </c>
      <c r="K1771" s="7">
        <v>5</v>
      </c>
      <c r="L1771" s="49" t="s">
        <v>5540</v>
      </c>
    </row>
    <row r="1772" spans="1:12" x14ac:dyDescent="0.2">
      <c r="A1772" s="105">
        <v>41821</v>
      </c>
      <c r="B1772" s="7">
        <v>6386</v>
      </c>
      <c r="C1772" s="20" t="s">
        <v>8218</v>
      </c>
      <c r="D1772" s="6">
        <v>10000</v>
      </c>
      <c r="E1772" s="6">
        <v>10000</v>
      </c>
      <c r="F1772" s="6">
        <v>1000</v>
      </c>
      <c r="G1772" s="6"/>
      <c r="H1772" s="31">
        <f>E1772-F1772</f>
        <v>9000</v>
      </c>
      <c r="I1772" s="6">
        <f>+I1771+G1772-H1772</f>
        <v>704217.26049999788</v>
      </c>
      <c r="J1772" s="20" t="s">
        <v>8217</v>
      </c>
      <c r="K1772" s="7">
        <v>5</v>
      </c>
      <c r="L1772" s="49" t="s">
        <v>5540</v>
      </c>
    </row>
    <row r="1773" spans="1:12" x14ac:dyDescent="0.2">
      <c r="A1773" s="19"/>
      <c r="B1773" s="7">
        <v>6387</v>
      </c>
      <c r="C1773" s="20" t="s">
        <v>5790</v>
      </c>
      <c r="D1773" s="6"/>
      <c r="E1773" s="6"/>
      <c r="F1773" s="6">
        <f>E1773*0.05</f>
        <v>0</v>
      </c>
      <c r="G1773" s="6"/>
      <c r="H1773" s="5">
        <f>E1773-F1773</f>
        <v>0</v>
      </c>
      <c r="I1773" s="6">
        <f>+I1772+G1773-H1773</f>
        <v>704217.26049999788</v>
      </c>
      <c r="J1773" s="20" t="s">
        <v>5790</v>
      </c>
      <c r="K1773" s="7"/>
      <c r="L1773" s="49" t="s">
        <v>5789</v>
      </c>
    </row>
    <row r="1774" spans="1:12" x14ac:dyDescent="0.2">
      <c r="A1774" s="105">
        <v>41821</v>
      </c>
      <c r="B1774" s="7">
        <v>6388</v>
      </c>
      <c r="C1774" s="20" t="s">
        <v>8216</v>
      </c>
      <c r="D1774" s="6">
        <v>2080</v>
      </c>
      <c r="E1774" s="6">
        <v>2080</v>
      </c>
      <c r="F1774" s="6">
        <v>104</v>
      </c>
      <c r="G1774" s="6"/>
      <c r="H1774" s="31">
        <f>E1774-F1774</f>
        <v>1976</v>
      </c>
      <c r="I1774" s="6">
        <f>+I1773+G1774-H1774</f>
        <v>702241.26049999788</v>
      </c>
      <c r="J1774" s="19" t="s">
        <v>8215</v>
      </c>
      <c r="K1774" s="7">
        <v>5</v>
      </c>
      <c r="L1774" s="49" t="s">
        <v>5540</v>
      </c>
    </row>
    <row r="1775" spans="1:12" x14ac:dyDescent="0.2">
      <c r="A1775" s="105">
        <v>41821</v>
      </c>
      <c r="B1775" s="7">
        <v>6389</v>
      </c>
      <c r="C1775" s="20" t="s">
        <v>8166</v>
      </c>
      <c r="D1775" s="6">
        <v>2000</v>
      </c>
      <c r="E1775" s="6">
        <v>2000</v>
      </c>
      <c r="F1775" s="6">
        <v>200</v>
      </c>
      <c r="G1775" s="6"/>
      <c r="H1775" s="31">
        <f>E1775-F1775</f>
        <v>1800</v>
      </c>
      <c r="I1775" s="6">
        <f>+I1774+G1775-H1775</f>
        <v>700441.26049999788</v>
      </c>
      <c r="J1775" s="19" t="s">
        <v>8214</v>
      </c>
      <c r="K1775" s="7">
        <v>5</v>
      </c>
      <c r="L1775" s="49" t="s">
        <v>5540</v>
      </c>
    </row>
    <row r="1776" spans="1:12" x14ac:dyDescent="0.2">
      <c r="A1776" s="19"/>
      <c r="B1776" s="7">
        <v>6390</v>
      </c>
      <c r="C1776" s="20" t="s">
        <v>5790</v>
      </c>
      <c r="D1776" s="6"/>
      <c r="E1776" s="6"/>
      <c r="F1776" s="6">
        <f>E1776*0.05</f>
        <v>0</v>
      </c>
      <c r="G1776" s="6"/>
      <c r="H1776" s="5">
        <f>E1776-F1776</f>
        <v>0</v>
      </c>
      <c r="I1776" s="6">
        <f>+I1775+G1776-H1776</f>
        <v>700441.26049999788</v>
      </c>
      <c r="J1776" s="20" t="s">
        <v>5790</v>
      </c>
      <c r="K1776" s="7"/>
      <c r="L1776" s="49" t="s">
        <v>5789</v>
      </c>
    </row>
    <row r="1777" spans="1:12" x14ac:dyDescent="0.2">
      <c r="A1777" s="105">
        <v>41821</v>
      </c>
      <c r="B1777" s="7">
        <v>6391</v>
      </c>
      <c r="C1777" s="20" t="s">
        <v>6206</v>
      </c>
      <c r="D1777" s="6">
        <v>4000</v>
      </c>
      <c r="E1777" s="6">
        <v>4000</v>
      </c>
      <c r="F1777" s="6"/>
      <c r="G1777" s="6"/>
      <c r="H1777" s="31">
        <f>E1777-F1777</f>
        <v>4000</v>
      </c>
      <c r="I1777" s="6">
        <f>+I1776+G1777-H1777</f>
        <v>696441.26049999788</v>
      </c>
      <c r="J1777" s="20" t="s">
        <v>8213</v>
      </c>
      <c r="K1777" s="7"/>
      <c r="L1777" s="49" t="s">
        <v>5540</v>
      </c>
    </row>
    <row r="1778" spans="1:12" x14ac:dyDescent="0.2">
      <c r="A1778" s="105">
        <v>41821</v>
      </c>
      <c r="B1778" s="7">
        <v>6392</v>
      </c>
      <c r="C1778" s="19" t="s">
        <v>5790</v>
      </c>
      <c r="D1778" s="6"/>
      <c r="E1778" s="6"/>
      <c r="F1778" s="6">
        <f>E1778*0.05</f>
        <v>0</v>
      </c>
      <c r="G1778" s="6"/>
      <c r="H1778" s="5">
        <f>E1778-F1778</f>
        <v>0</v>
      </c>
      <c r="I1778" s="6">
        <f>+I1777+G1778-H1778</f>
        <v>696441.26049999788</v>
      </c>
      <c r="J1778" s="19" t="s">
        <v>5790</v>
      </c>
      <c r="K1778" s="7"/>
      <c r="L1778" t="s">
        <v>5789</v>
      </c>
    </row>
    <row r="1779" spans="1:12" x14ac:dyDescent="0.2">
      <c r="A1779" s="19"/>
      <c r="B1779" s="7">
        <v>6393</v>
      </c>
      <c r="C1779" s="20" t="s">
        <v>5790</v>
      </c>
      <c r="D1779" s="6"/>
      <c r="E1779" s="6"/>
      <c r="F1779" s="6">
        <f>E1779*0.05</f>
        <v>0</v>
      </c>
      <c r="G1779" s="6"/>
      <c r="H1779" s="5">
        <f>E1779-F1779</f>
        <v>0</v>
      </c>
      <c r="I1779" s="6">
        <f>+I1778+G1779-H1779</f>
        <v>696441.26049999788</v>
      </c>
      <c r="J1779" s="20" t="s">
        <v>5790</v>
      </c>
      <c r="K1779" s="7"/>
      <c r="L1779" s="49" t="s">
        <v>5789</v>
      </c>
    </row>
    <row r="1780" spans="1:12" x14ac:dyDescent="0.2">
      <c r="A1780" s="105">
        <v>41822</v>
      </c>
      <c r="B1780" s="7">
        <v>6394</v>
      </c>
      <c r="C1780" s="20" t="s">
        <v>5790</v>
      </c>
      <c r="D1780" s="6"/>
      <c r="E1780" s="6"/>
      <c r="F1780" s="6"/>
      <c r="G1780" s="6"/>
      <c r="H1780" s="5">
        <f>E1780-F1780</f>
        <v>0</v>
      </c>
      <c r="I1780" s="6">
        <f>+I1779+G1780-H1780</f>
        <v>696441.26049999788</v>
      </c>
      <c r="J1780" s="20" t="s">
        <v>5790</v>
      </c>
      <c r="K1780" s="7"/>
      <c r="L1780" t="s">
        <v>5789</v>
      </c>
    </row>
    <row r="1781" spans="1:12" x14ac:dyDescent="0.2">
      <c r="A1781" s="105">
        <v>41827</v>
      </c>
      <c r="B1781" s="7">
        <v>6395</v>
      </c>
      <c r="C1781" s="19" t="s">
        <v>8212</v>
      </c>
      <c r="D1781" s="6">
        <v>5500</v>
      </c>
      <c r="E1781" s="6">
        <v>5500</v>
      </c>
      <c r="F1781" s="6">
        <f>E1781*0.05</f>
        <v>275</v>
      </c>
      <c r="G1781" s="6"/>
      <c r="H1781" s="31">
        <f>E1781-F1781</f>
        <v>5225</v>
      </c>
      <c r="I1781" s="6">
        <f>+I1780+G1781-H1781</f>
        <v>691216.26049999788</v>
      </c>
      <c r="J1781" s="19" t="s">
        <v>8211</v>
      </c>
      <c r="K1781" s="7">
        <v>5</v>
      </c>
      <c r="L1781" s="49" t="s">
        <v>5540</v>
      </c>
    </row>
    <row r="1782" spans="1:12" x14ac:dyDescent="0.2">
      <c r="A1782" s="105">
        <v>41827</v>
      </c>
      <c r="B1782" s="7">
        <v>6396</v>
      </c>
      <c r="C1782" s="19" t="s">
        <v>7799</v>
      </c>
      <c r="D1782" s="6">
        <v>3500</v>
      </c>
      <c r="E1782" s="6">
        <v>3500</v>
      </c>
      <c r="F1782" s="6"/>
      <c r="G1782" s="6"/>
      <c r="H1782" s="31">
        <f>E1782-F1782</f>
        <v>3500</v>
      </c>
      <c r="I1782" s="6">
        <f>+I1781+G1782-H1782</f>
        <v>687716.26049999788</v>
      </c>
      <c r="J1782" s="19" t="s">
        <v>7364</v>
      </c>
      <c r="K1782" s="7">
        <v>5</v>
      </c>
      <c r="L1782" s="49" t="s">
        <v>5540</v>
      </c>
    </row>
    <row r="1783" spans="1:12" x14ac:dyDescent="0.2">
      <c r="A1783" s="105">
        <v>41827</v>
      </c>
      <c r="B1783" s="7">
        <v>6397</v>
      </c>
      <c r="C1783" s="19" t="s">
        <v>7466</v>
      </c>
      <c r="D1783" s="6">
        <v>3000</v>
      </c>
      <c r="E1783" s="6">
        <v>3000</v>
      </c>
      <c r="F1783" s="6"/>
      <c r="G1783" s="6"/>
      <c r="H1783" s="31">
        <f>E1783-F1783</f>
        <v>3000</v>
      </c>
      <c r="I1783" s="6">
        <f>+I1782+G1783-H1783</f>
        <v>684716.26049999788</v>
      </c>
      <c r="J1783" s="19" t="s">
        <v>6855</v>
      </c>
      <c r="K1783" s="7"/>
      <c r="L1783" s="49" t="s">
        <v>5540</v>
      </c>
    </row>
    <row r="1784" spans="1:12" x14ac:dyDescent="0.2">
      <c r="A1784" s="105">
        <v>41827</v>
      </c>
      <c r="B1784" s="7">
        <v>6398</v>
      </c>
      <c r="C1784" s="19" t="s">
        <v>6206</v>
      </c>
      <c r="D1784" s="6">
        <v>2600</v>
      </c>
      <c r="E1784" s="6">
        <v>2600</v>
      </c>
      <c r="F1784" s="6"/>
      <c r="G1784" s="6"/>
      <c r="H1784" s="5">
        <f>E1784-F1784</f>
        <v>2600</v>
      </c>
      <c r="I1784" s="6">
        <f>+I1783+G1784-H1784</f>
        <v>682116.26049999788</v>
      </c>
      <c r="J1784" s="19" t="s">
        <v>7627</v>
      </c>
      <c r="K1784" s="7"/>
      <c r="L1784" s="49" t="s">
        <v>5540</v>
      </c>
    </row>
    <row r="1785" spans="1:12" x14ac:dyDescent="0.2">
      <c r="A1785" s="105">
        <v>41827</v>
      </c>
      <c r="B1785" s="7">
        <v>6399</v>
      </c>
      <c r="C1785" s="19" t="s">
        <v>418</v>
      </c>
      <c r="D1785" s="6">
        <v>1800</v>
      </c>
      <c r="E1785" s="6">
        <v>1800</v>
      </c>
      <c r="F1785" s="6"/>
      <c r="G1785" s="6"/>
      <c r="H1785" s="31">
        <f>E1785-F1785</f>
        <v>1800</v>
      </c>
      <c r="I1785" s="6">
        <f>+I1784+G1785-H1785</f>
        <v>680316.26049999788</v>
      </c>
      <c r="J1785" s="19" t="s">
        <v>8210</v>
      </c>
      <c r="K1785" s="7"/>
      <c r="L1785" s="49" t="s">
        <v>5540</v>
      </c>
    </row>
    <row r="1786" spans="1:12" x14ac:dyDescent="0.2">
      <c r="A1786" s="105">
        <v>41829</v>
      </c>
      <c r="B1786" s="7">
        <v>6400</v>
      </c>
      <c r="C1786" s="19" t="s">
        <v>8209</v>
      </c>
      <c r="D1786" s="6">
        <v>4000</v>
      </c>
      <c r="E1786" s="6">
        <v>4000</v>
      </c>
      <c r="F1786" s="6"/>
      <c r="G1786" s="6"/>
      <c r="H1786" s="31">
        <f>E1786-F1786</f>
        <v>4000</v>
      </c>
      <c r="I1786" s="6">
        <f>+I1785+G1786-H1786</f>
        <v>676316.26049999788</v>
      </c>
      <c r="J1786" s="20" t="s">
        <v>8208</v>
      </c>
      <c r="K1786" s="7">
        <v>5</v>
      </c>
      <c r="L1786" s="49" t="s">
        <v>5540</v>
      </c>
    </row>
    <row r="1787" spans="1:12" x14ac:dyDescent="0.2">
      <c r="A1787" s="105">
        <v>41829</v>
      </c>
      <c r="B1787" s="7">
        <v>6401</v>
      </c>
      <c r="C1787" s="19" t="s">
        <v>8141</v>
      </c>
      <c r="D1787" s="6">
        <v>3793.7</v>
      </c>
      <c r="E1787" s="6">
        <v>3793.7</v>
      </c>
      <c r="F1787" s="6">
        <v>160.75</v>
      </c>
      <c r="G1787" s="6"/>
      <c r="H1787" s="31">
        <f>E1787-F1787</f>
        <v>3632.95</v>
      </c>
      <c r="I1787" s="6">
        <f>+I1786+G1787-H1787</f>
        <v>672683.31049999793</v>
      </c>
      <c r="J1787" s="19" t="s">
        <v>8207</v>
      </c>
      <c r="K1787" s="7">
        <v>5</v>
      </c>
      <c r="L1787" s="49" t="s">
        <v>5540</v>
      </c>
    </row>
    <row r="1788" spans="1:12" x14ac:dyDescent="0.2">
      <c r="A1788" s="105">
        <v>41829</v>
      </c>
      <c r="B1788" s="7">
        <v>6402</v>
      </c>
      <c r="C1788" s="19" t="s">
        <v>7799</v>
      </c>
      <c r="D1788" s="6">
        <v>3500</v>
      </c>
      <c r="E1788" s="6">
        <v>3500</v>
      </c>
      <c r="F1788" s="6"/>
      <c r="G1788" s="6"/>
      <c r="H1788" s="31">
        <f>E1788-F1788</f>
        <v>3500</v>
      </c>
      <c r="I1788" s="6">
        <f>+I1787+G1788-H1788</f>
        <v>669183.31049999793</v>
      </c>
      <c r="J1788" s="19" t="s">
        <v>7364</v>
      </c>
      <c r="K1788" s="7">
        <v>5</v>
      </c>
      <c r="L1788" s="49" t="s">
        <v>5540</v>
      </c>
    </row>
    <row r="1789" spans="1:12" x14ac:dyDescent="0.2">
      <c r="A1789" s="105">
        <v>41834</v>
      </c>
      <c r="B1789" s="7">
        <v>6403</v>
      </c>
      <c r="C1789" s="19" t="s">
        <v>8206</v>
      </c>
      <c r="D1789" s="6">
        <v>700</v>
      </c>
      <c r="E1789" s="6">
        <v>700</v>
      </c>
      <c r="F1789" s="6">
        <f>E1789*0.05</f>
        <v>35</v>
      </c>
      <c r="G1789" s="6"/>
      <c r="H1789" s="31">
        <f>E1789-F1789</f>
        <v>665</v>
      </c>
      <c r="I1789" s="6">
        <f>+I1788+G1789-H1789</f>
        <v>668518.31049999793</v>
      </c>
      <c r="J1789" s="19" t="s">
        <v>8205</v>
      </c>
      <c r="K1789" s="7">
        <v>5</v>
      </c>
      <c r="L1789" s="49" t="s">
        <v>5540</v>
      </c>
    </row>
    <row r="1790" spans="1:12" x14ac:dyDescent="0.2">
      <c r="A1790" s="105">
        <v>41834</v>
      </c>
      <c r="B1790" s="7">
        <v>6404</v>
      </c>
      <c r="C1790" s="19" t="s">
        <v>8204</v>
      </c>
      <c r="D1790" s="6">
        <v>1400</v>
      </c>
      <c r="E1790" s="6">
        <v>1400</v>
      </c>
      <c r="F1790" s="6"/>
      <c r="G1790" s="6"/>
      <c r="H1790" s="31">
        <f>E1790-F1790</f>
        <v>1400</v>
      </c>
      <c r="I1790" s="6">
        <f>+I1789+G1790-H1790</f>
        <v>667118.31049999793</v>
      </c>
      <c r="J1790" s="19" t="s">
        <v>7842</v>
      </c>
      <c r="K1790" s="7"/>
      <c r="L1790" s="49" t="s">
        <v>5540</v>
      </c>
    </row>
    <row r="1791" spans="1:12" x14ac:dyDescent="0.2">
      <c r="A1791" s="105">
        <v>41834</v>
      </c>
      <c r="B1791" s="7">
        <v>6405</v>
      </c>
      <c r="C1791" s="19" t="s">
        <v>8203</v>
      </c>
      <c r="D1791" s="6">
        <v>1200</v>
      </c>
      <c r="E1791" s="6">
        <v>1200</v>
      </c>
      <c r="F1791" s="6"/>
      <c r="G1791" s="6"/>
      <c r="H1791" s="31">
        <f>E1791-F1791</f>
        <v>1200</v>
      </c>
      <c r="I1791" s="6">
        <f>+I1790+G1791-H1791</f>
        <v>665918.31049999793</v>
      </c>
      <c r="J1791" s="19" t="s">
        <v>6550</v>
      </c>
      <c r="K1791" s="7"/>
      <c r="L1791" s="49" t="s">
        <v>5540</v>
      </c>
    </row>
    <row r="1792" spans="1:12" x14ac:dyDescent="0.2">
      <c r="A1792" s="105">
        <v>41834</v>
      </c>
      <c r="B1792" s="7">
        <v>6406</v>
      </c>
      <c r="C1792" s="20" t="s">
        <v>7029</v>
      </c>
      <c r="D1792" s="6">
        <v>2000</v>
      </c>
      <c r="E1792" s="6">
        <v>2000</v>
      </c>
      <c r="F1792" s="6"/>
      <c r="G1792" s="6"/>
      <c r="H1792" s="31">
        <f>E1792-F1792</f>
        <v>2000</v>
      </c>
      <c r="I1792" s="6">
        <f>+I1791+G1792-H1792</f>
        <v>663918.31049999793</v>
      </c>
      <c r="J1792" s="20" t="s">
        <v>8202</v>
      </c>
      <c r="K1792" s="7"/>
      <c r="L1792" s="49" t="s">
        <v>5540</v>
      </c>
    </row>
    <row r="1793" spans="1:12" x14ac:dyDescent="0.2">
      <c r="A1793" s="105">
        <v>41836</v>
      </c>
      <c r="B1793" s="7">
        <v>6407</v>
      </c>
      <c r="C1793" s="19" t="s">
        <v>8201</v>
      </c>
      <c r="D1793" s="6">
        <v>3000</v>
      </c>
      <c r="E1793" s="6">
        <v>3000</v>
      </c>
      <c r="F1793" s="6">
        <v>300</v>
      </c>
      <c r="G1793" s="6"/>
      <c r="H1793" s="31">
        <f>E1793-F1793</f>
        <v>2700</v>
      </c>
      <c r="I1793" s="6">
        <f>+I1792+G1793-H1793</f>
        <v>661218.31049999793</v>
      </c>
      <c r="J1793" s="19" t="s">
        <v>8200</v>
      </c>
      <c r="K1793" s="7">
        <v>5</v>
      </c>
      <c r="L1793" s="49" t="s">
        <v>5540</v>
      </c>
    </row>
    <row r="1794" spans="1:12" x14ac:dyDescent="0.2">
      <c r="A1794" s="105">
        <v>41836</v>
      </c>
      <c r="B1794" s="7">
        <v>6408</v>
      </c>
      <c r="C1794" s="19" t="s">
        <v>6442</v>
      </c>
      <c r="D1794" s="6">
        <v>1000</v>
      </c>
      <c r="E1794" s="6">
        <v>1000</v>
      </c>
      <c r="F1794" s="6"/>
      <c r="G1794" s="6"/>
      <c r="H1794" s="31">
        <f>E1794-F1794</f>
        <v>1000</v>
      </c>
      <c r="I1794" s="6">
        <f>+I1793+G1794-H1794</f>
        <v>660218.31049999793</v>
      </c>
      <c r="J1794" s="19" t="s">
        <v>3820</v>
      </c>
      <c r="K1794" s="7"/>
      <c r="L1794" s="49" t="s">
        <v>5540</v>
      </c>
    </row>
    <row r="1795" spans="1:12" x14ac:dyDescent="0.2">
      <c r="A1795" s="105">
        <v>41838</v>
      </c>
      <c r="B1795" s="7">
        <v>6409</v>
      </c>
      <c r="C1795" s="19" t="s">
        <v>7799</v>
      </c>
      <c r="D1795" s="6">
        <v>3500</v>
      </c>
      <c r="E1795" s="6">
        <v>3500</v>
      </c>
      <c r="F1795" s="6"/>
      <c r="G1795" s="6"/>
      <c r="H1795" s="31">
        <f>E1795-F1795</f>
        <v>3500</v>
      </c>
      <c r="I1795" s="6">
        <f>+I1794+G1795-H1795</f>
        <v>656718.31049999793</v>
      </c>
      <c r="J1795" s="19" t="s">
        <v>7364</v>
      </c>
      <c r="K1795" s="7">
        <v>5</v>
      </c>
      <c r="L1795" s="49" t="s">
        <v>5540</v>
      </c>
    </row>
    <row r="1796" spans="1:12" x14ac:dyDescent="0.2">
      <c r="A1796" s="105">
        <v>41841</v>
      </c>
      <c r="B1796" s="7">
        <v>6410</v>
      </c>
      <c r="C1796" s="19" t="s">
        <v>8199</v>
      </c>
      <c r="D1796" s="6">
        <v>2000</v>
      </c>
      <c r="E1796" s="6">
        <v>2000</v>
      </c>
      <c r="F1796" s="6"/>
      <c r="G1796" s="6"/>
      <c r="H1796" s="31">
        <f>E1796-F1796</f>
        <v>2000</v>
      </c>
      <c r="I1796" s="6">
        <f>+I1795+G1796-H1796</f>
        <v>654718.31049999793</v>
      </c>
      <c r="J1796" s="19" t="s">
        <v>8198</v>
      </c>
      <c r="K1796" s="7"/>
      <c r="L1796" s="49" t="s">
        <v>5540</v>
      </c>
    </row>
    <row r="1797" spans="1:12" x14ac:dyDescent="0.2">
      <c r="A1797" s="105">
        <v>41842</v>
      </c>
      <c r="B1797" s="7">
        <v>6411</v>
      </c>
      <c r="C1797" s="19" t="s">
        <v>7029</v>
      </c>
      <c r="D1797" s="6">
        <v>2300</v>
      </c>
      <c r="E1797" s="6">
        <v>2300</v>
      </c>
      <c r="F1797" s="6"/>
      <c r="G1797" s="6"/>
      <c r="H1797" s="31">
        <f>E1797-F1797</f>
        <v>2300</v>
      </c>
      <c r="I1797" s="6">
        <f>+I1796+G1797-H1797</f>
        <v>652418.31049999793</v>
      </c>
      <c r="J1797" s="19" t="s">
        <v>6855</v>
      </c>
      <c r="K1797" s="7"/>
      <c r="L1797" s="49" t="s">
        <v>5540</v>
      </c>
    </row>
    <row r="1798" spans="1:12" x14ac:dyDescent="0.2">
      <c r="A1798" s="105">
        <v>41843</v>
      </c>
      <c r="B1798" s="7"/>
      <c r="C1798" s="19" t="s">
        <v>6097</v>
      </c>
      <c r="D1798" s="6"/>
      <c r="E1798" s="6"/>
      <c r="F1798" s="6"/>
      <c r="G1798" s="6">
        <v>1650473.46</v>
      </c>
      <c r="H1798" s="5">
        <f>E1798-F1798</f>
        <v>0</v>
      </c>
      <c r="I1798" s="6">
        <f>+I1797+G1798-H1798</f>
        <v>2302891.7704999978</v>
      </c>
      <c r="J1798" s="19"/>
      <c r="K1798" s="7"/>
    </row>
    <row r="1799" spans="1:12" x14ac:dyDescent="0.2">
      <c r="A1799" s="105">
        <v>41844</v>
      </c>
      <c r="B1799" s="7">
        <v>6412</v>
      </c>
      <c r="C1799" s="19" t="s">
        <v>8197</v>
      </c>
      <c r="D1799" s="6">
        <v>3700</v>
      </c>
      <c r="E1799" s="6">
        <v>3700</v>
      </c>
      <c r="F1799" s="6"/>
      <c r="G1799" s="6"/>
      <c r="H1799" s="31">
        <f>E1799-F1799</f>
        <v>3700</v>
      </c>
      <c r="I1799" s="6">
        <f>+I1798+G1799-H1799</f>
        <v>2299191.7704999978</v>
      </c>
      <c r="J1799" s="19" t="s">
        <v>8196</v>
      </c>
      <c r="K1799" s="7">
        <v>5</v>
      </c>
      <c r="L1799" s="49" t="s">
        <v>5540</v>
      </c>
    </row>
    <row r="1800" spans="1:12" x14ac:dyDescent="0.2">
      <c r="A1800" s="105">
        <v>41844</v>
      </c>
      <c r="B1800" s="7">
        <v>6413</v>
      </c>
      <c r="C1800" s="19" t="s">
        <v>7970</v>
      </c>
      <c r="D1800" s="6">
        <v>8500</v>
      </c>
      <c r="E1800" s="6">
        <v>8500</v>
      </c>
      <c r="F1800" s="6">
        <v>425</v>
      </c>
      <c r="G1800" s="6"/>
      <c r="H1800" s="5">
        <f>E1800-F1800</f>
        <v>8075</v>
      </c>
      <c r="I1800" s="6">
        <f>+I1799+G1800-H1800</f>
        <v>2291116.7704999978</v>
      </c>
      <c r="J1800" s="19" t="s">
        <v>2030</v>
      </c>
      <c r="K1800" s="7">
        <v>5</v>
      </c>
      <c r="L1800" s="49" t="s">
        <v>5540</v>
      </c>
    </row>
    <row r="1801" spans="1:12" x14ac:dyDescent="0.2">
      <c r="A1801" s="105">
        <v>41844</v>
      </c>
      <c r="B1801" s="7">
        <v>6414</v>
      </c>
      <c r="C1801" s="19" t="s">
        <v>8159</v>
      </c>
      <c r="D1801" s="6">
        <v>1000</v>
      </c>
      <c r="E1801" s="6">
        <v>1000</v>
      </c>
      <c r="F1801" s="6">
        <f>E1801*0.05</f>
        <v>50</v>
      </c>
      <c r="G1801" s="6"/>
      <c r="H1801" s="31">
        <f>E1801-F1801</f>
        <v>950</v>
      </c>
      <c r="I1801" s="6">
        <f>+I1800+G1801-H1801</f>
        <v>2290166.7704999978</v>
      </c>
      <c r="J1801" s="19" t="s">
        <v>8195</v>
      </c>
      <c r="K1801" s="7">
        <v>5</v>
      </c>
      <c r="L1801" s="49" t="s">
        <v>5540</v>
      </c>
    </row>
    <row r="1802" spans="1:12" x14ac:dyDescent="0.2">
      <c r="A1802" s="105">
        <v>41844</v>
      </c>
      <c r="B1802" s="7">
        <v>6415</v>
      </c>
      <c r="C1802" s="19" t="s">
        <v>7799</v>
      </c>
      <c r="D1802" s="6">
        <v>3500</v>
      </c>
      <c r="E1802" s="6">
        <v>3500</v>
      </c>
      <c r="F1802" s="6"/>
      <c r="G1802" s="6"/>
      <c r="H1802" s="31">
        <f>E1802-F1802</f>
        <v>3500</v>
      </c>
      <c r="I1802" s="6">
        <f>+I1801+G1802-H1802</f>
        <v>2286666.7704999978</v>
      </c>
      <c r="J1802" s="19" t="s">
        <v>7364</v>
      </c>
      <c r="K1802" s="7">
        <v>5</v>
      </c>
      <c r="L1802" s="49" t="s">
        <v>5540</v>
      </c>
    </row>
    <row r="1803" spans="1:12" x14ac:dyDescent="0.2">
      <c r="A1803" s="105">
        <v>41844</v>
      </c>
      <c r="B1803" s="7">
        <v>6416</v>
      </c>
      <c r="C1803" s="19" t="s">
        <v>2921</v>
      </c>
      <c r="D1803" s="6">
        <v>87910</v>
      </c>
      <c r="E1803" s="6">
        <v>87910</v>
      </c>
      <c r="F1803" s="6">
        <v>3725</v>
      </c>
      <c r="G1803" s="6"/>
      <c r="H1803" s="31">
        <f>E1803-F1803</f>
        <v>84185</v>
      </c>
      <c r="I1803" s="6">
        <f>+I1802+G1803-H1803</f>
        <v>2202481.7704999978</v>
      </c>
      <c r="J1803" s="19" t="s">
        <v>5941</v>
      </c>
      <c r="K1803" s="7">
        <v>5</v>
      </c>
      <c r="L1803" s="49" t="s">
        <v>5540</v>
      </c>
    </row>
    <row r="1804" spans="1:12" x14ac:dyDescent="0.2">
      <c r="A1804" s="105">
        <v>41845</v>
      </c>
      <c r="B1804" s="7"/>
      <c r="C1804" s="20" t="s">
        <v>7773</v>
      </c>
      <c r="D1804" s="6">
        <v>417065</v>
      </c>
      <c r="E1804" s="6">
        <v>417065</v>
      </c>
      <c r="F1804" s="6"/>
      <c r="G1804" s="6"/>
      <c r="H1804" s="5">
        <f>E1804-F1804</f>
        <v>417065</v>
      </c>
      <c r="I1804" s="6">
        <f>+I1803+G1804-H1804</f>
        <v>1785416.7704999978</v>
      </c>
      <c r="J1804" s="19"/>
      <c r="K1804" s="7"/>
    </row>
    <row r="1805" spans="1:12" x14ac:dyDescent="0.2">
      <c r="A1805" s="105">
        <v>41848</v>
      </c>
      <c r="B1805" s="7">
        <v>6417</v>
      </c>
      <c r="C1805" s="19" t="s">
        <v>6015</v>
      </c>
      <c r="D1805" s="6">
        <v>11740.98</v>
      </c>
      <c r="E1805" s="6">
        <v>11740.98</v>
      </c>
      <c r="F1805" s="6"/>
      <c r="G1805" s="6"/>
      <c r="H1805" s="31">
        <f>E1805-F1805</f>
        <v>11740.98</v>
      </c>
      <c r="I1805" s="6">
        <f>+I1804+G1805-H1805</f>
        <v>1773675.7904999978</v>
      </c>
      <c r="J1805" s="19" t="s">
        <v>7932</v>
      </c>
      <c r="K1805" s="7">
        <v>5</v>
      </c>
      <c r="L1805" s="49" t="s">
        <v>5540</v>
      </c>
    </row>
    <row r="1806" spans="1:12" x14ac:dyDescent="0.2">
      <c r="A1806" s="105">
        <v>41848</v>
      </c>
      <c r="B1806" s="7">
        <v>6418</v>
      </c>
      <c r="C1806" s="19" t="s">
        <v>6015</v>
      </c>
      <c r="D1806" s="6">
        <v>81376.47</v>
      </c>
      <c r="E1806" s="6">
        <v>81376.47</v>
      </c>
      <c r="F1806" s="6"/>
      <c r="G1806" s="6"/>
      <c r="H1806" s="31">
        <f>E1806-F1806</f>
        <v>81376.47</v>
      </c>
      <c r="I1806" s="6">
        <f>+I1805+G1806-H1806</f>
        <v>1692299.3204999978</v>
      </c>
      <c r="J1806" s="19" t="s">
        <v>7610</v>
      </c>
      <c r="K1806" s="7">
        <v>5</v>
      </c>
      <c r="L1806" s="49" t="s">
        <v>5540</v>
      </c>
    </row>
    <row r="1807" spans="1:12" x14ac:dyDescent="0.2">
      <c r="A1807" s="105">
        <v>41848</v>
      </c>
      <c r="B1807" s="7">
        <v>6419</v>
      </c>
      <c r="C1807" s="19" t="s">
        <v>7846</v>
      </c>
      <c r="D1807" s="6">
        <v>11200</v>
      </c>
      <c r="E1807" s="6">
        <v>11200</v>
      </c>
      <c r="F1807" s="6"/>
      <c r="G1807" s="6"/>
      <c r="H1807" s="31">
        <f>E1807-F1807</f>
        <v>11200</v>
      </c>
      <c r="I1807" s="6">
        <f>+I1806+G1807-H1807</f>
        <v>1681099.3204999978</v>
      </c>
      <c r="J1807" s="19" t="s">
        <v>7395</v>
      </c>
      <c r="K1807" s="7">
        <v>5</v>
      </c>
      <c r="L1807" s="49" t="s">
        <v>5540</v>
      </c>
    </row>
    <row r="1808" spans="1:12" x14ac:dyDescent="0.2">
      <c r="A1808" s="105">
        <v>41848</v>
      </c>
      <c r="B1808" s="7">
        <v>6420</v>
      </c>
      <c r="C1808" s="19" t="s">
        <v>6291</v>
      </c>
      <c r="D1808" s="6">
        <v>11725</v>
      </c>
      <c r="E1808" s="6">
        <v>11725</v>
      </c>
      <c r="F1808" s="6">
        <f>E1808*0.05</f>
        <v>586.25</v>
      </c>
      <c r="G1808" s="6"/>
      <c r="H1808" s="31">
        <f>E1808-F1808</f>
        <v>11138.75</v>
      </c>
      <c r="I1808" s="6">
        <f>+I1807+G1808-H1808</f>
        <v>1669960.5704999978</v>
      </c>
      <c r="J1808" s="19" t="s">
        <v>7170</v>
      </c>
      <c r="K1808" s="7">
        <v>5</v>
      </c>
      <c r="L1808" s="49" t="s">
        <v>5540</v>
      </c>
    </row>
    <row r="1809" spans="1:12" x14ac:dyDescent="0.2">
      <c r="A1809" s="105">
        <v>41848</v>
      </c>
      <c r="B1809" s="7">
        <v>6421</v>
      </c>
      <c r="C1809" s="19" t="s">
        <v>7252</v>
      </c>
      <c r="D1809" s="6">
        <v>6600</v>
      </c>
      <c r="E1809" s="6">
        <v>6600</v>
      </c>
      <c r="F1809" s="6"/>
      <c r="G1809" s="6"/>
      <c r="H1809" s="31">
        <f>E1809-F1809</f>
        <v>6600</v>
      </c>
      <c r="I1809" s="6">
        <f>+I1808+G1809-H1809</f>
        <v>1663360.5704999978</v>
      </c>
      <c r="J1809" s="19" t="s">
        <v>7672</v>
      </c>
      <c r="K1809" s="7"/>
      <c r="L1809" s="49" t="s">
        <v>5540</v>
      </c>
    </row>
    <row r="1810" spans="1:12" x14ac:dyDescent="0.2">
      <c r="A1810" s="105">
        <v>41848</v>
      </c>
      <c r="B1810" s="7">
        <v>6422</v>
      </c>
      <c r="C1810" s="19" t="s">
        <v>6752</v>
      </c>
      <c r="D1810" s="6">
        <v>44704</v>
      </c>
      <c r="E1810" s="6">
        <v>44704</v>
      </c>
      <c r="F1810" s="6">
        <f>E1810*0.05</f>
        <v>2235.2000000000003</v>
      </c>
      <c r="G1810" s="6"/>
      <c r="H1810" s="31">
        <f>E1810-F1810</f>
        <v>42468.800000000003</v>
      </c>
      <c r="I1810" s="6">
        <f>+I1809+G1810-H1810</f>
        <v>1620891.7704999978</v>
      </c>
      <c r="J1810" s="19" t="s">
        <v>4801</v>
      </c>
      <c r="K1810" s="7">
        <v>5</v>
      </c>
      <c r="L1810" s="49" t="s">
        <v>5540</v>
      </c>
    </row>
    <row r="1811" spans="1:12" x14ac:dyDescent="0.2">
      <c r="A1811" s="105">
        <v>41848</v>
      </c>
      <c r="B1811" s="7">
        <v>6423</v>
      </c>
      <c r="C1811" s="19" t="s">
        <v>126</v>
      </c>
      <c r="D1811" s="6">
        <v>4040</v>
      </c>
      <c r="E1811" s="6">
        <v>4040</v>
      </c>
      <c r="F1811" s="6">
        <f>E1811*0.05</f>
        <v>202</v>
      </c>
      <c r="G1811" s="6"/>
      <c r="H1811" s="5">
        <f>E1811-F1811</f>
        <v>3838</v>
      </c>
      <c r="I1811" s="6">
        <f>+I1810+G1811-H1811</f>
        <v>1617053.7704999978</v>
      </c>
      <c r="J1811" s="19" t="s">
        <v>8194</v>
      </c>
      <c r="K1811" s="7">
        <v>5</v>
      </c>
      <c r="L1811" s="49" t="s">
        <v>5540</v>
      </c>
    </row>
    <row r="1812" spans="1:12" x14ac:dyDescent="0.2">
      <c r="A1812" s="19"/>
      <c r="B1812" s="7">
        <v>6424</v>
      </c>
      <c r="C1812" s="19" t="s">
        <v>5790</v>
      </c>
      <c r="D1812" s="6"/>
      <c r="E1812" s="6"/>
      <c r="F1812" s="6">
        <f>E1812*0.05</f>
        <v>0</v>
      </c>
      <c r="G1812" s="6"/>
      <c r="H1812" s="5">
        <f>E1812-F1812</f>
        <v>0</v>
      </c>
      <c r="I1812" s="6">
        <f>+I1811+G1812-H1812</f>
        <v>1617053.7704999978</v>
      </c>
      <c r="J1812" s="19" t="s">
        <v>5790</v>
      </c>
      <c r="K1812" s="7"/>
      <c r="L1812" t="s">
        <v>5789</v>
      </c>
    </row>
    <row r="1813" spans="1:12" x14ac:dyDescent="0.2">
      <c r="A1813" s="105">
        <v>41848</v>
      </c>
      <c r="B1813" s="7">
        <v>6425</v>
      </c>
      <c r="C1813" s="19" t="s">
        <v>120</v>
      </c>
      <c r="D1813" s="6">
        <v>23198.49</v>
      </c>
      <c r="E1813" s="6">
        <v>23198.49</v>
      </c>
      <c r="F1813" s="6">
        <v>982.99</v>
      </c>
      <c r="G1813" s="6"/>
      <c r="H1813" s="31">
        <f>E1813-F1813</f>
        <v>22215.5</v>
      </c>
      <c r="I1813" s="6">
        <f>+I1812+G1813-H1813</f>
        <v>1594838.2704999978</v>
      </c>
      <c r="J1813" s="19" t="s">
        <v>7725</v>
      </c>
      <c r="K1813" s="7">
        <v>5</v>
      </c>
      <c r="L1813" s="49" t="s">
        <v>5540</v>
      </c>
    </row>
    <row r="1814" spans="1:12" x14ac:dyDescent="0.2">
      <c r="A1814" s="105">
        <v>41848</v>
      </c>
      <c r="B1814" s="7">
        <v>6426</v>
      </c>
      <c r="C1814" s="19" t="s">
        <v>7938</v>
      </c>
      <c r="D1814" s="6">
        <v>45476</v>
      </c>
      <c r="E1814" s="6">
        <v>45476</v>
      </c>
      <c r="F1814" s="6">
        <f>E1814*0.05</f>
        <v>2273.8000000000002</v>
      </c>
      <c r="G1814" s="6"/>
      <c r="H1814" s="31">
        <f>E1814-F1814</f>
        <v>43202.2</v>
      </c>
      <c r="I1814" s="6">
        <f>+I1813+G1814-H1814</f>
        <v>1551636.0704999978</v>
      </c>
      <c r="J1814" s="19" t="s">
        <v>5790</v>
      </c>
      <c r="K1814" s="7">
        <v>5</v>
      </c>
      <c r="L1814" s="49" t="s">
        <v>5789</v>
      </c>
    </row>
    <row r="1815" spans="1:12" x14ac:dyDescent="0.2">
      <c r="A1815" s="105">
        <v>41848</v>
      </c>
      <c r="B1815" s="7">
        <v>6427</v>
      </c>
      <c r="C1815" s="19" t="s">
        <v>8054</v>
      </c>
      <c r="D1815" s="6">
        <v>7825.74</v>
      </c>
      <c r="E1815" s="6">
        <v>7825.74</v>
      </c>
      <c r="F1815" s="6">
        <v>334.35</v>
      </c>
      <c r="G1815" s="6"/>
      <c r="H1815" s="5">
        <f>E1815-F1815</f>
        <v>7491.3899999999994</v>
      </c>
      <c r="I1815" s="6">
        <f>+I1814+G1815-H1815</f>
        <v>1544144.6804999979</v>
      </c>
      <c r="J1815" s="19" t="s">
        <v>7691</v>
      </c>
      <c r="K1815" s="7">
        <v>5</v>
      </c>
      <c r="L1815" s="49" t="s">
        <v>5540</v>
      </c>
    </row>
    <row r="1816" spans="1:12" x14ac:dyDescent="0.2">
      <c r="A1816" s="105">
        <v>41848</v>
      </c>
      <c r="B1816" s="7">
        <v>6428</v>
      </c>
      <c r="C1816" s="19" t="s">
        <v>7830</v>
      </c>
      <c r="D1816" s="6">
        <v>153770.35999999999</v>
      </c>
      <c r="E1816" s="6">
        <v>153770.35999999999</v>
      </c>
      <c r="F1816" s="6">
        <f>E1816*0.05</f>
        <v>7688.518</v>
      </c>
      <c r="G1816" s="6"/>
      <c r="H1816" s="31">
        <f>E1816-F1816</f>
        <v>146081.84199999998</v>
      </c>
      <c r="I1816" s="6">
        <f>+I1815+G1816-H1816</f>
        <v>1398062.838499998</v>
      </c>
      <c r="J1816" s="19" t="s">
        <v>7186</v>
      </c>
      <c r="K1816" s="7">
        <v>5</v>
      </c>
      <c r="L1816" s="49" t="s">
        <v>5540</v>
      </c>
    </row>
    <row r="1817" spans="1:12" x14ac:dyDescent="0.2">
      <c r="A1817" s="105">
        <v>41848</v>
      </c>
      <c r="B1817" s="7">
        <v>6429</v>
      </c>
      <c r="C1817" s="19" t="s">
        <v>7977</v>
      </c>
      <c r="D1817" s="6">
        <v>7630</v>
      </c>
      <c r="E1817" s="6">
        <v>7630</v>
      </c>
      <c r="F1817" s="6">
        <v>323.31</v>
      </c>
      <c r="G1817" s="6"/>
      <c r="H1817" s="31">
        <f>E1817-F1817</f>
        <v>7306.69</v>
      </c>
      <c r="I1817" s="6">
        <f>+I1816+G1817-H1817</f>
        <v>1390756.148499998</v>
      </c>
      <c r="J1817" s="19" t="s">
        <v>7691</v>
      </c>
      <c r="K1817" s="7">
        <v>5</v>
      </c>
      <c r="L1817" s="49" t="s">
        <v>5540</v>
      </c>
    </row>
    <row r="1818" spans="1:12" x14ac:dyDescent="0.2">
      <c r="A1818" s="105">
        <v>41848</v>
      </c>
      <c r="B1818" s="7">
        <v>6430</v>
      </c>
      <c r="C1818" s="19" t="s">
        <v>5871</v>
      </c>
      <c r="D1818" s="6">
        <v>13715.1</v>
      </c>
      <c r="E1818" s="6">
        <v>13715.1</v>
      </c>
      <c r="F1818" s="6">
        <v>685.76</v>
      </c>
      <c r="G1818" s="6"/>
      <c r="H1818" s="31">
        <f>E1818-F1818</f>
        <v>13029.34</v>
      </c>
      <c r="I1818" s="6">
        <f>+I1817+G1818-H1818</f>
        <v>1377726.8084999979</v>
      </c>
      <c r="J1818" s="19" t="s">
        <v>7293</v>
      </c>
      <c r="K1818" s="7">
        <v>5</v>
      </c>
      <c r="L1818" s="49" t="s">
        <v>5540</v>
      </c>
    </row>
    <row r="1819" spans="1:12" x14ac:dyDescent="0.2">
      <c r="A1819" s="105">
        <v>41848</v>
      </c>
      <c r="B1819" s="7">
        <v>6431</v>
      </c>
      <c r="C1819" s="19" t="s">
        <v>8061</v>
      </c>
      <c r="D1819" s="6">
        <v>20185</v>
      </c>
      <c r="E1819" s="6">
        <v>20185</v>
      </c>
      <c r="F1819" s="6">
        <f>E1819*0.05</f>
        <v>1009.25</v>
      </c>
      <c r="G1819" s="6"/>
      <c r="H1819" s="5">
        <f>E1819-F1819</f>
        <v>19175.75</v>
      </c>
      <c r="I1819" s="6">
        <f>+I1818+G1819-H1819</f>
        <v>1358551.0584999979</v>
      </c>
      <c r="J1819" s="19" t="s">
        <v>6437</v>
      </c>
      <c r="K1819" s="7">
        <v>5</v>
      </c>
      <c r="L1819" s="49" t="s">
        <v>5540</v>
      </c>
    </row>
    <row r="1820" spans="1:12" x14ac:dyDescent="0.2">
      <c r="A1820" s="105">
        <v>41848</v>
      </c>
      <c r="B1820" s="7">
        <v>6432</v>
      </c>
      <c r="C1820" s="19" t="s">
        <v>6605</v>
      </c>
      <c r="D1820" s="6">
        <v>44693</v>
      </c>
      <c r="E1820" s="6">
        <v>44693</v>
      </c>
      <c r="F1820" s="6">
        <v>1999.89</v>
      </c>
      <c r="G1820" s="6"/>
      <c r="H1820" s="31">
        <f>E1820-F1820</f>
        <v>42693.11</v>
      </c>
      <c r="I1820" s="6">
        <f>+I1819+G1820-H1820</f>
        <v>1315857.9484999978</v>
      </c>
      <c r="J1820" s="19" t="s">
        <v>8053</v>
      </c>
      <c r="K1820" s="7">
        <v>5</v>
      </c>
      <c r="L1820" s="49" t="s">
        <v>5540</v>
      </c>
    </row>
    <row r="1821" spans="1:12" x14ac:dyDescent="0.2">
      <c r="A1821" s="105">
        <v>41848</v>
      </c>
      <c r="B1821" s="7">
        <v>6433</v>
      </c>
      <c r="C1821" s="19" t="s">
        <v>7884</v>
      </c>
      <c r="D1821" s="6">
        <v>8400</v>
      </c>
      <c r="E1821" s="6">
        <v>8400</v>
      </c>
      <c r="F1821" s="6">
        <v>355.94</v>
      </c>
      <c r="G1821" s="6"/>
      <c r="H1821" s="31">
        <f>E1821-F1821</f>
        <v>8044.06</v>
      </c>
      <c r="I1821" s="6">
        <f>+I1820+G1821-H1821</f>
        <v>1307813.8884999978</v>
      </c>
      <c r="J1821" s="19" t="s">
        <v>7789</v>
      </c>
      <c r="K1821" s="7">
        <v>5</v>
      </c>
      <c r="L1821" s="49" t="s">
        <v>5540</v>
      </c>
    </row>
    <row r="1822" spans="1:12" x14ac:dyDescent="0.2">
      <c r="A1822" s="105">
        <v>41848</v>
      </c>
      <c r="B1822" s="7">
        <v>6434</v>
      </c>
      <c r="C1822" s="19" t="s">
        <v>7533</v>
      </c>
      <c r="D1822" s="6">
        <v>12750.34</v>
      </c>
      <c r="E1822" s="6">
        <v>12750.34</v>
      </c>
      <c r="F1822" s="6">
        <v>563.15</v>
      </c>
      <c r="G1822" s="6"/>
      <c r="H1822" s="5">
        <f>E1822-F1822</f>
        <v>12187.19</v>
      </c>
      <c r="I1822" s="6">
        <f>+I1821+G1822-H1822</f>
        <v>1295626.6984999978</v>
      </c>
      <c r="J1822" s="19" t="s">
        <v>889</v>
      </c>
      <c r="K1822" s="7">
        <v>5</v>
      </c>
      <c r="L1822" s="49" t="s">
        <v>5540</v>
      </c>
    </row>
    <row r="1823" spans="1:12" x14ac:dyDescent="0.2">
      <c r="A1823" s="105">
        <v>41848</v>
      </c>
      <c r="B1823" s="7">
        <v>6435</v>
      </c>
      <c r="C1823" s="19" t="s">
        <v>8049</v>
      </c>
      <c r="D1823" s="6">
        <v>50000</v>
      </c>
      <c r="E1823" s="6">
        <v>50000</v>
      </c>
      <c r="F1823" s="6">
        <f>E1823*0.05</f>
        <v>2500</v>
      </c>
      <c r="G1823" s="6"/>
      <c r="H1823" s="5">
        <f>E1823-F1823</f>
        <v>47500</v>
      </c>
      <c r="I1823" s="6">
        <f>+I1822+G1823-H1823</f>
        <v>1248126.6984999978</v>
      </c>
      <c r="J1823" s="19" t="s">
        <v>889</v>
      </c>
      <c r="K1823" s="7">
        <v>5</v>
      </c>
      <c r="L1823" s="49" t="s">
        <v>5540</v>
      </c>
    </row>
    <row r="1824" spans="1:12" x14ac:dyDescent="0.2">
      <c r="A1824" s="105">
        <v>41848</v>
      </c>
      <c r="B1824" s="7">
        <v>6436</v>
      </c>
      <c r="C1824" s="19" t="s">
        <v>8047</v>
      </c>
      <c r="D1824" s="6">
        <v>11505</v>
      </c>
      <c r="E1824" s="6">
        <v>11505</v>
      </c>
      <c r="F1824" s="6">
        <v>487.5</v>
      </c>
      <c r="G1824" s="6"/>
      <c r="H1824" s="5">
        <f>E1824-F1824</f>
        <v>11017.5</v>
      </c>
      <c r="I1824" s="6">
        <f>+I1823+G1824-H1824</f>
        <v>1237109.1984999978</v>
      </c>
      <c r="J1824" s="19" t="s">
        <v>8193</v>
      </c>
      <c r="K1824" s="7">
        <v>5</v>
      </c>
      <c r="L1824" s="49" t="s">
        <v>5540</v>
      </c>
    </row>
    <row r="1825" spans="1:12" x14ac:dyDescent="0.2">
      <c r="A1825" s="105">
        <v>41848</v>
      </c>
      <c r="B1825" s="7">
        <v>6437</v>
      </c>
      <c r="C1825" s="19" t="s">
        <v>8093</v>
      </c>
      <c r="D1825" s="6">
        <v>6600</v>
      </c>
      <c r="E1825" s="6">
        <v>6600</v>
      </c>
      <c r="F1825" s="6"/>
      <c r="G1825" s="6"/>
      <c r="H1825" s="31">
        <f>E1825-F1825</f>
        <v>6600</v>
      </c>
      <c r="I1825" s="6">
        <f>+I1824+G1825-H1825</f>
        <v>1230509.1984999978</v>
      </c>
      <c r="J1825" s="19" t="s">
        <v>6468</v>
      </c>
      <c r="K1825" s="7"/>
      <c r="L1825" s="49" t="s">
        <v>5540</v>
      </c>
    </row>
    <row r="1826" spans="1:12" x14ac:dyDescent="0.2">
      <c r="A1826" s="105">
        <v>41848</v>
      </c>
      <c r="B1826" s="7">
        <v>6438</v>
      </c>
      <c r="C1826" s="19" t="s">
        <v>8012</v>
      </c>
      <c r="D1826" s="6">
        <v>4000</v>
      </c>
      <c r="E1826" s="6">
        <v>4000</v>
      </c>
      <c r="F1826" s="6"/>
      <c r="G1826" s="6"/>
      <c r="H1826" s="31">
        <f>E1826-F1826</f>
        <v>4000</v>
      </c>
      <c r="I1826" s="6">
        <f>+I1825+G1826-H1826</f>
        <v>1226509.1984999978</v>
      </c>
      <c r="J1826" s="19" t="s">
        <v>8115</v>
      </c>
      <c r="K1826" s="7"/>
      <c r="L1826" s="49" t="s">
        <v>5540</v>
      </c>
    </row>
    <row r="1827" spans="1:12" x14ac:dyDescent="0.2">
      <c r="A1827" s="105">
        <v>41848</v>
      </c>
      <c r="B1827" s="7">
        <v>6439</v>
      </c>
      <c r="C1827" s="19" t="s">
        <v>6206</v>
      </c>
      <c r="D1827" s="6">
        <v>5450</v>
      </c>
      <c r="E1827" s="6">
        <v>5450</v>
      </c>
      <c r="F1827" s="6"/>
      <c r="G1827" s="6"/>
      <c r="H1827" s="31">
        <f>E1827-F1827</f>
        <v>5450</v>
      </c>
      <c r="I1827" s="6">
        <f>+I1826+G1827-H1827</f>
        <v>1221059.1984999978</v>
      </c>
      <c r="J1827" s="19" t="s">
        <v>8192</v>
      </c>
      <c r="K1827" s="7"/>
      <c r="L1827" s="49" t="s">
        <v>5540</v>
      </c>
    </row>
    <row r="1828" spans="1:12" x14ac:dyDescent="0.2">
      <c r="A1828" s="105">
        <v>41848</v>
      </c>
      <c r="B1828" s="7">
        <v>6440</v>
      </c>
      <c r="C1828" s="19" t="s">
        <v>8070</v>
      </c>
      <c r="D1828" s="6">
        <v>2000</v>
      </c>
      <c r="E1828" s="6">
        <v>2000</v>
      </c>
      <c r="F1828" s="6">
        <v>200</v>
      </c>
      <c r="G1828" s="6"/>
      <c r="H1828" s="31">
        <f>E1828-F1828</f>
        <v>1800</v>
      </c>
      <c r="I1828" s="6">
        <f>+I1827+G1828-H1828</f>
        <v>1219259.1984999978</v>
      </c>
      <c r="J1828" s="19" t="s">
        <v>7656</v>
      </c>
      <c r="K1828" s="7"/>
      <c r="L1828" s="49" t="s">
        <v>5540</v>
      </c>
    </row>
    <row r="1829" spans="1:12" x14ac:dyDescent="0.2">
      <c r="A1829" s="105">
        <v>41848</v>
      </c>
      <c r="B1829" s="7">
        <v>6441</v>
      </c>
      <c r="C1829" s="19" t="s">
        <v>7846</v>
      </c>
      <c r="D1829" s="6">
        <v>5000</v>
      </c>
      <c r="E1829" s="6">
        <v>5000</v>
      </c>
      <c r="F1829" s="6"/>
      <c r="G1829" s="6"/>
      <c r="H1829" s="31">
        <f>E1829-F1829</f>
        <v>5000</v>
      </c>
      <c r="I1829" s="6">
        <f>+I1828+G1829-H1829</f>
        <v>1214259.1984999978</v>
      </c>
      <c r="J1829" s="19" t="s">
        <v>7167</v>
      </c>
      <c r="K1829" s="7"/>
      <c r="L1829" s="49" t="s">
        <v>5540</v>
      </c>
    </row>
    <row r="1830" spans="1:12" x14ac:dyDescent="0.2">
      <c r="A1830" s="105">
        <v>41848</v>
      </c>
      <c r="B1830" s="7">
        <v>6442</v>
      </c>
      <c r="C1830" s="19" t="s">
        <v>6442</v>
      </c>
      <c r="D1830" s="6">
        <v>5000</v>
      </c>
      <c r="E1830" s="6">
        <v>5000</v>
      </c>
      <c r="F1830" s="6"/>
      <c r="G1830" s="6"/>
      <c r="H1830" s="31">
        <f>E1830-F1830</f>
        <v>5000</v>
      </c>
      <c r="I1830" s="6">
        <f>+I1829+G1830-H1830</f>
        <v>1209259.1984999978</v>
      </c>
      <c r="J1830" s="19" t="s">
        <v>7167</v>
      </c>
      <c r="K1830" s="7"/>
      <c r="L1830" s="49" t="s">
        <v>5540</v>
      </c>
    </row>
    <row r="1831" spans="1:12" x14ac:dyDescent="0.2">
      <c r="A1831" s="105">
        <v>41848</v>
      </c>
      <c r="B1831" s="7">
        <v>6443</v>
      </c>
      <c r="C1831" s="19" t="s">
        <v>7127</v>
      </c>
      <c r="D1831" s="6">
        <v>5000</v>
      </c>
      <c r="E1831" s="6">
        <v>5000</v>
      </c>
      <c r="F1831" s="6"/>
      <c r="G1831" s="6"/>
      <c r="H1831" s="31">
        <f>E1831-F1831</f>
        <v>5000</v>
      </c>
      <c r="I1831" s="6">
        <f>+I1830+G1831-H1831</f>
        <v>1204259.1984999978</v>
      </c>
      <c r="J1831" s="19" t="s">
        <v>7167</v>
      </c>
      <c r="K1831" s="7"/>
      <c r="L1831" s="49" t="s">
        <v>5540</v>
      </c>
    </row>
    <row r="1832" spans="1:12" x14ac:dyDescent="0.2">
      <c r="A1832" s="105">
        <v>41848</v>
      </c>
      <c r="B1832" s="7">
        <v>6444</v>
      </c>
      <c r="C1832" s="19" t="s">
        <v>6294</v>
      </c>
      <c r="D1832" s="6">
        <v>5000</v>
      </c>
      <c r="E1832" s="6">
        <v>5000</v>
      </c>
      <c r="F1832" s="6"/>
      <c r="G1832" s="6"/>
      <c r="H1832" s="31">
        <f>E1832-F1832</f>
        <v>5000</v>
      </c>
      <c r="I1832" s="6">
        <f>+I1831+G1832-H1832</f>
        <v>1199259.1984999978</v>
      </c>
      <c r="J1832" s="19" t="s">
        <v>7167</v>
      </c>
      <c r="K1832" s="7"/>
      <c r="L1832" s="49" t="s">
        <v>5540</v>
      </c>
    </row>
    <row r="1833" spans="1:12" x14ac:dyDescent="0.2">
      <c r="A1833" s="105">
        <v>41848</v>
      </c>
      <c r="B1833" s="7">
        <v>6445</v>
      </c>
      <c r="C1833" s="19" t="s">
        <v>8191</v>
      </c>
      <c r="D1833" s="6">
        <v>3000</v>
      </c>
      <c r="E1833" s="6">
        <v>3000</v>
      </c>
      <c r="F1833" s="6"/>
      <c r="G1833" s="6"/>
      <c r="H1833" s="31">
        <f>E1833-F1833</f>
        <v>3000</v>
      </c>
      <c r="I1833" s="6">
        <f>+I1832+G1833-H1833</f>
        <v>1196259.1984999978</v>
      </c>
      <c r="J1833" s="113" t="s">
        <v>8190</v>
      </c>
      <c r="K1833" s="7"/>
      <c r="L1833" s="49" t="s">
        <v>5540</v>
      </c>
    </row>
    <row r="1834" spans="1:12" x14ac:dyDescent="0.2">
      <c r="A1834" s="105">
        <v>41848</v>
      </c>
      <c r="B1834" s="7">
        <v>6446</v>
      </c>
      <c r="C1834" s="19" t="s">
        <v>7902</v>
      </c>
      <c r="D1834" s="6">
        <v>27500</v>
      </c>
      <c r="E1834" s="6">
        <v>27500</v>
      </c>
      <c r="F1834" s="6"/>
      <c r="G1834" s="6"/>
      <c r="H1834" s="5">
        <f>E1834-F1834</f>
        <v>27500</v>
      </c>
      <c r="I1834" s="6">
        <f>+I1833+G1834-H1834</f>
        <v>1168759.1984999978</v>
      </c>
      <c r="J1834" s="19" t="s">
        <v>7837</v>
      </c>
      <c r="K1834" s="7"/>
      <c r="L1834" s="49" t="s">
        <v>5540</v>
      </c>
    </row>
    <row r="1835" spans="1:12" x14ac:dyDescent="0.2">
      <c r="A1835" s="105">
        <v>41848</v>
      </c>
      <c r="B1835" s="7">
        <v>6447</v>
      </c>
      <c r="C1835" s="19" t="s">
        <v>7524</v>
      </c>
      <c r="D1835" s="6">
        <v>2700</v>
      </c>
      <c r="E1835" s="6">
        <v>2700</v>
      </c>
      <c r="F1835" s="6"/>
      <c r="G1835" s="6"/>
      <c r="H1835" s="31">
        <f>E1835-F1835</f>
        <v>2700</v>
      </c>
      <c r="I1835" s="6">
        <f>+I1834+G1835-H1835</f>
        <v>1166059.1984999978</v>
      </c>
      <c r="J1835" s="19" t="s">
        <v>7832</v>
      </c>
      <c r="K1835" s="7">
        <v>5</v>
      </c>
      <c r="L1835" s="49" t="s">
        <v>5540</v>
      </c>
    </row>
    <row r="1836" spans="1:12" x14ac:dyDescent="0.2">
      <c r="A1836" s="19"/>
      <c r="B1836" s="7">
        <v>6448</v>
      </c>
      <c r="C1836" s="19" t="s">
        <v>5790</v>
      </c>
      <c r="D1836" s="6"/>
      <c r="E1836" s="6"/>
      <c r="F1836" s="6">
        <f>E1836*0.05</f>
        <v>0</v>
      </c>
      <c r="G1836" s="6"/>
      <c r="H1836" s="5">
        <f>E1836-F1836</f>
        <v>0</v>
      </c>
      <c r="I1836" s="6">
        <f>+I1835+G1836-H1836</f>
        <v>1166059.1984999978</v>
      </c>
      <c r="J1836" s="19" t="s">
        <v>5790</v>
      </c>
      <c r="K1836" s="7"/>
      <c r="L1836" t="s">
        <v>5789</v>
      </c>
    </row>
    <row r="1837" spans="1:12" x14ac:dyDescent="0.2">
      <c r="A1837" s="105">
        <v>41848</v>
      </c>
      <c r="B1837" s="7">
        <v>6449</v>
      </c>
      <c r="C1837" s="19" t="s">
        <v>8189</v>
      </c>
      <c r="D1837" s="6">
        <v>1600</v>
      </c>
      <c r="E1837" s="6">
        <v>1600</v>
      </c>
      <c r="F1837" s="6"/>
      <c r="G1837" s="6"/>
      <c r="H1837" s="31">
        <f>E1837-F1837</f>
        <v>1600</v>
      </c>
      <c r="I1837" s="6">
        <f>+I1836+G1837-H1837</f>
        <v>1164459.1984999978</v>
      </c>
      <c r="J1837" s="19" t="s">
        <v>6855</v>
      </c>
      <c r="K1837" s="7"/>
      <c r="L1837" s="49" t="s">
        <v>5540</v>
      </c>
    </row>
    <row r="1838" spans="1:12" x14ac:dyDescent="0.2">
      <c r="A1838" s="105">
        <v>41848</v>
      </c>
      <c r="B1838" s="7">
        <v>6450</v>
      </c>
      <c r="C1838" s="19" t="s">
        <v>7466</v>
      </c>
      <c r="D1838" s="6">
        <v>3975</v>
      </c>
      <c r="E1838" s="6">
        <v>3975</v>
      </c>
      <c r="F1838" s="6"/>
      <c r="G1838" s="6"/>
      <c r="H1838" s="31">
        <f>E1838-F1838</f>
        <v>3975</v>
      </c>
      <c r="I1838" s="6">
        <f>+I1837+G1838-H1838</f>
        <v>1160484.1984999978</v>
      </c>
      <c r="J1838" s="19" t="s">
        <v>8188</v>
      </c>
      <c r="K1838" s="7"/>
      <c r="L1838" s="49" t="s">
        <v>5540</v>
      </c>
    </row>
    <row r="1839" spans="1:12" x14ac:dyDescent="0.2">
      <c r="A1839" s="105">
        <v>41848</v>
      </c>
      <c r="B1839" s="7">
        <v>6451</v>
      </c>
      <c r="C1839" s="19" t="s">
        <v>7466</v>
      </c>
      <c r="D1839" s="6">
        <v>2000</v>
      </c>
      <c r="E1839" s="6">
        <v>2000</v>
      </c>
      <c r="F1839" s="6"/>
      <c r="G1839" s="6"/>
      <c r="H1839" s="5">
        <f>E1839-F1839</f>
        <v>2000</v>
      </c>
      <c r="I1839" s="6">
        <f>+I1838+G1839-H1839</f>
        <v>1158484.1984999978</v>
      </c>
      <c r="J1839" s="19" t="s">
        <v>6080</v>
      </c>
      <c r="K1839" s="7"/>
      <c r="L1839" s="49" t="s">
        <v>5540</v>
      </c>
    </row>
    <row r="1840" spans="1:12" x14ac:dyDescent="0.2">
      <c r="A1840" s="105">
        <v>41848</v>
      </c>
      <c r="B1840" s="7">
        <v>6452</v>
      </c>
      <c r="C1840" s="19" t="s">
        <v>8187</v>
      </c>
      <c r="D1840" s="6">
        <v>1900</v>
      </c>
      <c r="E1840" s="6">
        <v>1900</v>
      </c>
      <c r="F1840" s="6">
        <v>77.900000000000006</v>
      </c>
      <c r="G1840" s="6"/>
      <c r="H1840" s="5">
        <f>E1840-F1840</f>
        <v>1822.1</v>
      </c>
      <c r="I1840" s="6">
        <f>+I1839+G1840-H1840</f>
        <v>1156662.0984999978</v>
      </c>
      <c r="J1840" s="19" t="s">
        <v>8186</v>
      </c>
      <c r="K1840" s="7">
        <v>5</v>
      </c>
      <c r="L1840" s="49" t="s">
        <v>5540</v>
      </c>
    </row>
    <row r="1841" spans="1:12" x14ac:dyDescent="0.2">
      <c r="A1841" s="105">
        <v>41849</v>
      </c>
      <c r="B1841" s="7">
        <v>6453</v>
      </c>
      <c r="C1841" s="19" t="s">
        <v>7678</v>
      </c>
      <c r="D1841" s="6">
        <v>515</v>
      </c>
      <c r="E1841" s="6">
        <v>515</v>
      </c>
      <c r="F1841" s="6"/>
      <c r="G1841" s="6"/>
      <c r="H1841" s="31">
        <f>E1841-F1841</f>
        <v>515</v>
      </c>
      <c r="I1841" s="6">
        <f>+I1840+G1841-H1841</f>
        <v>1156147.0984999978</v>
      </c>
      <c r="J1841" s="19" t="s">
        <v>8185</v>
      </c>
      <c r="K1841" s="7">
        <v>5</v>
      </c>
      <c r="L1841" s="49" t="s">
        <v>5540</v>
      </c>
    </row>
    <row r="1842" spans="1:12" x14ac:dyDescent="0.2">
      <c r="A1842" s="105">
        <v>41849</v>
      </c>
      <c r="B1842" s="7">
        <v>6454</v>
      </c>
      <c r="C1842" s="19" t="s">
        <v>7136</v>
      </c>
      <c r="D1842" s="6">
        <v>6000</v>
      </c>
      <c r="E1842" s="6">
        <v>6000</v>
      </c>
      <c r="F1842" s="6">
        <f>E1842*0.05</f>
        <v>300</v>
      </c>
      <c r="G1842" s="6"/>
      <c r="H1842" s="31">
        <f>E1842-F1842</f>
        <v>5700</v>
      </c>
      <c r="I1842" s="6">
        <f>+I1841+G1842-H1842</f>
        <v>1150447.0984999978</v>
      </c>
      <c r="J1842" s="19" t="s">
        <v>7221</v>
      </c>
      <c r="K1842" s="7">
        <v>5</v>
      </c>
      <c r="L1842" s="49" t="s">
        <v>5540</v>
      </c>
    </row>
    <row r="1843" spans="1:12" x14ac:dyDescent="0.2">
      <c r="A1843" s="105">
        <v>41849</v>
      </c>
      <c r="B1843" s="7">
        <v>6455</v>
      </c>
      <c r="C1843" s="19" t="s">
        <v>6385</v>
      </c>
      <c r="D1843" s="6">
        <v>16210</v>
      </c>
      <c r="E1843" s="6">
        <v>16210</v>
      </c>
      <c r="F1843" s="6">
        <f>E1843*0.05</f>
        <v>810.5</v>
      </c>
      <c r="G1843" s="6"/>
      <c r="H1843" s="5">
        <f>E1843-F1843</f>
        <v>15399.5</v>
      </c>
      <c r="I1843" s="6">
        <f>+I1842+G1843-H1843</f>
        <v>1135047.5984999978</v>
      </c>
      <c r="J1843" s="19" t="s">
        <v>8184</v>
      </c>
      <c r="K1843" s="7">
        <v>5</v>
      </c>
      <c r="L1843" s="49" t="s">
        <v>5540</v>
      </c>
    </row>
    <row r="1844" spans="1:12" x14ac:dyDescent="0.2">
      <c r="A1844" s="105">
        <v>41849</v>
      </c>
      <c r="B1844" s="7">
        <v>6456</v>
      </c>
      <c r="C1844" s="19" t="s">
        <v>7822</v>
      </c>
      <c r="D1844" s="6">
        <v>6564</v>
      </c>
      <c r="E1844" s="6">
        <v>6564</v>
      </c>
      <c r="F1844" s="6">
        <v>278.18</v>
      </c>
      <c r="G1844" s="6"/>
      <c r="H1844" s="31">
        <f>E1844-F1844</f>
        <v>6285.82</v>
      </c>
      <c r="I1844" s="6">
        <f>+I1843+G1844-H1844</f>
        <v>1128761.7784999977</v>
      </c>
      <c r="J1844" s="19" t="s">
        <v>7718</v>
      </c>
      <c r="K1844" s="7">
        <v>5</v>
      </c>
      <c r="L1844" s="49" t="s">
        <v>5540</v>
      </c>
    </row>
    <row r="1845" spans="1:12" x14ac:dyDescent="0.2">
      <c r="A1845" s="105">
        <v>41849</v>
      </c>
      <c r="B1845" s="7">
        <v>6457</v>
      </c>
      <c r="C1845" s="19" t="s">
        <v>267</v>
      </c>
      <c r="D1845" s="6">
        <v>6460</v>
      </c>
      <c r="E1845" s="6">
        <v>6460</v>
      </c>
      <c r="F1845" s="6">
        <v>205.93</v>
      </c>
      <c r="G1845" s="6"/>
      <c r="H1845" s="5">
        <f>E1845-F1845</f>
        <v>6254.07</v>
      </c>
      <c r="I1845" s="6">
        <f>+I1844+G1845-H1845</f>
        <v>1122507.7084999976</v>
      </c>
      <c r="J1845" s="19" t="s">
        <v>8183</v>
      </c>
      <c r="K1845" s="7">
        <v>5</v>
      </c>
      <c r="L1845" s="49" t="s">
        <v>5540</v>
      </c>
    </row>
    <row r="1846" spans="1:12" x14ac:dyDescent="0.2">
      <c r="A1846" s="105">
        <v>41849</v>
      </c>
      <c r="B1846" s="7">
        <v>6458</v>
      </c>
      <c r="C1846" s="19" t="s">
        <v>7605</v>
      </c>
      <c r="D1846" s="6">
        <v>4130</v>
      </c>
      <c r="E1846" s="6">
        <v>4130</v>
      </c>
      <c r="F1846" s="6">
        <v>175</v>
      </c>
      <c r="G1846" s="6"/>
      <c r="H1846" s="5">
        <f>E1846-F1846</f>
        <v>3955</v>
      </c>
      <c r="I1846" s="6">
        <f>+I1845+G1846-H1846</f>
        <v>1118552.7084999976</v>
      </c>
      <c r="J1846" s="19" t="s">
        <v>7721</v>
      </c>
      <c r="K1846" s="7">
        <v>5</v>
      </c>
      <c r="L1846" s="49" t="s">
        <v>5540</v>
      </c>
    </row>
    <row r="1847" spans="1:12" x14ac:dyDescent="0.2">
      <c r="A1847" s="105">
        <v>41849</v>
      </c>
      <c r="B1847" s="7">
        <v>6459</v>
      </c>
      <c r="C1847" s="19" t="s">
        <v>5564</v>
      </c>
      <c r="D1847" s="6">
        <v>7125.36</v>
      </c>
      <c r="E1847" s="6">
        <v>7125.36</v>
      </c>
      <c r="F1847" s="6">
        <v>301.93</v>
      </c>
      <c r="G1847" s="6"/>
      <c r="H1847" s="5">
        <f>E1847-F1847</f>
        <v>6823.4299999999994</v>
      </c>
      <c r="I1847" s="6">
        <f>+I1846+G1847-H1847</f>
        <v>1111729.2784999977</v>
      </c>
      <c r="J1847" s="19" t="s">
        <v>3481</v>
      </c>
      <c r="K1847" s="7">
        <v>5</v>
      </c>
      <c r="L1847" s="49" t="s">
        <v>5540</v>
      </c>
    </row>
    <row r="1848" spans="1:12" x14ac:dyDescent="0.2">
      <c r="A1848" s="105">
        <v>41849</v>
      </c>
      <c r="B1848" s="7">
        <v>6460</v>
      </c>
      <c r="C1848" s="19" t="s">
        <v>7343</v>
      </c>
      <c r="D1848" s="6">
        <v>5056</v>
      </c>
      <c r="E1848" s="6">
        <v>5056</v>
      </c>
      <c r="F1848" s="6">
        <v>228.5</v>
      </c>
      <c r="G1848" s="6"/>
      <c r="H1848" s="5">
        <f>E1848-F1848</f>
        <v>4827.5</v>
      </c>
      <c r="I1848" s="6">
        <f>+I1847+G1848-H1848</f>
        <v>1106901.7784999977</v>
      </c>
      <c r="J1848" s="19" t="s">
        <v>8144</v>
      </c>
      <c r="K1848" s="7">
        <v>5</v>
      </c>
      <c r="L1848" s="49" t="s">
        <v>5540</v>
      </c>
    </row>
    <row r="1849" spans="1:12" x14ac:dyDescent="0.2">
      <c r="A1849" s="105">
        <v>41849</v>
      </c>
      <c r="B1849" s="7">
        <v>6461</v>
      </c>
      <c r="C1849" s="19" t="s">
        <v>5676</v>
      </c>
      <c r="D1849" s="6">
        <v>4200</v>
      </c>
      <c r="E1849" s="6">
        <v>4200</v>
      </c>
      <c r="F1849" s="6">
        <v>200.85</v>
      </c>
      <c r="G1849" s="6"/>
      <c r="H1849" s="5">
        <f>E1849-F1849</f>
        <v>3999.15</v>
      </c>
      <c r="I1849" s="6">
        <f>+I1848+G1849-H1849</f>
        <v>1102902.6284999978</v>
      </c>
      <c r="J1849" s="19" t="s">
        <v>8182</v>
      </c>
      <c r="K1849" s="7">
        <v>5</v>
      </c>
      <c r="L1849" s="49" t="s">
        <v>5540</v>
      </c>
    </row>
    <row r="1850" spans="1:12" x14ac:dyDescent="0.2">
      <c r="A1850" s="105">
        <v>41849</v>
      </c>
      <c r="B1850" s="7">
        <v>6462</v>
      </c>
      <c r="C1850" s="19" t="s">
        <v>8181</v>
      </c>
      <c r="D1850" s="6">
        <v>1000</v>
      </c>
      <c r="E1850" s="6">
        <v>1000</v>
      </c>
      <c r="F1850" s="6"/>
      <c r="G1850" s="6"/>
      <c r="H1850" s="5">
        <f>E1850-F1850</f>
        <v>1000</v>
      </c>
      <c r="I1850" s="6">
        <f>+I1849+G1850-H1850</f>
        <v>1101902.6284999978</v>
      </c>
      <c r="J1850" s="19" t="s">
        <v>3820</v>
      </c>
      <c r="K1850" s="7"/>
      <c r="L1850" s="49" t="s">
        <v>5540</v>
      </c>
    </row>
    <row r="1851" spans="1:12" x14ac:dyDescent="0.2">
      <c r="A1851" s="105">
        <v>41849</v>
      </c>
      <c r="B1851" s="7">
        <v>6463</v>
      </c>
      <c r="C1851" s="19" t="s">
        <v>8180</v>
      </c>
      <c r="D1851" s="6">
        <v>1000</v>
      </c>
      <c r="E1851" s="6">
        <v>1000</v>
      </c>
      <c r="F1851" s="6"/>
      <c r="G1851" s="6"/>
      <c r="H1851" s="5">
        <f>E1851-F1851</f>
        <v>1000</v>
      </c>
      <c r="I1851" s="6">
        <f>+I1850+G1851-H1851</f>
        <v>1100902.6284999978</v>
      </c>
      <c r="J1851" s="19" t="s">
        <v>3820</v>
      </c>
      <c r="K1851" s="7"/>
      <c r="L1851" s="49" t="s">
        <v>5540</v>
      </c>
    </row>
    <row r="1852" spans="1:12" x14ac:dyDescent="0.2">
      <c r="A1852" s="19"/>
      <c r="B1852" s="7">
        <v>6464</v>
      </c>
      <c r="C1852" s="19" t="s">
        <v>5790</v>
      </c>
      <c r="D1852" s="6"/>
      <c r="E1852" s="6"/>
      <c r="F1852" s="6">
        <f>E1852*0.05</f>
        <v>0</v>
      </c>
      <c r="G1852" s="6"/>
      <c r="H1852" s="5">
        <f>E1852-F1852</f>
        <v>0</v>
      </c>
      <c r="I1852" s="6">
        <f>+I1851+G1852-H1852</f>
        <v>1100902.6284999978</v>
      </c>
      <c r="J1852" s="19" t="s">
        <v>5790</v>
      </c>
      <c r="K1852" s="7"/>
      <c r="L1852" t="s">
        <v>5789</v>
      </c>
    </row>
    <row r="1853" spans="1:12" x14ac:dyDescent="0.2">
      <c r="A1853" s="105">
        <v>41849</v>
      </c>
      <c r="B1853" s="7">
        <v>6465</v>
      </c>
      <c r="C1853" s="19" t="s">
        <v>8108</v>
      </c>
      <c r="D1853" s="6">
        <v>17680</v>
      </c>
      <c r="E1853" s="6">
        <v>17680</v>
      </c>
      <c r="F1853" s="6">
        <v>750</v>
      </c>
      <c r="G1853" s="6"/>
      <c r="H1853" s="31">
        <f>E1853-F1853</f>
        <v>16930</v>
      </c>
      <c r="I1853" s="6">
        <f>+I1852+G1853-H1853</f>
        <v>1083972.6284999978</v>
      </c>
      <c r="J1853" s="19" t="s">
        <v>8179</v>
      </c>
      <c r="K1853" s="7">
        <v>5</v>
      </c>
      <c r="L1853" s="49" t="s">
        <v>5540</v>
      </c>
    </row>
    <row r="1854" spans="1:12" x14ac:dyDescent="0.2">
      <c r="A1854" s="105">
        <v>41849</v>
      </c>
      <c r="B1854" s="7">
        <v>6466</v>
      </c>
      <c r="C1854" s="20" t="s">
        <v>242</v>
      </c>
      <c r="D1854" s="6">
        <v>63442</v>
      </c>
      <c r="E1854" s="6">
        <v>63442</v>
      </c>
      <c r="F1854" s="6">
        <v>3060.5</v>
      </c>
      <c r="G1854" s="6"/>
      <c r="H1854" s="5">
        <f>E1854-F1854</f>
        <v>60381.5</v>
      </c>
      <c r="I1854" s="6">
        <f>+I1853+G1854-H1854</f>
        <v>1023591.1284999978</v>
      </c>
      <c r="J1854" s="19" t="s">
        <v>48</v>
      </c>
      <c r="K1854" s="7">
        <v>5</v>
      </c>
      <c r="L1854" s="49" t="s">
        <v>5540</v>
      </c>
    </row>
    <row r="1855" spans="1:12" x14ac:dyDescent="0.2">
      <c r="A1855" s="105">
        <v>41849</v>
      </c>
      <c r="B1855" s="7">
        <v>6467</v>
      </c>
      <c r="C1855" s="19" t="s">
        <v>7628</v>
      </c>
      <c r="D1855" s="6">
        <v>6000</v>
      </c>
      <c r="E1855" s="6">
        <v>6000</v>
      </c>
      <c r="F1855" s="6">
        <f>E1855*0.05</f>
        <v>300</v>
      </c>
      <c r="G1855" s="6"/>
      <c r="H1855" s="31">
        <f>E1855-F1855</f>
        <v>5700</v>
      </c>
      <c r="I1855" s="6">
        <f>+I1854+G1855-H1855</f>
        <v>1017891.1284999978</v>
      </c>
      <c r="J1855" s="19" t="s">
        <v>8178</v>
      </c>
      <c r="K1855" s="7">
        <v>5</v>
      </c>
      <c r="L1855" s="49" t="s">
        <v>5540</v>
      </c>
    </row>
    <row r="1856" spans="1:12" x14ac:dyDescent="0.2">
      <c r="A1856" s="105">
        <v>41849</v>
      </c>
      <c r="B1856" s="7">
        <v>6468</v>
      </c>
      <c r="C1856" s="19" t="s">
        <v>8177</v>
      </c>
      <c r="D1856" s="6">
        <v>23481</v>
      </c>
      <c r="E1856" s="6">
        <v>23481</v>
      </c>
      <c r="F1856" s="6">
        <f>E1856*0.05</f>
        <v>1174.05</v>
      </c>
      <c r="G1856" s="6"/>
      <c r="H1856" s="5">
        <f>E1856-F1856</f>
        <v>22306.95</v>
      </c>
      <c r="I1856" s="6">
        <f>+I1855+G1856-H1856</f>
        <v>995584.17849999783</v>
      </c>
      <c r="J1856" s="19" t="s">
        <v>48</v>
      </c>
      <c r="K1856" s="7">
        <v>5</v>
      </c>
      <c r="L1856" s="49" t="s">
        <v>5540</v>
      </c>
    </row>
    <row r="1857" spans="1:12" x14ac:dyDescent="0.2">
      <c r="A1857" s="105">
        <v>41849</v>
      </c>
      <c r="B1857" s="7">
        <v>6469</v>
      </c>
      <c r="C1857" s="20" t="s">
        <v>8176</v>
      </c>
      <c r="D1857" s="6">
        <v>17915</v>
      </c>
      <c r="E1857" s="6">
        <v>17915</v>
      </c>
      <c r="F1857" s="6">
        <f>E1857*0.05</f>
        <v>895.75</v>
      </c>
      <c r="G1857" s="6"/>
      <c r="H1857" s="5">
        <f>E1857-F1857</f>
        <v>17019.25</v>
      </c>
      <c r="I1857" s="6">
        <f>+I1856+G1857-H1857</f>
        <v>978564.92849999783</v>
      </c>
      <c r="J1857" s="19" t="s">
        <v>48</v>
      </c>
      <c r="K1857" s="7">
        <v>5</v>
      </c>
      <c r="L1857" s="49" t="s">
        <v>5540</v>
      </c>
    </row>
    <row r="1858" spans="1:12" x14ac:dyDescent="0.2">
      <c r="A1858" s="105">
        <v>41849</v>
      </c>
      <c r="B1858" s="7">
        <v>6470</v>
      </c>
      <c r="C1858" s="20" t="s">
        <v>5280</v>
      </c>
      <c r="D1858" s="6">
        <v>17800</v>
      </c>
      <c r="E1858" s="6">
        <v>17800</v>
      </c>
      <c r="F1858" s="6">
        <v>754.24</v>
      </c>
      <c r="G1858" s="6"/>
      <c r="H1858" s="5">
        <f>E1858-F1858</f>
        <v>17045.759999999998</v>
      </c>
      <c r="I1858" s="6">
        <f>+I1857+G1858-H1858</f>
        <v>961519.16849999782</v>
      </c>
      <c r="J1858" s="19" t="s">
        <v>8175</v>
      </c>
      <c r="K1858" s="7">
        <v>5</v>
      </c>
      <c r="L1858" s="49" t="s">
        <v>5540</v>
      </c>
    </row>
    <row r="1859" spans="1:12" x14ac:dyDescent="0.2">
      <c r="A1859" s="105">
        <v>41849</v>
      </c>
      <c r="B1859" s="7">
        <v>6471</v>
      </c>
      <c r="C1859" s="19" t="s">
        <v>7134</v>
      </c>
      <c r="D1859" s="6">
        <v>780</v>
      </c>
      <c r="E1859" s="6">
        <v>780</v>
      </c>
      <c r="F1859" s="6">
        <f>E1859*0.05</f>
        <v>39</v>
      </c>
      <c r="G1859" s="6"/>
      <c r="H1859" s="5">
        <f>E1859-F1859</f>
        <v>741</v>
      </c>
      <c r="I1859" s="6">
        <f>+I1858+G1859-H1859</f>
        <v>960778.16849999782</v>
      </c>
      <c r="J1859" s="19" t="s">
        <v>8174</v>
      </c>
      <c r="K1859" s="7">
        <v>5</v>
      </c>
      <c r="L1859" s="49" t="s">
        <v>5540</v>
      </c>
    </row>
    <row r="1860" spans="1:12" x14ac:dyDescent="0.2">
      <c r="A1860" s="105">
        <v>41850</v>
      </c>
      <c r="B1860" s="7">
        <v>6472</v>
      </c>
      <c r="C1860" s="19" t="s">
        <v>7029</v>
      </c>
      <c r="D1860" s="6">
        <v>2100</v>
      </c>
      <c r="E1860" s="6">
        <v>2100</v>
      </c>
      <c r="F1860" s="6"/>
      <c r="G1860" s="6"/>
      <c r="H1860" s="5">
        <f>E1860-F1860</f>
        <v>2100</v>
      </c>
      <c r="I1860" s="6">
        <f>+I1859+G1860-H1860</f>
        <v>958678.16849999782</v>
      </c>
      <c r="J1860" s="19" t="s">
        <v>6080</v>
      </c>
      <c r="K1860" s="7"/>
      <c r="L1860" s="49" t="s">
        <v>5540</v>
      </c>
    </row>
    <row r="1861" spans="1:12" x14ac:dyDescent="0.2">
      <c r="A1861" s="105">
        <v>41851</v>
      </c>
      <c r="B1861" s="7">
        <v>6473</v>
      </c>
      <c r="C1861" s="19" t="s">
        <v>7290</v>
      </c>
      <c r="D1861" s="6">
        <v>1200</v>
      </c>
      <c r="E1861" s="6">
        <v>1200</v>
      </c>
      <c r="F1861" s="6"/>
      <c r="G1861" s="6"/>
      <c r="H1861" s="5">
        <f>E1861-F1861</f>
        <v>1200</v>
      </c>
      <c r="I1861" s="6">
        <f>+I1860+G1861-H1861</f>
        <v>957478.16849999782</v>
      </c>
      <c r="J1861" s="19" t="s">
        <v>6080</v>
      </c>
      <c r="K1861" s="7"/>
      <c r="L1861" s="49" t="s">
        <v>5540</v>
      </c>
    </row>
    <row r="1862" spans="1:12" x14ac:dyDescent="0.2">
      <c r="A1862" s="105"/>
      <c r="B1862" s="7"/>
      <c r="C1862" s="19" t="s">
        <v>7117</v>
      </c>
      <c r="D1862" s="6">
        <v>2128.5100000000002</v>
      </c>
      <c r="E1862" s="6">
        <v>2128.5100000000002</v>
      </c>
      <c r="F1862" s="6"/>
      <c r="G1862" s="6"/>
      <c r="H1862" s="5">
        <f>E1862-F1862</f>
        <v>2128.5100000000002</v>
      </c>
      <c r="I1862" s="6">
        <f>+I1861+G1862-H1862</f>
        <v>955349.65849999781</v>
      </c>
      <c r="J1862" s="19"/>
      <c r="K1862" s="7"/>
      <c r="L1862" s="118"/>
    </row>
    <row r="1863" spans="1:12" x14ac:dyDescent="0.2">
      <c r="A1863" s="105">
        <v>41849</v>
      </c>
      <c r="B1863" s="7"/>
      <c r="C1863" s="19" t="s">
        <v>5828</v>
      </c>
      <c r="D1863" s="6">
        <v>8306</v>
      </c>
      <c r="E1863" s="6">
        <v>8306</v>
      </c>
      <c r="F1863" s="6"/>
      <c r="G1863" s="6"/>
      <c r="H1863" s="5">
        <f>E1863-F1863</f>
        <v>8306</v>
      </c>
      <c r="I1863" s="6">
        <f>+I1862+G1863-H1863</f>
        <v>947043.65849999781</v>
      </c>
      <c r="J1863" s="19"/>
      <c r="K1863" s="7"/>
      <c r="L1863" s="118"/>
    </row>
    <row r="1864" spans="1:12" x14ac:dyDescent="0.2">
      <c r="A1864" s="105">
        <v>41851</v>
      </c>
      <c r="B1864" s="7"/>
      <c r="C1864" s="19" t="s">
        <v>8173</v>
      </c>
      <c r="D1864" s="6"/>
      <c r="E1864" s="6"/>
      <c r="F1864" s="6"/>
      <c r="G1864" s="6">
        <v>43202.2</v>
      </c>
      <c r="H1864" s="5">
        <f>E1864-F1864</f>
        <v>0</v>
      </c>
      <c r="I1864" s="6">
        <f>+I1863+G1864-H1864</f>
        <v>990245.85849999776</v>
      </c>
      <c r="J1864" s="19"/>
      <c r="K1864" s="7"/>
      <c r="L1864" s="118"/>
    </row>
    <row r="1865" spans="1:12" x14ac:dyDescent="0.2">
      <c r="A1865" s="105">
        <v>41851</v>
      </c>
      <c r="B1865" s="7"/>
      <c r="C1865" s="19" t="s">
        <v>8172</v>
      </c>
      <c r="D1865" s="6"/>
      <c r="E1865" s="6"/>
      <c r="F1865" s="6"/>
      <c r="G1865" s="6">
        <v>64.8</v>
      </c>
      <c r="H1865" s="5">
        <f>E1865-F1865</f>
        <v>0</v>
      </c>
      <c r="I1865" s="6">
        <f>+I1864+G1865-H1865</f>
        <v>990310.65849999781</v>
      </c>
      <c r="J1865" s="19"/>
      <c r="K1865" s="7"/>
      <c r="L1865" s="118"/>
    </row>
    <row r="1866" spans="1:12" x14ac:dyDescent="0.2">
      <c r="A1866" s="19"/>
      <c r="B1866" s="7"/>
      <c r="C1866" s="87" t="s">
        <v>8171</v>
      </c>
      <c r="D1866" s="6"/>
      <c r="E1866" s="6"/>
      <c r="F1866" s="6">
        <f>E1866*0.05</f>
        <v>0</v>
      </c>
      <c r="G1866" s="6"/>
      <c r="H1866" s="64"/>
      <c r="I1866" s="13">
        <f>+I1865+G1866-H1866</f>
        <v>990310.65849999781</v>
      </c>
      <c r="J1866" s="19"/>
      <c r="K1866" s="7"/>
    </row>
    <row r="1867" spans="1:12" x14ac:dyDescent="0.2">
      <c r="A1867" s="105">
        <v>41852</v>
      </c>
      <c r="B1867" s="7">
        <v>6474</v>
      </c>
      <c r="C1867" s="19" t="s">
        <v>7799</v>
      </c>
      <c r="D1867" s="6">
        <v>3500</v>
      </c>
      <c r="E1867" s="6">
        <v>3500</v>
      </c>
      <c r="F1867" s="6"/>
      <c r="G1867" s="6"/>
      <c r="H1867" s="5">
        <f>E1867-F1867</f>
        <v>3500</v>
      </c>
      <c r="I1867" s="6">
        <f>+I1866+G1867-H1867</f>
        <v>986810.65849999781</v>
      </c>
      <c r="J1867" s="20" t="s">
        <v>7364</v>
      </c>
      <c r="K1867" s="7">
        <v>5</v>
      </c>
      <c r="L1867" s="49" t="s">
        <v>5540</v>
      </c>
    </row>
    <row r="1868" spans="1:12" x14ac:dyDescent="0.2">
      <c r="A1868" s="105">
        <v>41852</v>
      </c>
      <c r="B1868" s="7">
        <v>6475</v>
      </c>
      <c r="C1868" s="20" t="s">
        <v>8131</v>
      </c>
      <c r="D1868" s="6">
        <v>2000</v>
      </c>
      <c r="E1868" s="6">
        <v>2000</v>
      </c>
      <c r="F1868" s="6"/>
      <c r="G1868" s="6"/>
      <c r="H1868" s="5">
        <f>E1868-F1868</f>
        <v>2000</v>
      </c>
      <c r="I1868" s="6">
        <f>+I1867+G1868-H1868</f>
        <v>984810.65849999781</v>
      </c>
      <c r="J1868" s="20" t="s">
        <v>8170</v>
      </c>
      <c r="K1868" s="7"/>
      <c r="L1868" s="49" t="s">
        <v>5540</v>
      </c>
    </row>
    <row r="1869" spans="1:12" x14ac:dyDescent="0.2">
      <c r="A1869" s="105">
        <v>41852</v>
      </c>
      <c r="B1869" s="7">
        <v>6476</v>
      </c>
      <c r="C1869" s="20" t="s">
        <v>7466</v>
      </c>
      <c r="D1869" s="6">
        <v>2000</v>
      </c>
      <c r="E1869" s="6">
        <v>2000</v>
      </c>
      <c r="F1869" s="6"/>
      <c r="G1869" s="6"/>
      <c r="H1869" s="5">
        <f>E1869-F1869</f>
        <v>2000</v>
      </c>
      <c r="I1869" s="6">
        <f>+I1868+G1869-H1869</f>
        <v>982810.65849999781</v>
      </c>
      <c r="J1869" s="19" t="s">
        <v>6080</v>
      </c>
      <c r="K1869" s="7"/>
      <c r="L1869" s="49" t="s">
        <v>5540</v>
      </c>
    </row>
    <row r="1870" spans="1:12" x14ac:dyDescent="0.2">
      <c r="A1870" s="19"/>
      <c r="B1870" s="7">
        <v>6477</v>
      </c>
      <c r="C1870" s="20" t="s">
        <v>5790</v>
      </c>
      <c r="D1870" s="6"/>
      <c r="E1870" s="6"/>
      <c r="F1870" s="6">
        <f>E1870*0.05</f>
        <v>0</v>
      </c>
      <c r="G1870" s="6"/>
      <c r="H1870" s="5">
        <f>E1870-F1870</f>
        <v>0</v>
      </c>
      <c r="I1870" s="6">
        <f>+I1869+G1870-H1870</f>
        <v>982810.65849999781</v>
      </c>
      <c r="J1870" s="20" t="s">
        <v>5790</v>
      </c>
      <c r="K1870" s="7"/>
      <c r="L1870" s="49" t="s">
        <v>5789</v>
      </c>
    </row>
    <row r="1871" spans="1:12" x14ac:dyDescent="0.2">
      <c r="A1871" s="105">
        <v>41852</v>
      </c>
      <c r="B1871" s="7">
        <v>6478</v>
      </c>
      <c r="C1871" s="20" t="s">
        <v>7029</v>
      </c>
      <c r="D1871" s="6">
        <v>2500</v>
      </c>
      <c r="E1871" s="6">
        <v>2500</v>
      </c>
      <c r="F1871" s="6"/>
      <c r="G1871" s="6"/>
      <c r="H1871" s="5">
        <f>E1871-F1871</f>
        <v>2500</v>
      </c>
      <c r="I1871" s="6">
        <f>+I1870+G1871-H1871</f>
        <v>980310.65849999781</v>
      </c>
      <c r="J1871" s="20" t="s">
        <v>8169</v>
      </c>
      <c r="K1871" s="7"/>
      <c r="L1871" s="49" t="s">
        <v>5540</v>
      </c>
    </row>
    <row r="1872" spans="1:12" x14ac:dyDescent="0.2">
      <c r="A1872" s="105">
        <v>41852</v>
      </c>
      <c r="B1872" s="7">
        <v>6479</v>
      </c>
      <c r="C1872" s="20" t="s">
        <v>6442</v>
      </c>
      <c r="D1872" s="6">
        <v>2500</v>
      </c>
      <c r="E1872" s="6">
        <v>2500</v>
      </c>
      <c r="F1872" s="6"/>
      <c r="G1872" s="6"/>
      <c r="H1872" s="5">
        <f>E1872-F1872</f>
        <v>2500</v>
      </c>
      <c r="I1872" s="6">
        <f>+I1871+G1872-H1872</f>
        <v>977810.65849999781</v>
      </c>
      <c r="J1872" s="20" t="s">
        <v>8169</v>
      </c>
      <c r="K1872" s="7"/>
      <c r="L1872" s="49" t="s">
        <v>5540</v>
      </c>
    </row>
    <row r="1873" spans="1:12" x14ac:dyDescent="0.2">
      <c r="A1873" s="105">
        <v>41856</v>
      </c>
      <c r="B1873" s="7">
        <v>6480</v>
      </c>
      <c r="C1873" s="19" t="s">
        <v>6810</v>
      </c>
      <c r="D1873" s="6">
        <v>3304</v>
      </c>
      <c r="E1873" s="6">
        <v>3304</v>
      </c>
      <c r="F1873" s="6">
        <v>140</v>
      </c>
      <c r="G1873" s="6"/>
      <c r="H1873" s="5">
        <f>E1873-F1873</f>
        <v>3164</v>
      </c>
      <c r="I1873" s="6">
        <f>+I1872+G1873-H1873</f>
        <v>974646.65849999781</v>
      </c>
      <c r="J1873" s="19" t="s">
        <v>8168</v>
      </c>
      <c r="K1873" s="7">
        <v>5</v>
      </c>
      <c r="L1873" s="49" t="s">
        <v>5540</v>
      </c>
    </row>
    <row r="1874" spans="1:12" x14ac:dyDescent="0.2">
      <c r="A1874" s="19"/>
      <c r="B1874" s="7">
        <v>6481</v>
      </c>
      <c r="C1874" s="19" t="s">
        <v>5790</v>
      </c>
      <c r="D1874" s="6"/>
      <c r="E1874" s="6"/>
      <c r="F1874" s="6">
        <f>E1874*0.05</f>
        <v>0</v>
      </c>
      <c r="G1874" s="6"/>
      <c r="H1874" s="5">
        <f>E1874-F1874</f>
        <v>0</v>
      </c>
      <c r="I1874" s="6">
        <f>+I1873+G1874-H1874</f>
        <v>974646.65849999781</v>
      </c>
      <c r="J1874" s="19" t="s">
        <v>5790</v>
      </c>
      <c r="K1874" s="7"/>
      <c r="L1874" t="s">
        <v>5789</v>
      </c>
    </row>
    <row r="1875" spans="1:12" x14ac:dyDescent="0.2">
      <c r="A1875" s="105">
        <v>41856</v>
      </c>
      <c r="B1875" s="7">
        <v>6482</v>
      </c>
      <c r="C1875" s="19" t="s">
        <v>8167</v>
      </c>
      <c r="D1875" s="6">
        <v>2000</v>
      </c>
      <c r="E1875" s="6">
        <v>2000</v>
      </c>
      <c r="F1875" s="6">
        <v>200</v>
      </c>
      <c r="G1875" s="6"/>
      <c r="H1875" s="5">
        <f>E1875-F1875</f>
        <v>1800</v>
      </c>
      <c r="I1875" s="6">
        <f>+I1874+G1875-H1875</f>
        <v>972846.65849999781</v>
      </c>
      <c r="J1875" s="19" t="s">
        <v>2171</v>
      </c>
      <c r="K1875" s="7">
        <v>5</v>
      </c>
      <c r="L1875" s="49" t="s">
        <v>5540</v>
      </c>
    </row>
    <row r="1876" spans="1:12" x14ac:dyDescent="0.2">
      <c r="A1876" s="105">
        <v>41856</v>
      </c>
      <c r="B1876" s="7">
        <v>6483</v>
      </c>
      <c r="C1876" s="19" t="s">
        <v>8166</v>
      </c>
      <c r="D1876" s="6">
        <v>1800</v>
      </c>
      <c r="E1876" s="6">
        <v>1800</v>
      </c>
      <c r="F1876" s="6">
        <v>180</v>
      </c>
      <c r="G1876" s="6"/>
      <c r="H1876" s="31">
        <f>E1876-F1876</f>
        <v>1620</v>
      </c>
      <c r="I1876" s="6">
        <f>+I1875+G1876-H1876</f>
        <v>971226.65849999781</v>
      </c>
      <c r="J1876" s="19" t="s">
        <v>8165</v>
      </c>
      <c r="K1876" s="7">
        <v>5</v>
      </c>
      <c r="L1876" s="49" t="s">
        <v>5540</v>
      </c>
    </row>
    <row r="1877" spans="1:12" x14ac:dyDescent="0.2">
      <c r="A1877" s="105">
        <v>41858</v>
      </c>
      <c r="B1877" s="7">
        <v>6484</v>
      </c>
      <c r="C1877" s="19" t="s">
        <v>418</v>
      </c>
      <c r="D1877" s="6">
        <v>1500</v>
      </c>
      <c r="E1877" s="6">
        <v>1500</v>
      </c>
      <c r="F1877" s="6"/>
      <c r="G1877" s="6"/>
      <c r="H1877" s="5">
        <f>E1877-F1877</f>
        <v>1500</v>
      </c>
      <c r="I1877" s="6">
        <f>+I1876+G1877-H1877</f>
        <v>969726.65849999781</v>
      </c>
      <c r="J1877" s="19" t="s">
        <v>3820</v>
      </c>
      <c r="K1877" s="7"/>
      <c r="L1877" s="49" t="s">
        <v>5540</v>
      </c>
    </row>
    <row r="1878" spans="1:12" x14ac:dyDescent="0.2">
      <c r="A1878" s="105">
        <v>41858</v>
      </c>
      <c r="B1878" s="7">
        <v>6485</v>
      </c>
      <c r="C1878" s="19" t="s">
        <v>8164</v>
      </c>
      <c r="D1878" s="6">
        <v>1500</v>
      </c>
      <c r="E1878" s="6">
        <v>1500</v>
      </c>
      <c r="F1878" s="6">
        <v>150</v>
      </c>
      <c r="G1878" s="6"/>
      <c r="H1878" s="5">
        <f>E1878-F1878</f>
        <v>1350</v>
      </c>
      <c r="I1878" s="6">
        <f>+I1877+G1878-H1878</f>
        <v>968376.65849999781</v>
      </c>
      <c r="J1878" s="19" t="s">
        <v>8163</v>
      </c>
      <c r="K1878" s="7">
        <v>5</v>
      </c>
      <c r="L1878" s="49" t="s">
        <v>5540</v>
      </c>
    </row>
    <row r="1879" spans="1:12" x14ac:dyDescent="0.2">
      <c r="A1879" s="105">
        <v>41858</v>
      </c>
      <c r="B1879" s="7">
        <v>6486</v>
      </c>
      <c r="C1879" s="19" t="s">
        <v>8005</v>
      </c>
      <c r="D1879" s="6">
        <v>985</v>
      </c>
      <c r="E1879" s="6">
        <v>985</v>
      </c>
      <c r="F1879" s="6">
        <v>98.5</v>
      </c>
      <c r="G1879" s="6"/>
      <c r="H1879" s="5">
        <f>E1879-F1879</f>
        <v>886.5</v>
      </c>
      <c r="I1879" s="6">
        <f>+I1878+G1879-H1879</f>
        <v>967490.15849999781</v>
      </c>
      <c r="J1879" s="20" t="s">
        <v>8162</v>
      </c>
      <c r="K1879" s="7">
        <v>5</v>
      </c>
      <c r="L1879" s="49" t="s">
        <v>5540</v>
      </c>
    </row>
    <row r="1880" spans="1:12" x14ac:dyDescent="0.2">
      <c r="A1880" s="19"/>
      <c r="B1880" s="7">
        <v>6487</v>
      </c>
      <c r="C1880" s="19" t="s">
        <v>5790</v>
      </c>
      <c r="D1880" s="6"/>
      <c r="E1880" s="6"/>
      <c r="F1880" s="6">
        <f>E1880*0.05</f>
        <v>0</v>
      </c>
      <c r="G1880" s="6"/>
      <c r="H1880" s="5">
        <f>E1880-F1880</f>
        <v>0</v>
      </c>
      <c r="I1880" s="6">
        <f>+I1879+G1880-H1880</f>
        <v>967490.15849999781</v>
      </c>
      <c r="J1880" s="19" t="s">
        <v>5790</v>
      </c>
      <c r="K1880" s="7"/>
      <c r="L1880" t="s">
        <v>5789</v>
      </c>
    </row>
    <row r="1881" spans="1:12" x14ac:dyDescent="0.2">
      <c r="A1881" s="105">
        <v>41859</v>
      </c>
      <c r="B1881" s="7">
        <v>6488</v>
      </c>
      <c r="C1881" s="19" t="s">
        <v>7799</v>
      </c>
      <c r="D1881" s="6">
        <v>3500</v>
      </c>
      <c r="E1881" s="6">
        <v>3500</v>
      </c>
      <c r="F1881" s="6"/>
      <c r="G1881" s="6"/>
      <c r="H1881" s="5">
        <f>E1881-F1881</f>
        <v>3500</v>
      </c>
      <c r="I1881" s="6">
        <f>+I1880+G1881-H1881</f>
        <v>963990.15849999781</v>
      </c>
      <c r="J1881" s="20" t="s">
        <v>7364</v>
      </c>
      <c r="K1881" s="7">
        <v>5</v>
      </c>
      <c r="L1881" s="49" t="s">
        <v>5540</v>
      </c>
    </row>
    <row r="1882" spans="1:12" x14ac:dyDescent="0.2">
      <c r="A1882" s="105">
        <v>41862</v>
      </c>
      <c r="B1882" s="7">
        <v>6489</v>
      </c>
      <c r="C1882" s="19" t="s">
        <v>7029</v>
      </c>
      <c r="D1882" s="6">
        <v>1300</v>
      </c>
      <c r="E1882" s="6">
        <v>1300</v>
      </c>
      <c r="F1882" s="6"/>
      <c r="G1882" s="6"/>
      <c r="H1882" s="5">
        <f>E1882-F1882</f>
        <v>1300</v>
      </c>
      <c r="I1882" s="6">
        <f>+I1881+G1882-H1882</f>
        <v>962690.15849999781</v>
      </c>
      <c r="J1882" s="19" t="s">
        <v>6080</v>
      </c>
      <c r="K1882" s="7"/>
      <c r="L1882" s="49" t="s">
        <v>5540</v>
      </c>
    </row>
    <row r="1883" spans="1:12" x14ac:dyDescent="0.2">
      <c r="A1883" s="105">
        <v>41862</v>
      </c>
      <c r="B1883" s="7">
        <v>6490</v>
      </c>
      <c r="C1883" s="20" t="s">
        <v>6442</v>
      </c>
      <c r="D1883" s="6">
        <v>1000</v>
      </c>
      <c r="E1883" s="6">
        <v>1000</v>
      </c>
      <c r="F1883" s="6"/>
      <c r="G1883" s="6"/>
      <c r="H1883" s="5">
        <f>E1883-F1883</f>
        <v>1000</v>
      </c>
      <c r="I1883" s="6">
        <f>+I1882+G1883-H1883</f>
        <v>961690.15849999781</v>
      </c>
      <c r="J1883" s="20" t="s">
        <v>8161</v>
      </c>
      <c r="K1883" s="7"/>
      <c r="L1883" s="49" t="s">
        <v>5540</v>
      </c>
    </row>
    <row r="1884" spans="1:12" x14ac:dyDescent="0.2">
      <c r="A1884" s="105">
        <v>41862</v>
      </c>
      <c r="B1884" s="7">
        <v>6491</v>
      </c>
      <c r="C1884" s="19" t="s">
        <v>8160</v>
      </c>
      <c r="D1884" s="6">
        <v>4000</v>
      </c>
      <c r="E1884" s="6">
        <v>4000</v>
      </c>
      <c r="F1884" s="6">
        <v>400</v>
      </c>
      <c r="G1884" s="6"/>
      <c r="H1884" s="5">
        <f>E1884-F1884</f>
        <v>3600</v>
      </c>
      <c r="I1884" s="6">
        <f>+I1883+G1884-H1884</f>
        <v>958090.15849999781</v>
      </c>
      <c r="J1884" s="19" t="s">
        <v>8158</v>
      </c>
      <c r="K1884" s="7">
        <v>5</v>
      </c>
      <c r="L1884" s="49" t="s">
        <v>5540</v>
      </c>
    </row>
    <row r="1885" spans="1:12" x14ac:dyDescent="0.2">
      <c r="A1885" s="105">
        <v>41862</v>
      </c>
      <c r="B1885" s="7">
        <v>6492</v>
      </c>
      <c r="C1885" s="20" t="s">
        <v>8159</v>
      </c>
      <c r="D1885" s="6">
        <v>1000</v>
      </c>
      <c r="E1885" s="6">
        <v>1000</v>
      </c>
      <c r="F1885" s="6">
        <f>E1885*0.05</f>
        <v>50</v>
      </c>
      <c r="G1885" s="6"/>
      <c r="H1885" s="5">
        <f>E1885-F1885</f>
        <v>950</v>
      </c>
      <c r="I1885" s="6">
        <f>+I1884+G1885-H1885</f>
        <v>957140.15849999781</v>
      </c>
      <c r="J1885" s="20" t="s">
        <v>8158</v>
      </c>
      <c r="K1885" s="7">
        <v>5</v>
      </c>
      <c r="L1885" s="49" t="s">
        <v>5540</v>
      </c>
    </row>
    <row r="1886" spans="1:12" x14ac:dyDescent="0.2">
      <c r="A1886" s="105">
        <v>41862</v>
      </c>
      <c r="B1886" s="7">
        <v>6493</v>
      </c>
      <c r="C1886" s="20" t="s">
        <v>7980</v>
      </c>
      <c r="D1886" s="6">
        <v>3000</v>
      </c>
      <c r="E1886" s="6">
        <v>3000</v>
      </c>
      <c r="F1886" s="6">
        <v>300</v>
      </c>
      <c r="G1886" s="6"/>
      <c r="H1886" s="5">
        <f>E1886-F1886</f>
        <v>2700</v>
      </c>
      <c r="I1886" s="6">
        <f>+I1885+G1886-H1886</f>
        <v>954440.15849999781</v>
      </c>
      <c r="J1886" s="20" t="s">
        <v>8157</v>
      </c>
      <c r="K1886" s="7">
        <v>5</v>
      </c>
      <c r="L1886" s="49" t="s">
        <v>5540</v>
      </c>
    </row>
    <row r="1887" spans="1:12" x14ac:dyDescent="0.2">
      <c r="A1887" s="105">
        <v>41862</v>
      </c>
      <c r="B1887" s="7">
        <v>6494</v>
      </c>
      <c r="C1887" s="19" t="s">
        <v>7466</v>
      </c>
      <c r="D1887" s="6">
        <v>2000</v>
      </c>
      <c r="E1887" s="6">
        <v>2000</v>
      </c>
      <c r="F1887" s="6"/>
      <c r="G1887" s="6"/>
      <c r="H1887" s="5">
        <f>E1887-F1887</f>
        <v>2000</v>
      </c>
      <c r="I1887" s="6">
        <f>+I1886+G1887-H1887</f>
        <v>952440.15849999781</v>
      </c>
      <c r="J1887" s="19" t="s">
        <v>6080</v>
      </c>
      <c r="K1887" s="7"/>
      <c r="L1887" s="49" t="s">
        <v>5540</v>
      </c>
    </row>
    <row r="1888" spans="1:12" x14ac:dyDescent="0.2">
      <c r="A1888" s="105">
        <v>41863</v>
      </c>
      <c r="B1888" s="7">
        <v>6495</v>
      </c>
      <c r="C1888" s="20" t="s">
        <v>8156</v>
      </c>
      <c r="D1888" s="6">
        <v>1000</v>
      </c>
      <c r="E1888" s="6">
        <v>1000</v>
      </c>
      <c r="F1888" s="6">
        <v>100</v>
      </c>
      <c r="G1888" s="6"/>
      <c r="H1888" s="5">
        <f>E1888-F1888</f>
        <v>900</v>
      </c>
      <c r="I1888" s="6">
        <f>+I1887+G1888-H1888</f>
        <v>951540.15849999781</v>
      </c>
      <c r="J1888" s="20" t="s">
        <v>8155</v>
      </c>
      <c r="K1888" s="7">
        <v>5</v>
      </c>
      <c r="L1888" s="49" t="s">
        <v>5540</v>
      </c>
    </row>
    <row r="1889" spans="1:12" x14ac:dyDescent="0.2">
      <c r="A1889" s="105">
        <v>41864</v>
      </c>
      <c r="B1889" s="7">
        <v>6496</v>
      </c>
      <c r="C1889" s="19" t="s">
        <v>7029</v>
      </c>
      <c r="D1889" s="6">
        <v>300</v>
      </c>
      <c r="E1889" s="6">
        <v>300</v>
      </c>
      <c r="F1889" s="6"/>
      <c r="G1889" s="6"/>
      <c r="H1889" s="5">
        <f>E1889-F1889</f>
        <v>300</v>
      </c>
      <c r="I1889" s="6">
        <f>+I1888+G1889-H1889</f>
        <v>951240.15849999781</v>
      </c>
      <c r="J1889" s="19" t="s">
        <v>6080</v>
      </c>
      <c r="K1889" s="7"/>
      <c r="L1889" s="49" t="s">
        <v>5540</v>
      </c>
    </row>
    <row r="1890" spans="1:12" x14ac:dyDescent="0.2">
      <c r="A1890" s="19"/>
      <c r="B1890" s="7">
        <v>6497</v>
      </c>
      <c r="C1890" s="19" t="s">
        <v>5790</v>
      </c>
      <c r="D1890" s="6"/>
      <c r="E1890" s="6"/>
      <c r="F1890" s="6">
        <f>E1890*0.05</f>
        <v>0</v>
      </c>
      <c r="G1890" s="6"/>
      <c r="H1890" s="5">
        <f>E1890-F1890</f>
        <v>0</v>
      </c>
      <c r="I1890" s="6">
        <f>+I1889+G1890-H1890</f>
        <v>951240.15849999781</v>
      </c>
      <c r="J1890" s="19" t="s">
        <v>5790</v>
      </c>
      <c r="K1890" s="7"/>
      <c r="L1890" t="s">
        <v>5789</v>
      </c>
    </row>
    <row r="1891" spans="1:12" x14ac:dyDescent="0.2">
      <c r="A1891" s="105">
        <v>41865</v>
      </c>
      <c r="B1891" s="7">
        <v>6498</v>
      </c>
      <c r="C1891" s="19" t="s">
        <v>6442</v>
      </c>
      <c r="D1891" s="6">
        <v>1100</v>
      </c>
      <c r="E1891" s="6">
        <v>1100</v>
      </c>
      <c r="F1891" s="6"/>
      <c r="G1891" s="6"/>
      <c r="H1891" s="5">
        <f>E1891-F1891</f>
        <v>1100</v>
      </c>
      <c r="I1891" s="6">
        <f>+I1890+G1891-H1891</f>
        <v>950140.15849999781</v>
      </c>
      <c r="J1891" s="20" t="s">
        <v>6080</v>
      </c>
      <c r="K1891" s="7"/>
      <c r="L1891" s="49" t="s">
        <v>5540</v>
      </c>
    </row>
    <row r="1892" spans="1:12" x14ac:dyDescent="0.2">
      <c r="A1892" s="105">
        <v>41865</v>
      </c>
      <c r="B1892" s="7">
        <v>6499</v>
      </c>
      <c r="C1892" s="19" t="s">
        <v>8154</v>
      </c>
      <c r="D1892" s="6">
        <v>1000</v>
      </c>
      <c r="E1892" s="6">
        <v>1000</v>
      </c>
      <c r="F1892" s="6"/>
      <c r="G1892" s="6"/>
      <c r="H1892" s="5">
        <f>E1892-F1892</f>
        <v>1000</v>
      </c>
      <c r="I1892" s="6">
        <f>+I1891+G1892-H1892</f>
        <v>949140.15849999781</v>
      </c>
      <c r="J1892" s="20" t="s">
        <v>8153</v>
      </c>
      <c r="K1892" s="7"/>
      <c r="L1892" s="49" t="s">
        <v>5540</v>
      </c>
    </row>
    <row r="1893" spans="1:12" x14ac:dyDescent="0.2">
      <c r="A1893" s="105">
        <v>41865</v>
      </c>
      <c r="B1893" s="7">
        <v>6500</v>
      </c>
      <c r="C1893" s="19" t="s">
        <v>8152</v>
      </c>
      <c r="D1893" s="6">
        <v>1000</v>
      </c>
      <c r="E1893" s="6">
        <v>1000</v>
      </c>
      <c r="F1893" s="6">
        <v>100</v>
      </c>
      <c r="G1893" s="6"/>
      <c r="H1893" s="5">
        <f>E1893-F1893</f>
        <v>900</v>
      </c>
      <c r="I1893" s="6">
        <f>+I1892+G1893-H1893</f>
        <v>948240.15849999781</v>
      </c>
      <c r="J1893" s="19" t="s">
        <v>8151</v>
      </c>
      <c r="K1893" s="7">
        <v>5</v>
      </c>
      <c r="L1893" s="49" t="s">
        <v>5540</v>
      </c>
    </row>
    <row r="1894" spans="1:12" x14ac:dyDescent="0.2">
      <c r="A1894" s="105">
        <v>41865</v>
      </c>
      <c r="B1894" s="7">
        <v>6501</v>
      </c>
      <c r="C1894" s="19" t="s">
        <v>7029</v>
      </c>
      <c r="D1894" s="6">
        <v>2000</v>
      </c>
      <c r="E1894" s="6">
        <v>2000</v>
      </c>
      <c r="F1894" s="6"/>
      <c r="G1894" s="6"/>
      <c r="H1894" s="5">
        <f>E1894-F1894</f>
        <v>2000</v>
      </c>
      <c r="I1894" s="6">
        <f>+I1893+G1894-H1894</f>
        <v>946240.15849999781</v>
      </c>
      <c r="J1894" s="19" t="s">
        <v>6080</v>
      </c>
      <c r="K1894" s="7"/>
      <c r="L1894" s="49" t="s">
        <v>5540</v>
      </c>
    </row>
    <row r="1895" spans="1:12" x14ac:dyDescent="0.2">
      <c r="A1895" s="105">
        <v>41866</v>
      </c>
      <c r="B1895" s="7">
        <v>6502</v>
      </c>
      <c r="C1895" s="19" t="s">
        <v>7799</v>
      </c>
      <c r="D1895" s="6">
        <v>3500</v>
      </c>
      <c r="E1895" s="6">
        <v>3500</v>
      </c>
      <c r="F1895" s="6"/>
      <c r="G1895" s="6"/>
      <c r="H1895" s="5">
        <f>E1895-F1895</f>
        <v>3500</v>
      </c>
      <c r="I1895" s="6">
        <f>+I1894+G1895-H1895</f>
        <v>942740.15849999781</v>
      </c>
      <c r="J1895" s="19" t="s">
        <v>7364</v>
      </c>
      <c r="K1895" s="7">
        <v>5</v>
      </c>
      <c r="L1895" s="49" t="s">
        <v>5540</v>
      </c>
    </row>
    <row r="1896" spans="1:12" x14ac:dyDescent="0.2">
      <c r="A1896" s="105">
        <v>41866</v>
      </c>
      <c r="B1896" s="7">
        <v>6503</v>
      </c>
      <c r="C1896" s="19" t="s">
        <v>8150</v>
      </c>
      <c r="D1896" s="6">
        <v>400</v>
      </c>
      <c r="E1896" s="6">
        <v>400</v>
      </c>
      <c r="F1896" s="6"/>
      <c r="G1896" s="6"/>
      <c r="H1896" s="5">
        <f>E1896-F1896</f>
        <v>400</v>
      </c>
      <c r="I1896" s="6">
        <f>+I1895+G1896-H1896</f>
        <v>942340.15849999781</v>
      </c>
      <c r="J1896" s="20" t="s">
        <v>8149</v>
      </c>
      <c r="K1896" s="7">
        <v>5</v>
      </c>
      <c r="L1896" s="49" t="s">
        <v>5540</v>
      </c>
    </row>
    <row r="1897" spans="1:12" x14ac:dyDescent="0.2">
      <c r="A1897" s="105">
        <v>41869</v>
      </c>
      <c r="B1897" s="7">
        <v>6504</v>
      </c>
      <c r="C1897" s="19" t="s">
        <v>5790</v>
      </c>
      <c r="D1897" s="6"/>
      <c r="E1897" s="6"/>
      <c r="F1897" s="6">
        <f>E1897*0.05</f>
        <v>0</v>
      </c>
      <c r="G1897" s="6"/>
      <c r="H1897" s="5">
        <f>E1897-F1897</f>
        <v>0</v>
      </c>
      <c r="I1897" s="6">
        <f>+I1896+G1897-H1897</f>
        <v>942340.15849999781</v>
      </c>
      <c r="J1897" s="19" t="s">
        <v>5790</v>
      </c>
      <c r="K1897" s="7"/>
      <c r="L1897" t="s">
        <v>5789</v>
      </c>
    </row>
    <row r="1898" spans="1:12" x14ac:dyDescent="0.2">
      <c r="A1898" s="105">
        <v>41869</v>
      </c>
      <c r="B1898" s="7">
        <v>6505</v>
      </c>
      <c r="C1898" s="19" t="s">
        <v>8148</v>
      </c>
      <c r="D1898" s="6">
        <v>2000</v>
      </c>
      <c r="E1898" s="6">
        <v>2000</v>
      </c>
      <c r="F1898" s="6"/>
      <c r="G1898" s="6"/>
      <c r="H1898" s="5">
        <f>E1898-F1898</f>
        <v>2000</v>
      </c>
      <c r="I1898" s="6">
        <f>+I1897+G1898-H1898</f>
        <v>940340.15849999781</v>
      </c>
      <c r="J1898" s="19" t="s">
        <v>7158</v>
      </c>
      <c r="K1898" s="7"/>
      <c r="L1898" s="49" t="s">
        <v>5540</v>
      </c>
    </row>
    <row r="1899" spans="1:12" x14ac:dyDescent="0.2">
      <c r="A1899" s="105">
        <v>41870</v>
      </c>
      <c r="B1899" s="7"/>
      <c r="C1899" s="19" t="s">
        <v>6097</v>
      </c>
      <c r="D1899" s="6"/>
      <c r="E1899" s="6"/>
      <c r="F1899" s="6">
        <f>E1899*0.05</f>
        <v>0</v>
      </c>
      <c r="G1899" s="6">
        <v>1130822.06</v>
      </c>
      <c r="H1899" s="5">
        <f>E1899-F1899</f>
        <v>0</v>
      </c>
      <c r="I1899" s="6">
        <f>+I1898+G1899-H1899</f>
        <v>2071162.2184999979</v>
      </c>
      <c r="J1899" s="19" t="s">
        <v>7392</v>
      </c>
      <c r="K1899" s="7"/>
    </row>
    <row r="1900" spans="1:12" x14ac:dyDescent="0.2">
      <c r="A1900" s="105">
        <v>41871</v>
      </c>
      <c r="B1900" s="7">
        <v>6506</v>
      </c>
      <c r="C1900" s="19" t="s">
        <v>7029</v>
      </c>
      <c r="D1900" s="6">
        <v>300</v>
      </c>
      <c r="E1900" s="6">
        <v>300</v>
      </c>
      <c r="F1900" s="6"/>
      <c r="G1900" s="6"/>
      <c r="H1900" s="5">
        <f>E1900-F1900</f>
        <v>300</v>
      </c>
      <c r="I1900" s="6">
        <f>+I1899+G1900-H1900</f>
        <v>2070862.2184999979</v>
      </c>
      <c r="J1900" s="19" t="s">
        <v>6080</v>
      </c>
      <c r="K1900" s="7"/>
      <c r="L1900" s="49" t="s">
        <v>5540</v>
      </c>
    </row>
    <row r="1901" spans="1:12" x14ac:dyDescent="0.2">
      <c r="A1901" s="105">
        <v>41871</v>
      </c>
      <c r="B1901" s="7">
        <v>6507</v>
      </c>
      <c r="C1901" s="19" t="s">
        <v>2921</v>
      </c>
      <c r="D1901" s="6">
        <v>66552</v>
      </c>
      <c r="E1901" s="6">
        <v>66552</v>
      </c>
      <c r="F1901" s="6">
        <v>2820</v>
      </c>
      <c r="G1901" s="6"/>
      <c r="H1901" s="5">
        <f>E1901-F1901</f>
        <v>63732</v>
      </c>
      <c r="I1901" s="6">
        <f>+I1900+G1901-H1901</f>
        <v>2007130.2184999979</v>
      </c>
      <c r="J1901" s="19" t="s">
        <v>5941</v>
      </c>
      <c r="K1901" s="7">
        <v>5</v>
      </c>
      <c r="L1901" s="49" t="s">
        <v>5540</v>
      </c>
    </row>
    <row r="1902" spans="1:12" x14ac:dyDescent="0.2">
      <c r="A1902" s="105">
        <v>41872</v>
      </c>
      <c r="B1902" s="7">
        <v>6508</v>
      </c>
      <c r="C1902" s="20" t="s">
        <v>7799</v>
      </c>
      <c r="D1902" s="6">
        <v>3500</v>
      </c>
      <c r="E1902" s="6">
        <v>3500</v>
      </c>
      <c r="F1902" s="6"/>
      <c r="G1902" s="6"/>
      <c r="H1902" s="5">
        <f>E1902-F1902</f>
        <v>3500</v>
      </c>
      <c r="I1902" s="6">
        <f>+I1901+G1902-H1902</f>
        <v>2003630.2184999979</v>
      </c>
      <c r="J1902" s="20" t="s">
        <v>7364</v>
      </c>
      <c r="K1902" s="7">
        <v>5</v>
      </c>
      <c r="L1902" s="49" t="s">
        <v>5540</v>
      </c>
    </row>
    <row r="1903" spans="1:12" x14ac:dyDescent="0.2">
      <c r="A1903" s="105">
        <v>41872</v>
      </c>
      <c r="B1903" s="7">
        <v>6509</v>
      </c>
      <c r="C1903" s="19" t="s">
        <v>7970</v>
      </c>
      <c r="D1903" s="6">
        <v>8500</v>
      </c>
      <c r="E1903" s="6">
        <v>8500</v>
      </c>
      <c r="F1903" s="6">
        <f>E1903*0.05</f>
        <v>425</v>
      </c>
      <c r="G1903" s="6"/>
      <c r="H1903" s="5">
        <f>E1903-F1903</f>
        <v>8075</v>
      </c>
      <c r="I1903" s="6">
        <f>+I1902+G1903-H1903</f>
        <v>1995555.2184999979</v>
      </c>
      <c r="J1903" s="19" t="s">
        <v>2030</v>
      </c>
      <c r="K1903" s="7">
        <v>5</v>
      </c>
      <c r="L1903" s="49" t="s">
        <v>5540</v>
      </c>
    </row>
    <row r="1904" spans="1:12" x14ac:dyDescent="0.2">
      <c r="A1904" s="105">
        <v>41873</v>
      </c>
      <c r="B1904" s="7"/>
      <c r="C1904" s="19" t="s">
        <v>8118</v>
      </c>
      <c r="D1904" s="6">
        <v>429190</v>
      </c>
      <c r="E1904" s="6">
        <v>429190</v>
      </c>
      <c r="F1904" s="6"/>
      <c r="G1904" s="6"/>
      <c r="H1904" s="5">
        <v>424190</v>
      </c>
      <c r="I1904" s="6">
        <f>+I1903+G1904-H1904</f>
        <v>1571365.2184999979</v>
      </c>
      <c r="J1904" s="19" t="s">
        <v>8147</v>
      </c>
      <c r="K1904" s="7"/>
      <c r="L1904" s="49"/>
    </row>
    <row r="1905" spans="1:12" x14ac:dyDescent="0.2">
      <c r="A1905" s="105">
        <v>41873</v>
      </c>
      <c r="B1905" s="7">
        <v>6510</v>
      </c>
      <c r="C1905" s="19" t="s">
        <v>6752</v>
      </c>
      <c r="D1905" s="6">
        <v>31608</v>
      </c>
      <c r="E1905" s="6">
        <v>31608</v>
      </c>
      <c r="F1905" s="6">
        <f>E1905*0.05</f>
        <v>1580.4</v>
      </c>
      <c r="G1905" s="6"/>
      <c r="H1905" s="5">
        <f>E1905-F1905</f>
        <v>30027.599999999999</v>
      </c>
      <c r="I1905" s="6">
        <f>+I1904+G1905-H1905</f>
        <v>1541337.6184999978</v>
      </c>
      <c r="J1905" s="19" t="s">
        <v>48</v>
      </c>
      <c r="K1905" s="7">
        <v>5</v>
      </c>
      <c r="L1905" s="49" t="s">
        <v>5540</v>
      </c>
    </row>
    <row r="1906" spans="1:12" x14ac:dyDescent="0.2">
      <c r="A1906" s="105">
        <v>41873</v>
      </c>
      <c r="B1906" s="7">
        <v>6511</v>
      </c>
      <c r="C1906" s="19" t="s">
        <v>6291</v>
      </c>
      <c r="D1906" s="6">
        <v>12296.8</v>
      </c>
      <c r="E1906" s="6">
        <v>12296.8</v>
      </c>
      <c r="F1906" s="6">
        <f>E1906*0.05</f>
        <v>614.84</v>
      </c>
      <c r="G1906" s="6"/>
      <c r="H1906" s="5">
        <f>E1906-F1906</f>
        <v>11681.96</v>
      </c>
      <c r="I1906" s="6">
        <f>+I1905+G1906-H1906</f>
        <v>1529655.6584999978</v>
      </c>
      <c r="J1906" s="19" t="s">
        <v>7170</v>
      </c>
      <c r="K1906" s="7">
        <v>5</v>
      </c>
      <c r="L1906" s="49" t="s">
        <v>5540</v>
      </c>
    </row>
    <row r="1907" spans="1:12" x14ac:dyDescent="0.2">
      <c r="A1907" s="105">
        <v>41873</v>
      </c>
      <c r="B1907" s="7">
        <v>6512</v>
      </c>
      <c r="C1907" s="19" t="s">
        <v>120</v>
      </c>
      <c r="D1907" s="6">
        <v>16516.45</v>
      </c>
      <c r="E1907" s="6">
        <v>16516.45</v>
      </c>
      <c r="F1907" s="6">
        <v>699.85</v>
      </c>
      <c r="G1907" s="6"/>
      <c r="H1907" s="5">
        <f>E1907-F1907</f>
        <v>15816.6</v>
      </c>
      <c r="I1907" s="6">
        <f>+I1906+G1907-H1907</f>
        <v>1513839.0584999977</v>
      </c>
      <c r="J1907" s="19" t="s">
        <v>273</v>
      </c>
      <c r="K1907" s="7">
        <v>5</v>
      </c>
      <c r="L1907" s="49" t="s">
        <v>5540</v>
      </c>
    </row>
    <row r="1908" spans="1:12" x14ac:dyDescent="0.2">
      <c r="A1908" s="105">
        <v>41873</v>
      </c>
      <c r="B1908" s="7">
        <v>6513</v>
      </c>
      <c r="C1908" s="19" t="s">
        <v>126</v>
      </c>
      <c r="D1908" s="6">
        <v>6590</v>
      </c>
      <c r="E1908" s="6">
        <v>6590</v>
      </c>
      <c r="F1908" s="6">
        <f>E1908*0.05</f>
        <v>329.5</v>
      </c>
      <c r="G1908" s="6"/>
      <c r="H1908" s="5">
        <f>E1908-F1908</f>
        <v>6260.5</v>
      </c>
      <c r="I1908" s="6">
        <f>+I1907+G1908-H1908</f>
        <v>1507578.5584999977</v>
      </c>
      <c r="J1908" s="19" t="s">
        <v>5851</v>
      </c>
      <c r="K1908" s="7">
        <v>5</v>
      </c>
      <c r="L1908" s="49" t="s">
        <v>5540</v>
      </c>
    </row>
    <row r="1909" spans="1:12" x14ac:dyDescent="0.2">
      <c r="A1909" s="105">
        <v>41873</v>
      </c>
      <c r="B1909" s="7">
        <v>6514</v>
      </c>
      <c r="C1909" s="19" t="s">
        <v>7938</v>
      </c>
      <c r="D1909" s="6">
        <v>45000</v>
      </c>
      <c r="E1909" s="6">
        <v>45000</v>
      </c>
      <c r="F1909" s="6">
        <f>E1909*0.05</f>
        <v>2250</v>
      </c>
      <c r="G1909" s="6"/>
      <c r="H1909" s="5">
        <f>E1909-F1909</f>
        <v>42750</v>
      </c>
      <c r="I1909" s="6">
        <f>+I1908+G1909-H1909</f>
        <v>1464828.5584999977</v>
      </c>
      <c r="J1909" s="19" t="s">
        <v>7573</v>
      </c>
      <c r="K1909" s="7">
        <v>5</v>
      </c>
      <c r="L1909" s="49" t="s">
        <v>5540</v>
      </c>
    </row>
    <row r="1910" spans="1:12" x14ac:dyDescent="0.2">
      <c r="A1910" s="105">
        <v>41873</v>
      </c>
      <c r="B1910" s="7">
        <v>6515</v>
      </c>
      <c r="C1910" s="19" t="s">
        <v>6015</v>
      </c>
      <c r="D1910" s="6">
        <v>11620.03</v>
      </c>
      <c r="E1910" s="6">
        <v>11620.03</v>
      </c>
      <c r="F1910" s="6"/>
      <c r="G1910" s="6"/>
      <c r="H1910" s="5">
        <f>E1910-F1910</f>
        <v>11620.03</v>
      </c>
      <c r="I1910" s="6">
        <f>+I1909+G1910-H1910</f>
        <v>1453208.5284999977</v>
      </c>
      <c r="J1910" s="19" t="s">
        <v>8146</v>
      </c>
      <c r="K1910" s="7">
        <v>5</v>
      </c>
      <c r="L1910" s="49" t="s">
        <v>5540</v>
      </c>
    </row>
    <row r="1911" spans="1:12" x14ac:dyDescent="0.2">
      <c r="A1911" s="105">
        <v>41873</v>
      </c>
      <c r="B1911" s="7">
        <v>6516</v>
      </c>
      <c r="C1911" s="19" t="s">
        <v>7830</v>
      </c>
      <c r="D1911" s="6">
        <v>153132.57999999999</v>
      </c>
      <c r="E1911" s="6">
        <v>153132.57999999999</v>
      </c>
      <c r="F1911" s="6">
        <f>E1911*0.05</f>
        <v>7656.6289999999999</v>
      </c>
      <c r="G1911" s="6"/>
      <c r="H1911" s="5">
        <f>E1911-F1911</f>
        <v>145475.951</v>
      </c>
      <c r="I1911" s="6">
        <f>+I1910+G1911-H1911</f>
        <v>1307732.5774999978</v>
      </c>
      <c r="J1911" s="19" t="s">
        <v>7186</v>
      </c>
      <c r="K1911" s="7">
        <v>5</v>
      </c>
      <c r="L1911" s="49" t="s">
        <v>5540</v>
      </c>
    </row>
    <row r="1912" spans="1:12" x14ac:dyDescent="0.2">
      <c r="A1912" s="105">
        <v>41873</v>
      </c>
      <c r="B1912" s="7">
        <v>6517</v>
      </c>
      <c r="C1912" s="19" t="s">
        <v>6015</v>
      </c>
      <c r="D1912" s="6">
        <v>78760.509999999995</v>
      </c>
      <c r="E1912" s="6">
        <v>78760.509999999995</v>
      </c>
      <c r="F1912" s="6"/>
      <c r="G1912" s="6"/>
      <c r="H1912" s="5">
        <f>E1912-F1912</f>
        <v>78760.509999999995</v>
      </c>
      <c r="I1912" s="6">
        <f>+I1911+G1912-H1912</f>
        <v>1228972.0674999978</v>
      </c>
      <c r="J1912" s="19" t="s">
        <v>7583</v>
      </c>
      <c r="K1912" s="7">
        <v>5</v>
      </c>
      <c r="L1912" s="49" t="s">
        <v>5540</v>
      </c>
    </row>
    <row r="1913" spans="1:12" x14ac:dyDescent="0.2">
      <c r="A1913" s="105">
        <v>41873</v>
      </c>
      <c r="B1913" s="7">
        <v>6518</v>
      </c>
      <c r="C1913" s="19" t="s">
        <v>7977</v>
      </c>
      <c r="D1913" s="6">
        <v>16848</v>
      </c>
      <c r="E1913" s="6">
        <v>16848</v>
      </c>
      <c r="F1913" s="6">
        <v>796.64</v>
      </c>
      <c r="G1913" s="6"/>
      <c r="H1913" s="5">
        <f>E1913-F1913</f>
        <v>16051.36</v>
      </c>
      <c r="I1913" s="6">
        <f>+I1912+G1913-H1913</f>
        <v>1212920.7074999977</v>
      </c>
      <c r="J1913" s="19" t="s">
        <v>7691</v>
      </c>
      <c r="K1913" s="7">
        <v>5</v>
      </c>
      <c r="L1913" s="49" t="s">
        <v>5540</v>
      </c>
    </row>
    <row r="1914" spans="1:12" x14ac:dyDescent="0.2">
      <c r="A1914" s="105">
        <v>41873</v>
      </c>
      <c r="B1914" s="7">
        <v>6519</v>
      </c>
      <c r="C1914" s="19" t="s">
        <v>5871</v>
      </c>
      <c r="D1914" s="6">
        <v>16745</v>
      </c>
      <c r="E1914" s="6">
        <v>16745</v>
      </c>
      <c r="F1914" s="6">
        <f>E1914*0.05</f>
        <v>837.25</v>
      </c>
      <c r="G1914" s="6"/>
      <c r="H1914" s="5">
        <f>E1914-F1914</f>
        <v>15907.75</v>
      </c>
      <c r="I1914" s="6">
        <f>+I1913+G1914-H1914</f>
        <v>1197012.9574999977</v>
      </c>
      <c r="J1914" s="19" t="s">
        <v>7293</v>
      </c>
      <c r="K1914" s="7">
        <v>5</v>
      </c>
      <c r="L1914" s="49" t="s">
        <v>5540</v>
      </c>
    </row>
    <row r="1915" spans="1:12" x14ac:dyDescent="0.2">
      <c r="A1915" s="105">
        <v>41873</v>
      </c>
      <c r="B1915" s="7">
        <v>6520</v>
      </c>
      <c r="C1915" s="19" t="s">
        <v>6605</v>
      </c>
      <c r="D1915" s="6">
        <v>34882</v>
      </c>
      <c r="E1915" s="6">
        <v>34882</v>
      </c>
      <c r="F1915" s="6">
        <v>1670.35</v>
      </c>
      <c r="G1915" s="6"/>
      <c r="H1915" s="5">
        <f>E1915-F1915</f>
        <v>33211.65</v>
      </c>
      <c r="I1915" s="6">
        <f>+I1914+G1915-H1915</f>
        <v>1163801.3074999978</v>
      </c>
      <c r="J1915" s="19" t="s">
        <v>8053</v>
      </c>
      <c r="K1915" s="7">
        <v>5</v>
      </c>
      <c r="L1915" s="49" t="s">
        <v>5540</v>
      </c>
    </row>
    <row r="1916" spans="1:12" x14ac:dyDescent="0.2">
      <c r="A1916" s="105">
        <v>41873</v>
      </c>
      <c r="B1916" s="7">
        <v>6521</v>
      </c>
      <c r="C1916" s="19" t="s">
        <v>7846</v>
      </c>
      <c r="D1916" s="6">
        <v>9600</v>
      </c>
      <c r="E1916" s="6">
        <v>9600</v>
      </c>
      <c r="F1916" s="6"/>
      <c r="G1916" s="6"/>
      <c r="H1916" s="5">
        <f>E1916-F1916</f>
        <v>9600</v>
      </c>
      <c r="I1916" s="6">
        <f>+I1915+G1916-H1916</f>
        <v>1154201.3074999978</v>
      </c>
      <c r="J1916" s="19" t="s">
        <v>7381</v>
      </c>
      <c r="K1916" s="7"/>
      <c r="L1916" s="49" t="s">
        <v>5540</v>
      </c>
    </row>
    <row r="1917" spans="1:12" x14ac:dyDescent="0.2">
      <c r="A1917" s="19"/>
      <c r="B1917" s="7">
        <v>6522</v>
      </c>
      <c r="C1917" s="20" t="s">
        <v>5790</v>
      </c>
      <c r="D1917" s="6"/>
      <c r="E1917" s="6"/>
      <c r="F1917" s="6">
        <f>E1917*0.05</f>
        <v>0</v>
      </c>
      <c r="G1917" s="6"/>
      <c r="H1917" s="5">
        <f>E1917-F1917</f>
        <v>0</v>
      </c>
      <c r="I1917" s="6">
        <f>+I1916+G1917-H1917</f>
        <v>1154201.3074999978</v>
      </c>
      <c r="J1917" s="20" t="s">
        <v>5790</v>
      </c>
      <c r="K1917" s="7"/>
      <c r="L1917" s="49" t="s">
        <v>5789</v>
      </c>
    </row>
    <row r="1918" spans="1:12" x14ac:dyDescent="0.2">
      <c r="A1918" s="19"/>
      <c r="B1918" s="7">
        <v>6523</v>
      </c>
      <c r="C1918" s="20" t="s">
        <v>5790</v>
      </c>
      <c r="D1918" s="6"/>
      <c r="E1918" s="6"/>
      <c r="F1918" s="6">
        <f>E1918*0.05</f>
        <v>0</v>
      </c>
      <c r="G1918" s="6"/>
      <c r="H1918" s="5">
        <f>E1918-F1918</f>
        <v>0</v>
      </c>
      <c r="I1918" s="6">
        <f>+I1917+G1918-H1918</f>
        <v>1154201.3074999978</v>
      </c>
      <c r="J1918" s="20" t="s">
        <v>5790</v>
      </c>
      <c r="K1918" s="7"/>
      <c r="L1918" s="49" t="s">
        <v>5789</v>
      </c>
    </row>
    <row r="1919" spans="1:12" x14ac:dyDescent="0.2">
      <c r="A1919" s="105">
        <v>41873</v>
      </c>
      <c r="B1919" s="7">
        <v>6524</v>
      </c>
      <c r="C1919" s="19" t="s">
        <v>8145</v>
      </c>
      <c r="D1919" s="6">
        <v>7000</v>
      </c>
      <c r="E1919" s="6">
        <v>7000</v>
      </c>
      <c r="F1919" s="6">
        <f>E1919*0.05</f>
        <v>350</v>
      </c>
      <c r="G1919" s="6"/>
      <c r="H1919" s="5">
        <f>E1919-F1919</f>
        <v>6650</v>
      </c>
      <c r="I1919" s="6">
        <f>+I1918+G1919-H1919</f>
        <v>1147551.3074999978</v>
      </c>
      <c r="J1919" s="19" t="s">
        <v>48</v>
      </c>
      <c r="K1919" s="7">
        <v>5</v>
      </c>
      <c r="L1919" s="49" t="s">
        <v>5540</v>
      </c>
    </row>
    <row r="1920" spans="1:12" x14ac:dyDescent="0.2">
      <c r="A1920" s="105">
        <v>41873</v>
      </c>
      <c r="B1920" s="7">
        <v>6525</v>
      </c>
      <c r="C1920" s="19" t="s">
        <v>267</v>
      </c>
      <c r="D1920" s="6">
        <v>12235</v>
      </c>
      <c r="E1920" s="6">
        <v>12235</v>
      </c>
      <c r="F1920" s="6">
        <v>518.44000000000005</v>
      </c>
      <c r="G1920" s="6"/>
      <c r="H1920" s="5">
        <f>E1920-F1920</f>
        <v>11716.56</v>
      </c>
      <c r="I1920" s="6">
        <f>+I1919+G1920-H1920</f>
        <v>1135834.7474999977</v>
      </c>
      <c r="J1920" s="19" t="s">
        <v>7724</v>
      </c>
      <c r="K1920" s="7">
        <v>5</v>
      </c>
      <c r="L1920" s="49" t="s">
        <v>5540</v>
      </c>
    </row>
    <row r="1921" spans="1:12" x14ac:dyDescent="0.2">
      <c r="A1921" s="105">
        <v>41873</v>
      </c>
      <c r="B1921" s="7">
        <v>6526</v>
      </c>
      <c r="C1921" s="19" t="s">
        <v>7343</v>
      </c>
      <c r="D1921" s="6">
        <v>7788</v>
      </c>
      <c r="E1921" s="6">
        <v>7788</v>
      </c>
      <c r="F1921" s="6">
        <v>330</v>
      </c>
      <c r="G1921" s="6"/>
      <c r="H1921" s="5">
        <f>E1921-F1921</f>
        <v>7458</v>
      </c>
      <c r="I1921" s="6">
        <f>+I1920+G1921-H1921</f>
        <v>1128376.7474999977</v>
      </c>
      <c r="J1921" s="20" t="s">
        <v>8144</v>
      </c>
      <c r="K1921" s="7">
        <v>5</v>
      </c>
      <c r="L1921" s="49" t="s">
        <v>5540</v>
      </c>
    </row>
    <row r="1922" spans="1:12" x14ac:dyDescent="0.2">
      <c r="A1922" s="105">
        <v>41873</v>
      </c>
      <c r="B1922" s="7">
        <v>6527</v>
      </c>
      <c r="C1922" s="19" t="s">
        <v>8143</v>
      </c>
      <c r="D1922" s="6">
        <v>9435</v>
      </c>
      <c r="E1922" s="6">
        <v>9435</v>
      </c>
      <c r="F1922" s="6">
        <f>E1922*0.05</f>
        <v>471.75</v>
      </c>
      <c r="G1922" s="6"/>
      <c r="H1922" s="5">
        <f>E1922-F1922</f>
        <v>8963.25</v>
      </c>
      <c r="I1922" s="6">
        <f>+I1921+G1922-H1922</f>
        <v>1119413.4974999977</v>
      </c>
      <c r="J1922" s="19" t="s">
        <v>8142</v>
      </c>
      <c r="K1922" s="7">
        <v>5</v>
      </c>
      <c r="L1922" s="49" t="s">
        <v>5540</v>
      </c>
    </row>
    <row r="1923" spans="1:12" x14ac:dyDescent="0.2">
      <c r="A1923" s="105">
        <v>41873</v>
      </c>
      <c r="B1923" s="7">
        <v>6528</v>
      </c>
      <c r="C1923" s="19" t="s">
        <v>8141</v>
      </c>
      <c r="D1923" s="6">
        <v>6136</v>
      </c>
      <c r="E1923" s="6">
        <v>6136</v>
      </c>
      <c r="F1923" s="6">
        <v>520</v>
      </c>
      <c r="G1923" s="6"/>
      <c r="H1923" s="5">
        <f>E1923-F1923</f>
        <v>5616</v>
      </c>
      <c r="I1923" s="6">
        <f>+I1922+G1923-H1923</f>
        <v>1113797.4974999977</v>
      </c>
      <c r="J1923" s="19" t="s">
        <v>8140</v>
      </c>
      <c r="K1923" s="7">
        <v>5</v>
      </c>
      <c r="L1923" s="49" t="s">
        <v>5540</v>
      </c>
    </row>
    <row r="1924" spans="1:12" x14ac:dyDescent="0.2">
      <c r="A1924" s="105">
        <v>41873</v>
      </c>
      <c r="B1924" s="7">
        <v>6529</v>
      </c>
      <c r="C1924" s="19" t="s">
        <v>6206</v>
      </c>
      <c r="D1924" s="6">
        <v>4000</v>
      </c>
      <c r="E1924" s="6">
        <v>4000</v>
      </c>
      <c r="F1924" s="6"/>
      <c r="G1924" s="6"/>
      <c r="H1924" s="5">
        <f>E1924-F1924</f>
        <v>4000</v>
      </c>
      <c r="I1924" s="6">
        <f>+I1923+G1924-H1924</f>
        <v>1109797.4974999977</v>
      </c>
      <c r="J1924" s="19" t="s">
        <v>7381</v>
      </c>
      <c r="K1924" s="7"/>
      <c r="L1924" s="49" t="s">
        <v>5540</v>
      </c>
    </row>
    <row r="1925" spans="1:12" x14ac:dyDescent="0.2">
      <c r="A1925" s="105">
        <v>41873</v>
      </c>
      <c r="B1925" s="7">
        <v>6530</v>
      </c>
      <c r="C1925" s="19" t="s">
        <v>8012</v>
      </c>
      <c r="D1925" s="6">
        <v>10000</v>
      </c>
      <c r="E1925" s="6">
        <v>10000</v>
      </c>
      <c r="F1925" s="6"/>
      <c r="G1925" s="6"/>
      <c r="H1925" s="5">
        <f>E1925-F1925</f>
        <v>10000</v>
      </c>
      <c r="I1925" s="6">
        <f>+I1924+G1925-H1925</f>
        <v>1099797.4974999977</v>
      </c>
      <c r="J1925" s="19" t="s">
        <v>6875</v>
      </c>
      <c r="K1925" s="7"/>
      <c r="L1925" s="49" t="s">
        <v>5540</v>
      </c>
    </row>
    <row r="1926" spans="1:12" x14ac:dyDescent="0.2">
      <c r="A1926" s="105">
        <v>41873</v>
      </c>
      <c r="B1926" s="7">
        <v>6531</v>
      </c>
      <c r="C1926" s="19" t="s">
        <v>7846</v>
      </c>
      <c r="D1926" s="6">
        <v>5000</v>
      </c>
      <c r="E1926" s="6">
        <v>5000</v>
      </c>
      <c r="F1926" s="6"/>
      <c r="G1926" s="6"/>
      <c r="H1926" s="5">
        <f>E1926-F1926</f>
        <v>5000</v>
      </c>
      <c r="I1926" s="6">
        <f>+I1925+G1926-H1926</f>
        <v>1094797.4974999977</v>
      </c>
      <c r="J1926" s="19" t="s">
        <v>7167</v>
      </c>
      <c r="K1926" s="7"/>
      <c r="L1926" s="49" t="s">
        <v>5540</v>
      </c>
    </row>
    <row r="1927" spans="1:12" x14ac:dyDescent="0.2">
      <c r="A1927" s="105">
        <v>41873</v>
      </c>
      <c r="B1927" s="7">
        <v>6532</v>
      </c>
      <c r="C1927" s="19" t="s">
        <v>6442</v>
      </c>
      <c r="D1927" s="6">
        <v>5000</v>
      </c>
      <c r="E1927" s="6">
        <v>5000</v>
      </c>
      <c r="F1927" s="6"/>
      <c r="G1927" s="6"/>
      <c r="H1927" s="5">
        <f>E1927-F1927</f>
        <v>5000</v>
      </c>
      <c r="I1927" s="6">
        <f>+I1926+G1927-H1927</f>
        <v>1089797.4974999977</v>
      </c>
      <c r="J1927" s="19" t="s">
        <v>7167</v>
      </c>
      <c r="K1927" s="7"/>
      <c r="L1927" s="49" t="s">
        <v>5540</v>
      </c>
    </row>
    <row r="1928" spans="1:12" x14ac:dyDescent="0.2">
      <c r="A1928" s="105">
        <v>41873</v>
      </c>
      <c r="B1928" s="7">
        <v>6533</v>
      </c>
      <c r="C1928" s="19" t="s">
        <v>7127</v>
      </c>
      <c r="D1928" s="6">
        <v>5000</v>
      </c>
      <c r="E1928" s="6">
        <v>5000</v>
      </c>
      <c r="F1928" s="6"/>
      <c r="G1928" s="6"/>
      <c r="H1928" s="5">
        <f>E1928-F1928</f>
        <v>5000</v>
      </c>
      <c r="I1928" s="6">
        <f>+I1927+G1928-H1928</f>
        <v>1084797.4974999977</v>
      </c>
      <c r="J1928" s="19" t="s">
        <v>7167</v>
      </c>
      <c r="K1928" s="7"/>
      <c r="L1928" s="49" t="s">
        <v>5540</v>
      </c>
    </row>
    <row r="1929" spans="1:12" x14ac:dyDescent="0.2">
      <c r="A1929" s="105">
        <v>41873</v>
      </c>
      <c r="B1929" s="7">
        <v>6534</v>
      </c>
      <c r="C1929" s="19" t="s">
        <v>6294</v>
      </c>
      <c r="D1929" s="6">
        <v>5000</v>
      </c>
      <c r="E1929" s="6">
        <v>5000</v>
      </c>
      <c r="F1929" s="6"/>
      <c r="G1929" s="6"/>
      <c r="H1929" s="5">
        <f>E1929-F1929</f>
        <v>5000</v>
      </c>
      <c r="I1929" s="6">
        <f>+I1928+G1929-H1929</f>
        <v>1079797.4974999977</v>
      </c>
      <c r="J1929" s="19" t="s">
        <v>7167</v>
      </c>
      <c r="K1929" s="7"/>
      <c r="L1929" s="49" t="s">
        <v>5540</v>
      </c>
    </row>
    <row r="1930" spans="1:12" x14ac:dyDescent="0.2">
      <c r="A1930" s="105">
        <v>41873</v>
      </c>
      <c r="B1930" s="7">
        <v>6535</v>
      </c>
      <c r="C1930" s="19" t="s">
        <v>8061</v>
      </c>
      <c r="D1930" s="6">
        <v>20169</v>
      </c>
      <c r="E1930" s="6">
        <v>20169</v>
      </c>
      <c r="F1930" s="6">
        <v>1008.45</v>
      </c>
      <c r="G1930" s="6"/>
      <c r="H1930" s="5">
        <f>E1930-F1930</f>
        <v>19160.55</v>
      </c>
      <c r="I1930" s="6">
        <f>+I1929+G1930-H1930</f>
        <v>1060636.9474999977</v>
      </c>
      <c r="J1930" s="19" t="s">
        <v>6437</v>
      </c>
      <c r="K1930" s="7">
        <v>5</v>
      </c>
      <c r="L1930" s="49" t="s">
        <v>5540</v>
      </c>
    </row>
    <row r="1931" spans="1:12" x14ac:dyDescent="0.2">
      <c r="A1931" s="105">
        <v>41873</v>
      </c>
      <c r="B1931" s="7">
        <v>6536</v>
      </c>
      <c r="C1931" s="19" t="s">
        <v>7458</v>
      </c>
      <c r="D1931" s="6">
        <v>5850</v>
      </c>
      <c r="E1931" s="6">
        <v>5850</v>
      </c>
      <c r="F1931" s="6"/>
      <c r="G1931" s="6"/>
      <c r="H1931" s="5">
        <f>E1931-F1931</f>
        <v>5850</v>
      </c>
      <c r="I1931" s="6">
        <f>+I1930+G1931-H1931</f>
        <v>1054786.9474999977</v>
      </c>
      <c r="J1931" s="19" t="s">
        <v>7664</v>
      </c>
      <c r="K1931" s="7"/>
      <c r="L1931" s="49" t="s">
        <v>5540</v>
      </c>
    </row>
    <row r="1932" spans="1:12" x14ac:dyDescent="0.2">
      <c r="A1932" s="105">
        <v>41873</v>
      </c>
      <c r="B1932" s="7">
        <v>6537</v>
      </c>
      <c r="C1932" s="19" t="s">
        <v>7252</v>
      </c>
      <c r="D1932" s="6">
        <v>6600</v>
      </c>
      <c r="E1932" s="6">
        <v>6600</v>
      </c>
      <c r="F1932" s="6"/>
      <c r="G1932" s="6"/>
      <c r="H1932" s="5">
        <f>E1932-F1932</f>
        <v>6600</v>
      </c>
      <c r="I1932" s="6">
        <f>+I1931+G1932-H1932</f>
        <v>1048186.9474999977</v>
      </c>
      <c r="J1932" s="19" t="s">
        <v>7672</v>
      </c>
      <c r="K1932" s="7"/>
      <c r="L1932" s="49" t="s">
        <v>5540</v>
      </c>
    </row>
    <row r="1933" spans="1:12" x14ac:dyDescent="0.2">
      <c r="A1933" s="105">
        <v>41873</v>
      </c>
      <c r="B1933" s="7">
        <v>6538</v>
      </c>
      <c r="C1933" s="19" t="s">
        <v>8139</v>
      </c>
      <c r="D1933" s="6">
        <v>6600</v>
      </c>
      <c r="E1933" s="6">
        <v>6600</v>
      </c>
      <c r="F1933" s="6"/>
      <c r="G1933" s="6"/>
      <c r="H1933" s="5">
        <f>E1933-F1933</f>
        <v>6600</v>
      </c>
      <c r="I1933" s="6">
        <f>+I1932+G1933-H1933</f>
        <v>1041586.9474999977</v>
      </c>
      <c r="J1933" s="19" t="s">
        <v>6468</v>
      </c>
      <c r="K1933" s="7"/>
      <c r="L1933" s="49" t="s">
        <v>5540</v>
      </c>
    </row>
    <row r="1934" spans="1:12" x14ac:dyDescent="0.2">
      <c r="A1934" s="105">
        <v>41873</v>
      </c>
      <c r="B1934" s="7">
        <v>6539</v>
      </c>
      <c r="C1934" s="19" t="s">
        <v>7605</v>
      </c>
      <c r="D1934" s="6">
        <v>4708.2</v>
      </c>
      <c r="E1934" s="6">
        <v>4708.2</v>
      </c>
      <c r="F1934" s="6">
        <v>199.5</v>
      </c>
      <c r="G1934" s="6"/>
      <c r="H1934" s="5">
        <f>E1934-F1934</f>
        <v>4508.7</v>
      </c>
      <c r="I1934" s="6">
        <f>+I1933+G1934-H1934</f>
        <v>1037078.2474999977</v>
      </c>
      <c r="J1934" s="19" t="s">
        <v>7721</v>
      </c>
      <c r="K1934" s="7">
        <v>5</v>
      </c>
      <c r="L1934" s="49" t="s">
        <v>5540</v>
      </c>
    </row>
    <row r="1935" spans="1:12" x14ac:dyDescent="0.2">
      <c r="A1935" s="105">
        <v>41876</v>
      </c>
      <c r="B1935" s="7">
        <v>6540</v>
      </c>
      <c r="C1935" s="19" t="s">
        <v>8138</v>
      </c>
      <c r="D1935" s="6">
        <v>1000</v>
      </c>
      <c r="E1935" s="6">
        <v>1000</v>
      </c>
      <c r="F1935" s="6"/>
      <c r="G1935" s="6"/>
      <c r="H1935" s="5">
        <f>E1935-F1935</f>
        <v>1000</v>
      </c>
      <c r="I1935" s="6">
        <f>+I1934+G1935-H1935</f>
        <v>1036078.2474999977</v>
      </c>
      <c r="J1935" s="19" t="s">
        <v>8137</v>
      </c>
      <c r="K1935" s="7"/>
      <c r="L1935" s="49" t="s">
        <v>5540</v>
      </c>
    </row>
    <row r="1936" spans="1:12" x14ac:dyDescent="0.2">
      <c r="A1936" s="105">
        <v>41876</v>
      </c>
      <c r="B1936" s="34">
        <v>6541</v>
      </c>
      <c r="C1936" s="19" t="s">
        <v>6206</v>
      </c>
      <c r="D1936" s="6">
        <v>3000</v>
      </c>
      <c r="E1936" s="6">
        <v>3000</v>
      </c>
      <c r="F1936" s="6"/>
      <c r="G1936" s="6"/>
      <c r="H1936" s="5">
        <f>E1936-F1936</f>
        <v>3000</v>
      </c>
      <c r="I1936" s="6">
        <f>+I1935+G1936-H1936</f>
        <v>1033078.2474999977</v>
      </c>
      <c r="J1936" s="20" t="s">
        <v>7981</v>
      </c>
      <c r="K1936" s="7"/>
      <c r="L1936" s="49" t="s">
        <v>5540</v>
      </c>
    </row>
    <row r="1937" spans="1:12" x14ac:dyDescent="0.2">
      <c r="A1937" s="19"/>
      <c r="B1937" s="7">
        <v>6542</v>
      </c>
      <c r="C1937" s="20" t="s">
        <v>5790</v>
      </c>
      <c r="D1937" s="6"/>
      <c r="E1937" s="6"/>
      <c r="F1937" s="6">
        <f>E1937*0.05</f>
        <v>0</v>
      </c>
      <c r="G1937" s="6"/>
      <c r="H1937" s="5">
        <f>E1937-F1937</f>
        <v>0</v>
      </c>
      <c r="I1937" s="6">
        <f>+I1936+G1937-H1937</f>
        <v>1033078.2474999977</v>
      </c>
      <c r="J1937" s="20" t="s">
        <v>5790</v>
      </c>
      <c r="K1937" s="7"/>
      <c r="L1937" s="49" t="s">
        <v>5789</v>
      </c>
    </row>
    <row r="1938" spans="1:12" x14ac:dyDescent="0.2">
      <c r="A1938" s="105">
        <v>41876</v>
      </c>
      <c r="B1938" s="7">
        <v>6543</v>
      </c>
      <c r="C1938" s="20" t="s">
        <v>7955</v>
      </c>
      <c r="D1938" s="6">
        <v>1600</v>
      </c>
      <c r="E1938" s="6">
        <v>1600</v>
      </c>
      <c r="F1938" s="6">
        <v>160</v>
      </c>
      <c r="G1938" s="6"/>
      <c r="H1938" s="5">
        <f>E1938-F1938</f>
        <v>1440</v>
      </c>
      <c r="I1938" s="6">
        <f>+I1937+G1938-H1938</f>
        <v>1031638.2474999977</v>
      </c>
      <c r="J1938" s="20" t="s">
        <v>7954</v>
      </c>
      <c r="K1938" s="34" t="s">
        <v>1854</v>
      </c>
      <c r="L1938" s="49" t="s">
        <v>5540</v>
      </c>
    </row>
    <row r="1939" spans="1:12" x14ac:dyDescent="0.2">
      <c r="A1939" s="105">
        <v>41876</v>
      </c>
      <c r="B1939" s="7">
        <v>6544</v>
      </c>
      <c r="C1939" s="19" t="s">
        <v>7320</v>
      </c>
      <c r="D1939" s="6">
        <v>2390</v>
      </c>
      <c r="E1939" s="6">
        <v>2390</v>
      </c>
      <c r="F1939" s="6">
        <v>239</v>
      </c>
      <c r="G1939" s="6"/>
      <c r="H1939" s="5">
        <f>E1939-F1939</f>
        <v>2151</v>
      </c>
      <c r="I1939" s="6">
        <f>+I1938+G1939-H1939</f>
        <v>1029487.2474999977</v>
      </c>
      <c r="J1939" s="19" t="s">
        <v>8136</v>
      </c>
      <c r="K1939" s="7">
        <v>5</v>
      </c>
      <c r="L1939" s="49" t="s">
        <v>5540</v>
      </c>
    </row>
    <row r="1940" spans="1:12" x14ac:dyDescent="0.2">
      <c r="A1940" s="105">
        <v>41877</v>
      </c>
      <c r="B1940" s="7">
        <v>6545</v>
      </c>
      <c r="C1940" s="19" t="s">
        <v>7530</v>
      </c>
      <c r="D1940" s="6">
        <v>51920</v>
      </c>
      <c r="E1940" s="6">
        <v>51920</v>
      </c>
      <c r="F1940" s="6">
        <v>4400</v>
      </c>
      <c r="G1940" s="6"/>
      <c r="H1940" s="5">
        <f>E1940-F1940</f>
        <v>47520</v>
      </c>
      <c r="I1940" s="6">
        <f>+I1939+G1940-H1940</f>
        <v>981967.24749999773</v>
      </c>
      <c r="J1940" s="19" t="s">
        <v>8135</v>
      </c>
      <c r="K1940" s="7">
        <v>5</v>
      </c>
      <c r="L1940" s="49" t="s">
        <v>5540</v>
      </c>
    </row>
    <row r="1941" spans="1:12" x14ac:dyDescent="0.2">
      <c r="A1941" s="105">
        <v>41878</v>
      </c>
      <c r="B1941" s="7">
        <v>6546</v>
      </c>
      <c r="C1941" s="20" t="s">
        <v>7980</v>
      </c>
      <c r="D1941" s="6">
        <v>1000</v>
      </c>
      <c r="E1941" s="6">
        <v>1000</v>
      </c>
      <c r="F1941" s="6"/>
      <c r="G1941" s="6"/>
      <c r="H1941" s="5">
        <f>E1941-F1941</f>
        <v>1000</v>
      </c>
      <c r="I1941" s="6">
        <f>+I1940+G1941-H1941</f>
        <v>980967.24749999773</v>
      </c>
      <c r="J1941" s="20" t="s">
        <v>8134</v>
      </c>
      <c r="K1941" s="7"/>
      <c r="L1941" s="49" t="s">
        <v>5540</v>
      </c>
    </row>
    <row r="1942" spans="1:12" x14ac:dyDescent="0.2">
      <c r="A1942" s="105">
        <v>41879</v>
      </c>
      <c r="B1942" s="7">
        <v>6547</v>
      </c>
      <c r="C1942" s="19" t="s">
        <v>7466</v>
      </c>
      <c r="D1942" s="6">
        <v>2000</v>
      </c>
      <c r="E1942" s="6">
        <v>2000</v>
      </c>
      <c r="F1942" s="6"/>
      <c r="G1942" s="6"/>
      <c r="H1942" s="5">
        <f>E1942-F1942</f>
        <v>2000</v>
      </c>
      <c r="I1942" s="6">
        <f>+I1941+G1942-H1942</f>
        <v>978967.24749999773</v>
      </c>
      <c r="J1942" s="19" t="s">
        <v>6080</v>
      </c>
      <c r="K1942" s="7"/>
      <c r="L1942" s="49" t="s">
        <v>5540</v>
      </c>
    </row>
    <row r="1943" spans="1:12" x14ac:dyDescent="0.2">
      <c r="A1943" s="105">
        <v>41880</v>
      </c>
      <c r="B1943" s="7">
        <v>6548</v>
      </c>
      <c r="C1943" s="19" t="s">
        <v>7799</v>
      </c>
      <c r="D1943" s="6">
        <v>3500</v>
      </c>
      <c r="E1943" s="6">
        <v>3500</v>
      </c>
      <c r="F1943" s="6"/>
      <c r="G1943" s="6"/>
      <c r="H1943" s="5">
        <f>E1943-F1943</f>
        <v>3500</v>
      </c>
      <c r="I1943" s="6">
        <f>+I1942+G1943-H1943</f>
        <v>975467.24749999773</v>
      </c>
      <c r="J1943" s="19" t="s">
        <v>7364</v>
      </c>
      <c r="K1943" s="7">
        <v>5</v>
      </c>
      <c r="L1943" s="49" t="s">
        <v>5540</v>
      </c>
    </row>
    <row r="1944" spans="1:12" x14ac:dyDescent="0.2">
      <c r="A1944" s="19"/>
      <c r="B1944" s="7"/>
      <c r="C1944" s="20" t="s">
        <v>7117</v>
      </c>
      <c r="D1944" s="6"/>
      <c r="E1944" s="6"/>
      <c r="F1944" s="6">
        <f>E1944*0.05</f>
        <v>0</v>
      </c>
      <c r="G1944" s="6"/>
      <c r="H1944" s="31">
        <v>2295.33</v>
      </c>
      <c r="I1944" s="6">
        <f>+I1943+G1944-H1944</f>
        <v>973171.91749999777</v>
      </c>
      <c r="J1944" s="19"/>
      <c r="K1944" s="7"/>
    </row>
    <row r="1945" spans="1:12" x14ac:dyDescent="0.2">
      <c r="A1945" s="19"/>
      <c r="B1945" s="7"/>
      <c r="C1945" s="87" t="s">
        <v>8133</v>
      </c>
      <c r="D1945" s="6"/>
      <c r="E1945" s="6"/>
      <c r="F1945" s="6">
        <f>E1945*0.05</f>
        <v>0</v>
      </c>
      <c r="G1945" s="6"/>
      <c r="H1945" s="5">
        <f>E1945-F1945</f>
        <v>0</v>
      </c>
      <c r="I1945" s="13">
        <f>+I1944+G1945-H1945</f>
        <v>973171.91749999777</v>
      </c>
      <c r="J1945" s="19" t="s">
        <v>5790</v>
      </c>
      <c r="K1945" s="7"/>
    </row>
    <row r="1946" spans="1:12" x14ac:dyDescent="0.2">
      <c r="A1946" s="105">
        <v>41883</v>
      </c>
      <c r="B1946" s="7">
        <v>6549</v>
      </c>
      <c r="C1946" s="20" t="s">
        <v>7902</v>
      </c>
      <c r="D1946" s="6">
        <v>28500</v>
      </c>
      <c r="E1946" s="6">
        <v>28500</v>
      </c>
      <c r="F1946" s="6"/>
      <c r="G1946" s="6"/>
      <c r="H1946" s="5">
        <f>E1946-F1946</f>
        <v>28500</v>
      </c>
      <c r="I1946" s="6">
        <f>+I1945+G1946-H1946</f>
        <v>944671.91749999777</v>
      </c>
      <c r="J1946" s="20" t="s">
        <v>8132</v>
      </c>
      <c r="K1946" s="7"/>
      <c r="L1946" s="49" t="s">
        <v>5540</v>
      </c>
    </row>
    <row r="1947" spans="1:12" x14ac:dyDescent="0.2">
      <c r="A1947" s="19"/>
      <c r="B1947" s="7">
        <v>6550</v>
      </c>
      <c r="C1947" s="19" t="s">
        <v>5790</v>
      </c>
      <c r="D1947" s="6"/>
      <c r="E1947" s="6"/>
      <c r="F1947" s="6">
        <f>E1947*0.05</f>
        <v>0</v>
      </c>
      <c r="G1947" s="6"/>
      <c r="H1947" s="5">
        <f>E1947-F1947</f>
        <v>0</v>
      </c>
      <c r="I1947" s="6">
        <f>+I1946+G1947-H1947</f>
        <v>944671.91749999777</v>
      </c>
      <c r="J1947" s="20" t="s">
        <v>5790</v>
      </c>
      <c r="K1947" s="7"/>
      <c r="L1947" s="49" t="s">
        <v>5789</v>
      </c>
    </row>
    <row r="1948" spans="1:12" x14ac:dyDescent="0.2">
      <c r="A1948" s="105">
        <v>41883</v>
      </c>
      <c r="B1948" s="7">
        <v>6551</v>
      </c>
      <c r="C1948" s="20" t="s">
        <v>8131</v>
      </c>
      <c r="D1948" s="6">
        <v>2000</v>
      </c>
      <c r="E1948" s="6">
        <v>2000</v>
      </c>
      <c r="F1948" s="6"/>
      <c r="G1948" s="6"/>
      <c r="H1948" s="5">
        <f>E1948-F1948</f>
        <v>2000</v>
      </c>
      <c r="I1948" s="6">
        <f>+I1947+G1948-H1948</f>
        <v>942671.91749999777</v>
      </c>
      <c r="J1948" s="20" t="s">
        <v>6468</v>
      </c>
      <c r="K1948" s="7"/>
      <c r="L1948" s="49" t="s">
        <v>5540</v>
      </c>
    </row>
    <row r="1949" spans="1:12" x14ac:dyDescent="0.2">
      <c r="A1949" s="105">
        <v>41885</v>
      </c>
      <c r="B1949" s="7">
        <v>6552</v>
      </c>
      <c r="C1949" s="20" t="s">
        <v>8130</v>
      </c>
      <c r="D1949" s="6">
        <v>1300</v>
      </c>
      <c r="E1949" s="6">
        <v>1300</v>
      </c>
      <c r="F1949" s="6"/>
      <c r="G1949" s="6"/>
      <c r="H1949" s="5">
        <f>E1949-F1949</f>
        <v>1300</v>
      </c>
      <c r="I1949" s="6">
        <f>+I1948+G1949-H1949</f>
        <v>941371.91749999777</v>
      </c>
      <c r="J1949" s="20" t="s">
        <v>7513</v>
      </c>
      <c r="K1949" s="7"/>
      <c r="L1949" s="49" t="s">
        <v>5540</v>
      </c>
    </row>
    <row r="1950" spans="1:12" x14ac:dyDescent="0.2">
      <c r="A1950" s="105">
        <v>41885</v>
      </c>
      <c r="B1950" s="7">
        <v>6553</v>
      </c>
      <c r="C1950" s="20" t="s">
        <v>6442</v>
      </c>
      <c r="D1950" s="6">
        <v>385</v>
      </c>
      <c r="E1950" s="6">
        <v>385</v>
      </c>
      <c r="F1950" s="6"/>
      <c r="G1950" s="6"/>
      <c r="H1950" s="5">
        <f>E1950-F1950</f>
        <v>385</v>
      </c>
      <c r="I1950" s="6">
        <f>+I1949+G1950-H1950</f>
        <v>940986.91749999777</v>
      </c>
      <c r="J1950" s="20" t="s">
        <v>8129</v>
      </c>
      <c r="K1950" s="7">
        <v>5</v>
      </c>
      <c r="L1950" s="49" t="s">
        <v>5540</v>
      </c>
    </row>
    <row r="1951" spans="1:12" x14ac:dyDescent="0.2">
      <c r="A1951" s="105">
        <v>41886</v>
      </c>
      <c r="B1951" s="7">
        <v>6554</v>
      </c>
      <c r="C1951" s="20" t="s">
        <v>7799</v>
      </c>
      <c r="D1951" s="6">
        <v>3500</v>
      </c>
      <c r="E1951" s="6">
        <v>3500</v>
      </c>
      <c r="F1951" s="6"/>
      <c r="G1951" s="6"/>
      <c r="H1951" s="5">
        <f>E1951-F1951</f>
        <v>3500</v>
      </c>
      <c r="I1951" s="6">
        <f>+I1950+G1951-H1951</f>
        <v>937486.91749999777</v>
      </c>
      <c r="J1951" s="20" t="s">
        <v>7364</v>
      </c>
      <c r="K1951" s="7">
        <v>5</v>
      </c>
      <c r="L1951" s="49" t="s">
        <v>5540</v>
      </c>
    </row>
    <row r="1952" spans="1:12" x14ac:dyDescent="0.2">
      <c r="A1952" s="105">
        <v>41887</v>
      </c>
      <c r="B1952" s="7">
        <v>6555</v>
      </c>
      <c r="C1952" s="20" t="s">
        <v>8128</v>
      </c>
      <c r="D1952" s="6">
        <v>1500</v>
      </c>
      <c r="E1952" s="6">
        <v>1500</v>
      </c>
      <c r="F1952" s="6"/>
      <c r="G1952" s="6"/>
      <c r="H1952" s="5">
        <f>E1952-F1952</f>
        <v>1500</v>
      </c>
      <c r="I1952" s="6">
        <f>+I1951+G1952-H1952</f>
        <v>935986.91749999777</v>
      </c>
      <c r="J1952" s="20" t="s">
        <v>8127</v>
      </c>
      <c r="K1952" s="7"/>
      <c r="L1952" s="49" t="s">
        <v>5540</v>
      </c>
    </row>
    <row r="1953" spans="1:12" x14ac:dyDescent="0.2">
      <c r="A1953" s="105">
        <v>41887</v>
      </c>
      <c r="B1953" s="7">
        <v>6556</v>
      </c>
      <c r="C1953" s="20" t="s">
        <v>8126</v>
      </c>
      <c r="D1953" s="6">
        <v>5000</v>
      </c>
      <c r="E1953" s="6">
        <v>5000</v>
      </c>
      <c r="F1953" s="6">
        <v>500</v>
      </c>
      <c r="G1953" s="6"/>
      <c r="H1953" s="5">
        <f>E1953-F1953</f>
        <v>4500</v>
      </c>
      <c r="I1953" s="6">
        <f>+I1952+G1953-H1953</f>
        <v>931486.91749999777</v>
      </c>
      <c r="J1953" s="20" t="s">
        <v>8125</v>
      </c>
      <c r="K1953" s="7"/>
      <c r="L1953" s="49" t="s">
        <v>5540</v>
      </c>
    </row>
    <row r="1954" spans="1:12" x14ac:dyDescent="0.2">
      <c r="A1954" s="105">
        <v>41890</v>
      </c>
      <c r="B1954" s="7">
        <v>6557</v>
      </c>
      <c r="C1954" s="20" t="s">
        <v>418</v>
      </c>
      <c r="D1954" s="6">
        <v>1500</v>
      </c>
      <c r="E1954" s="6">
        <v>1500</v>
      </c>
      <c r="F1954" s="6"/>
      <c r="G1954" s="6"/>
      <c r="H1954" s="5">
        <f>E1954-F1954</f>
        <v>1500</v>
      </c>
      <c r="I1954" s="6">
        <f>+I1953+G1954-H1954</f>
        <v>929986.91749999777</v>
      </c>
      <c r="J1954" s="20" t="s">
        <v>3820</v>
      </c>
      <c r="K1954" s="7"/>
      <c r="L1954" s="49" t="s">
        <v>5540</v>
      </c>
    </row>
    <row r="1955" spans="1:12" x14ac:dyDescent="0.2">
      <c r="A1955" s="105">
        <v>41890</v>
      </c>
      <c r="B1955" s="7">
        <v>6558</v>
      </c>
      <c r="C1955" s="20" t="s">
        <v>6351</v>
      </c>
      <c r="D1955" s="6">
        <v>1000</v>
      </c>
      <c r="E1955" s="6">
        <v>1000</v>
      </c>
      <c r="F1955" s="6"/>
      <c r="G1955" s="6"/>
      <c r="H1955" s="5">
        <f>E1955-F1955</f>
        <v>1000</v>
      </c>
      <c r="I1955" s="6">
        <f>+I1954+G1955-H1955</f>
        <v>928986.91749999777</v>
      </c>
      <c r="J1955" s="20" t="s">
        <v>8124</v>
      </c>
      <c r="K1955" s="7"/>
      <c r="L1955" s="49" t="s">
        <v>5540</v>
      </c>
    </row>
    <row r="1956" spans="1:12" x14ac:dyDescent="0.2">
      <c r="A1956" s="105">
        <v>41890</v>
      </c>
      <c r="B1956" s="7">
        <v>6559</v>
      </c>
      <c r="C1956" s="20" t="s">
        <v>5790</v>
      </c>
      <c r="D1956" s="6"/>
      <c r="E1956" s="6"/>
      <c r="F1956" s="6">
        <f>E1956*0.05</f>
        <v>0</v>
      </c>
      <c r="G1956" s="6"/>
      <c r="H1956" s="5">
        <f>E1956-F1956</f>
        <v>0</v>
      </c>
      <c r="I1956" s="6">
        <f>+I1955+G1956-H1956</f>
        <v>928986.91749999777</v>
      </c>
      <c r="J1956" s="20" t="s">
        <v>5790</v>
      </c>
      <c r="K1956" s="7"/>
      <c r="L1956" s="49" t="s">
        <v>5789</v>
      </c>
    </row>
    <row r="1957" spans="1:12" x14ac:dyDescent="0.2">
      <c r="A1957" s="105">
        <v>41890</v>
      </c>
      <c r="B1957" s="7">
        <v>6560</v>
      </c>
      <c r="C1957" s="20" t="s">
        <v>8123</v>
      </c>
      <c r="D1957" s="6">
        <v>1600</v>
      </c>
      <c r="E1957" s="6">
        <v>1600</v>
      </c>
      <c r="F1957" s="6">
        <v>160</v>
      </c>
      <c r="G1957" s="6"/>
      <c r="H1957" s="5">
        <f>E1957-F1957</f>
        <v>1440</v>
      </c>
      <c r="I1957" s="6">
        <f>+I1956+G1957-H1957</f>
        <v>927546.91749999777</v>
      </c>
      <c r="J1957" s="20" t="s">
        <v>8122</v>
      </c>
      <c r="K1957" s="7"/>
      <c r="L1957" s="49" t="s">
        <v>5540</v>
      </c>
    </row>
    <row r="1958" spans="1:12" x14ac:dyDescent="0.2">
      <c r="A1958" s="105">
        <v>41892</v>
      </c>
      <c r="B1958" s="7">
        <v>6561</v>
      </c>
      <c r="C1958" s="20" t="s">
        <v>8121</v>
      </c>
      <c r="D1958" s="6">
        <v>1100</v>
      </c>
      <c r="E1958" s="6">
        <v>1100</v>
      </c>
      <c r="F1958" s="6">
        <f>E1958*0.05</f>
        <v>55</v>
      </c>
      <c r="G1958" s="6"/>
      <c r="H1958" s="5">
        <f>E1958-F1958</f>
        <v>1045</v>
      </c>
      <c r="I1958" s="6">
        <f>+I1957+G1958-H1958</f>
        <v>926501.91749999777</v>
      </c>
      <c r="J1958" s="20" t="s">
        <v>8120</v>
      </c>
      <c r="K1958" s="7">
        <v>5</v>
      </c>
      <c r="L1958" s="49" t="s">
        <v>5540</v>
      </c>
    </row>
    <row r="1959" spans="1:12" x14ac:dyDescent="0.2">
      <c r="A1959" s="105">
        <v>41894</v>
      </c>
      <c r="B1959" s="7">
        <v>6562</v>
      </c>
      <c r="C1959" s="19" t="s">
        <v>7799</v>
      </c>
      <c r="D1959" s="6">
        <v>3500</v>
      </c>
      <c r="E1959" s="6">
        <v>3500</v>
      </c>
      <c r="F1959" s="6"/>
      <c r="G1959" s="6"/>
      <c r="H1959" s="5">
        <f>E1959-F1959</f>
        <v>3500</v>
      </c>
      <c r="I1959" s="6">
        <f>+I1958+G1959-H1959</f>
        <v>923001.91749999777</v>
      </c>
      <c r="J1959" s="19" t="s">
        <v>7364</v>
      </c>
      <c r="K1959" s="7">
        <v>5</v>
      </c>
      <c r="L1959" s="49" t="s">
        <v>5540</v>
      </c>
    </row>
    <row r="1960" spans="1:12" x14ac:dyDescent="0.2">
      <c r="A1960" s="105">
        <v>41894</v>
      </c>
      <c r="B1960" s="7">
        <v>6563</v>
      </c>
      <c r="C1960" s="19" t="s">
        <v>5790</v>
      </c>
      <c r="D1960" s="6"/>
      <c r="E1960" s="6"/>
      <c r="F1960" s="6">
        <f>E1960*0.05</f>
        <v>0</v>
      </c>
      <c r="G1960" s="6"/>
      <c r="H1960" s="5">
        <f>E1960-F1960</f>
        <v>0</v>
      </c>
      <c r="I1960" s="6">
        <f>+I1959+G1960-H1960</f>
        <v>923001.91749999777</v>
      </c>
      <c r="J1960" s="19" t="s">
        <v>5790</v>
      </c>
      <c r="K1960" s="7"/>
      <c r="L1960" t="s">
        <v>5789</v>
      </c>
    </row>
    <row r="1961" spans="1:12" x14ac:dyDescent="0.2">
      <c r="A1961" s="105">
        <v>41894</v>
      </c>
      <c r="B1961" s="7">
        <v>6564</v>
      </c>
      <c r="C1961" s="19" t="s">
        <v>6442</v>
      </c>
      <c r="D1961" s="6">
        <v>2500</v>
      </c>
      <c r="E1961" s="6">
        <v>2500</v>
      </c>
      <c r="F1961" s="6"/>
      <c r="G1961" s="6"/>
      <c r="H1961" s="5">
        <f>E1961-F1961</f>
        <v>2500</v>
      </c>
      <c r="I1961" s="6">
        <f>+I1960+G1961-H1961</f>
        <v>920501.91749999777</v>
      </c>
      <c r="J1961" s="19" t="s">
        <v>6080</v>
      </c>
      <c r="K1961" s="7"/>
      <c r="L1961" s="49" t="s">
        <v>5540</v>
      </c>
    </row>
    <row r="1962" spans="1:12" x14ac:dyDescent="0.2">
      <c r="A1962" s="105">
        <v>41894</v>
      </c>
      <c r="B1962" s="7">
        <v>6565</v>
      </c>
      <c r="C1962" s="19" t="s">
        <v>7029</v>
      </c>
      <c r="D1962" s="6">
        <v>2500</v>
      </c>
      <c r="E1962" s="6">
        <v>2500</v>
      </c>
      <c r="F1962" s="6"/>
      <c r="G1962" s="6"/>
      <c r="H1962" s="5">
        <f>E1962-F1962</f>
        <v>2500</v>
      </c>
      <c r="I1962" s="6">
        <f>+I1961+G1962-H1962</f>
        <v>918001.91749999777</v>
      </c>
      <c r="J1962" s="19" t="s">
        <v>6080</v>
      </c>
      <c r="K1962" s="7"/>
      <c r="L1962" s="49" t="s">
        <v>5540</v>
      </c>
    </row>
    <row r="1963" spans="1:12" x14ac:dyDescent="0.2">
      <c r="A1963" s="105">
        <v>41897</v>
      </c>
      <c r="B1963" s="7">
        <v>6566</v>
      </c>
      <c r="C1963" s="20" t="s">
        <v>7029</v>
      </c>
      <c r="D1963" s="6">
        <v>300</v>
      </c>
      <c r="E1963" s="6">
        <v>300</v>
      </c>
      <c r="F1963" s="6"/>
      <c r="G1963" s="6"/>
      <c r="H1963" s="5">
        <f>E1963-F1963</f>
        <v>300</v>
      </c>
      <c r="I1963" s="6">
        <f>+I1962+G1963-H1963</f>
        <v>917701.91749999777</v>
      </c>
      <c r="J1963" s="19" t="s">
        <v>6080</v>
      </c>
      <c r="K1963" s="7"/>
      <c r="L1963" s="49" t="s">
        <v>5540</v>
      </c>
    </row>
    <row r="1964" spans="1:12" x14ac:dyDescent="0.2">
      <c r="A1964" s="19"/>
      <c r="B1964" s="7">
        <v>6567</v>
      </c>
      <c r="C1964" s="20" t="s">
        <v>5790</v>
      </c>
      <c r="D1964" s="6"/>
      <c r="E1964" s="6"/>
      <c r="F1964" s="6">
        <f>E1964*0.05</f>
        <v>0</v>
      </c>
      <c r="G1964" s="6"/>
      <c r="H1964" s="5">
        <f>E1964-F1964</f>
        <v>0</v>
      </c>
      <c r="I1964" s="6">
        <f>+I1963+G1964-H1964</f>
        <v>917701.91749999777</v>
      </c>
      <c r="J1964" s="20" t="s">
        <v>5790</v>
      </c>
      <c r="K1964" s="7"/>
      <c r="L1964" s="49" t="s">
        <v>5789</v>
      </c>
    </row>
    <row r="1965" spans="1:12" x14ac:dyDescent="0.2">
      <c r="A1965" s="105">
        <v>41898</v>
      </c>
      <c r="B1965" s="7">
        <v>6568</v>
      </c>
      <c r="C1965" s="20" t="s">
        <v>7029</v>
      </c>
      <c r="D1965" s="6">
        <v>800</v>
      </c>
      <c r="E1965" s="6">
        <v>800</v>
      </c>
      <c r="F1965" s="6"/>
      <c r="G1965" s="6"/>
      <c r="H1965" s="5">
        <f>E1965-F1965</f>
        <v>800</v>
      </c>
      <c r="I1965" s="6">
        <f>+I1964+G1965-H1965</f>
        <v>916901.91749999777</v>
      </c>
      <c r="J1965" s="20" t="s">
        <v>3820</v>
      </c>
      <c r="K1965" s="7"/>
      <c r="L1965" s="49" t="s">
        <v>5540</v>
      </c>
    </row>
    <row r="1966" spans="1:12" x14ac:dyDescent="0.2">
      <c r="A1966" s="105">
        <v>41899</v>
      </c>
      <c r="B1966" s="7">
        <v>6569</v>
      </c>
      <c r="C1966" s="19" t="s">
        <v>7466</v>
      </c>
      <c r="D1966" s="6">
        <v>2000</v>
      </c>
      <c r="E1966" s="6">
        <v>2000</v>
      </c>
      <c r="F1966" s="6"/>
      <c r="G1966" s="6"/>
      <c r="H1966" s="5">
        <f>E1966-F1966</f>
        <v>2000</v>
      </c>
      <c r="I1966" s="6">
        <f>+I1965+G1966-H1966</f>
        <v>914901.91749999777</v>
      </c>
      <c r="J1966" s="20" t="s">
        <v>3820</v>
      </c>
      <c r="K1966" s="7"/>
      <c r="L1966" s="49" t="s">
        <v>5540</v>
      </c>
    </row>
    <row r="1967" spans="1:12" x14ac:dyDescent="0.2">
      <c r="A1967" s="105">
        <v>41899</v>
      </c>
      <c r="B1967" s="7">
        <v>6570</v>
      </c>
      <c r="C1967" s="19" t="s">
        <v>7029</v>
      </c>
      <c r="D1967" s="6">
        <v>1600</v>
      </c>
      <c r="E1967" s="6">
        <v>1600</v>
      </c>
      <c r="F1967" s="6"/>
      <c r="G1967" s="6"/>
      <c r="H1967" s="5">
        <f>E1967-F1967</f>
        <v>1600</v>
      </c>
      <c r="I1967" s="6">
        <f>+I1966+G1967-H1967</f>
        <v>913301.91749999777</v>
      </c>
      <c r="J1967" s="20" t="s">
        <v>3820</v>
      </c>
      <c r="K1967" s="7"/>
      <c r="L1967" s="49" t="s">
        <v>5540</v>
      </c>
    </row>
    <row r="1968" spans="1:12" x14ac:dyDescent="0.2">
      <c r="A1968" s="105">
        <v>41901</v>
      </c>
      <c r="B1968" s="7">
        <v>6571</v>
      </c>
      <c r="C1968" s="19" t="s">
        <v>7799</v>
      </c>
      <c r="D1968" s="6">
        <v>3500</v>
      </c>
      <c r="E1968" s="6">
        <v>3500</v>
      </c>
      <c r="F1968" s="6"/>
      <c r="G1968" s="6"/>
      <c r="H1968" s="5">
        <f>E1968-F1968</f>
        <v>3500</v>
      </c>
      <c r="I1968" s="6">
        <f>+I1967+G1968-H1968</f>
        <v>909801.91749999777</v>
      </c>
      <c r="J1968" s="19" t="s">
        <v>7364</v>
      </c>
      <c r="K1968" s="7">
        <v>5</v>
      </c>
      <c r="L1968" s="49" t="s">
        <v>5540</v>
      </c>
    </row>
    <row r="1969" spans="1:12" x14ac:dyDescent="0.2">
      <c r="A1969" s="105">
        <v>41901</v>
      </c>
      <c r="B1969" s="7">
        <v>6572</v>
      </c>
      <c r="C1969" s="19" t="s">
        <v>7816</v>
      </c>
      <c r="D1969" s="6">
        <v>2000</v>
      </c>
      <c r="E1969" s="6">
        <v>2000</v>
      </c>
      <c r="F1969" s="6">
        <v>200</v>
      </c>
      <c r="G1969" s="6"/>
      <c r="H1969" s="5">
        <f>E1969-F1969</f>
        <v>1800</v>
      </c>
      <c r="I1969" s="4">
        <f>+I1968+G1969-H1969</f>
        <v>908001.91749999777</v>
      </c>
      <c r="J1969" s="19" t="s">
        <v>8119</v>
      </c>
      <c r="K1969" s="7"/>
      <c r="L1969" s="49" t="s">
        <v>5540</v>
      </c>
    </row>
    <row r="1970" spans="1:12" x14ac:dyDescent="0.2">
      <c r="A1970" s="105">
        <v>41901</v>
      </c>
      <c r="B1970" s="7"/>
      <c r="C1970" s="19" t="s">
        <v>6097</v>
      </c>
      <c r="D1970" s="6"/>
      <c r="E1970" s="6"/>
      <c r="F1970" s="6">
        <f>E1970*0.05</f>
        <v>0</v>
      </c>
      <c r="G1970" s="6">
        <v>1227220.46</v>
      </c>
      <c r="H1970" s="5">
        <f>E1970-F1970</f>
        <v>0</v>
      </c>
      <c r="I1970" s="4">
        <f>+I1969+G1970-H1970</f>
        <v>2135222.3774999976</v>
      </c>
      <c r="J1970" s="19"/>
      <c r="K1970" s="7"/>
    </row>
    <row r="1971" spans="1:12" x14ac:dyDescent="0.2">
      <c r="A1971" s="105">
        <v>41904</v>
      </c>
      <c r="B1971" s="7">
        <v>6573</v>
      </c>
      <c r="C1971" s="19" t="s">
        <v>2921</v>
      </c>
      <c r="D1971" s="6">
        <v>99592</v>
      </c>
      <c r="E1971" s="6">
        <v>99592</v>
      </c>
      <c r="F1971" s="6">
        <v>4220</v>
      </c>
      <c r="G1971" s="6"/>
      <c r="H1971" s="5">
        <f>E1971-F1971</f>
        <v>95372</v>
      </c>
      <c r="I1971" s="6">
        <f>+I1970+G1971-H1971</f>
        <v>2039850.3774999976</v>
      </c>
      <c r="J1971" s="19" t="s">
        <v>5941</v>
      </c>
      <c r="K1971" s="7">
        <v>5</v>
      </c>
      <c r="L1971" t="s">
        <v>5540</v>
      </c>
    </row>
    <row r="1972" spans="1:12" x14ac:dyDescent="0.2">
      <c r="A1972" s="105">
        <v>41905</v>
      </c>
      <c r="B1972" s="7"/>
      <c r="C1972" s="20" t="s">
        <v>8118</v>
      </c>
      <c r="D1972" s="6">
        <v>436740</v>
      </c>
      <c r="E1972" s="6">
        <v>436740</v>
      </c>
      <c r="F1972" s="6"/>
      <c r="G1972" s="6"/>
      <c r="H1972" s="5">
        <f>E1972-F1972</f>
        <v>436740</v>
      </c>
      <c r="I1972" s="6">
        <f>+I1971+G1972-H1972</f>
        <v>1603110.3774999976</v>
      </c>
      <c r="J1972" s="20" t="s">
        <v>8117</v>
      </c>
      <c r="K1972" s="7"/>
    </row>
    <row r="1973" spans="1:12" x14ac:dyDescent="0.2">
      <c r="A1973" s="105">
        <v>41905</v>
      </c>
      <c r="B1973" s="7">
        <v>6574</v>
      </c>
      <c r="C1973" s="19" t="s">
        <v>7252</v>
      </c>
      <c r="D1973" s="6">
        <v>6600</v>
      </c>
      <c r="E1973" s="6">
        <v>6600</v>
      </c>
      <c r="F1973" s="6"/>
      <c r="G1973" s="6"/>
      <c r="H1973" s="5">
        <f>E1973-F1973</f>
        <v>6600</v>
      </c>
      <c r="I1973" s="6">
        <f>+I1972+G1973-H1973</f>
        <v>1596510.3774999976</v>
      </c>
      <c r="J1973" s="19" t="s">
        <v>7672</v>
      </c>
      <c r="K1973" s="7"/>
      <c r="L1973" t="s">
        <v>5540</v>
      </c>
    </row>
    <row r="1974" spans="1:12" x14ac:dyDescent="0.2">
      <c r="A1974" s="105">
        <v>41905</v>
      </c>
      <c r="B1974" s="7">
        <v>6575</v>
      </c>
      <c r="C1974" s="19" t="s">
        <v>7127</v>
      </c>
      <c r="D1974" s="6">
        <v>8800</v>
      </c>
      <c r="E1974" s="6">
        <v>8800</v>
      </c>
      <c r="F1974" s="6"/>
      <c r="G1974" s="6"/>
      <c r="H1974" s="5">
        <f>E1974-F1974</f>
        <v>8800</v>
      </c>
      <c r="I1974" s="6">
        <f>+I1973+G1974-H1974</f>
        <v>1587710.3774999976</v>
      </c>
      <c r="J1974" s="19" t="s">
        <v>7670</v>
      </c>
      <c r="K1974" s="7"/>
      <c r="L1974" t="s">
        <v>5540</v>
      </c>
    </row>
    <row r="1975" spans="1:12" x14ac:dyDescent="0.2">
      <c r="A1975" s="105">
        <v>41905</v>
      </c>
      <c r="B1975" s="7">
        <v>6576</v>
      </c>
      <c r="C1975" s="19" t="s">
        <v>7600</v>
      </c>
      <c r="D1975" s="6">
        <v>6600</v>
      </c>
      <c r="E1975" s="6">
        <v>6600</v>
      </c>
      <c r="F1975" s="6"/>
      <c r="G1975" s="6"/>
      <c r="H1975" s="5">
        <f>E1975-F1975</f>
        <v>6600</v>
      </c>
      <c r="I1975" s="6">
        <f>+I1974+G1975-H1975</f>
        <v>1581110.3774999976</v>
      </c>
      <c r="J1975" s="19" t="s">
        <v>6468</v>
      </c>
      <c r="K1975" s="7"/>
      <c r="L1975" t="s">
        <v>5540</v>
      </c>
    </row>
    <row r="1976" spans="1:12" x14ac:dyDescent="0.2">
      <c r="A1976" s="19"/>
      <c r="B1976" s="7">
        <v>6577</v>
      </c>
      <c r="C1976" s="19" t="s">
        <v>5790</v>
      </c>
      <c r="D1976" s="6"/>
      <c r="E1976" s="6"/>
      <c r="F1976" s="6">
        <f>E1976*0.05</f>
        <v>0</v>
      </c>
      <c r="G1976" s="6"/>
      <c r="H1976" s="5">
        <f>E1976-F1976</f>
        <v>0</v>
      </c>
      <c r="I1976" s="6">
        <f>+I1975+G1976-H1976</f>
        <v>1581110.3774999976</v>
      </c>
      <c r="J1976" s="19" t="s">
        <v>5790</v>
      </c>
      <c r="K1976" s="7"/>
      <c r="L1976" t="s">
        <v>5789</v>
      </c>
    </row>
    <row r="1977" spans="1:12" x14ac:dyDescent="0.2">
      <c r="A1977" s="105">
        <v>41905</v>
      </c>
      <c r="B1977" s="7">
        <v>6578</v>
      </c>
      <c r="C1977" s="19" t="s">
        <v>7938</v>
      </c>
      <c r="D1977" s="6">
        <v>45476</v>
      </c>
      <c r="E1977" s="6">
        <v>45476</v>
      </c>
      <c r="F1977" s="6">
        <f>E1977*0.05</f>
        <v>2273.8000000000002</v>
      </c>
      <c r="G1977" s="6"/>
      <c r="H1977" s="5">
        <f>E1977-F1977</f>
        <v>43202.2</v>
      </c>
      <c r="I1977" s="6">
        <f>+I1976+G1977-H1977</f>
        <v>1537908.1774999977</v>
      </c>
      <c r="J1977" s="20" t="s">
        <v>7573</v>
      </c>
      <c r="K1977" s="7">
        <v>5</v>
      </c>
      <c r="L1977" s="49" t="s">
        <v>5540</v>
      </c>
    </row>
    <row r="1978" spans="1:12" x14ac:dyDescent="0.2">
      <c r="A1978" s="105">
        <v>41905</v>
      </c>
      <c r="B1978" s="7">
        <v>6579</v>
      </c>
      <c r="C1978" s="19" t="s">
        <v>6206</v>
      </c>
      <c r="D1978" s="6">
        <v>7000</v>
      </c>
      <c r="E1978" s="6">
        <v>7000</v>
      </c>
      <c r="F1978" s="6"/>
      <c r="G1978" s="6"/>
      <c r="H1978" s="5">
        <f>E1978-F1978</f>
        <v>7000</v>
      </c>
      <c r="I1978" s="6">
        <f>+I1977+G1978-H1978</f>
        <v>1530908.1774999977</v>
      </c>
      <c r="J1978" s="19" t="s">
        <v>8116</v>
      </c>
      <c r="K1978" s="7"/>
      <c r="L1978" t="s">
        <v>5540</v>
      </c>
    </row>
    <row r="1979" spans="1:12" x14ac:dyDescent="0.2">
      <c r="A1979" s="105">
        <v>41905</v>
      </c>
      <c r="B1979" s="7">
        <v>6580</v>
      </c>
      <c r="C1979" s="19" t="s">
        <v>8012</v>
      </c>
      <c r="D1979" s="6">
        <v>11000</v>
      </c>
      <c r="E1979" s="6">
        <v>11000</v>
      </c>
      <c r="F1979" s="6"/>
      <c r="G1979" s="6"/>
      <c r="H1979" s="5">
        <f>E1979-F1979</f>
        <v>11000</v>
      </c>
      <c r="I1979" s="6">
        <f>+I1978+G1979-H1979</f>
        <v>1519908.1774999977</v>
      </c>
      <c r="J1979" s="19" t="s">
        <v>8115</v>
      </c>
      <c r="K1979" s="7"/>
      <c r="L1979" t="s">
        <v>5540</v>
      </c>
    </row>
    <row r="1980" spans="1:12" x14ac:dyDescent="0.2">
      <c r="A1980" s="105">
        <v>41905</v>
      </c>
      <c r="B1980" s="7">
        <v>6581</v>
      </c>
      <c r="C1980" s="19" t="s">
        <v>7846</v>
      </c>
      <c r="D1980" s="6">
        <v>9200</v>
      </c>
      <c r="E1980" s="6">
        <v>9200</v>
      </c>
      <c r="F1980" s="6"/>
      <c r="G1980" s="6"/>
      <c r="H1980" s="5">
        <f>E1980-F1980</f>
        <v>9200</v>
      </c>
      <c r="I1980" s="6">
        <f>+I1979+G1980-H1980</f>
        <v>1510708.1774999977</v>
      </c>
      <c r="J1980" s="19" t="s">
        <v>7469</v>
      </c>
      <c r="K1980" s="7"/>
      <c r="L1980" t="s">
        <v>5540</v>
      </c>
    </row>
    <row r="1981" spans="1:12" x14ac:dyDescent="0.2">
      <c r="A1981" s="105">
        <v>41905</v>
      </c>
      <c r="B1981" s="7">
        <v>6582</v>
      </c>
      <c r="C1981" s="19" t="s">
        <v>6442</v>
      </c>
      <c r="D1981" s="6">
        <v>5000</v>
      </c>
      <c r="E1981" s="6">
        <v>5000</v>
      </c>
      <c r="F1981" s="6"/>
      <c r="G1981" s="6"/>
      <c r="H1981" s="5">
        <f>E1981-F1981</f>
        <v>5000</v>
      </c>
      <c r="I1981" s="6">
        <f>+I1980+G1981-H1981</f>
        <v>1505708.1774999977</v>
      </c>
      <c r="J1981" s="19" t="s">
        <v>7167</v>
      </c>
      <c r="K1981" s="7"/>
      <c r="L1981" t="s">
        <v>5540</v>
      </c>
    </row>
    <row r="1982" spans="1:12" x14ac:dyDescent="0.2">
      <c r="A1982" s="105">
        <v>41905</v>
      </c>
      <c r="B1982" s="7">
        <v>6583</v>
      </c>
      <c r="C1982" s="19" t="s">
        <v>6294</v>
      </c>
      <c r="D1982" s="6">
        <v>5000</v>
      </c>
      <c r="E1982" s="6">
        <v>5000</v>
      </c>
      <c r="F1982" s="6"/>
      <c r="G1982" s="6"/>
      <c r="H1982" s="5">
        <f>E1982-F1982</f>
        <v>5000</v>
      </c>
      <c r="I1982" s="6">
        <f>+I1981+G1982-H1982</f>
        <v>1500708.1774999977</v>
      </c>
      <c r="J1982" s="19" t="s">
        <v>7167</v>
      </c>
      <c r="K1982" s="7"/>
      <c r="L1982" t="s">
        <v>5540</v>
      </c>
    </row>
    <row r="1983" spans="1:12" x14ac:dyDescent="0.2">
      <c r="A1983" s="105">
        <v>41905</v>
      </c>
      <c r="B1983" s="7">
        <v>6584</v>
      </c>
      <c r="C1983" s="19" t="s">
        <v>7846</v>
      </c>
      <c r="D1983" s="6">
        <v>5000</v>
      </c>
      <c r="E1983" s="6">
        <v>5000</v>
      </c>
      <c r="F1983" s="6"/>
      <c r="G1983" s="6"/>
      <c r="H1983" s="5">
        <f>E1983-F1983</f>
        <v>5000</v>
      </c>
      <c r="I1983" s="6">
        <f>+I1982+G1983-H1983</f>
        <v>1495708.1774999977</v>
      </c>
      <c r="J1983" s="19" t="s">
        <v>7167</v>
      </c>
      <c r="K1983" s="7"/>
      <c r="L1983" t="s">
        <v>5540</v>
      </c>
    </row>
    <row r="1984" spans="1:12" x14ac:dyDescent="0.2">
      <c r="A1984" s="105">
        <v>41905</v>
      </c>
      <c r="B1984" s="7">
        <v>6585</v>
      </c>
      <c r="C1984" s="19" t="s">
        <v>8114</v>
      </c>
      <c r="D1984" s="6">
        <v>5000</v>
      </c>
      <c r="E1984" s="6">
        <v>5000</v>
      </c>
      <c r="F1984" s="6"/>
      <c r="G1984" s="6"/>
      <c r="H1984" s="5">
        <f>E1984-F1984</f>
        <v>5000</v>
      </c>
      <c r="I1984" s="6">
        <f>+I1983+G1984-H1984</f>
        <v>1490708.1774999977</v>
      </c>
      <c r="J1984" s="19" t="s">
        <v>7167</v>
      </c>
      <c r="K1984" s="7"/>
      <c r="L1984" t="s">
        <v>5540</v>
      </c>
    </row>
    <row r="1985" spans="1:12" x14ac:dyDescent="0.2">
      <c r="A1985" s="105">
        <v>41905</v>
      </c>
      <c r="B1985" s="7">
        <v>6586</v>
      </c>
      <c r="C1985" s="20" t="s">
        <v>6752</v>
      </c>
      <c r="D1985" s="6">
        <v>30782.15</v>
      </c>
      <c r="E1985" s="6">
        <v>30782.15</v>
      </c>
      <c r="F1985" s="6">
        <f>E1985*0.05</f>
        <v>1539.1075000000001</v>
      </c>
      <c r="G1985" s="6"/>
      <c r="H1985" s="5">
        <f>E1985-F1985</f>
        <v>29243.042500000003</v>
      </c>
      <c r="I1985" s="6">
        <f>+I1984+G1985-H1985</f>
        <v>1461465.1349999977</v>
      </c>
      <c r="J1985" s="19" t="s">
        <v>48</v>
      </c>
      <c r="K1985" s="7">
        <v>5</v>
      </c>
      <c r="L1985" s="49" t="s">
        <v>5540</v>
      </c>
    </row>
    <row r="1986" spans="1:12" x14ac:dyDescent="0.2">
      <c r="A1986" s="105">
        <v>41905</v>
      </c>
      <c r="B1986" s="7">
        <v>6587</v>
      </c>
      <c r="C1986" s="20" t="s">
        <v>8042</v>
      </c>
      <c r="D1986" s="6">
        <v>8000</v>
      </c>
      <c r="E1986" s="6">
        <v>8000</v>
      </c>
      <c r="F1986" s="6"/>
      <c r="G1986" s="6"/>
      <c r="H1986" s="5">
        <f>E1986-F1986</f>
        <v>8000</v>
      </c>
      <c r="I1986" s="6">
        <f>+I1985+G1986-H1986</f>
        <v>1453465.1349999977</v>
      </c>
      <c r="J1986" s="19" t="s">
        <v>8035</v>
      </c>
      <c r="K1986" s="7"/>
      <c r="L1986" s="49" t="s">
        <v>5540</v>
      </c>
    </row>
    <row r="1987" spans="1:12" x14ac:dyDescent="0.2">
      <c r="A1987" s="105">
        <v>41905</v>
      </c>
      <c r="B1987" s="7">
        <v>6588</v>
      </c>
      <c r="C1987" s="19" t="s">
        <v>8113</v>
      </c>
      <c r="D1987" s="6">
        <v>14000</v>
      </c>
      <c r="E1987" s="6">
        <v>14000</v>
      </c>
      <c r="F1987" s="6"/>
      <c r="G1987" s="6"/>
      <c r="H1987" s="5">
        <f>E1987-F1987</f>
        <v>14000</v>
      </c>
      <c r="I1987" s="6">
        <f>+I1986+G1987-H1987</f>
        <v>1439465.1349999977</v>
      </c>
      <c r="J1987" s="19" t="s">
        <v>8112</v>
      </c>
      <c r="K1987" s="7"/>
      <c r="L1987" s="49" t="s">
        <v>5540</v>
      </c>
    </row>
    <row r="1988" spans="1:12" x14ac:dyDescent="0.2">
      <c r="A1988" s="108">
        <v>41905</v>
      </c>
      <c r="B1988" s="7">
        <v>6589</v>
      </c>
      <c r="C1988" s="20" t="s">
        <v>6291</v>
      </c>
      <c r="D1988" s="6">
        <v>10174</v>
      </c>
      <c r="E1988" s="6">
        <v>10174</v>
      </c>
      <c r="F1988" s="6">
        <f>E1988*0.05</f>
        <v>508.70000000000005</v>
      </c>
      <c r="G1988" s="6"/>
      <c r="H1988" s="5">
        <f>E1988-F1988</f>
        <v>9665.2999999999993</v>
      </c>
      <c r="I1988" s="6">
        <f>+I1987+G1988-H1988</f>
        <v>1429799.8349999976</v>
      </c>
      <c r="J1988" s="20" t="s">
        <v>7170</v>
      </c>
      <c r="K1988" s="7">
        <v>5</v>
      </c>
      <c r="L1988" t="s">
        <v>5540</v>
      </c>
    </row>
    <row r="1989" spans="1:12" x14ac:dyDescent="0.2">
      <c r="A1989" s="105">
        <v>41905</v>
      </c>
      <c r="B1989" s="7">
        <v>6590</v>
      </c>
      <c r="C1989" s="20" t="s">
        <v>120</v>
      </c>
      <c r="D1989" s="6">
        <v>17848.400000000001</v>
      </c>
      <c r="E1989" s="6">
        <v>17848.400000000001</v>
      </c>
      <c r="F1989" s="6">
        <v>756.29</v>
      </c>
      <c r="G1989" s="6"/>
      <c r="H1989" s="5">
        <f>E1989-F1989</f>
        <v>17092.11</v>
      </c>
      <c r="I1989" s="6">
        <f>+I1988+G1989-H1989</f>
        <v>1412707.7249999975</v>
      </c>
      <c r="J1989" s="20" t="s">
        <v>7725</v>
      </c>
      <c r="K1989" s="7">
        <v>5</v>
      </c>
      <c r="L1989" t="s">
        <v>5540</v>
      </c>
    </row>
    <row r="1990" spans="1:12" x14ac:dyDescent="0.2">
      <c r="A1990" s="105">
        <v>41905</v>
      </c>
      <c r="B1990" s="7">
        <v>6591</v>
      </c>
      <c r="C1990" s="20" t="s">
        <v>126</v>
      </c>
      <c r="D1990" s="6">
        <v>5148</v>
      </c>
      <c r="E1990" s="6">
        <v>5148</v>
      </c>
      <c r="F1990" s="6">
        <f>E1990*0.05</f>
        <v>257.40000000000003</v>
      </c>
      <c r="G1990" s="6"/>
      <c r="H1990" s="5">
        <f>E1990-F1990</f>
        <v>4890.6000000000004</v>
      </c>
      <c r="I1990" s="6">
        <f>+I1989+G1990-H1990</f>
        <v>1407817.1249999974</v>
      </c>
      <c r="J1990" s="20" t="s">
        <v>5851</v>
      </c>
      <c r="K1990" s="7">
        <v>5</v>
      </c>
      <c r="L1990" t="s">
        <v>5540</v>
      </c>
    </row>
    <row r="1991" spans="1:12" x14ac:dyDescent="0.2">
      <c r="A1991" s="105">
        <v>41905</v>
      </c>
      <c r="B1991" s="7">
        <v>6592</v>
      </c>
      <c r="C1991" s="20" t="s">
        <v>7938</v>
      </c>
      <c r="D1991" s="6">
        <v>41793</v>
      </c>
      <c r="E1991" s="6">
        <v>41793</v>
      </c>
      <c r="F1991" s="6">
        <f>E1991*0.05</f>
        <v>2089.65</v>
      </c>
      <c r="G1991" s="6"/>
      <c r="H1991" s="5">
        <f>E1991-F1991</f>
        <v>39703.35</v>
      </c>
      <c r="I1991" s="6">
        <f>+I1990+G1991-H1991</f>
        <v>1368113.7749999973</v>
      </c>
      <c r="J1991" s="20" t="s">
        <v>7573</v>
      </c>
      <c r="K1991" s="7">
        <v>5</v>
      </c>
      <c r="L1991" s="49" t="s">
        <v>5540</v>
      </c>
    </row>
    <row r="1992" spans="1:12" x14ac:dyDescent="0.2">
      <c r="A1992" s="105">
        <v>41905</v>
      </c>
      <c r="B1992" s="7">
        <v>6593</v>
      </c>
      <c r="C1992" s="20" t="s">
        <v>6015</v>
      </c>
      <c r="D1992" s="6">
        <v>11603.8</v>
      </c>
      <c r="E1992" s="6">
        <v>11603.8</v>
      </c>
      <c r="F1992" s="6"/>
      <c r="G1992" s="6"/>
      <c r="H1992" s="5">
        <f>E1992-F1992</f>
        <v>11603.8</v>
      </c>
      <c r="I1992" s="6">
        <f>+I1991+G1992-H1992</f>
        <v>1356509.9749999973</v>
      </c>
      <c r="J1992" s="20" t="s">
        <v>7932</v>
      </c>
      <c r="K1992" s="7">
        <v>5</v>
      </c>
      <c r="L1992" t="s">
        <v>5540</v>
      </c>
    </row>
    <row r="1993" spans="1:12" x14ac:dyDescent="0.2">
      <c r="A1993" s="105">
        <v>41905</v>
      </c>
      <c r="B1993" s="7">
        <v>6594</v>
      </c>
      <c r="C1993" s="20" t="s">
        <v>7830</v>
      </c>
      <c r="D1993" s="6">
        <v>150000</v>
      </c>
      <c r="E1993" s="6">
        <v>150000</v>
      </c>
      <c r="F1993" s="6">
        <f>E1993*0.05</f>
        <v>7500</v>
      </c>
      <c r="G1993" s="6"/>
      <c r="H1993" s="5">
        <f>E1993-F1993</f>
        <v>142500</v>
      </c>
      <c r="I1993" s="6">
        <f>+I1992+G1993-H1993</f>
        <v>1214009.9749999973</v>
      </c>
      <c r="J1993" s="20" t="s">
        <v>7488</v>
      </c>
      <c r="K1993" s="7">
        <v>5</v>
      </c>
      <c r="L1993" t="s">
        <v>5540</v>
      </c>
    </row>
    <row r="1994" spans="1:12" x14ac:dyDescent="0.2">
      <c r="A1994" s="105">
        <v>41905</v>
      </c>
      <c r="B1994" s="7">
        <v>6595</v>
      </c>
      <c r="C1994" s="20" t="s">
        <v>6015</v>
      </c>
      <c r="D1994" s="6">
        <v>61101.4</v>
      </c>
      <c r="E1994" s="6">
        <v>61101.4</v>
      </c>
      <c r="F1994" s="6"/>
      <c r="G1994" s="6"/>
      <c r="H1994" s="5">
        <f>E1994-F1994</f>
        <v>61101.4</v>
      </c>
      <c r="I1994" s="6">
        <f>+I1993+G1994-H1994</f>
        <v>1152908.5749999974</v>
      </c>
      <c r="J1994" s="20" t="s">
        <v>8111</v>
      </c>
      <c r="K1994" s="7">
        <v>5</v>
      </c>
      <c r="L1994" t="s">
        <v>5540</v>
      </c>
    </row>
    <row r="1995" spans="1:12" x14ac:dyDescent="0.2">
      <c r="A1995" s="105">
        <v>41905</v>
      </c>
      <c r="B1995" s="7">
        <v>6596</v>
      </c>
      <c r="C1995" s="20" t="s">
        <v>7977</v>
      </c>
      <c r="D1995" s="6">
        <v>6000</v>
      </c>
      <c r="E1995" s="6">
        <v>6000</v>
      </c>
      <c r="F1995" s="6">
        <v>171.5</v>
      </c>
      <c r="G1995" s="6"/>
      <c r="H1995" s="5">
        <f>E1995-F1995</f>
        <v>5828.5</v>
      </c>
      <c r="I1995" s="6">
        <f>+I1994+G1995-H1995</f>
        <v>1147080.0749999974</v>
      </c>
      <c r="J1995" s="20" t="s">
        <v>7691</v>
      </c>
      <c r="K1995" s="7">
        <v>5</v>
      </c>
      <c r="L1995" t="s">
        <v>5540</v>
      </c>
    </row>
    <row r="1996" spans="1:12" x14ac:dyDescent="0.2">
      <c r="A1996" s="105">
        <v>41905</v>
      </c>
      <c r="B1996" s="7">
        <v>6597</v>
      </c>
      <c r="C1996" s="19" t="s">
        <v>6605</v>
      </c>
      <c r="D1996" s="6">
        <v>32701</v>
      </c>
      <c r="E1996" s="6">
        <v>32701</v>
      </c>
      <c r="F1996" s="6">
        <v>1465.58</v>
      </c>
      <c r="G1996" s="6"/>
      <c r="H1996" s="5">
        <f>E1996-F1996</f>
        <v>31235.42</v>
      </c>
      <c r="I1996" s="6">
        <f>+I1995+G1996-H1996</f>
        <v>1115844.6549999975</v>
      </c>
      <c r="J1996" s="19" t="s">
        <v>6196</v>
      </c>
      <c r="K1996" s="7">
        <v>5</v>
      </c>
      <c r="L1996" t="s">
        <v>5540</v>
      </c>
    </row>
    <row r="1997" spans="1:12" x14ac:dyDescent="0.2">
      <c r="A1997" s="105">
        <v>41905</v>
      </c>
      <c r="B1997" s="7">
        <v>6598</v>
      </c>
      <c r="C1997" s="19" t="s">
        <v>5790</v>
      </c>
      <c r="D1997" s="6"/>
      <c r="E1997" s="6"/>
      <c r="F1997" s="6">
        <f>E1997*0.05</f>
        <v>0</v>
      </c>
      <c r="G1997" s="6"/>
      <c r="H1997" s="5">
        <f>E1997-F1997</f>
        <v>0</v>
      </c>
      <c r="I1997" s="6">
        <f>+I1996+G1997-H1997</f>
        <v>1115844.6549999975</v>
      </c>
      <c r="J1997" s="19" t="s">
        <v>5790</v>
      </c>
      <c r="K1997" s="7"/>
      <c r="L1997" t="s">
        <v>5789</v>
      </c>
    </row>
    <row r="1998" spans="1:12" x14ac:dyDescent="0.2">
      <c r="A1998" s="105">
        <v>41905</v>
      </c>
      <c r="B1998" s="7">
        <v>6599</v>
      </c>
      <c r="C1998" s="20" t="s">
        <v>8061</v>
      </c>
      <c r="D1998" s="6">
        <v>19813</v>
      </c>
      <c r="E1998" s="6">
        <v>19813</v>
      </c>
      <c r="F1998" s="6">
        <f>E1998*0.05</f>
        <v>990.65000000000009</v>
      </c>
      <c r="G1998" s="6"/>
      <c r="H1998" s="5">
        <f>E1998-F1998</f>
        <v>18822.349999999999</v>
      </c>
      <c r="I1998" s="6">
        <f>+I1997+G1998-H1998</f>
        <v>1097022.3049999974</v>
      </c>
      <c r="J1998" s="20" t="s">
        <v>6437</v>
      </c>
      <c r="K1998" s="7">
        <v>5</v>
      </c>
      <c r="L1998" s="49" t="s">
        <v>5540</v>
      </c>
    </row>
    <row r="1999" spans="1:12" x14ac:dyDescent="0.2">
      <c r="A1999" s="105">
        <v>41905</v>
      </c>
      <c r="B1999" s="7">
        <v>6600</v>
      </c>
      <c r="C1999" s="20" t="s">
        <v>267</v>
      </c>
      <c r="D1999" s="6">
        <v>11450</v>
      </c>
      <c r="E1999" s="6">
        <v>11450</v>
      </c>
      <c r="F1999" s="6">
        <v>549.62</v>
      </c>
      <c r="G1999" s="6"/>
      <c r="H1999" s="5">
        <f>E1999-F1999</f>
        <v>10900.38</v>
      </c>
      <c r="I1999" s="6">
        <f>+I1998+G1999-H1999</f>
        <v>1086121.9249999975</v>
      </c>
      <c r="J1999" s="20" t="s">
        <v>7817</v>
      </c>
      <c r="K1999" s="7">
        <v>5</v>
      </c>
      <c r="L1999" t="s">
        <v>5540</v>
      </c>
    </row>
    <row r="2000" spans="1:12" x14ac:dyDescent="0.2">
      <c r="A2000" s="105">
        <v>41905</v>
      </c>
      <c r="B2000" s="7">
        <v>6601</v>
      </c>
      <c r="C2000" s="19" t="s">
        <v>7533</v>
      </c>
      <c r="D2000" s="6">
        <v>12844.3</v>
      </c>
      <c r="E2000" s="6">
        <v>12844.3</v>
      </c>
      <c r="F2000" s="6">
        <v>544.25</v>
      </c>
      <c r="G2000" s="6"/>
      <c r="H2000" s="5">
        <f>E2000-F2000</f>
        <v>12300.05</v>
      </c>
      <c r="I2000" s="6">
        <f>+I1999+G2000-H2000</f>
        <v>1073821.8749999974</v>
      </c>
      <c r="J2000" s="19" t="s">
        <v>8110</v>
      </c>
      <c r="K2000" s="7">
        <v>5</v>
      </c>
      <c r="L2000" t="s">
        <v>5540</v>
      </c>
    </row>
    <row r="2001" spans="1:12" x14ac:dyDescent="0.2">
      <c r="A2001" s="105">
        <v>41905</v>
      </c>
      <c r="B2001" s="7">
        <v>6602</v>
      </c>
      <c r="C2001" s="19" t="s">
        <v>7970</v>
      </c>
      <c r="D2001" s="6">
        <v>8500</v>
      </c>
      <c r="E2001" s="6">
        <v>8500</v>
      </c>
      <c r="F2001" s="6">
        <f>E2001*0.05</f>
        <v>425</v>
      </c>
      <c r="G2001" s="6"/>
      <c r="H2001" s="5">
        <f>E2001-F2001</f>
        <v>8075</v>
      </c>
      <c r="I2001" s="6">
        <f>+I2000+G2001-H2001</f>
        <v>1065746.8749999974</v>
      </c>
      <c r="J2001" s="19" t="s">
        <v>2030</v>
      </c>
      <c r="K2001" s="7">
        <v>5</v>
      </c>
      <c r="L2001" t="s">
        <v>5540</v>
      </c>
    </row>
    <row r="2002" spans="1:12" x14ac:dyDescent="0.2">
      <c r="A2002" s="105">
        <v>41905</v>
      </c>
      <c r="B2002" s="7">
        <v>6603</v>
      </c>
      <c r="C2002" s="20" t="s">
        <v>7886</v>
      </c>
      <c r="D2002" s="6">
        <v>2500</v>
      </c>
      <c r="E2002" s="6">
        <v>2500</v>
      </c>
      <c r="F2002" s="6">
        <f>E2002*0.05</f>
        <v>125</v>
      </c>
      <c r="G2002" s="6"/>
      <c r="H2002" s="5">
        <f>E2002-F2002</f>
        <v>2375</v>
      </c>
      <c r="I2002" s="6">
        <f>+I2001+G2002-H2002</f>
        <v>1063371.8749999974</v>
      </c>
      <c r="J2002" s="20" t="s">
        <v>8109</v>
      </c>
      <c r="K2002" s="7">
        <v>5</v>
      </c>
      <c r="L2002" t="s">
        <v>5540</v>
      </c>
    </row>
    <row r="2003" spans="1:12" x14ac:dyDescent="0.2">
      <c r="A2003" s="105">
        <v>41905</v>
      </c>
      <c r="B2003" s="7">
        <v>6604</v>
      </c>
      <c r="C2003" s="20" t="s">
        <v>8108</v>
      </c>
      <c r="D2003" s="6">
        <v>25000</v>
      </c>
      <c r="E2003" s="6">
        <v>25000</v>
      </c>
      <c r="F2003" s="6">
        <f>E2003*0.05</f>
        <v>1250</v>
      </c>
      <c r="G2003" s="6"/>
      <c r="H2003" s="5">
        <f>E2003-F2003</f>
        <v>23750</v>
      </c>
      <c r="I2003" s="6">
        <f>+I2002+G2003-H2003</f>
        <v>1039621.8749999974</v>
      </c>
      <c r="J2003" s="20" t="s">
        <v>8107</v>
      </c>
      <c r="K2003" s="7">
        <v>5</v>
      </c>
      <c r="L2003" t="s">
        <v>5540</v>
      </c>
    </row>
    <row r="2004" spans="1:12" x14ac:dyDescent="0.2">
      <c r="A2004" s="105">
        <v>41905</v>
      </c>
      <c r="B2004" s="7">
        <v>6605</v>
      </c>
      <c r="C2004" s="20" t="s">
        <v>7783</v>
      </c>
      <c r="D2004" s="6">
        <v>3500</v>
      </c>
      <c r="E2004" s="6">
        <v>3500</v>
      </c>
      <c r="F2004" s="6">
        <f>E2004*0.05</f>
        <v>175</v>
      </c>
      <c r="G2004" s="6"/>
      <c r="H2004" s="5">
        <f>E2004-F2004</f>
        <v>3325</v>
      </c>
      <c r="I2004" s="6">
        <f>+I2003+G2004-H2004</f>
        <v>1036296.8749999974</v>
      </c>
      <c r="J2004" s="19" t="s">
        <v>8106</v>
      </c>
      <c r="K2004" s="7"/>
      <c r="L2004" s="49" t="s">
        <v>5540</v>
      </c>
    </row>
    <row r="2005" spans="1:12" x14ac:dyDescent="0.2">
      <c r="A2005" s="105">
        <v>41905</v>
      </c>
      <c r="B2005" s="7">
        <v>6606</v>
      </c>
      <c r="C2005" s="20" t="s">
        <v>7566</v>
      </c>
      <c r="D2005" s="6">
        <v>700</v>
      </c>
      <c r="E2005" s="6">
        <v>700</v>
      </c>
      <c r="F2005" s="6">
        <f>E2005*0.05</f>
        <v>35</v>
      </c>
      <c r="G2005" s="6"/>
      <c r="H2005" s="5">
        <f>E2005-F2005</f>
        <v>665</v>
      </c>
      <c r="I2005" s="6">
        <f>+I2004+G2005-H2005</f>
        <v>1035631.8749999974</v>
      </c>
      <c r="J2005" s="19"/>
      <c r="K2005" s="7"/>
      <c r="L2005" t="s">
        <v>5540</v>
      </c>
    </row>
    <row r="2006" spans="1:12" x14ac:dyDescent="0.2">
      <c r="A2006" s="105">
        <v>41905</v>
      </c>
      <c r="B2006" s="7">
        <v>6607</v>
      </c>
      <c r="C2006" s="19" t="s">
        <v>8105</v>
      </c>
      <c r="D2006" s="6">
        <v>4244.18</v>
      </c>
      <c r="E2006" s="6">
        <v>4244.18</v>
      </c>
      <c r="F2006" s="6">
        <v>179.84</v>
      </c>
      <c r="G2006" s="6"/>
      <c r="H2006" s="5">
        <f>E2006-F2006</f>
        <v>4064.34</v>
      </c>
      <c r="I2006" s="6">
        <f>+I2005+G2006-H2006</f>
        <v>1031567.5349999975</v>
      </c>
      <c r="J2006" s="19" t="s">
        <v>8104</v>
      </c>
      <c r="K2006" s="7">
        <v>5</v>
      </c>
      <c r="L2006" t="s">
        <v>5540</v>
      </c>
    </row>
    <row r="2007" spans="1:12" x14ac:dyDescent="0.2">
      <c r="A2007" s="105">
        <v>41905</v>
      </c>
      <c r="B2007" s="7">
        <v>6608</v>
      </c>
      <c r="C2007" s="20" t="s">
        <v>5871</v>
      </c>
      <c r="D2007" s="6">
        <v>14650</v>
      </c>
      <c r="E2007" s="6">
        <v>14650</v>
      </c>
      <c r="F2007" s="6">
        <f>E2007*0.05</f>
        <v>732.5</v>
      </c>
      <c r="G2007" s="6"/>
      <c r="H2007" s="5">
        <f>E2007-F2007</f>
        <v>13917.5</v>
      </c>
      <c r="I2007" s="6">
        <f>+I2006+G2007-H2007</f>
        <v>1017650.0349999975</v>
      </c>
      <c r="J2007" s="19" t="s">
        <v>7293</v>
      </c>
      <c r="K2007" s="7">
        <v>5</v>
      </c>
      <c r="L2007" t="s">
        <v>5540</v>
      </c>
    </row>
    <row r="2008" spans="1:12" x14ac:dyDescent="0.2">
      <c r="A2008" s="105">
        <v>41907</v>
      </c>
      <c r="B2008" s="7">
        <v>6609</v>
      </c>
      <c r="C2008" s="19" t="s">
        <v>5790</v>
      </c>
      <c r="D2008" s="6"/>
      <c r="E2008" s="6"/>
      <c r="F2008" s="6">
        <f>E2008*0.05</f>
        <v>0</v>
      </c>
      <c r="G2008" s="6"/>
      <c r="H2008" s="5">
        <f>E2008-F2008</f>
        <v>0</v>
      </c>
      <c r="I2008" s="6">
        <f>+I2007+G2008-H2008</f>
        <v>1017650.0349999975</v>
      </c>
      <c r="J2008" s="19" t="s">
        <v>5790</v>
      </c>
      <c r="K2008" s="7"/>
      <c r="L2008" t="s">
        <v>5789</v>
      </c>
    </row>
    <row r="2009" spans="1:12" x14ac:dyDescent="0.2">
      <c r="A2009" s="105">
        <v>41907</v>
      </c>
      <c r="B2009" s="34">
        <v>6610</v>
      </c>
      <c r="C2009" s="19" t="s">
        <v>7458</v>
      </c>
      <c r="D2009" s="6">
        <v>6400</v>
      </c>
      <c r="E2009" s="6">
        <v>6400</v>
      </c>
      <c r="F2009" s="6"/>
      <c r="G2009" s="6"/>
      <c r="H2009" s="5">
        <f>E2009-F2009</f>
        <v>6400</v>
      </c>
      <c r="I2009" s="6">
        <f>+I2008+G2009-H2009</f>
        <v>1011250.0349999975</v>
      </c>
      <c r="J2009" s="19" t="s">
        <v>8087</v>
      </c>
      <c r="K2009" s="7"/>
      <c r="L2009" t="s">
        <v>5540</v>
      </c>
    </row>
    <row r="2010" spans="1:12" x14ac:dyDescent="0.2">
      <c r="A2010" s="105">
        <v>41907</v>
      </c>
      <c r="B2010" s="7">
        <v>6611</v>
      </c>
      <c r="C2010" s="19" t="s">
        <v>6206</v>
      </c>
      <c r="D2010" s="6">
        <v>7800</v>
      </c>
      <c r="E2010" s="6">
        <v>7800</v>
      </c>
      <c r="F2010" s="6"/>
      <c r="G2010" s="6"/>
      <c r="H2010" s="5">
        <f>E2010-F2010</f>
        <v>7800</v>
      </c>
      <c r="I2010" s="6">
        <f>+I2009+G2010-H2010</f>
        <v>1003450.0349999975</v>
      </c>
      <c r="J2010" s="19" t="s">
        <v>8103</v>
      </c>
      <c r="K2010" s="7"/>
      <c r="L2010" t="s">
        <v>5540</v>
      </c>
    </row>
    <row r="2011" spans="1:12" x14ac:dyDescent="0.2">
      <c r="A2011" s="105">
        <v>41908</v>
      </c>
      <c r="B2011" s="7">
        <v>6612</v>
      </c>
      <c r="C2011" s="19" t="s">
        <v>7799</v>
      </c>
      <c r="D2011" s="6">
        <v>3500</v>
      </c>
      <c r="E2011" s="6">
        <v>3500</v>
      </c>
      <c r="F2011" s="6"/>
      <c r="G2011" s="6"/>
      <c r="H2011" s="5">
        <f>E2011-F2011</f>
        <v>3500</v>
      </c>
      <c r="I2011" s="4">
        <f>+I2010+G2011-H2011</f>
        <v>999950.03499999747</v>
      </c>
      <c r="J2011" s="19" t="s">
        <v>7364</v>
      </c>
      <c r="K2011" s="7">
        <v>5</v>
      </c>
      <c r="L2011" s="49" t="s">
        <v>5540</v>
      </c>
    </row>
    <row r="2012" spans="1:12" x14ac:dyDescent="0.2">
      <c r="A2012" s="105">
        <v>41911</v>
      </c>
      <c r="B2012" s="7">
        <v>6613</v>
      </c>
      <c r="C2012" s="19" t="s">
        <v>7826</v>
      </c>
      <c r="D2012" s="6">
        <v>5000</v>
      </c>
      <c r="E2012" s="6">
        <v>5000</v>
      </c>
      <c r="F2012" s="6">
        <v>500</v>
      </c>
      <c r="G2012" s="6"/>
      <c r="H2012" s="5">
        <f>E2012-F2012</f>
        <v>4500</v>
      </c>
      <c r="I2012" s="6">
        <f>+I2011+G2012-H2012</f>
        <v>995450.03499999747</v>
      </c>
      <c r="J2012" s="19" t="s">
        <v>8102</v>
      </c>
      <c r="K2012" s="7">
        <v>5</v>
      </c>
      <c r="L2012" t="s">
        <v>5540</v>
      </c>
    </row>
    <row r="2013" spans="1:12" x14ac:dyDescent="0.2">
      <c r="A2013" s="108">
        <v>41911</v>
      </c>
      <c r="B2013" s="7">
        <v>6614</v>
      </c>
      <c r="C2013" s="20" t="s">
        <v>7902</v>
      </c>
      <c r="D2013" s="6">
        <v>33750</v>
      </c>
      <c r="E2013" s="6">
        <v>33750</v>
      </c>
      <c r="F2013" s="6"/>
      <c r="G2013" s="6"/>
      <c r="H2013" s="5">
        <f>E2013-F2013</f>
        <v>33750</v>
      </c>
      <c r="I2013" s="6">
        <f>+I2012+G2013-H2013</f>
        <v>961700.03499999747</v>
      </c>
      <c r="J2013" s="20" t="s">
        <v>7837</v>
      </c>
      <c r="K2013" s="7"/>
      <c r="L2013" s="49" t="s">
        <v>5540</v>
      </c>
    </row>
    <row r="2014" spans="1:12" x14ac:dyDescent="0.2">
      <c r="A2014" s="105">
        <v>41911</v>
      </c>
      <c r="B2014" s="7"/>
      <c r="C2014" s="20" t="s">
        <v>7028</v>
      </c>
      <c r="D2014" s="6">
        <v>445150</v>
      </c>
      <c r="E2014" s="6">
        <v>445150</v>
      </c>
      <c r="F2014" s="6"/>
      <c r="G2014" s="6"/>
      <c r="H2014" s="5">
        <f>E2014-F2014</f>
        <v>445150</v>
      </c>
      <c r="I2014" s="6">
        <f>+I2013+G2014-H2014</f>
        <v>516550.03499999747</v>
      </c>
      <c r="J2014" s="20" t="s">
        <v>8101</v>
      </c>
      <c r="K2014" s="7"/>
    </row>
    <row r="2015" spans="1:12" x14ac:dyDescent="0.2">
      <c r="A2015" s="105">
        <v>41911</v>
      </c>
      <c r="B2015" s="7">
        <v>6615</v>
      </c>
      <c r="C2015" s="19" t="s">
        <v>7029</v>
      </c>
      <c r="D2015" s="6">
        <v>300</v>
      </c>
      <c r="E2015" s="6">
        <v>300</v>
      </c>
      <c r="F2015" s="6"/>
      <c r="G2015" s="6"/>
      <c r="H2015" s="5">
        <f>E2015-F2015</f>
        <v>300</v>
      </c>
      <c r="I2015" s="6">
        <f>+I2014+G2015-H2015</f>
        <v>516250.03499999747</v>
      </c>
      <c r="J2015" s="19" t="s">
        <v>6080</v>
      </c>
      <c r="K2015" s="7"/>
      <c r="L2015" s="49" t="s">
        <v>5540</v>
      </c>
    </row>
    <row r="2016" spans="1:12" x14ac:dyDescent="0.2">
      <c r="A2016" s="105">
        <v>41912</v>
      </c>
      <c r="B2016" s="7">
        <v>6616</v>
      </c>
      <c r="C2016" s="19" t="s">
        <v>7090</v>
      </c>
      <c r="D2016" s="6">
        <v>44400</v>
      </c>
      <c r="E2016" s="6">
        <v>44400</v>
      </c>
      <c r="F2016" s="6"/>
      <c r="G2016" s="6"/>
      <c r="H2016" s="5">
        <f>E2016-F2016</f>
        <v>44400</v>
      </c>
      <c r="I2016" s="6">
        <f>+I2015+G2016-H2016</f>
        <v>471850.03499999747</v>
      </c>
      <c r="J2016" s="19" t="s">
        <v>8100</v>
      </c>
      <c r="K2016" s="7"/>
      <c r="L2016" s="49" t="s">
        <v>5540</v>
      </c>
    </row>
    <row r="2017" spans="1:12" x14ac:dyDescent="0.2">
      <c r="A2017" s="105"/>
      <c r="B2017" s="7"/>
      <c r="C2017" s="20" t="s">
        <v>7117</v>
      </c>
      <c r="D2017" s="6"/>
      <c r="E2017" s="6"/>
      <c r="F2017" s="6"/>
      <c r="G2017" s="6"/>
      <c r="H2017" s="31">
        <v>2486.13</v>
      </c>
      <c r="I2017" s="6">
        <f>+I2016+G2017-H2017</f>
        <v>469363.90499999747</v>
      </c>
      <c r="J2017" s="19"/>
      <c r="K2017" s="7"/>
    </row>
    <row r="2018" spans="1:12" x14ac:dyDescent="0.2">
      <c r="A2018" s="19"/>
      <c r="B2018" s="7"/>
      <c r="C2018" s="87" t="s">
        <v>8099</v>
      </c>
      <c r="D2018" s="6"/>
      <c r="E2018" s="6"/>
      <c r="F2018" s="6">
        <f>E2018*0.05</f>
        <v>0</v>
      </c>
      <c r="G2018" s="6"/>
      <c r="H2018" s="31"/>
      <c r="I2018" s="13">
        <f>+I2017+G2018-H2018</f>
        <v>469363.90499999747</v>
      </c>
      <c r="J2018" s="19"/>
      <c r="K2018" s="7"/>
    </row>
    <row r="2019" spans="1:12" x14ac:dyDescent="0.2">
      <c r="A2019" s="105">
        <v>41912</v>
      </c>
      <c r="B2019" s="7">
        <v>6617</v>
      </c>
      <c r="C2019" s="19" t="s">
        <v>8098</v>
      </c>
      <c r="D2019" s="6">
        <v>4000</v>
      </c>
      <c r="E2019" s="6">
        <v>4000</v>
      </c>
      <c r="F2019" s="6"/>
      <c r="G2019" s="6"/>
      <c r="H2019" s="5">
        <f>E2019-F2019</f>
        <v>4000</v>
      </c>
      <c r="I2019" s="6">
        <f>+I2018+G2019-H2019</f>
        <v>465363.90499999747</v>
      </c>
      <c r="J2019" s="19" t="s">
        <v>8097</v>
      </c>
      <c r="K2019" s="7"/>
      <c r="L2019" s="49" t="s">
        <v>5540</v>
      </c>
    </row>
    <row r="2020" spans="1:12" x14ac:dyDescent="0.2">
      <c r="A2020" s="105">
        <v>41915</v>
      </c>
      <c r="B2020" s="7">
        <v>6618</v>
      </c>
      <c r="C2020" s="19" t="s">
        <v>8096</v>
      </c>
      <c r="D2020" s="6">
        <v>2500</v>
      </c>
      <c r="E2020" s="6">
        <v>2500</v>
      </c>
      <c r="F2020" s="6"/>
      <c r="G2020" s="6"/>
      <c r="H2020" s="5">
        <f>E2020-F2020</f>
        <v>2500</v>
      </c>
      <c r="I2020" s="6">
        <f>+I2019+G2020-H2020</f>
        <v>462863.90499999747</v>
      </c>
      <c r="J2020" s="20" t="s">
        <v>6550</v>
      </c>
      <c r="K2020" s="7"/>
      <c r="L2020" s="49" t="s">
        <v>5540</v>
      </c>
    </row>
    <row r="2021" spans="1:12" ht="11.25" customHeight="1" x14ac:dyDescent="0.2">
      <c r="A2021" s="105">
        <v>41915</v>
      </c>
      <c r="B2021" s="7">
        <v>6619</v>
      </c>
      <c r="C2021" s="20" t="s">
        <v>7799</v>
      </c>
      <c r="D2021" s="6">
        <v>3500</v>
      </c>
      <c r="E2021" s="6">
        <v>3500</v>
      </c>
      <c r="F2021" s="6"/>
      <c r="G2021" s="6"/>
      <c r="H2021" s="5">
        <f>E2021-F2021</f>
        <v>3500</v>
      </c>
      <c r="I2021" s="6">
        <f>+I2020+G2021-H2021</f>
        <v>459363.90499999747</v>
      </c>
      <c r="J2021" s="20" t="s">
        <v>7364</v>
      </c>
      <c r="K2021" s="7">
        <v>5</v>
      </c>
      <c r="L2021" s="49" t="s">
        <v>5540</v>
      </c>
    </row>
    <row r="2022" spans="1:12" x14ac:dyDescent="0.2">
      <c r="A2022" s="105">
        <v>41919</v>
      </c>
      <c r="B2022" s="7">
        <v>6620</v>
      </c>
      <c r="C2022" s="20" t="s">
        <v>6442</v>
      </c>
      <c r="D2022" s="6">
        <v>1000</v>
      </c>
      <c r="E2022" s="6">
        <v>1000</v>
      </c>
      <c r="F2022" s="6"/>
      <c r="G2022" s="6"/>
      <c r="H2022" s="5">
        <f>E2022-F2022</f>
        <v>1000</v>
      </c>
      <c r="I2022" s="6">
        <f>+I2021+G2022-H2022</f>
        <v>458363.90499999747</v>
      </c>
      <c r="J2022" s="20" t="s">
        <v>8095</v>
      </c>
      <c r="K2022" s="7"/>
      <c r="L2022" s="49" t="s">
        <v>5540</v>
      </c>
    </row>
    <row r="2023" spans="1:12" x14ac:dyDescent="0.2">
      <c r="A2023" s="105">
        <v>41919</v>
      </c>
      <c r="B2023" s="7">
        <v>6621</v>
      </c>
      <c r="C2023" s="20" t="s">
        <v>7466</v>
      </c>
      <c r="D2023" s="6">
        <v>2000</v>
      </c>
      <c r="E2023" s="6">
        <v>2000</v>
      </c>
      <c r="F2023" s="6"/>
      <c r="G2023" s="6"/>
      <c r="H2023" s="5">
        <f>E2023-F2023</f>
        <v>2000</v>
      </c>
      <c r="I2023" s="6">
        <f>+I2022+G2023-H2023</f>
        <v>456363.90499999747</v>
      </c>
      <c r="J2023" s="20" t="s">
        <v>8095</v>
      </c>
      <c r="K2023" s="7"/>
      <c r="L2023" s="49" t="s">
        <v>5540</v>
      </c>
    </row>
    <row r="2024" spans="1:12" x14ac:dyDescent="0.2">
      <c r="A2024" s="105">
        <v>41919</v>
      </c>
      <c r="B2024" s="7">
        <v>6622</v>
      </c>
      <c r="C2024" s="20" t="s">
        <v>8094</v>
      </c>
      <c r="D2024" s="6">
        <v>600</v>
      </c>
      <c r="E2024" s="6">
        <v>600</v>
      </c>
      <c r="F2024" s="6"/>
      <c r="G2024" s="6"/>
      <c r="H2024" s="5">
        <f>E2024-F2024</f>
        <v>600</v>
      </c>
      <c r="I2024" s="6">
        <f>+I2023+G2024-H2024</f>
        <v>455763.90499999747</v>
      </c>
      <c r="J2024" s="20" t="s">
        <v>7588</v>
      </c>
      <c r="K2024" s="7"/>
      <c r="L2024" s="49" t="s">
        <v>5540</v>
      </c>
    </row>
    <row r="2025" spans="1:12" x14ac:dyDescent="0.2">
      <c r="A2025" s="105">
        <v>41919</v>
      </c>
      <c r="B2025" s="7">
        <v>6623</v>
      </c>
      <c r="C2025" s="20" t="s">
        <v>8093</v>
      </c>
      <c r="D2025" s="6">
        <v>600</v>
      </c>
      <c r="E2025" s="6">
        <v>600</v>
      </c>
      <c r="F2025" s="6"/>
      <c r="G2025" s="6"/>
      <c r="H2025" s="5">
        <f>E2025-F2025</f>
        <v>600</v>
      </c>
      <c r="I2025" s="6">
        <f>+I2024+G2025-H2025</f>
        <v>455163.90499999747</v>
      </c>
      <c r="J2025" s="20" t="s">
        <v>7588</v>
      </c>
      <c r="K2025" s="7"/>
      <c r="L2025" s="49" t="s">
        <v>5540</v>
      </c>
    </row>
    <row r="2026" spans="1:12" x14ac:dyDescent="0.2">
      <c r="A2026" s="105">
        <v>41919</v>
      </c>
      <c r="B2026" s="7">
        <v>6624</v>
      </c>
      <c r="C2026" s="20" t="s">
        <v>7514</v>
      </c>
      <c r="D2026" s="6">
        <v>2600</v>
      </c>
      <c r="E2026" s="6">
        <v>2600</v>
      </c>
      <c r="F2026" s="6"/>
      <c r="G2026" s="6"/>
      <c r="H2026" s="5">
        <f>E2026-F2026</f>
        <v>2600</v>
      </c>
      <c r="I2026" s="6">
        <f>+I2025+G2026-H2026</f>
        <v>452563.90499999747</v>
      </c>
      <c r="J2026" s="20" t="s">
        <v>8076</v>
      </c>
      <c r="K2026" s="7"/>
      <c r="L2026" s="49" t="s">
        <v>5540</v>
      </c>
    </row>
    <row r="2027" spans="1:12" x14ac:dyDescent="0.2">
      <c r="A2027" s="105">
        <v>41922</v>
      </c>
      <c r="B2027" s="7">
        <v>6625</v>
      </c>
      <c r="C2027" s="20" t="s">
        <v>7799</v>
      </c>
      <c r="D2027" s="6">
        <v>3500</v>
      </c>
      <c r="E2027" s="6">
        <v>3500</v>
      </c>
      <c r="F2027" s="6"/>
      <c r="G2027" s="6"/>
      <c r="H2027" s="5">
        <f>E2027-F2027</f>
        <v>3500</v>
      </c>
      <c r="I2027" s="6">
        <f>+I2026+G2027-H2027</f>
        <v>449063.90499999747</v>
      </c>
      <c r="J2027" s="19" t="s">
        <v>7364</v>
      </c>
      <c r="K2027" s="7">
        <v>5</v>
      </c>
      <c r="L2027" s="49" t="s">
        <v>5540</v>
      </c>
    </row>
    <row r="2028" spans="1:12" x14ac:dyDescent="0.2">
      <c r="A2028" s="105">
        <v>41922</v>
      </c>
      <c r="B2028" s="34">
        <v>6626</v>
      </c>
      <c r="C2028" s="20" t="s">
        <v>7320</v>
      </c>
      <c r="D2028" s="6">
        <v>2100</v>
      </c>
      <c r="E2028" s="6">
        <v>2100</v>
      </c>
      <c r="F2028" s="6">
        <v>40</v>
      </c>
      <c r="G2028" s="6"/>
      <c r="H2028" s="5">
        <f>E2028-F2028</f>
        <v>2060</v>
      </c>
      <c r="I2028" s="6">
        <f>+I2027+G2028-H2028</f>
        <v>447003.90499999747</v>
      </c>
      <c r="J2028" s="20" t="s">
        <v>8092</v>
      </c>
      <c r="K2028" s="7">
        <v>5</v>
      </c>
      <c r="L2028" s="49" t="s">
        <v>5540</v>
      </c>
    </row>
    <row r="2029" spans="1:12" x14ac:dyDescent="0.2">
      <c r="A2029" s="105">
        <v>41926</v>
      </c>
      <c r="B2029" s="7">
        <v>6627</v>
      </c>
      <c r="C2029" s="19" t="s">
        <v>5790</v>
      </c>
      <c r="D2029" s="6"/>
      <c r="E2029" s="6"/>
      <c r="F2029" s="6">
        <f>E2029*0.05</f>
        <v>0</v>
      </c>
      <c r="G2029" s="6"/>
      <c r="H2029" s="5">
        <f>E2029-F2029</f>
        <v>0</v>
      </c>
      <c r="I2029" s="6">
        <f>+I2028+G2029-H2029</f>
        <v>447003.90499999747</v>
      </c>
      <c r="J2029" s="19" t="s">
        <v>5790</v>
      </c>
      <c r="K2029" s="7"/>
      <c r="L2029" t="s">
        <v>5789</v>
      </c>
    </row>
    <row r="2030" spans="1:12" x14ac:dyDescent="0.2">
      <c r="A2030" s="105">
        <v>41926</v>
      </c>
      <c r="B2030" s="7">
        <v>6628</v>
      </c>
      <c r="C2030" s="19" t="s">
        <v>5790</v>
      </c>
      <c r="D2030" s="6"/>
      <c r="E2030" s="6"/>
      <c r="F2030" s="6">
        <f>E2030*0.05</f>
        <v>0</v>
      </c>
      <c r="G2030" s="6"/>
      <c r="H2030" s="5">
        <f>E2030-F2030</f>
        <v>0</v>
      </c>
      <c r="I2030" s="6">
        <f>+I2029+G2030-H2030</f>
        <v>447003.90499999747</v>
      </c>
      <c r="J2030" s="19" t="s">
        <v>5790</v>
      </c>
      <c r="K2030" s="7"/>
      <c r="L2030" t="s">
        <v>5789</v>
      </c>
    </row>
    <row r="2031" spans="1:12" x14ac:dyDescent="0.2">
      <c r="A2031" s="105">
        <v>41926</v>
      </c>
      <c r="B2031" s="7">
        <v>6629</v>
      </c>
      <c r="C2031" s="19" t="s">
        <v>7029</v>
      </c>
      <c r="D2031" s="6">
        <v>2000</v>
      </c>
      <c r="E2031" s="6">
        <v>2000</v>
      </c>
      <c r="F2031" s="6"/>
      <c r="G2031" s="6"/>
      <c r="H2031" s="5">
        <f>E2031-F2031</f>
        <v>2000</v>
      </c>
      <c r="I2031" s="6">
        <f>+I2030+G2031-H2031</f>
        <v>445003.90499999747</v>
      </c>
      <c r="J2031" s="19" t="s">
        <v>6855</v>
      </c>
      <c r="K2031" s="7"/>
      <c r="L2031" s="49" t="s">
        <v>5540</v>
      </c>
    </row>
    <row r="2032" spans="1:12" x14ac:dyDescent="0.2">
      <c r="A2032" s="105">
        <v>41926</v>
      </c>
      <c r="B2032" s="7">
        <v>6630</v>
      </c>
      <c r="C2032" s="19" t="s">
        <v>7795</v>
      </c>
      <c r="D2032" s="6">
        <v>300</v>
      </c>
      <c r="E2032" s="6">
        <v>300</v>
      </c>
      <c r="F2032" s="6"/>
      <c r="G2032" s="6"/>
      <c r="H2032" s="5">
        <f>E2032-F2032</f>
        <v>300</v>
      </c>
      <c r="I2032" s="6">
        <f>+I2031+G2032-H2032</f>
        <v>444703.90499999747</v>
      </c>
      <c r="J2032" s="19" t="s">
        <v>8091</v>
      </c>
      <c r="K2032" s="7"/>
      <c r="L2032" s="49" t="s">
        <v>5540</v>
      </c>
    </row>
    <row r="2033" spans="1:12" x14ac:dyDescent="0.2">
      <c r="A2033" s="105">
        <v>41927</v>
      </c>
      <c r="B2033" s="7">
        <v>6631</v>
      </c>
      <c r="C2033" s="19" t="s">
        <v>7466</v>
      </c>
      <c r="D2033" s="6">
        <v>2000</v>
      </c>
      <c r="E2033" s="6">
        <v>2000</v>
      </c>
      <c r="F2033" s="6"/>
      <c r="G2033" s="6"/>
      <c r="H2033" s="5">
        <f>E2033-F2033</f>
        <v>2000</v>
      </c>
      <c r="I2033" s="6">
        <f>+I2032+G2033-H2033</f>
        <v>442703.90499999747</v>
      </c>
      <c r="J2033" s="19" t="s">
        <v>3820</v>
      </c>
      <c r="K2033" s="7"/>
      <c r="L2033" s="49" t="s">
        <v>5540</v>
      </c>
    </row>
    <row r="2034" spans="1:12" x14ac:dyDescent="0.2">
      <c r="A2034" s="105">
        <v>41927</v>
      </c>
      <c r="B2034" s="7">
        <v>6632</v>
      </c>
      <c r="C2034" s="19" t="s">
        <v>5790</v>
      </c>
      <c r="D2034" s="6"/>
      <c r="E2034" s="6"/>
      <c r="F2034" s="6">
        <f>E2034*0.05</f>
        <v>0</v>
      </c>
      <c r="G2034" s="6"/>
      <c r="H2034" s="5">
        <f>E2034-F2034</f>
        <v>0</v>
      </c>
      <c r="I2034" s="6">
        <f>+I2033+G2034-H2034</f>
        <v>442703.90499999747</v>
      </c>
      <c r="J2034" s="19" t="s">
        <v>5790</v>
      </c>
      <c r="K2034" s="7"/>
      <c r="L2034" t="s">
        <v>5789</v>
      </c>
    </row>
    <row r="2035" spans="1:12" x14ac:dyDescent="0.2">
      <c r="A2035" s="105">
        <v>41927</v>
      </c>
      <c r="B2035" s="7">
        <v>6633</v>
      </c>
      <c r="C2035" s="19" t="s">
        <v>7083</v>
      </c>
      <c r="D2035" s="6">
        <v>1500</v>
      </c>
      <c r="E2035" s="6">
        <v>1500</v>
      </c>
      <c r="F2035" s="6"/>
      <c r="G2035" s="6"/>
      <c r="H2035" s="5">
        <f>E2035-F2035</f>
        <v>1500</v>
      </c>
      <c r="I2035" s="6">
        <f>+I2034+G2035-H2035</f>
        <v>441203.90499999747</v>
      </c>
      <c r="J2035" s="19" t="s">
        <v>3820</v>
      </c>
      <c r="K2035" s="7"/>
      <c r="L2035" s="49" t="s">
        <v>5540</v>
      </c>
    </row>
    <row r="2036" spans="1:12" x14ac:dyDescent="0.2">
      <c r="A2036" s="105">
        <v>41927</v>
      </c>
      <c r="B2036" s="7">
        <v>6634</v>
      </c>
      <c r="C2036" s="19" t="s">
        <v>6442</v>
      </c>
      <c r="D2036" s="6">
        <v>1300</v>
      </c>
      <c r="E2036" s="6">
        <v>1300</v>
      </c>
      <c r="F2036" s="6"/>
      <c r="G2036" s="6"/>
      <c r="H2036" s="5">
        <f>E2036-F2036</f>
        <v>1300</v>
      </c>
      <c r="I2036" s="6">
        <f>+I2035+G2036-H2036</f>
        <v>439903.90499999747</v>
      </c>
      <c r="J2036" s="19" t="s">
        <v>3820</v>
      </c>
      <c r="K2036" s="7"/>
      <c r="L2036" s="49" t="s">
        <v>5540</v>
      </c>
    </row>
    <row r="2037" spans="1:12" x14ac:dyDescent="0.2">
      <c r="A2037" s="105">
        <v>41929</v>
      </c>
      <c r="B2037" s="7">
        <v>6635</v>
      </c>
      <c r="C2037" s="19" t="s">
        <v>5790</v>
      </c>
      <c r="D2037" s="6"/>
      <c r="E2037" s="6"/>
      <c r="F2037" s="6">
        <f>E2037*0.05</f>
        <v>0</v>
      </c>
      <c r="G2037" s="6"/>
      <c r="H2037" s="5">
        <f>E2037-F2037</f>
        <v>0</v>
      </c>
      <c r="I2037" s="6">
        <f>+I2036+G2037-H2037</f>
        <v>439903.90499999747</v>
      </c>
      <c r="J2037" s="19" t="s">
        <v>5790</v>
      </c>
      <c r="K2037" s="7"/>
      <c r="L2037" t="s">
        <v>5789</v>
      </c>
    </row>
    <row r="2038" spans="1:12" x14ac:dyDescent="0.2">
      <c r="A2038" s="105">
        <v>41929</v>
      </c>
      <c r="B2038" s="7">
        <v>6636</v>
      </c>
      <c r="C2038" s="19" t="s">
        <v>7799</v>
      </c>
      <c r="D2038" s="6">
        <v>3500</v>
      </c>
      <c r="E2038" s="6">
        <v>3500</v>
      </c>
      <c r="F2038" s="6"/>
      <c r="G2038" s="6"/>
      <c r="H2038" s="5">
        <f>E2038-F2038</f>
        <v>3500</v>
      </c>
      <c r="I2038" s="6">
        <f>+I2037+G2038-H2038</f>
        <v>436403.90499999747</v>
      </c>
      <c r="J2038" s="19" t="s">
        <v>7364</v>
      </c>
      <c r="K2038" s="7">
        <v>5</v>
      </c>
      <c r="L2038" s="49" t="s">
        <v>5540</v>
      </c>
    </row>
    <row r="2039" spans="1:12" x14ac:dyDescent="0.2">
      <c r="A2039" s="105">
        <v>41932</v>
      </c>
      <c r="B2039" s="7">
        <v>6637</v>
      </c>
      <c r="C2039" s="19" t="s">
        <v>7029</v>
      </c>
      <c r="D2039" s="6">
        <v>1500</v>
      </c>
      <c r="E2039" s="6">
        <v>1500</v>
      </c>
      <c r="F2039" s="6"/>
      <c r="G2039" s="6"/>
      <c r="H2039" s="5">
        <f>E2039-F2039</f>
        <v>1500</v>
      </c>
      <c r="I2039" s="6">
        <f>+I2038+G2039-H2039</f>
        <v>434903.90499999747</v>
      </c>
      <c r="J2039" s="19" t="s">
        <v>3820</v>
      </c>
      <c r="K2039" s="7"/>
      <c r="L2039" s="49" t="s">
        <v>5540</v>
      </c>
    </row>
    <row r="2040" spans="1:12" x14ac:dyDescent="0.2">
      <c r="A2040" s="105">
        <v>41935</v>
      </c>
      <c r="B2040" s="7"/>
      <c r="C2040" s="20" t="s">
        <v>6097</v>
      </c>
      <c r="D2040" s="6"/>
      <c r="E2040" s="6"/>
      <c r="F2040" s="6">
        <f>E2040*0.05</f>
        <v>0</v>
      </c>
      <c r="G2040" s="6">
        <v>1147675.6100000001</v>
      </c>
      <c r="H2040" s="5">
        <f>E2040-F2040</f>
        <v>0</v>
      </c>
      <c r="I2040" s="6">
        <f>+I2039+G2040-H2040</f>
        <v>1582579.5149999976</v>
      </c>
      <c r="J2040" s="19"/>
      <c r="K2040" s="7"/>
    </row>
    <row r="2041" spans="1:12" x14ac:dyDescent="0.2">
      <c r="A2041" s="105">
        <v>41935</v>
      </c>
      <c r="B2041" s="7">
        <v>6638</v>
      </c>
      <c r="C2041" s="19" t="s">
        <v>7029</v>
      </c>
      <c r="D2041" s="6">
        <v>300</v>
      </c>
      <c r="E2041" s="6">
        <v>300</v>
      </c>
      <c r="F2041" s="6"/>
      <c r="G2041" s="6"/>
      <c r="H2041" s="5">
        <f>E2041-F2041</f>
        <v>300</v>
      </c>
      <c r="I2041" s="6">
        <f>+I2040+G2041-H2041</f>
        <v>1582279.5149999976</v>
      </c>
      <c r="J2041" s="19" t="s">
        <v>3820</v>
      </c>
      <c r="K2041" s="7"/>
      <c r="L2041" s="49" t="s">
        <v>5540</v>
      </c>
    </row>
    <row r="2042" spans="1:12" x14ac:dyDescent="0.2">
      <c r="A2042" s="105">
        <v>41936</v>
      </c>
      <c r="B2042" s="7"/>
      <c r="C2042" s="20" t="s">
        <v>8090</v>
      </c>
      <c r="D2042" s="6">
        <v>424640</v>
      </c>
      <c r="E2042" s="6">
        <v>424640</v>
      </c>
      <c r="F2042" s="6"/>
      <c r="G2042" s="6"/>
      <c r="H2042" s="5">
        <f>E2042-F2042</f>
        <v>424640</v>
      </c>
      <c r="I2042" s="6">
        <f>+I2041+G2042-H2042</f>
        <v>1157639.5149999976</v>
      </c>
      <c r="J2042" s="19"/>
      <c r="K2042" s="7"/>
    </row>
    <row r="2043" spans="1:12" x14ac:dyDescent="0.2">
      <c r="A2043" s="105">
        <v>41936</v>
      </c>
      <c r="B2043" s="7">
        <v>6639</v>
      </c>
      <c r="C2043" s="19" t="s">
        <v>7799</v>
      </c>
      <c r="D2043" s="6">
        <v>3500</v>
      </c>
      <c r="E2043" s="6">
        <v>3500</v>
      </c>
      <c r="F2043" s="6"/>
      <c r="G2043" s="6"/>
      <c r="H2043" s="5">
        <f>E2043-F2043</f>
        <v>3500</v>
      </c>
      <c r="I2043" s="6">
        <f>+I2042+G2043-H2043</f>
        <v>1154139.5149999976</v>
      </c>
      <c r="J2043" s="19" t="s">
        <v>7364</v>
      </c>
      <c r="K2043" s="7">
        <v>5</v>
      </c>
      <c r="L2043" s="49" t="s">
        <v>5540</v>
      </c>
    </row>
    <row r="2044" spans="1:12" x14ac:dyDescent="0.2">
      <c r="A2044" s="105">
        <v>41939</v>
      </c>
      <c r="B2044" s="7">
        <v>6640</v>
      </c>
      <c r="C2044" s="19" t="s">
        <v>6206</v>
      </c>
      <c r="D2044" s="6">
        <v>7000</v>
      </c>
      <c r="E2044" s="6">
        <v>7000</v>
      </c>
      <c r="F2044" s="6"/>
      <c r="G2044" s="6"/>
      <c r="H2044" s="5">
        <f>E2044-F2044</f>
        <v>7000</v>
      </c>
      <c r="I2044" s="6">
        <f>+I2043+G2044-H2044</f>
        <v>1147139.5149999976</v>
      </c>
      <c r="J2044" s="19" t="s">
        <v>8089</v>
      </c>
      <c r="K2044" s="7"/>
      <c r="L2044" s="49" t="s">
        <v>5540</v>
      </c>
    </row>
    <row r="2045" spans="1:12" x14ac:dyDescent="0.2">
      <c r="A2045" s="105">
        <v>41939</v>
      </c>
      <c r="B2045" s="7">
        <v>6641</v>
      </c>
      <c r="C2045" s="19" t="s">
        <v>7252</v>
      </c>
      <c r="D2045" s="6">
        <v>6600</v>
      </c>
      <c r="E2045" s="6">
        <v>6600</v>
      </c>
      <c r="F2045" s="6"/>
      <c r="G2045" s="6"/>
      <c r="H2045" s="5">
        <f>E2045-F2045</f>
        <v>6600</v>
      </c>
      <c r="I2045" s="6">
        <f>+I2044+G2045-H2045</f>
        <v>1140539.5149999976</v>
      </c>
      <c r="J2045" s="19" t="s">
        <v>7672</v>
      </c>
      <c r="K2045" s="7"/>
      <c r="L2045" s="49" t="s">
        <v>5540</v>
      </c>
    </row>
    <row r="2046" spans="1:12" x14ac:dyDescent="0.2">
      <c r="A2046" s="105">
        <v>41939</v>
      </c>
      <c r="B2046" s="7">
        <v>6642</v>
      </c>
      <c r="C2046" s="19" t="s">
        <v>7600</v>
      </c>
      <c r="D2046" s="6">
        <v>6600</v>
      </c>
      <c r="E2046" s="6">
        <v>6600</v>
      </c>
      <c r="F2046" s="6"/>
      <c r="G2046" s="6"/>
      <c r="H2046" s="5">
        <f>E2046-F2046</f>
        <v>6600</v>
      </c>
      <c r="I2046" s="6">
        <f>+I2045+G2046-H2046</f>
        <v>1133939.5149999976</v>
      </c>
      <c r="J2046" s="19" t="s">
        <v>6468</v>
      </c>
      <c r="K2046" s="7"/>
      <c r="L2046" s="49" t="s">
        <v>5540</v>
      </c>
    </row>
    <row r="2047" spans="1:12" x14ac:dyDescent="0.2">
      <c r="A2047" s="105">
        <v>41939</v>
      </c>
      <c r="B2047" s="7">
        <v>6643</v>
      </c>
      <c r="C2047" s="19" t="s">
        <v>8012</v>
      </c>
      <c r="D2047" s="6">
        <v>11000</v>
      </c>
      <c r="E2047" s="6">
        <v>11000</v>
      </c>
      <c r="F2047" s="6"/>
      <c r="G2047" s="6"/>
      <c r="H2047" s="5">
        <f>E2047-F2047</f>
        <v>11000</v>
      </c>
      <c r="I2047" s="6">
        <f>+I2046+G2047-H2047</f>
        <v>1122939.5149999976</v>
      </c>
      <c r="J2047" s="19" t="s">
        <v>7670</v>
      </c>
      <c r="K2047" s="7"/>
      <c r="L2047" s="49" t="s">
        <v>5540</v>
      </c>
    </row>
    <row r="2048" spans="1:12" x14ac:dyDescent="0.2">
      <c r="A2048" s="105">
        <v>41939</v>
      </c>
      <c r="B2048" s="7">
        <v>6644</v>
      </c>
      <c r="C2048" s="19" t="s">
        <v>7846</v>
      </c>
      <c r="D2048" s="6">
        <v>8000</v>
      </c>
      <c r="E2048" s="6">
        <v>8000</v>
      </c>
      <c r="F2048" s="6"/>
      <c r="G2048" s="6"/>
      <c r="H2048" s="5">
        <f>E2048-F2048</f>
        <v>8000</v>
      </c>
      <c r="I2048" s="6">
        <f>+I2047+G2048-H2048</f>
        <v>1114939.5149999976</v>
      </c>
      <c r="J2048" s="19" t="s">
        <v>8088</v>
      </c>
      <c r="K2048" s="7"/>
      <c r="L2048" s="49" t="s">
        <v>5540</v>
      </c>
    </row>
    <row r="2049" spans="1:12" x14ac:dyDescent="0.2">
      <c r="A2049" s="105">
        <v>41939</v>
      </c>
      <c r="B2049" s="7">
        <v>6645</v>
      </c>
      <c r="C2049" s="19" t="s">
        <v>6442</v>
      </c>
      <c r="D2049" s="6">
        <v>5000</v>
      </c>
      <c r="E2049" s="6">
        <v>5000</v>
      </c>
      <c r="F2049" s="6"/>
      <c r="G2049" s="6"/>
      <c r="H2049" s="5">
        <f>E2049-F2049</f>
        <v>5000</v>
      </c>
      <c r="I2049" s="6">
        <f>+I2048+G2049-H2049</f>
        <v>1109939.5149999976</v>
      </c>
      <c r="J2049" s="19" t="s">
        <v>7167</v>
      </c>
      <c r="K2049" s="7"/>
      <c r="L2049" s="49" t="s">
        <v>5540</v>
      </c>
    </row>
    <row r="2050" spans="1:12" x14ac:dyDescent="0.2">
      <c r="A2050" s="105">
        <v>41939</v>
      </c>
      <c r="B2050" s="7">
        <v>6646</v>
      </c>
      <c r="C2050" s="19" t="s">
        <v>6294</v>
      </c>
      <c r="D2050" s="6">
        <v>5000</v>
      </c>
      <c r="E2050" s="6">
        <v>5000</v>
      </c>
      <c r="F2050" s="6"/>
      <c r="G2050" s="6"/>
      <c r="H2050" s="5">
        <f>E2050-F2050</f>
        <v>5000</v>
      </c>
      <c r="I2050" s="6">
        <f>+I2049+G2050-H2050</f>
        <v>1104939.5149999976</v>
      </c>
      <c r="J2050" s="19" t="s">
        <v>7167</v>
      </c>
      <c r="K2050" s="7"/>
      <c r="L2050" s="49" t="s">
        <v>5540</v>
      </c>
    </row>
    <row r="2051" spans="1:12" x14ac:dyDescent="0.2">
      <c r="A2051" s="105">
        <v>41939</v>
      </c>
      <c r="B2051" s="7">
        <v>6647</v>
      </c>
      <c r="C2051" s="19" t="s">
        <v>7846</v>
      </c>
      <c r="D2051" s="6">
        <v>5000</v>
      </c>
      <c r="E2051" s="6">
        <v>5000</v>
      </c>
      <c r="F2051" s="6"/>
      <c r="G2051" s="6"/>
      <c r="H2051" s="5">
        <f>E2051-F2051</f>
        <v>5000</v>
      </c>
      <c r="I2051" s="6">
        <f>+I2050+G2051-H2051</f>
        <v>1099939.5149999976</v>
      </c>
      <c r="J2051" s="19" t="s">
        <v>7167</v>
      </c>
      <c r="K2051" s="7"/>
      <c r="L2051" s="49" t="s">
        <v>5540</v>
      </c>
    </row>
    <row r="2052" spans="1:12" x14ac:dyDescent="0.2">
      <c r="A2052" s="105">
        <v>41939</v>
      </c>
      <c r="B2052" s="7">
        <v>6648</v>
      </c>
      <c r="C2052" s="19" t="s">
        <v>7985</v>
      </c>
      <c r="D2052" s="6">
        <v>5000</v>
      </c>
      <c r="E2052" s="6">
        <v>5000</v>
      </c>
      <c r="F2052" s="6"/>
      <c r="G2052" s="6"/>
      <c r="H2052" s="5">
        <f>E2052-F2052</f>
        <v>5000</v>
      </c>
      <c r="I2052" s="6">
        <f>+I2051+G2052-H2052</f>
        <v>1094939.5149999976</v>
      </c>
      <c r="J2052" s="19" t="s">
        <v>7167</v>
      </c>
      <c r="K2052" s="7"/>
      <c r="L2052" s="49" t="s">
        <v>5540</v>
      </c>
    </row>
    <row r="2053" spans="1:12" x14ac:dyDescent="0.2">
      <c r="A2053" s="105">
        <v>41939</v>
      </c>
      <c r="B2053" s="7">
        <v>6649</v>
      </c>
      <c r="C2053" s="20" t="s">
        <v>5790</v>
      </c>
      <c r="D2053" s="6"/>
      <c r="E2053" s="6"/>
      <c r="F2053" s="6">
        <f>E2053*0.05</f>
        <v>0</v>
      </c>
      <c r="G2053" s="6"/>
      <c r="H2053" s="5">
        <f>E2053-F2053</f>
        <v>0</v>
      </c>
      <c r="I2053" s="6">
        <f>+I2052+G2053-H2053</f>
        <v>1094939.5149999976</v>
      </c>
      <c r="J2053" s="20" t="s">
        <v>5790</v>
      </c>
      <c r="K2053" s="7"/>
      <c r="L2053" s="49" t="s">
        <v>5789</v>
      </c>
    </row>
    <row r="2054" spans="1:12" x14ac:dyDescent="0.2">
      <c r="A2054" s="105">
        <v>41939</v>
      </c>
      <c r="B2054" s="7">
        <v>6650</v>
      </c>
      <c r="C2054" s="20" t="s">
        <v>5790</v>
      </c>
      <c r="D2054" s="6"/>
      <c r="E2054" s="6"/>
      <c r="F2054" s="6">
        <f>E2054*0.05</f>
        <v>0</v>
      </c>
      <c r="G2054" s="6"/>
      <c r="H2054" s="5">
        <f>E2054-F2054</f>
        <v>0</v>
      </c>
      <c r="I2054" s="6">
        <f>+I2053+G2054-H2054</f>
        <v>1094939.5149999976</v>
      </c>
      <c r="J2054" s="20" t="s">
        <v>5790</v>
      </c>
      <c r="K2054" s="7"/>
      <c r="L2054" s="49" t="s">
        <v>5789</v>
      </c>
    </row>
    <row r="2055" spans="1:12" x14ac:dyDescent="0.2">
      <c r="A2055" s="105">
        <v>41939</v>
      </c>
      <c r="B2055" s="7">
        <v>6651</v>
      </c>
      <c r="C2055" s="20" t="s">
        <v>5790</v>
      </c>
      <c r="D2055" s="6"/>
      <c r="E2055" s="6"/>
      <c r="F2055" s="6">
        <f>E2055*0.05</f>
        <v>0</v>
      </c>
      <c r="G2055" s="6"/>
      <c r="H2055" s="5">
        <f>E2055-F2055</f>
        <v>0</v>
      </c>
      <c r="I2055" s="6">
        <f>+I2054+G2055-H2055</f>
        <v>1094939.5149999976</v>
      </c>
      <c r="J2055" s="20" t="s">
        <v>5790</v>
      </c>
      <c r="K2055" s="7"/>
      <c r="L2055" s="49" t="s">
        <v>5789</v>
      </c>
    </row>
    <row r="2056" spans="1:12" x14ac:dyDescent="0.2">
      <c r="A2056" s="105">
        <v>41939</v>
      </c>
      <c r="B2056" s="7">
        <v>6652</v>
      </c>
      <c r="C2056" s="20" t="s">
        <v>7902</v>
      </c>
      <c r="D2056" s="6">
        <v>9000</v>
      </c>
      <c r="E2056" s="6">
        <v>9000</v>
      </c>
      <c r="F2056" s="6"/>
      <c r="G2056" s="6"/>
      <c r="H2056" s="5">
        <f>E2056-F2056</f>
        <v>9000</v>
      </c>
      <c r="I2056" s="6">
        <f>+I2055+G2056-H2056</f>
        <v>1085939.5149999976</v>
      </c>
      <c r="J2056" s="20" t="s">
        <v>7837</v>
      </c>
      <c r="K2056" s="7"/>
      <c r="L2056" s="49" t="s">
        <v>5540</v>
      </c>
    </row>
    <row r="2057" spans="1:12" x14ac:dyDescent="0.2">
      <c r="A2057" s="105">
        <v>41939</v>
      </c>
      <c r="B2057" s="7">
        <v>6653</v>
      </c>
      <c r="C2057" s="20" t="s">
        <v>7458</v>
      </c>
      <c r="D2057" s="6">
        <v>6575</v>
      </c>
      <c r="E2057" s="6">
        <v>6575</v>
      </c>
      <c r="F2057" s="6"/>
      <c r="G2057" s="6"/>
      <c r="H2057" s="5">
        <f>E2057-F2057</f>
        <v>6575</v>
      </c>
      <c r="I2057" s="6">
        <f>+I2056+G2057-H2057</f>
        <v>1079364.5149999976</v>
      </c>
      <c r="J2057" s="20" t="s">
        <v>8087</v>
      </c>
      <c r="K2057" s="7"/>
      <c r="L2057" s="49" t="s">
        <v>5540</v>
      </c>
    </row>
    <row r="2058" spans="1:12" x14ac:dyDescent="0.2">
      <c r="A2058" s="105">
        <v>41939</v>
      </c>
      <c r="B2058" s="7">
        <v>6654</v>
      </c>
      <c r="C2058" s="20" t="s">
        <v>8086</v>
      </c>
      <c r="D2058" s="6">
        <v>600</v>
      </c>
      <c r="E2058" s="6">
        <v>600</v>
      </c>
      <c r="F2058" s="6"/>
      <c r="G2058" s="6"/>
      <c r="H2058" s="5">
        <f>E2058-F2058</f>
        <v>600</v>
      </c>
      <c r="I2058" s="6">
        <f>+I2057+G2058-H2058</f>
        <v>1078764.5149999976</v>
      </c>
      <c r="J2058" s="19" t="s">
        <v>8001</v>
      </c>
      <c r="K2058" s="7"/>
      <c r="L2058" s="118" t="s">
        <v>7239</v>
      </c>
    </row>
    <row r="2059" spans="1:12" x14ac:dyDescent="0.2">
      <c r="A2059" s="105">
        <v>41939</v>
      </c>
      <c r="B2059" s="7">
        <v>6655</v>
      </c>
      <c r="C2059" s="20" t="s">
        <v>7993</v>
      </c>
      <c r="D2059" s="6">
        <v>10000</v>
      </c>
      <c r="E2059" s="6">
        <v>10000</v>
      </c>
      <c r="F2059" s="6"/>
      <c r="G2059" s="6"/>
      <c r="H2059" s="5">
        <f>E2059-F2059</f>
        <v>10000</v>
      </c>
      <c r="I2059" s="6">
        <f>+I2058+G2059-H2059</f>
        <v>1068764.5149999976</v>
      </c>
      <c r="J2059" s="20" t="s">
        <v>8067</v>
      </c>
      <c r="K2059" s="7"/>
      <c r="L2059" s="49" t="s">
        <v>5540</v>
      </c>
    </row>
    <row r="2060" spans="1:12" x14ac:dyDescent="0.2">
      <c r="A2060" s="105">
        <v>41940</v>
      </c>
      <c r="B2060" s="7">
        <v>6656</v>
      </c>
      <c r="C2060" s="20" t="s">
        <v>6015</v>
      </c>
      <c r="D2060" s="6">
        <v>11634.48</v>
      </c>
      <c r="E2060" s="6">
        <v>11634.48</v>
      </c>
      <c r="F2060" s="6"/>
      <c r="G2060" s="6"/>
      <c r="H2060" s="5">
        <f>E2060-F2060</f>
        <v>11634.48</v>
      </c>
      <c r="I2060" s="6">
        <f>+I2059+G2060-H2060</f>
        <v>1057130.0349999976</v>
      </c>
      <c r="J2060" s="20" t="s">
        <v>7932</v>
      </c>
      <c r="K2060" s="7">
        <v>5</v>
      </c>
      <c r="L2060" s="49" t="s">
        <v>5540</v>
      </c>
    </row>
    <row r="2061" spans="1:12" x14ac:dyDescent="0.2">
      <c r="A2061" s="105">
        <v>41940</v>
      </c>
      <c r="B2061" s="7">
        <v>6657</v>
      </c>
      <c r="C2061" s="20" t="s">
        <v>6015</v>
      </c>
      <c r="D2061" s="6">
        <v>55506.11</v>
      </c>
      <c r="E2061" s="6">
        <v>55506.11</v>
      </c>
      <c r="F2061" s="6"/>
      <c r="G2061" s="6"/>
      <c r="H2061" s="5">
        <f>E2061-F2061</f>
        <v>55506.11</v>
      </c>
      <c r="I2061" s="6">
        <f>+I2060+G2061-H2061</f>
        <v>1001623.9249999976</v>
      </c>
      <c r="J2061" s="20" t="s">
        <v>8085</v>
      </c>
      <c r="K2061" s="7">
        <v>5</v>
      </c>
      <c r="L2061" s="49" t="s">
        <v>5540</v>
      </c>
    </row>
    <row r="2062" spans="1:12" x14ac:dyDescent="0.2">
      <c r="A2062" s="105">
        <v>41940</v>
      </c>
      <c r="B2062" s="7">
        <v>6658</v>
      </c>
      <c r="C2062" s="20" t="s">
        <v>5790</v>
      </c>
      <c r="D2062" s="6"/>
      <c r="E2062" s="6"/>
      <c r="F2062" s="6">
        <f>E2062*0.05</f>
        <v>0</v>
      </c>
      <c r="G2062" s="6"/>
      <c r="H2062" s="5">
        <f>E2062-F2062</f>
        <v>0</v>
      </c>
      <c r="I2062" s="6">
        <f>+I2061+G2062-H2062</f>
        <v>1001623.9249999976</v>
      </c>
      <c r="J2062" s="20" t="s">
        <v>5790</v>
      </c>
      <c r="K2062" s="7"/>
      <c r="L2062" s="49" t="s">
        <v>5789</v>
      </c>
    </row>
    <row r="2063" spans="1:12" x14ac:dyDescent="0.2">
      <c r="A2063" s="105">
        <v>41940</v>
      </c>
      <c r="B2063" s="7">
        <v>6659</v>
      </c>
      <c r="C2063" s="20" t="s">
        <v>7830</v>
      </c>
      <c r="D2063" s="6">
        <v>162411.63</v>
      </c>
      <c r="E2063" s="6">
        <v>162411.63</v>
      </c>
      <c r="F2063" s="6">
        <f>E2063*0.05</f>
        <v>8120.5815000000002</v>
      </c>
      <c r="G2063" s="6"/>
      <c r="H2063" s="5">
        <f>E2063-F2063</f>
        <v>154291.0485</v>
      </c>
      <c r="I2063" s="6">
        <f>+I2062+G2063-H2063</f>
        <v>847332.87649999757</v>
      </c>
      <c r="J2063" s="20" t="s">
        <v>7488</v>
      </c>
      <c r="K2063" s="7">
        <v>5</v>
      </c>
      <c r="L2063" s="49" t="s">
        <v>5540</v>
      </c>
    </row>
    <row r="2064" spans="1:12" x14ac:dyDescent="0.2">
      <c r="A2064" s="105">
        <v>41940</v>
      </c>
      <c r="B2064" s="7">
        <v>6660</v>
      </c>
      <c r="C2064" s="20" t="s">
        <v>5871</v>
      </c>
      <c r="D2064" s="6">
        <v>16841</v>
      </c>
      <c r="E2064" s="6">
        <v>16841</v>
      </c>
      <c r="F2064" s="6">
        <f>E2064*0.05</f>
        <v>842.05000000000007</v>
      </c>
      <c r="G2064" s="6"/>
      <c r="H2064" s="5">
        <f>E2064-F2064</f>
        <v>15998.95</v>
      </c>
      <c r="I2064" s="6">
        <f>+I2063+G2064-H2064</f>
        <v>831333.92649999761</v>
      </c>
      <c r="J2064" s="20" t="s">
        <v>7293</v>
      </c>
      <c r="K2064" s="7">
        <v>5</v>
      </c>
      <c r="L2064" s="49" t="s">
        <v>5540</v>
      </c>
    </row>
    <row r="2065" spans="1:12" x14ac:dyDescent="0.2">
      <c r="A2065" s="105">
        <v>41940</v>
      </c>
      <c r="B2065" s="7">
        <v>6661</v>
      </c>
      <c r="C2065" s="20" t="s">
        <v>8061</v>
      </c>
      <c r="D2065" s="6">
        <v>27645</v>
      </c>
      <c r="E2065" s="6">
        <v>27645</v>
      </c>
      <c r="F2065" s="6">
        <f>E2065*0.05</f>
        <v>1382.25</v>
      </c>
      <c r="G2065" s="6"/>
      <c r="H2065" s="5">
        <f>E2065-F2065</f>
        <v>26262.75</v>
      </c>
      <c r="I2065" s="6">
        <f>+I2064+G2065-H2065</f>
        <v>805071.17649999761</v>
      </c>
      <c r="J2065" s="20" t="s">
        <v>6437</v>
      </c>
      <c r="K2065" s="7">
        <v>5</v>
      </c>
      <c r="L2065" s="49" t="s">
        <v>5540</v>
      </c>
    </row>
    <row r="2066" spans="1:12" x14ac:dyDescent="0.2">
      <c r="A2066" s="105">
        <v>41940</v>
      </c>
      <c r="B2066" s="7">
        <v>6662</v>
      </c>
      <c r="C2066" s="20" t="s">
        <v>7970</v>
      </c>
      <c r="D2066" s="6">
        <v>8500</v>
      </c>
      <c r="E2066" s="6">
        <v>8500</v>
      </c>
      <c r="F2066" s="6">
        <f>E2066*0.05</f>
        <v>425</v>
      </c>
      <c r="G2066" s="6"/>
      <c r="H2066" s="5">
        <f>E2066-F2066</f>
        <v>8075</v>
      </c>
      <c r="I2066" s="6">
        <f>+I2065+G2066-H2066</f>
        <v>796996.17649999761</v>
      </c>
      <c r="J2066" s="20" t="s">
        <v>2030</v>
      </c>
      <c r="K2066" s="7">
        <v>5</v>
      </c>
      <c r="L2066" s="49" t="s">
        <v>5540</v>
      </c>
    </row>
    <row r="2067" spans="1:12" x14ac:dyDescent="0.2">
      <c r="A2067" s="105">
        <v>41940</v>
      </c>
      <c r="B2067" s="7">
        <v>6663</v>
      </c>
      <c r="C2067" s="20" t="s">
        <v>2921</v>
      </c>
      <c r="D2067" s="6">
        <v>82482</v>
      </c>
      <c r="E2067" s="6">
        <v>82482</v>
      </c>
      <c r="F2067" s="6">
        <v>3495</v>
      </c>
      <c r="G2067" s="6"/>
      <c r="H2067" s="5">
        <f>E2067-F2067</f>
        <v>78987</v>
      </c>
      <c r="I2067" s="6">
        <f>+I2066+G2067-H2067</f>
        <v>718009.17649999761</v>
      </c>
      <c r="J2067" s="20" t="s">
        <v>5941</v>
      </c>
      <c r="K2067" s="7">
        <v>5</v>
      </c>
      <c r="L2067" s="49" t="s">
        <v>5540</v>
      </c>
    </row>
    <row r="2068" spans="1:12" x14ac:dyDescent="0.2">
      <c r="A2068" s="105">
        <v>41940</v>
      </c>
      <c r="B2068" s="7">
        <v>6664</v>
      </c>
      <c r="C2068" s="20" t="s">
        <v>5790</v>
      </c>
      <c r="D2068" s="6"/>
      <c r="E2068" s="6"/>
      <c r="F2068" s="6">
        <f>E2068*0.05</f>
        <v>0</v>
      </c>
      <c r="G2068" s="6"/>
      <c r="H2068" s="5">
        <f>E2068-F2068</f>
        <v>0</v>
      </c>
      <c r="I2068" s="6">
        <f>+I2067+G2068-H2068</f>
        <v>718009.17649999761</v>
      </c>
      <c r="J2068" s="20" t="s">
        <v>5790</v>
      </c>
      <c r="K2068" s="7"/>
      <c r="L2068" s="49" t="s">
        <v>5789</v>
      </c>
    </row>
    <row r="2069" spans="1:12" x14ac:dyDescent="0.2">
      <c r="A2069" s="105">
        <v>41940</v>
      </c>
      <c r="B2069" s="7">
        <v>6665</v>
      </c>
      <c r="C2069" s="20" t="s">
        <v>120</v>
      </c>
      <c r="D2069" s="6">
        <v>12444.34</v>
      </c>
      <c r="E2069" s="6">
        <v>12444.34</v>
      </c>
      <c r="F2069" s="6">
        <v>527.29999999999995</v>
      </c>
      <c r="G2069" s="6"/>
      <c r="H2069" s="5">
        <f>E2069-F2069</f>
        <v>11917.04</v>
      </c>
      <c r="I2069" s="6">
        <f>+I2068+G2069-H2069</f>
        <v>706092.13649999758</v>
      </c>
      <c r="J2069" s="20" t="s">
        <v>7766</v>
      </c>
      <c r="K2069" s="7">
        <v>5</v>
      </c>
      <c r="L2069" s="49" t="s">
        <v>5540</v>
      </c>
    </row>
    <row r="2070" spans="1:12" x14ac:dyDescent="0.2">
      <c r="A2070" s="105">
        <v>41940</v>
      </c>
      <c r="B2070" s="7">
        <v>6666</v>
      </c>
      <c r="C2070" s="20" t="s">
        <v>7938</v>
      </c>
      <c r="D2070" s="6">
        <v>56035</v>
      </c>
      <c r="E2070" s="6">
        <v>56035</v>
      </c>
      <c r="F2070" s="6">
        <f>E2070*0.05</f>
        <v>2801.75</v>
      </c>
      <c r="G2070" s="6"/>
      <c r="H2070" s="5">
        <f>E2070-F2070</f>
        <v>53233.25</v>
      </c>
      <c r="I2070" s="6">
        <f>+I2069+G2070-H2070</f>
        <v>652858.88649999758</v>
      </c>
      <c r="J2070" s="20" t="s">
        <v>7573</v>
      </c>
      <c r="K2070" s="7">
        <v>5</v>
      </c>
      <c r="L2070" s="49" t="s">
        <v>5540</v>
      </c>
    </row>
    <row r="2071" spans="1:12" x14ac:dyDescent="0.2">
      <c r="A2071" s="105">
        <v>41940</v>
      </c>
      <c r="B2071" s="7">
        <v>6667</v>
      </c>
      <c r="C2071" s="20" t="s">
        <v>6206</v>
      </c>
      <c r="D2071" s="6">
        <v>3200</v>
      </c>
      <c r="E2071" s="6">
        <v>3200</v>
      </c>
      <c r="F2071" s="6"/>
      <c r="G2071" s="6"/>
      <c r="H2071" s="5">
        <f>E2071-F2071</f>
        <v>3200</v>
      </c>
      <c r="I2071" s="6">
        <f>+I2070+G2071-H2071</f>
        <v>649658.88649999758</v>
      </c>
      <c r="J2071" s="20" t="s">
        <v>7981</v>
      </c>
      <c r="K2071" s="7"/>
      <c r="L2071" s="49" t="s">
        <v>5540</v>
      </c>
    </row>
    <row r="2072" spans="1:12" x14ac:dyDescent="0.2">
      <c r="A2072" s="105">
        <v>41942</v>
      </c>
      <c r="B2072" s="7">
        <v>6668</v>
      </c>
      <c r="C2072" s="20" t="s">
        <v>6752</v>
      </c>
      <c r="D2072" s="6">
        <v>30583</v>
      </c>
      <c r="E2072" s="6">
        <v>30583</v>
      </c>
      <c r="F2072" s="6">
        <f>E2072*0.05</f>
        <v>1529.15</v>
      </c>
      <c r="G2072" s="6"/>
      <c r="H2072" s="5">
        <f>E2072-F2072</f>
        <v>29053.85</v>
      </c>
      <c r="I2072" s="6">
        <f>+I2071+G2072-H2072</f>
        <v>620605.0364999976</v>
      </c>
      <c r="J2072" s="20" t="s">
        <v>4801</v>
      </c>
      <c r="K2072" s="7">
        <v>5</v>
      </c>
      <c r="L2072" s="49" t="s">
        <v>5540</v>
      </c>
    </row>
    <row r="2073" spans="1:12" x14ac:dyDescent="0.2">
      <c r="A2073" s="105">
        <v>41942</v>
      </c>
      <c r="B2073" s="7">
        <v>6669</v>
      </c>
      <c r="C2073" s="20" t="s">
        <v>6291</v>
      </c>
      <c r="D2073" s="6">
        <v>7294.6</v>
      </c>
      <c r="E2073" s="6">
        <v>7294.6</v>
      </c>
      <c r="F2073" s="6">
        <f>E2073*0.05</f>
        <v>364.73</v>
      </c>
      <c r="G2073" s="6"/>
      <c r="H2073" s="5">
        <f>E2073-F2073</f>
        <v>6929.8700000000008</v>
      </c>
      <c r="I2073" s="6">
        <f>+I2072+G2073-H2073</f>
        <v>613675.16649999761</v>
      </c>
      <c r="J2073" s="20" t="s">
        <v>7170</v>
      </c>
      <c r="K2073" s="7">
        <v>5</v>
      </c>
      <c r="L2073" s="49" t="s">
        <v>5540</v>
      </c>
    </row>
    <row r="2074" spans="1:12" x14ac:dyDescent="0.2">
      <c r="A2074" s="105">
        <v>41942</v>
      </c>
      <c r="B2074" s="7">
        <v>6670</v>
      </c>
      <c r="C2074" s="20" t="s">
        <v>126</v>
      </c>
      <c r="D2074" s="6">
        <v>3402</v>
      </c>
      <c r="E2074" s="6">
        <v>3402</v>
      </c>
      <c r="F2074" s="6">
        <f>E2074*0.05</f>
        <v>170.10000000000002</v>
      </c>
      <c r="G2074" s="6"/>
      <c r="H2074" s="5">
        <f>E2074-F2074</f>
        <v>3231.9</v>
      </c>
      <c r="I2074" s="6">
        <f>+I2073+G2074-H2074</f>
        <v>610443.26649999758</v>
      </c>
      <c r="J2074" s="20" t="s">
        <v>5851</v>
      </c>
      <c r="K2074" s="7">
        <v>5</v>
      </c>
      <c r="L2074" s="49" t="s">
        <v>5540</v>
      </c>
    </row>
    <row r="2075" spans="1:12" x14ac:dyDescent="0.2">
      <c r="A2075" s="105">
        <v>41942</v>
      </c>
      <c r="B2075" s="7">
        <v>6671</v>
      </c>
      <c r="C2075" s="20" t="s">
        <v>7977</v>
      </c>
      <c r="D2075" s="6">
        <v>6645</v>
      </c>
      <c r="E2075" s="6">
        <v>6645</v>
      </c>
      <c r="F2075" s="6">
        <v>281.57</v>
      </c>
      <c r="G2075" s="6"/>
      <c r="H2075" s="5">
        <f>E2075-F2075</f>
        <v>6363.43</v>
      </c>
      <c r="I2075" s="6">
        <f>+I2074+G2075-H2075</f>
        <v>604079.83649999753</v>
      </c>
      <c r="J2075" s="20" t="s">
        <v>7976</v>
      </c>
      <c r="K2075" s="7">
        <v>5</v>
      </c>
      <c r="L2075" s="49" t="s">
        <v>5540</v>
      </c>
    </row>
    <row r="2076" spans="1:12" x14ac:dyDescent="0.2">
      <c r="A2076" s="105">
        <v>41942</v>
      </c>
      <c r="B2076" s="7">
        <v>6672</v>
      </c>
      <c r="C2076" s="20" t="s">
        <v>267</v>
      </c>
      <c r="D2076" s="6">
        <v>4060</v>
      </c>
      <c r="E2076" s="6">
        <v>4060</v>
      </c>
      <c r="F2076" s="6">
        <v>172.03</v>
      </c>
      <c r="G2076" s="6"/>
      <c r="H2076" s="5">
        <f>E2076-F2076</f>
        <v>3887.97</v>
      </c>
      <c r="I2076" s="6">
        <f>+I2075+G2076-H2076</f>
        <v>600191.86649999756</v>
      </c>
      <c r="J2076" s="20" t="s">
        <v>7974</v>
      </c>
      <c r="K2076" s="7">
        <v>5</v>
      </c>
      <c r="L2076" s="49" t="s">
        <v>5540</v>
      </c>
    </row>
    <row r="2077" spans="1:12" x14ac:dyDescent="0.2">
      <c r="A2077" s="105">
        <v>41942</v>
      </c>
      <c r="B2077" s="7">
        <v>6673</v>
      </c>
      <c r="C2077" s="20" t="s">
        <v>7533</v>
      </c>
      <c r="D2077" s="6">
        <v>16666.32</v>
      </c>
      <c r="E2077" s="6">
        <v>16666.32</v>
      </c>
      <c r="F2077" s="6">
        <v>706.2</v>
      </c>
      <c r="G2077" s="6"/>
      <c r="H2077" s="5">
        <f>E2077-F2077</f>
        <v>15960.119999999999</v>
      </c>
      <c r="I2077" s="6">
        <f>+I2076+G2077-H2077</f>
        <v>584231.74649999756</v>
      </c>
      <c r="J2077" s="20" t="s">
        <v>7423</v>
      </c>
      <c r="K2077" s="7">
        <v>5</v>
      </c>
      <c r="L2077" s="49" t="s">
        <v>5540</v>
      </c>
    </row>
    <row r="2078" spans="1:12" x14ac:dyDescent="0.2">
      <c r="A2078" s="105">
        <v>41942</v>
      </c>
      <c r="B2078" s="7">
        <v>6674</v>
      </c>
      <c r="C2078" s="20" t="s">
        <v>7136</v>
      </c>
      <c r="D2078" s="6">
        <v>3950</v>
      </c>
      <c r="E2078" s="6">
        <v>3950</v>
      </c>
      <c r="F2078" s="6">
        <f>E2078*0.05</f>
        <v>197.5</v>
      </c>
      <c r="G2078" s="6"/>
      <c r="H2078" s="5">
        <f>E2078-F2078</f>
        <v>3752.5</v>
      </c>
      <c r="I2078" s="6">
        <f>+I2077+G2078-H2078</f>
        <v>580479.24649999756</v>
      </c>
      <c r="J2078" s="20" t="s">
        <v>7221</v>
      </c>
      <c r="K2078" s="7">
        <v>5</v>
      </c>
      <c r="L2078" s="49" t="s">
        <v>5540</v>
      </c>
    </row>
    <row r="2079" spans="1:12" x14ac:dyDescent="0.2">
      <c r="A2079" s="105">
        <v>41942</v>
      </c>
      <c r="B2079" s="7">
        <v>6675</v>
      </c>
      <c r="C2079" s="20" t="s">
        <v>5564</v>
      </c>
      <c r="D2079" s="6">
        <v>7969.49</v>
      </c>
      <c r="E2079" s="6">
        <v>7969.49</v>
      </c>
      <c r="F2079" s="6">
        <v>337.69</v>
      </c>
      <c r="G2079" s="6"/>
      <c r="H2079" s="5">
        <f>E2079-F2079</f>
        <v>7631.8</v>
      </c>
      <c r="I2079" s="6">
        <f>+I2078+G2079-H2079</f>
        <v>572847.44649999752</v>
      </c>
      <c r="J2079" s="20" t="s">
        <v>7123</v>
      </c>
      <c r="K2079" s="7">
        <v>5</v>
      </c>
      <c r="L2079" s="49" t="s">
        <v>5540</v>
      </c>
    </row>
    <row r="2080" spans="1:12" x14ac:dyDescent="0.2">
      <c r="A2080" s="105">
        <v>41942</v>
      </c>
      <c r="B2080" s="7">
        <v>6676</v>
      </c>
      <c r="C2080" s="20" t="s">
        <v>7524</v>
      </c>
      <c r="D2080" s="6">
        <v>2880</v>
      </c>
      <c r="E2080" s="6">
        <v>2880</v>
      </c>
      <c r="F2080" s="6"/>
      <c r="G2080" s="6"/>
      <c r="H2080" s="5">
        <f>E2080-F2080</f>
        <v>2880</v>
      </c>
      <c r="I2080" s="6">
        <f>+I2079+G2080-H2080</f>
        <v>569967.44649999752</v>
      </c>
      <c r="J2080" s="20" t="s">
        <v>7523</v>
      </c>
      <c r="K2080" s="7">
        <v>5</v>
      </c>
      <c r="L2080" s="49" t="s">
        <v>5540</v>
      </c>
    </row>
    <row r="2081" spans="1:12" x14ac:dyDescent="0.2">
      <c r="A2081" s="105">
        <v>41942</v>
      </c>
      <c r="B2081" s="7">
        <v>6677</v>
      </c>
      <c r="C2081" s="20" t="s">
        <v>8084</v>
      </c>
      <c r="D2081" s="6">
        <v>2300</v>
      </c>
      <c r="E2081" s="6">
        <v>2300</v>
      </c>
      <c r="F2081" s="6">
        <f>E2081*0.05</f>
        <v>115</v>
      </c>
      <c r="G2081" s="6"/>
      <c r="H2081" s="5">
        <f>E2081-F2081</f>
        <v>2185</v>
      </c>
      <c r="I2081" s="6">
        <f>+I2080+G2081-H2081</f>
        <v>567782.44649999752</v>
      </c>
      <c r="J2081" s="20" t="s">
        <v>8083</v>
      </c>
      <c r="K2081" s="7">
        <v>5</v>
      </c>
      <c r="L2081" s="49" t="s">
        <v>5540</v>
      </c>
    </row>
    <row r="2082" spans="1:12" x14ac:dyDescent="0.2">
      <c r="A2082" s="105">
        <v>41942</v>
      </c>
      <c r="B2082" s="7">
        <v>6678</v>
      </c>
      <c r="C2082" s="20" t="s">
        <v>6810</v>
      </c>
      <c r="D2082" s="6">
        <v>1180</v>
      </c>
      <c r="E2082" s="6">
        <v>1180</v>
      </c>
      <c r="F2082" s="6">
        <v>50</v>
      </c>
      <c r="G2082" s="6"/>
      <c r="H2082" s="5">
        <f>E2082-F2082</f>
        <v>1130</v>
      </c>
      <c r="I2082" s="6">
        <f>+I2081+G2082-H2082</f>
        <v>566652.44649999752</v>
      </c>
      <c r="J2082" s="20" t="s">
        <v>7131</v>
      </c>
      <c r="K2082" s="7">
        <v>5</v>
      </c>
      <c r="L2082" s="49" t="s">
        <v>5540</v>
      </c>
    </row>
    <row r="2083" spans="1:12" x14ac:dyDescent="0.2">
      <c r="A2083" s="105">
        <v>41942</v>
      </c>
      <c r="B2083" s="7">
        <v>6679</v>
      </c>
      <c r="C2083" s="20" t="s">
        <v>7822</v>
      </c>
      <c r="D2083" s="6">
        <v>4800</v>
      </c>
      <c r="E2083" s="6">
        <v>4800</v>
      </c>
      <c r="F2083" s="6">
        <v>203.39</v>
      </c>
      <c r="G2083" s="6"/>
      <c r="H2083" s="5">
        <f>E2083-F2083</f>
        <v>4596.6099999999997</v>
      </c>
      <c r="I2083" s="6">
        <f>+I2082+G2083-H2083</f>
        <v>562055.83649999753</v>
      </c>
      <c r="J2083" s="20" t="s">
        <v>7718</v>
      </c>
      <c r="K2083" s="7">
        <v>5</v>
      </c>
      <c r="L2083" s="49" t="s">
        <v>5540</v>
      </c>
    </row>
    <row r="2084" spans="1:12" x14ac:dyDescent="0.2">
      <c r="A2084" s="105">
        <v>41942</v>
      </c>
      <c r="B2084" s="7">
        <v>6680</v>
      </c>
      <c r="C2084" s="20" t="s">
        <v>5790</v>
      </c>
      <c r="D2084" s="6"/>
      <c r="E2084" s="6"/>
      <c r="F2084" s="6">
        <f>E2084*0.05</f>
        <v>0</v>
      </c>
      <c r="G2084" s="6"/>
      <c r="H2084" s="5">
        <f>E2084-F2084</f>
        <v>0</v>
      </c>
      <c r="I2084" s="6">
        <f>+I2083+G2084-H2084</f>
        <v>562055.83649999753</v>
      </c>
      <c r="J2084" s="20" t="s">
        <v>5790</v>
      </c>
      <c r="K2084" s="7"/>
      <c r="L2084" s="49" t="s">
        <v>5789</v>
      </c>
    </row>
    <row r="2085" spans="1:12" x14ac:dyDescent="0.2">
      <c r="A2085" s="105">
        <v>41942</v>
      </c>
      <c r="B2085" s="7">
        <v>6681</v>
      </c>
      <c r="C2085" s="20" t="s">
        <v>5790</v>
      </c>
      <c r="D2085" s="6"/>
      <c r="E2085" s="6"/>
      <c r="F2085" s="6">
        <f>E2085*0.05</f>
        <v>0</v>
      </c>
      <c r="G2085" s="6"/>
      <c r="H2085" s="5">
        <f>E2085-F2085</f>
        <v>0</v>
      </c>
      <c r="I2085" s="6">
        <f>+I2084+G2085-H2085</f>
        <v>562055.83649999753</v>
      </c>
      <c r="J2085" s="20" t="s">
        <v>5790</v>
      </c>
      <c r="K2085" s="7"/>
      <c r="L2085" s="49" t="s">
        <v>5789</v>
      </c>
    </row>
    <row r="2086" spans="1:12" x14ac:dyDescent="0.2">
      <c r="A2086" s="105">
        <v>41942</v>
      </c>
      <c r="B2086" s="7">
        <v>6682</v>
      </c>
      <c r="C2086" s="20" t="s">
        <v>5790</v>
      </c>
      <c r="D2086" s="6"/>
      <c r="E2086" s="6"/>
      <c r="F2086" s="6">
        <f>E2086*0.05</f>
        <v>0</v>
      </c>
      <c r="G2086" s="6"/>
      <c r="H2086" s="5">
        <f>E2086-F2086</f>
        <v>0</v>
      </c>
      <c r="I2086" s="6">
        <f>+I2085+G2086-H2086</f>
        <v>562055.83649999753</v>
      </c>
      <c r="J2086" s="20" t="s">
        <v>5790</v>
      </c>
      <c r="K2086" s="7"/>
      <c r="L2086" s="49" t="s">
        <v>5789</v>
      </c>
    </row>
    <row r="2087" spans="1:12" x14ac:dyDescent="0.2">
      <c r="A2087" s="105">
        <v>41943</v>
      </c>
      <c r="B2087" s="7">
        <v>6683</v>
      </c>
      <c r="C2087" s="20" t="s">
        <v>7799</v>
      </c>
      <c r="D2087" s="6">
        <v>3500</v>
      </c>
      <c r="E2087" s="6">
        <v>3500</v>
      </c>
      <c r="F2087" s="6"/>
      <c r="G2087" s="6"/>
      <c r="H2087" s="5">
        <f>E2087-F2087</f>
        <v>3500</v>
      </c>
      <c r="I2087" s="6">
        <f>+I2086+G2087-H2087</f>
        <v>558555.83649999753</v>
      </c>
      <c r="J2087" s="20" t="s">
        <v>7364</v>
      </c>
      <c r="K2087" s="7">
        <v>5</v>
      </c>
      <c r="L2087" s="49" t="s">
        <v>5540</v>
      </c>
    </row>
    <row r="2088" spans="1:12" x14ac:dyDescent="0.2">
      <c r="A2088" s="19"/>
      <c r="B2088" s="7"/>
      <c r="C2088" s="19" t="s">
        <v>7117</v>
      </c>
      <c r="D2088" s="6">
        <v>1714.1</v>
      </c>
      <c r="E2088" s="6">
        <v>1714.1</v>
      </c>
      <c r="F2088" s="6"/>
      <c r="G2088" s="6"/>
      <c r="H2088" s="6">
        <f>E2088-F2088</f>
        <v>1714.1</v>
      </c>
      <c r="I2088" s="6">
        <f>+I2087+G2088-H2088</f>
        <v>556841.73649999755</v>
      </c>
      <c r="J2088" s="19"/>
      <c r="K2088" s="7"/>
    </row>
    <row r="2089" spans="1:12" x14ac:dyDescent="0.2">
      <c r="A2089" s="19"/>
      <c r="B2089" s="7"/>
      <c r="C2089" s="87" t="s">
        <v>8082</v>
      </c>
      <c r="D2089" s="6"/>
      <c r="E2089" s="6"/>
      <c r="F2089" s="6">
        <f>E2089*0.05</f>
        <v>0</v>
      </c>
      <c r="G2089" s="6"/>
      <c r="H2089" s="13"/>
      <c r="I2089" s="13">
        <f>+I2088+G2089-H2089</f>
        <v>556841.73649999755</v>
      </c>
      <c r="J2089" s="19"/>
      <c r="K2089" s="7"/>
    </row>
    <row r="2090" spans="1:12" x14ac:dyDescent="0.2">
      <c r="A2090" s="105">
        <v>41946</v>
      </c>
      <c r="B2090" s="7">
        <v>6684</v>
      </c>
      <c r="C2090" s="20" t="s">
        <v>8081</v>
      </c>
      <c r="D2090" s="6">
        <v>710</v>
      </c>
      <c r="E2090" s="6">
        <v>710</v>
      </c>
      <c r="F2090" s="6"/>
      <c r="G2090" s="6"/>
      <c r="H2090" s="5">
        <f>E2090-F2090</f>
        <v>710</v>
      </c>
      <c r="I2090" s="6">
        <f>+I2089+G2090-H2090</f>
        <v>556131.73649999755</v>
      </c>
      <c r="J2090" s="20" t="s">
        <v>8080</v>
      </c>
      <c r="K2090" s="7">
        <v>5</v>
      </c>
      <c r="L2090" s="49" t="s">
        <v>5540</v>
      </c>
    </row>
    <row r="2091" spans="1:12" x14ac:dyDescent="0.2">
      <c r="A2091" s="105">
        <v>41947</v>
      </c>
      <c r="B2091" s="7">
        <v>6685</v>
      </c>
      <c r="C2091" s="20" t="s">
        <v>8079</v>
      </c>
      <c r="D2091" s="6">
        <v>1500</v>
      </c>
      <c r="E2091" s="6">
        <v>1500</v>
      </c>
      <c r="F2091" s="6">
        <v>150</v>
      </c>
      <c r="G2091" s="6"/>
      <c r="H2091" s="5">
        <f>E2091-F2091</f>
        <v>1350</v>
      </c>
      <c r="I2091" s="6">
        <f>+I2090+G2091-H2091</f>
        <v>554781.73649999755</v>
      </c>
      <c r="J2091" s="20" t="s">
        <v>8078</v>
      </c>
      <c r="K2091" s="7"/>
      <c r="L2091" s="49" t="s">
        <v>5540</v>
      </c>
    </row>
    <row r="2092" spans="1:12" x14ac:dyDescent="0.2">
      <c r="A2092" s="105">
        <v>41948</v>
      </c>
      <c r="B2092" s="7">
        <v>6686</v>
      </c>
      <c r="C2092" s="20" t="s">
        <v>7460</v>
      </c>
      <c r="D2092" s="6">
        <v>1299.99</v>
      </c>
      <c r="E2092" s="6">
        <v>1299.99</v>
      </c>
      <c r="F2092" s="6">
        <f>E2092*0.05</f>
        <v>64.999499999999998</v>
      </c>
      <c r="G2092" s="6"/>
      <c r="H2092" s="5">
        <f>E2092-F2092</f>
        <v>1234.9905000000001</v>
      </c>
      <c r="I2092" s="6">
        <f>+I2091+G2092-H2092</f>
        <v>553546.7459999976</v>
      </c>
      <c r="J2092" s="20" t="s">
        <v>8077</v>
      </c>
      <c r="K2092" s="7"/>
      <c r="L2092" s="49" t="s">
        <v>5540</v>
      </c>
    </row>
    <row r="2093" spans="1:12" x14ac:dyDescent="0.2">
      <c r="A2093" s="105">
        <v>41948</v>
      </c>
      <c r="B2093" s="7">
        <v>6687</v>
      </c>
      <c r="C2093" s="20" t="s">
        <v>7514</v>
      </c>
      <c r="D2093" s="6">
        <v>3200</v>
      </c>
      <c r="E2093" s="6">
        <v>3200</v>
      </c>
      <c r="F2093" s="6"/>
      <c r="G2093" s="6"/>
      <c r="H2093" s="5">
        <f>E2093-F2093</f>
        <v>3200</v>
      </c>
      <c r="I2093" s="6">
        <f>+I2092+G2093-H2093</f>
        <v>550346.7459999976</v>
      </c>
      <c r="J2093" s="20" t="s">
        <v>8076</v>
      </c>
      <c r="K2093" s="7"/>
      <c r="L2093" s="49" t="s">
        <v>5540</v>
      </c>
    </row>
    <row r="2094" spans="1:12" x14ac:dyDescent="0.2">
      <c r="A2094" s="105">
        <v>41948</v>
      </c>
      <c r="B2094" s="7">
        <v>6688</v>
      </c>
      <c r="C2094" s="20" t="s">
        <v>5790</v>
      </c>
      <c r="D2094" s="6"/>
      <c r="E2094" s="6"/>
      <c r="F2094" s="6">
        <f>E2094*0.05</f>
        <v>0</v>
      </c>
      <c r="G2094" s="6"/>
      <c r="H2094" s="5">
        <f>E2094-F2094</f>
        <v>0</v>
      </c>
      <c r="I2094" s="6">
        <f>+I2093+G2094-H2094</f>
        <v>550346.7459999976</v>
      </c>
      <c r="J2094" s="20" t="s">
        <v>5790</v>
      </c>
      <c r="K2094" s="7"/>
      <c r="L2094" s="49" t="s">
        <v>5789</v>
      </c>
    </row>
    <row r="2095" spans="1:12" x14ac:dyDescent="0.2">
      <c r="A2095" s="105">
        <v>41948</v>
      </c>
      <c r="B2095" s="7">
        <v>6689</v>
      </c>
      <c r="C2095" s="20" t="s">
        <v>8075</v>
      </c>
      <c r="D2095" s="6">
        <v>2400</v>
      </c>
      <c r="E2095" s="6">
        <v>2400</v>
      </c>
      <c r="F2095" s="6"/>
      <c r="G2095" s="6"/>
      <c r="H2095" s="5">
        <f>E2095-F2095</f>
        <v>2400</v>
      </c>
      <c r="I2095" s="6">
        <f>+I2094+G2095-H2095</f>
        <v>547946.7459999976</v>
      </c>
      <c r="J2095" s="19" t="s">
        <v>8074</v>
      </c>
      <c r="K2095" s="7"/>
      <c r="L2095" s="49" t="s">
        <v>5540</v>
      </c>
    </row>
    <row r="2096" spans="1:12" x14ac:dyDescent="0.2">
      <c r="A2096" s="105">
        <v>41948</v>
      </c>
      <c r="B2096" s="7">
        <v>6690</v>
      </c>
      <c r="C2096" s="20" t="s">
        <v>418</v>
      </c>
      <c r="D2096" s="6">
        <v>1500</v>
      </c>
      <c r="E2096" s="6">
        <v>1500</v>
      </c>
      <c r="F2096" s="6"/>
      <c r="G2096" s="6"/>
      <c r="H2096" s="5">
        <f>E2096-F2096</f>
        <v>1500</v>
      </c>
      <c r="I2096" s="6">
        <f>+I2095+G2096-H2096</f>
        <v>546446.7459999976</v>
      </c>
      <c r="J2096" s="20" t="s">
        <v>3820</v>
      </c>
      <c r="K2096" s="7"/>
      <c r="L2096" s="49" t="s">
        <v>5540</v>
      </c>
    </row>
    <row r="2097" spans="1:12" x14ac:dyDescent="0.2">
      <c r="A2097" s="105">
        <v>41949</v>
      </c>
      <c r="B2097" s="34">
        <v>6691</v>
      </c>
      <c r="C2097" s="20" t="s">
        <v>7029</v>
      </c>
      <c r="D2097" s="6">
        <v>300</v>
      </c>
      <c r="E2097" s="6">
        <v>300</v>
      </c>
      <c r="F2097" s="6"/>
      <c r="G2097" s="6"/>
      <c r="H2097" s="5">
        <f>E2097-F2097</f>
        <v>300</v>
      </c>
      <c r="I2097" s="6">
        <f>+I2096+G2097-H2097</f>
        <v>546146.7459999976</v>
      </c>
      <c r="J2097" s="20" t="s">
        <v>3820</v>
      </c>
      <c r="K2097" s="7"/>
      <c r="L2097" s="49" t="s">
        <v>5540</v>
      </c>
    </row>
    <row r="2098" spans="1:12" x14ac:dyDescent="0.2">
      <c r="A2098" s="105">
        <v>41950</v>
      </c>
      <c r="B2098" s="7">
        <v>6692</v>
      </c>
      <c r="C2098" s="20" t="s">
        <v>7799</v>
      </c>
      <c r="D2098" s="6">
        <v>3500</v>
      </c>
      <c r="E2098" s="6">
        <v>3500</v>
      </c>
      <c r="F2098" s="6"/>
      <c r="G2098" s="6"/>
      <c r="H2098" s="5">
        <f>E2098-F2098</f>
        <v>3500</v>
      </c>
      <c r="I2098" s="6">
        <f>+I2097+G2098-H2098</f>
        <v>542646.7459999976</v>
      </c>
      <c r="J2098" s="20" t="s">
        <v>7364</v>
      </c>
      <c r="K2098" s="7">
        <v>5</v>
      </c>
      <c r="L2098" s="49" t="s">
        <v>5540</v>
      </c>
    </row>
    <row r="2099" spans="1:12" x14ac:dyDescent="0.2">
      <c r="A2099" s="105">
        <v>41955</v>
      </c>
      <c r="B2099" s="7">
        <v>6693</v>
      </c>
      <c r="C2099" s="19" t="s">
        <v>8073</v>
      </c>
      <c r="D2099" s="6">
        <v>1800</v>
      </c>
      <c r="E2099" s="6">
        <v>1800</v>
      </c>
      <c r="F2099" s="6"/>
      <c r="G2099" s="6"/>
      <c r="H2099" s="5">
        <f>E2099-F2099</f>
        <v>1800</v>
      </c>
      <c r="I2099" s="6">
        <f>+I2098+G2099-H2099</f>
        <v>540846.7459999976</v>
      </c>
      <c r="J2099" s="19" t="s">
        <v>8072</v>
      </c>
      <c r="K2099" s="7"/>
      <c r="L2099" s="49" t="s">
        <v>5540</v>
      </c>
    </row>
    <row r="2100" spans="1:12" x14ac:dyDescent="0.2">
      <c r="A2100" s="105">
        <v>41955</v>
      </c>
      <c r="B2100" s="7">
        <v>6694</v>
      </c>
      <c r="C2100" s="19" t="s">
        <v>7466</v>
      </c>
      <c r="D2100" s="6">
        <v>4000</v>
      </c>
      <c r="E2100" s="6">
        <v>4000</v>
      </c>
      <c r="F2100" s="6"/>
      <c r="G2100" s="6"/>
      <c r="H2100" s="5">
        <f>E2100-F2100</f>
        <v>4000</v>
      </c>
      <c r="I2100" s="6">
        <f>+I2099+G2100-H2100</f>
        <v>536846.7459999976</v>
      </c>
      <c r="J2100" s="19" t="s">
        <v>8071</v>
      </c>
      <c r="K2100" s="7">
        <v>5</v>
      </c>
      <c r="L2100" s="49" t="s">
        <v>5540</v>
      </c>
    </row>
    <row r="2101" spans="1:12" x14ac:dyDescent="0.2">
      <c r="A2101" s="105">
        <v>41955</v>
      </c>
      <c r="B2101" s="7">
        <v>6695</v>
      </c>
      <c r="C2101" s="19" t="s">
        <v>8070</v>
      </c>
      <c r="D2101" s="6">
        <v>4000</v>
      </c>
      <c r="E2101" s="6">
        <v>4000</v>
      </c>
      <c r="F2101" s="6">
        <v>400</v>
      </c>
      <c r="G2101" s="6"/>
      <c r="H2101" s="5">
        <f>E2101-F2101</f>
        <v>3600</v>
      </c>
      <c r="I2101" s="6">
        <f>+I2100+G2101-H2101</f>
        <v>533246.7459999976</v>
      </c>
      <c r="J2101" s="19" t="s">
        <v>7656</v>
      </c>
      <c r="K2101" s="7"/>
      <c r="L2101" s="49" t="s">
        <v>5540</v>
      </c>
    </row>
    <row r="2102" spans="1:12" x14ac:dyDescent="0.2">
      <c r="A2102" s="105">
        <v>41957</v>
      </c>
      <c r="B2102" s="7">
        <v>6696</v>
      </c>
      <c r="C2102" s="20" t="s">
        <v>7799</v>
      </c>
      <c r="D2102" s="6">
        <v>3500</v>
      </c>
      <c r="E2102" s="6">
        <v>3500</v>
      </c>
      <c r="F2102" s="6"/>
      <c r="G2102" s="6"/>
      <c r="H2102" s="5">
        <f>E2102-F2102</f>
        <v>3500</v>
      </c>
      <c r="I2102" s="6">
        <f>+I2101+G2102-H2102</f>
        <v>529746.7459999976</v>
      </c>
      <c r="J2102" s="19" t="s">
        <v>7364</v>
      </c>
      <c r="K2102" s="7">
        <v>5</v>
      </c>
      <c r="L2102" s="49" t="s">
        <v>5540</v>
      </c>
    </row>
    <row r="2103" spans="1:12" x14ac:dyDescent="0.2">
      <c r="A2103" s="105">
        <v>41962</v>
      </c>
      <c r="B2103" s="7">
        <v>6697</v>
      </c>
      <c r="C2103" s="19" t="s">
        <v>8069</v>
      </c>
      <c r="D2103" s="6">
        <v>1000</v>
      </c>
      <c r="E2103" s="6">
        <v>1000</v>
      </c>
      <c r="F2103" s="6"/>
      <c r="G2103" s="6"/>
      <c r="H2103" s="5">
        <f>E2103-F2103</f>
        <v>1000</v>
      </c>
      <c r="I2103" s="6">
        <f>+I2102+G2103-H2103</f>
        <v>528746.7459999976</v>
      </c>
      <c r="J2103" s="19" t="s">
        <v>8068</v>
      </c>
      <c r="K2103" s="7"/>
      <c r="L2103" s="49" t="s">
        <v>5540</v>
      </c>
    </row>
    <row r="2104" spans="1:12" x14ac:dyDescent="0.2">
      <c r="A2104" s="105">
        <v>41963</v>
      </c>
      <c r="B2104" s="7"/>
      <c r="C2104" s="19" t="s">
        <v>6097</v>
      </c>
      <c r="D2104" s="6"/>
      <c r="E2104" s="6"/>
      <c r="F2104" s="6"/>
      <c r="G2104" s="6">
        <v>1764932.83</v>
      </c>
      <c r="H2104" s="5">
        <f>E2104-F2104</f>
        <v>0</v>
      </c>
      <c r="I2104" s="6">
        <f>+I2103+G2104-H2104</f>
        <v>2293679.5759999976</v>
      </c>
      <c r="J2104" s="19"/>
      <c r="K2104" s="7"/>
    </row>
    <row r="2105" spans="1:12" x14ac:dyDescent="0.2">
      <c r="A2105" s="105">
        <v>41964</v>
      </c>
      <c r="B2105" s="7">
        <v>6698</v>
      </c>
      <c r="C2105" s="19" t="s">
        <v>5790</v>
      </c>
      <c r="D2105" s="6"/>
      <c r="E2105" s="6"/>
      <c r="F2105" s="6">
        <f>E2105*0.05</f>
        <v>0</v>
      </c>
      <c r="G2105" s="6"/>
      <c r="H2105" s="5">
        <f>E2105-F2105</f>
        <v>0</v>
      </c>
      <c r="I2105" s="6">
        <f>+I2104+G2105-H2105</f>
        <v>2293679.5759999976</v>
      </c>
      <c r="J2105" s="19" t="s">
        <v>5790</v>
      </c>
      <c r="K2105" s="7"/>
      <c r="L2105" t="s">
        <v>5789</v>
      </c>
    </row>
    <row r="2106" spans="1:12" x14ac:dyDescent="0.2">
      <c r="A2106" s="105">
        <v>41964</v>
      </c>
      <c r="B2106" s="34">
        <v>6699</v>
      </c>
      <c r="C2106" s="19" t="s">
        <v>7799</v>
      </c>
      <c r="D2106" s="6">
        <v>3500</v>
      </c>
      <c r="E2106" s="6">
        <v>3500</v>
      </c>
      <c r="F2106" s="6"/>
      <c r="G2106" s="6"/>
      <c r="H2106" s="5">
        <f>E2106-F2106</f>
        <v>3500</v>
      </c>
      <c r="I2106" s="6">
        <f>+I2105+G2106-H2106</f>
        <v>2290179.5759999976</v>
      </c>
      <c r="J2106" s="19" t="s">
        <v>7364</v>
      </c>
      <c r="K2106" s="7">
        <v>5</v>
      </c>
      <c r="L2106" s="49" t="s">
        <v>5540</v>
      </c>
    </row>
    <row r="2107" spans="1:12" x14ac:dyDescent="0.2">
      <c r="A2107" s="105">
        <v>41968</v>
      </c>
      <c r="B2107" s="7">
        <v>6700</v>
      </c>
      <c r="C2107" s="19" t="s">
        <v>7993</v>
      </c>
      <c r="D2107" s="6">
        <v>10000</v>
      </c>
      <c r="E2107" s="6">
        <v>10000</v>
      </c>
      <c r="F2107" s="6"/>
      <c r="G2107" s="6"/>
      <c r="H2107" s="5">
        <f>E2107-F2107</f>
        <v>10000</v>
      </c>
      <c r="I2107" s="6">
        <f>+I2106+G2107-H2107</f>
        <v>2280179.5759999976</v>
      </c>
      <c r="J2107" s="19" t="s">
        <v>8067</v>
      </c>
      <c r="K2107" s="7"/>
      <c r="L2107" s="49" t="s">
        <v>5540</v>
      </c>
    </row>
    <row r="2108" spans="1:12" x14ac:dyDescent="0.2">
      <c r="A2108" s="105">
        <v>41968</v>
      </c>
      <c r="B2108" s="7">
        <v>6701</v>
      </c>
      <c r="C2108" s="19" t="s">
        <v>7029</v>
      </c>
      <c r="D2108" s="6">
        <v>7000</v>
      </c>
      <c r="E2108" s="6">
        <v>7000</v>
      </c>
      <c r="F2108" s="6"/>
      <c r="G2108" s="6"/>
      <c r="H2108" s="5">
        <f>E2108-F2108</f>
        <v>7000</v>
      </c>
      <c r="I2108" s="6">
        <f>+I2107+G2108-H2108</f>
        <v>2273179.5759999976</v>
      </c>
      <c r="J2108" s="19" t="s">
        <v>8001</v>
      </c>
      <c r="K2108" s="7"/>
      <c r="L2108" s="49" t="s">
        <v>5540</v>
      </c>
    </row>
    <row r="2109" spans="1:12" x14ac:dyDescent="0.2">
      <c r="A2109" s="105">
        <v>41968</v>
      </c>
      <c r="B2109" s="7">
        <v>6702</v>
      </c>
      <c r="C2109" s="19" t="s">
        <v>7252</v>
      </c>
      <c r="D2109" s="6">
        <v>6600</v>
      </c>
      <c r="E2109" s="6">
        <v>6600</v>
      </c>
      <c r="F2109" s="6"/>
      <c r="G2109" s="6"/>
      <c r="H2109" s="5">
        <f>E2109-F2109</f>
        <v>6600</v>
      </c>
      <c r="I2109" s="6">
        <f>+I2108+G2109-H2109</f>
        <v>2266579.5759999976</v>
      </c>
      <c r="J2109" s="19" t="s">
        <v>7672</v>
      </c>
      <c r="K2109" s="7"/>
      <c r="L2109" s="49" t="s">
        <v>5540</v>
      </c>
    </row>
    <row r="2110" spans="1:12" x14ac:dyDescent="0.2">
      <c r="A2110" s="105">
        <v>41968</v>
      </c>
      <c r="B2110" s="7">
        <v>6703</v>
      </c>
      <c r="C2110" s="19" t="s">
        <v>7600</v>
      </c>
      <c r="D2110" s="6">
        <v>6600</v>
      </c>
      <c r="E2110" s="6">
        <v>6600</v>
      </c>
      <c r="F2110" s="6"/>
      <c r="G2110" s="6"/>
      <c r="H2110" s="5">
        <f>E2110-F2110</f>
        <v>6600</v>
      </c>
      <c r="I2110" s="6">
        <f>+I2109+G2110-H2110</f>
        <v>2259979.5759999976</v>
      </c>
      <c r="J2110" s="19" t="s">
        <v>8066</v>
      </c>
      <c r="K2110" s="7"/>
      <c r="L2110" s="49" t="s">
        <v>5540</v>
      </c>
    </row>
    <row r="2111" spans="1:12" x14ac:dyDescent="0.2">
      <c r="A2111" s="105">
        <v>41968</v>
      </c>
      <c r="B2111" s="7">
        <v>6704</v>
      </c>
      <c r="C2111" s="19" t="s">
        <v>8012</v>
      </c>
      <c r="D2111" s="6">
        <v>3300</v>
      </c>
      <c r="E2111" s="6">
        <v>3300</v>
      </c>
      <c r="F2111" s="6"/>
      <c r="G2111" s="6"/>
      <c r="H2111" s="5">
        <f>E2111-F2111</f>
        <v>3300</v>
      </c>
      <c r="I2111" s="6">
        <f>+I2110+G2111-H2111</f>
        <v>2256679.5759999976</v>
      </c>
      <c r="J2111" s="19" t="s">
        <v>7836</v>
      </c>
      <c r="K2111" s="7"/>
      <c r="L2111" s="49" t="s">
        <v>5540</v>
      </c>
    </row>
    <row r="2112" spans="1:12" x14ac:dyDescent="0.2">
      <c r="A2112" s="105">
        <v>41968</v>
      </c>
      <c r="B2112" s="7">
        <v>6705</v>
      </c>
      <c r="C2112" s="19" t="s">
        <v>7846</v>
      </c>
      <c r="D2112" s="6">
        <v>11200</v>
      </c>
      <c r="E2112" s="6">
        <v>11200</v>
      </c>
      <c r="F2112" s="6"/>
      <c r="G2112" s="6"/>
      <c r="H2112" s="5">
        <f>E2112-F2112</f>
        <v>11200</v>
      </c>
      <c r="I2112" s="6">
        <f>+I2111+G2112-H2112</f>
        <v>2245479.5759999976</v>
      </c>
      <c r="J2112" s="19" t="s">
        <v>7836</v>
      </c>
      <c r="K2112" s="7"/>
      <c r="L2112" s="49" t="s">
        <v>5540</v>
      </c>
    </row>
    <row r="2113" spans="1:12" x14ac:dyDescent="0.2">
      <c r="A2113" s="105">
        <v>41968</v>
      </c>
      <c r="B2113" s="7">
        <v>6706</v>
      </c>
      <c r="C2113" s="19" t="s">
        <v>6442</v>
      </c>
      <c r="D2113" s="6">
        <v>5000</v>
      </c>
      <c r="E2113" s="6">
        <v>5000</v>
      </c>
      <c r="F2113" s="6"/>
      <c r="G2113" s="6"/>
      <c r="H2113" s="5">
        <f>E2113-F2113</f>
        <v>5000</v>
      </c>
      <c r="I2113" s="6">
        <f>+I2112+G2113-H2113</f>
        <v>2240479.5759999976</v>
      </c>
      <c r="J2113" s="19" t="s">
        <v>8065</v>
      </c>
      <c r="K2113" s="7"/>
      <c r="L2113" s="49" t="s">
        <v>5540</v>
      </c>
    </row>
    <row r="2114" spans="1:12" x14ac:dyDescent="0.2">
      <c r="A2114" s="105">
        <v>41968</v>
      </c>
      <c r="B2114" s="7">
        <v>6707</v>
      </c>
      <c r="C2114" s="19" t="s">
        <v>6294</v>
      </c>
      <c r="D2114" s="6">
        <v>5000</v>
      </c>
      <c r="E2114" s="6">
        <v>5000</v>
      </c>
      <c r="F2114" s="6"/>
      <c r="G2114" s="6"/>
      <c r="H2114" s="5">
        <f>E2114-F2114</f>
        <v>5000</v>
      </c>
      <c r="I2114" s="6">
        <f>+I2113+G2114-H2114</f>
        <v>2235479.5759999976</v>
      </c>
      <c r="J2114" s="19" t="s">
        <v>8065</v>
      </c>
      <c r="K2114" s="7"/>
      <c r="L2114" s="49" t="s">
        <v>5540</v>
      </c>
    </row>
    <row r="2115" spans="1:12" x14ac:dyDescent="0.2">
      <c r="A2115" s="105">
        <v>41968</v>
      </c>
      <c r="B2115" s="7">
        <v>6708</v>
      </c>
      <c r="C2115" s="19" t="s">
        <v>5790</v>
      </c>
      <c r="D2115" s="6"/>
      <c r="E2115" s="6"/>
      <c r="F2115" s="6">
        <f>E2115*0.05</f>
        <v>0</v>
      </c>
      <c r="G2115" s="6"/>
      <c r="H2115" s="5">
        <f>E2115-F2115</f>
        <v>0</v>
      </c>
      <c r="I2115" s="6">
        <f>+I2114+G2115-H2115</f>
        <v>2235479.5759999976</v>
      </c>
      <c r="J2115" s="19" t="s">
        <v>5790</v>
      </c>
      <c r="K2115" s="7"/>
      <c r="L2115" t="s">
        <v>5789</v>
      </c>
    </row>
    <row r="2116" spans="1:12" x14ac:dyDescent="0.2">
      <c r="A2116" s="105">
        <v>41968</v>
      </c>
      <c r="B2116" s="7">
        <v>6709</v>
      </c>
      <c r="C2116" s="19" t="s">
        <v>5790</v>
      </c>
      <c r="D2116" s="6"/>
      <c r="E2116" s="6"/>
      <c r="F2116" s="6">
        <f>E2116*0.05</f>
        <v>0</v>
      </c>
      <c r="G2116" s="6"/>
      <c r="H2116" s="5">
        <f>E2116-F2116</f>
        <v>0</v>
      </c>
      <c r="I2116" s="6">
        <f>+I2115+G2116-H2116</f>
        <v>2235479.5759999976</v>
      </c>
      <c r="J2116" s="19" t="s">
        <v>5790</v>
      </c>
      <c r="K2116" s="7"/>
      <c r="L2116" t="s">
        <v>5789</v>
      </c>
    </row>
    <row r="2117" spans="1:12" x14ac:dyDescent="0.2">
      <c r="A2117" s="105">
        <v>41968</v>
      </c>
      <c r="B2117" s="7">
        <v>6710</v>
      </c>
      <c r="C2117" s="19" t="s">
        <v>7985</v>
      </c>
      <c r="D2117" s="6">
        <v>5000</v>
      </c>
      <c r="E2117" s="6">
        <v>5000</v>
      </c>
      <c r="F2117" s="6"/>
      <c r="G2117" s="6"/>
      <c r="H2117" s="5">
        <f>E2117-F2117</f>
        <v>5000</v>
      </c>
      <c r="I2117" s="6">
        <f>+I2116+G2117-H2117</f>
        <v>2230479.5759999976</v>
      </c>
      <c r="J2117" s="19" t="s">
        <v>8065</v>
      </c>
      <c r="K2117" s="7"/>
      <c r="L2117" s="49" t="s">
        <v>5540</v>
      </c>
    </row>
    <row r="2118" spans="1:12" x14ac:dyDescent="0.2">
      <c r="A2118" s="105">
        <v>41968</v>
      </c>
      <c r="B2118" s="7">
        <v>6711</v>
      </c>
      <c r="C2118" s="19" t="s">
        <v>7846</v>
      </c>
      <c r="D2118" s="6">
        <v>5000</v>
      </c>
      <c r="E2118" s="6">
        <v>5000</v>
      </c>
      <c r="F2118" s="6"/>
      <c r="G2118" s="6"/>
      <c r="H2118" s="5">
        <f>E2118-F2118</f>
        <v>5000</v>
      </c>
      <c r="I2118" s="6">
        <f>+I2117+G2118-H2118</f>
        <v>2225479.5759999976</v>
      </c>
      <c r="J2118" s="19" t="s">
        <v>8065</v>
      </c>
      <c r="K2118" s="7"/>
      <c r="L2118" s="49" t="s">
        <v>5540</v>
      </c>
    </row>
    <row r="2119" spans="1:12" x14ac:dyDescent="0.2">
      <c r="A2119" s="105">
        <v>41968</v>
      </c>
      <c r="B2119" s="7"/>
      <c r="C2119" s="19" t="s">
        <v>7773</v>
      </c>
      <c r="D2119" s="6">
        <v>457150</v>
      </c>
      <c r="E2119" s="6">
        <v>457150</v>
      </c>
      <c r="F2119" s="6"/>
      <c r="G2119" s="6"/>
      <c r="H2119" s="5">
        <f>E2119-F2119</f>
        <v>457150</v>
      </c>
      <c r="I2119" s="6">
        <f>+I2118+G2119-H2119</f>
        <v>1768329.5759999976</v>
      </c>
      <c r="J2119" s="19" t="s">
        <v>8064</v>
      </c>
      <c r="K2119" s="7"/>
    </row>
    <row r="2120" spans="1:12" x14ac:dyDescent="0.2">
      <c r="A2120" s="105">
        <v>41971</v>
      </c>
      <c r="B2120" s="7">
        <v>6712</v>
      </c>
      <c r="C2120" s="19" t="s">
        <v>7799</v>
      </c>
      <c r="D2120" s="6">
        <v>3700</v>
      </c>
      <c r="E2120" s="6">
        <v>3700</v>
      </c>
      <c r="F2120" s="6"/>
      <c r="G2120" s="6"/>
      <c r="H2120" s="5">
        <f>E2120-F2120</f>
        <v>3700</v>
      </c>
      <c r="I2120" s="6">
        <f>+I2119+G2120-H2120</f>
        <v>1764629.5759999976</v>
      </c>
      <c r="J2120" s="19" t="s">
        <v>7364</v>
      </c>
      <c r="K2120" s="7">
        <v>5</v>
      </c>
      <c r="L2120" s="49" t="s">
        <v>5540</v>
      </c>
    </row>
    <row r="2121" spans="1:12" x14ac:dyDescent="0.2">
      <c r="A2121" s="105">
        <v>41971</v>
      </c>
      <c r="B2121" s="7">
        <v>6713</v>
      </c>
      <c r="C2121" s="19" t="s">
        <v>6752</v>
      </c>
      <c r="D2121" s="6">
        <v>41364</v>
      </c>
      <c r="E2121" s="6">
        <v>41364</v>
      </c>
      <c r="F2121" s="6">
        <f>E2121*0.05</f>
        <v>2068.2000000000003</v>
      </c>
      <c r="G2121" s="6"/>
      <c r="H2121" s="5">
        <f>E2121-F2121</f>
        <v>39295.800000000003</v>
      </c>
      <c r="I2121" s="6">
        <f>+I2120+G2121-H2121</f>
        <v>1725333.7759999975</v>
      </c>
      <c r="J2121" s="19" t="s">
        <v>6889</v>
      </c>
      <c r="K2121" s="7">
        <v>5</v>
      </c>
      <c r="L2121" s="49" t="s">
        <v>5540</v>
      </c>
    </row>
    <row r="2122" spans="1:12" x14ac:dyDescent="0.2">
      <c r="A2122" s="105">
        <v>41971</v>
      </c>
      <c r="B2122" s="7">
        <v>6714</v>
      </c>
      <c r="C2122" s="19" t="s">
        <v>6291</v>
      </c>
      <c r="D2122" s="6">
        <v>13877</v>
      </c>
      <c r="E2122" s="6">
        <v>13877</v>
      </c>
      <c r="F2122" s="6">
        <f>E2122*0.05</f>
        <v>693.85</v>
      </c>
      <c r="G2122" s="6"/>
      <c r="H2122" s="5">
        <f>E2122-F2122</f>
        <v>13183.15</v>
      </c>
      <c r="I2122" s="6">
        <f>+I2121+G2122-H2122</f>
        <v>1712150.6259999976</v>
      </c>
      <c r="J2122" s="19" t="s">
        <v>7170</v>
      </c>
      <c r="K2122" s="7">
        <v>5</v>
      </c>
      <c r="L2122" s="49" t="s">
        <v>5540</v>
      </c>
    </row>
    <row r="2123" spans="1:12" x14ac:dyDescent="0.2">
      <c r="A2123" s="105">
        <v>41971</v>
      </c>
      <c r="B2123" s="7">
        <v>6715</v>
      </c>
      <c r="C2123" s="19" t="s">
        <v>126</v>
      </c>
      <c r="D2123" s="6">
        <v>7202</v>
      </c>
      <c r="E2123" s="6">
        <v>7202</v>
      </c>
      <c r="F2123" s="6">
        <f>E2123*0.05</f>
        <v>360.1</v>
      </c>
      <c r="G2123" s="6"/>
      <c r="H2123" s="5">
        <f>E2123-F2123</f>
        <v>6841.9</v>
      </c>
      <c r="I2123" s="6">
        <f>+I2122+G2123-H2123</f>
        <v>1705308.7259999977</v>
      </c>
      <c r="J2123" s="19" t="s">
        <v>5851</v>
      </c>
      <c r="K2123" s="7">
        <v>5</v>
      </c>
      <c r="L2123" s="49" t="s">
        <v>5540</v>
      </c>
    </row>
    <row r="2124" spans="1:12" x14ac:dyDescent="0.2">
      <c r="A2124" s="105">
        <v>41971</v>
      </c>
      <c r="B2124" s="7">
        <v>6716</v>
      </c>
      <c r="C2124" s="19" t="s">
        <v>7977</v>
      </c>
      <c r="D2124" s="6">
        <v>6325</v>
      </c>
      <c r="E2124" s="6">
        <v>6325</v>
      </c>
      <c r="F2124" s="6">
        <v>268.01</v>
      </c>
      <c r="G2124" s="6"/>
      <c r="H2124" s="5">
        <f>E2124-F2124</f>
        <v>6056.99</v>
      </c>
      <c r="I2124" s="6">
        <f>+I2123+G2124-H2124</f>
        <v>1699251.7359999977</v>
      </c>
      <c r="J2124" s="19" t="s">
        <v>7655</v>
      </c>
      <c r="K2124" s="7">
        <v>5</v>
      </c>
      <c r="L2124" s="49" t="s">
        <v>5540</v>
      </c>
    </row>
    <row r="2125" spans="1:12" x14ac:dyDescent="0.2">
      <c r="A2125" s="105">
        <v>41971</v>
      </c>
      <c r="B2125" s="7">
        <v>6717</v>
      </c>
      <c r="C2125" s="19" t="s">
        <v>5871</v>
      </c>
      <c r="D2125" s="6">
        <v>14143</v>
      </c>
      <c r="E2125" s="6">
        <v>14143</v>
      </c>
      <c r="F2125" s="6">
        <f>E2125*0.05</f>
        <v>707.15000000000009</v>
      </c>
      <c r="G2125" s="6"/>
      <c r="H2125" s="5">
        <f>E2125-F2125</f>
        <v>13435.85</v>
      </c>
      <c r="I2125" s="6">
        <f>+I2124+G2125-H2125</f>
        <v>1685815.8859999976</v>
      </c>
      <c r="J2125" s="19" t="s">
        <v>7293</v>
      </c>
      <c r="K2125" s="7">
        <v>5</v>
      </c>
      <c r="L2125" s="49" t="s">
        <v>5540</v>
      </c>
    </row>
    <row r="2126" spans="1:12" x14ac:dyDescent="0.2">
      <c r="A2126" s="105">
        <v>41971</v>
      </c>
      <c r="B2126" s="7">
        <v>6718</v>
      </c>
      <c r="C2126" s="19" t="s">
        <v>2921</v>
      </c>
      <c r="D2126" s="6">
        <v>90742</v>
      </c>
      <c r="E2126" s="6">
        <v>90742</v>
      </c>
      <c r="F2126" s="6">
        <v>3845</v>
      </c>
      <c r="G2126" s="6"/>
      <c r="H2126" s="5">
        <f>E2126-F2126</f>
        <v>86897</v>
      </c>
      <c r="I2126" s="6">
        <f>+I2125+G2126-H2126</f>
        <v>1598918.8859999976</v>
      </c>
      <c r="J2126" s="19" t="s">
        <v>5941</v>
      </c>
      <c r="K2126" s="7">
        <v>5</v>
      </c>
      <c r="L2126" s="49" t="s">
        <v>5540</v>
      </c>
    </row>
    <row r="2127" spans="1:12" x14ac:dyDescent="0.2">
      <c r="A2127" s="105">
        <v>41971</v>
      </c>
      <c r="B2127" s="7">
        <v>6719</v>
      </c>
      <c r="C2127" s="19" t="s">
        <v>267</v>
      </c>
      <c r="D2127" s="6">
        <v>10025</v>
      </c>
      <c r="E2127" s="6">
        <v>10025</v>
      </c>
      <c r="F2127" s="6">
        <v>424.79</v>
      </c>
      <c r="G2127" s="6"/>
      <c r="H2127" s="5">
        <f>E2127-F2127</f>
        <v>9600.2099999999991</v>
      </c>
      <c r="I2127" s="6">
        <f>+I2126+G2127-H2127</f>
        <v>1589318.6759999976</v>
      </c>
      <c r="J2127" s="19" t="s">
        <v>8063</v>
      </c>
      <c r="K2127" s="7">
        <v>5</v>
      </c>
      <c r="L2127" s="49" t="s">
        <v>5540</v>
      </c>
    </row>
    <row r="2128" spans="1:12" x14ac:dyDescent="0.2">
      <c r="A2128" s="105">
        <v>41971</v>
      </c>
      <c r="B2128" s="7">
        <v>6720</v>
      </c>
      <c r="C2128" s="19" t="s">
        <v>7533</v>
      </c>
      <c r="D2128" s="6">
        <v>18405.46</v>
      </c>
      <c r="E2128" s="6">
        <v>18405.46</v>
      </c>
      <c r="F2128" s="6">
        <v>807.35</v>
      </c>
      <c r="G2128" s="6"/>
      <c r="H2128" s="5">
        <f>E2128-F2128</f>
        <v>17598.11</v>
      </c>
      <c r="I2128" s="6">
        <f>+I2127+G2128-H2128</f>
        <v>1571720.5659999975</v>
      </c>
      <c r="J2128" s="19" t="s">
        <v>8062</v>
      </c>
      <c r="K2128" s="7">
        <v>5</v>
      </c>
      <c r="L2128" s="49" t="s">
        <v>5540</v>
      </c>
    </row>
    <row r="2129" spans="1:12" x14ac:dyDescent="0.2">
      <c r="A2129" s="105">
        <v>41971</v>
      </c>
      <c r="B2129" s="7">
        <v>6721</v>
      </c>
      <c r="C2129" s="19" t="s">
        <v>7970</v>
      </c>
      <c r="D2129" s="6">
        <v>8400</v>
      </c>
      <c r="E2129" s="6">
        <v>8400</v>
      </c>
      <c r="F2129" s="6">
        <f>E2129*0.05</f>
        <v>420</v>
      </c>
      <c r="G2129" s="6"/>
      <c r="H2129" s="5">
        <f>E2129-F2129</f>
        <v>7980</v>
      </c>
      <c r="I2129" s="6">
        <f>+I2128+G2129-H2129</f>
        <v>1563740.5659999975</v>
      </c>
      <c r="J2129" s="19" t="s">
        <v>2030</v>
      </c>
      <c r="K2129" s="7">
        <v>5</v>
      </c>
      <c r="L2129" s="49" t="s">
        <v>5540</v>
      </c>
    </row>
    <row r="2130" spans="1:12" x14ac:dyDescent="0.2">
      <c r="A2130" s="105">
        <v>41971</v>
      </c>
      <c r="B2130" s="7">
        <v>6722</v>
      </c>
      <c r="C2130" s="19" t="s">
        <v>5790</v>
      </c>
      <c r="D2130" s="6"/>
      <c r="E2130" s="6"/>
      <c r="F2130" s="6">
        <f>E2130*0.05</f>
        <v>0</v>
      </c>
      <c r="G2130" s="6"/>
      <c r="H2130" s="5">
        <f>E2130-F2130</f>
        <v>0</v>
      </c>
      <c r="I2130" s="6">
        <f>+I2129+G2130-H2130</f>
        <v>1563740.5659999975</v>
      </c>
      <c r="J2130" s="19" t="s">
        <v>5790</v>
      </c>
      <c r="K2130" s="7"/>
      <c r="L2130" t="s">
        <v>5789</v>
      </c>
    </row>
    <row r="2131" spans="1:12" x14ac:dyDescent="0.2">
      <c r="A2131" s="105">
        <v>41971</v>
      </c>
      <c r="B2131" s="7">
        <v>6723</v>
      </c>
      <c r="C2131" s="19" t="s">
        <v>5564</v>
      </c>
      <c r="D2131" s="6">
        <v>5517.4</v>
      </c>
      <c r="E2131" s="6">
        <v>5517.4</v>
      </c>
      <c r="F2131" s="6">
        <v>233.79</v>
      </c>
      <c r="G2131" s="6"/>
      <c r="H2131" s="5">
        <f>E2131-F2131</f>
        <v>5283.61</v>
      </c>
      <c r="I2131" s="6">
        <f>+I2130+G2131-H2131</f>
        <v>1558456.9559999974</v>
      </c>
      <c r="J2131" s="19" t="s">
        <v>3481</v>
      </c>
      <c r="K2131" s="7">
        <v>5</v>
      </c>
      <c r="L2131" s="49" t="s">
        <v>5540</v>
      </c>
    </row>
    <row r="2132" spans="1:12" x14ac:dyDescent="0.2">
      <c r="A2132" s="105">
        <v>41971</v>
      </c>
      <c r="B2132" s="7">
        <v>6724</v>
      </c>
      <c r="C2132" s="19" t="s">
        <v>8061</v>
      </c>
      <c r="D2132" s="6">
        <v>25275.85</v>
      </c>
      <c r="E2132" s="6">
        <v>25275.85</v>
      </c>
      <c r="F2132" s="6">
        <v>1203.5999999999999</v>
      </c>
      <c r="G2132" s="6"/>
      <c r="H2132" s="5">
        <f>E2132-F2132</f>
        <v>24072.25</v>
      </c>
      <c r="I2132" s="6">
        <f>+I2131+G2132-H2132</f>
        <v>1534384.7059999974</v>
      </c>
      <c r="J2132" s="19" t="s">
        <v>6437</v>
      </c>
      <c r="K2132" s="7">
        <v>5</v>
      </c>
      <c r="L2132" s="49" t="s">
        <v>5540</v>
      </c>
    </row>
    <row r="2133" spans="1:12" x14ac:dyDescent="0.2">
      <c r="A2133" s="105">
        <v>41971</v>
      </c>
      <c r="B2133" s="7">
        <v>6725</v>
      </c>
      <c r="C2133" s="19" t="s">
        <v>8060</v>
      </c>
      <c r="D2133" s="6">
        <v>10000</v>
      </c>
      <c r="E2133" s="6">
        <v>10000</v>
      </c>
      <c r="F2133" s="6">
        <v>1000</v>
      </c>
      <c r="G2133" s="6"/>
      <c r="H2133" s="5">
        <f>E2133-F2133</f>
        <v>9000</v>
      </c>
      <c r="I2133" s="6">
        <f>+I2132+G2133-H2133</f>
        <v>1525384.7059999974</v>
      </c>
      <c r="J2133" s="20" t="s">
        <v>8059</v>
      </c>
      <c r="K2133" s="7">
        <v>5</v>
      </c>
      <c r="L2133" s="49" t="s">
        <v>5540</v>
      </c>
    </row>
    <row r="2134" spans="1:12" x14ac:dyDescent="0.2">
      <c r="A2134" s="105">
        <v>41971</v>
      </c>
      <c r="B2134" s="7">
        <v>6726</v>
      </c>
      <c r="C2134" s="19" t="s">
        <v>8058</v>
      </c>
      <c r="D2134" s="6">
        <v>4600</v>
      </c>
      <c r="E2134" s="6">
        <v>4600</v>
      </c>
      <c r="F2134" s="6">
        <f>E2134*0.05</f>
        <v>230</v>
      </c>
      <c r="G2134" s="6"/>
      <c r="H2134" s="5">
        <f>E2134-F2134</f>
        <v>4370</v>
      </c>
      <c r="I2134" s="6">
        <f>+I2133+G2134-H2134</f>
        <v>1521014.7059999974</v>
      </c>
      <c r="J2134" s="19" t="s">
        <v>8057</v>
      </c>
      <c r="K2134" s="7">
        <v>5</v>
      </c>
      <c r="L2134" s="49" t="s">
        <v>5540</v>
      </c>
    </row>
    <row r="2135" spans="1:12" x14ac:dyDescent="0.2">
      <c r="A2135" s="105">
        <v>41971</v>
      </c>
      <c r="B2135" s="7">
        <v>6727</v>
      </c>
      <c r="C2135" s="19" t="s">
        <v>7822</v>
      </c>
      <c r="D2135" s="6">
        <v>6854</v>
      </c>
      <c r="E2135" s="6">
        <v>6854</v>
      </c>
      <c r="F2135" s="6">
        <v>290.58</v>
      </c>
      <c r="G2135" s="6"/>
      <c r="H2135" s="5">
        <f>E2135-F2135</f>
        <v>6563.42</v>
      </c>
      <c r="I2135" s="6">
        <f>+I2134+G2135-H2135</f>
        <v>1514451.2859999975</v>
      </c>
      <c r="J2135" s="19" t="s">
        <v>8056</v>
      </c>
      <c r="K2135" s="7">
        <v>5</v>
      </c>
      <c r="L2135" s="49" t="s">
        <v>5540</v>
      </c>
    </row>
    <row r="2136" spans="1:12" x14ac:dyDescent="0.2">
      <c r="A2136" s="105">
        <v>41971</v>
      </c>
      <c r="B2136" s="7">
        <v>6728</v>
      </c>
      <c r="C2136" s="19" t="s">
        <v>7460</v>
      </c>
      <c r="D2136" s="6">
        <v>500</v>
      </c>
      <c r="E2136" s="6">
        <v>500</v>
      </c>
      <c r="F2136" s="6">
        <v>21.19</v>
      </c>
      <c r="G2136" s="6"/>
      <c r="H2136" s="5">
        <f>E2136-F2136</f>
        <v>478.81</v>
      </c>
      <c r="I2136" s="6">
        <f>+I2135+G2136-H2136</f>
        <v>1513972.4759999975</v>
      </c>
      <c r="J2136" s="19" t="s">
        <v>8055</v>
      </c>
      <c r="K2136" s="7">
        <v>5</v>
      </c>
      <c r="L2136" s="49" t="s">
        <v>5540</v>
      </c>
    </row>
    <row r="2137" spans="1:12" x14ac:dyDescent="0.2">
      <c r="A2137" s="105">
        <v>41971</v>
      </c>
      <c r="B2137" s="7">
        <v>6729</v>
      </c>
      <c r="C2137" s="19" t="s">
        <v>8054</v>
      </c>
      <c r="D2137" s="6">
        <v>6060.07</v>
      </c>
      <c r="E2137" s="6">
        <v>6060.07</v>
      </c>
      <c r="F2137" s="6">
        <v>256.77999999999997</v>
      </c>
      <c r="G2137" s="6"/>
      <c r="H2137" s="5">
        <f>E2137-F2137</f>
        <v>5803.29</v>
      </c>
      <c r="I2137" s="6">
        <f>+I2136+G2137-H2137</f>
        <v>1508169.1859999974</v>
      </c>
      <c r="J2137" s="19" t="s">
        <v>8053</v>
      </c>
      <c r="K2137" s="7">
        <v>5</v>
      </c>
      <c r="L2137" s="49" t="s">
        <v>5540</v>
      </c>
    </row>
    <row r="2138" spans="1:12" x14ac:dyDescent="0.2">
      <c r="A2138" s="105">
        <v>41971</v>
      </c>
      <c r="B2138" s="7">
        <v>6730</v>
      </c>
      <c r="C2138" s="19" t="s">
        <v>7884</v>
      </c>
      <c r="D2138" s="6">
        <v>15189.98</v>
      </c>
      <c r="E2138" s="6">
        <v>15189.98</v>
      </c>
      <c r="F2138" s="6">
        <v>643.64</v>
      </c>
      <c r="G2138" s="6"/>
      <c r="H2138" s="5">
        <f>E2138-F2138</f>
        <v>14546.34</v>
      </c>
      <c r="I2138" s="6">
        <f>+I2137+G2138-H2138</f>
        <v>1493622.8459999973</v>
      </c>
      <c r="J2138" s="19" t="s">
        <v>7655</v>
      </c>
      <c r="K2138" s="7">
        <v>5</v>
      </c>
      <c r="L2138" s="49" t="s">
        <v>5540</v>
      </c>
    </row>
    <row r="2139" spans="1:12" x14ac:dyDescent="0.2">
      <c r="A2139" s="105">
        <v>41971</v>
      </c>
      <c r="B2139" s="7">
        <v>6731</v>
      </c>
      <c r="C2139" s="19" t="s">
        <v>6323</v>
      </c>
      <c r="D2139" s="6">
        <v>6136</v>
      </c>
      <c r="E2139" s="6">
        <v>6136</v>
      </c>
      <c r="F2139" s="6">
        <v>260</v>
      </c>
      <c r="G2139" s="6"/>
      <c r="H2139" s="5">
        <f>E2139-F2139</f>
        <v>5876</v>
      </c>
      <c r="I2139" s="6">
        <f>+I2138+G2139-H2139</f>
        <v>1487746.8459999973</v>
      </c>
      <c r="J2139" s="19" t="s">
        <v>7655</v>
      </c>
      <c r="K2139" s="7">
        <v>5</v>
      </c>
      <c r="L2139" s="49" t="s">
        <v>5540</v>
      </c>
    </row>
    <row r="2140" spans="1:12" x14ac:dyDescent="0.2">
      <c r="A2140" s="105">
        <v>41971</v>
      </c>
      <c r="B2140" s="7">
        <v>6732</v>
      </c>
      <c r="C2140" s="19" t="s">
        <v>6206</v>
      </c>
      <c r="D2140" s="6">
        <v>2800</v>
      </c>
      <c r="E2140" s="6">
        <v>2800</v>
      </c>
      <c r="F2140" s="6"/>
      <c r="G2140" s="6"/>
      <c r="H2140" s="5">
        <f>E2140-F2140</f>
        <v>2800</v>
      </c>
      <c r="I2140" s="6">
        <f>+I2139+G2140-H2140</f>
        <v>1484946.8459999973</v>
      </c>
      <c r="J2140" s="19" t="s">
        <v>8052</v>
      </c>
      <c r="K2140" s="7"/>
      <c r="L2140" s="49" t="s">
        <v>5540</v>
      </c>
    </row>
    <row r="2141" spans="1:12" x14ac:dyDescent="0.2">
      <c r="A2141" s="105">
        <v>41971</v>
      </c>
      <c r="B2141" s="7">
        <v>6733</v>
      </c>
      <c r="C2141" s="19" t="s">
        <v>7605</v>
      </c>
      <c r="D2141" s="6">
        <v>5557.8</v>
      </c>
      <c r="E2141" s="6">
        <v>5557.8</v>
      </c>
      <c r="F2141" s="6">
        <v>199.59</v>
      </c>
      <c r="G2141" s="6"/>
      <c r="H2141" s="5">
        <f>E2141-F2141</f>
        <v>5358.21</v>
      </c>
      <c r="I2141" s="6">
        <f>+I2140+G2141-H2141</f>
        <v>1479588.6359999974</v>
      </c>
      <c r="J2141" s="19" t="s">
        <v>7721</v>
      </c>
      <c r="K2141" s="7">
        <v>5</v>
      </c>
      <c r="L2141" s="49" t="s">
        <v>5540</v>
      </c>
    </row>
    <row r="2142" spans="1:12" x14ac:dyDescent="0.2">
      <c r="A2142" s="105">
        <v>41971</v>
      </c>
      <c r="B2142" s="7">
        <v>6734</v>
      </c>
      <c r="C2142" s="19" t="s">
        <v>8051</v>
      </c>
      <c r="D2142" s="6">
        <v>600</v>
      </c>
      <c r="E2142" s="6">
        <v>600</v>
      </c>
      <c r="F2142" s="6"/>
      <c r="G2142" s="6"/>
      <c r="H2142" s="6">
        <f>E2142-F2142</f>
        <v>600</v>
      </c>
      <c r="I2142" s="6">
        <f>+I2141+G2142-H2142</f>
        <v>1478988.6359999974</v>
      </c>
      <c r="J2142" s="19" t="s">
        <v>8050</v>
      </c>
      <c r="K2142" s="7"/>
      <c r="L2142" s="49" t="s">
        <v>5540</v>
      </c>
    </row>
    <row r="2143" spans="1:12" x14ac:dyDescent="0.2">
      <c r="A2143" s="105">
        <v>41971</v>
      </c>
      <c r="B2143" s="7">
        <v>6735</v>
      </c>
      <c r="C2143" s="19" t="s">
        <v>8049</v>
      </c>
      <c r="D2143" s="6">
        <v>48321</v>
      </c>
      <c r="E2143" s="6">
        <v>48321</v>
      </c>
      <c r="F2143" s="6">
        <f>E2143*0.05</f>
        <v>2416.0500000000002</v>
      </c>
      <c r="G2143" s="6"/>
      <c r="H2143" s="6">
        <f>E2143-F2143</f>
        <v>45904.95</v>
      </c>
      <c r="I2143" s="6">
        <f>+I2142+G2143-H2143</f>
        <v>1433083.6859999974</v>
      </c>
      <c r="J2143" s="19" t="s">
        <v>889</v>
      </c>
      <c r="K2143" s="7">
        <v>5</v>
      </c>
      <c r="L2143" s="49" t="s">
        <v>5540</v>
      </c>
    </row>
    <row r="2144" spans="1:12" x14ac:dyDescent="0.2">
      <c r="A2144" s="105">
        <v>41971</v>
      </c>
      <c r="B2144" s="7">
        <v>6736</v>
      </c>
      <c r="C2144" s="19" t="s">
        <v>7886</v>
      </c>
      <c r="D2144" s="6">
        <v>4000</v>
      </c>
      <c r="E2144" s="6">
        <v>4000</v>
      </c>
      <c r="F2144" s="6"/>
      <c r="G2144" s="6"/>
      <c r="H2144" s="6">
        <f>E2144-F2144</f>
        <v>4000</v>
      </c>
      <c r="I2144" s="6">
        <f>+I2143+G2144-H2144</f>
        <v>1429083.6859999974</v>
      </c>
      <c r="J2144" s="20" t="s">
        <v>8048</v>
      </c>
      <c r="K2144" s="7">
        <v>5</v>
      </c>
      <c r="L2144" s="49" t="s">
        <v>5540</v>
      </c>
    </row>
    <row r="2145" spans="1:12" x14ac:dyDescent="0.2">
      <c r="A2145" s="105">
        <v>41971</v>
      </c>
      <c r="B2145" s="7">
        <v>6737</v>
      </c>
      <c r="C2145" s="19" t="s">
        <v>8047</v>
      </c>
      <c r="D2145" s="6">
        <v>10620</v>
      </c>
      <c r="E2145" s="6">
        <v>10620</v>
      </c>
      <c r="F2145" s="6">
        <v>450</v>
      </c>
      <c r="G2145" s="6"/>
      <c r="H2145" s="6">
        <f>E2145-F2145</f>
        <v>10170</v>
      </c>
      <c r="I2145" s="6">
        <f>+I2144+G2145-H2145</f>
        <v>1418913.6859999974</v>
      </c>
      <c r="J2145" s="19" t="s">
        <v>7521</v>
      </c>
      <c r="K2145" s="7">
        <v>5</v>
      </c>
      <c r="L2145" s="49" t="s">
        <v>5540</v>
      </c>
    </row>
    <row r="2146" spans="1:12" x14ac:dyDescent="0.2">
      <c r="A2146" s="105">
        <v>41971</v>
      </c>
      <c r="B2146" s="7">
        <v>6738</v>
      </c>
      <c r="C2146" s="19" t="s">
        <v>8046</v>
      </c>
      <c r="D2146" s="6">
        <v>23400</v>
      </c>
      <c r="E2146" s="6">
        <v>23400</v>
      </c>
      <c r="F2146" s="6">
        <v>991.5</v>
      </c>
      <c r="G2146" s="6"/>
      <c r="H2146" s="6">
        <f>E2146-F2146</f>
        <v>22408.5</v>
      </c>
      <c r="I2146" s="6">
        <f>+I2145+G2146-H2146</f>
        <v>1396505.1859999974</v>
      </c>
      <c r="J2146" s="20" t="s">
        <v>8045</v>
      </c>
      <c r="K2146" s="7">
        <v>5</v>
      </c>
      <c r="L2146" s="49" t="s">
        <v>5540</v>
      </c>
    </row>
    <row r="2147" spans="1:12" x14ac:dyDescent="0.2">
      <c r="A2147" s="105">
        <v>41971</v>
      </c>
      <c r="B2147" s="7">
        <v>6739</v>
      </c>
      <c r="C2147" s="19" t="s">
        <v>5676</v>
      </c>
      <c r="D2147" s="6">
        <v>4100</v>
      </c>
      <c r="E2147" s="6">
        <v>4100</v>
      </c>
      <c r="F2147" s="6">
        <v>173.73</v>
      </c>
      <c r="G2147" s="6"/>
      <c r="H2147" s="6">
        <f>E2147-F2147</f>
        <v>3926.27</v>
      </c>
      <c r="I2147" s="6">
        <f>+I2146+G2147-H2147</f>
        <v>1392578.9159999974</v>
      </c>
      <c r="J2147" s="19" t="s">
        <v>8044</v>
      </c>
      <c r="K2147" s="7">
        <v>5</v>
      </c>
      <c r="L2147" s="49" t="s">
        <v>5540</v>
      </c>
    </row>
    <row r="2148" spans="1:12" x14ac:dyDescent="0.2">
      <c r="A2148" s="105">
        <v>41971</v>
      </c>
      <c r="B2148" s="34">
        <v>6740</v>
      </c>
      <c r="C2148" s="19" t="s">
        <v>7343</v>
      </c>
      <c r="D2148" s="6">
        <v>3068</v>
      </c>
      <c r="E2148" s="6">
        <v>3068</v>
      </c>
      <c r="F2148" s="6">
        <v>130</v>
      </c>
      <c r="G2148" s="6"/>
      <c r="H2148" s="6">
        <f>E2148-F2148</f>
        <v>2938</v>
      </c>
      <c r="I2148" s="6">
        <f>+I2147+G2148-H2148</f>
        <v>1389640.9159999974</v>
      </c>
      <c r="J2148" s="19" t="s">
        <v>7790</v>
      </c>
      <c r="K2148" s="7">
        <v>5</v>
      </c>
      <c r="L2148" s="49" t="s">
        <v>5540</v>
      </c>
    </row>
    <row r="2149" spans="1:12" x14ac:dyDescent="0.2">
      <c r="A2149" s="105">
        <v>41971</v>
      </c>
      <c r="B2149" s="7">
        <v>6741</v>
      </c>
      <c r="C2149" s="19" t="s">
        <v>7136</v>
      </c>
      <c r="D2149" s="6">
        <v>525</v>
      </c>
      <c r="E2149" s="6">
        <v>525</v>
      </c>
      <c r="F2149" s="6">
        <f>E2149*0.05</f>
        <v>26.25</v>
      </c>
      <c r="G2149" s="6"/>
      <c r="H2149" s="6">
        <f>E2149-F2149</f>
        <v>498.75</v>
      </c>
      <c r="I2149" s="6">
        <f>+I2148+G2149-H2149</f>
        <v>1389142.1659999974</v>
      </c>
      <c r="J2149" s="19" t="s">
        <v>8043</v>
      </c>
      <c r="K2149" s="7">
        <v>5</v>
      </c>
      <c r="L2149" s="49" t="s">
        <v>5540</v>
      </c>
    </row>
    <row r="2150" spans="1:12" x14ac:dyDescent="0.2">
      <c r="A2150" s="105">
        <v>41971</v>
      </c>
      <c r="B2150" s="7">
        <v>6742</v>
      </c>
      <c r="C2150" s="19" t="s">
        <v>7514</v>
      </c>
      <c r="D2150" s="6">
        <v>1700</v>
      </c>
      <c r="E2150" s="6">
        <v>1700</v>
      </c>
      <c r="F2150" s="6"/>
      <c r="G2150" s="6"/>
      <c r="H2150" s="6">
        <f>E2150-F2150</f>
        <v>1700</v>
      </c>
      <c r="I2150" s="6">
        <f>+I2149+G2150-H2150</f>
        <v>1387442.1659999974</v>
      </c>
      <c r="J2150" s="19" t="s">
        <v>7513</v>
      </c>
      <c r="K2150" s="7"/>
      <c r="L2150" s="49" t="s">
        <v>5540</v>
      </c>
    </row>
    <row r="2151" spans="1:12" x14ac:dyDescent="0.2">
      <c r="A2151" s="105">
        <v>41971</v>
      </c>
      <c r="B2151" s="7">
        <v>6743</v>
      </c>
      <c r="C2151" s="19" t="s">
        <v>5790</v>
      </c>
      <c r="D2151" s="6"/>
      <c r="E2151" s="6"/>
      <c r="F2151" s="6">
        <f>E2151*0.05</f>
        <v>0</v>
      </c>
      <c r="G2151" s="6"/>
      <c r="H2151" s="6">
        <f>E2151-F2151</f>
        <v>0</v>
      </c>
      <c r="I2151" s="6">
        <f>+I2150+G2151-H2151</f>
        <v>1387442.1659999974</v>
      </c>
      <c r="J2151" s="19" t="s">
        <v>5790</v>
      </c>
      <c r="K2151" s="7"/>
      <c r="L2151" t="s">
        <v>5789</v>
      </c>
    </row>
    <row r="2152" spans="1:12" x14ac:dyDescent="0.2">
      <c r="A2152" s="105">
        <v>41971</v>
      </c>
      <c r="B2152" s="7">
        <v>6744</v>
      </c>
      <c r="C2152" s="19" t="s">
        <v>8042</v>
      </c>
      <c r="D2152" s="6">
        <v>6000</v>
      </c>
      <c r="E2152" s="6">
        <v>6000</v>
      </c>
      <c r="F2152" s="6"/>
      <c r="G2152" s="6"/>
      <c r="H2152" s="6">
        <f>E2152-F2152</f>
        <v>6000</v>
      </c>
      <c r="I2152" s="6">
        <f>+I2151+G2152-H2152</f>
        <v>1381442.1659999974</v>
      </c>
      <c r="J2152" s="19" t="s">
        <v>8041</v>
      </c>
      <c r="K2152" s="7"/>
      <c r="L2152" s="49" t="s">
        <v>5540</v>
      </c>
    </row>
    <row r="2153" spans="1:12" x14ac:dyDescent="0.2">
      <c r="A2153" s="105">
        <v>41971</v>
      </c>
      <c r="B2153" s="7">
        <v>6745</v>
      </c>
      <c r="C2153" s="19" t="s">
        <v>6180</v>
      </c>
      <c r="D2153" s="6">
        <v>1200</v>
      </c>
      <c r="E2153" s="6">
        <v>1200</v>
      </c>
      <c r="F2153" s="6"/>
      <c r="G2153" s="6"/>
      <c r="H2153" s="6">
        <f>E2153-F2153</f>
        <v>1200</v>
      </c>
      <c r="I2153" s="6">
        <f>+I2152+G2153-H2153</f>
        <v>1380242.1659999974</v>
      </c>
      <c r="J2153" s="19" t="s">
        <v>7986</v>
      </c>
      <c r="K2153" s="7"/>
      <c r="L2153" s="49" t="s">
        <v>5540</v>
      </c>
    </row>
    <row r="2154" spans="1:12" x14ac:dyDescent="0.2">
      <c r="A2154" s="105">
        <v>41971</v>
      </c>
      <c r="B2154" s="7">
        <v>6746</v>
      </c>
      <c r="C2154" s="19" t="s">
        <v>5790</v>
      </c>
      <c r="D2154" s="6"/>
      <c r="E2154" s="6"/>
      <c r="F2154" s="6">
        <f>E2154*0.05</f>
        <v>0</v>
      </c>
      <c r="G2154" s="6"/>
      <c r="H2154" s="6">
        <f>E2154-F2154</f>
        <v>0</v>
      </c>
      <c r="I2154" s="6">
        <f>+I2153+G2154-H2154</f>
        <v>1380242.1659999974</v>
      </c>
      <c r="J2154" s="19" t="s">
        <v>5790</v>
      </c>
      <c r="K2154" s="7"/>
      <c r="L2154" t="s">
        <v>5789</v>
      </c>
    </row>
    <row r="2155" spans="1:12" x14ac:dyDescent="0.2">
      <c r="A2155" s="105">
        <v>41971</v>
      </c>
      <c r="B2155" s="7">
        <v>6747</v>
      </c>
      <c r="C2155" s="19" t="s">
        <v>7161</v>
      </c>
      <c r="D2155" s="6">
        <v>2000</v>
      </c>
      <c r="E2155" s="6">
        <v>2000</v>
      </c>
      <c r="F2155" s="6">
        <f>E2155*0.05</f>
        <v>100</v>
      </c>
      <c r="G2155" s="6"/>
      <c r="H2155" s="6">
        <f>E2155-F2155</f>
        <v>1900</v>
      </c>
      <c r="I2155" s="6">
        <f>+I2154+G2155-H2155</f>
        <v>1378342.1659999974</v>
      </c>
      <c r="J2155" s="19" t="s">
        <v>8040</v>
      </c>
      <c r="K2155" s="7">
        <v>5</v>
      </c>
      <c r="L2155" s="49" t="s">
        <v>5540</v>
      </c>
    </row>
    <row r="2156" spans="1:12" x14ac:dyDescent="0.2">
      <c r="A2156" s="105">
        <v>41971</v>
      </c>
      <c r="B2156" s="7">
        <v>6748</v>
      </c>
      <c r="C2156" s="19" t="s">
        <v>7783</v>
      </c>
      <c r="D2156" s="6">
        <v>3500</v>
      </c>
      <c r="E2156" s="6">
        <v>3500</v>
      </c>
      <c r="F2156" s="6">
        <f>E2156*0.05</f>
        <v>175</v>
      </c>
      <c r="G2156" s="6"/>
      <c r="H2156" s="6">
        <f>E2156-F2156</f>
        <v>3325</v>
      </c>
      <c r="I2156" s="6">
        <f>+I2155+G2156-H2156</f>
        <v>1375017.1659999974</v>
      </c>
      <c r="J2156" s="19" t="s">
        <v>8039</v>
      </c>
      <c r="K2156" s="7">
        <v>5</v>
      </c>
      <c r="L2156" s="49" t="s">
        <v>5540</v>
      </c>
    </row>
    <row r="2157" spans="1:12" x14ac:dyDescent="0.2">
      <c r="A2157" s="105">
        <v>41971</v>
      </c>
      <c r="B2157" s="7">
        <v>6749</v>
      </c>
      <c r="C2157" s="19" t="s">
        <v>8038</v>
      </c>
      <c r="D2157" s="6">
        <v>5000</v>
      </c>
      <c r="E2157" s="6">
        <v>5000</v>
      </c>
      <c r="F2157" s="6"/>
      <c r="G2157" s="6"/>
      <c r="H2157" s="6">
        <f>E2157-F2157</f>
        <v>5000</v>
      </c>
      <c r="I2157" s="6">
        <f>+I2156+G2157-H2157</f>
        <v>1370017.1659999974</v>
      </c>
      <c r="J2157" s="19" t="s">
        <v>8036</v>
      </c>
      <c r="K2157" s="7"/>
      <c r="L2157" s="49" t="s">
        <v>5540</v>
      </c>
    </row>
    <row r="2158" spans="1:12" x14ac:dyDescent="0.2">
      <c r="A2158" s="105">
        <v>41971</v>
      </c>
      <c r="B2158" s="7">
        <v>6750</v>
      </c>
      <c r="C2158" s="19" t="s">
        <v>8037</v>
      </c>
      <c r="D2158" s="6">
        <v>5000</v>
      </c>
      <c r="E2158" s="6">
        <v>5000</v>
      </c>
      <c r="F2158" s="6"/>
      <c r="G2158" s="6"/>
      <c r="H2158" s="6">
        <f>E2158-F2158</f>
        <v>5000</v>
      </c>
      <c r="I2158" s="6">
        <f>+I2157+G2158-H2158</f>
        <v>1365017.1659999974</v>
      </c>
      <c r="J2158" s="19" t="s">
        <v>8036</v>
      </c>
      <c r="K2158" s="7"/>
      <c r="L2158" s="49" t="s">
        <v>5540</v>
      </c>
    </row>
    <row r="2159" spans="1:12" x14ac:dyDescent="0.2">
      <c r="A2159" s="105">
        <v>41971</v>
      </c>
      <c r="B2159" s="7">
        <v>6751</v>
      </c>
      <c r="C2159" s="19" t="s">
        <v>5790</v>
      </c>
      <c r="D2159" s="6"/>
      <c r="E2159" s="6"/>
      <c r="F2159" s="6">
        <f>E2159*0.05</f>
        <v>0</v>
      </c>
      <c r="G2159" s="6"/>
      <c r="H2159" s="6">
        <f>E2159-F2159</f>
        <v>0</v>
      </c>
      <c r="I2159" s="6">
        <f>+I2158+G2159-H2159</f>
        <v>1365017.1659999974</v>
      </c>
      <c r="J2159" s="19" t="s">
        <v>5790</v>
      </c>
      <c r="K2159" s="7"/>
      <c r="L2159" t="s">
        <v>5789</v>
      </c>
    </row>
    <row r="2160" spans="1:12" x14ac:dyDescent="0.2">
      <c r="A2160" s="105">
        <v>41971</v>
      </c>
      <c r="B2160" s="7">
        <v>6752</v>
      </c>
      <c r="C2160" s="19" t="s">
        <v>7951</v>
      </c>
      <c r="D2160" s="6">
        <v>13000</v>
      </c>
      <c r="E2160" s="6">
        <v>13000</v>
      </c>
      <c r="F2160" s="6"/>
      <c r="G2160" s="6"/>
      <c r="H2160" s="6">
        <f>E2160-F2160</f>
        <v>13000</v>
      </c>
      <c r="I2160" s="6">
        <f>+I2159+G2160-H2160</f>
        <v>1352017.1659999974</v>
      </c>
      <c r="J2160" s="20" t="s">
        <v>8035</v>
      </c>
      <c r="K2160" s="7"/>
      <c r="L2160" s="49" t="s">
        <v>5540</v>
      </c>
    </row>
    <row r="2161" spans="1:12" x14ac:dyDescent="0.2">
      <c r="A2161" s="105">
        <v>41971</v>
      </c>
      <c r="B2161" s="7">
        <v>6753</v>
      </c>
      <c r="C2161" s="19" t="s">
        <v>7595</v>
      </c>
      <c r="D2161" s="6">
        <v>1000</v>
      </c>
      <c r="E2161" s="6">
        <v>1000</v>
      </c>
      <c r="F2161" s="6"/>
      <c r="G2161" s="6"/>
      <c r="H2161" s="6">
        <f>E2161-F2161</f>
        <v>1000</v>
      </c>
      <c r="I2161" s="6">
        <f>+I2160+G2161-H2161</f>
        <v>1351017.1659999974</v>
      </c>
      <c r="J2161" s="19" t="s">
        <v>6080</v>
      </c>
      <c r="K2161" s="7"/>
      <c r="L2161" s="49" t="s">
        <v>5540</v>
      </c>
    </row>
    <row r="2162" spans="1:12" x14ac:dyDescent="0.2">
      <c r="A2162" s="19"/>
      <c r="B2162" s="7"/>
      <c r="C2162" s="19" t="s">
        <v>7117</v>
      </c>
      <c r="D2162" s="6">
        <v>1284.0999999999999</v>
      </c>
      <c r="E2162" s="6">
        <v>1284.0999999999999</v>
      </c>
      <c r="F2162" s="6"/>
      <c r="G2162" s="6"/>
      <c r="H2162" s="6">
        <f>E2162-F2162</f>
        <v>1284.0999999999999</v>
      </c>
      <c r="I2162" s="6">
        <f>+I2161+G2162-H2162</f>
        <v>1349733.0659999973</v>
      </c>
      <c r="J2162" s="19"/>
      <c r="K2162" s="7"/>
    </row>
    <row r="2163" spans="1:12" x14ac:dyDescent="0.2">
      <c r="A2163" s="19"/>
      <c r="B2163" s="7"/>
      <c r="C2163" s="87" t="s">
        <v>8034</v>
      </c>
      <c r="D2163" s="6"/>
      <c r="E2163" s="6"/>
      <c r="F2163" s="6">
        <f>E2163*0.05</f>
        <v>0</v>
      </c>
      <c r="G2163" s="6"/>
      <c r="H2163" s="13"/>
      <c r="I2163" s="13">
        <f>+I2162+G2163-H2163</f>
        <v>1349733.0659999973</v>
      </c>
      <c r="J2163" s="19"/>
      <c r="K2163" s="7"/>
    </row>
    <row r="2164" spans="1:12" x14ac:dyDescent="0.2">
      <c r="A2164" s="105">
        <v>41975</v>
      </c>
      <c r="B2164" s="7">
        <v>6754</v>
      </c>
      <c r="C2164" s="19" t="s">
        <v>5790</v>
      </c>
      <c r="D2164" s="6"/>
      <c r="E2164" s="6"/>
      <c r="F2164" s="6">
        <f>E2164*0.05</f>
        <v>0</v>
      </c>
      <c r="G2164" s="6"/>
      <c r="H2164" s="6">
        <f>E2164-F2164</f>
        <v>0</v>
      </c>
      <c r="I2164" s="4">
        <f>+I2163+G2164-H2164</f>
        <v>1349733.0659999973</v>
      </c>
      <c r="J2164" s="19" t="s">
        <v>5790</v>
      </c>
      <c r="K2164" s="7"/>
      <c r="L2164" t="s">
        <v>5789</v>
      </c>
    </row>
    <row r="2165" spans="1:12" x14ac:dyDescent="0.2">
      <c r="A2165" s="105">
        <v>41975</v>
      </c>
      <c r="B2165" s="7">
        <v>6755</v>
      </c>
      <c r="C2165" s="19" t="s">
        <v>6206</v>
      </c>
      <c r="D2165" s="6">
        <v>2500</v>
      </c>
      <c r="E2165" s="6">
        <v>2500</v>
      </c>
      <c r="F2165" s="6"/>
      <c r="G2165" s="6"/>
      <c r="H2165" s="5">
        <f>E2165-F2165</f>
        <v>2500</v>
      </c>
      <c r="I2165" s="4">
        <f>+I2164+G2165-H2165</f>
        <v>1347233.0659999973</v>
      </c>
      <c r="J2165" s="20" t="s">
        <v>8033</v>
      </c>
      <c r="K2165" s="7"/>
      <c r="L2165" s="49" t="s">
        <v>5540</v>
      </c>
    </row>
    <row r="2166" spans="1:12" x14ac:dyDescent="0.2">
      <c r="A2166" s="105">
        <v>41975</v>
      </c>
      <c r="B2166" s="7">
        <v>6756</v>
      </c>
      <c r="C2166" s="20" t="s">
        <v>8032</v>
      </c>
      <c r="D2166" s="6">
        <v>2000</v>
      </c>
      <c r="E2166" s="6">
        <v>2000</v>
      </c>
      <c r="F2166" s="6"/>
      <c r="G2166" s="6"/>
      <c r="H2166" s="5">
        <f>E2166-F2166</f>
        <v>2000</v>
      </c>
      <c r="I2166" s="6">
        <f>+I2165+G2166-H2166</f>
        <v>1345233.0659999973</v>
      </c>
      <c r="J2166" s="20" t="s">
        <v>8031</v>
      </c>
      <c r="K2166" s="7"/>
      <c r="L2166" s="49" t="s">
        <v>5540</v>
      </c>
    </row>
    <row r="2167" spans="1:12" x14ac:dyDescent="0.2">
      <c r="A2167" s="105">
        <v>41975</v>
      </c>
      <c r="B2167" s="7">
        <v>6757</v>
      </c>
      <c r="C2167" s="20" t="s">
        <v>5790</v>
      </c>
      <c r="D2167" s="6"/>
      <c r="E2167" s="6"/>
      <c r="F2167" s="6">
        <f>E2167*0.05</f>
        <v>0</v>
      </c>
      <c r="G2167" s="6"/>
      <c r="H2167" s="5">
        <f>E2167-F2167</f>
        <v>0</v>
      </c>
      <c r="I2167" s="6">
        <f>+I2166+G2167-H2167</f>
        <v>1345233.0659999973</v>
      </c>
      <c r="J2167" s="20" t="s">
        <v>5790</v>
      </c>
      <c r="K2167" s="7"/>
      <c r="L2167" s="49" t="s">
        <v>5789</v>
      </c>
    </row>
    <row r="2168" spans="1:12" x14ac:dyDescent="0.2">
      <c r="A2168" s="105">
        <v>41975</v>
      </c>
      <c r="B2168" s="7">
        <v>6758</v>
      </c>
      <c r="C2168" s="20" t="s">
        <v>7329</v>
      </c>
      <c r="D2168" s="6">
        <v>1110</v>
      </c>
      <c r="E2168" s="6">
        <v>1110</v>
      </c>
      <c r="F2168" s="6"/>
      <c r="G2168" s="6"/>
      <c r="H2168" s="5">
        <f>E2168-F2168</f>
        <v>1110</v>
      </c>
      <c r="I2168" s="6">
        <f>+I2167+G2168-H2168</f>
        <v>1344123.0659999973</v>
      </c>
      <c r="J2168" s="20" t="s">
        <v>8030</v>
      </c>
      <c r="K2168" s="7"/>
      <c r="L2168" s="49" t="s">
        <v>5540</v>
      </c>
    </row>
    <row r="2169" spans="1:12" x14ac:dyDescent="0.2">
      <c r="A2169" s="105">
        <v>41975</v>
      </c>
      <c r="B2169" s="7">
        <v>6759</v>
      </c>
      <c r="C2169" s="20" t="s">
        <v>5790</v>
      </c>
      <c r="D2169" s="6"/>
      <c r="E2169" s="6"/>
      <c r="F2169" s="6">
        <f>E2169*0.05</f>
        <v>0</v>
      </c>
      <c r="G2169" s="6"/>
      <c r="H2169" s="5">
        <f>E2169-F2169</f>
        <v>0</v>
      </c>
      <c r="I2169" s="6">
        <f>+I2168+G2169-H2169</f>
        <v>1344123.0659999973</v>
      </c>
      <c r="J2169" s="20" t="s">
        <v>5790</v>
      </c>
      <c r="K2169" s="7"/>
      <c r="L2169" s="49" t="s">
        <v>5789</v>
      </c>
    </row>
    <row r="2170" spans="1:12" x14ac:dyDescent="0.2">
      <c r="A2170" s="105">
        <v>41975</v>
      </c>
      <c r="B2170" s="7">
        <v>6760</v>
      </c>
      <c r="C2170" s="19" t="s">
        <v>7466</v>
      </c>
      <c r="D2170" s="6">
        <v>2575</v>
      </c>
      <c r="E2170" s="6">
        <v>2575</v>
      </c>
      <c r="F2170" s="6"/>
      <c r="G2170" s="6"/>
      <c r="H2170" s="5">
        <f>E2170-F2170</f>
        <v>2575</v>
      </c>
      <c r="I2170" s="6">
        <f>+I2169+G2170-H2170</f>
        <v>1341548.0659999973</v>
      </c>
      <c r="J2170" s="19" t="s">
        <v>8029</v>
      </c>
      <c r="K2170" s="7">
        <v>5</v>
      </c>
      <c r="L2170" s="49" t="s">
        <v>5540</v>
      </c>
    </row>
    <row r="2171" spans="1:12" x14ac:dyDescent="0.2">
      <c r="A2171" s="105">
        <v>41978</v>
      </c>
      <c r="B2171" s="7">
        <v>6761</v>
      </c>
      <c r="C2171" s="19" t="s">
        <v>5790</v>
      </c>
      <c r="D2171" s="6"/>
      <c r="E2171" s="6"/>
      <c r="F2171" s="6"/>
      <c r="G2171" s="6"/>
      <c r="H2171" s="5">
        <f>E2171-F2171</f>
        <v>0</v>
      </c>
      <c r="I2171" s="6">
        <f>+I2170+G2171-H2171</f>
        <v>1341548.0659999973</v>
      </c>
      <c r="J2171" s="19" t="s">
        <v>5790</v>
      </c>
      <c r="K2171" s="7"/>
      <c r="L2171" t="s">
        <v>5789</v>
      </c>
    </row>
    <row r="2172" spans="1:12" x14ac:dyDescent="0.2">
      <c r="A2172" s="105">
        <v>41978</v>
      </c>
      <c r="B2172" s="7">
        <v>6762</v>
      </c>
      <c r="C2172" s="19" t="s">
        <v>5790</v>
      </c>
      <c r="D2172" s="6"/>
      <c r="E2172" s="6"/>
      <c r="F2172" s="6"/>
      <c r="G2172" s="6"/>
      <c r="H2172" s="5">
        <f>E2172-F2172</f>
        <v>0</v>
      </c>
      <c r="I2172" s="6">
        <f>+I2171+G2172-H2172</f>
        <v>1341548.0659999973</v>
      </c>
      <c r="J2172" s="19" t="s">
        <v>5790</v>
      </c>
      <c r="K2172" s="7"/>
      <c r="L2172" t="s">
        <v>5789</v>
      </c>
    </row>
    <row r="2173" spans="1:12" x14ac:dyDescent="0.2">
      <c r="A2173" s="105">
        <v>41978</v>
      </c>
      <c r="B2173" s="7">
        <v>6763</v>
      </c>
      <c r="C2173" s="19" t="s">
        <v>7799</v>
      </c>
      <c r="D2173" s="6">
        <v>3700</v>
      </c>
      <c r="E2173" s="6">
        <v>3700</v>
      </c>
      <c r="F2173" s="6"/>
      <c r="G2173" s="6"/>
      <c r="H2173" s="5">
        <f>E2173-F2173</f>
        <v>3700</v>
      </c>
      <c r="I2173" s="6">
        <f>+I2172+G2173-H2173</f>
        <v>1337848.0659999973</v>
      </c>
      <c r="J2173" s="19" t="s">
        <v>7364</v>
      </c>
      <c r="K2173" s="7">
        <v>5</v>
      </c>
      <c r="L2173" s="49" t="s">
        <v>5540</v>
      </c>
    </row>
    <row r="2174" spans="1:12" x14ac:dyDescent="0.2">
      <c r="A2174" s="105">
        <v>41978</v>
      </c>
      <c r="B2174" s="7">
        <v>6764</v>
      </c>
      <c r="C2174" s="19" t="s">
        <v>6351</v>
      </c>
      <c r="D2174" s="6">
        <v>7099</v>
      </c>
      <c r="E2174" s="6">
        <v>7099</v>
      </c>
      <c r="F2174" s="6"/>
      <c r="G2174" s="6"/>
      <c r="H2174" s="5">
        <f>E2174-F2174</f>
        <v>7099</v>
      </c>
      <c r="I2174" s="6">
        <f>+I2173+G2174-H2174</f>
        <v>1330749.0659999973</v>
      </c>
      <c r="J2174" s="19" t="s">
        <v>8027</v>
      </c>
      <c r="K2174" s="7"/>
      <c r="L2174" s="49" t="s">
        <v>5540</v>
      </c>
    </row>
    <row r="2175" spans="1:12" x14ac:dyDescent="0.2">
      <c r="A2175" s="105">
        <v>41978</v>
      </c>
      <c r="B2175" s="7">
        <v>6765</v>
      </c>
      <c r="C2175" s="19" t="s">
        <v>418</v>
      </c>
      <c r="D2175" s="6">
        <v>1500</v>
      </c>
      <c r="E2175" s="6">
        <v>1500</v>
      </c>
      <c r="F2175" s="6"/>
      <c r="G2175" s="6"/>
      <c r="H2175" s="5">
        <f>E2175-F2175</f>
        <v>1500</v>
      </c>
      <c r="I2175" s="6">
        <f>+I2174+G2175-H2175</f>
        <v>1329249.0659999973</v>
      </c>
      <c r="J2175" s="19" t="s">
        <v>6080</v>
      </c>
      <c r="K2175" s="7"/>
      <c r="L2175" s="49" t="s">
        <v>5540</v>
      </c>
    </row>
    <row r="2176" spans="1:12" x14ac:dyDescent="0.2">
      <c r="A2176" s="105">
        <v>41983</v>
      </c>
      <c r="B2176" s="7"/>
      <c r="C2176" s="19" t="s">
        <v>8028</v>
      </c>
      <c r="D2176" s="6">
        <v>312022</v>
      </c>
      <c r="E2176" s="6">
        <v>312022</v>
      </c>
      <c r="F2176" s="6"/>
      <c r="G2176" s="6"/>
      <c r="H2176" s="5">
        <f>E2176-F2176</f>
        <v>312022</v>
      </c>
      <c r="I2176" s="6">
        <f>+I2175+G2176-H2176</f>
        <v>1017227.0659999973</v>
      </c>
      <c r="J2176" s="19" t="s">
        <v>8027</v>
      </c>
      <c r="K2176" s="7"/>
      <c r="L2176" s="49" t="s">
        <v>5540</v>
      </c>
    </row>
    <row r="2177" spans="1:12" x14ac:dyDescent="0.2">
      <c r="A2177" s="105">
        <v>41983</v>
      </c>
      <c r="B2177" s="7">
        <v>6766</v>
      </c>
      <c r="C2177" s="19" t="s">
        <v>7387</v>
      </c>
      <c r="D2177" s="6">
        <v>9928</v>
      </c>
      <c r="E2177" s="6">
        <v>9928</v>
      </c>
      <c r="F2177" s="6">
        <v>656.2</v>
      </c>
      <c r="G2177" s="6"/>
      <c r="H2177" s="5">
        <f>E2177-F2177</f>
        <v>9271.7999999999993</v>
      </c>
      <c r="I2177" s="6">
        <f>+I2176+G2177-H2177</f>
        <v>1007955.2659999973</v>
      </c>
      <c r="J2177" s="20" t="s">
        <v>7568</v>
      </c>
      <c r="K2177" s="7"/>
      <c r="L2177" s="49" t="s">
        <v>5540</v>
      </c>
    </row>
    <row r="2178" spans="1:12" x14ac:dyDescent="0.2">
      <c r="A2178" s="105">
        <v>41983</v>
      </c>
      <c r="B2178" s="7">
        <v>6767</v>
      </c>
      <c r="C2178" s="19" t="s">
        <v>7993</v>
      </c>
      <c r="D2178" s="6">
        <v>10000</v>
      </c>
      <c r="E2178" s="6">
        <v>10000</v>
      </c>
      <c r="F2178" s="6"/>
      <c r="G2178" s="6"/>
      <c r="H2178" s="5">
        <f>E2178-F2178</f>
        <v>10000</v>
      </c>
      <c r="I2178" s="6">
        <f>+I2177+G2178-H2178</f>
        <v>997955.26599999727</v>
      </c>
      <c r="J2178" s="19" t="s">
        <v>8026</v>
      </c>
      <c r="K2178" s="7"/>
      <c r="L2178" s="49" t="s">
        <v>5540</v>
      </c>
    </row>
    <row r="2179" spans="1:12" x14ac:dyDescent="0.2">
      <c r="A2179" s="105">
        <v>41983</v>
      </c>
      <c r="B2179" s="7">
        <v>6768</v>
      </c>
      <c r="C2179" s="19" t="s">
        <v>5790</v>
      </c>
      <c r="D2179" s="6"/>
      <c r="E2179" s="6"/>
      <c r="F2179" s="6">
        <f>E2179*0.05</f>
        <v>0</v>
      </c>
      <c r="G2179" s="6"/>
      <c r="H2179" s="5">
        <f>E2179-F2179</f>
        <v>0</v>
      </c>
      <c r="I2179" s="6">
        <f>+I2178+G2179-H2179</f>
        <v>997955.26599999727</v>
      </c>
      <c r="J2179" s="19" t="s">
        <v>5790</v>
      </c>
      <c r="K2179" s="7"/>
      <c r="L2179" t="s">
        <v>5789</v>
      </c>
    </row>
    <row r="2180" spans="1:12" x14ac:dyDescent="0.2">
      <c r="A2180" s="105">
        <v>41983</v>
      </c>
      <c r="B2180" s="7">
        <v>6769</v>
      </c>
      <c r="C2180" s="19" t="s">
        <v>7252</v>
      </c>
      <c r="D2180" s="6">
        <v>5500</v>
      </c>
      <c r="E2180" s="6">
        <v>5500</v>
      </c>
      <c r="F2180" s="6"/>
      <c r="G2180" s="6"/>
      <c r="H2180" s="5">
        <f>E2180-F2180</f>
        <v>5500</v>
      </c>
      <c r="I2180" s="6">
        <f>+I2179+G2180-H2180</f>
        <v>992455.26599999727</v>
      </c>
      <c r="J2180" s="19" t="s">
        <v>7685</v>
      </c>
      <c r="K2180" s="7"/>
      <c r="L2180" s="49" t="s">
        <v>5540</v>
      </c>
    </row>
    <row r="2181" spans="1:12" x14ac:dyDescent="0.2">
      <c r="A2181" s="105">
        <v>41983</v>
      </c>
      <c r="B2181" s="7">
        <v>6770</v>
      </c>
      <c r="C2181" s="19" t="s">
        <v>7600</v>
      </c>
      <c r="D2181" s="6">
        <v>2200</v>
      </c>
      <c r="E2181" s="6">
        <v>2200</v>
      </c>
      <c r="F2181" s="6"/>
      <c r="G2181" s="6"/>
      <c r="H2181" s="5">
        <f>E2181-F2181</f>
        <v>2200</v>
      </c>
      <c r="I2181" s="6">
        <f>+I2180+G2181-H2181</f>
        <v>990255.26599999727</v>
      </c>
      <c r="J2181" s="19" t="s">
        <v>7684</v>
      </c>
      <c r="K2181" s="7"/>
      <c r="L2181" s="49" t="s">
        <v>5540</v>
      </c>
    </row>
    <row r="2182" spans="1:12" x14ac:dyDescent="0.2">
      <c r="A2182" s="105">
        <v>41985</v>
      </c>
      <c r="B2182" s="7">
        <v>6771</v>
      </c>
      <c r="C2182" s="19" t="s">
        <v>7799</v>
      </c>
      <c r="D2182" s="6">
        <v>3700</v>
      </c>
      <c r="E2182" s="6">
        <v>3700</v>
      </c>
      <c r="F2182" s="6"/>
      <c r="G2182" s="6"/>
      <c r="H2182" s="5">
        <f>E2182-F2182</f>
        <v>3700</v>
      </c>
      <c r="I2182" s="6">
        <f>+I2181+G2182-H2182</f>
        <v>986555.26599999727</v>
      </c>
      <c r="J2182" s="19" t="s">
        <v>7364</v>
      </c>
      <c r="K2182" s="7">
        <v>5</v>
      </c>
      <c r="L2182" s="49" t="s">
        <v>5540</v>
      </c>
    </row>
    <row r="2183" spans="1:12" x14ac:dyDescent="0.2">
      <c r="A2183" s="105">
        <v>41985</v>
      </c>
      <c r="B2183" s="7">
        <v>6772</v>
      </c>
      <c r="C2183" s="19" t="s">
        <v>6206</v>
      </c>
      <c r="D2183" s="6">
        <v>1800</v>
      </c>
      <c r="E2183" s="6">
        <v>1800</v>
      </c>
      <c r="F2183" s="6"/>
      <c r="G2183" s="6"/>
      <c r="H2183" s="5">
        <f>E2183-F2183</f>
        <v>1800</v>
      </c>
      <c r="I2183" s="6">
        <f>+I2182+G2183-H2183</f>
        <v>984755.26599999727</v>
      </c>
      <c r="J2183" s="19" t="s">
        <v>8025</v>
      </c>
      <c r="K2183" s="7"/>
      <c r="L2183" s="49" t="s">
        <v>5540</v>
      </c>
    </row>
    <row r="2184" spans="1:12" x14ac:dyDescent="0.2">
      <c r="A2184" s="105">
        <v>41985</v>
      </c>
      <c r="B2184" s="7">
        <v>6773</v>
      </c>
      <c r="C2184" s="19" t="s">
        <v>7466</v>
      </c>
      <c r="D2184" s="6">
        <v>2000</v>
      </c>
      <c r="E2184" s="6">
        <v>2000</v>
      </c>
      <c r="F2184" s="6"/>
      <c r="G2184" s="6"/>
      <c r="H2184" s="5">
        <f>E2184-F2184</f>
        <v>2000</v>
      </c>
      <c r="I2184" s="6">
        <f>+I2183+G2184-H2184</f>
        <v>982755.26599999727</v>
      </c>
      <c r="J2184" s="19" t="s">
        <v>6080</v>
      </c>
      <c r="K2184" s="7"/>
      <c r="L2184" s="49" t="s">
        <v>5540</v>
      </c>
    </row>
    <row r="2185" spans="1:12" x14ac:dyDescent="0.2">
      <c r="A2185" s="105">
        <v>41985</v>
      </c>
      <c r="B2185" s="7">
        <v>6774</v>
      </c>
      <c r="C2185" s="19" t="s">
        <v>6442</v>
      </c>
      <c r="D2185" s="6">
        <v>1000</v>
      </c>
      <c r="E2185" s="6">
        <v>1000</v>
      </c>
      <c r="F2185" s="6"/>
      <c r="G2185" s="6"/>
      <c r="H2185" s="5">
        <f>E2185-F2185</f>
        <v>1000</v>
      </c>
      <c r="I2185" s="6">
        <f>+I2184+G2185-H2185</f>
        <v>981755.26599999727</v>
      </c>
      <c r="J2185" s="19" t="s">
        <v>6080</v>
      </c>
      <c r="K2185" s="7"/>
      <c r="L2185" s="49" t="s">
        <v>5540</v>
      </c>
    </row>
    <row r="2186" spans="1:12" x14ac:dyDescent="0.2">
      <c r="A2186" s="105">
        <v>41985</v>
      </c>
      <c r="B2186" s="7">
        <v>6775</v>
      </c>
      <c r="C2186" s="19" t="s">
        <v>7029</v>
      </c>
      <c r="D2186" s="6">
        <v>500</v>
      </c>
      <c r="E2186" s="6">
        <v>500</v>
      </c>
      <c r="F2186" s="6"/>
      <c r="G2186" s="6"/>
      <c r="H2186" s="5">
        <f>E2186-F2186</f>
        <v>500</v>
      </c>
      <c r="I2186" s="6">
        <f>+I2185+G2186-H2186</f>
        <v>981255.26599999727</v>
      </c>
      <c r="J2186" s="19" t="s">
        <v>6080</v>
      </c>
      <c r="K2186" s="7"/>
      <c r="L2186" s="49" t="s">
        <v>5540</v>
      </c>
    </row>
    <row r="2187" spans="1:12" x14ac:dyDescent="0.2">
      <c r="A2187" s="105">
        <v>41989</v>
      </c>
      <c r="B2187" s="7">
        <v>6776</v>
      </c>
      <c r="C2187" s="19" t="s">
        <v>5790</v>
      </c>
      <c r="D2187" s="6"/>
      <c r="E2187" s="6"/>
      <c r="F2187" s="6">
        <f>E2187*0.05</f>
        <v>0</v>
      </c>
      <c r="G2187" s="6"/>
      <c r="H2187" s="5">
        <f>E2187-F2187</f>
        <v>0</v>
      </c>
      <c r="I2187" s="6">
        <f>+I2186+G2187-H2187</f>
        <v>981255.26599999727</v>
      </c>
      <c r="J2187" s="19" t="s">
        <v>5790</v>
      </c>
      <c r="K2187" s="7"/>
      <c r="L2187" t="s">
        <v>5789</v>
      </c>
    </row>
    <row r="2188" spans="1:12" x14ac:dyDescent="0.2">
      <c r="A2188" s="105">
        <v>41989</v>
      </c>
      <c r="B2188" s="7">
        <v>6777</v>
      </c>
      <c r="C2188" s="19" t="s">
        <v>8024</v>
      </c>
      <c r="D2188" s="6">
        <v>1500</v>
      </c>
      <c r="E2188" s="6">
        <v>1500</v>
      </c>
      <c r="F2188" s="6">
        <v>150</v>
      </c>
      <c r="G2188" s="6"/>
      <c r="H2188" s="5">
        <f>E2188-F2188</f>
        <v>1350</v>
      </c>
      <c r="I2188" s="6">
        <f>+I2187+G2188-H2188</f>
        <v>979905.26599999727</v>
      </c>
      <c r="J2188" s="19" t="s">
        <v>2171</v>
      </c>
      <c r="K2188" s="7">
        <v>5</v>
      </c>
      <c r="L2188" s="49" t="s">
        <v>5540</v>
      </c>
    </row>
    <row r="2189" spans="1:12" x14ac:dyDescent="0.2">
      <c r="A2189" s="105">
        <v>41990</v>
      </c>
      <c r="B2189" s="7">
        <v>6778</v>
      </c>
      <c r="C2189" s="20" t="s">
        <v>6385</v>
      </c>
      <c r="D2189" s="6">
        <v>10291</v>
      </c>
      <c r="E2189" s="6">
        <v>10291</v>
      </c>
      <c r="F2189" s="6">
        <f>E2189*0.05</f>
        <v>514.55000000000007</v>
      </c>
      <c r="G2189" s="6"/>
      <c r="H2189" s="5">
        <f>E2189-F2189</f>
        <v>9776.4500000000007</v>
      </c>
      <c r="I2189" s="6">
        <f>+I2188+G2189-H2189</f>
        <v>970128.81599999731</v>
      </c>
      <c r="J2189" s="20" t="s">
        <v>6196</v>
      </c>
      <c r="K2189" s="7">
        <v>5</v>
      </c>
      <c r="L2189" s="49" t="s">
        <v>5540</v>
      </c>
    </row>
    <row r="2190" spans="1:12" x14ac:dyDescent="0.2">
      <c r="A2190" s="105">
        <v>41990</v>
      </c>
      <c r="B2190" s="7">
        <v>6779</v>
      </c>
      <c r="C2190" s="19" t="s">
        <v>6442</v>
      </c>
      <c r="D2190" s="6">
        <v>2925</v>
      </c>
      <c r="E2190" s="6">
        <v>2925</v>
      </c>
      <c r="F2190" s="6"/>
      <c r="G2190" s="6"/>
      <c r="H2190" s="5">
        <f>E2190-F2190</f>
        <v>2925</v>
      </c>
      <c r="I2190" s="6">
        <f>+I2189+G2190-H2190</f>
        <v>967203.81599999731</v>
      </c>
      <c r="J2190" s="19" t="s">
        <v>8023</v>
      </c>
      <c r="K2190" s="7">
        <v>5</v>
      </c>
      <c r="L2190" s="49" t="s">
        <v>5540</v>
      </c>
    </row>
    <row r="2191" spans="1:12" x14ac:dyDescent="0.2">
      <c r="A2191" s="105">
        <v>41991</v>
      </c>
      <c r="B2191" s="7">
        <v>6780</v>
      </c>
      <c r="C2191" s="19" t="s">
        <v>7799</v>
      </c>
      <c r="D2191" s="6">
        <v>3700</v>
      </c>
      <c r="E2191" s="6">
        <v>3700</v>
      </c>
      <c r="F2191" s="6"/>
      <c r="G2191" s="6"/>
      <c r="H2191" s="5">
        <f>E2191-F2191</f>
        <v>3700</v>
      </c>
      <c r="I2191" s="6">
        <f>+I2190+G2191-H2191</f>
        <v>963503.81599999731</v>
      </c>
      <c r="J2191" s="19" t="s">
        <v>7364</v>
      </c>
      <c r="K2191" s="7">
        <v>5</v>
      </c>
      <c r="L2191" s="49" t="s">
        <v>5540</v>
      </c>
    </row>
    <row r="2192" spans="1:12" x14ac:dyDescent="0.2">
      <c r="A2192" s="105">
        <v>41991</v>
      </c>
      <c r="B2192" s="7">
        <v>6781</v>
      </c>
      <c r="C2192" s="19" t="s">
        <v>8022</v>
      </c>
      <c r="D2192" s="6">
        <v>11387.53</v>
      </c>
      <c r="E2192" s="6">
        <v>11387.53</v>
      </c>
      <c r="F2192" s="6">
        <v>387.53</v>
      </c>
      <c r="G2192" s="6"/>
      <c r="H2192" s="5">
        <f>E2192-F2192</f>
        <v>11000</v>
      </c>
      <c r="I2192" s="6">
        <f>+I2191+G2192-H2192</f>
        <v>952503.81599999731</v>
      </c>
      <c r="J2192" s="19" t="s">
        <v>8021</v>
      </c>
      <c r="K2192" s="7">
        <v>5</v>
      </c>
      <c r="L2192" s="49" t="s">
        <v>5540</v>
      </c>
    </row>
    <row r="2193" spans="1:12" x14ac:dyDescent="0.2">
      <c r="A2193" s="105">
        <v>41996</v>
      </c>
      <c r="B2193" s="7"/>
      <c r="C2193" s="19" t="s">
        <v>6097</v>
      </c>
      <c r="D2193" s="6"/>
      <c r="E2193" s="6"/>
      <c r="F2193" s="6">
        <f>E2193*0.05</f>
        <v>0</v>
      </c>
      <c r="G2193" s="6">
        <v>814474.88</v>
      </c>
      <c r="H2193" s="5">
        <f>E2193-F2193</f>
        <v>0</v>
      </c>
      <c r="I2193" s="6">
        <f>+I2192+G2193-H2193</f>
        <v>1766978.6959999972</v>
      </c>
      <c r="J2193" s="19"/>
      <c r="K2193" s="7"/>
    </row>
    <row r="2194" spans="1:12" x14ac:dyDescent="0.2">
      <c r="A2194" s="105">
        <v>41997</v>
      </c>
      <c r="B2194" s="7"/>
      <c r="C2194" s="19" t="s">
        <v>7773</v>
      </c>
      <c r="D2194" s="6">
        <v>453225</v>
      </c>
      <c r="E2194" s="6">
        <v>453225</v>
      </c>
      <c r="F2194" s="6"/>
      <c r="G2194" s="6"/>
      <c r="H2194" s="5">
        <f>E2194-F2194</f>
        <v>453225</v>
      </c>
      <c r="I2194" s="6">
        <f>+I2193+G2194-H2194</f>
        <v>1313753.6959999972</v>
      </c>
      <c r="J2194" s="19" t="s">
        <v>8020</v>
      </c>
      <c r="K2194" s="7"/>
      <c r="L2194" s="49" t="s">
        <v>5540</v>
      </c>
    </row>
    <row r="2195" spans="1:12" x14ac:dyDescent="0.2">
      <c r="A2195" s="105">
        <v>41997</v>
      </c>
      <c r="B2195" s="7">
        <v>6782</v>
      </c>
      <c r="C2195" s="19" t="s">
        <v>5790</v>
      </c>
      <c r="D2195" s="6"/>
      <c r="E2195" s="6"/>
      <c r="F2195" s="6">
        <f>E2195*0.05</f>
        <v>0</v>
      </c>
      <c r="G2195" s="6"/>
      <c r="H2195" s="5">
        <f>E2195-F2195</f>
        <v>0</v>
      </c>
      <c r="I2195" s="6">
        <f>+I2194+G2195-H2195</f>
        <v>1313753.6959999972</v>
      </c>
      <c r="J2195" s="19" t="s">
        <v>5790</v>
      </c>
      <c r="K2195" s="7"/>
      <c r="L2195" t="s">
        <v>5789</v>
      </c>
    </row>
    <row r="2196" spans="1:12" x14ac:dyDescent="0.2">
      <c r="A2196" s="105">
        <v>41997</v>
      </c>
      <c r="B2196" s="7">
        <v>6883</v>
      </c>
      <c r="C2196" s="19" t="s">
        <v>5790</v>
      </c>
      <c r="D2196" s="6"/>
      <c r="E2196" s="6"/>
      <c r="F2196" s="6">
        <f>E2196*0.05</f>
        <v>0</v>
      </c>
      <c r="G2196" s="6"/>
      <c r="H2196" s="5">
        <f>E2196-F2196</f>
        <v>0</v>
      </c>
      <c r="I2196" s="6">
        <f>+I2195+G2196-H2196</f>
        <v>1313753.6959999972</v>
      </c>
      <c r="J2196" s="19" t="s">
        <v>5790</v>
      </c>
      <c r="K2196" s="7"/>
      <c r="L2196" t="s">
        <v>5789</v>
      </c>
    </row>
    <row r="2197" spans="1:12" x14ac:dyDescent="0.2">
      <c r="A2197" s="105">
        <v>41997</v>
      </c>
      <c r="B2197" s="7">
        <v>6784</v>
      </c>
      <c r="C2197" s="19" t="s">
        <v>7993</v>
      </c>
      <c r="D2197" s="6">
        <v>10000</v>
      </c>
      <c r="E2197" s="6">
        <v>10000</v>
      </c>
      <c r="F2197" s="6"/>
      <c r="G2197" s="6"/>
      <c r="H2197" s="5">
        <f>E2197-F2197</f>
        <v>10000</v>
      </c>
      <c r="I2197" s="6">
        <f>+I2196+G2197-H2197</f>
        <v>1303753.6959999972</v>
      </c>
      <c r="J2197" s="19" t="s">
        <v>8018</v>
      </c>
      <c r="K2197" s="7"/>
      <c r="L2197" s="49" t="s">
        <v>5606</v>
      </c>
    </row>
    <row r="2198" spans="1:12" x14ac:dyDescent="0.2">
      <c r="A2198" s="105">
        <v>41997</v>
      </c>
      <c r="B2198" s="7">
        <v>6785</v>
      </c>
      <c r="C2198" s="19" t="s">
        <v>7029</v>
      </c>
      <c r="D2198" s="6">
        <v>7000</v>
      </c>
      <c r="E2198" s="6">
        <v>7000</v>
      </c>
      <c r="F2198" s="6"/>
      <c r="G2198" s="6"/>
      <c r="H2198" s="5">
        <f>E2198-F2198</f>
        <v>7000</v>
      </c>
      <c r="I2198" s="6">
        <f>+I2197+G2198-H2198</f>
        <v>1296753.6959999972</v>
      </c>
      <c r="J2198" s="19" t="s">
        <v>8018</v>
      </c>
      <c r="K2198" s="7"/>
      <c r="L2198" s="49" t="s">
        <v>5540</v>
      </c>
    </row>
    <row r="2199" spans="1:12" x14ac:dyDescent="0.2">
      <c r="A2199" s="105">
        <v>41997</v>
      </c>
      <c r="B2199" s="7">
        <v>6786</v>
      </c>
      <c r="C2199" s="19" t="s">
        <v>7600</v>
      </c>
      <c r="D2199" s="6">
        <v>6600</v>
      </c>
      <c r="E2199" s="6">
        <v>6600</v>
      </c>
      <c r="F2199" s="6"/>
      <c r="G2199" s="6"/>
      <c r="H2199" s="5">
        <f>E2199-F2199</f>
        <v>6600</v>
      </c>
      <c r="I2199" s="6">
        <f>+I2198+G2199-H2199</f>
        <v>1290153.6959999972</v>
      </c>
      <c r="J2199" s="19" t="s">
        <v>8018</v>
      </c>
      <c r="K2199" s="7"/>
      <c r="L2199" s="49" t="s">
        <v>5606</v>
      </c>
    </row>
    <row r="2200" spans="1:12" x14ac:dyDescent="0.2">
      <c r="A2200" s="19"/>
      <c r="B2200" s="7">
        <v>6787</v>
      </c>
      <c r="C2200" s="19" t="s">
        <v>5790</v>
      </c>
      <c r="D2200" s="6"/>
      <c r="E2200" s="6"/>
      <c r="F2200" s="6">
        <f>E2200*0.05</f>
        <v>0</v>
      </c>
      <c r="G2200" s="6"/>
      <c r="H2200" s="5">
        <f>E2200-F2200</f>
        <v>0</v>
      </c>
      <c r="I2200" s="6">
        <f>+I2199+G2200-H2200</f>
        <v>1290153.6959999972</v>
      </c>
      <c r="J2200" s="19" t="s">
        <v>5790</v>
      </c>
      <c r="K2200" s="7"/>
      <c r="L2200" t="s">
        <v>5789</v>
      </c>
    </row>
    <row r="2201" spans="1:12" x14ac:dyDescent="0.2">
      <c r="A2201" s="105">
        <v>41997</v>
      </c>
      <c r="B2201" s="7">
        <v>6788</v>
      </c>
      <c r="C2201" s="19" t="s">
        <v>7252</v>
      </c>
      <c r="D2201" s="6">
        <v>6600</v>
      </c>
      <c r="E2201" s="6">
        <v>6600</v>
      </c>
      <c r="F2201" s="6"/>
      <c r="G2201" s="6"/>
      <c r="H2201" s="5">
        <f>E2201-F2201</f>
        <v>6600</v>
      </c>
      <c r="I2201" s="6">
        <f>+I2200+G2201-H2201</f>
        <v>1283553.6959999972</v>
      </c>
      <c r="J2201" s="19" t="s">
        <v>6798</v>
      </c>
      <c r="K2201" s="7"/>
      <c r="L2201" s="49" t="s">
        <v>5606</v>
      </c>
    </row>
    <row r="2202" spans="1:12" x14ac:dyDescent="0.2">
      <c r="A2202" s="105">
        <v>41997</v>
      </c>
      <c r="B2202" s="7">
        <v>6789</v>
      </c>
      <c r="C2202" s="19" t="s">
        <v>8019</v>
      </c>
      <c r="D2202" s="6">
        <v>20800</v>
      </c>
      <c r="E2202" s="6">
        <v>20800</v>
      </c>
      <c r="F2202" s="6"/>
      <c r="G2202" s="6"/>
      <c r="H2202" s="5">
        <f>E2202-F2202</f>
        <v>20800</v>
      </c>
      <c r="I2202" s="6">
        <f>+I2201+G2202-H2202</f>
        <v>1262753.6959999972</v>
      </c>
      <c r="J2202" s="19" t="s">
        <v>8018</v>
      </c>
      <c r="K2202" s="7"/>
      <c r="L2202" s="49" t="s">
        <v>5606</v>
      </c>
    </row>
    <row r="2203" spans="1:12" x14ac:dyDescent="0.2">
      <c r="A2203" s="105">
        <v>41997</v>
      </c>
      <c r="B2203" s="7">
        <v>6790</v>
      </c>
      <c r="C2203" s="19" t="s">
        <v>418</v>
      </c>
      <c r="D2203" s="6">
        <v>1500</v>
      </c>
      <c r="E2203" s="6">
        <v>1500</v>
      </c>
      <c r="F2203" s="6"/>
      <c r="G2203" s="6"/>
      <c r="H2203" s="5">
        <f>E2203-F2203</f>
        <v>1500</v>
      </c>
      <c r="I2203" s="6">
        <f>+I2202+G2203-H2203</f>
        <v>1261253.6959999972</v>
      </c>
      <c r="J2203" s="19" t="s">
        <v>6080</v>
      </c>
      <c r="K2203" s="7"/>
      <c r="L2203" s="49" t="s">
        <v>5606</v>
      </c>
    </row>
    <row r="2204" spans="1:12" x14ac:dyDescent="0.2">
      <c r="A2204" s="105">
        <v>42002</v>
      </c>
      <c r="B2204" s="7">
        <v>6791</v>
      </c>
      <c r="C2204" s="19" t="s">
        <v>7942</v>
      </c>
      <c r="D2204" s="6">
        <v>8614</v>
      </c>
      <c r="E2204" s="6">
        <v>8614</v>
      </c>
      <c r="F2204" s="6">
        <v>861.4</v>
      </c>
      <c r="G2204" s="6"/>
      <c r="H2204" s="5">
        <f>E2204-F2204</f>
        <v>7752.6</v>
      </c>
      <c r="I2204" s="6">
        <f>+I2203+G2204-H2204</f>
        <v>1253501.0959999971</v>
      </c>
      <c r="J2204" s="19" t="s">
        <v>8017</v>
      </c>
      <c r="K2204" s="7"/>
      <c r="L2204" s="49" t="s">
        <v>5606</v>
      </c>
    </row>
    <row r="2205" spans="1:12" x14ac:dyDescent="0.2">
      <c r="A2205" s="105">
        <v>42002</v>
      </c>
      <c r="B2205" s="7">
        <v>6792</v>
      </c>
      <c r="C2205" s="19" t="s">
        <v>7029</v>
      </c>
      <c r="D2205" s="6">
        <v>700</v>
      </c>
      <c r="E2205" s="6">
        <v>700</v>
      </c>
      <c r="F2205" s="6"/>
      <c r="G2205" s="6"/>
      <c r="H2205" s="5">
        <f>E2205-F2205</f>
        <v>700</v>
      </c>
      <c r="I2205" s="6">
        <f>+I2204+G2205-H2205</f>
        <v>1252801.0959999971</v>
      </c>
      <c r="J2205" s="19" t="s">
        <v>7669</v>
      </c>
      <c r="K2205" s="7"/>
      <c r="L2205" s="49" t="s">
        <v>5606</v>
      </c>
    </row>
    <row r="2206" spans="1:12" x14ac:dyDescent="0.2">
      <c r="A2206" s="105">
        <v>42002</v>
      </c>
      <c r="B2206" s="7">
        <v>6793</v>
      </c>
      <c r="C2206" s="19" t="s">
        <v>5790</v>
      </c>
      <c r="D2206" s="6"/>
      <c r="E2206" s="6"/>
      <c r="F2206" s="6">
        <f>E2206*0.05</f>
        <v>0</v>
      </c>
      <c r="G2206" s="6"/>
      <c r="H2206" s="5">
        <f>E2206-F2206</f>
        <v>0</v>
      </c>
      <c r="I2206" s="6">
        <f>+I2205+G2206-H2206</f>
        <v>1252801.0959999971</v>
      </c>
      <c r="J2206" s="19" t="s">
        <v>5790</v>
      </c>
      <c r="K2206" s="7"/>
      <c r="L2206" t="s">
        <v>5789</v>
      </c>
    </row>
    <row r="2207" spans="1:12" x14ac:dyDescent="0.2">
      <c r="A2207" s="105">
        <v>42002</v>
      </c>
      <c r="B2207" s="7">
        <v>6794</v>
      </c>
      <c r="C2207" s="19" t="s">
        <v>8016</v>
      </c>
      <c r="D2207" s="6">
        <v>1200</v>
      </c>
      <c r="E2207" s="6">
        <v>1200</v>
      </c>
      <c r="F2207" s="6"/>
      <c r="G2207" s="6"/>
      <c r="H2207" s="5">
        <f>E2207-F2207</f>
        <v>1200</v>
      </c>
      <c r="I2207" s="6">
        <f>+I2206+G2207-H2207</f>
        <v>1251601.0959999971</v>
      </c>
      <c r="J2207" s="19" t="s">
        <v>7089</v>
      </c>
      <c r="K2207" s="7"/>
      <c r="L2207" s="49" t="s">
        <v>5540</v>
      </c>
    </row>
    <row r="2208" spans="1:12" x14ac:dyDescent="0.2">
      <c r="A2208" s="105">
        <v>42002</v>
      </c>
      <c r="B2208" s="7">
        <v>6795</v>
      </c>
      <c r="C2208" s="19" t="s">
        <v>7799</v>
      </c>
      <c r="D2208" s="6">
        <v>3680</v>
      </c>
      <c r="E2208" s="6">
        <v>3680</v>
      </c>
      <c r="F2208" s="6"/>
      <c r="G2208" s="6"/>
      <c r="H2208" s="5">
        <f>E2208-F2208</f>
        <v>3680</v>
      </c>
      <c r="I2208" s="6">
        <f>+I2207+G2208-H2208</f>
        <v>1247921.0959999971</v>
      </c>
      <c r="J2208" s="19" t="s">
        <v>7364</v>
      </c>
      <c r="K2208" s="7">
        <v>5</v>
      </c>
      <c r="L2208" s="49" t="s">
        <v>5540</v>
      </c>
    </row>
    <row r="2209" spans="1:12" x14ac:dyDescent="0.2">
      <c r="A2209" s="105">
        <v>42002</v>
      </c>
      <c r="B2209" s="7">
        <v>6796</v>
      </c>
      <c r="C2209" s="19" t="s">
        <v>7799</v>
      </c>
      <c r="D2209" s="6">
        <v>4500</v>
      </c>
      <c r="E2209" s="6">
        <v>4500</v>
      </c>
      <c r="F2209" s="6"/>
      <c r="G2209" s="6"/>
      <c r="H2209" s="5">
        <f>E2209-F2209</f>
        <v>4500</v>
      </c>
      <c r="I2209" s="6">
        <f>+I2208+G2209-H2209</f>
        <v>1243421.0959999971</v>
      </c>
      <c r="J2209" s="19" t="s">
        <v>7364</v>
      </c>
      <c r="K2209" s="7">
        <v>5</v>
      </c>
      <c r="L2209" s="49" t="s">
        <v>5540</v>
      </c>
    </row>
    <row r="2210" spans="1:12" x14ac:dyDescent="0.2">
      <c r="A2210" s="105">
        <v>42002</v>
      </c>
      <c r="B2210" s="7">
        <v>6797</v>
      </c>
      <c r="C2210" s="19" t="s">
        <v>7846</v>
      </c>
      <c r="D2210" s="6">
        <v>8800</v>
      </c>
      <c r="E2210" s="6">
        <v>8800</v>
      </c>
      <c r="F2210" s="6"/>
      <c r="G2210" s="6"/>
      <c r="H2210" s="5">
        <f>E2210-F2210</f>
        <v>8800</v>
      </c>
      <c r="I2210" s="6">
        <f>+I2209+G2210-H2210</f>
        <v>1234621.0959999971</v>
      </c>
      <c r="J2210" s="19" t="s">
        <v>8015</v>
      </c>
      <c r="K2210" s="7"/>
      <c r="L2210" s="49" t="s">
        <v>5540</v>
      </c>
    </row>
    <row r="2211" spans="1:12" x14ac:dyDescent="0.2">
      <c r="A2211" s="105">
        <v>42002</v>
      </c>
      <c r="B2211" s="7">
        <v>6798</v>
      </c>
      <c r="C2211" s="19" t="s">
        <v>7514</v>
      </c>
      <c r="D2211" s="6">
        <v>3400</v>
      </c>
      <c r="E2211" s="6">
        <v>3400</v>
      </c>
      <c r="F2211" s="6"/>
      <c r="G2211" s="6"/>
      <c r="H2211" s="5">
        <f>E2211-F2211</f>
        <v>3400</v>
      </c>
      <c r="I2211" s="6">
        <f>+I2210+G2211-H2211</f>
        <v>1231221.0959999971</v>
      </c>
      <c r="J2211" s="19" t="s">
        <v>8014</v>
      </c>
      <c r="K2211" s="7"/>
      <c r="L2211" s="49" t="s">
        <v>5606</v>
      </c>
    </row>
    <row r="2212" spans="1:12" x14ac:dyDescent="0.2">
      <c r="A2212" s="105">
        <v>42002</v>
      </c>
      <c r="B2212" s="7">
        <v>6799</v>
      </c>
      <c r="C2212" s="19" t="s">
        <v>6180</v>
      </c>
      <c r="D2212" s="6">
        <v>1200</v>
      </c>
      <c r="E2212" s="6">
        <v>1200</v>
      </c>
      <c r="F2212" s="6"/>
      <c r="G2212" s="6"/>
      <c r="H2212" s="5">
        <f>E2212-F2212</f>
        <v>1200</v>
      </c>
      <c r="I2212" s="6">
        <f>+I2211+G2212-H2212</f>
        <v>1230021.0959999971</v>
      </c>
      <c r="J2212" s="19" t="s">
        <v>8013</v>
      </c>
      <c r="K2212" s="7"/>
      <c r="L2212" s="49" t="s">
        <v>5540</v>
      </c>
    </row>
    <row r="2213" spans="1:12" x14ac:dyDescent="0.2">
      <c r="A2213" s="105">
        <v>42003</v>
      </c>
      <c r="B2213" s="7">
        <v>6800</v>
      </c>
      <c r="C2213" s="19" t="s">
        <v>6206</v>
      </c>
      <c r="D2213" s="6">
        <v>4300</v>
      </c>
      <c r="E2213" s="6">
        <v>4300</v>
      </c>
      <c r="F2213" s="6"/>
      <c r="G2213" s="6"/>
      <c r="H2213" s="5">
        <f>E2213-F2213</f>
        <v>4300</v>
      </c>
      <c r="I2213" s="6">
        <f>+I2212+G2213-H2213</f>
        <v>1225721.0959999971</v>
      </c>
      <c r="J2213" s="19" t="s">
        <v>7981</v>
      </c>
      <c r="K2213" s="7"/>
      <c r="L2213" s="49" t="s">
        <v>5540</v>
      </c>
    </row>
    <row r="2214" spans="1:12" x14ac:dyDescent="0.2">
      <c r="A2214" s="105">
        <v>42002</v>
      </c>
      <c r="B2214" s="7">
        <v>6801</v>
      </c>
      <c r="C2214" s="19" t="s">
        <v>8012</v>
      </c>
      <c r="D2214" s="6">
        <v>3200</v>
      </c>
      <c r="E2214" s="6">
        <v>3200</v>
      </c>
      <c r="F2214" s="6"/>
      <c r="G2214" s="6"/>
      <c r="H2214" s="5">
        <f>E2214-F2214</f>
        <v>3200</v>
      </c>
      <c r="I2214" s="6">
        <f>+I2213+G2214-H2214</f>
        <v>1222521.0959999971</v>
      </c>
      <c r="J2214" s="19" t="s">
        <v>8011</v>
      </c>
      <c r="K2214" s="7"/>
      <c r="L2214" s="49" t="s">
        <v>5540</v>
      </c>
    </row>
    <row r="2215" spans="1:12" x14ac:dyDescent="0.2">
      <c r="A2215" s="105">
        <v>42002</v>
      </c>
      <c r="B2215" s="7">
        <v>6802</v>
      </c>
      <c r="C2215" s="19" t="s">
        <v>7090</v>
      </c>
      <c r="D2215" s="6">
        <v>1500</v>
      </c>
      <c r="E2215" s="6">
        <v>1500</v>
      </c>
      <c r="F2215" s="6"/>
      <c r="G2215" s="6"/>
      <c r="H2215" s="5">
        <f>E2215-F2215</f>
        <v>1500</v>
      </c>
      <c r="I2215" s="6">
        <f>+I2214+G2215-H2215</f>
        <v>1221021.0959999971</v>
      </c>
      <c r="J2215" s="19" t="s">
        <v>7253</v>
      </c>
      <c r="K2215" s="7"/>
      <c r="L2215" s="49" t="s">
        <v>5540</v>
      </c>
    </row>
    <row r="2216" spans="1:12" x14ac:dyDescent="0.2">
      <c r="A2216" s="105">
        <v>42003</v>
      </c>
      <c r="B2216" s="7">
        <v>6803</v>
      </c>
      <c r="C2216" s="19" t="s">
        <v>8010</v>
      </c>
      <c r="D2216" s="6">
        <v>5699.4</v>
      </c>
      <c r="E2216" s="6">
        <v>5699.4</v>
      </c>
      <c r="F2216" s="6">
        <v>241.5</v>
      </c>
      <c r="G2216" s="6"/>
      <c r="H2216" s="5">
        <f>E2216-F2216</f>
        <v>5457.9</v>
      </c>
      <c r="I2216" s="6">
        <f>+I2215+G2216-H2216</f>
        <v>1215563.1959999972</v>
      </c>
      <c r="J2216" s="19" t="s">
        <v>6062</v>
      </c>
      <c r="K2216" s="7">
        <v>5</v>
      </c>
      <c r="L2216" s="49" t="s">
        <v>5540</v>
      </c>
    </row>
    <row r="2217" spans="1:12" x14ac:dyDescent="0.2">
      <c r="A2217" s="19"/>
      <c r="B2217" s="7"/>
      <c r="C2217" s="19" t="s">
        <v>7117</v>
      </c>
      <c r="D2217" s="6">
        <v>2149.91</v>
      </c>
      <c r="E2217" s="6">
        <v>2149.91</v>
      </c>
      <c r="F2217" s="6"/>
      <c r="G2217" s="6"/>
      <c r="H2217" s="5">
        <f>E2217-F2217</f>
        <v>2149.91</v>
      </c>
      <c r="I2217" s="6">
        <f>+I2216+G2217-H2217</f>
        <v>1213413.2859999973</v>
      </c>
      <c r="J2217" s="19"/>
      <c r="K2217" s="7"/>
      <c r="L2217" s="49"/>
    </row>
    <row r="2218" spans="1:12" x14ac:dyDescent="0.2">
      <c r="A2218" s="19"/>
      <c r="B2218" s="7"/>
      <c r="C2218" s="87" t="s">
        <v>8009</v>
      </c>
      <c r="D2218" s="6"/>
      <c r="E2218" s="6"/>
      <c r="F2218" s="6">
        <f>E2218*0.05</f>
        <v>0</v>
      </c>
      <c r="G2218" s="6"/>
      <c r="H2218" s="5"/>
      <c r="I2218" s="13">
        <f>+I2217+G2218-H2218</f>
        <v>1213413.2859999973</v>
      </c>
      <c r="J2218" s="19"/>
      <c r="K2218" s="7"/>
      <c r="L2218" s="49"/>
    </row>
    <row r="2219" spans="1:12" x14ac:dyDescent="0.2">
      <c r="A2219" s="105">
        <v>42006</v>
      </c>
      <c r="B2219" s="7">
        <v>6804</v>
      </c>
      <c r="C2219" s="20" t="s">
        <v>5790</v>
      </c>
      <c r="D2219" s="6"/>
      <c r="E2219" s="6"/>
      <c r="F2219" s="6">
        <f>E2219*0.05</f>
        <v>0</v>
      </c>
      <c r="G2219" s="6"/>
      <c r="H2219" s="5">
        <f>E2219-F2219</f>
        <v>0</v>
      </c>
      <c r="I2219" s="6">
        <f>+I2218+G2219-H2219</f>
        <v>1213413.2859999973</v>
      </c>
      <c r="J2219" s="20" t="s">
        <v>5790</v>
      </c>
      <c r="K2219" s="7"/>
      <c r="L2219" s="49" t="s">
        <v>5789</v>
      </c>
    </row>
    <row r="2220" spans="1:12" x14ac:dyDescent="0.2">
      <c r="A2220" s="105">
        <v>42006</v>
      </c>
      <c r="B2220" s="7">
        <v>6805</v>
      </c>
      <c r="C2220" s="20" t="s">
        <v>8008</v>
      </c>
      <c r="D2220" s="6">
        <v>47642</v>
      </c>
      <c r="E2220" s="6">
        <v>47642</v>
      </c>
      <c r="F2220" s="6">
        <f>E2220*0.05</f>
        <v>2382.1</v>
      </c>
      <c r="G2220" s="6"/>
      <c r="H2220" s="5">
        <f>E2220-F2220</f>
        <v>45259.9</v>
      </c>
      <c r="I2220" s="6">
        <f>+I2219+G2220-H2220</f>
        <v>1168153.3859999974</v>
      </c>
      <c r="J2220" s="20" t="s">
        <v>7937</v>
      </c>
      <c r="K2220" s="7">
        <v>5</v>
      </c>
      <c r="L2220" s="49" t="s">
        <v>5540</v>
      </c>
    </row>
    <row r="2221" spans="1:12" x14ac:dyDescent="0.2">
      <c r="A2221" s="105">
        <v>42006</v>
      </c>
      <c r="B2221" s="7">
        <v>6806</v>
      </c>
      <c r="C2221" s="20" t="s">
        <v>6015</v>
      </c>
      <c r="D2221" s="6">
        <v>19387.21</v>
      </c>
      <c r="E2221" s="6">
        <v>19387.21</v>
      </c>
      <c r="F2221" s="6"/>
      <c r="G2221" s="6"/>
      <c r="H2221" s="5">
        <f>E2221-F2221</f>
        <v>19387.21</v>
      </c>
      <c r="I2221" s="6">
        <f>+I2220+G2221-H2221</f>
        <v>1148766.1759999974</v>
      </c>
      <c r="J2221" s="20" t="s">
        <v>7983</v>
      </c>
      <c r="K2221" s="7">
        <v>5</v>
      </c>
      <c r="L2221" s="49" t="s">
        <v>5540</v>
      </c>
    </row>
    <row r="2222" spans="1:12" x14ac:dyDescent="0.2">
      <c r="A2222" s="105">
        <v>42006</v>
      </c>
      <c r="B2222" s="7">
        <v>6807</v>
      </c>
      <c r="C2222" s="20" t="s">
        <v>6291</v>
      </c>
      <c r="D2222" s="6">
        <v>8757.5</v>
      </c>
      <c r="E2222" s="6">
        <v>8757.5</v>
      </c>
      <c r="F2222" s="6">
        <v>437.88</v>
      </c>
      <c r="G2222" s="6"/>
      <c r="H2222" s="5">
        <f>E2222-F2222</f>
        <v>8319.6200000000008</v>
      </c>
      <c r="I2222" s="6">
        <f>+I2221+G2222-H2222</f>
        <v>1140446.5559999973</v>
      </c>
      <c r="J2222" s="20" t="s">
        <v>7170</v>
      </c>
      <c r="K2222" s="7">
        <v>5</v>
      </c>
      <c r="L2222" s="49" t="s">
        <v>5540</v>
      </c>
    </row>
    <row r="2223" spans="1:12" x14ac:dyDescent="0.2">
      <c r="A2223" s="105">
        <v>42006</v>
      </c>
      <c r="B2223" s="7">
        <v>6808</v>
      </c>
      <c r="C2223" s="20" t="s">
        <v>6015</v>
      </c>
      <c r="D2223" s="6">
        <v>12076.9</v>
      </c>
      <c r="E2223" s="6">
        <v>12076.9</v>
      </c>
      <c r="F2223" s="6"/>
      <c r="G2223" s="6"/>
      <c r="H2223" s="5">
        <f>E2223-F2223</f>
        <v>12076.9</v>
      </c>
      <c r="I2223" s="6">
        <f>+I2222+G2223-H2223</f>
        <v>1128369.6559999974</v>
      </c>
      <c r="J2223" s="20" t="s">
        <v>7465</v>
      </c>
      <c r="K2223" s="7">
        <v>5</v>
      </c>
      <c r="L2223" s="49" t="s">
        <v>5540</v>
      </c>
    </row>
    <row r="2224" spans="1:12" x14ac:dyDescent="0.2">
      <c r="A2224" s="105">
        <v>42006</v>
      </c>
      <c r="B2224" s="7">
        <v>6809</v>
      </c>
      <c r="C2224" s="20" t="s">
        <v>5871</v>
      </c>
      <c r="D2224" s="6">
        <v>16922</v>
      </c>
      <c r="E2224" s="6">
        <v>16922</v>
      </c>
      <c r="F2224" s="6">
        <f>E2224*0.05</f>
        <v>846.1</v>
      </c>
      <c r="G2224" s="6"/>
      <c r="H2224" s="5">
        <f>E2224-F2224</f>
        <v>16075.9</v>
      </c>
      <c r="I2224" s="6">
        <f>+I2223+G2224-H2224</f>
        <v>1112293.7559999975</v>
      </c>
      <c r="J2224" s="20" t="s">
        <v>7293</v>
      </c>
      <c r="K2224" s="7">
        <v>5</v>
      </c>
      <c r="L2224" s="49" t="s">
        <v>5540</v>
      </c>
    </row>
    <row r="2225" spans="1:12" x14ac:dyDescent="0.2">
      <c r="A2225" s="105">
        <v>42006</v>
      </c>
      <c r="B2225" s="7">
        <v>6810</v>
      </c>
      <c r="C2225" s="20" t="s">
        <v>7830</v>
      </c>
      <c r="D2225" s="6">
        <v>224355.28</v>
      </c>
      <c r="E2225" s="6">
        <v>224355.28</v>
      </c>
      <c r="F2225" s="6">
        <f>E2225*0.05</f>
        <v>11217.764000000001</v>
      </c>
      <c r="G2225" s="6"/>
      <c r="H2225" s="5">
        <f>E2225-F2225</f>
        <v>213137.516</v>
      </c>
      <c r="I2225" s="6">
        <f>+I2224+G2225-H2225</f>
        <v>899156.23999999743</v>
      </c>
      <c r="J2225" s="20" t="s">
        <v>7186</v>
      </c>
      <c r="K2225" s="7">
        <v>5</v>
      </c>
      <c r="L2225" s="49" t="s">
        <v>5540</v>
      </c>
    </row>
    <row r="2226" spans="1:12" x14ac:dyDescent="0.2">
      <c r="A2226" s="105">
        <v>42006</v>
      </c>
      <c r="B2226" s="7">
        <v>6811</v>
      </c>
      <c r="C2226" s="20" t="s">
        <v>2921</v>
      </c>
      <c r="D2226" s="6">
        <v>103840</v>
      </c>
      <c r="E2226" s="6">
        <v>103840</v>
      </c>
      <c r="F2226" s="6">
        <f>E2226*0.05</f>
        <v>5192</v>
      </c>
      <c r="G2226" s="6"/>
      <c r="H2226" s="5">
        <f>E2226-F2226</f>
        <v>98648</v>
      </c>
      <c r="I2226" s="6">
        <f>+I2225+G2226-H2226</f>
        <v>800508.23999999743</v>
      </c>
      <c r="J2226" s="20" t="s">
        <v>5941</v>
      </c>
      <c r="K2226" s="7">
        <v>5</v>
      </c>
      <c r="L2226" s="49" t="s">
        <v>5540</v>
      </c>
    </row>
    <row r="2227" spans="1:12" x14ac:dyDescent="0.2">
      <c r="A2227" s="105">
        <v>42006</v>
      </c>
      <c r="B2227" s="7">
        <v>6812</v>
      </c>
      <c r="C2227" s="20" t="s">
        <v>126</v>
      </c>
      <c r="D2227" s="6">
        <v>8618</v>
      </c>
      <c r="E2227" s="6">
        <v>8618</v>
      </c>
      <c r="F2227" s="6">
        <f>E2227*0.05</f>
        <v>430.90000000000003</v>
      </c>
      <c r="G2227" s="6"/>
      <c r="H2227" s="5">
        <f>E2227-F2227</f>
        <v>8187.1</v>
      </c>
      <c r="I2227" s="6">
        <f>+I2226+G2227-H2227</f>
        <v>792321.13999999745</v>
      </c>
      <c r="J2227" s="20" t="s">
        <v>5851</v>
      </c>
      <c r="K2227" s="7">
        <v>5</v>
      </c>
      <c r="L2227" s="49" t="s">
        <v>5540</v>
      </c>
    </row>
    <row r="2228" spans="1:12" x14ac:dyDescent="0.2">
      <c r="A2228" s="105">
        <v>42006</v>
      </c>
      <c r="B2228" s="7">
        <v>6813</v>
      </c>
      <c r="C2228" s="20" t="s">
        <v>7824</v>
      </c>
      <c r="D2228" s="6">
        <v>24890</v>
      </c>
      <c r="E2228" s="6">
        <v>24890</v>
      </c>
      <c r="F2228" s="6">
        <f>E2228*0.05</f>
        <v>1244.5</v>
      </c>
      <c r="G2228" s="6"/>
      <c r="H2228" s="5">
        <f>E2228-F2228</f>
        <v>23645.5</v>
      </c>
      <c r="I2228" s="6">
        <f>+I2227+G2228-H2228</f>
        <v>768675.63999999745</v>
      </c>
      <c r="J2228" s="20" t="s">
        <v>6437</v>
      </c>
      <c r="K2228" s="7">
        <v>5</v>
      </c>
      <c r="L2228" s="49" t="s">
        <v>5540</v>
      </c>
    </row>
    <row r="2229" spans="1:12" x14ac:dyDescent="0.2">
      <c r="A2229" s="105">
        <v>42006</v>
      </c>
      <c r="B2229" s="7">
        <v>6814</v>
      </c>
      <c r="C2229" s="20" t="s">
        <v>8007</v>
      </c>
      <c r="D2229" s="6">
        <v>1500</v>
      </c>
      <c r="E2229" s="6">
        <v>1500</v>
      </c>
      <c r="F2229" s="6"/>
      <c r="G2229" s="6"/>
      <c r="H2229" s="5">
        <f>E2229-F2229</f>
        <v>1500</v>
      </c>
      <c r="I2229" s="6">
        <f>+I2228+G2229-H2229</f>
        <v>767175.63999999745</v>
      </c>
      <c r="J2229" s="20" t="s">
        <v>8006</v>
      </c>
      <c r="K2229" s="7"/>
      <c r="L2229" s="49" t="s">
        <v>5540</v>
      </c>
    </row>
    <row r="2230" spans="1:12" x14ac:dyDescent="0.2">
      <c r="A2230" s="105">
        <v>42006</v>
      </c>
      <c r="B2230" s="7">
        <v>6815</v>
      </c>
      <c r="C2230" s="20" t="s">
        <v>8005</v>
      </c>
      <c r="D2230" s="6">
        <v>1275</v>
      </c>
      <c r="E2230" s="6">
        <v>1275</v>
      </c>
      <c r="F2230" s="6">
        <f>E2230*0.05</f>
        <v>63.75</v>
      </c>
      <c r="G2230" s="6"/>
      <c r="H2230" s="5">
        <f>E2230-F2230</f>
        <v>1211.25</v>
      </c>
      <c r="I2230" s="6">
        <f>+I2229+G2230-H2230</f>
        <v>765964.38999999745</v>
      </c>
      <c r="J2230" s="20" t="s">
        <v>8004</v>
      </c>
      <c r="K2230" s="7">
        <v>5</v>
      </c>
      <c r="L2230" s="49" t="s">
        <v>5540</v>
      </c>
    </row>
    <row r="2231" spans="1:12" x14ac:dyDescent="0.2">
      <c r="A2231" s="105">
        <v>42006</v>
      </c>
      <c r="B2231" s="7">
        <v>6816</v>
      </c>
      <c r="C2231" s="20" t="s">
        <v>8003</v>
      </c>
      <c r="D2231" s="6">
        <v>3950</v>
      </c>
      <c r="E2231" s="6">
        <v>3950</v>
      </c>
      <c r="F2231" s="6">
        <f>E2231*0.05</f>
        <v>197.5</v>
      </c>
      <c r="G2231" s="6"/>
      <c r="H2231" s="5">
        <f>E2231-F2231</f>
        <v>3752.5</v>
      </c>
      <c r="I2231" s="6">
        <f>+I2230+G2231-H2231</f>
        <v>762211.88999999745</v>
      </c>
      <c r="J2231" s="20" t="s">
        <v>8002</v>
      </c>
      <c r="K2231" s="7">
        <v>5</v>
      </c>
      <c r="L2231" s="49" t="s">
        <v>5540</v>
      </c>
    </row>
    <row r="2232" spans="1:12" x14ac:dyDescent="0.2">
      <c r="A2232" s="105">
        <v>42006</v>
      </c>
      <c r="B2232" s="7">
        <v>6817</v>
      </c>
      <c r="C2232" s="20" t="s">
        <v>7970</v>
      </c>
      <c r="D2232" s="6">
        <v>9000</v>
      </c>
      <c r="E2232" s="6">
        <v>9000</v>
      </c>
      <c r="F2232" s="6">
        <f>E2232*0.05</f>
        <v>450</v>
      </c>
      <c r="G2232" s="6"/>
      <c r="H2232" s="5">
        <f>E2232-F2232</f>
        <v>8550</v>
      </c>
      <c r="I2232" s="6">
        <f>+I2231+G2232-H2232</f>
        <v>753661.88999999745</v>
      </c>
      <c r="J2232" s="20" t="s">
        <v>2030</v>
      </c>
      <c r="K2232" s="7">
        <v>5</v>
      </c>
      <c r="L2232" s="49" t="s">
        <v>5540</v>
      </c>
    </row>
    <row r="2233" spans="1:12" x14ac:dyDescent="0.2">
      <c r="A2233" s="105">
        <v>42006</v>
      </c>
      <c r="B2233" s="7">
        <v>6818</v>
      </c>
      <c r="C2233" s="20" t="s">
        <v>6752</v>
      </c>
      <c r="D2233" s="6">
        <v>40286.15</v>
      </c>
      <c r="E2233" s="6">
        <v>40286.15</v>
      </c>
      <c r="F2233" s="6">
        <f>E2233*0.05</f>
        <v>2014.3075000000001</v>
      </c>
      <c r="G2233" s="6"/>
      <c r="H2233" s="5">
        <f>E2233-F2233</f>
        <v>38271.842499999999</v>
      </c>
      <c r="I2233" s="6">
        <f>+I2232+G2233-H2233</f>
        <v>715390.04749999742</v>
      </c>
      <c r="J2233" s="20" t="s">
        <v>48</v>
      </c>
      <c r="K2233" s="7">
        <v>5</v>
      </c>
      <c r="L2233" s="49" t="s">
        <v>5540</v>
      </c>
    </row>
    <row r="2234" spans="1:12" x14ac:dyDescent="0.2">
      <c r="A2234" s="105">
        <v>42006</v>
      </c>
      <c r="B2234" s="7">
        <v>6819</v>
      </c>
      <c r="C2234" s="20" t="s">
        <v>7029</v>
      </c>
      <c r="D2234" s="6">
        <v>1500</v>
      </c>
      <c r="E2234" s="6">
        <v>1500</v>
      </c>
      <c r="F2234" s="6"/>
      <c r="G2234" s="6"/>
      <c r="H2234" s="5">
        <f>E2234-F2234</f>
        <v>1500</v>
      </c>
      <c r="I2234" s="6">
        <f>+I2233+G2234-H2234</f>
        <v>713890.04749999742</v>
      </c>
      <c r="J2234" s="20" t="s">
        <v>8001</v>
      </c>
      <c r="K2234" s="7"/>
      <c r="L2234" s="49" t="s">
        <v>5540</v>
      </c>
    </row>
    <row r="2235" spans="1:12" x14ac:dyDescent="0.2">
      <c r="A2235" s="105">
        <v>42010</v>
      </c>
      <c r="B2235" s="7">
        <v>6820</v>
      </c>
      <c r="C2235" s="19" t="s">
        <v>5790</v>
      </c>
      <c r="D2235" s="6"/>
      <c r="E2235" s="6"/>
      <c r="F2235" s="6">
        <f>E2235*0.05</f>
        <v>0</v>
      </c>
      <c r="G2235" s="6"/>
      <c r="H2235" s="5">
        <f>E2235-F2235</f>
        <v>0</v>
      </c>
      <c r="I2235" s="6">
        <f>+I2234+G2235-H2235</f>
        <v>713890.04749999742</v>
      </c>
      <c r="J2235" s="19" t="s">
        <v>5790</v>
      </c>
      <c r="K2235" s="7"/>
      <c r="L2235" t="s">
        <v>5789</v>
      </c>
    </row>
    <row r="2236" spans="1:12" x14ac:dyDescent="0.2">
      <c r="A2236" s="105">
        <v>42010</v>
      </c>
      <c r="B2236" s="7">
        <v>6821</v>
      </c>
      <c r="C2236" s="19" t="s">
        <v>74</v>
      </c>
      <c r="D2236" s="6">
        <v>21594</v>
      </c>
      <c r="E2236" s="6">
        <v>21594</v>
      </c>
      <c r="F2236" s="6">
        <v>915</v>
      </c>
      <c r="G2236" s="6"/>
      <c r="H2236" s="5">
        <f>E2236-F2236</f>
        <v>20679</v>
      </c>
      <c r="I2236" s="6">
        <f>+I2235+G2236-H2236</f>
        <v>693211.04749999742</v>
      </c>
      <c r="J2236" s="19" t="s">
        <v>8000</v>
      </c>
      <c r="K2236" s="7">
        <v>5</v>
      </c>
      <c r="L2236" s="49" t="s">
        <v>5540</v>
      </c>
    </row>
    <row r="2237" spans="1:12" x14ac:dyDescent="0.2">
      <c r="A2237" s="105">
        <v>42010</v>
      </c>
      <c r="B2237" s="7">
        <v>6822</v>
      </c>
      <c r="C2237" s="19" t="s">
        <v>5564</v>
      </c>
      <c r="D2237" s="6">
        <v>12383.86</v>
      </c>
      <c r="E2237" s="6">
        <v>12383.86</v>
      </c>
      <c r="F2237" s="6">
        <f>E2237*0.05</f>
        <v>619.1930000000001</v>
      </c>
      <c r="G2237" s="6"/>
      <c r="H2237" s="5">
        <f>E2237-F2237</f>
        <v>11764.667000000001</v>
      </c>
      <c r="I2237" s="6">
        <f>+I2236+G2237-H2237</f>
        <v>681446.38049999741</v>
      </c>
      <c r="J2237" s="19" t="s">
        <v>7725</v>
      </c>
      <c r="K2237" s="7">
        <v>5</v>
      </c>
      <c r="L2237" s="49" t="s">
        <v>5540</v>
      </c>
    </row>
    <row r="2238" spans="1:12" x14ac:dyDescent="0.2">
      <c r="A2238" s="105">
        <v>42010</v>
      </c>
      <c r="B2238" s="7">
        <v>6823</v>
      </c>
      <c r="C2238" s="19" t="s">
        <v>5790</v>
      </c>
      <c r="D2238" s="6"/>
      <c r="E2238" s="6"/>
      <c r="F2238" s="6">
        <f>E2238*0.05</f>
        <v>0</v>
      </c>
      <c r="G2238" s="6"/>
      <c r="H2238" s="5">
        <f>E2238-F2238</f>
        <v>0</v>
      </c>
      <c r="I2238" s="6">
        <f>+I2237+G2238-H2238</f>
        <v>681446.38049999741</v>
      </c>
      <c r="J2238" s="19" t="s">
        <v>5790</v>
      </c>
      <c r="K2238" s="7"/>
      <c r="L2238" t="s">
        <v>5789</v>
      </c>
    </row>
    <row r="2239" spans="1:12" x14ac:dyDescent="0.2">
      <c r="A2239" s="105">
        <v>42012</v>
      </c>
      <c r="B2239" s="7">
        <v>6824</v>
      </c>
      <c r="C2239" s="19" t="s">
        <v>5790</v>
      </c>
      <c r="D2239" s="6"/>
      <c r="E2239" s="6"/>
      <c r="F2239" s="6">
        <f>E2239*0.05</f>
        <v>0</v>
      </c>
      <c r="G2239" s="6"/>
      <c r="H2239" s="5">
        <f>E2239-F2239</f>
        <v>0</v>
      </c>
      <c r="I2239" s="6">
        <f>+I2238+G2239-H2239</f>
        <v>681446.38049999741</v>
      </c>
      <c r="J2239" s="19" t="s">
        <v>5790</v>
      </c>
      <c r="K2239" s="7"/>
      <c r="L2239" t="s">
        <v>5789</v>
      </c>
    </row>
    <row r="2240" spans="1:12" x14ac:dyDescent="0.2">
      <c r="A2240" s="105">
        <v>42012</v>
      </c>
      <c r="B2240" s="7">
        <v>6825</v>
      </c>
      <c r="C2240" s="19" t="s">
        <v>5790</v>
      </c>
      <c r="D2240" s="6"/>
      <c r="E2240" s="6"/>
      <c r="F2240" s="6">
        <f>E2240*0.05</f>
        <v>0</v>
      </c>
      <c r="G2240" s="6"/>
      <c r="H2240" s="5">
        <f>E2240-F2240</f>
        <v>0</v>
      </c>
      <c r="I2240" s="6">
        <f>+I2239+G2240-H2240</f>
        <v>681446.38049999741</v>
      </c>
      <c r="J2240" s="19" t="s">
        <v>5790</v>
      </c>
      <c r="K2240" s="7"/>
      <c r="L2240" t="s">
        <v>5789</v>
      </c>
    </row>
    <row r="2241" spans="1:12" x14ac:dyDescent="0.2">
      <c r="A2241" s="105">
        <v>42012</v>
      </c>
      <c r="B2241" s="7">
        <v>6826</v>
      </c>
      <c r="C2241" s="19" t="s">
        <v>5790</v>
      </c>
      <c r="D2241" s="6"/>
      <c r="E2241" s="6"/>
      <c r="F2241" s="6">
        <f>E2241*0.05</f>
        <v>0</v>
      </c>
      <c r="G2241" s="6"/>
      <c r="H2241" s="5">
        <f>E2241-F2241</f>
        <v>0</v>
      </c>
      <c r="I2241" s="6">
        <f>+I2240+G2241-H2241</f>
        <v>681446.38049999741</v>
      </c>
      <c r="J2241" s="19" t="s">
        <v>5790</v>
      </c>
      <c r="K2241" s="7"/>
      <c r="L2241" t="s">
        <v>5789</v>
      </c>
    </row>
    <row r="2242" spans="1:12" x14ac:dyDescent="0.2">
      <c r="A2242" s="105">
        <v>42012</v>
      </c>
      <c r="B2242" s="7">
        <v>6827</v>
      </c>
      <c r="C2242" s="19" t="s">
        <v>5790</v>
      </c>
      <c r="D2242" s="6"/>
      <c r="E2242" s="6"/>
      <c r="F2242" s="6"/>
      <c r="G2242" s="6"/>
      <c r="H2242" s="5">
        <f>E2242-F2242</f>
        <v>0</v>
      </c>
      <c r="I2242" s="6">
        <f>+I2241+G2242-H2242</f>
        <v>681446.38049999741</v>
      </c>
      <c r="J2242" s="19" t="s">
        <v>5790</v>
      </c>
      <c r="K2242" s="7"/>
      <c r="L2242" t="s">
        <v>5789</v>
      </c>
    </row>
    <row r="2243" spans="1:12" x14ac:dyDescent="0.2">
      <c r="A2243" s="105">
        <v>42013</v>
      </c>
      <c r="B2243" s="7">
        <v>6828</v>
      </c>
      <c r="C2243" s="19" t="s">
        <v>5790</v>
      </c>
      <c r="D2243" s="6"/>
      <c r="E2243" s="6"/>
      <c r="F2243" s="6">
        <f>E2243*0.05</f>
        <v>0</v>
      </c>
      <c r="G2243" s="6"/>
      <c r="H2243" s="5">
        <f>E2243-F2243</f>
        <v>0</v>
      </c>
      <c r="I2243" s="6">
        <f>+I2242+G2243-H2243</f>
        <v>681446.38049999741</v>
      </c>
      <c r="J2243" s="19" t="s">
        <v>5790</v>
      </c>
      <c r="K2243" s="7"/>
      <c r="L2243" t="s">
        <v>5789</v>
      </c>
    </row>
    <row r="2244" spans="1:12" x14ac:dyDescent="0.2">
      <c r="A2244" s="105">
        <v>42013</v>
      </c>
      <c r="B2244" s="7">
        <v>6829</v>
      </c>
      <c r="C2244" s="19" t="s">
        <v>7999</v>
      </c>
      <c r="D2244" s="6">
        <v>6050</v>
      </c>
      <c r="E2244" s="6">
        <v>6050</v>
      </c>
      <c r="F2244" s="6">
        <f>E2244*0.05</f>
        <v>302.5</v>
      </c>
      <c r="G2244" s="6"/>
      <c r="H2244" s="31">
        <f>E2244-F2244</f>
        <v>5747.5</v>
      </c>
      <c r="I2244" s="6">
        <f>+I2243+G2244-H2244</f>
        <v>675698.88049999741</v>
      </c>
      <c r="J2244" s="19" t="s">
        <v>7998</v>
      </c>
      <c r="K2244" s="7">
        <v>5</v>
      </c>
      <c r="L2244" s="49" t="s">
        <v>5540</v>
      </c>
    </row>
    <row r="2245" spans="1:12" x14ac:dyDescent="0.2">
      <c r="A2245" s="105">
        <v>42017</v>
      </c>
      <c r="B2245" s="7">
        <v>6830</v>
      </c>
      <c r="C2245" s="19" t="s">
        <v>7920</v>
      </c>
      <c r="D2245" s="6">
        <v>2000</v>
      </c>
      <c r="E2245" s="6">
        <v>2000</v>
      </c>
      <c r="F2245" s="6">
        <v>200</v>
      </c>
      <c r="G2245" s="6"/>
      <c r="H2245" s="5">
        <f>E2245-F2245</f>
        <v>1800</v>
      </c>
      <c r="I2245" s="6">
        <f>+I2244+G2245-H2245</f>
        <v>673898.88049999741</v>
      </c>
      <c r="J2245" s="19" t="s">
        <v>7656</v>
      </c>
      <c r="K2245" s="7">
        <v>5</v>
      </c>
      <c r="L2245" s="49" t="s">
        <v>5540</v>
      </c>
    </row>
    <row r="2246" spans="1:12" x14ac:dyDescent="0.2">
      <c r="A2246" s="105">
        <v>42019</v>
      </c>
      <c r="B2246" s="7">
        <v>6831</v>
      </c>
      <c r="C2246" s="19" t="s">
        <v>5790</v>
      </c>
      <c r="D2246" s="6"/>
      <c r="E2246" s="6"/>
      <c r="F2246" s="6">
        <f>E2246*0.05</f>
        <v>0</v>
      </c>
      <c r="G2246" s="6"/>
      <c r="H2246" s="5">
        <f>E2246-F2246</f>
        <v>0</v>
      </c>
      <c r="I2246" s="6">
        <f>+I2245+G2246-H2246</f>
        <v>673898.88049999741</v>
      </c>
      <c r="J2246" s="19" t="s">
        <v>5790</v>
      </c>
      <c r="K2246" s="7"/>
      <c r="L2246" t="s">
        <v>5789</v>
      </c>
    </row>
    <row r="2247" spans="1:12" x14ac:dyDescent="0.2">
      <c r="A2247" s="105">
        <v>42019</v>
      </c>
      <c r="B2247" s="7">
        <v>6832</v>
      </c>
      <c r="C2247" s="19" t="s">
        <v>7997</v>
      </c>
      <c r="D2247" s="6">
        <v>1500</v>
      </c>
      <c r="E2247" s="6">
        <v>1500</v>
      </c>
      <c r="F2247" s="6">
        <v>150</v>
      </c>
      <c r="G2247" s="6"/>
      <c r="H2247" s="5">
        <f>E2247-F2247</f>
        <v>1350</v>
      </c>
      <c r="I2247" s="6">
        <f>+I2246+G2247-H2247</f>
        <v>672548.88049999741</v>
      </c>
      <c r="J2247" s="19" t="s">
        <v>7230</v>
      </c>
      <c r="K2247" s="7"/>
      <c r="L2247" s="49" t="s">
        <v>5540</v>
      </c>
    </row>
    <row r="2248" spans="1:12" x14ac:dyDescent="0.2">
      <c r="A2248" s="105">
        <v>42019</v>
      </c>
      <c r="B2248" s="7">
        <v>6833</v>
      </c>
      <c r="C2248" s="19" t="s">
        <v>7799</v>
      </c>
      <c r="D2248" s="6">
        <v>3700</v>
      </c>
      <c r="E2248" s="6">
        <v>3700</v>
      </c>
      <c r="F2248" s="6"/>
      <c r="G2248" s="6"/>
      <c r="H2248" s="5">
        <f>E2248-F2248</f>
        <v>3700</v>
      </c>
      <c r="I2248" s="6">
        <f>+I2247+G2248-H2248</f>
        <v>668848.88049999741</v>
      </c>
      <c r="J2248" s="19" t="s">
        <v>7364</v>
      </c>
      <c r="K2248" s="7">
        <v>5</v>
      </c>
      <c r="L2248" s="49" t="s">
        <v>5540</v>
      </c>
    </row>
    <row r="2249" spans="1:12" x14ac:dyDescent="0.2">
      <c r="A2249" s="105">
        <v>42019</v>
      </c>
      <c r="B2249" s="7">
        <v>6834</v>
      </c>
      <c r="C2249" s="19" t="s">
        <v>7029</v>
      </c>
      <c r="D2249" s="6">
        <v>600</v>
      </c>
      <c r="E2249" s="6">
        <v>600</v>
      </c>
      <c r="F2249" s="6"/>
      <c r="G2249" s="6"/>
      <c r="H2249" s="5">
        <f>E2249-F2249</f>
        <v>600</v>
      </c>
      <c r="I2249" s="6">
        <f>+I2248+G2249-H2249</f>
        <v>668248.88049999741</v>
      </c>
      <c r="J2249" s="19" t="s">
        <v>6889</v>
      </c>
      <c r="K2249" s="7">
        <v>5</v>
      </c>
      <c r="L2249" s="49" t="s">
        <v>5540</v>
      </c>
    </row>
    <row r="2250" spans="1:12" x14ac:dyDescent="0.2">
      <c r="A2250" s="105">
        <v>42019</v>
      </c>
      <c r="B2250" s="7">
        <v>6835</v>
      </c>
      <c r="C2250" s="19" t="s">
        <v>7477</v>
      </c>
      <c r="D2250" s="6">
        <v>24200</v>
      </c>
      <c r="E2250" s="6">
        <v>24200</v>
      </c>
      <c r="F2250" s="6"/>
      <c r="G2250" s="6"/>
      <c r="H2250" s="5">
        <f>E2250-F2250</f>
        <v>24200</v>
      </c>
      <c r="I2250" s="6">
        <f>+I2249+G2250-H2250</f>
        <v>644048.88049999741</v>
      </c>
      <c r="J2250" s="19" t="s">
        <v>7996</v>
      </c>
      <c r="K2250" s="7">
        <v>5</v>
      </c>
      <c r="L2250" s="49" t="s">
        <v>5540</v>
      </c>
    </row>
    <row r="2251" spans="1:12" x14ac:dyDescent="0.2">
      <c r="A2251" s="105">
        <v>42020</v>
      </c>
      <c r="B2251" s="7">
        <v>6836</v>
      </c>
      <c r="C2251" s="19" t="s">
        <v>6442</v>
      </c>
      <c r="D2251" s="6">
        <v>1000</v>
      </c>
      <c r="E2251" s="6">
        <v>1000</v>
      </c>
      <c r="F2251" s="6"/>
      <c r="G2251" s="6"/>
      <c r="H2251" s="5">
        <f>E2251-F2251</f>
        <v>1000</v>
      </c>
      <c r="I2251" s="6">
        <f>+I2250+G2251-H2251</f>
        <v>643048.88049999741</v>
      </c>
      <c r="J2251" s="19" t="s">
        <v>6080</v>
      </c>
      <c r="K2251" s="7"/>
      <c r="L2251" s="49" t="s">
        <v>5540</v>
      </c>
    </row>
    <row r="2252" spans="1:12" x14ac:dyDescent="0.2">
      <c r="A2252" s="105">
        <v>42020</v>
      </c>
      <c r="B2252" s="7">
        <v>6837</v>
      </c>
      <c r="C2252" s="19" t="s">
        <v>7320</v>
      </c>
      <c r="D2252" s="6">
        <v>1000</v>
      </c>
      <c r="E2252" s="6">
        <v>1000</v>
      </c>
      <c r="F2252" s="6">
        <v>100</v>
      </c>
      <c r="G2252" s="6"/>
      <c r="H2252" s="5">
        <f>E2252-F2252</f>
        <v>900</v>
      </c>
      <c r="I2252" s="6">
        <f>+I2251+G2252-H2252</f>
        <v>642148.88049999741</v>
      </c>
      <c r="J2252" s="19" t="s">
        <v>7995</v>
      </c>
      <c r="K2252" s="7">
        <v>5</v>
      </c>
      <c r="L2252" s="49" t="s">
        <v>5540</v>
      </c>
    </row>
    <row r="2253" spans="1:12" x14ac:dyDescent="0.2">
      <c r="A2253" s="105">
        <v>42023</v>
      </c>
      <c r="B2253" s="7">
        <v>6838</v>
      </c>
      <c r="C2253" s="19" t="s">
        <v>7029</v>
      </c>
      <c r="D2253" s="6">
        <v>600</v>
      </c>
      <c r="E2253" s="6">
        <v>600</v>
      </c>
      <c r="F2253" s="6"/>
      <c r="G2253" s="6"/>
      <c r="H2253" s="5">
        <f>E2253-F2253</f>
        <v>600</v>
      </c>
      <c r="I2253" s="6">
        <f>+I2252+G2253-H2253</f>
        <v>641548.88049999741</v>
      </c>
      <c r="J2253" s="19" t="s">
        <v>3820</v>
      </c>
      <c r="K2253" s="7"/>
      <c r="L2253" s="49" t="s">
        <v>5540</v>
      </c>
    </row>
    <row r="2254" spans="1:12" x14ac:dyDescent="0.2">
      <c r="A2254" s="105">
        <v>42026</v>
      </c>
      <c r="B2254" s="7"/>
      <c r="C2254" s="19" t="s">
        <v>6097</v>
      </c>
      <c r="D2254" s="6"/>
      <c r="E2254" s="6"/>
      <c r="F2254" s="6">
        <f>E2254*0.05</f>
        <v>0</v>
      </c>
      <c r="G2254" s="6">
        <v>1037806.29</v>
      </c>
      <c r="H2254" s="5">
        <f>E2254-F2254</f>
        <v>0</v>
      </c>
      <c r="I2254" s="6">
        <f>+I2253+G2254-H2254</f>
        <v>1679355.1704999974</v>
      </c>
      <c r="J2254" s="19"/>
      <c r="K2254" s="7"/>
      <c r="L2254" s="49"/>
    </row>
    <row r="2255" spans="1:12" x14ac:dyDescent="0.2">
      <c r="A2255" s="105">
        <v>42027</v>
      </c>
      <c r="B2255" s="7">
        <v>6839</v>
      </c>
      <c r="C2255" s="19" t="s">
        <v>7029</v>
      </c>
      <c r="D2255" s="6">
        <v>3000</v>
      </c>
      <c r="E2255" s="6">
        <v>3000</v>
      </c>
      <c r="F2255" s="6"/>
      <c r="G2255" s="6"/>
      <c r="H2255" s="31">
        <f>E2255-F2255</f>
        <v>3000</v>
      </c>
      <c r="I2255" s="6">
        <f>+I2254+G2255-H2255</f>
        <v>1676355.1704999974</v>
      </c>
      <c r="J2255" s="19" t="s">
        <v>7994</v>
      </c>
      <c r="K2255" s="7"/>
      <c r="L2255" s="49" t="s">
        <v>5540</v>
      </c>
    </row>
    <row r="2256" spans="1:12" x14ac:dyDescent="0.2">
      <c r="A2256" s="105">
        <v>42027</v>
      </c>
      <c r="B2256" s="7">
        <v>6840</v>
      </c>
      <c r="C2256" s="19" t="s">
        <v>7799</v>
      </c>
      <c r="D2256" s="6">
        <v>3700</v>
      </c>
      <c r="E2256" s="6">
        <v>3700</v>
      </c>
      <c r="F2256" s="6"/>
      <c r="G2256" s="6"/>
      <c r="H2256" s="31">
        <f>E2256-F2256</f>
        <v>3700</v>
      </c>
      <c r="I2256" s="6">
        <f>+I2255+G2256-H2256</f>
        <v>1672655.1704999974</v>
      </c>
      <c r="J2256" s="19" t="s">
        <v>7364</v>
      </c>
      <c r="K2256" s="7">
        <v>5</v>
      </c>
      <c r="L2256" s="49" t="s">
        <v>5540</v>
      </c>
    </row>
    <row r="2257" spans="1:12" x14ac:dyDescent="0.2">
      <c r="A2257" s="105">
        <v>42031</v>
      </c>
      <c r="B2257" s="7">
        <v>6841</v>
      </c>
      <c r="C2257" s="19" t="s">
        <v>5790</v>
      </c>
      <c r="D2257" s="6"/>
      <c r="E2257" s="6"/>
      <c r="F2257" s="6">
        <f>E2257*0.05</f>
        <v>0</v>
      </c>
      <c r="G2257" s="6"/>
      <c r="H2257" s="5">
        <f>E2257-F2257</f>
        <v>0</v>
      </c>
      <c r="I2257" s="6">
        <f>+I2256+G2257-H2257</f>
        <v>1672655.1704999974</v>
      </c>
      <c r="J2257" s="19" t="s">
        <v>5790</v>
      </c>
      <c r="K2257" s="7"/>
      <c r="L2257" t="s">
        <v>5789</v>
      </c>
    </row>
    <row r="2258" spans="1:12" x14ac:dyDescent="0.2">
      <c r="A2258" s="105">
        <v>42031</v>
      </c>
      <c r="B2258" s="7">
        <v>6842</v>
      </c>
      <c r="C2258" s="19" t="s">
        <v>7993</v>
      </c>
      <c r="D2258" s="6">
        <v>10000</v>
      </c>
      <c r="E2258" s="6">
        <v>10000</v>
      </c>
      <c r="F2258" s="6"/>
      <c r="G2258" s="6"/>
      <c r="H2258" s="5">
        <f>E2258-F2258</f>
        <v>10000</v>
      </c>
      <c r="I2258" s="6">
        <f>+I2257+G2258-H2258</f>
        <v>1662655.1704999974</v>
      </c>
      <c r="J2258" s="19" t="s">
        <v>7546</v>
      </c>
      <c r="K2258" s="7"/>
      <c r="L2258" s="49" t="s">
        <v>5540</v>
      </c>
    </row>
    <row r="2259" spans="1:12" x14ac:dyDescent="0.2">
      <c r="A2259" s="105">
        <v>42031</v>
      </c>
      <c r="B2259" s="7">
        <v>6843</v>
      </c>
      <c r="C2259" s="19" t="s">
        <v>7029</v>
      </c>
      <c r="D2259" s="6">
        <v>7000</v>
      </c>
      <c r="E2259" s="6">
        <v>7000</v>
      </c>
      <c r="F2259" s="6"/>
      <c r="G2259" s="6"/>
      <c r="H2259" s="31">
        <f>E2259-F2259</f>
        <v>7000</v>
      </c>
      <c r="I2259" s="6">
        <f>+I2258+G2259-H2259</f>
        <v>1655655.1704999974</v>
      </c>
      <c r="J2259" s="19" t="s">
        <v>7992</v>
      </c>
      <c r="K2259" s="7"/>
      <c r="L2259" s="49" t="s">
        <v>5540</v>
      </c>
    </row>
    <row r="2260" spans="1:12" x14ac:dyDescent="0.2">
      <c r="A2260" s="105">
        <v>42031</v>
      </c>
      <c r="B2260" s="7">
        <v>6844</v>
      </c>
      <c r="C2260" s="19" t="s">
        <v>5790</v>
      </c>
      <c r="D2260" s="6"/>
      <c r="E2260" s="6"/>
      <c r="F2260" s="6">
        <f>E2260*0.05</f>
        <v>0</v>
      </c>
      <c r="G2260" s="6"/>
      <c r="H2260" s="5">
        <f>E2260-F2260</f>
        <v>0</v>
      </c>
      <c r="I2260" s="6">
        <f>+I2259+G2260-H2260</f>
        <v>1655655.1704999974</v>
      </c>
      <c r="J2260" s="19" t="s">
        <v>5790</v>
      </c>
      <c r="K2260" s="7"/>
      <c r="L2260" t="s">
        <v>5789</v>
      </c>
    </row>
    <row r="2261" spans="1:12" x14ac:dyDescent="0.2">
      <c r="A2261" s="105">
        <v>42031</v>
      </c>
      <c r="B2261" s="7">
        <v>6845</v>
      </c>
      <c r="C2261" s="19" t="s">
        <v>7252</v>
      </c>
      <c r="D2261" s="6">
        <v>6600</v>
      </c>
      <c r="E2261" s="6">
        <v>6600</v>
      </c>
      <c r="F2261" s="6"/>
      <c r="G2261" s="6"/>
      <c r="H2261" s="5">
        <f>E2261-F2261</f>
        <v>6600</v>
      </c>
      <c r="I2261" s="6">
        <f>+I2260+G2261-H2261</f>
        <v>1649055.1704999974</v>
      </c>
      <c r="J2261" s="19" t="s">
        <v>7991</v>
      </c>
      <c r="K2261" s="7"/>
      <c r="L2261" s="49" t="s">
        <v>5540</v>
      </c>
    </row>
    <row r="2262" spans="1:12" x14ac:dyDescent="0.2">
      <c r="A2262" s="105">
        <v>42031</v>
      </c>
      <c r="B2262" s="7">
        <v>6846</v>
      </c>
      <c r="C2262" s="19" t="s">
        <v>7600</v>
      </c>
      <c r="D2262" s="6">
        <v>6600</v>
      </c>
      <c r="E2262" s="6">
        <v>6600</v>
      </c>
      <c r="F2262" s="6"/>
      <c r="G2262" s="6"/>
      <c r="H2262" s="5">
        <f>E2262-F2262</f>
        <v>6600</v>
      </c>
      <c r="I2262" s="6">
        <f>+I2261+G2262-H2262</f>
        <v>1642455.1704999974</v>
      </c>
      <c r="J2262" s="19" t="s">
        <v>5887</v>
      </c>
      <c r="K2262" s="7"/>
      <c r="L2262" s="49" t="s">
        <v>5540</v>
      </c>
    </row>
    <row r="2263" spans="1:12" x14ac:dyDescent="0.2">
      <c r="A2263" s="105">
        <v>42031</v>
      </c>
      <c r="B2263" s="7">
        <v>6847</v>
      </c>
      <c r="C2263" s="19" t="s">
        <v>5790</v>
      </c>
      <c r="D2263" s="6"/>
      <c r="E2263" s="6"/>
      <c r="F2263" s="6"/>
      <c r="G2263" s="6"/>
      <c r="H2263" s="5">
        <f>E2263-F2263</f>
        <v>0</v>
      </c>
      <c r="I2263" s="6">
        <f>+I2262+G2263-H2263</f>
        <v>1642455.1704999974</v>
      </c>
      <c r="J2263" s="19" t="s">
        <v>5790</v>
      </c>
      <c r="K2263" s="7"/>
      <c r="L2263" t="s">
        <v>5789</v>
      </c>
    </row>
    <row r="2264" spans="1:12" x14ac:dyDescent="0.2">
      <c r="A2264" s="105">
        <v>42031</v>
      </c>
      <c r="B2264" s="7">
        <v>6848</v>
      </c>
      <c r="C2264" s="19" t="s">
        <v>5728</v>
      </c>
      <c r="D2264" s="6">
        <v>5500</v>
      </c>
      <c r="E2264" s="6">
        <v>5500</v>
      </c>
      <c r="F2264" s="6"/>
      <c r="G2264" s="6"/>
      <c r="H2264" s="31">
        <f>E2264-F2264</f>
        <v>5500</v>
      </c>
      <c r="I2264" s="6">
        <f>+I2263+G2264-H2264</f>
        <v>1636955.1704999974</v>
      </c>
      <c r="J2264" s="19" t="s">
        <v>7990</v>
      </c>
      <c r="K2264" s="7"/>
      <c r="L2264" s="49" t="s">
        <v>5540</v>
      </c>
    </row>
    <row r="2265" spans="1:12" x14ac:dyDescent="0.2">
      <c r="A2265" s="105">
        <v>42031</v>
      </c>
      <c r="B2265" s="7">
        <v>6849</v>
      </c>
      <c r="C2265" s="19" t="s">
        <v>7846</v>
      </c>
      <c r="D2265" s="6">
        <v>12800</v>
      </c>
      <c r="E2265" s="6">
        <v>12800</v>
      </c>
      <c r="F2265" s="6"/>
      <c r="G2265" s="6"/>
      <c r="H2265" s="5">
        <f>E2265-F2265</f>
        <v>12800</v>
      </c>
      <c r="I2265" s="6">
        <f>+I2264+G2265-H2265</f>
        <v>1624155.1704999974</v>
      </c>
      <c r="J2265" s="19" t="s">
        <v>7989</v>
      </c>
      <c r="K2265" s="7"/>
      <c r="L2265" s="49" t="s">
        <v>5540</v>
      </c>
    </row>
    <row r="2266" spans="1:12" x14ac:dyDescent="0.2">
      <c r="A2266" s="105">
        <v>42031</v>
      </c>
      <c r="B2266" s="7">
        <v>6850</v>
      </c>
      <c r="C2266" s="19" t="s">
        <v>7427</v>
      </c>
      <c r="D2266" s="6">
        <v>8800</v>
      </c>
      <c r="E2266" s="6">
        <v>8800</v>
      </c>
      <c r="F2266" s="6"/>
      <c r="G2266" s="6"/>
      <c r="H2266" s="5">
        <f>E2266-F2266</f>
        <v>8800</v>
      </c>
      <c r="I2266" s="6">
        <f>+I2265+G2266-H2266</f>
        <v>1615355.1704999974</v>
      </c>
      <c r="J2266" s="19" t="s">
        <v>7670</v>
      </c>
      <c r="K2266" s="7"/>
      <c r="L2266" s="49" t="s">
        <v>5540</v>
      </c>
    </row>
    <row r="2267" spans="1:12" x14ac:dyDescent="0.2">
      <c r="A2267" s="105">
        <v>42031</v>
      </c>
      <c r="B2267" s="7"/>
      <c r="C2267" s="19" t="s">
        <v>7773</v>
      </c>
      <c r="D2267" s="6">
        <v>446075</v>
      </c>
      <c r="E2267" s="6">
        <v>446075</v>
      </c>
      <c r="F2267" s="6"/>
      <c r="G2267" s="6"/>
      <c r="H2267" s="5">
        <f>E2267-F2267</f>
        <v>446075</v>
      </c>
      <c r="I2267" s="6">
        <f>+I2266+G2267-H2267</f>
        <v>1169280.1704999974</v>
      </c>
      <c r="J2267" s="19" t="s">
        <v>7988</v>
      </c>
      <c r="K2267" s="7"/>
      <c r="L2267" s="49" t="s">
        <v>5540</v>
      </c>
    </row>
    <row r="2268" spans="1:12" x14ac:dyDescent="0.2">
      <c r="A2268" s="105">
        <v>42032</v>
      </c>
      <c r="B2268" s="7">
        <v>6851</v>
      </c>
      <c r="C2268" s="19" t="s">
        <v>7987</v>
      </c>
      <c r="D2268" s="6">
        <v>1200</v>
      </c>
      <c r="E2268" s="6">
        <v>1200</v>
      </c>
      <c r="F2268" s="6"/>
      <c r="G2268" s="6"/>
      <c r="H2268" s="5">
        <f>E2268-F2268</f>
        <v>1200</v>
      </c>
      <c r="I2268" s="6">
        <f>+I2267+G2268-H2268</f>
        <v>1168080.1704999974</v>
      </c>
      <c r="J2268" s="19" t="s">
        <v>7986</v>
      </c>
      <c r="K2268" s="7"/>
      <c r="L2268" s="49" t="s">
        <v>5540</v>
      </c>
    </row>
    <row r="2269" spans="1:12" x14ac:dyDescent="0.2">
      <c r="A2269" s="105">
        <v>42032</v>
      </c>
      <c r="B2269" s="7">
        <v>6852</v>
      </c>
      <c r="C2269" s="19" t="s">
        <v>6442</v>
      </c>
      <c r="D2269" s="6">
        <v>5000</v>
      </c>
      <c r="E2269" s="6">
        <v>5000</v>
      </c>
      <c r="F2269" s="6"/>
      <c r="G2269" s="6"/>
      <c r="H2269" s="5">
        <f>E2269-F2269</f>
        <v>5000</v>
      </c>
      <c r="I2269" s="6">
        <f>+I2268+G2269-H2269</f>
        <v>1163080.1704999974</v>
      </c>
      <c r="J2269" s="19" t="s">
        <v>7984</v>
      </c>
      <c r="K2269" s="7"/>
      <c r="L2269" s="49" t="s">
        <v>5540</v>
      </c>
    </row>
    <row r="2270" spans="1:12" x14ac:dyDescent="0.2">
      <c r="A2270" s="105">
        <v>42032</v>
      </c>
      <c r="B2270" s="7">
        <v>6853</v>
      </c>
      <c r="C2270" s="19" t="s">
        <v>6294</v>
      </c>
      <c r="D2270" s="6">
        <v>5000</v>
      </c>
      <c r="E2270" s="6">
        <v>5000</v>
      </c>
      <c r="F2270" s="6"/>
      <c r="G2270" s="6"/>
      <c r="H2270" s="5">
        <f>E2270-F2270</f>
        <v>5000</v>
      </c>
      <c r="I2270" s="6">
        <f>+I2269+G2270-H2270</f>
        <v>1158080.1704999974</v>
      </c>
      <c r="J2270" s="19" t="s">
        <v>7984</v>
      </c>
      <c r="K2270" s="7"/>
      <c r="L2270" s="49" t="s">
        <v>5540</v>
      </c>
    </row>
    <row r="2271" spans="1:12" x14ac:dyDescent="0.2">
      <c r="A2271" s="105">
        <v>42032</v>
      </c>
      <c r="B2271" s="7">
        <v>6854</v>
      </c>
      <c r="C2271" s="19" t="s">
        <v>7127</v>
      </c>
      <c r="D2271" s="6">
        <v>5000</v>
      </c>
      <c r="E2271" s="6">
        <v>5000</v>
      </c>
      <c r="F2271" s="6"/>
      <c r="G2271" s="6"/>
      <c r="H2271" s="5">
        <f>E2271-F2271</f>
        <v>5000</v>
      </c>
      <c r="I2271" s="6">
        <f>+I2270+G2271-H2271</f>
        <v>1153080.1704999974</v>
      </c>
      <c r="J2271" s="19" t="s">
        <v>7984</v>
      </c>
      <c r="K2271" s="7"/>
      <c r="L2271" s="49" t="s">
        <v>5540</v>
      </c>
    </row>
    <row r="2272" spans="1:12" x14ac:dyDescent="0.2">
      <c r="A2272" s="105">
        <v>42032</v>
      </c>
      <c r="B2272" s="7">
        <v>6855</v>
      </c>
      <c r="C2272" s="19" t="s">
        <v>7985</v>
      </c>
      <c r="D2272" s="6">
        <v>5000</v>
      </c>
      <c r="E2272" s="6">
        <v>5000</v>
      </c>
      <c r="F2272" s="6"/>
      <c r="G2272" s="6"/>
      <c r="H2272" s="5">
        <f>E2272-F2272</f>
        <v>5000</v>
      </c>
      <c r="I2272" s="6">
        <f>+I2271+G2272-H2272</f>
        <v>1148080.1704999974</v>
      </c>
      <c r="J2272" s="19" t="s">
        <v>7984</v>
      </c>
      <c r="K2272" s="7"/>
      <c r="L2272" s="49" t="s">
        <v>5540</v>
      </c>
    </row>
    <row r="2273" spans="1:12" x14ac:dyDescent="0.2">
      <c r="A2273" s="105">
        <v>42032</v>
      </c>
      <c r="B2273" s="7">
        <v>6856</v>
      </c>
      <c r="C2273" s="19" t="s">
        <v>6015</v>
      </c>
      <c r="D2273" s="6">
        <v>30000</v>
      </c>
      <c r="E2273" s="6">
        <v>30000</v>
      </c>
      <c r="F2273" s="6"/>
      <c r="G2273" s="6"/>
      <c r="H2273" s="31">
        <f>E2273-F2273</f>
        <v>30000</v>
      </c>
      <c r="I2273" s="6">
        <f>+I2272+G2273-H2273</f>
        <v>1118080.1704999974</v>
      </c>
      <c r="J2273" s="19" t="s">
        <v>7465</v>
      </c>
      <c r="K2273" s="7"/>
      <c r="L2273" s="49" t="s">
        <v>5540</v>
      </c>
    </row>
    <row r="2274" spans="1:12" x14ac:dyDescent="0.2">
      <c r="A2274" s="105">
        <v>42032</v>
      </c>
      <c r="B2274" s="7">
        <v>6857</v>
      </c>
      <c r="C2274" s="19" t="s">
        <v>6015</v>
      </c>
      <c r="D2274" s="6">
        <v>17991.919999999998</v>
      </c>
      <c r="E2274" s="6">
        <v>17991.919999999998</v>
      </c>
      <c r="F2274" s="6"/>
      <c r="G2274" s="6"/>
      <c r="H2274" s="31">
        <f>E2274-F2274</f>
        <v>17991.919999999998</v>
      </c>
      <c r="I2274" s="6">
        <f>+I2273+G2274-H2274</f>
        <v>1100088.2504999975</v>
      </c>
      <c r="J2274" s="19" t="s">
        <v>7983</v>
      </c>
      <c r="K2274" s="7"/>
      <c r="L2274" s="49" t="s">
        <v>5540</v>
      </c>
    </row>
    <row r="2275" spans="1:12" x14ac:dyDescent="0.2">
      <c r="A2275" s="105">
        <v>42032</v>
      </c>
      <c r="B2275" s="7">
        <v>6858</v>
      </c>
      <c r="C2275" s="19" t="s">
        <v>7830</v>
      </c>
      <c r="D2275" s="6">
        <v>136013.72</v>
      </c>
      <c r="E2275" s="6">
        <v>136013.72</v>
      </c>
      <c r="F2275" s="6">
        <f>E2275*0.05</f>
        <v>6800.6860000000006</v>
      </c>
      <c r="G2275" s="6"/>
      <c r="H2275" s="5">
        <f>E2275-F2275</f>
        <v>129213.034</v>
      </c>
      <c r="I2275" s="6">
        <f>+I2274+G2275-H2275</f>
        <v>970875.21649999754</v>
      </c>
      <c r="J2275" s="19" t="s">
        <v>7186</v>
      </c>
      <c r="K2275" s="7">
        <v>5</v>
      </c>
      <c r="L2275" s="49" t="s">
        <v>5540</v>
      </c>
    </row>
    <row r="2276" spans="1:12" x14ac:dyDescent="0.2">
      <c r="A2276" s="105">
        <v>42032</v>
      </c>
      <c r="B2276" s="7">
        <v>6859</v>
      </c>
      <c r="C2276" s="19" t="s">
        <v>6752</v>
      </c>
      <c r="D2276" s="6">
        <v>36727</v>
      </c>
      <c r="E2276" s="6">
        <v>36727</v>
      </c>
      <c r="F2276" s="6">
        <f>E2276*0.05</f>
        <v>1836.3500000000001</v>
      </c>
      <c r="G2276" s="6"/>
      <c r="H2276" s="31">
        <f>E2276-F2276</f>
        <v>34890.65</v>
      </c>
      <c r="I2276" s="6">
        <f>+I2275+G2276-H2276</f>
        <v>935984.56649999751</v>
      </c>
      <c r="J2276" s="20" t="s">
        <v>48</v>
      </c>
      <c r="K2276" s="7">
        <v>5</v>
      </c>
      <c r="L2276" s="49" t="s">
        <v>5540</v>
      </c>
    </row>
    <row r="2277" spans="1:12" x14ac:dyDescent="0.2">
      <c r="A2277" s="105">
        <v>42032</v>
      </c>
      <c r="B2277" s="7">
        <v>6860</v>
      </c>
      <c r="C2277" s="20" t="s">
        <v>7982</v>
      </c>
      <c r="D2277" s="6">
        <v>4212</v>
      </c>
      <c r="E2277" s="6">
        <v>4212</v>
      </c>
      <c r="F2277" s="6"/>
      <c r="G2277" s="6"/>
      <c r="H2277" s="31">
        <f>E2277-F2277</f>
        <v>4212</v>
      </c>
      <c r="I2277" s="6">
        <f>+I2276+G2277-H2277</f>
        <v>931772.56649999751</v>
      </c>
      <c r="J2277" s="20" t="s">
        <v>7722</v>
      </c>
      <c r="K2277" s="7">
        <v>5</v>
      </c>
      <c r="L2277" s="49" t="s">
        <v>5540</v>
      </c>
    </row>
    <row r="2278" spans="1:12" x14ac:dyDescent="0.2">
      <c r="A2278" s="105">
        <v>42032</v>
      </c>
      <c r="B2278" s="7">
        <v>6861</v>
      </c>
      <c r="C2278" s="19" t="s">
        <v>6206</v>
      </c>
      <c r="D2278" s="6">
        <v>2800</v>
      </c>
      <c r="E2278" s="6">
        <v>2800</v>
      </c>
      <c r="F2278" s="6"/>
      <c r="G2278" s="6"/>
      <c r="H2278" s="31">
        <f>E2278-F2278</f>
        <v>2800</v>
      </c>
      <c r="I2278" s="6">
        <f>+I2277+G2278-H2278</f>
        <v>928972.56649999751</v>
      </c>
      <c r="J2278" s="19" t="s">
        <v>7981</v>
      </c>
      <c r="K2278" s="7"/>
      <c r="L2278" s="49" t="s">
        <v>5540</v>
      </c>
    </row>
    <row r="2279" spans="1:12" x14ac:dyDescent="0.2">
      <c r="A2279" s="105">
        <v>42032</v>
      </c>
      <c r="B2279" s="7">
        <v>6862</v>
      </c>
      <c r="C2279" s="19" t="s">
        <v>2921</v>
      </c>
      <c r="D2279" s="6">
        <v>68263</v>
      </c>
      <c r="E2279" s="6">
        <v>68263</v>
      </c>
      <c r="F2279" s="6">
        <v>2892.5</v>
      </c>
      <c r="G2279" s="6"/>
      <c r="H2279" s="5">
        <f>E2279-F2279</f>
        <v>65370.5</v>
      </c>
      <c r="I2279" s="6">
        <f>+I2278+G2279-H2279</f>
        <v>863602.06649999751</v>
      </c>
      <c r="J2279" s="19" t="s">
        <v>5941</v>
      </c>
      <c r="K2279" s="7">
        <v>5</v>
      </c>
      <c r="L2279" s="49" t="s">
        <v>5540</v>
      </c>
    </row>
    <row r="2280" spans="1:12" x14ac:dyDescent="0.2">
      <c r="A2280" s="105">
        <v>42032</v>
      </c>
      <c r="B2280" s="7">
        <v>6863</v>
      </c>
      <c r="C2280" s="19" t="s">
        <v>7980</v>
      </c>
      <c r="D2280" s="6">
        <v>1600</v>
      </c>
      <c r="E2280" s="6">
        <v>1600</v>
      </c>
      <c r="F2280" s="6">
        <v>160</v>
      </c>
      <c r="G2280" s="6"/>
      <c r="H2280" s="5">
        <f>E2280-F2280</f>
        <v>1440</v>
      </c>
      <c r="I2280" s="6">
        <f>+I2279+G2280-H2280</f>
        <v>862162.06649999751</v>
      </c>
      <c r="J2280" s="19" t="s">
        <v>7979</v>
      </c>
      <c r="K2280" s="7"/>
      <c r="L2280" s="49" t="s">
        <v>5540</v>
      </c>
    </row>
    <row r="2281" spans="1:12" x14ac:dyDescent="0.2">
      <c r="A2281" s="105">
        <v>42032</v>
      </c>
      <c r="B2281" s="7">
        <v>6864</v>
      </c>
      <c r="C2281" s="19" t="s">
        <v>7799</v>
      </c>
      <c r="D2281" s="6">
        <v>3700</v>
      </c>
      <c r="E2281" s="6">
        <v>3700</v>
      </c>
      <c r="F2281" s="6"/>
      <c r="G2281" s="6"/>
      <c r="H2281" s="31">
        <f>E2281-F2281</f>
        <v>3700</v>
      </c>
      <c r="I2281" s="6">
        <f>+I2280+G2281-H2281</f>
        <v>858462.06649999751</v>
      </c>
      <c r="J2281" s="19" t="s">
        <v>7364</v>
      </c>
      <c r="K2281" s="7">
        <v>5</v>
      </c>
      <c r="L2281" s="49" t="s">
        <v>5540</v>
      </c>
    </row>
    <row r="2282" spans="1:12" x14ac:dyDescent="0.2">
      <c r="A2282" s="105">
        <v>42034</v>
      </c>
      <c r="B2282" s="7">
        <v>6865</v>
      </c>
      <c r="C2282" s="19" t="s">
        <v>7978</v>
      </c>
      <c r="D2282" s="6">
        <v>4380</v>
      </c>
      <c r="E2282" s="6">
        <v>4380</v>
      </c>
      <c r="F2282" s="6">
        <f>E2282*0.05</f>
        <v>219</v>
      </c>
      <c r="G2282" s="6"/>
      <c r="H2282" s="31">
        <f>E2282-F2282</f>
        <v>4161</v>
      </c>
      <c r="I2282" s="6">
        <f>+I2281+G2282-H2282</f>
        <v>854301.06649999751</v>
      </c>
      <c r="J2282" s="19" t="s">
        <v>128</v>
      </c>
      <c r="K2282" s="7">
        <v>5</v>
      </c>
      <c r="L2282" s="49" t="s">
        <v>5540</v>
      </c>
    </row>
    <row r="2283" spans="1:12" x14ac:dyDescent="0.2">
      <c r="A2283" s="105">
        <v>42034</v>
      </c>
      <c r="B2283" s="7">
        <v>6866</v>
      </c>
      <c r="C2283" s="19" t="s">
        <v>5790</v>
      </c>
      <c r="D2283" s="6"/>
      <c r="E2283" s="6"/>
      <c r="F2283" s="6">
        <f>E2283*0.05</f>
        <v>0</v>
      </c>
      <c r="G2283" s="6"/>
      <c r="H2283" s="5">
        <f>E2283-F2283</f>
        <v>0</v>
      </c>
      <c r="I2283" s="6">
        <f>+I2282+G2283-H2283</f>
        <v>854301.06649999751</v>
      </c>
      <c r="J2283" s="19" t="s">
        <v>5790</v>
      </c>
      <c r="K2283" s="7"/>
      <c r="L2283" t="s">
        <v>5789</v>
      </c>
    </row>
    <row r="2284" spans="1:12" x14ac:dyDescent="0.2">
      <c r="A2284" s="105">
        <v>42034</v>
      </c>
      <c r="B2284" s="7">
        <v>6867</v>
      </c>
      <c r="C2284" s="19" t="s">
        <v>6291</v>
      </c>
      <c r="D2284" s="6">
        <v>8340</v>
      </c>
      <c r="E2284" s="6">
        <v>8340</v>
      </c>
      <c r="F2284" s="6">
        <f>E2284*0.05</f>
        <v>417</v>
      </c>
      <c r="G2284" s="6"/>
      <c r="H2284" s="31">
        <f>E2284-F2284</f>
        <v>7923</v>
      </c>
      <c r="I2284" s="6">
        <f>+I2283+G2284-H2284</f>
        <v>846378.06649999751</v>
      </c>
      <c r="J2284" s="20" t="s">
        <v>7170</v>
      </c>
      <c r="K2284" s="7">
        <v>5</v>
      </c>
      <c r="L2284" s="49" t="s">
        <v>5540</v>
      </c>
    </row>
    <row r="2285" spans="1:12" x14ac:dyDescent="0.2">
      <c r="A2285" s="105">
        <v>42034</v>
      </c>
      <c r="B2285" s="7">
        <v>6868</v>
      </c>
      <c r="C2285" s="19" t="s">
        <v>120</v>
      </c>
      <c r="D2285" s="6">
        <v>23149.07</v>
      </c>
      <c r="E2285" s="6">
        <v>23149.07</v>
      </c>
      <c r="F2285" s="6">
        <v>980.89</v>
      </c>
      <c r="G2285" s="6"/>
      <c r="H2285" s="31">
        <f>E2285-F2285</f>
        <v>22168.18</v>
      </c>
      <c r="I2285" s="6">
        <f>+I2284+G2285-H2285</f>
        <v>824209.88649999746</v>
      </c>
      <c r="J2285" s="20" t="s">
        <v>3481</v>
      </c>
      <c r="K2285" s="7">
        <v>5</v>
      </c>
      <c r="L2285" s="49" t="s">
        <v>5540</v>
      </c>
    </row>
    <row r="2286" spans="1:12" x14ac:dyDescent="0.2">
      <c r="A2286" s="105">
        <v>42034</v>
      </c>
      <c r="B2286" s="7">
        <v>6869</v>
      </c>
      <c r="C2286" s="19" t="s">
        <v>126</v>
      </c>
      <c r="D2286" s="6">
        <v>3290</v>
      </c>
      <c r="E2286" s="6">
        <v>3290</v>
      </c>
      <c r="F2286" s="6">
        <f>E2286*0.05</f>
        <v>164.5</v>
      </c>
      <c r="G2286" s="6"/>
      <c r="H2286" s="31">
        <f>E2286-F2286</f>
        <v>3125.5</v>
      </c>
      <c r="I2286" s="6">
        <f>+I2285+G2286-H2286</f>
        <v>821084.38649999746</v>
      </c>
      <c r="J2286" s="20" t="s">
        <v>5851</v>
      </c>
      <c r="K2286" s="7">
        <v>5</v>
      </c>
      <c r="L2286" s="49" t="s">
        <v>5540</v>
      </c>
    </row>
    <row r="2287" spans="1:12" x14ac:dyDescent="0.2">
      <c r="A2287" s="105">
        <v>42034</v>
      </c>
      <c r="B2287" s="7">
        <v>6870</v>
      </c>
      <c r="C2287" s="19" t="s">
        <v>7938</v>
      </c>
      <c r="D2287" s="6">
        <v>40000</v>
      </c>
      <c r="E2287" s="6">
        <v>40000</v>
      </c>
      <c r="F2287" s="6">
        <f>E2287*0.05</f>
        <v>2000</v>
      </c>
      <c r="G2287" s="6"/>
      <c r="H2287" s="31">
        <f>E2287-F2287</f>
        <v>38000</v>
      </c>
      <c r="I2287" s="6">
        <f>+I2286+G2287-H2287</f>
        <v>783084.38649999746</v>
      </c>
      <c r="J2287" s="20" t="s">
        <v>7937</v>
      </c>
      <c r="K2287" s="7">
        <v>5</v>
      </c>
      <c r="L2287" s="49" t="s">
        <v>5540</v>
      </c>
    </row>
    <row r="2288" spans="1:12" x14ac:dyDescent="0.2">
      <c r="A2288" s="105">
        <v>42034</v>
      </c>
      <c r="B2288" s="7">
        <v>6871</v>
      </c>
      <c r="C2288" s="19" t="s">
        <v>7824</v>
      </c>
      <c r="D2288" s="6">
        <v>15700</v>
      </c>
      <c r="E2288" s="6">
        <v>15700</v>
      </c>
      <c r="F2288" s="6">
        <f>E2288*0.05</f>
        <v>785</v>
      </c>
      <c r="G2288" s="6"/>
      <c r="H2288" s="31">
        <f>E2288-F2288</f>
        <v>14915</v>
      </c>
      <c r="I2288" s="6">
        <f>+I2287+G2288-H2288</f>
        <v>768169.38649999746</v>
      </c>
      <c r="J2288" s="19" t="s">
        <v>128</v>
      </c>
      <c r="K2288" s="7">
        <v>5</v>
      </c>
      <c r="L2288" s="49" t="s">
        <v>5540</v>
      </c>
    </row>
    <row r="2289" spans="1:12" x14ac:dyDescent="0.2">
      <c r="A2289" s="105">
        <v>42034</v>
      </c>
      <c r="B2289" s="7">
        <v>6872</v>
      </c>
      <c r="C2289" s="19" t="s">
        <v>5790</v>
      </c>
      <c r="D2289" s="6"/>
      <c r="E2289" s="6"/>
      <c r="F2289" s="6">
        <f>E2289*0.05</f>
        <v>0</v>
      </c>
      <c r="G2289" s="6"/>
      <c r="H2289" s="5">
        <f>E2289-F2289</f>
        <v>0</v>
      </c>
      <c r="I2289" s="6">
        <f>+I2288+G2289-H2289</f>
        <v>768169.38649999746</v>
      </c>
      <c r="J2289" s="19" t="s">
        <v>5790</v>
      </c>
      <c r="K2289" s="7"/>
      <c r="L2289" t="s">
        <v>5789</v>
      </c>
    </row>
    <row r="2290" spans="1:12" x14ac:dyDescent="0.2">
      <c r="A2290" s="105">
        <v>42034</v>
      </c>
      <c r="B2290" s="7">
        <v>6873</v>
      </c>
      <c r="C2290" s="19" t="s">
        <v>5871</v>
      </c>
      <c r="D2290" s="6">
        <v>8769</v>
      </c>
      <c r="E2290" s="6">
        <v>8769</v>
      </c>
      <c r="F2290" s="6">
        <f>E2290*0.05</f>
        <v>438.45000000000005</v>
      </c>
      <c r="G2290" s="6"/>
      <c r="H2290" s="31">
        <f>E2290-F2290</f>
        <v>8330.5499999999993</v>
      </c>
      <c r="I2290" s="6">
        <f>+I2289+G2290-H2290</f>
        <v>759838.83649999741</v>
      </c>
      <c r="J2290" s="20" t="s">
        <v>7293</v>
      </c>
      <c r="K2290" s="7">
        <v>5</v>
      </c>
      <c r="L2290" s="49" t="s">
        <v>5540</v>
      </c>
    </row>
    <row r="2291" spans="1:12" x14ac:dyDescent="0.2">
      <c r="A2291" s="105">
        <v>42034</v>
      </c>
      <c r="B2291" s="7">
        <v>6874</v>
      </c>
      <c r="C2291" s="19" t="s">
        <v>7822</v>
      </c>
      <c r="D2291" s="6">
        <v>2385</v>
      </c>
      <c r="E2291" s="6">
        <v>2385</v>
      </c>
      <c r="F2291" s="6">
        <v>101.06</v>
      </c>
      <c r="G2291" s="6"/>
      <c r="H2291" s="31">
        <f>E2291-F2291</f>
        <v>2283.94</v>
      </c>
      <c r="I2291" s="6">
        <f>+I2290+G2291-H2291</f>
        <v>757554.89649999747</v>
      </c>
      <c r="J2291" s="20" t="s">
        <v>6603</v>
      </c>
      <c r="K2291" s="7">
        <v>5</v>
      </c>
      <c r="L2291" s="49" t="s">
        <v>5540</v>
      </c>
    </row>
    <row r="2292" spans="1:12" x14ac:dyDescent="0.2">
      <c r="A2292" s="105">
        <v>42034</v>
      </c>
      <c r="B2292" s="7">
        <v>6875</v>
      </c>
      <c r="C2292" s="19" t="s">
        <v>5790</v>
      </c>
      <c r="D2292" s="6"/>
      <c r="E2292" s="6"/>
      <c r="F2292" s="6">
        <f>E2292*0.05</f>
        <v>0</v>
      </c>
      <c r="G2292" s="6"/>
      <c r="H2292" s="5">
        <f>E2292-F2292</f>
        <v>0</v>
      </c>
      <c r="I2292" s="6">
        <f>+I2291+G2292-H2292</f>
        <v>757554.89649999747</v>
      </c>
      <c r="J2292" s="19" t="s">
        <v>5790</v>
      </c>
      <c r="K2292" s="7"/>
      <c r="L2292" t="s">
        <v>5789</v>
      </c>
    </row>
    <row r="2293" spans="1:12" x14ac:dyDescent="0.2">
      <c r="A2293" s="105">
        <v>42034</v>
      </c>
      <c r="B2293" s="7">
        <v>6876</v>
      </c>
      <c r="C2293" s="19" t="s">
        <v>5564</v>
      </c>
      <c r="D2293" s="6">
        <v>6174.1</v>
      </c>
      <c r="E2293" s="6">
        <v>6174.1</v>
      </c>
      <c r="F2293" s="6">
        <v>261.61</v>
      </c>
      <c r="G2293" s="6"/>
      <c r="H2293" s="31">
        <f>E2293-F2293</f>
        <v>5912.4900000000007</v>
      </c>
      <c r="I2293" s="6">
        <f>+I2292+G2293-H2293</f>
        <v>751642.40649999748</v>
      </c>
      <c r="J2293" s="20" t="s">
        <v>273</v>
      </c>
      <c r="K2293" s="7">
        <v>5</v>
      </c>
      <c r="L2293" s="49" t="s">
        <v>5540</v>
      </c>
    </row>
    <row r="2294" spans="1:12" x14ac:dyDescent="0.2">
      <c r="A2294" s="105">
        <v>42034</v>
      </c>
      <c r="B2294" s="7">
        <v>6877</v>
      </c>
      <c r="C2294" s="19" t="s">
        <v>5790</v>
      </c>
      <c r="D2294" s="6"/>
      <c r="E2294" s="6"/>
      <c r="F2294" s="6">
        <f>E2294*0.05</f>
        <v>0</v>
      </c>
      <c r="G2294" s="6"/>
      <c r="H2294" s="5">
        <f>E2294-F2294</f>
        <v>0</v>
      </c>
      <c r="I2294" s="6">
        <f>+I2293+G2294-H2294</f>
        <v>751642.40649999748</v>
      </c>
      <c r="J2294" s="19" t="s">
        <v>5790</v>
      </c>
      <c r="K2294" s="7"/>
      <c r="L2294" t="s">
        <v>5789</v>
      </c>
    </row>
    <row r="2295" spans="1:12" x14ac:dyDescent="0.2">
      <c r="A2295" s="105">
        <v>42034</v>
      </c>
      <c r="B2295" s="7">
        <v>6878</v>
      </c>
      <c r="C2295" s="20" t="s">
        <v>5790</v>
      </c>
      <c r="D2295" s="6"/>
      <c r="E2295" s="6"/>
      <c r="F2295" s="6"/>
      <c r="G2295" s="6"/>
      <c r="H2295" s="5">
        <f>E2295-F2295</f>
        <v>0</v>
      </c>
      <c r="I2295" s="6">
        <f>+I2294+G2295-H2295</f>
        <v>751642.40649999748</v>
      </c>
      <c r="J2295" s="20" t="s">
        <v>5790</v>
      </c>
      <c r="K2295" s="7">
        <v>5</v>
      </c>
      <c r="L2295" s="49" t="s">
        <v>5789</v>
      </c>
    </row>
    <row r="2296" spans="1:12" x14ac:dyDescent="0.2">
      <c r="A2296" s="105">
        <v>42034</v>
      </c>
      <c r="B2296" s="7">
        <v>6879</v>
      </c>
      <c r="C2296" s="19" t="s">
        <v>5790</v>
      </c>
      <c r="D2296" s="6"/>
      <c r="E2296" s="6"/>
      <c r="F2296" s="6">
        <f>E2296*0.05</f>
        <v>0</v>
      </c>
      <c r="G2296" s="6"/>
      <c r="H2296" s="5">
        <f>E2296-F2296</f>
        <v>0</v>
      </c>
      <c r="I2296" s="6">
        <f>+I2295+G2296-H2296</f>
        <v>751642.40649999748</v>
      </c>
      <c r="J2296" s="19" t="s">
        <v>5790</v>
      </c>
      <c r="K2296" s="7"/>
      <c r="L2296" t="s">
        <v>5789</v>
      </c>
    </row>
    <row r="2297" spans="1:12" x14ac:dyDescent="0.2">
      <c r="A2297" s="105">
        <v>42034</v>
      </c>
      <c r="B2297" s="7">
        <v>6880</v>
      </c>
      <c r="C2297" s="19" t="s">
        <v>7977</v>
      </c>
      <c r="D2297" s="6">
        <v>8370</v>
      </c>
      <c r="E2297" s="6">
        <v>8370</v>
      </c>
      <c r="F2297" s="6">
        <v>354.66</v>
      </c>
      <c r="G2297" s="6"/>
      <c r="H2297" s="31">
        <f>E2297-F2297</f>
        <v>8015.34</v>
      </c>
      <c r="I2297" s="6">
        <f>+I2296+G2297-H2297</f>
        <v>743627.06649999751</v>
      </c>
      <c r="J2297" s="20" t="s">
        <v>7976</v>
      </c>
      <c r="K2297" s="7">
        <v>5</v>
      </c>
      <c r="L2297" s="49" t="s">
        <v>5540</v>
      </c>
    </row>
    <row r="2298" spans="1:12" x14ac:dyDescent="0.2">
      <c r="A2298" s="105">
        <v>42034</v>
      </c>
      <c r="B2298" s="7">
        <v>6881</v>
      </c>
      <c r="C2298" s="19" t="s">
        <v>7951</v>
      </c>
      <c r="D2298" s="6">
        <v>23400</v>
      </c>
      <c r="E2298" s="6">
        <v>23400</v>
      </c>
      <c r="F2298" s="6"/>
      <c r="G2298" s="6"/>
      <c r="H2298" s="31">
        <f>E2298-F2298</f>
        <v>23400</v>
      </c>
      <c r="I2298" s="6">
        <f>+I2297+G2298-H2298</f>
        <v>720227.06649999751</v>
      </c>
      <c r="J2298" s="19" t="s">
        <v>7975</v>
      </c>
      <c r="K2298" s="7"/>
      <c r="L2298" s="49" t="s">
        <v>5540</v>
      </c>
    </row>
    <row r="2299" spans="1:12" x14ac:dyDescent="0.2">
      <c r="A2299" s="105">
        <v>42034</v>
      </c>
      <c r="B2299" s="7">
        <v>6882</v>
      </c>
      <c r="C2299" s="19" t="s">
        <v>5790</v>
      </c>
      <c r="D2299" s="6"/>
      <c r="E2299" s="6"/>
      <c r="F2299" s="6">
        <f>E2299*0.05</f>
        <v>0</v>
      </c>
      <c r="G2299" s="6"/>
      <c r="H2299" s="5">
        <f>E2299-F2299</f>
        <v>0</v>
      </c>
      <c r="I2299" s="6">
        <f>+I2298+G2299-H2299</f>
        <v>720227.06649999751</v>
      </c>
      <c r="J2299" s="19" t="s">
        <v>5790</v>
      </c>
      <c r="K2299" s="7"/>
      <c r="L2299" t="s">
        <v>5789</v>
      </c>
    </row>
    <row r="2300" spans="1:12" x14ac:dyDescent="0.2">
      <c r="A2300" s="105">
        <v>42034</v>
      </c>
      <c r="B2300" s="7">
        <v>6883</v>
      </c>
      <c r="C2300" s="19" t="s">
        <v>267</v>
      </c>
      <c r="D2300" s="6">
        <v>6800</v>
      </c>
      <c r="E2300" s="6">
        <v>6800</v>
      </c>
      <c r="F2300" s="6">
        <v>288.14</v>
      </c>
      <c r="G2300" s="6"/>
      <c r="H2300" s="31">
        <f>E2300-F2300</f>
        <v>6511.86</v>
      </c>
      <c r="I2300" s="6">
        <f>+I2299+G2300-H2300</f>
        <v>713715.20649999753</v>
      </c>
      <c r="J2300" s="20" t="s">
        <v>7974</v>
      </c>
      <c r="K2300" s="7">
        <v>5</v>
      </c>
      <c r="L2300" s="49" t="s">
        <v>5540</v>
      </c>
    </row>
    <row r="2301" spans="1:12" x14ac:dyDescent="0.2">
      <c r="A2301" s="105">
        <v>42034</v>
      </c>
      <c r="B2301" s="7">
        <v>6884</v>
      </c>
      <c r="C2301" s="19" t="s">
        <v>7524</v>
      </c>
      <c r="D2301" s="6">
        <v>2223</v>
      </c>
      <c r="E2301" s="6">
        <v>2223</v>
      </c>
      <c r="F2301" s="6"/>
      <c r="G2301" s="6"/>
      <c r="H2301" s="31">
        <f>E2301-F2301</f>
        <v>2223</v>
      </c>
      <c r="I2301" s="6">
        <f>+I2300+G2301-H2301</f>
        <v>711492.20649999753</v>
      </c>
      <c r="J2301" s="20" t="s">
        <v>7523</v>
      </c>
      <c r="K2301" s="7">
        <v>5</v>
      </c>
      <c r="L2301" s="49" t="s">
        <v>5540</v>
      </c>
    </row>
    <row r="2302" spans="1:12" x14ac:dyDescent="0.2">
      <c r="A2302" s="105">
        <v>42034</v>
      </c>
      <c r="B2302" s="7">
        <v>6885</v>
      </c>
      <c r="C2302" s="19" t="s">
        <v>7973</v>
      </c>
      <c r="D2302" s="6">
        <v>241</v>
      </c>
      <c r="E2302" s="6">
        <v>241</v>
      </c>
      <c r="F2302" s="6"/>
      <c r="G2302" s="6"/>
      <c r="H2302" s="31">
        <f>E2302-F2302</f>
        <v>241</v>
      </c>
      <c r="I2302" s="6">
        <f>+I2301+G2302-H2302</f>
        <v>711251.20649999753</v>
      </c>
      <c r="J2302" s="20" t="s">
        <v>7722</v>
      </c>
      <c r="K2302" s="7">
        <v>5</v>
      </c>
      <c r="L2302" s="49" t="s">
        <v>5540</v>
      </c>
    </row>
    <row r="2303" spans="1:12" x14ac:dyDescent="0.2">
      <c r="A2303" s="105">
        <v>42034</v>
      </c>
      <c r="B2303" s="7">
        <v>6886</v>
      </c>
      <c r="C2303" s="19" t="s">
        <v>7972</v>
      </c>
      <c r="D2303" s="6">
        <v>698</v>
      </c>
      <c r="E2303" s="6">
        <v>698</v>
      </c>
      <c r="F2303" s="6"/>
      <c r="G2303" s="6"/>
      <c r="H2303" s="31">
        <f>E2303-F2303</f>
        <v>698</v>
      </c>
      <c r="I2303" s="6">
        <f>+I2302+G2303-H2303</f>
        <v>710553.20649999753</v>
      </c>
      <c r="J2303" s="19" t="s">
        <v>7722</v>
      </c>
      <c r="K2303" s="7">
        <v>5</v>
      </c>
      <c r="L2303" s="49" t="s">
        <v>5540</v>
      </c>
    </row>
    <row r="2304" spans="1:12" x14ac:dyDescent="0.2">
      <c r="A2304" s="105">
        <v>42034</v>
      </c>
      <c r="B2304" s="7">
        <v>6887</v>
      </c>
      <c r="C2304" s="19" t="s">
        <v>7971</v>
      </c>
      <c r="D2304" s="6">
        <v>2090</v>
      </c>
      <c r="E2304" s="6">
        <v>2090</v>
      </c>
      <c r="F2304" s="6"/>
      <c r="G2304" s="6"/>
      <c r="H2304" s="31">
        <f>E2304-F2304</f>
        <v>2090</v>
      </c>
      <c r="I2304" s="6">
        <f>+I2303+G2304-H2304</f>
        <v>708463.20649999753</v>
      </c>
      <c r="J2304" s="20" t="s">
        <v>7722</v>
      </c>
      <c r="K2304" s="7"/>
      <c r="L2304" s="49" t="s">
        <v>5540</v>
      </c>
    </row>
    <row r="2305" spans="1:12" x14ac:dyDescent="0.2">
      <c r="A2305" s="105">
        <v>42034</v>
      </c>
      <c r="B2305" s="7">
        <v>6888</v>
      </c>
      <c r="C2305" s="20" t="s">
        <v>5790</v>
      </c>
      <c r="D2305" s="6"/>
      <c r="E2305" s="6"/>
      <c r="F2305" s="6"/>
      <c r="G2305" s="6"/>
      <c r="H2305" s="5">
        <f>E2305-F2305</f>
        <v>0</v>
      </c>
      <c r="I2305" s="6">
        <f>+I2304+G2305-H2305</f>
        <v>708463.20649999753</v>
      </c>
      <c r="J2305" s="20" t="s">
        <v>5790</v>
      </c>
      <c r="K2305" s="7"/>
      <c r="L2305" s="49" t="s">
        <v>5789</v>
      </c>
    </row>
    <row r="2306" spans="1:12" x14ac:dyDescent="0.2">
      <c r="A2306" s="105">
        <v>42034</v>
      </c>
      <c r="B2306" s="7">
        <v>6889</v>
      </c>
      <c r="C2306" s="19" t="s">
        <v>6810</v>
      </c>
      <c r="D2306" s="6">
        <v>3540</v>
      </c>
      <c r="E2306" s="6">
        <v>3540</v>
      </c>
      <c r="F2306" s="6">
        <v>150</v>
      </c>
      <c r="G2306" s="6"/>
      <c r="H2306" s="31">
        <f>E2306-F2306</f>
        <v>3390</v>
      </c>
      <c r="I2306" s="6">
        <f>+I2305+G2306-H2306</f>
        <v>705073.20649999753</v>
      </c>
      <c r="J2306" s="20" t="s">
        <v>7131</v>
      </c>
      <c r="K2306" s="7">
        <v>5</v>
      </c>
      <c r="L2306" s="49" t="s">
        <v>5540</v>
      </c>
    </row>
    <row r="2307" spans="1:12" x14ac:dyDescent="0.2">
      <c r="A2307" s="105">
        <v>42034</v>
      </c>
      <c r="B2307" s="7">
        <v>6890</v>
      </c>
      <c r="C2307" s="19" t="s">
        <v>7819</v>
      </c>
      <c r="D2307" s="6">
        <v>1300</v>
      </c>
      <c r="E2307" s="6">
        <v>1300</v>
      </c>
      <c r="F2307" s="6"/>
      <c r="G2307" s="6"/>
      <c r="H2307" s="31">
        <f>E2307-F2307</f>
        <v>1300</v>
      </c>
      <c r="I2307" s="6">
        <f>+I2306+G2307-H2307</f>
        <v>703773.20649999753</v>
      </c>
      <c r="J2307" s="19" t="s">
        <v>6080</v>
      </c>
      <c r="K2307" s="7"/>
      <c r="L2307" s="49" t="s">
        <v>5540</v>
      </c>
    </row>
    <row r="2308" spans="1:12" x14ac:dyDescent="0.2">
      <c r="A2308" s="105">
        <v>42034</v>
      </c>
      <c r="B2308" s="7">
        <v>6891</v>
      </c>
      <c r="C2308" s="19" t="s">
        <v>7460</v>
      </c>
      <c r="D2308" s="6">
        <v>450</v>
      </c>
      <c r="E2308" s="6">
        <v>450</v>
      </c>
      <c r="F2308" s="6">
        <f>E2308*0.05</f>
        <v>22.5</v>
      </c>
      <c r="G2308" s="6"/>
      <c r="H2308" s="31">
        <f>E2308-F2308</f>
        <v>427.5</v>
      </c>
      <c r="I2308" s="6">
        <f>+I2307+G2308-H2308</f>
        <v>703345.70649999753</v>
      </c>
      <c r="J2308" s="20" t="s">
        <v>7844</v>
      </c>
      <c r="K2308" s="7">
        <v>5</v>
      </c>
      <c r="L2308" s="49" t="s">
        <v>5540</v>
      </c>
    </row>
    <row r="2309" spans="1:12" x14ac:dyDescent="0.2">
      <c r="A2309" s="105">
        <v>42034</v>
      </c>
      <c r="B2309" s="7">
        <v>6892</v>
      </c>
      <c r="C2309" s="19" t="s">
        <v>7970</v>
      </c>
      <c r="D2309" s="6">
        <v>9000</v>
      </c>
      <c r="E2309" s="6">
        <v>9000</v>
      </c>
      <c r="F2309" s="6">
        <f>E2309*0.05</f>
        <v>450</v>
      </c>
      <c r="G2309" s="6"/>
      <c r="H2309" s="31">
        <f>E2309-F2309</f>
        <v>8550</v>
      </c>
      <c r="I2309" s="6">
        <f>+I2308+G2309-H2309</f>
        <v>694795.70649999753</v>
      </c>
      <c r="J2309" s="19" t="s">
        <v>2030</v>
      </c>
      <c r="K2309" s="7">
        <v>5</v>
      </c>
      <c r="L2309" s="49" t="s">
        <v>5540</v>
      </c>
    </row>
    <row r="2310" spans="1:12" x14ac:dyDescent="0.2">
      <c r="A2310" s="105">
        <v>42034</v>
      </c>
      <c r="B2310" s="7">
        <v>6893</v>
      </c>
      <c r="C2310" s="19" t="s">
        <v>7884</v>
      </c>
      <c r="D2310" s="6">
        <v>8890.01</v>
      </c>
      <c r="E2310" s="6">
        <v>8890.01</v>
      </c>
      <c r="F2310" s="6">
        <v>376.7</v>
      </c>
      <c r="G2310" s="6"/>
      <c r="H2310" s="31">
        <f>E2310-F2310</f>
        <v>8513.31</v>
      </c>
      <c r="I2310" s="6">
        <f>+I2309+G2310-H2310</f>
        <v>686282.39649999747</v>
      </c>
      <c r="J2310" s="20" t="s">
        <v>7572</v>
      </c>
      <c r="K2310" s="7">
        <v>5</v>
      </c>
      <c r="L2310" s="49" t="s">
        <v>5540</v>
      </c>
    </row>
    <row r="2311" spans="1:12" x14ac:dyDescent="0.2">
      <c r="A2311" s="105">
        <v>42034</v>
      </c>
      <c r="B2311" s="7">
        <v>6894</v>
      </c>
      <c r="C2311" s="19" t="s">
        <v>7533</v>
      </c>
      <c r="D2311" s="6">
        <v>14619.02</v>
      </c>
      <c r="E2311" s="6">
        <v>14619.02</v>
      </c>
      <c r="F2311" s="6">
        <v>619.45000000000005</v>
      </c>
      <c r="G2311" s="6"/>
      <c r="H2311" s="31">
        <f>E2311-F2311</f>
        <v>13999.57</v>
      </c>
      <c r="I2311" s="6">
        <f>+I2310+G2311-H2311</f>
        <v>672282.82649999752</v>
      </c>
      <c r="J2311" s="19" t="s">
        <v>889</v>
      </c>
      <c r="K2311" s="7">
        <v>5</v>
      </c>
      <c r="L2311" s="49" t="s">
        <v>5540</v>
      </c>
    </row>
    <row r="2312" spans="1:12" x14ac:dyDescent="0.2">
      <c r="A2312" s="105">
        <v>42034</v>
      </c>
      <c r="B2312" s="7">
        <v>6895</v>
      </c>
      <c r="C2312" s="19" t="s">
        <v>7890</v>
      </c>
      <c r="D2312" s="6">
        <v>10000</v>
      </c>
      <c r="E2312" s="6">
        <v>10000</v>
      </c>
      <c r="F2312" s="6">
        <v>1000</v>
      </c>
      <c r="G2312" s="6"/>
      <c r="H2312" s="31">
        <f>E2312-F2312</f>
        <v>9000</v>
      </c>
      <c r="I2312" s="6">
        <f>+I2311+G2312-H2312</f>
        <v>663282.82649999752</v>
      </c>
      <c r="J2312" s="19" t="s">
        <v>7969</v>
      </c>
      <c r="K2312" s="7">
        <v>5</v>
      </c>
      <c r="L2312" s="49" t="s">
        <v>5540</v>
      </c>
    </row>
    <row r="2313" spans="1:12" x14ac:dyDescent="0.2">
      <c r="A2313" s="105">
        <v>42034</v>
      </c>
      <c r="B2313" s="7">
        <v>6896</v>
      </c>
      <c r="C2313" s="19" t="s">
        <v>7886</v>
      </c>
      <c r="D2313" s="6">
        <v>2000</v>
      </c>
      <c r="E2313" s="6">
        <v>2000</v>
      </c>
      <c r="F2313" s="6"/>
      <c r="G2313" s="6"/>
      <c r="H2313" s="31">
        <f>E2313-F2313</f>
        <v>2000</v>
      </c>
      <c r="I2313" s="6">
        <f>+I2312+G2313-H2313</f>
        <v>661282.82649999752</v>
      </c>
      <c r="J2313" s="20" t="s">
        <v>7968</v>
      </c>
      <c r="K2313" s="7"/>
      <c r="L2313" s="49" t="s">
        <v>5540</v>
      </c>
    </row>
    <row r="2314" spans="1:12" x14ac:dyDescent="0.2">
      <c r="A2314" s="105">
        <v>42034</v>
      </c>
      <c r="B2314" s="7">
        <v>6897</v>
      </c>
      <c r="C2314" s="19" t="s">
        <v>5790</v>
      </c>
      <c r="D2314" s="6"/>
      <c r="E2314" s="6"/>
      <c r="F2314" s="6">
        <f>E2314*0.05</f>
        <v>0</v>
      </c>
      <c r="G2314" s="6"/>
      <c r="H2314" s="5">
        <f>E2314-F2314</f>
        <v>0</v>
      </c>
      <c r="I2314" s="6">
        <f>+I2313+G2314-H2314</f>
        <v>661282.82649999752</v>
      </c>
      <c r="J2314" s="19" t="s">
        <v>5790</v>
      </c>
      <c r="K2314" s="7"/>
      <c r="L2314" s="49" t="s">
        <v>5789</v>
      </c>
    </row>
    <row r="2315" spans="1:12" x14ac:dyDescent="0.2">
      <c r="A2315" s="105">
        <v>42034</v>
      </c>
      <c r="B2315" s="7">
        <v>6898</v>
      </c>
      <c r="C2315" s="19" t="s">
        <v>7967</v>
      </c>
      <c r="D2315" s="6">
        <v>2695.87</v>
      </c>
      <c r="E2315" s="6">
        <v>2695.87</v>
      </c>
      <c r="F2315" s="6">
        <f>E2315*0.05</f>
        <v>134.79349999999999</v>
      </c>
      <c r="G2315" s="6"/>
      <c r="H2315" s="31">
        <f>E2315-F2315</f>
        <v>2561.0765000000001</v>
      </c>
      <c r="I2315" s="6">
        <f>+I2314+G2315-H2315</f>
        <v>658721.74999999756</v>
      </c>
      <c r="J2315" s="19" t="s">
        <v>7966</v>
      </c>
      <c r="K2315" s="7">
        <v>5</v>
      </c>
      <c r="L2315" s="49" t="s">
        <v>5540</v>
      </c>
    </row>
    <row r="2316" spans="1:12" x14ac:dyDescent="0.2">
      <c r="A2316" s="105">
        <v>42034</v>
      </c>
      <c r="B2316" s="7">
        <v>6899</v>
      </c>
      <c r="C2316" s="19" t="s">
        <v>5690</v>
      </c>
      <c r="D2316" s="6">
        <v>19584.16</v>
      </c>
      <c r="E2316" s="6">
        <v>19584.16</v>
      </c>
      <c r="F2316" s="6"/>
      <c r="G2316" s="6"/>
      <c r="H2316" s="31">
        <f>E2316-F2316</f>
        <v>19584.16</v>
      </c>
      <c r="I2316" s="6">
        <f>+I2315+G2316-H2316</f>
        <v>639137.58999999752</v>
      </c>
      <c r="J2316" s="20" t="s">
        <v>7965</v>
      </c>
      <c r="K2316" s="7"/>
      <c r="L2316" s="49" t="s">
        <v>5540</v>
      </c>
    </row>
    <row r="2317" spans="1:12" x14ac:dyDescent="0.2">
      <c r="A2317" s="19"/>
      <c r="B2317" s="7"/>
      <c r="C2317" s="19" t="s">
        <v>7117</v>
      </c>
      <c r="D2317" s="6">
        <v>2143.37</v>
      </c>
      <c r="E2317" s="6">
        <v>2143.37</v>
      </c>
      <c r="F2317" s="6"/>
      <c r="G2317" s="6"/>
      <c r="H2317" s="5">
        <f>E2317-F2317</f>
        <v>2143.37</v>
      </c>
      <c r="I2317" s="6">
        <f>+I2316+G2317-H2317</f>
        <v>636994.21999999753</v>
      </c>
      <c r="J2317" s="19"/>
      <c r="K2317" s="7"/>
      <c r="L2317" s="49"/>
    </row>
    <row r="2318" spans="1:12" x14ac:dyDescent="0.2">
      <c r="A2318" s="19"/>
      <c r="B2318" s="7"/>
      <c r="C2318" s="87" t="s">
        <v>7964</v>
      </c>
      <c r="D2318" s="4"/>
      <c r="E2318" s="4"/>
      <c r="F2318" s="4"/>
      <c r="G2318" s="4"/>
      <c r="H2318" s="4"/>
      <c r="I2318" s="13">
        <f>+I2317+G2318-H2318</f>
        <v>636994.21999999753</v>
      </c>
      <c r="J2318" s="19"/>
      <c r="K2318" s="7"/>
      <c r="L2318" s="49"/>
    </row>
    <row r="2319" spans="1:12" x14ac:dyDescent="0.2">
      <c r="A2319" s="105">
        <v>42038</v>
      </c>
      <c r="B2319" s="7"/>
      <c r="C2319" s="20" t="s">
        <v>6620</v>
      </c>
      <c r="D2319" s="6">
        <v>441600</v>
      </c>
      <c r="E2319" s="6">
        <v>441600</v>
      </c>
      <c r="F2319" s="6"/>
      <c r="G2319" s="6"/>
      <c r="H2319" s="31">
        <f>E2319-F2319</f>
        <v>441600</v>
      </c>
      <c r="I2319" s="6">
        <f>+I2318+G2319-H2319</f>
        <v>195394.21999999753</v>
      </c>
      <c r="J2319" s="20" t="s">
        <v>7963</v>
      </c>
      <c r="K2319" s="7"/>
      <c r="L2319" s="49" t="s">
        <v>7962</v>
      </c>
    </row>
    <row r="2320" spans="1:12" x14ac:dyDescent="0.2">
      <c r="A2320" s="105">
        <v>42038</v>
      </c>
      <c r="B2320" s="7">
        <v>6900</v>
      </c>
      <c r="C2320" s="20" t="s">
        <v>7427</v>
      </c>
      <c r="D2320" s="6">
        <v>1000</v>
      </c>
      <c r="E2320" s="6">
        <v>1000</v>
      </c>
      <c r="F2320" s="6"/>
      <c r="G2320" s="6"/>
      <c r="H2320" s="31">
        <f>E2320-F2320</f>
        <v>1000</v>
      </c>
      <c r="I2320" s="6">
        <f>+I2319+G2320-H2320</f>
        <v>194394.21999999753</v>
      </c>
      <c r="J2320" s="19" t="s">
        <v>7588</v>
      </c>
      <c r="K2320" s="7"/>
      <c r="L2320" s="49" t="s">
        <v>5540</v>
      </c>
    </row>
    <row r="2321" spans="1:12" x14ac:dyDescent="0.2">
      <c r="A2321" s="105">
        <v>42038</v>
      </c>
      <c r="B2321" s="7">
        <v>6901</v>
      </c>
      <c r="C2321" s="20" t="s">
        <v>7961</v>
      </c>
      <c r="D2321" s="6">
        <v>500</v>
      </c>
      <c r="E2321" s="6">
        <v>500</v>
      </c>
      <c r="F2321" s="6"/>
      <c r="G2321" s="6"/>
      <c r="H2321" s="31">
        <f>E2321-F2321</f>
        <v>500</v>
      </c>
      <c r="I2321" s="6">
        <f>+I2320+G2321-H2321</f>
        <v>193894.21999999753</v>
      </c>
      <c r="J2321" s="19" t="s">
        <v>7588</v>
      </c>
      <c r="K2321" s="7"/>
      <c r="L2321" s="49" t="s">
        <v>5540</v>
      </c>
    </row>
    <row r="2322" spans="1:12" x14ac:dyDescent="0.2">
      <c r="A2322" s="105">
        <v>42038</v>
      </c>
      <c r="B2322" s="7">
        <v>6902</v>
      </c>
      <c r="C2322" s="20" t="s">
        <v>7960</v>
      </c>
      <c r="D2322" s="6">
        <v>1800</v>
      </c>
      <c r="E2322" s="6">
        <v>1800</v>
      </c>
      <c r="F2322" s="6"/>
      <c r="G2322" s="6"/>
      <c r="H2322" s="31">
        <f>E2322-F2322</f>
        <v>1800</v>
      </c>
      <c r="I2322" s="6">
        <f>+I2321+G2322-H2322</f>
        <v>192094.21999999753</v>
      </c>
      <c r="J2322" s="19" t="s">
        <v>7588</v>
      </c>
      <c r="K2322" s="7"/>
      <c r="L2322" s="49" t="s">
        <v>5540</v>
      </c>
    </row>
    <row r="2323" spans="1:12" x14ac:dyDescent="0.2">
      <c r="A2323" s="105">
        <v>42038</v>
      </c>
      <c r="B2323" s="7">
        <v>6903</v>
      </c>
      <c r="C2323" s="20" t="s">
        <v>7252</v>
      </c>
      <c r="D2323" s="6">
        <v>500</v>
      </c>
      <c r="E2323" s="6">
        <v>500</v>
      </c>
      <c r="F2323" s="6"/>
      <c r="G2323" s="6"/>
      <c r="H2323" s="31">
        <f>E2323-F2323</f>
        <v>500</v>
      </c>
      <c r="I2323" s="6">
        <f>+I2322+G2323-H2323</f>
        <v>191594.21999999753</v>
      </c>
      <c r="J2323" s="19" t="s">
        <v>7588</v>
      </c>
      <c r="K2323" s="7"/>
      <c r="L2323" s="49" t="s">
        <v>5540</v>
      </c>
    </row>
    <row r="2324" spans="1:12" x14ac:dyDescent="0.2">
      <c r="A2324" s="105">
        <v>42038</v>
      </c>
      <c r="B2324" s="7">
        <v>6904</v>
      </c>
      <c r="C2324" s="20" t="s">
        <v>5790</v>
      </c>
      <c r="D2324" s="6"/>
      <c r="E2324" s="6"/>
      <c r="F2324" s="6">
        <f>E2324*0.05</f>
        <v>0</v>
      </c>
      <c r="G2324" s="6"/>
      <c r="H2324" s="5">
        <f>E2324-F2324</f>
        <v>0</v>
      </c>
      <c r="I2324" s="6">
        <f>+I2323+G2324-H2324</f>
        <v>191594.21999999753</v>
      </c>
      <c r="J2324" s="20" t="s">
        <v>5790</v>
      </c>
      <c r="K2324" s="7"/>
      <c r="L2324" s="49" t="s">
        <v>5789</v>
      </c>
    </row>
    <row r="2325" spans="1:12" x14ac:dyDescent="0.2">
      <c r="A2325" s="105">
        <v>42038</v>
      </c>
      <c r="B2325" s="7">
        <v>6905</v>
      </c>
      <c r="C2325" s="20" t="s">
        <v>7959</v>
      </c>
      <c r="D2325" s="6">
        <v>1500</v>
      </c>
      <c r="E2325" s="6">
        <v>1500</v>
      </c>
      <c r="F2325" s="6"/>
      <c r="G2325" s="6"/>
      <c r="H2325" s="31">
        <f>E2325-F2325</f>
        <v>1500</v>
      </c>
      <c r="I2325" s="6">
        <f>+I2324+G2325-H2325</f>
        <v>190094.21999999753</v>
      </c>
      <c r="J2325" s="19" t="s">
        <v>7588</v>
      </c>
      <c r="K2325" s="7"/>
      <c r="L2325" s="49" t="s">
        <v>5540</v>
      </c>
    </row>
    <row r="2326" spans="1:12" x14ac:dyDescent="0.2">
      <c r="A2326" s="105">
        <v>42038</v>
      </c>
      <c r="B2326" s="7">
        <v>6906</v>
      </c>
      <c r="C2326" s="20" t="s">
        <v>7958</v>
      </c>
      <c r="D2326" s="6">
        <v>1800</v>
      </c>
      <c r="E2326" s="6">
        <v>1800</v>
      </c>
      <c r="F2326" s="6"/>
      <c r="G2326" s="6"/>
      <c r="H2326" s="31">
        <f>E2326-F2326</f>
        <v>1800</v>
      </c>
      <c r="I2326" s="6">
        <f>+I2325+G2326-H2326</f>
        <v>188294.21999999753</v>
      </c>
      <c r="J2326" s="19" t="s">
        <v>7588</v>
      </c>
      <c r="K2326" s="7"/>
      <c r="L2326" s="49" t="s">
        <v>5540</v>
      </c>
    </row>
    <row r="2327" spans="1:12" x14ac:dyDescent="0.2">
      <c r="A2327" s="105">
        <v>42038</v>
      </c>
      <c r="B2327" s="7">
        <v>6907</v>
      </c>
      <c r="C2327" s="20" t="s">
        <v>7957</v>
      </c>
      <c r="D2327" s="6">
        <v>1300</v>
      </c>
      <c r="E2327" s="6">
        <v>1300</v>
      </c>
      <c r="F2327" s="6"/>
      <c r="G2327" s="6"/>
      <c r="H2327" s="31">
        <f>E2327-F2327</f>
        <v>1300</v>
      </c>
      <c r="I2327" s="6">
        <f>+I2326+G2327-H2327</f>
        <v>186994.21999999753</v>
      </c>
      <c r="J2327" s="19" t="s">
        <v>7588</v>
      </c>
      <c r="K2327" s="7"/>
      <c r="L2327" s="49" t="s">
        <v>5540</v>
      </c>
    </row>
    <row r="2328" spans="1:12" x14ac:dyDescent="0.2">
      <c r="A2328" s="105">
        <v>42038</v>
      </c>
      <c r="B2328" s="7">
        <v>6908</v>
      </c>
      <c r="C2328" s="20" t="s">
        <v>7823</v>
      </c>
      <c r="D2328" s="6">
        <v>6260.1</v>
      </c>
      <c r="E2328" s="6">
        <v>6260.1</v>
      </c>
      <c r="F2328" s="6">
        <v>285.87</v>
      </c>
      <c r="G2328" s="6"/>
      <c r="H2328" s="31">
        <f>E2328-F2328</f>
        <v>5974.2300000000005</v>
      </c>
      <c r="I2328" s="6">
        <f>+I2327+G2328-H2328</f>
        <v>181019.98999999752</v>
      </c>
      <c r="J2328" s="19" t="s">
        <v>7655</v>
      </c>
      <c r="K2328" s="7"/>
      <c r="L2328" s="49" t="s">
        <v>5540</v>
      </c>
    </row>
    <row r="2329" spans="1:12" x14ac:dyDescent="0.2">
      <c r="A2329" s="105">
        <v>42039</v>
      </c>
      <c r="B2329" s="7">
        <v>6909</v>
      </c>
      <c r="C2329" s="19" t="s">
        <v>7956</v>
      </c>
      <c r="D2329" s="6">
        <v>1900</v>
      </c>
      <c r="E2329" s="6">
        <v>1900</v>
      </c>
      <c r="F2329" s="6"/>
      <c r="G2329" s="6"/>
      <c r="H2329" s="31">
        <f>E2329-F2329</f>
        <v>1900</v>
      </c>
      <c r="I2329" s="6">
        <f>+I2328+G2329-H2329</f>
        <v>179119.98999999752</v>
      </c>
      <c r="J2329" s="19" t="s">
        <v>7588</v>
      </c>
      <c r="K2329" s="7"/>
      <c r="L2329" s="49" t="s">
        <v>5540</v>
      </c>
    </row>
    <row r="2330" spans="1:12" x14ac:dyDescent="0.2">
      <c r="A2330" s="105">
        <v>42039</v>
      </c>
      <c r="B2330" s="7">
        <v>6910</v>
      </c>
      <c r="C2330" s="19" t="s">
        <v>7136</v>
      </c>
      <c r="D2330" s="6">
        <v>3000</v>
      </c>
      <c r="E2330" s="6">
        <v>3000</v>
      </c>
      <c r="F2330" s="6">
        <f>E2330*0.05</f>
        <v>150</v>
      </c>
      <c r="G2330" s="6"/>
      <c r="H2330" s="31">
        <f>E2330-F2330</f>
        <v>2850</v>
      </c>
      <c r="I2330" s="6">
        <f>+I2329+G2330-H2330</f>
        <v>176269.98999999752</v>
      </c>
      <c r="J2330" s="19" t="s">
        <v>7221</v>
      </c>
      <c r="K2330" s="7"/>
      <c r="L2330" s="49" t="s">
        <v>5540</v>
      </c>
    </row>
    <row r="2331" spans="1:12" x14ac:dyDescent="0.2">
      <c r="A2331" s="105">
        <v>42040</v>
      </c>
      <c r="B2331" s="7">
        <v>6911</v>
      </c>
      <c r="C2331" s="19" t="s">
        <v>7799</v>
      </c>
      <c r="D2331" s="6">
        <v>3700</v>
      </c>
      <c r="E2331" s="6">
        <v>3700</v>
      </c>
      <c r="F2331" s="6"/>
      <c r="G2331" s="6"/>
      <c r="H2331" s="31">
        <f>E2331-F2331</f>
        <v>3700</v>
      </c>
      <c r="I2331" s="6">
        <f>+I2330+G2331-H2331</f>
        <v>172569.98999999752</v>
      </c>
      <c r="J2331" s="19" t="s">
        <v>7364</v>
      </c>
      <c r="K2331" s="7">
        <v>5</v>
      </c>
      <c r="L2331" s="49" t="s">
        <v>5540</v>
      </c>
    </row>
    <row r="2332" spans="1:12" x14ac:dyDescent="0.2">
      <c r="A2332" s="105">
        <v>42040</v>
      </c>
      <c r="B2332" s="7">
        <v>6912</v>
      </c>
      <c r="C2332" s="19" t="s">
        <v>7466</v>
      </c>
      <c r="D2332" s="6">
        <v>2000</v>
      </c>
      <c r="E2332" s="6">
        <v>2000</v>
      </c>
      <c r="F2332" s="6"/>
      <c r="G2332" s="6"/>
      <c r="H2332" s="31">
        <f>E2332-F2332</f>
        <v>2000</v>
      </c>
      <c r="I2332" s="6">
        <f>+I2331+G2332-H2332</f>
        <v>170569.98999999752</v>
      </c>
      <c r="J2332" s="19" t="s">
        <v>6080</v>
      </c>
      <c r="K2332" s="7"/>
      <c r="L2332" s="49" t="s">
        <v>5540</v>
      </c>
    </row>
    <row r="2333" spans="1:12" x14ac:dyDescent="0.2">
      <c r="A2333" s="105">
        <v>42040</v>
      </c>
      <c r="B2333" s="7">
        <v>6913</v>
      </c>
      <c r="C2333" s="19" t="s">
        <v>7863</v>
      </c>
      <c r="D2333" s="6">
        <v>1000</v>
      </c>
      <c r="E2333" s="6">
        <v>1000</v>
      </c>
      <c r="F2333" s="6"/>
      <c r="G2333" s="6"/>
      <c r="H2333" s="31">
        <f>E2333-F2333</f>
        <v>1000</v>
      </c>
      <c r="I2333" s="6">
        <f>+I2332+G2333-H2333</f>
        <v>169569.98999999752</v>
      </c>
      <c r="J2333" s="19" t="s">
        <v>7588</v>
      </c>
      <c r="K2333" s="7"/>
      <c r="L2333" s="49" t="s">
        <v>5540</v>
      </c>
    </row>
    <row r="2334" spans="1:12" x14ac:dyDescent="0.2">
      <c r="A2334" s="105">
        <v>42040</v>
      </c>
      <c r="B2334" s="7">
        <v>6914</v>
      </c>
      <c r="C2334" s="19" t="s">
        <v>7600</v>
      </c>
      <c r="D2334" s="6">
        <v>500</v>
      </c>
      <c r="E2334" s="6">
        <v>500</v>
      </c>
      <c r="F2334" s="6"/>
      <c r="G2334" s="6"/>
      <c r="H2334" s="31">
        <f>E2334-F2334</f>
        <v>500</v>
      </c>
      <c r="I2334" s="6">
        <f>+I2333+G2334-H2334</f>
        <v>169069.98999999752</v>
      </c>
      <c r="J2334" s="19" t="s">
        <v>7588</v>
      </c>
      <c r="K2334" s="7"/>
      <c r="L2334" s="49" t="s">
        <v>5540</v>
      </c>
    </row>
    <row r="2335" spans="1:12" x14ac:dyDescent="0.2">
      <c r="A2335" s="105">
        <v>42047</v>
      </c>
      <c r="B2335" s="7">
        <v>6915</v>
      </c>
      <c r="C2335" s="19" t="s">
        <v>7955</v>
      </c>
      <c r="D2335" s="6">
        <v>1600</v>
      </c>
      <c r="E2335" s="6">
        <v>1600</v>
      </c>
      <c r="F2335" s="6">
        <v>160</v>
      </c>
      <c r="G2335" s="6"/>
      <c r="H2335" s="31">
        <f>E2335-F2335</f>
        <v>1440</v>
      </c>
      <c r="I2335" s="6">
        <f>+I2334+G2335-H2335</f>
        <v>167629.98999999752</v>
      </c>
      <c r="J2335" s="19" t="s">
        <v>7954</v>
      </c>
      <c r="K2335" s="7"/>
      <c r="L2335" s="49" t="s">
        <v>5540</v>
      </c>
    </row>
    <row r="2336" spans="1:12" x14ac:dyDescent="0.2">
      <c r="A2336" s="105">
        <v>42047</v>
      </c>
      <c r="B2336" s="7">
        <v>6916</v>
      </c>
      <c r="C2336" s="19" t="s">
        <v>7799</v>
      </c>
      <c r="D2336" s="6">
        <v>3700</v>
      </c>
      <c r="E2336" s="6">
        <v>3700</v>
      </c>
      <c r="F2336" s="6"/>
      <c r="G2336" s="6"/>
      <c r="H2336" s="31">
        <f>E2336-F2336</f>
        <v>3700</v>
      </c>
      <c r="I2336" s="6">
        <f>+I2335+G2336-H2336</f>
        <v>163929.98999999752</v>
      </c>
      <c r="J2336" s="19" t="s">
        <v>7364</v>
      </c>
      <c r="K2336" s="7">
        <v>5</v>
      </c>
      <c r="L2336" s="49" t="s">
        <v>5540</v>
      </c>
    </row>
    <row r="2337" spans="1:12" x14ac:dyDescent="0.2">
      <c r="A2337" s="105">
        <v>42048</v>
      </c>
      <c r="B2337" s="7">
        <v>6917</v>
      </c>
      <c r="C2337" s="19" t="s">
        <v>6442</v>
      </c>
      <c r="D2337" s="6">
        <v>1300</v>
      </c>
      <c r="E2337" s="6">
        <v>1300</v>
      </c>
      <c r="F2337" s="6"/>
      <c r="G2337" s="6"/>
      <c r="H2337" s="31">
        <f>E2337-F2337</f>
        <v>1300</v>
      </c>
      <c r="I2337" s="6">
        <f>+I2336+G2337-H2337</f>
        <v>162629.98999999752</v>
      </c>
      <c r="J2337" s="19" t="s">
        <v>6080</v>
      </c>
      <c r="K2337" s="7"/>
      <c r="L2337" s="49" t="s">
        <v>5540</v>
      </c>
    </row>
    <row r="2338" spans="1:12" x14ac:dyDescent="0.2">
      <c r="A2338" s="105">
        <v>42051</v>
      </c>
      <c r="B2338" s="7">
        <v>6918</v>
      </c>
      <c r="C2338" s="19" t="s">
        <v>7029</v>
      </c>
      <c r="D2338" s="6">
        <v>400</v>
      </c>
      <c r="E2338" s="6">
        <v>400</v>
      </c>
      <c r="F2338" s="6"/>
      <c r="G2338" s="6"/>
      <c r="H2338" s="31">
        <f>E2338-F2338</f>
        <v>400</v>
      </c>
      <c r="I2338" s="6">
        <f>+I2337+G2338-H2338</f>
        <v>162229.98999999752</v>
      </c>
      <c r="J2338" s="19" t="s">
        <v>6080</v>
      </c>
      <c r="K2338" s="7"/>
      <c r="L2338" s="49" t="s">
        <v>5540</v>
      </c>
    </row>
    <row r="2339" spans="1:12" x14ac:dyDescent="0.2">
      <c r="A2339" s="105">
        <v>42055</v>
      </c>
      <c r="B2339" s="7">
        <v>6919</v>
      </c>
      <c r="C2339" s="19" t="s">
        <v>7799</v>
      </c>
      <c r="D2339" s="6">
        <v>3700</v>
      </c>
      <c r="E2339" s="6">
        <v>3700</v>
      </c>
      <c r="F2339" s="6"/>
      <c r="G2339" s="6"/>
      <c r="H2339" s="31">
        <f>E2339-F2339</f>
        <v>3700</v>
      </c>
      <c r="I2339" s="6">
        <f>+I2338+G2339-H2339</f>
        <v>158529.98999999752</v>
      </c>
      <c r="J2339" s="19" t="s">
        <v>7364</v>
      </c>
      <c r="K2339" s="7">
        <v>5</v>
      </c>
      <c r="L2339" s="49" t="s">
        <v>5540</v>
      </c>
    </row>
    <row r="2340" spans="1:12" x14ac:dyDescent="0.2">
      <c r="A2340" s="105">
        <v>42055</v>
      </c>
      <c r="B2340" s="7">
        <v>6920</v>
      </c>
      <c r="C2340" s="19" t="s">
        <v>7029</v>
      </c>
      <c r="D2340" s="6">
        <v>400</v>
      </c>
      <c r="E2340" s="6">
        <v>400</v>
      </c>
      <c r="F2340" s="6"/>
      <c r="G2340" s="6"/>
      <c r="H2340" s="31">
        <f>E2340-F2340</f>
        <v>400</v>
      </c>
      <c r="I2340" s="6">
        <f>+I2339+G2340-H2340</f>
        <v>158129.98999999752</v>
      </c>
      <c r="J2340" s="19" t="s">
        <v>6080</v>
      </c>
      <c r="K2340" s="7"/>
      <c r="L2340" s="49" t="s">
        <v>5540</v>
      </c>
    </row>
    <row r="2341" spans="1:12" x14ac:dyDescent="0.2">
      <c r="A2341" s="105">
        <v>42060</v>
      </c>
      <c r="B2341" s="7"/>
      <c r="C2341" s="19" t="s">
        <v>6097</v>
      </c>
      <c r="D2341" s="6"/>
      <c r="E2341" s="6"/>
      <c r="F2341" s="6">
        <f>E2341*0.05</f>
        <v>0</v>
      </c>
      <c r="G2341" s="6">
        <v>1049958.8500000001</v>
      </c>
      <c r="H2341" s="5">
        <f>E2341-F2341</f>
        <v>0</v>
      </c>
      <c r="I2341" s="6">
        <f>+I2340+G2341-H2341</f>
        <v>1208088.8399999975</v>
      </c>
      <c r="J2341" s="19" t="s">
        <v>7953</v>
      </c>
      <c r="K2341" s="7"/>
      <c r="L2341" s="49" t="s">
        <v>7952</v>
      </c>
    </row>
    <row r="2342" spans="1:12" x14ac:dyDescent="0.2">
      <c r="A2342" s="105">
        <v>42061</v>
      </c>
      <c r="B2342" s="7">
        <v>6921</v>
      </c>
      <c r="C2342" s="19" t="s">
        <v>7799</v>
      </c>
      <c r="D2342" s="6">
        <v>3700</v>
      </c>
      <c r="E2342" s="6">
        <v>3700</v>
      </c>
      <c r="F2342" s="6"/>
      <c r="G2342" s="6"/>
      <c r="H2342" s="31">
        <f>E2342-F2342</f>
        <v>3700</v>
      </c>
      <c r="I2342" s="6">
        <f>+I2341+G2342-H2342</f>
        <v>1204388.8399999975</v>
      </c>
      <c r="J2342" s="19" t="s">
        <v>7364</v>
      </c>
      <c r="K2342" s="7">
        <v>5</v>
      </c>
      <c r="L2342" s="49" t="s">
        <v>5540</v>
      </c>
    </row>
    <row r="2343" spans="1:12" x14ac:dyDescent="0.2">
      <c r="A2343" s="105">
        <v>42061</v>
      </c>
      <c r="B2343" s="7">
        <v>6922</v>
      </c>
      <c r="C2343" s="19" t="s">
        <v>2921</v>
      </c>
      <c r="D2343" s="6">
        <v>86376</v>
      </c>
      <c r="E2343" s="6">
        <v>86376</v>
      </c>
      <c r="F2343" s="6">
        <v>3660</v>
      </c>
      <c r="G2343" s="6"/>
      <c r="H2343" s="31">
        <f>E2343-F2343</f>
        <v>82716</v>
      </c>
      <c r="I2343" s="6">
        <f>+I2342+G2343-H2343</f>
        <v>1121672.8399999975</v>
      </c>
      <c r="J2343" s="19" t="s">
        <v>5941</v>
      </c>
      <c r="K2343" s="7">
        <v>5</v>
      </c>
      <c r="L2343" s="49" t="s">
        <v>5540</v>
      </c>
    </row>
    <row r="2344" spans="1:12" x14ac:dyDescent="0.2">
      <c r="A2344" s="105">
        <v>42061</v>
      </c>
      <c r="B2344" s="7">
        <v>6923</v>
      </c>
      <c r="C2344" s="19" t="s">
        <v>5790</v>
      </c>
      <c r="D2344" s="6"/>
      <c r="E2344" s="6"/>
      <c r="F2344" s="6">
        <f>E2344*0.05</f>
        <v>0</v>
      </c>
      <c r="G2344" s="6"/>
      <c r="H2344" s="5">
        <f>E2344-F2344</f>
        <v>0</v>
      </c>
      <c r="I2344" s="6">
        <f>+I2343+G2344-H2344</f>
        <v>1121672.8399999975</v>
      </c>
      <c r="J2344" s="19" t="s">
        <v>5790</v>
      </c>
      <c r="K2344" s="7"/>
      <c r="L2344" t="s">
        <v>5789</v>
      </c>
    </row>
    <row r="2345" spans="1:12" x14ac:dyDescent="0.2">
      <c r="A2345" s="105">
        <v>42061</v>
      </c>
      <c r="B2345" s="7">
        <v>6924</v>
      </c>
      <c r="C2345" s="19" t="s">
        <v>7846</v>
      </c>
      <c r="D2345" s="6">
        <v>10800</v>
      </c>
      <c r="E2345" s="6">
        <v>10800</v>
      </c>
      <c r="F2345" s="6"/>
      <c r="G2345" s="6"/>
      <c r="H2345" s="31">
        <f>E2345-F2345</f>
        <v>10800</v>
      </c>
      <c r="I2345" s="6">
        <f>+I2344+G2345-H2345</f>
        <v>1110872.8399999975</v>
      </c>
      <c r="J2345" s="19" t="s">
        <v>7395</v>
      </c>
      <c r="K2345" s="7"/>
      <c r="L2345" s="49" t="s">
        <v>5540</v>
      </c>
    </row>
    <row r="2346" spans="1:12" x14ac:dyDescent="0.2">
      <c r="A2346" s="105">
        <v>42061</v>
      </c>
      <c r="B2346" s="7">
        <v>6925</v>
      </c>
      <c r="C2346" s="19" t="s">
        <v>7252</v>
      </c>
      <c r="D2346" s="6">
        <v>6600</v>
      </c>
      <c r="E2346" s="6">
        <v>6600</v>
      </c>
      <c r="F2346" s="6"/>
      <c r="G2346" s="6"/>
      <c r="H2346" s="31">
        <f>E2346-F2346</f>
        <v>6600</v>
      </c>
      <c r="I2346" s="6">
        <f>+I2345+G2346-H2346</f>
        <v>1104272.8399999975</v>
      </c>
      <c r="J2346" s="19" t="s">
        <v>7672</v>
      </c>
      <c r="K2346" s="7"/>
      <c r="L2346" s="49" t="s">
        <v>5540</v>
      </c>
    </row>
    <row r="2347" spans="1:12" x14ac:dyDescent="0.2">
      <c r="A2347" s="105">
        <v>42061</v>
      </c>
      <c r="B2347" s="7">
        <v>6926</v>
      </c>
      <c r="C2347" s="19" t="s">
        <v>7427</v>
      </c>
      <c r="D2347" s="6">
        <v>8800</v>
      </c>
      <c r="E2347" s="6">
        <v>8800</v>
      </c>
      <c r="F2347" s="6"/>
      <c r="G2347" s="6"/>
      <c r="H2347" s="31">
        <f>E2347-F2347</f>
        <v>8800</v>
      </c>
      <c r="I2347" s="6">
        <f>+I2346+G2347-H2347</f>
        <v>1095472.8399999975</v>
      </c>
      <c r="J2347" s="19" t="s">
        <v>7670</v>
      </c>
      <c r="K2347" s="7"/>
      <c r="L2347" s="49" t="s">
        <v>5540</v>
      </c>
    </row>
    <row r="2348" spans="1:12" x14ac:dyDescent="0.2">
      <c r="A2348" s="105">
        <v>42061</v>
      </c>
      <c r="B2348" s="7">
        <v>6927</v>
      </c>
      <c r="C2348" s="19" t="s">
        <v>7951</v>
      </c>
      <c r="D2348" s="6">
        <v>18200</v>
      </c>
      <c r="E2348" s="6">
        <v>18200</v>
      </c>
      <c r="F2348" s="6"/>
      <c r="G2348" s="6"/>
      <c r="H2348" s="31">
        <f>E2348-F2348</f>
        <v>18200</v>
      </c>
      <c r="I2348" s="6">
        <f>+I2347+G2348-H2348</f>
        <v>1077272.8399999975</v>
      </c>
      <c r="J2348" s="20" t="s">
        <v>7950</v>
      </c>
      <c r="K2348" s="7"/>
      <c r="L2348" s="49" t="s">
        <v>5540</v>
      </c>
    </row>
    <row r="2349" spans="1:12" x14ac:dyDescent="0.2">
      <c r="A2349" s="105">
        <v>42061</v>
      </c>
      <c r="B2349" s="7">
        <v>6928</v>
      </c>
      <c r="C2349" s="19" t="s">
        <v>6206</v>
      </c>
      <c r="D2349" s="6">
        <v>8800</v>
      </c>
      <c r="E2349" s="6">
        <v>8800</v>
      </c>
      <c r="F2349" s="6"/>
      <c r="G2349" s="6"/>
      <c r="H2349" s="5">
        <f>E2349-F2349</f>
        <v>8800</v>
      </c>
      <c r="I2349" s="6">
        <f>+I2348+G2349-H2349</f>
        <v>1068472.8399999975</v>
      </c>
      <c r="J2349" s="19" t="s">
        <v>7949</v>
      </c>
      <c r="K2349" s="7"/>
      <c r="L2349" s="49" t="s">
        <v>5540</v>
      </c>
    </row>
    <row r="2350" spans="1:12" x14ac:dyDescent="0.2">
      <c r="A2350" s="105">
        <v>42061</v>
      </c>
      <c r="B2350" s="7">
        <v>6929</v>
      </c>
      <c r="C2350" s="19" t="s">
        <v>7029</v>
      </c>
      <c r="D2350" s="6">
        <v>7000</v>
      </c>
      <c r="E2350" s="6">
        <v>7000</v>
      </c>
      <c r="F2350" s="6"/>
      <c r="G2350" s="6"/>
      <c r="H2350" s="31">
        <f>E2350-F2350</f>
        <v>7000</v>
      </c>
      <c r="I2350" s="6">
        <f>+I2349+G2350-H2350</f>
        <v>1061472.8399999975</v>
      </c>
      <c r="J2350" s="19" t="s">
        <v>7948</v>
      </c>
      <c r="K2350" s="7"/>
      <c r="L2350" s="49" t="s">
        <v>5540</v>
      </c>
    </row>
    <row r="2351" spans="1:12" x14ac:dyDescent="0.2">
      <c r="A2351" s="105">
        <v>42061</v>
      </c>
      <c r="B2351" s="7">
        <v>6930</v>
      </c>
      <c r="C2351" s="19" t="s">
        <v>6015</v>
      </c>
      <c r="D2351" s="6">
        <v>19186.13</v>
      </c>
      <c r="E2351" s="6">
        <v>19186.13</v>
      </c>
      <c r="F2351" s="6"/>
      <c r="G2351" s="6"/>
      <c r="H2351" s="31">
        <f>E2351-F2351</f>
        <v>19186.13</v>
      </c>
      <c r="I2351" s="6">
        <f>+I2350+G2351-H2351</f>
        <v>1042286.7099999975</v>
      </c>
      <c r="J2351" s="19" t="s">
        <v>7583</v>
      </c>
      <c r="K2351" s="7">
        <v>5</v>
      </c>
      <c r="L2351" s="49" t="s">
        <v>5540</v>
      </c>
    </row>
    <row r="2352" spans="1:12" x14ac:dyDescent="0.2">
      <c r="A2352" s="105">
        <v>42061</v>
      </c>
      <c r="B2352" s="7">
        <v>6931</v>
      </c>
      <c r="C2352" s="19" t="s">
        <v>6015</v>
      </c>
      <c r="D2352" s="6">
        <v>25151.65</v>
      </c>
      <c r="E2352" s="6">
        <v>25151.65</v>
      </c>
      <c r="F2352" s="6"/>
      <c r="G2352" s="6"/>
      <c r="H2352" s="31">
        <f>E2352-F2352</f>
        <v>25151.65</v>
      </c>
      <c r="I2352" s="6">
        <f>+I2351+G2352-H2352</f>
        <v>1017135.0599999975</v>
      </c>
      <c r="J2352" s="19" t="s">
        <v>7932</v>
      </c>
      <c r="K2352" s="7">
        <v>5</v>
      </c>
      <c r="L2352" s="49" t="s">
        <v>5540</v>
      </c>
    </row>
    <row r="2353" spans="1:12" x14ac:dyDescent="0.2">
      <c r="A2353" s="105">
        <v>42061</v>
      </c>
      <c r="B2353" s="7">
        <v>6932</v>
      </c>
      <c r="C2353" s="19" t="s">
        <v>7295</v>
      </c>
      <c r="D2353" s="6">
        <v>5000</v>
      </c>
      <c r="E2353" s="6">
        <v>5000</v>
      </c>
      <c r="F2353" s="6"/>
      <c r="G2353" s="6"/>
      <c r="H2353" s="31">
        <f>E2353-F2353</f>
        <v>5000</v>
      </c>
      <c r="I2353" s="6">
        <f>+I2352+G2353-H2353</f>
        <v>1012135.0599999975</v>
      </c>
      <c r="J2353" s="19" t="s">
        <v>7167</v>
      </c>
      <c r="K2353" s="7"/>
      <c r="L2353" s="49" t="s">
        <v>5540</v>
      </c>
    </row>
    <row r="2354" spans="1:12" x14ac:dyDescent="0.2">
      <c r="A2354" s="105">
        <v>42061</v>
      </c>
      <c r="B2354" s="7">
        <v>6933</v>
      </c>
      <c r="C2354" s="19" t="s">
        <v>6294</v>
      </c>
      <c r="D2354" s="6">
        <v>5000</v>
      </c>
      <c r="E2354" s="6">
        <v>5000</v>
      </c>
      <c r="F2354" s="6"/>
      <c r="G2354" s="6"/>
      <c r="H2354" s="31">
        <f>E2354-F2354</f>
        <v>5000</v>
      </c>
      <c r="I2354" s="6">
        <f>+I2353+G2354-H2354</f>
        <v>1007135.0599999975</v>
      </c>
      <c r="J2354" s="19" t="s">
        <v>7167</v>
      </c>
      <c r="K2354" s="7"/>
      <c r="L2354" s="49" t="s">
        <v>5540</v>
      </c>
    </row>
    <row r="2355" spans="1:12" x14ac:dyDescent="0.2">
      <c r="A2355" s="105">
        <v>42061</v>
      </c>
      <c r="B2355" s="7">
        <v>6934</v>
      </c>
      <c r="C2355" s="19" t="s">
        <v>7846</v>
      </c>
      <c r="D2355" s="6">
        <v>5000</v>
      </c>
      <c r="E2355" s="6">
        <v>5000</v>
      </c>
      <c r="F2355" s="6"/>
      <c r="G2355" s="6"/>
      <c r="H2355" s="31">
        <f>E2355-F2355</f>
        <v>5000</v>
      </c>
      <c r="I2355" s="6">
        <f>+I2354+G2355-H2355</f>
        <v>1002135.0599999975</v>
      </c>
      <c r="J2355" s="19" t="s">
        <v>7167</v>
      </c>
      <c r="K2355" s="7"/>
      <c r="L2355" s="49" t="s">
        <v>5540</v>
      </c>
    </row>
    <row r="2356" spans="1:12" x14ac:dyDescent="0.2">
      <c r="A2356" s="105">
        <v>42061</v>
      </c>
      <c r="B2356" s="7">
        <v>6935</v>
      </c>
      <c r="C2356" s="19" t="s">
        <v>7516</v>
      </c>
      <c r="D2356" s="6">
        <v>5000</v>
      </c>
      <c r="E2356" s="6">
        <v>5000</v>
      </c>
      <c r="F2356" s="6"/>
      <c r="G2356" s="6"/>
      <c r="H2356" s="31">
        <f>E2356-F2356</f>
        <v>5000</v>
      </c>
      <c r="I2356" s="6">
        <f>+I2355+G2356-H2356</f>
        <v>997135.05999999749</v>
      </c>
      <c r="J2356" s="19" t="s">
        <v>7167</v>
      </c>
      <c r="K2356" s="7"/>
      <c r="L2356" s="49" t="s">
        <v>5540</v>
      </c>
    </row>
    <row r="2357" spans="1:12" x14ac:dyDescent="0.2">
      <c r="A2357" s="105">
        <v>42061</v>
      </c>
      <c r="B2357" s="7">
        <v>6936</v>
      </c>
      <c r="C2357" s="19" t="s">
        <v>5790</v>
      </c>
      <c r="D2357" s="6"/>
      <c r="E2357" s="6"/>
      <c r="F2357" s="6">
        <f>E2357*0.05</f>
        <v>0</v>
      </c>
      <c r="G2357" s="6"/>
      <c r="H2357" s="5">
        <f>E2357-F2357</f>
        <v>0</v>
      </c>
      <c r="I2357" s="6">
        <f>+I2356+G2357-H2357</f>
        <v>997135.05999999749</v>
      </c>
      <c r="J2357" s="19"/>
      <c r="K2357" s="7"/>
      <c r="L2357" t="s">
        <v>5789</v>
      </c>
    </row>
    <row r="2358" spans="1:12" x14ac:dyDescent="0.2">
      <c r="A2358" s="105">
        <v>42061</v>
      </c>
      <c r="B2358" s="7">
        <v>6937</v>
      </c>
      <c r="C2358" s="19" t="s">
        <v>7934</v>
      </c>
      <c r="D2358" s="6">
        <v>4000</v>
      </c>
      <c r="E2358" s="6">
        <v>4000</v>
      </c>
      <c r="F2358" s="6"/>
      <c r="G2358" s="6"/>
      <c r="H2358" s="31">
        <f>E2358-F2358</f>
        <v>4000</v>
      </c>
      <c r="I2358" s="6">
        <f>+I2357+G2358-H2358</f>
        <v>993135.05999999749</v>
      </c>
      <c r="J2358" s="19" t="s">
        <v>7947</v>
      </c>
      <c r="K2358" s="7"/>
      <c r="L2358" s="49" t="s">
        <v>5540</v>
      </c>
    </row>
    <row r="2359" spans="1:12" x14ac:dyDescent="0.2">
      <c r="A2359" s="19"/>
      <c r="B2359" s="7"/>
      <c r="C2359" s="19" t="s">
        <v>7117</v>
      </c>
      <c r="D2359" s="6">
        <v>1679.14</v>
      </c>
      <c r="E2359" s="6">
        <v>1679.14</v>
      </c>
      <c r="F2359" s="6"/>
      <c r="G2359" s="6"/>
      <c r="H2359" s="5">
        <f>E2359-F2359</f>
        <v>1679.14</v>
      </c>
      <c r="I2359" s="6">
        <f>+I2358+G2359-H2359</f>
        <v>991455.91999999748</v>
      </c>
      <c r="J2359" s="19"/>
      <c r="K2359" s="7"/>
    </row>
    <row r="2360" spans="1:12" x14ac:dyDescent="0.2">
      <c r="A2360" s="19"/>
      <c r="B2360" s="7"/>
      <c r="C2360" s="87" t="s">
        <v>7946</v>
      </c>
      <c r="D2360" s="4"/>
      <c r="E2360" s="4"/>
      <c r="F2360" s="4"/>
      <c r="G2360" s="4"/>
      <c r="H2360" s="4"/>
      <c r="I2360" s="13">
        <f>+I2359+G2360-H2360</f>
        <v>991455.91999999748</v>
      </c>
      <c r="J2360" s="19"/>
      <c r="K2360" s="7"/>
    </row>
    <row r="2361" spans="1:12" x14ac:dyDescent="0.2">
      <c r="A2361" s="105"/>
      <c r="B2361" s="7"/>
      <c r="C2361" s="19" t="s">
        <v>7945</v>
      </c>
      <c r="D2361" s="6">
        <v>485550</v>
      </c>
      <c r="E2361" s="6">
        <v>485550</v>
      </c>
      <c r="F2361" s="6"/>
      <c r="G2361" s="6"/>
      <c r="H2361" s="31">
        <f>E2361-F2361</f>
        <v>485550</v>
      </c>
      <c r="I2361" s="6">
        <f>+I2360+G2361-H2361</f>
        <v>505905.91999999748</v>
      </c>
      <c r="J2361" s="19" t="s">
        <v>7944</v>
      </c>
      <c r="K2361" s="7"/>
    </row>
    <row r="2362" spans="1:12" x14ac:dyDescent="0.2">
      <c r="A2362" s="19"/>
      <c r="B2362" s="7">
        <v>6938</v>
      </c>
      <c r="C2362" s="20" t="s">
        <v>7830</v>
      </c>
      <c r="D2362" s="6">
        <v>170728.99</v>
      </c>
      <c r="E2362" s="6">
        <v>170728.99</v>
      </c>
      <c r="F2362" s="6">
        <f>E2362*0.05</f>
        <v>8536.4495000000006</v>
      </c>
      <c r="G2362" s="6"/>
      <c r="H2362" s="31">
        <f>E2362-F2362</f>
        <v>162192.5405</v>
      </c>
      <c r="I2362" s="6">
        <f>+I2361+G2362-H2362</f>
        <v>343713.37949999748</v>
      </c>
      <c r="J2362" s="19" t="s">
        <v>7186</v>
      </c>
      <c r="K2362" s="7">
        <v>5</v>
      </c>
      <c r="L2362" s="49" t="s">
        <v>5540</v>
      </c>
    </row>
    <row r="2363" spans="1:12" x14ac:dyDescent="0.2">
      <c r="A2363" s="105">
        <v>42067</v>
      </c>
      <c r="B2363" s="7">
        <v>6939</v>
      </c>
      <c r="C2363" s="20" t="s">
        <v>6752</v>
      </c>
      <c r="D2363" s="6">
        <v>25721.85</v>
      </c>
      <c r="E2363" s="6">
        <v>25721.85</v>
      </c>
      <c r="F2363" s="6">
        <f>E2363*0.05</f>
        <v>1286.0925</v>
      </c>
      <c r="G2363" s="6"/>
      <c r="H2363" s="31">
        <f>E2363-F2363</f>
        <v>24435.7575</v>
      </c>
      <c r="I2363" s="6">
        <f>+I2362+G2363-H2363</f>
        <v>319277.62199999747</v>
      </c>
      <c r="J2363" s="19" t="s">
        <v>48</v>
      </c>
      <c r="K2363" s="7">
        <v>5</v>
      </c>
      <c r="L2363" s="49" t="s">
        <v>5540</v>
      </c>
    </row>
    <row r="2364" spans="1:12" x14ac:dyDescent="0.2">
      <c r="A2364" s="105">
        <v>42067</v>
      </c>
      <c r="B2364" s="7">
        <v>6940</v>
      </c>
      <c r="C2364" s="20" t="s">
        <v>6291</v>
      </c>
      <c r="D2364" s="6">
        <v>7360</v>
      </c>
      <c r="E2364" s="6">
        <v>7360</v>
      </c>
      <c r="F2364" s="6">
        <f>E2364*0.05</f>
        <v>368</v>
      </c>
      <c r="G2364" s="6"/>
      <c r="H2364" s="31">
        <f>E2364-F2364</f>
        <v>6992</v>
      </c>
      <c r="I2364" s="6">
        <f>+I2363+G2364-H2364</f>
        <v>312285.62199999747</v>
      </c>
      <c r="J2364" s="19" t="s">
        <v>7170</v>
      </c>
      <c r="K2364" s="7">
        <v>5</v>
      </c>
      <c r="L2364" s="49" t="s">
        <v>5540</v>
      </c>
    </row>
    <row r="2365" spans="1:12" x14ac:dyDescent="0.2">
      <c r="A2365" s="105">
        <v>42067</v>
      </c>
      <c r="B2365" s="7">
        <v>6941</v>
      </c>
      <c r="C2365" s="20" t="s">
        <v>5790</v>
      </c>
      <c r="D2365" s="6"/>
      <c r="E2365" s="6"/>
      <c r="F2365" s="6">
        <f>E2365*0.05</f>
        <v>0</v>
      </c>
      <c r="G2365" s="6"/>
      <c r="H2365" s="5">
        <f>E2365-F2365</f>
        <v>0</v>
      </c>
      <c r="I2365" s="6">
        <f>+I2364+G2365-H2365</f>
        <v>312285.62199999747</v>
      </c>
      <c r="J2365" s="20" t="s">
        <v>5790</v>
      </c>
      <c r="K2365" s="7"/>
      <c r="L2365" s="49" t="s">
        <v>5789</v>
      </c>
    </row>
    <row r="2366" spans="1:12" x14ac:dyDescent="0.2">
      <c r="A2366" s="105">
        <v>42067</v>
      </c>
      <c r="B2366" s="7">
        <v>6942</v>
      </c>
      <c r="C2366" s="20" t="s">
        <v>120</v>
      </c>
      <c r="D2366" s="6">
        <v>15546.21</v>
      </c>
      <c r="E2366" s="6">
        <v>15546.21</v>
      </c>
      <c r="F2366" s="6">
        <v>658.74</v>
      </c>
      <c r="G2366" s="6"/>
      <c r="H2366" s="31">
        <f>E2366-F2366</f>
        <v>14887.47</v>
      </c>
      <c r="I2366" s="6">
        <f>+I2365+G2366-H2366</f>
        <v>297398.1519999975</v>
      </c>
      <c r="J2366" s="19" t="s">
        <v>273</v>
      </c>
      <c r="K2366" s="7">
        <v>5</v>
      </c>
      <c r="L2366" s="49" t="s">
        <v>5540</v>
      </c>
    </row>
    <row r="2367" spans="1:12" x14ac:dyDescent="0.2">
      <c r="A2367" s="105">
        <v>42067</v>
      </c>
      <c r="B2367" s="7">
        <v>6943</v>
      </c>
      <c r="C2367" s="20" t="s">
        <v>5790</v>
      </c>
      <c r="D2367" s="6"/>
      <c r="E2367" s="6"/>
      <c r="F2367" s="6">
        <f>E2367*0.05</f>
        <v>0</v>
      </c>
      <c r="G2367" s="6"/>
      <c r="H2367" s="5">
        <f>E2367-F2367</f>
        <v>0</v>
      </c>
      <c r="I2367" s="6">
        <f>+I2366+G2367-H2367</f>
        <v>297398.1519999975</v>
      </c>
      <c r="J2367" s="20" t="s">
        <v>5790</v>
      </c>
      <c r="K2367" s="7"/>
      <c r="L2367" s="49" t="s">
        <v>5789</v>
      </c>
    </row>
    <row r="2368" spans="1:12" x14ac:dyDescent="0.2">
      <c r="A2368" s="105">
        <v>42067</v>
      </c>
      <c r="B2368" s="7">
        <v>6944</v>
      </c>
      <c r="C2368" s="20" t="s">
        <v>5871</v>
      </c>
      <c r="D2368" s="6">
        <v>10431</v>
      </c>
      <c r="E2368" s="6">
        <v>10431</v>
      </c>
      <c r="F2368" s="6">
        <f>E2368*0.05</f>
        <v>521.55000000000007</v>
      </c>
      <c r="G2368" s="6"/>
      <c r="H2368" s="31">
        <f>E2368-F2368</f>
        <v>9909.4500000000007</v>
      </c>
      <c r="I2368" s="6">
        <f>+I2367+G2368-H2368</f>
        <v>287488.70199999749</v>
      </c>
      <c r="J2368" s="19" t="s">
        <v>7293</v>
      </c>
      <c r="K2368" s="7">
        <v>5</v>
      </c>
      <c r="L2368" s="49" t="s">
        <v>5540</v>
      </c>
    </row>
    <row r="2369" spans="1:12" x14ac:dyDescent="0.2">
      <c r="A2369" s="105">
        <v>42067</v>
      </c>
      <c r="B2369" s="7">
        <v>6945</v>
      </c>
      <c r="C2369" s="20" t="s">
        <v>7294</v>
      </c>
      <c r="D2369" s="6">
        <v>9000</v>
      </c>
      <c r="E2369" s="6">
        <v>9000</v>
      </c>
      <c r="F2369" s="6">
        <f>E2369*0.05</f>
        <v>450</v>
      </c>
      <c r="G2369" s="6"/>
      <c r="H2369" s="31">
        <f>E2369-F2369</f>
        <v>8550</v>
      </c>
      <c r="I2369" s="6">
        <f>+I2368+G2369-H2369</f>
        <v>278938.70199999749</v>
      </c>
      <c r="J2369" s="19" t="s">
        <v>2030</v>
      </c>
      <c r="K2369" s="7">
        <v>5</v>
      </c>
      <c r="L2369" s="49" t="s">
        <v>5540</v>
      </c>
    </row>
    <row r="2370" spans="1:12" x14ac:dyDescent="0.2">
      <c r="A2370" s="105">
        <v>42067</v>
      </c>
      <c r="B2370" s="7">
        <v>6946</v>
      </c>
      <c r="C2370" s="20" t="s">
        <v>7824</v>
      </c>
      <c r="D2370" s="6">
        <v>19640</v>
      </c>
      <c r="E2370" s="6">
        <v>19640</v>
      </c>
      <c r="F2370" s="6">
        <f>E2370*0.05</f>
        <v>982</v>
      </c>
      <c r="G2370" s="6"/>
      <c r="H2370" s="31">
        <f>E2370-F2370</f>
        <v>18658</v>
      </c>
      <c r="I2370" s="6">
        <f>+I2369+G2370-H2370</f>
        <v>260280.70199999749</v>
      </c>
      <c r="J2370" s="20" t="s">
        <v>128</v>
      </c>
      <c r="K2370" s="7">
        <v>5</v>
      </c>
      <c r="L2370" s="49" t="s">
        <v>5540</v>
      </c>
    </row>
    <row r="2371" spans="1:12" x14ac:dyDescent="0.2">
      <c r="A2371" s="105">
        <v>42067</v>
      </c>
      <c r="B2371" s="7">
        <v>6947</v>
      </c>
      <c r="C2371" s="20" t="s">
        <v>5790</v>
      </c>
      <c r="D2371" s="6"/>
      <c r="E2371" s="6"/>
      <c r="F2371" s="6">
        <f>E2371*0.05</f>
        <v>0</v>
      </c>
      <c r="G2371" s="6"/>
      <c r="H2371" s="5">
        <f>E2371-F2371</f>
        <v>0</v>
      </c>
      <c r="I2371" s="6">
        <f>+I2370+G2371-H2371</f>
        <v>260280.70199999749</v>
      </c>
      <c r="J2371" s="20" t="s">
        <v>5790</v>
      </c>
      <c r="K2371" s="7"/>
      <c r="L2371" s="49" t="s">
        <v>5789</v>
      </c>
    </row>
    <row r="2372" spans="1:12" x14ac:dyDescent="0.2">
      <c r="A2372" s="105">
        <v>42067</v>
      </c>
      <c r="B2372" s="7">
        <v>6948</v>
      </c>
      <c r="C2372" s="20" t="s">
        <v>7533</v>
      </c>
      <c r="D2372" s="6">
        <v>17546.14</v>
      </c>
      <c r="E2372" s="6">
        <v>17546.14</v>
      </c>
      <c r="F2372" s="6">
        <v>768.65</v>
      </c>
      <c r="G2372" s="6"/>
      <c r="H2372" s="31">
        <f>E2372-F2372</f>
        <v>16777.489999999998</v>
      </c>
      <c r="I2372" s="6">
        <f>+I2371+G2372-H2372</f>
        <v>243503.2119999975</v>
      </c>
      <c r="J2372" s="19" t="s">
        <v>7943</v>
      </c>
      <c r="K2372" s="7">
        <v>5</v>
      </c>
      <c r="L2372" s="49" t="s">
        <v>5540</v>
      </c>
    </row>
    <row r="2373" spans="1:12" x14ac:dyDescent="0.2">
      <c r="A2373" s="105">
        <v>42067</v>
      </c>
      <c r="B2373" s="7">
        <v>6949</v>
      </c>
      <c r="C2373" s="20" t="s">
        <v>5550</v>
      </c>
      <c r="D2373" s="6">
        <v>11406</v>
      </c>
      <c r="E2373" s="6">
        <v>11406</v>
      </c>
      <c r="F2373" s="6">
        <f>E2373*0.05</f>
        <v>570.30000000000007</v>
      </c>
      <c r="G2373" s="6"/>
      <c r="H2373" s="31">
        <f>E2373-F2373</f>
        <v>10835.7</v>
      </c>
      <c r="I2373" s="6">
        <f>+I2372+G2373-H2373</f>
        <v>232667.51199999748</v>
      </c>
      <c r="J2373" s="19" t="s">
        <v>48</v>
      </c>
      <c r="K2373" s="7">
        <v>5</v>
      </c>
      <c r="L2373" s="49" t="s">
        <v>5540</v>
      </c>
    </row>
    <row r="2374" spans="1:12" x14ac:dyDescent="0.2">
      <c r="A2374" s="105">
        <v>42067</v>
      </c>
      <c r="B2374" s="7">
        <v>6950</v>
      </c>
      <c r="C2374" s="20" t="s">
        <v>5790</v>
      </c>
      <c r="D2374" s="6"/>
      <c r="E2374" s="6"/>
      <c r="F2374" s="6">
        <f>E2374*0.05</f>
        <v>0</v>
      </c>
      <c r="G2374" s="6"/>
      <c r="H2374" s="5">
        <f>E2374-F2374</f>
        <v>0</v>
      </c>
      <c r="I2374" s="6">
        <f>+I2373+G2374-H2374</f>
        <v>232667.51199999748</v>
      </c>
      <c r="J2374" s="20" t="s">
        <v>5790</v>
      </c>
      <c r="K2374" s="7"/>
      <c r="L2374" s="49" t="s">
        <v>5789</v>
      </c>
    </row>
    <row r="2375" spans="1:12" x14ac:dyDescent="0.2">
      <c r="A2375" s="105">
        <v>42067</v>
      </c>
      <c r="B2375" s="7">
        <v>6951</v>
      </c>
      <c r="C2375" s="20" t="s">
        <v>7524</v>
      </c>
      <c r="D2375" s="6">
        <v>2275</v>
      </c>
      <c r="E2375" s="6">
        <v>2275</v>
      </c>
      <c r="F2375" s="6"/>
      <c r="G2375" s="6"/>
      <c r="H2375" s="31">
        <f>E2375-F2375</f>
        <v>2275</v>
      </c>
      <c r="I2375" s="6">
        <f>+I2374+G2375-H2375</f>
        <v>230392.51199999748</v>
      </c>
      <c r="J2375" s="19" t="s">
        <v>7523</v>
      </c>
      <c r="K2375" s="7"/>
      <c r="L2375" s="49" t="s">
        <v>5540</v>
      </c>
    </row>
    <row r="2376" spans="1:12" x14ac:dyDescent="0.2">
      <c r="A2376" s="105">
        <v>42067</v>
      </c>
      <c r="B2376" s="7">
        <v>6952</v>
      </c>
      <c r="C2376" s="20" t="s">
        <v>7942</v>
      </c>
      <c r="D2376" s="6">
        <v>3300</v>
      </c>
      <c r="E2376" s="6">
        <v>3300</v>
      </c>
      <c r="F2376" s="6">
        <v>330</v>
      </c>
      <c r="G2376" s="6"/>
      <c r="H2376" s="31">
        <f>E2376-F2376</f>
        <v>2970</v>
      </c>
      <c r="I2376" s="6">
        <f>+I2375+G2376-H2376</f>
        <v>227422.51199999748</v>
      </c>
      <c r="J2376" s="20" t="s">
        <v>7941</v>
      </c>
      <c r="K2376" s="7">
        <v>5</v>
      </c>
      <c r="L2376" s="49" t="s">
        <v>5540</v>
      </c>
    </row>
    <row r="2377" spans="1:12" x14ac:dyDescent="0.2">
      <c r="A2377" s="105">
        <v>42067</v>
      </c>
      <c r="B2377" s="7">
        <v>6953</v>
      </c>
      <c r="C2377" s="20" t="s">
        <v>582</v>
      </c>
      <c r="D2377" s="6">
        <v>10685</v>
      </c>
      <c r="E2377" s="6">
        <v>10685</v>
      </c>
      <c r="F2377" s="6">
        <v>452.75</v>
      </c>
      <c r="G2377" s="6"/>
      <c r="H2377" s="31">
        <f>E2377-F2377</f>
        <v>10232.25</v>
      </c>
      <c r="I2377" s="6">
        <f>+I2376+G2377-H2377</f>
        <v>217190.26199999748</v>
      </c>
      <c r="J2377" s="19" t="s">
        <v>7940</v>
      </c>
      <c r="K2377" s="7">
        <v>5</v>
      </c>
      <c r="L2377" s="49" t="s">
        <v>5540</v>
      </c>
    </row>
    <row r="2378" spans="1:12" x14ac:dyDescent="0.2">
      <c r="A2378" s="105">
        <v>42067</v>
      </c>
      <c r="B2378" s="7">
        <v>6954</v>
      </c>
      <c r="C2378" s="20" t="s">
        <v>7136</v>
      </c>
      <c r="D2378" s="6">
        <v>6000</v>
      </c>
      <c r="E2378" s="6">
        <v>6000</v>
      </c>
      <c r="F2378" s="6">
        <f>E2378*0.05</f>
        <v>300</v>
      </c>
      <c r="G2378" s="6"/>
      <c r="H2378" s="31">
        <f>E2378-F2378</f>
        <v>5700</v>
      </c>
      <c r="I2378" s="6">
        <f>+I2377+G2378-H2378</f>
        <v>211490.26199999748</v>
      </c>
      <c r="J2378" s="19" t="s">
        <v>7939</v>
      </c>
      <c r="K2378" s="7">
        <v>5</v>
      </c>
      <c r="L2378" s="49" t="s">
        <v>5540</v>
      </c>
    </row>
    <row r="2379" spans="1:12" x14ac:dyDescent="0.2">
      <c r="A2379" s="105">
        <v>42067</v>
      </c>
      <c r="B2379" s="7">
        <v>6955</v>
      </c>
      <c r="C2379" s="20" t="s">
        <v>7938</v>
      </c>
      <c r="D2379" s="6">
        <v>30000</v>
      </c>
      <c r="E2379" s="6">
        <v>30000</v>
      </c>
      <c r="F2379" s="6">
        <f>E2379*0.05</f>
        <v>1500</v>
      </c>
      <c r="G2379" s="6"/>
      <c r="H2379" s="31">
        <f>E2379-F2379</f>
        <v>28500</v>
      </c>
      <c r="I2379" s="6">
        <f>+I2378+G2379-H2379</f>
        <v>182990.26199999748</v>
      </c>
      <c r="J2379" s="19" t="s">
        <v>7937</v>
      </c>
      <c r="K2379" s="7">
        <v>5</v>
      </c>
      <c r="L2379" s="49" t="s">
        <v>5540</v>
      </c>
    </row>
    <row r="2380" spans="1:12" x14ac:dyDescent="0.2">
      <c r="A2380" s="108">
        <v>42067</v>
      </c>
      <c r="B2380" s="34">
        <v>6956</v>
      </c>
      <c r="C2380" s="20" t="s">
        <v>6206</v>
      </c>
      <c r="D2380" s="4">
        <v>2450</v>
      </c>
      <c r="E2380" s="4">
        <v>2450</v>
      </c>
      <c r="F2380" s="4"/>
      <c r="G2380" s="4"/>
      <c r="H2380" s="31">
        <f>E2380-F2380</f>
        <v>2450</v>
      </c>
      <c r="I2380" s="6">
        <f>+I2379+G2380-H2380</f>
        <v>180540.26199999748</v>
      </c>
      <c r="J2380" s="20" t="s">
        <v>7936</v>
      </c>
      <c r="K2380" s="7"/>
      <c r="L2380" s="49" t="s">
        <v>5540</v>
      </c>
    </row>
    <row r="2381" spans="1:12" x14ac:dyDescent="0.2">
      <c r="A2381" s="105">
        <v>42067</v>
      </c>
      <c r="B2381" s="7">
        <v>6957</v>
      </c>
      <c r="C2381" s="20" t="s">
        <v>7819</v>
      </c>
      <c r="D2381" s="6">
        <v>1300</v>
      </c>
      <c r="E2381" s="6">
        <v>1300</v>
      </c>
      <c r="F2381" s="6"/>
      <c r="G2381" s="6"/>
      <c r="H2381" s="31">
        <f>E2381-F2381</f>
        <v>1300</v>
      </c>
      <c r="I2381" s="6">
        <f>+I2380+G2381-H2381</f>
        <v>179240.26199999748</v>
      </c>
      <c r="J2381" s="20" t="s">
        <v>6080</v>
      </c>
      <c r="K2381" s="7"/>
      <c r="L2381" s="49" t="s">
        <v>5540</v>
      </c>
    </row>
    <row r="2382" spans="1:12" x14ac:dyDescent="0.2">
      <c r="A2382" s="105">
        <v>42067</v>
      </c>
      <c r="B2382" s="7">
        <v>6958</v>
      </c>
      <c r="C2382" s="19" t="s">
        <v>7799</v>
      </c>
      <c r="D2382" s="6">
        <v>3500</v>
      </c>
      <c r="E2382" s="6">
        <v>3500</v>
      </c>
      <c r="F2382" s="6"/>
      <c r="G2382" s="6"/>
      <c r="H2382" s="31">
        <f>E2382-F2382</f>
        <v>3500</v>
      </c>
      <c r="I2382" s="6">
        <f>+I2381+G2382-H2382</f>
        <v>175740.26199999748</v>
      </c>
      <c r="J2382" s="19" t="s">
        <v>7364</v>
      </c>
      <c r="K2382" s="7">
        <v>5</v>
      </c>
      <c r="L2382" s="49" t="s">
        <v>5540</v>
      </c>
    </row>
    <row r="2383" spans="1:12" x14ac:dyDescent="0.2">
      <c r="A2383" s="105">
        <v>42067</v>
      </c>
      <c r="B2383" s="7">
        <v>6959</v>
      </c>
      <c r="C2383" s="20" t="s">
        <v>6486</v>
      </c>
      <c r="D2383" s="6">
        <v>1800</v>
      </c>
      <c r="E2383" s="6">
        <v>1800</v>
      </c>
      <c r="F2383" s="6">
        <v>180</v>
      </c>
      <c r="G2383" s="6"/>
      <c r="H2383" s="31">
        <f>E2383-F2383</f>
        <v>1620</v>
      </c>
      <c r="I2383" s="6">
        <f>+I2382+G2383-H2383</f>
        <v>174120.26199999748</v>
      </c>
      <c r="J2383" s="20" t="s">
        <v>7363</v>
      </c>
      <c r="K2383" s="7">
        <v>5</v>
      </c>
      <c r="L2383" s="49" t="s">
        <v>5540</v>
      </c>
    </row>
    <row r="2384" spans="1:12" x14ac:dyDescent="0.2">
      <c r="A2384" s="105">
        <v>42076</v>
      </c>
      <c r="B2384" s="7">
        <v>6960</v>
      </c>
      <c r="C2384" s="19" t="s">
        <v>7799</v>
      </c>
      <c r="D2384" s="6">
        <v>3500</v>
      </c>
      <c r="E2384" s="6">
        <v>3500</v>
      </c>
      <c r="F2384" s="6"/>
      <c r="G2384" s="6"/>
      <c r="H2384" s="31">
        <f>E2384-F2384</f>
        <v>3500</v>
      </c>
      <c r="I2384" s="6">
        <f>+I2383+G2384-H2384</f>
        <v>170620.26199999748</v>
      </c>
      <c r="J2384" s="19" t="s">
        <v>7364</v>
      </c>
      <c r="K2384" s="7">
        <v>5</v>
      </c>
      <c r="L2384" s="49" t="s">
        <v>5540</v>
      </c>
    </row>
    <row r="2385" spans="1:12" x14ac:dyDescent="0.2">
      <c r="A2385" s="105">
        <v>42079</v>
      </c>
      <c r="B2385" s="7">
        <v>6961</v>
      </c>
      <c r="C2385" s="19" t="s">
        <v>7453</v>
      </c>
      <c r="D2385" s="6">
        <v>3000</v>
      </c>
      <c r="E2385" s="6">
        <v>3000</v>
      </c>
      <c r="F2385" s="6"/>
      <c r="G2385" s="6"/>
      <c r="H2385" s="31">
        <f>E2385-F2385</f>
        <v>3000</v>
      </c>
      <c r="I2385" s="6">
        <f>+I2384+G2385-H2385</f>
        <v>167620.26199999748</v>
      </c>
      <c r="J2385" s="19" t="s">
        <v>7559</v>
      </c>
      <c r="K2385" s="7">
        <v>5</v>
      </c>
      <c r="L2385" s="49" t="s">
        <v>5540</v>
      </c>
    </row>
    <row r="2386" spans="1:12" x14ac:dyDescent="0.2">
      <c r="A2386" s="105">
        <v>42079</v>
      </c>
      <c r="B2386" s="7">
        <v>6962</v>
      </c>
      <c r="C2386" s="19" t="s">
        <v>5790</v>
      </c>
      <c r="D2386" s="6"/>
      <c r="E2386" s="6"/>
      <c r="F2386" s="6">
        <f>E2386*0.05</f>
        <v>0</v>
      </c>
      <c r="G2386" s="6"/>
      <c r="H2386" s="5">
        <f>E2386-F2386</f>
        <v>0</v>
      </c>
      <c r="I2386" s="6">
        <f>+I2385+G2386-H2386</f>
        <v>167620.26199999748</v>
      </c>
      <c r="J2386" s="19" t="s">
        <v>5790</v>
      </c>
      <c r="K2386" s="7"/>
      <c r="L2386" t="s">
        <v>5789</v>
      </c>
    </row>
    <row r="2387" spans="1:12" x14ac:dyDescent="0.2">
      <c r="A2387" s="105">
        <v>42079</v>
      </c>
      <c r="B2387" s="7">
        <v>6963</v>
      </c>
      <c r="C2387" s="19" t="s">
        <v>5790</v>
      </c>
      <c r="D2387" s="6"/>
      <c r="E2387" s="6"/>
      <c r="F2387" s="6">
        <f>E2387*0.05</f>
        <v>0</v>
      </c>
      <c r="G2387" s="6"/>
      <c r="H2387" s="5">
        <f>E2387-F2387</f>
        <v>0</v>
      </c>
      <c r="I2387" s="6">
        <f>+I2386+G2387-H2387</f>
        <v>167620.26199999748</v>
      </c>
      <c r="J2387" s="19" t="s">
        <v>5790</v>
      </c>
      <c r="K2387" s="7"/>
      <c r="L2387" t="s">
        <v>5789</v>
      </c>
    </row>
    <row r="2388" spans="1:12" x14ac:dyDescent="0.2">
      <c r="A2388" s="105">
        <v>42079</v>
      </c>
      <c r="B2388" s="7">
        <v>6964</v>
      </c>
      <c r="C2388" s="19" t="s">
        <v>5790</v>
      </c>
      <c r="D2388" s="6"/>
      <c r="E2388" s="6"/>
      <c r="F2388" s="6">
        <f>E2388*0.05</f>
        <v>0</v>
      </c>
      <c r="G2388" s="6"/>
      <c r="H2388" s="5">
        <f>E2388-F2388</f>
        <v>0</v>
      </c>
      <c r="I2388" s="6">
        <f>+I2387+G2388-H2388</f>
        <v>167620.26199999748</v>
      </c>
      <c r="J2388" s="19" t="s">
        <v>5790</v>
      </c>
      <c r="K2388" s="7"/>
      <c r="L2388" t="s">
        <v>5789</v>
      </c>
    </row>
    <row r="2389" spans="1:12" x14ac:dyDescent="0.2">
      <c r="A2389" s="105">
        <v>42079</v>
      </c>
      <c r="B2389" s="7">
        <v>6965</v>
      </c>
      <c r="C2389" s="20" t="s">
        <v>6077</v>
      </c>
      <c r="D2389" s="6">
        <v>500</v>
      </c>
      <c r="E2389" s="6">
        <v>500</v>
      </c>
      <c r="F2389" s="6"/>
      <c r="G2389" s="6"/>
      <c r="H2389" s="31">
        <f>E2389-F2389</f>
        <v>500</v>
      </c>
      <c r="I2389" s="6">
        <f>+I2388+G2389-H2389</f>
        <v>167120.26199999748</v>
      </c>
      <c r="J2389" s="19" t="s">
        <v>6080</v>
      </c>
      <c r="K2389" s="7"/>
      <c r="L2389" s="49" t="s">
        <v>5540</v>
      </c>
    </row>
    <row r="2390" spans="1:12" x14ac:dyDescent="0.2">
      <c r="A2390" s="105">
        <v>42083</v>
      </c>
      <c r="B2390" s="7">
        <v>6966</v>
      </c>
      <c r="C2390" s="19" t="s">
        <v>7799</v>
      </c>
      <c r="D2390" s="6">
        <v>3500</v>
      </c>
      <c r="E2390" s="6">
        <v>3500</v>
      </c>
      <c r="F2390" s="6"/>
      <c r="G2390" s="6"/>
      <c r="H2390" s="31">
        <f>E2390-F2390</f>
        <v>3500</v>
      </c>
      <c r="I2390" s="6">
        <f>+I2389+G2390-H2390</f>
        <v>163620.26199999748</v>
      </c>
      <c r="J2390" s="19" t="s">
        <v>7364</v>
      </c>
      <c r="K2390" s="7">
        <v>5</v>
      </c>
      <c r="L2390" s="49" t="s">
        <v>5540</v>
      </c>
    </row>
    <row r="2391" spans="1:12" x14ac:dyDescent="0.2">
      <c r="A2391" s="105">
        <v>42086</v>
      </c>
      <c r="B2391" s="7"/>
      <c r="C2391" s="19" t="s">
        <v>6097</v>
      </c>
      <c r="D2391" s="6"/>
      <c r="E2391" s="6"/>
      <c r="F2391" s="6">
        <f>E2391*0.05</f>
        <v>0</v>
      </c>
      <c r="G2391" s="6">
        <v>1360015.29</v>
      </c>
      <c r="H2391" s="5">
        <f>E2391-F2391</f>
        <v>0</v>
      </c>
      <c r="I2391" s="6">
        <f>+I2390+G2391-H2391</f>
        <v>1523635.5519999976</v>
      </c>
      <c r="J2391" s="19"/>
      <c r="K2391" s="7"/>
    </row>
    <row r="2392" spans="1:12" x14ac:dyDescent="0.2">
      <c r="A2392" s="105">
        <v>42088</v>
      </c>
      <c r="B2392" s="7"/>
      <c r="C2392" s="19" t="s">
        <v>6213</v>
      </c>
      <c r="D2392" s="6">
        <v>513425</v>
      </c>
      <c r="E2392" s="6">
        <v>513425</v>
      </c>
      <c r="F2392" s="6"/>
      <c r="G2392" s="6"/>
      <c r="H2392" s="31">
        <f>E2392-F2392</f>
        <v>513425</v>
      </c>
      <c r="I2392" s="6">
        <f>+I2391+G2392-H2392</f>
        <v>1010210.5519999976</v>
      </c>
      <c r="J2392" s="19" t="s">
        <v>7935</v>
      </c>
      <c r="K2392" s="7"/>
    </row>
    <row r="2393" spans="1:12" x14ac:dyDescent="0.2">
      <c r="A2393" s="105">
        <v>42088</v>
      </c>
      <c r="B2393" s="7">
        <v>6967</v>
      </c>
      <c r="C2393" s="19" t="s">
        <v>7029</v>
      </c>
      <c r="D2393" s="6">
        <v>7000</v>
      </c>
      <c r="E2393" s="6">
        <v>7000</v>
      </c>
      <c r="F2393" s="6"/>
      <c r="G2393" s="6"/>
      <c r="H2393" s="31">
        <f>E2393-F2393</f>
        <v>7000</v>
      </c>
      <c r="I2393" s="6">
        <f>+I2392+G2393-H2393</f>
        <v>1003210.5519999976</v>
      </c>
      <c r="J2393" s="19" t="s">
        <v>7876</v>
      </c>
      <c r="K2393" s="7"/>
      <c r="L2393" s="49" t="s">
        <v>5540</v>
      </c>
    </row>
    <row r="2394" spans="1:12" x14ac:dyDescent="0.2">
      <c r="A2394" s="105">
        <v>42088</v>
      </c>
      <c r="B2394" s="7">
        <v>6968</v>
      </c>
      <c r="C2394" s="19" t="s">
        <v>7252</v>
      </c>
      <c r="D2394" s="6">
        <v>6600</v>
      </c>
      <c r="E2394" s="6">
        <v>6600</v>
      </c>
      <c r="F2394" s="6"/>
      <c r="G2394" s="6"/>
      <c r="H2394" s="31">
        <f>E2394-F2394</f>
        <v>6600</v>
      </c>
      <c r="I2394" s="6">
        <f>+I2393+G2394-H2394</f>
        <v>996610.55199999758</v>
      </c>
      <c r="J2394" s="19" t="s">
        <v>6798</v>
      </c>
      <c r="K2394" s="7"/>
      <c r="L2394" s="49" t="s">
        <v>5540</v>
      </c>
    </row>
    <row r="2395" spans="1:12" x14ac:dyDescent="0.2">
      <c r="A2395" s="105">
        <v>42088</v>
      </c>
      <c r="B2395" s="7">
        <v>6969</v>
      </c>
      <c r="C2395" s="19" t="s">
        <v>6206</v>
      </c>
      <c r="D2395" s="6">
        <v>4000</v>
      </c>
      <c r="E2395" s="6">
        <v>4000</v>
      </c>
      <c r="F2395" s="6"/>
      <c r="G2395" s="6"/>
      <c r="H2395" s="31">
        <f>E2395-F2395</f>
        <v>4000</v>
      </c>
      <c r="I2395" s="6">
        <f>+I2394+G2395-H2395</f>
        <v>992610.55199999758</v>
      </c>
      <c r="J2395" s="19" t="s">
        <v>7836</v>
      </c>
      <c r="K2395" s="7"/>
      <c r="L2395" s="49" t="s">
        <v>5540</v>
      </c>
    </row>
    <row r="2396" spans="1:12" x14ac:dyDescent="0.2">
      <c r="A2396" s="105">
        <v>42088</v>
      </c>
      <c r="B2396" s="7">
        <v>6970</v>
      </c>
      <c r="C2396" s="19" t="s">
        <v>7934</v>
      </c>
      <c r="D2396" s="6">
        <v>4000</v>
      </c>
      <c r="E2396" s="6">
        <v>4000</v>
      </c>
      <c r="F2396" s="6"/>
      <c r="G2396" s="6"/>
      <c r="H2396" s="31">
        <f>E2396-F2396</f>
        <v>4000</v>
      </c>
      <c r="I2396" s="6">
        <f>+I2395+G2396-H2396</f>
        <v>988610.55199999758</v>
      </c>
      <c r="J2396" s="19" t="s">
        <v>7933</v>
      </c>
      <c r="K2396" s="7"/>
      <c r="L2396" s="49" t="s">
        <v>5540</v>
      </c>
    </row>
    <row r="2397" spans="1:12" x14ac:dyDescent="0.2">
      <c r="A2397" s="105">
        <v>42088</v>
      </c>
      <c r="B2397" s="7">
        <v>6971</v>
      </c>
      <c r="C2397" s="19" t="s">
        <v>7846</v>
      </c>
      <c r="D2397" s="6">
        <v>8400</v>
      </c>
      <c r="E2397" s="6">
        <v>8400</v>
      </c>
      <c r="F2397" s="6"/>
      <c r="G2397" s="6"/>
      <c r="H2397" s="31">
        <f>E2397-F2397</f>
        <v>8400</v>
      </c>
      <c r="I2397" s="6">
        <f>+I2396+G2397-H2397</f>
        <v>980210.55199999758</v>
      </c>
      <c r="J2397" s="19" t="s">
        <v>7535</v>
      </c>
      <c r="K2397" s="7"/>
      <c r="L2397" s="49" t="s">
        <v>5540</v>
      </c>
    </row>
    <row r="2398" spans="1:12" x14ac:dyDescent="0.2">
      <c r="A2398" s="105">
        <v>42088</v>
      </c>
      <c r="B2398" s="7">
        <v>6972</v>
      </c>
      <c r="C2398" s="20" t="s">
        <v>7295</v>
      </c>
      <c r="D2398" s="6">
        <v>6000</v>
      </c>
      <c r="E2398" s="6">
        <v>6000</v>
      </c>
      <c r="F2398" s="6"/>
      <c r="G2398" s="6"/>
      <c r="H2398" s="31">
        <f>E2398-F2398</f>
        <v>6000</v>
      </c>
      <c r="I2398" s="6">
        <f>+I2397+G2398-H2398</f>
        <v>974210.55199999758</v>
      </c>
      <c r="J2398" s="19" t="s">
        <v>7167</v>
      </c>
      <c r="K2398" s="7"/>
      <c r="L2398" s="49" t="s">
        <v>5540</v>
      </c>
    </row>
    <row r="2399" spans="1:12" x14ac:dyDescent="0.2">
      <c r="A2399" s="105">
        <v>42088</v>
      </c>
      <c r="B2399" s="7">
        <v>6973</v>
      </c>
      <c r="C2399" s="20" t="s">
        <v>6294</v>
      </c>
      <c r="D2399" s="6">
        <v>6000</v>
      </c>
      <c r="E2399" s="6">
        <v>6000</v>
      </c>
      <c r="F2399" s="6"/>
      <c r="G2399" s="6"/>
      <c r="H2399" s="31">
        <f>E2399-F2399</f>
        <v>6000</v>
      </c>
      <c r="I2399" s="6">
        <f>+I2398+G2399-H2399</f>
        <v>968210.55199999758</v>
      </c>
      <c r="J2399" s="19" t="s">
        <v>7167</v>
      </c>
      <c r="K2399" s="7"/>
      <c r="L2399" s="49" t="s">
        <v>5540</v>
      </c>
    </row>
    <row r="2400" spans="1:12" x14ac:dyDescent="0.2">
      <c r="A2400" s="105">
        <v>42088</v>
      </c>
      <c r="B2400" s="7">
        <v>6974</v>
      </c>
      <c r="C2400" s="20" t="s">
        <v>7516</v>
      </c>
      <c r="D2400" s="6">
        <v>6000</v>
      </c>
      <c r="E2400" s="6">
        <v>6000</v>
      </c>
      <c r="F2400" s="6"/>
      <c r="G2400" s="6"/>
      <c r="H2400" s="31">
        <f>E2400-F2400</f>
        <v>6000</v>
      </c>
      <c r="I2400" s="6">
        <f>+I2399+G2400-H2400</f>
        <v>962210.55199999758</v>
      </c>
      <c r="J2400" s="19" t="s">
        <v>7167</v>
      </c>
      <c r="K2400" s="7"/>
      <c r="L2400" s="49" t="s">
        <v>5540</v>
      </c>
    </row>
    <row r="2401" spans="1:12" x14ac:dyDescent="0.2">
      <c r="A2401" s="105">
        <v>42088</v>
      </c>
      <c r="B2401" s="7">
        <v>6975</v>
      </c>
      <c r="C2401" s="20" t="s">
        <v>7846</v>
      </c>
      <c r="D2401" s="6">
        <v>7000</v>
      </c>
      <c r="E2401" s="6">
        <v>7000</v>
      </c>
      <c r="F2401" s="6"/>
      <c r="G2401" s="6"/>
      <c r="H2401" s="31">
        <f>E2401-F2401</f>
        <v>7000</v>
      </c>
      <c r="I2401" s="6">
        <f>+I2400+G2401-H2401</f>
        <v>955210.55199999758</v>
      </c>
      <c r="J2401" s="19" t="s">
        <v>7167</v>
      </c>
      <c r="K2401" s="7"/>
      <c r="L2401" s="49" t="s">
        <v>5540</v>
      </c>
    </row>
    <row r="2402" spans="1:12" x14ac:dyDescent="0.2">
      <c r="A2402" s="105">
        <v>42088</v>
      </c>
      <c r="B2402" s="7">
        <v>6976</v>
      </c>
      <c r="C2402" s="19" t="s">
        <v>6015</v>
      </c>
      <c r="D2402" s="6">
        <v>24886.45</v>
      </c>
      <c r="E2402" s="6">
        <v>24886.45</v>
      </c>
      <c r="F2402" s="6"/>
      <c r="G2402" s="6"/>
      <c r="H2402" s="31">
        <f>E2402-F2402</f>
        <v>24886.45</v>
      </c>
      <c r="I2402" s="6">
        <f>+I2401+G2402-H2402</f>
        <v>930324.10199999763</v>
      </c>
      <c r="J2402" s="19" t="s">
        <v>7932</v>
      </c>
      <c r="K2402" s="7"/>
      <c r="L2402" s="49" t="s">
        <v>5540</v>
      </c>
    </row>
    <row r="2403" spans="1:12" x14ac:dyDescent="0.2">
      <c r="A2403" s="105">
        <v>42089</v>
      </c>
      <c r="B2403" s="7">
        <v>6977</v>
      </c>
      <c r="C2403" s="19" t="s">
        <v>2921</v>
      </c>
      <c r="D2403" s="6">
        <v>93987</v>
      </c>
      <c r="E2403" s="6">
        <v>93987</v>
      </c>
      <c r="F2403" s="6">
        <v>3982.5</v>
      </c>
      <c r="G2403" s="6"/>
      <c r="H2403" s="31">
        <f>E2403-F2403</f>
        <v>90004.5</v>
      </c>
      <c r="I2403" s="6">
        <f>+I2402+G2403-H2403</f>
        <v>840319.60199999763</v>
      </c>
      <c r="J2403" s="19" t="s">
        <v>5941</v>
      </c>
      <c r="K2403" s="7">
        <v>5</v>
      </c>
      <c r="L2403" s="49" t="s">
        <v>5540</v>
      </c>
    </row>
    <row r="2404" spans="1:12" x14ac:dyDescent="0.2">
      <c r="A2404" s="105">
        <v>42090</v>
      </c>
      <c r="B2404" s="7">
        <v>6978</v>
      </c>
      <c r="C2404" s="19" t="s">
        <v>7799</v>
      </c>
      <c r="D2404" s="6">
        <v>3500</v>
      </c>
      <c r="E2404" s="6">
        <v>3500</v>
      </c>
      <c r="F2404" s="6"/>
      <c r="G2404" s="6"/>
      <c r="H2404" s="5">
        <f>E2404-F2404</f>
        <v>3500</v>
      </c>
      <c r="I2404" s="6">
        <f>+I2403+G2404-H2404</f>
        <v>836819.60199999763</v>
      </c>
      <c r="J2404" s="19" t="s">
        <v>7364</v>
      </c>
      <c r="K2404" s="7">
        <v>5</v>
      </c>
      <c r="L2404" s="49" t="s">
        <v>5540</v>
      </c>
    </row>
    <row r="2405" spans="1:12" x14ac:dyDescent="0.2">
      <c r="A2405" s="105">
        <v>42090</v>
      </c>
      <c r="B2405" s="7">
        <v>6979</v>
      </c>
      <c r="C2405" s="19" t="s">
        <v>7466</v>
      </c>
      <c r="D2405" s="6">
        <v>6000</v>
      </c>
      <c r="E2405" s="6">
        <v>6000</v>
      </c>
      <c r="F2405" s="6"/>
      <c r="G2405" s="6"/>
      <c r="H2405" s="31">
        <f>E2405-F2405</f>
        <v>6000</v>
      </c>
      <c r="I2405" s="6">
        <f>+I2404+G2405-H2405</f>
        <v>830819.60199999763</v>
      </c>
      <c r="J2405" s="19" t="s">
        <v>6080</v>
      </c>
      <c r="K2405" s="7"/>
      <c r="L2405" s="49" t="s">
        <v>5540</v>
      </c>
    </row>
    <row r="2406" spans="1:12" x14ac:dyDescent="0.2">
      <c r="A2406" s="105">
        <v>42093</v>
      </c>
      <c r="B2406" s="7">
        <v>6980</v>
      </c>
      <c r="C2406" s="19" t="s">
        <v>7830</v>
      </c>
      <c r="D2406" s="6">
        <v>151249.96</v>
      </c>
      <c r="E2406" s="6">
        <v>151249.96</v>
      </c>
      <c r="F2406" s="6">
        <f>E2406*0.05</f>
        <v>7562.4979999999996</v>
      </c>
      <c r="G2406" s="6"/>
      <c r="H2406" s="31">
        <f>E2406-F2406</f>
        <v>143687.462</v>
      </c>
      <c r="I2406" s="6">
        <f>+I2405+G2406-H2406</f>
        <v>687132.13999999757</v>
      </c>
      <c r="J2406" s="19" t="s">
        <v>7186</v>
      </c>
      <c r="K2406" s="7">
        <v>5</v>
      </c>
      <c r="L2406" s="49" t="s">
        <v>5540</v>
      </c>
    </row>
    <row r="2407" spans="1:12" x14ac:dyDescent="0.2">
      <c r="A2407" s="105">
        <v>42093</v>
      </c>
      <c r="B2407" s="7">
        <v>6981</v>
      </c>
      <c r="C2407" s="19" t="s">
        <v>7294</v>
      </c>
      <c r="D2407" s="6">
        <v>9550</v>
      </c>
      <c r="E2407" s="6">
        <v>9550</v>
      </c>
      <c r="F2407" s="6">
        <f>E2407*0.05</f>
        <v>477.5</v>
      </c>
      <c r="G2407" s="6"/>
      <c r="H2407" s="31">
        <f>E2407-F2407</f>
        <v>9072.5</v>
      </c>
      <c r="I2407" s="6">
        <f>+I2406+G2407-H2407</f>
        <v>678059.63999999757</v>
      </c>
      <c r="J2407" s="19" t="s">
        <v>2030</v>
      </c>
      <c r="K2407" s="7">
        <v>5</v>
      </c>
      <c r="L2407" s="49" t="s">
        <v>5540</v>
      </c>
    </row>
    <row r="2408" spans="1:12" x14ac:dyDescent="0.2">
      <c r="A2408" s="105">
        <v>42094</v>
      </c>
      <c r="B2408" s="7">
        <v>6982</v>
      </c>
      <c r="C2408" s="19" t="s">
        <v>6752</v>
      </c>
      <c r="D2408" s="6">
        <v>43506</v>
      </c>
      <c r="E2408" s="6">
        <v>43506</v>
      </c>
      <c r="F2408" s="6">
        <f>E2408*0.05</f>
        <v>2175.3000000000002</v>
      </c>
      <c r="G2408" s="6"/>
      <c r="H2408" s="5">
        <f>E2408-F2408</f>
        <v>41330.699999999997</v>
      </c>
      <c r="I2408" s="6">
        <f>+I2407+G2408-H2408</f>
        <v>636728.93999999762</v>
      </c>
      <c r="J2408" s="19" t="s">
        <v>48</v>
      </c>
      <c r="K2408" s="7">
        <v>5</v>
      </c>
      <c r="L2408" s="49" t="s">
        <v>5540</v>
      </c>
    </row>
    <row r="2409" spans="1:12" x14ac:dyDescent="0.2">
      <c r="A2409" s="105">
        <v>42094</v>
      </c>
      <c r="B2409" s="7">
        <v>6983</v>
      </c>
      <c r="C2409" s="19" t="s">
        <v>6291</v>
      </c>
      <c r="D2409" s="6">
        <v>10701</v>
      </c>
      <c r="E2409" s="6">
        <v>10701</v>
      </c>
      <c r="F2409" s="6">
        <f>E2409*0.05</f>
        <v>535.05000000000007</v>
      </c>
      <c r="G2409" s="6"/>
      <c r="H2409" s="5">
        <f>E2409-F2409</f>
        <v>10165.950000000001</v>
      </c>
      <c r="I2409" s="6">
        <f>+I2408+G2409-H2409</f>
        <v>626562.98999999766</v>
      </c>
      <c r="J2409" s="19" t="s">
        <v>7170</v>
      </c>
      <c r="K2409" s="7">
        <v>5</v>
      </c>
      <c r="L2409" s="49" t="s">
        <v>5540</v>
      </c>
    </row>
    <row r="2410" spans="1:12" x14ac:dyDescent="0.2">
      <c r="A2410" s="105">
        <v>42094</v>
      </c>
      <c r="B2410" s="7">
        <v>6984</v>
      </c>
      <c r="C2410" s="19" t="s">
        <v>120</v>
      </c>
      <c r="D2410" s="6">
        <v>20543.419999999998</v>
      </c>
      <c r="E2410" s="6">
        <v>20543.419999999998</v>
      </c>
      <c r="F2410" s="6">
        <v>870.48</v>
      </c>
      <c r="G2410" s="6"/>
      <c r="H2410" s="5">
        <f>E2410-F2410</f>
        <v>19672.939999999999</v>
      </c>
      <c r="I2410" s="6">
        <f>+I2409+G2410-H2410</f>
        <v>606890.04999999772</v>
      </c>
      <c r="J2410" s="19" t="s">
        <v>3481</v>
      </c>
      <c r="K2410" s="7">
        <v>5</v>
      </c>
      <c r="L2410" s="49" t="s">
        <v>5540</v>
      </c>
    </row>
    <row r="2411" spans="1:12" x14ac:dyDescent="0.2">
      <c r="A2411" s="105">
        <v>42094</v>
      </c>
      <c r="B2411" s="7">
        <v>6985</v>
      </c>
      <c r="C2411" s="19" t="s">
        <v>126</v>
      </c>
      <c r="D2411" s="6">
        <v>3804</v>
      </c>
      <c r="E2411" s="6">
        <v>3804</v>
      </c>
      <c r="F2411" s="6">
        <f>E2411*0.05</f>
        <v>190.20000000000002</v>
      </c>
      <c r="G2411" s="6"/>
      <c r="H2411" s="5">
        <f>E2411-F2411</f>
        <v>3613.8</v>
      </c>
      <c r="I2411" s="6">
        <f>+I2410+G2411-H2411</f>
        <v>603276.24999999767</v>
      </c>
      <c r="J2411" s="19" t="s">
        <v>5851</v>
      </c>
      <c r="K2411" s="7">
        <v>5</v>
      </c>
      <c r="L2411" s="49" t="s">
        <v>5540</v>
      </c>
    </row>
    <row r="2412" spans="1:12" x14ac:dyDescent="0.2">
      <c r="A2412" s="105">
        <v>42094</v>
      </c>
      <c r="B2412" s="7">
        <v>6986</v>
      </c>
      <c r="C2412" s="19" t="s">
        <v>5871</v>
      </c>
      <c r="D2412" s="6">
        <v>15163</v>
      </c>
      <c r="E2412" s="6">
        <v>15163</v>
      </c>
      <c r="F2412" s="6">
        <f>E2412*0.05</f>
        <v>758.15000000000009</v>
      </c>
      <c r="G2412" s="6"/>
      <c r="H2412" s="5">
        <f>E2412-F2412</f>
        <v>14404.85</v>
      </c>
      <c r="I2412" s="6">
        <f>+I2411+G2412-H2412</f>
        <v>588871.39999999769</v>
      </c>
      <c r="J2412" s="19" t="s">
        <v>7293</v>
      </c>
      <c r="K2412" s="7">
        <v>5</v>
      </c>
      <c r="L2412" s="49" t="s">
        <v>5540</v>
      </c>
    </row>
    <row r="2413" spans="1:12" x14ac:dyDescent="0.2">
      <c r="A2413" s="105">
        <v>42094</v>
      </c>
      <c r="B2413" s="7">
        <v>6987</v>
      </c>
      <c r="C2413" s="19" t="s">
        <v>7824</v>
      </c>
      <c r="D2413" s="6">
        <v>18100</v>
      </c>
      <c r="E2413" s="6">
        <v>18100</v>
      </c>
      <c r="F2413" s="6">
        <f>E2413*0.05</f>
        <v>905</v>
      </c>
      <c r="G2413" s="6"/>
      <c r="H2413" s="5">
        <f>E2413-F2413</f>
        <v>17195</v>
      </c>
      <c r="I2413" s="6">
        <f>+I2412+G2413-H2413</f>
        <v>571676.39999999769</v>
      </c>
      <c r="J2413" s="19" t="s">
        <v>128</v>
      </c>
      <c r="K2413" s="7">
        <v>5</v>
      </c>
      <c r="L2413" s="49" t="s">
        <v>5540</v>
      </c>
    </row>
    <row r="2414" spans="1:12" x14ac:dyDescent="0.2">
      <c r="A2414" s="105">
        <v>42094</v>
      </c>
      <c r="B2414" s="7">
        <v>6988</v>
      </c>
      <c r="C2414" s="19" t="s">
        <v>7533</v>
      </c>
      <c r="D2414" s="6">
        <v>24365.82</v>
      </c>
      <c r="E2414" s="6">
        <v>24365.82</v>
      </c>
      <c r="F2414" s="6">
        <v>1032.45</v>
      </c>
      <c r="G2414" s="6"/>
      <c r="H2414" s="5">
        <f>E2414-F2414</f>
        <v>23333.37</v>
      </c>
      <c r="I2414" s="6">
        <f>+I2413+G2414-H2414</f>
        <v>548343.0299999977</v>
      </c>
      <c r="J2414" s="19" t="s">
        <v>7484</v>
      </c>
      <c r="K2414" s="7">
        <v>5</v>
      </c>
      <c r="L2414" s="49" t="s">
        <v>5540</v>
      </c>
    </row>
    <row r="2415" spans="1:12" x14ac:dyDescent="0.2">
      <c r="A2415" s="105">
        <v>42094</v>
      </c>
      <c r="B2415" s="7">
        <v>6989</v>
      </c>
      <c r="C2415" s="19" t="s">
        <v>5550</v>
      </c>
      <c r="D2415" s="6">
        <v>7948.7</v>
      </c>
      <c r="E2415" s="6">
        <v>7948.7</v>
      </c>
      <c r="F2415" s="6">
        <v>397.44</v>
      </c>
      <c r="G2415" s="6"/>
      <c r="H2415" s="5">
        <f>E2415-F2415</f>
        <v>7551.26</v>
      </c>
      <c r="I2415" s="6">
        <f>+I2414+G2415-H2415</f>
        <v>540791.76999999769</v>
      </c>
      <c r="J2415" s="19" t="s">
        <v>48</v>
      </c>
      <c r="K2415" s="7">
        <v>5</v>
      </c>
      <c r="L2415" s="49" t="s">
        <v>5540</v>
      </c>
    </row>
    <row r="2416" spans="1:12" x14ac:dyDescent="0.2">
      <c r="A2416" s="105">
        <v>42094</v>
      </c>
      <c r="B2416" s="7">
        <v>6990</v>
      </c>
      <c r="C2416" s="19" t="s">
        <v>7931</v>
      </c>
      <c r="D2416" s="6">
        <v>4000</v>
      </c>
      <c r="E2416" s="6">
        <v>4000</v>
      </c>
      <c r="F2416" s="6"/>
      <c r="G2416" s="6"/>
      <c r="H2416" s="31">
        <f>E2416-F2416</f>
        <v>4000</v>
      </c>
      <c r="I2416" s="6">
        <f>+I2415+G2416-H2416</f>
        <v>536791.76999999769</v>
      </c>
      <c r="J2416" s="19" t="s">
        <v>7930</v>
      </c>
      <c r="K2416" s="7">
        <v>5</v>
      </c>
      <c r="L2416" s="49" t="s">
        <v>5540</v>
      </c>
    </row>
    <row r="2417" spans="1:12" x14ac:dyDescent="0.2">
      <c r="A2417" s="105">
        <v>42094</v>
      </c>
      <c r="B2417" s="7">
        <v>6991</v>
      </c>
      <c r="C2417" s="19" t="s">
        <v>6442</v>
      </c>
      <c r="D2417" s="6">
        <v>1300</v>
      </c>
      <c r="E2417" s="6">
        <v>1300</v>
      </c>
      <c r="F2417" s="6"/>
      <c r="G2417" s="6"/>
      <c r="H2417" s="5">
        <f>E2417-F2417</f>
        <v>1300</v>
      </c>
      <c r="I2417" s="6">
        <f>+I2416+G2417-H2417</f>
        <v>535491.76999999769</v>
      </c>
      <c r="J2417" s="19" t="s">
        <v>6080</v>
      </c>
      <c r="K2417" s="7"/>
      <c r="L2417" s="49" t="s">
        <v>5540</v>
      </c>
    </row>
    <row r="2418" spans="1:12" x14ac:dyDescent="0.2">
      <c r="A2418" s="105">
        <v>42094</v>
      </c>
      <c r="B2418" s="7">
        <v>6992</v>
      </c>
      <c r="C2418" s="20" t="s">
        <v>5790</v>
      </c>
      <c r="D2418" s="6"/>
      <c r="E2418" s="6"/>
      <c r="F2418" s="6">
        <f>E2418*0.05</f>
        <v>0</v>
      </c>
      <c r="G2418" s="6"/>
      <c r="H2418" s="5">
        <f>E2418-F2418</f>
        <v>0</v>
      </c>
      <c r="I2418" s="6">
        <f>+I2417+G2418-H2418</f>
        <v>535491.76999999769</v>
      </c>
      <c r="J2418" s="20" t="s">
        <v>5790</v>
      </c>
      <c r="K2418" s="7"/>
      <c r="L2418" s="49" t="s">
        <v>5789</v>
      </c>
    </row>
    <row r="2419" spans="1:12" x14ac:dyDescent="0.2">
      <c r="A2419" s="105">
        <v>42094</v>
      </c>
      <c r="B2419" s="7">
        <v>6993</v>
      </c>
      <c r="C2419" s="19" t="s">
        <v>7524</v>
      </c>
      <c r="D2419" s="6">
        <v>2990</v>
      </c>
      <c r="E2419" s="6">
        <v>2990</v>
      </c>
      <c r="F2419" s="6"/>
      <c r="G2419" s="6"/>
      <c r="H2419" s="5">
        <f>E2419-F2419</f>
        <v>2990</v>
      </c>
      <c r="I2419" s="6">
        <f>+I2418+G2419-H2419</f>
        <v>532501.76999999769</v>
      </c>
      <c r="J2419" s="19" t="s">
        <v>7523</v>
      </c>
      <c r="K2419" s="7"/>
      <c r="L2419" s="49" t="s">
        <v>5540</v>
      </c>
    </row>
    <row r="2420" spans="1:12" x14ac:dyDescent="0.2">
      <c r="A2420" s="105">
        <v>42094</v>
      </c>
      <c r="B2420" s="7">
        <v>6994</v>
      </c>
      <c r="C2420" s="19" t="s">
        <v>418</v>
      </c>
      <c r="D2420" s="6">
        <v>2400</v>
      </c>
      <c r="E2420" s="6">
        <v>2400</v>
      </c>
      <c r="F2420" s="6"/>
      <c r="G2420" s="6"/>
      <c r="H2420" s="31">
        <f>E2420-F2420</f>
        <v>2400</v>
      </c>
      <c r="I2420" s="6">
        <f>+I2419+G2420-H2420</f>
        <v>530101.76999999769</v>
      </c>
      <c r="J2420" s="19" t="s">
        <v>6080</v>
      </c>
      <c r="K2420" s="7"/>
      <c r="L2420" s="49" t="s">
        <v>5540</v>
      </c>
    </row>
    <row r="2421" spans="1:12" x14ac:dyDescent="0.2">
      <c r="A2421" s="105">
        <v>42094</v>
      </c>
      <c r="B2421" s="7">
        <v>6995</v>
      </c>
      <c r="C2421" s="19" t="s">
        <v>582</v>
      </c>
      <c r="D2421" s="6">
        <v>10590</v>
      </c>
      <c r="E2421" s="6">
        <v>10590</v>
      </c>
      <c r="F2421" s="6">
        <v>448.73</v>
      </c>
      <c r="G2421" s="6"/>
      <c r="H2421" s="5">
        <f>E2421-F2421</f>
        <v>10141.27</v>
      </c>
      <c r="I2421" s="6">
        <f>+I2420+G2421-H2421</f>
        <v>519960.49999999767</v>
      </c>
      <c r="J2421" s="19" t="s">
        <v>7655</v>
      </c>
      <c r="K2421" s="7">
        <v>5</v>
      </c>
      <c r="L2421" s="49" t="s">
        <v>5540</v>
      </c>
    </row>
    <row r="2422" spans="1:12" x14ac:dyDescent="0.2">
      <c r="A2422" s="105">
        <v>42094</v>
      </c>
      <c r="B2422" s="7">
        <v>6996</v>
      </c>
      <c r="C2422" s="19" t="s">
        <v>7136</v>
      </c>
      <c r="D2422" s="6">
        <v>3500</v>
      </c>
      <c r="E2422" s="6">
        <v>3500</v>
      </c>
      <c r="F2422" s="6">
        <f>E2422*0.05</f>
        <v>175</v>
      </c>
      <c r="G2422" s="6"/>
      <c r="H2422" s="5">
        <f>E2422-F2422</f>
        <v>3325</v>
      </c>
      <c r="I2422" s="6">
        <f>+I2421+G2422-H2422</f>
        <v>516635.49999999767</v>
      </c>
      <c r="J2422" s="19" t="s">
        <v>7929</v>
      </c>
      <c r="K2422" s="7">
        <v>5</v>
      </c>
      <c r="L2422" s="49" t="s">
        <v>5540</v>
      </c>
    </row>
    <row r="2423" spans="1:12" x14ac:dyDescent="0.2">
      <c r="A2423" s="105">
        <v>42094</v>
      </c>
      <c r="B2423" s="7">
        <v>6997</v>
      </c>
      <c r="C2423" s="19" t="s">
        <v>7819</v>
      </c>
      <c r="D2423" s="6">
        <v>1000</v>
      </c>
      <c r="E2423" s="6">
        <v>1000</v>
      </c>
      <c r="F2423" s="6"/>
      <c r="G2423" s="6"/>
      <c r="H2423" s="5">
        <f>E2423-F2423</f>
        <v>1000</v>
      </c>
      <c r="I2423" s="6">
        <f>+I2422+G2423-H2423</f>
        <v>515635.49999999767</v>
      </c>
      <c r="J2423" s="19" t="s">
        <v>6080</v>
      </c>
      <c r="K2423" s="7"/>
      <c r="L2423" s="49" t="s">
        <v>5540</v>
      </c>
    </row>
    <row r="2424" spans="1:12" x14ac:dyDescent="0.2">
      <c r="A2424" s="105">
        <v>42094</v>
      </c>
      <c r="B2424" s="7">
        <v>6998</v>
      </c>
      <c r="C2424" s="20" t="s">
        <v>5790</v>
      </c>
      <c r="D2424" s="6"/>
      <c r="E2424" s="6"/>
      <c r="F2424" s="6">
        <f>E2424*0.05</f>
        <v>0</v>
      </c>
      <c r="G2424" s="6"/>
      <c r="H2424" s="5">
        <f>E2424-F2424</f>
        <v>0</v>
      </c>
      <c r="I2424" s="6">
        <f>+I2423+G2424-H2424</f>
        <v>515635.49999999767</v>
      </c>
      <c r="J2424" s="20" t="s">
        <v>5790</v>
      </c>
      <c r="K2424" s="7"/>
      <c r="L2424" s="49" t="s">
        <v>5789</v>
      </c>
    </row>
    <row r="2425" spans="1:12" x14ac:dyDescent="0.2">
      <c r="A2425" s="105">
        <v>42094</v>
      </c>
      <c r="B2425" s="7">
        <v>6999</v>
      </c>
      <c r="C2425" s="19" t="s">
        <v>7928</v>
      </c>
      <c r="D2425" s="6">
        <v>3445</v>
      </c>
      <c r="E2425" s="6">
        <v>3445</v>
      </c>
      <c r="F2425" s="6">
        <f>E2425*0.05</f>
        <v>172.25</v>
      </c>
      <c r="G2425" s="6"/>
      <c r="H2425" s="5">
        <f>E2425-F2425</f>
        <v>3272.75</v>
      </c>
      <c r="I2425" s="6">
        <f>+I2424+G2425-H2425</f>
        <v>512362.74999999767</v>
      </c>
      <c r="J2425" s="19" t="s">
        <v>7927</v>
      </c>
      <c r="K2425" s="7">
        <v>5</v>
      </c>
      <c r="L2425" s="49" t="s">
        <v>5540</v>
      </c>
    </row>
    <row r="2426" spans="1:12" x14ac:dyDescent="0.2">
      <c r="A2426" s="105">
        <v>42094</v>
      </c>
      <c r="B2426" s="7">
        <v>7000</v>
      </c>
      <c r="C2426" s="19" t="s">
        <v>7029</v>
      </c>
      <c r="D2426" s="6">
        <v>2000</v>
      </c>
      <c r="E2426" s="6">
        <v>2000</v>
      </c>
      <c r="F2426" s="6"/>
      <c r="G2426" s="6"/>
      <c r="H2426" s="5">
        <f>E2426-F2426</f>
        <v>2000</v>
      </c>
      <c r="I2426" s="6">
        <f>+I2425+G2426-H2426</f>
        <v>510362.74999999767</v>
      </c>
      <c r="J2426" s="19" t="s">
        <v>6080</v>
      </c>
      <c r="K2426" s="7"/>
      <c r="L2426" s="49" t="s">
        <v>5540</v>
      </c>
    </row>
    <row r="2427" spans="1:12" x14ac:dyDescent="0.2">
      <c r="A2427" s="105">
        <v>42094</v>
      </c>
      <c r="B2427" s="7">
        <v>7001</v>
      </c>
      <c r="C2427" s="19" t="s">
        <v>267</v>
      </c>
      <c r="D2427" s="6">
        <v>11500</v>
      </c>
      <c r="E2427" s="6">
        <v>11500</v>
      </c>
      <c r="F2427" s="6">
        <v>487.29</v>
      </c>
      <c r="G2427" s="6"/>
      <c r="H2427" s="5">
        <f>E2427-F2427</f>
        <v>11012.71</v>
      </c>
      <c r="I2427" s="6">
        <f>+I2426+G2427-H2427</f>
        <v>499350.03999999765</v>
      </c>
      <c r="J2427" s="19" t="s">
        <v>7926</v>
      </c>
      <c r="K2427" s="7">
        <v>5</v>
      </c>
      <c r="L2427" s="49" t="s">
        <v>5540</v>
      </c>
    </row>
    <row r="2428" spans="1:12" x14ac:dyDescent="0.2">
      <c r="A2428" s="105">
        <v>42094</v>
      </c>
      <c r="B2428" s="7">
        <v>7002</v>
      </c>
      <c r="C2428" s="19" t="s">
        <v>7925</v>
      </c>
      <c r="D2428" s="6">
        <v>3000</v>
      </c>
      <c r="E2428" s="6">
        <v>3000</v>
      </c>
      <c r="F2428" s="6"/>
      <c r="G2428" s="6"/>
      <c r="H2428" s="5">
        <f>E2428-F2428</f>
        <v>3000</v>
      </c>
      <c r="I2428" s="6">
        <f>+I2427+G2428-H2428</f>
        <v>496350.03999999765</v>
      </c>
      <c r="J2428" s="19" t="s">
        <v>7924</v>
      </c>
      <c r="K2428" s="7"/>
      <c r="L2428" s="49" t="s">
        <v>5540</v>
      </c>
    </row>
    <row r="2429" spans="1:12" x14ac:dyDescent="0.2">
      <c r="A2429" s="105">
        <v>42094</v>
      </c>
      <c r="B2429" s="7">
        <v>7003</v>
      </c>
      <c r="C2429" s="19" t="s">
        <v>7566</v>
      </c>
      <c r="D2429" s="6">
        <v>400</v>
      </c>
      <c r="E2429" s="6">
        <v>400</v>
      </c>
      <c r="F2429" s="6"/>
      <c r="G2429" s="6"/>
      <c r="H2429" s="5">
        <f>E2429-F2429</f>
        <v>400</v>
      </c>
      <c r="I2429" s="6">
        <f>+I2428+G2429-H2429</f>
        <v>495950.03999999765</v>
      </c>
      <c r="J2429" s="19" t="s">
        <v>7393</v>
      </c>
      <c r="K2429" s="7">
        <v>5</v>
      </c>
      <c r="L2429" s="49" t="s">
        <v>5540</v>
      </c>
    </row>
    <row r="2430" spans="1:12" x14ac:dyDescent="0.2">
      <c r="A2430" s="105">
        <v>42094</v>
      </c>
      <c r="B2430" s="7">
        <v>7004</v>
      </c>
      <c r="C2430" s="19" t="s">
        <v>7514</v>
      </c>
      <c r="D2430" s="6">
        <v>2900</v>
      </c>
      <c r="E2430" s="6">
        <v>2900</v>
      </c>
      <c r="F2430" s="6"/>
      <c r="G2430" s="6"/>
      <c r="H2430" s="5">
        <f>E2430-F2430</f>
        <v>2900</v>
      </c>
      <c r="I2430" s="6">
        <f>+I2429+G2430-H2430</f>
        <v>493050.03999999765</v>
      </c>
      <c r="J2430" s="19" t="s">
        <v>7923</v>
      </c>
      <c r="K2430" s="7"/>
      <c r="L2430" s="49" t="s">
        <v>5540</v>
      </c>
    </row>
    <row r="2431" spans="1:12" x14ac:dyDescent="0.2">
      <c r="A2431" s="105">
        <v>42094</v>
      </c>
      <c r="B2431" s="7">
        <v>7005</v>
      </c>
      <c r="C2431" s="19" t="s">
        <v>6206</v>
      </c>
      <c r="D2431" s="6">
        <v>2475</v>
      </c>
      <c r="E2431" s="6">
        <v>2475</v>
      </c>
      <c r="F2431" s="6"/>
      <c r="G2431" s="6"/>
      <c r="H2431" s="5">
        <f>E2431-F2431</f>
        <v>2475</v>
      </c>
      <c r="I2431" s="6">
        <f>+I2430+G2431-H2431</f>
        <v>490575.03999999765</v>
      </c>
      <c r="J2431" s="19" t="s">
        <v>7922</v>
      </c>
      <c r="K2431" s="7"/>
      <c r="L2431" s="49" t="s">
        <v>5540</v>
      </c>
    </row>
    <row r="2432" spans="1:12" x14ac:dyDescent="0.2">
      <c r="A2432" s="105">
        <v>42094</v>
      </c>
      <c r="B2432" s="7">
        <v>7006</v>
      </c>
      <c r="C2432" s="19" t="s">
        <v>7799</v>
      </c>
      <c r="D2432" s="6">
        <v>3500</v>
      </c>
      <c r="E2432" s="6">
        <v>3500</v>
      </c>
      <c r="F2432" s="6"/>
      <c r="G2432" s="6"/>
      <c r="H2432" s="5">
        <f>E2432-F2432</f>
        <v>3500</v>
      </c>
      <c r="I2432" s="6">
        <f>+I2431+G2432-H2432</f>
        <v>487075.03999999765</v>
      </c>
      <c r="J2432" s="19" t="s">
        <v>7364</v>
      </c>
      <c r="K2432" s="7">
        <v>5</v>
      </c>
      <c r="L2432" s="49" t="s">
        <v>5540</v>
      </c>
    </row>
    <row r="2433" spans="1:12" x14ac:dyDescent="0.2">
      <c r="A2433" s="105"/>
      <c r="B2433" s="7"/>
      <c r="C2433" s="19" t="s">
        <v>7117</v>
      </c>
      <c r="D2433" s="6">
        <v>2978.02</v>
      </c>
      <c r="E2433" s="6">
        <v>2978.02</v>
      </c>
      <c r="F2433" s="6"/>
      <c r="G2433" s="6"/>
      <c r="H2433" s="5">
        <f>E2433-F2433</f>
        <v>2978.02</v>
      </c>
      <c r="I2433" s="6">
        <f>+I2432+G2433-H2433</f>
        <v>484097.01999999763</v>
      </c>
      <c r="J2433" s="19"/>
      <c r="K2433" s="7"/>
    </row>
    <row r="2434" spans="1:12" x14ac:dyDescent="0.2">
      <c r="A2434" s="19"/>
      <c r="B2434" s="7"/>
      <c r="C2434" s="87" t="s">
        <v>7921</v>
      </c>
      <c r="D2434" s="4"/>
      <c r="E2434" s="4"/>
      <c r="F2434" s="4"/>
      <c r="G2434" s="4"/>
      <c r="H2434" s="4"/>
      <c r="I2434" s="13">
        <f>+I2433+G2434-H2434</f>
        <v>484097.01999999763</v>
      </c>
      <c r="J2434" s="19"/>
      <c r="K2434" s="7"/>
    </row>
    <row r="2435" spans="1:12" x14ac:dyDescent="0.2">
      <c r="A2435" s="105">
        <v>42095</v>
      </c>
      <c r="B2435" s="7">
        <v>7007</v>
      </c>
      <c r="C2435" s="19" t="s">
        <v>7920</v>
      </c>
      <c r="D2435" s="6">
        <v>2000</v>
      </c>
      <c r="E2435" s="6">
        <v>2000</v>
      </c>
      <c r="F2435" s="6">
        <v>200</v>
      </c>
      <c r="G2435" s="6"/>
      <c r="H2435" s="5">
        <f>E2435-F2435</f>
        <v>1800</v>
      </c>
      <c r="I2435" s="6">
        <f>+I2434+G2435-H2435</f>
        <v>482297.01999999763</v>
      </c>
      <c r="J2435" s="20" t="s">
        <v>7656</v>
      </c>
      <c r="K2435" s="7"/>
      <c r="L2435" t="s">
        <v>5540</v>
      </c>
    </row>
    <row r="2436" spans="1:12" x14ac:dyDescent="0.2">
      <c r="A2436" s="105">
        <v>42095</v>
      </c>
      <c r="B2436" s="7">
        <v>7008</v>
      </c>
      <c r="C2436" s="20" t="s">
        <v>7919</v>
      </c>
      <c r="D2436" s="6">
        <v>500</v>
      </c>
      <c r="E2436" s="6">
        <v>500</v>
      </c>
      <c r="F2436" s="6"/>
      <c r="G2436" s="6"/>
      <c r="H2436" s="5">
        <f>E2436-F2436</f>
        <v>500</v>
      </c>
      <c r="I2436" s="6">
        <f>+I2435+G2436-H2436</f>
        <v>481797.01999999763</v>
      </c>
      <c r="J2436" s="20" t="s">
        <v>7918</v>
      </c>
      <c r="K2436" s="7"/>
      <c r="L2436" t="s">
        <v>5540</v>
      </c>
    </row>
    <row r="2437" spans="1:12" x14ac:dyDescent="0.2">
      <c r="A2437" s="105">
        <v>42101</v>
      </c>
      <c r="B2437" s="7">
        <v>7009</v>
      </c>
      <c r="C2437" s="19" t="s">
        <v>7917</v>
      </c>
      <c r="D2437" s="6">
        <v>6870</v>
      </c>
      <c r="E2437" s="6">
        <v>6870</v>
      </c>
      <c r="F2437" s="6"/>
      <c r="G2437" s="6"/>
      <c r="H2437" s="5">
        <f>E2437-F2437</f>
        <v>6870</v>
      </c>
      <c r="I2437" s="6">
        <f>+I2436+G2437-H2437</f>
        <v>474927.01999999763</v>
      </c>
      <c r="J2437" s="19" t="s">
        <v>7916</v>
      </c>
      <c r="K2437" s="7">
        <v>5</v>
      </c>
      <c r="L2437" t="s">
        <v>5540</v>
      </c>
    </row>
    <row r="2438" spans="1:12" x14ac:dyDescent="0.2">
      <c r="A2438" s="105">
        <v>42103</v>
      </c>
      <c r="B2438" s="7">
        <v>7010</v>
      </c>
      <c r="C2438" s="19" t="s">
        <v>5790</v>
      </c>
      <c r="D2438" s="6"/>
      <c r="E2438" s="6"/>
      <c r="F2438" s="6">
        <f>E2438*0.05</f>
        <v>0</v>
      </c>
      <c r="G2438" s="6"/>
      <c r="H2438" s="5">
        <f>E2438-F2438</f>
        <v>0</v>
      </c>
      <c r="I2438" s="6">
        <f>+I2437+G2438-H2438</f>
        <v>474927.01999999763</v>
      </c>
      <c r="J2438" s="19" t="s">
        <v>5790</v>
      </c>
      <c r="K2438" s="7"/>
      <c r="L2438" t="s">
        <v>5789</v>
      </c>
    </row>
    <row r="2439" spans="1:12" x14ac:dyDescent="0.2">
      <c r="A2439" s="105">
        <v>42103</v>
      </c>
      <c r="B2439" s="7">
        <v>7011</v>
      </c>
      <c r="C2439" s="19" t="s">
        <v>7915</v>
      </c>
      <c r="D2439" s="6">
        <v>1300</v>
      </c>
      <c r="E2439" s="6">
        <v>1300</v>
      </c>
      <c r="F2439" s="6">
        <v>130</v>
      </c>
      <c r="G2439" s="6"/>
      <c r="H2439" s="5">
        <f>E2439-F2439</f>
        <v>1170</v>
      </c>
      <c r="I2439" s="6">
        <f>+I2438+G2439-H2439</f>
        <v>473757.01999999763</v>
      </c>
      <c r="J2439" s="19" t="s">
        <v>7914</v>
      </c>
      <c r="K2439" s="7">
        <v>5</v>
      </c>
      <c r="L2439" t="s">
        <v>5540</v>
      </c>
    </row>
    <row r="2440" spans="1:12" x14ac:dyDescent="0.2">
      <c r="A2440" s="105">
        <v>42104</v>
      </c>
      <c r="B2440" s="7">
        <v>7012</v>
      </c>
      <c r="C2440" s="19" t="s">
        <v>7799</v>
      </c>
      <c r="D2440" s="6">
        <v>3500</v>
      </c>
      <c r="E2440" s="6">
        <v>3500</v>
      </c>
      <c r="F2440" s="6"/>
      <c r="G2440" s="6"/>
      <c r="H2440" s="5">
        <f>E2440-F2440</f>
        <v>3500</v>
      </c>
      <c r="I2440" s="6">
        <f>+I2439+G2440-H2440</f>
        <v>470257.01999999763</v>
      </c>
      <c r="J2440" s="19" t="s">
        <v>7364</v>
      </c>
      <c r="K2440" s="7">
        <v>5</v>
      </c>
      <c r="L2440" t="s">
        <v>5540</v>
      </c>
    </row>
    <row r="2441" spans="1:12" x14ac:dyDescent="0.2">
      <c r="A2441" s="105">
        <v>42104</v>
      </c>
      <c r="B2441" s="7">
        <v>7013</v>
      </c>
      <c r="C2441" s="19" t="s">
        <v>7912</v>
      </c>
      <c r="D2441" s="6">
        <v>500</v>
      </c>
      <c r="E2441" s="6">
        <v>500</v>
      </c>
      <c r="F2441" s="6">
        <f>E2441*0.05</f>
        <v>25</v>
      </c>
      <c r="G2441" s="6"/>
      <c r="H2441" s="5">
        <f>E2441-F2441</f>
        <v>475</v>
      </c>
      <c r="I2441" s="6">
        <f>+I2440+G2441-H2441</f>
        <v>469782.01999999763</v>
      </c>
      <c r="J2441" s="19" t="s">
        <v>7913</v>
      </c>
      <c r="K2441" s="7">
        <v>5</v>
      </c>
      <c r="L2441" t="s">
        <v>5540</v>
      </c>
    </row>
    <row r="2442" spans="1:12" x14ac:dyDescent="0.2">
      <c r="A2442" s="105">
        <v>42107</v>
      </c>
      <c r="B2442" s="7">
        <v>7014</v>
      </c>
      <c r="C2442" s="19" t="s">
        <v>7912</v>
      </c>
      <c r="D2442" s="6">
        <v>4300</v>
      </c>
      <c r="E2442" s="6">
        <v>4300</v>
      </c>
      <c r="F2442" s="6">
        <v>430</v>
      </c>
      <c r="G2442" s="6"/>
      <c r="H2442" s="5">
        <f>E2442-F2442</f>
        <v>3870</v>
      </c>
      <c r="I2442" s="6">
        <f>+I2441+G2442-H2442</f>
        <v>465912.01999999763</v>
      </c>
      <c r="J2442" s="19" t="s">
        <v>7911</v>
      </c>
      <c r="K2442" s="7">
        <v>5</v>
      </c>
      <c r="L2442" t="s">
        <v>5540</v>
      </c>
    </row>
    <row r="2443" spans="1:12" x14ac:dyDescent="0.2">
      <c r="A2443" s="105">
        <v>42107</v>
      </c>
      <c r="B2443" s="7">
        <v>7015</v>
      </c>
      <c r="C2443" s="19" t="s">
        <v>7029</v>
      </c>
      <c r="D2443" s="6">
        <v>1200</v>
      </c>
      <c r="E2443" s="6">
        <v>1200</v>
      </c>
      <c r="F2443" s="6"/>
      <c r="G2443" s="6"/>
      <c r="H2443" s="5">
        <f>E2443-F2443</f>
        <v>1200</v>
      </c>
      <c r="I2443" s="6">
        <f>+I2442+G2443-H2443</f>
        <v>464712.01999999763</v>
      </c>
      <c r="J2443" s="19" t="s">
        <v>3820</v>
      </c>
      <c r="K2443" s="7"/>
      <c r="L2443" t="s">
        <v>5540</v>
      </c>
    </row>
    <row r="2444" spans="1:12" x14ac:dyDescent="0.2">
      <c r="A2444" s="105">
        <v>42108</v>
      </c>
      <c r="B2444" s="7">
        <v>7016</v>
      </c>
      <c r="C2444" s="19" t="s">
        <v>7029</v>
      </c>
      <c r="D2444" s="6">
        <v>1000</v>
      </c>
      <c r="E2444" s="6">
        <v>1000</v>
      </c>
      <c r="F2444" s="6"/>
      <c r="G2444" s="6"/>
      <c r="H2444" s="5">
        <f>E2444-F2444</f>
        <v>1000</v>
      </c>
      <c r="I2444" s="6">
        <f>+I2443+G2444-H2444</f>
        <v>463712.01999999763</v>
      </c>
      <c r="J2444" s="19" t="s">
        <v>3820</v>
      </c>
      <c r="K2444" s="7"/>
      <c r="L2444" t="s">
        <v>5540</v>
      </c>
    </row>
    <row r="2445" spans="1:12" x14ac:dyDescent="0.2">
      <c r="A2445" s="105">
        <v>42111</v>
      </c>
      <c r="B2445" s="7">
        <v>7017</v>
      </c>
      <c r="C2445" s="19" t="s">
        <v>5790</v>
      </c>
      <c r="D2445" s="6"/>
      <c r="E2445" s="6"/>
      <c r="F2445" s="6">
        <f>E2445*0.05</f>
        <v>0</v>
      </c>
      <c r="G2445" s="6"/>
      <c r="H2445" s="5">
        <f>E2445-F2445</f>
        <v>0</v>
      </c>
      <c r="I2445" s="6">
        <f>+I2444+G2445-H2445</f>
        <v>463712.01999999763</v>
      </c>
      <c r="J2445" s="19" t="s">
        <v>5790</v>
      </c>
      <c r="K2445" s="7"/>
      <c r="L2445" t="s">
        <v>5789</v>
      </c>
    </row>
    <row r="2446" spans="1:12" x14ac:dyDescent="0.2">
      <c r="A2446" s="105">
        <v>42111</v>
      </c>
      <c r="B2446" s="7">
        <v>7018</v>
      </c>
      <c r="C2446" s="19" t="s">
        <v>7799</v>
      </c>
      <c r="D2446" s="6">
        <v>3500</v>
      </c>
      <c r="E2446" s="6">
        <v>3500</v>
      </c>
      <c r="F2446" s="6"/>
      <c r="G2446" s="6"/>
      <c r="H2446" s="5">
        <f>E2446-F2446</f>
        <v>3500</v>
      </c>
      <c r="I2446" s="6">
        <f>+I2445+G2446-H2446</f>
        <v>460212.01999999763</v>
      </c>
      <c r="J2446" s="19" t="s">
        <v>7364</v>
      </c>
      <c r="K2446" s="7">
        <v>5</v>
      </c>
      <c r="L2446" t="s">
        <v>5540</v>
      </c>
    </row>
    <row r="2447" spans="1:12" x14ac:dyDescent="0.2">
      <c r="A2447" s="105">
        <v>42111</v>
      </c>
      <c r="B2447" s="7">
        <v>7019</v>
      </c>
      <c r="C2447" s="19" t="s">
        <v>7466</v>
      </c>
      <c r="D2447" s="6">
        <v>4000</v>
      </c>
      <c r="E2447" s="6">
        <v>4000</v>
      </c>
      <c r="F2447" s="6"/>
      <c r="G2447" s="6"/>
      <c r="H2447" s="5">
        <f>E2447-F2447</f>
        <v>4000</v>
      </c>
      <c r="I2447" s="6">
        <f>+I2446+G2447-H2447</f>
        <v>456212.01999999763</v>
      </c>
      <c r="J2447" s="19" t="s">
        <v>6080</v>
      </c>
      <c r="K2447" s="7"/>
      <c r="L2447" t="s">
        <v>5540</v>
      </c>
    </row>
    <row r="2448" spans="1:12" x14ac:dyDescent="0.2">
      <c r="A2448" s="105">
        <v>42118</v>
      </c>
      <c r="B2448" s="7">
        <v>7020</v>
      </c>
      <c r="C2448" s="19" t="s">
        <v>5790</v>
      </c>
      <c r="D2448" s="6"/>
      <c r="E2448" s="6"/>
      <c r="F2448" s="6">
        <f>E2448*0.05</f>
        <v>0</v>
      </c>
      <c r="G2448" s="6"/>
      <c r="H2448" s="5">
        <f>E2448-F2448</f>
        <v>0</v>
      </c>
      <c r="I2448" s="6">
        <f>+I2447+G2448-H2448</f>
        <v>456212.01999999763</v>
      </c>
      <c r="J2448" s="19" t="s">
        <v>5790</v>
      </c>
      <c r="K2448" s="7"/>
      <c r="L2448" t="s">
        <v>5789</v>
      </c>
    </row>
    <row r="2449" spans="1:12" x14ac:dyDescent="0.2">
      <c r="A2449" s="105">
        <v>42118</v>
      </c>
      <c r="B2449" s="7">
        <v>7021</v>
      </c>
      <c r="C2449" s="19" t="s">
        <v>7799</v>
      </c>
      <c r="D2449" s="6">
        <v>3500</v>
      </c>
      <c r="E2449" s="6">
        <v>3500</v>
      </c>
      <c r="F2449" s="6"/>
      <c r="G2449" s="6"/>
      <c r="H2449" s="5">
        <f>E2449-F2449</f>
        <v>3500</v>
      </c>
      <c r="I2449" s="6">
        <f>+I2448+G2449-H2449</f>
        <v>452712.01999999763</v>
      </c>
      <c r="J2449" s="19" t="s">
        <v>7364</v>
      </c>
      <c r="K2449" s="7">
        <v>5</v>
      </c>
      <c r="L2449" t="s">
        <v>5540</v>
      </c>
    </row>
    <row r="2450" spans="1:12" x14ac:dyDescent="0.2">
      <c r="A2450" s="105">
        <v>42118</v>
      </c>
      <c r="B2450" s="7">
        <v>7022</v>
      </c>
      <c r="C2450" s="19" t="s">
        <v>5790</v>
      </c>
      <c r="D2450" s="6"/>
      <c r="E2450" s="6"/>
      <c r="F2450" s="6">
        <f>E2450*0.05</f>
        <v>0</v>
      </c>
      <c r="G2450" s="6"/>
      <c r="H2450" s="5">
        <f>E2450-F2450</f>
        <v>0</v>
      </c>
      <c r="I2450" s="6">
        <f>+I2449+G2450-H2450</f>
        <v>452712.01999999763</v>
      </c>
      <c r="J2450" s="19" t="s">
        <v>5790</v>
      </c>
      <c r="K2450" s="7"/>
      <c r="L2450" t="s">
        <v>5789</v>
      </c>
    </row>
    <row r="2451" spans="1:12" x14ac:dyDescent="0.2">
      <c r="A2451" s="105">
        <v>42118</v>
      </c>
      <c r="B2451" s="7">
        <v>7023</v>
      </c>
      <c r="C2451" s="19" t="s">
        <v>5790</v>
      </c>
      <c r="D2451" s="6"/>
      <c r="E2451" s="6"/>
      <c r="F2451" s="6">
        <f>E2451*0.05</f>
        <v>0</v>
      </c>
      <c r="G2451" s="6"/>
      <c r="H2451" s="6">
        <f>E2451-F2451</f>
        <v>0</v>
      </c>
      <c r="I2451" s="6">
        <f>+I2450+G2451-H2451</f>
        <v>452712.01999999763</v>
      </c>
      <c r="J2451" s="19" t="s">
        <v>5790</v>
      </c>
      <c r="K2451" s="7"/>
      <c r="L2451" t="s">
        <v>5789</v>
      </c>
    </row>
    <row r="2452" spans="1:12" x14ac:dyDescent="0.2">
      <c r="A2452" s="105">
        <v>42117</v>
      </c>
      <c r="B2452" s="7"/>
      <c r="C2452" s="19" t="s">
        <v>6097</v>
      </c>
      <c r="D2452" s="6"/>
      <c r="E2452" s="6"/>
      <c r="F2452" s="6"/>
      <c r="G2452" s="6">
        <v>1031721.31</v>
      </c>
      <c r="H2452" s="6"/>
      <c r="I2452" s="6">
        <f>+I2451+G2452-H2452</f>
        <v>1484433.3299999977</v>
      </c>
      <c r="J2452" s="19"/>
      <c r="K2452" s="7"/>
    </row>
    <row r="2453" spans="1:12" x14ac:dyDescent="0.2">
      <c r="A2453" s="105">
        <v>42117</v>
      </c>
      <c r="B2453" s="7"/>
      <c r="C2453" s="19" t="s">
        <v>6213</v>
      </c>
      <c r="D2453" s="6">
        <v>458900</v>
      </c>
      <c r="E2453" s="6">
        <v>458900</v>
      </c>
      <c r="F2453" s="6"/>
      <c r="G2453" s="6"/>
      <c r="H2453" s="6">
        <f>E2453-F2453</f>
        <v>458900</v>
      </c>
      <c r="I2453" s="6">
        <f>+I2452+G2453-H2453</f>
        <v>1025533.3299999977</v>
      </c>
      <c r="J2453" s="19" t="s">
        <v>7910</v>
      </c>
      <c r="K2453" s="7"/>
    </row>
    <row r="2454" spans="1:12" x14ac:dyDescent="0.2">
      <c r="A2454" s="105">
        <v>42121</v>
      </c>
      <c r="B2454" s="7">
        <v>7024</v>
      </c>
      <c r="C2454" s="19" t="s">
        <v>5790</v>
      </c>
      <c r="D2454" s="6"/>
      <c r="E2454" s="6"/>
      <c r="F2454" s="6">
        <f>E2454*0.05</f>
        <v>0</v>
      </c>
      <c r="G2454" s="6"/>
      <c r="H2454" s="6">
        <f>E2454-F2454</f>
        <v>0</v>
      </c>
      <c r="I2454" s="6">
        <f>+I2453+G2454-H2454</f>
        <v>1025533.3299999977</v>
      </c>
      <c r="J2454" s="19" t="s">
        <v>5790</v>
      </c>
      <c r="K2454" s="7"/>
      <c r="L2454" t="s">
        <v>5789</v>
      </c>
    </row>
    <row r="2455" spans="1:12" x14ac:dyDescent="0.2">
      <c r="A2455" s="105">
        <v>42121</v>
      </c>
      <c r="B2455" s="7">
        <v>7025</v>
      </c>
      <c r="C2455" s="19" t="s">
        <v>7545</v>
      </c>
      <c r="D2455" s="6">
        <v>8800</v>
      </c>
      <c r="E2455" s="6">
        <v>8800</v>
      </c>
      <c r="F2455" s="6"/>
      <c r="G2455" s="6"/>
      <c r="H2455" s="6">
        <f>E2455-F2455</f>
        <v>8800</v>
      </c>
      <c r="I2455" s="6">
        <f>+I2454+G2455-H2455</f>
        <v>1016733.3299999977</v>
      </c>
      <c r="J2455" s="19" t="s">
        <v>7670</v>
      </c>
      <c r="K2455" s="7"/>
      <c r="L2455" t="s">
        <v>5540</v>
      </c>
    </row>
    <row r="2456" spans="1:12" x14ac:dyDescent="0.2">
      <c r="A2456" s="105">
        <v>42121</v>
      </c>
      <c r="B2456" s="7">
        <v>7026</v>
      </c>
      <c r="C2456" s="19" t="s">
        <v>7909</v>
      </c>
      <c r="D2456" s="6">
        <v>4000</v>
      </c>
      <c r="E2456" s="6">
        <v>4000</v>
      </c>
      <c r="F2456" s="6"/>
      <c r="G2456" s="6"/>
      <c r="H2456" s="6">
        <f>E2456-F2456</f>
        <v>4000</v>
      </c>
      <c r="I2456" s="6">
        <f>+I2455+G2456-H2456</f>
        <v>1012733.3299999977</v>
      </c>
      <c r="J2456" s="19" t="s">
        <v>7908</v>
      </c>
      <c r="K2456" s="7"/>
      <c r="L2456" t="s">
        <v>5540</v>
      </c>
    </row>
    <row r="2457" spans="1:12" x14ac:dyDescent="0.2">
      <c r="A2457" s="105">
        <v>42121</v>
      </c>
      <c r="B2457" s="7">
        <v>7027</v>
      </c>
      <c r="C2457" s="19" t="s">
        <v>7846</v>
      </c>
      <c r="D2457" s="6">
        <v>9200</v>
      </c>
      <c r="E2457" s="6">
        <v>9200</v>
      </c>
      <c r="F2457" s="6"/>
      <c r="G2457" s="6"/>
      <c r="H2457" s="6">
        <f>E2457-F2457</f>
        <v>9200</v>
      </c>
      <c r="I2457" s="6">
        <f>+I2456+G2457-H2457</f>
        <v>1003533.3299999977</v>
      </c>
      <c r="J2457" s="19" t="s">
        <v>7535</v>
      </c>
      <c r="K2457" s="7"/>
      <c r="L2457" t="s">
        <v>5540</v>
      </c>
    </row>
    <row r="2458" spans="1:12" x14ac:dyDescent="0.2">
      <c r="A2458" s="105">
        <v>42121</v>
      </c>
      <c r="B2458" s="7">
        <v>7028</v>
      </c>
      <c r="C2458" s="19" t="s">
        <v>7029</v>
      </c>
      <c r="D2458" s="6">
        <v>7000</v>
      </c>
      <c r="E2458" s="6">
        <v>7000</v>
      </c>
      <c r="F2458" s="6"/>
      <c r="G2458" s="6"/>
      <c r="H2458" s="6">
        <f>E2458-F2458</f>
        <v>7000</v>
      </c>
      <c r="I2458" s="6">
        <f>+I2457+G2458-H2458</f>
        <v>996533.32999999775</v>
      </c>
      <c r="J2458" s="19" t="s">
        <v>7876</v>
      </c>
      <c r="K2458" s="7"/>
      <c r="L2458" t="s">
        <v>5540</v>
      </c>
    </row>
    <row r="2459" spans="1:12" x14ac:dyDescent="0.2">
      <c r="A2459" s="105">
        <v>42121</v>
      </c>
      <c r="B2459" s="7">
        <v>7029</v>
      </c>
      <c r="C2459" s="19" t="s">
        <v>7252</v>
      </c>
      <c r="D2459" s="6">
        <v>6600</v>
      </c>
      <c r="E2459" s="6">
        <v>6600</v>
      </c>
      <c r="F2459" s="6"/>
      <c r="G2459" s="6"/>
      <c r="H2459" s="6">
        <f>E2459-F2459</f>
        <v>6600</v>
      </c>
      <c r="I2459" s="6">
        <f>+I2458+G2459-H2459</f>
        <v>989933.32999999775</v>
      </c>
      <c r="J2459" s="19" t="s">
        <v>7672</v>
      </c>
      <c r="K2459" s="7"/>
      <c r="L2459" t="s">
        <v>5540</v>
      </c>
    </row>
    <row r="2460" spans="1:12" x14ac:dyDescent="0.2">
      <c r="A2460" s="105">
        <v>42121</v>
      </c>
      <c r="B2460" s="7">
        <v>7030</v>
      </c>
      <c r="C2460" s="19" t="s">
        <v>7665</v>
      </c>
      <c r="D2460" s="6">
        <v>2000</v>
      </c>
      <c r="E2460" s="6">
        <v>2000</v>
      </c>
      <c r="F2460" s="6"/>
      <c r="G2460" s="6"/>
      <c r="H2460" s="6">
        <f>E2460-F2460</f>
        <v>2000</v>
      </c>
      <c r="I2460" s="6">
        <f>+I2459+G2460-H2460</f>
        <v>987933.32999999775</v>
      </c>
      <c r="J2460" s="19" t="s">
        <v>7907</v>
      </c>
      <c r="K2460" s="7"/>
      <c r="L2460" s="49" t="s">
        <v>5540</v>
      </c>
    </row>
    <row r="2461" spans="1:12" x14ac:dyDescent="0.2">
      <c r="A2461" s="105">
        <v>42121</v>
      </c>
      <c r="B2461" s="7">
        <v>7031</v>
      </c>
      <c r="C2461" s="19" t="s">
        <v>7295</v>
      </c>
      <c r="D2461" s="6">
        <v>5000</v>
      </c>
      <c r="E2461" s="6">
        <v>5000</v>
      </c>
      <c r="F2461" s="6"/>
      <c r="G2461" s="6"/>
      <c r="H2461" s="6">
        <f>E2461-F2461</f>
        <v>5000</v>
      </c>
      <c r="I2461" s="6">
        <f>+I2460+G2461-H2461</f>
        <v>982933.32999999775</v>
      </c>
      <c r="J2461" s="19" t="s">
        <v>7167</v>
      </c>
      <c r="K2461" s="7"/>
      <c r="L2461" t="s">
        <v>5540</v>
      </c>
    </row>
    <row r="2462" spans="1:12" x14ac:dyDescent="0.2">
      <c r="A2462" s="105">
        <v>42121</v>
      </c>
      <c r="B2462" s="7">
        <v>7032</v>
      </c>
      <c r="C2462" s="19" t="s">
        <v>7516</v>
      </c>
      <c r="D2462" s="6">
        <v>5000</v>
      </c>
      <c r="E2462" s="6">
        <v>5000</v>
      </c>
      <c r="F2462" s="6"/>
      <c r="G2462" s="6"/>
      <c r="H2462" s="6">
        <f>E2462-F2462</f>
        <v>5000</v>
      </c>
      <c r="I2462" s="6">
        <f>+I2461+G2462-H2462</f>
        <v>977933.32999999775</v>
      </c>
      <c r="J2462" s="19" t="s">
        <v>7167</v>
      </c>
      <c r="K2462" s="7"/>
      <c r="L2462" t="s">
        <v>5540</v>
      </c>
    </row>
    <row r="2463" spans="1:12" x14ac:dyDescent="0.2">
      <c r="A2463" s="105">
        <v>42121</v>
      </c>
      <c r="B2463" s="7">
        <v>7033</v>
      </c>
      <c r="C2463" s="19" t="s">
        <v>7127</v>
      </c>
      <c r="D2463" s="6">
        <v>5000</v>
      </c>
      <c r="E2463" s="6">
        <v>5000</v>
      </c>
      <c r="F2463" s="6"/>
      <c r="G2463" s="6"/>
      <c r="H2463" s="5">
        <f>E2463-F2463</f>
        <v>5000</v>
      </c>
      <c r="I2463" s="6">
        <f>+I2462+G2463-H2463</f>
        <v>972933.32999999775</v>
      </c>
      <c r="J2463" s="19" t="s">
        <v>7167</v>
      </c>
      <c r="K2463" s="7"/>
      <c r="L2463" t="s">
        <v>5540</v>
      </c>
    </row>
    <row r="2464" spans="1:12" x14ac:dyDescent="0.2">
      <c r="A2464" s="105">
        <v>42121</v>
      </c>
      <c r="B2464" s="7">
        <v>7034</v>
      </c>
      <c r="C2464" s="19" t="s">
        <v>6701</v>
      </c>
      <c r="D2464" s="6">
        <v>5000</v>
      </c>
      <c r="E2464" s="6">
        <v>5000</v>
      </c>
      <c r="F2464" s="6"/>
      <c r="G2464" s="6"/>
      <c r="H2464" s="5">
        <f>E2464-F2464</f>
        <v>5000</v>
      </c>
      <c r="I2464" s="6">
        <f>+I2463+G2464-H2464</f>
        <v>967933.32999999775</v>
      </c>
      <c r="J2464" s="19" t="s">
        <v>7167</v>
      </c>
      <c r="K2464" s="7"/>
      <c r="L2464" t="s">
        <v>5540</v>
      </c>
    </row>
    <row r="2465" spans="1:12" x14ac:dyDescent="0.2">
      <c r="A2465" s="105">
        <v>42121</v>
      </c>
      <c r="B2465" s="7">
        <v>7035</v>
      </c>
      <c r="C2465" s="19" t="s">
        <v>7294</v>
      </c>
      <c r="D2465" s="6">
        <v>9000</v>
      </c>
      <c r="E2465" s="6">
        <v>9000</v>
      </c>
      <c r="F2465" s="6">
        <f>E2465*0.05</f>
        <v>450</v>
      </c>
      <c r="G2465" s="6"/>
      <c r="H2465" s="5">
        <f>E2465-F2465</f>
        <v>8550</v>
      </c>
      <c r="I2465" s="6">
        <f>+I2464+G2465-H2465</f>
        <v>959383.32999999775</v>
      </c>
      <c r="J2465" s="19" t="s">
        <v>2030</v>
      </c>
      <c r="K2465" s="7"/>
      <c r="L2465" t="s">
        <v>5540</v>
      </c>
    </row>
    <row r="2466" spans="1:12" x14ac:dyDescent="0.2">
      <c r="A2466" s="105">
        <v>42121</v>
      </c>
      <c r="B2466" s="7">
        <v>7036</v>
      </c>
      <c r="C2466" s="19" t="s">
        <v>6015</v>
      </c>
      <c r="D2466" s="6">
        <v>17004.14</v>
      </c>
      <c r="E2466" s="6">
        <v>17004.14</v>
      </c>
      <c r="F2466" s="6"/>
      <c r="G2466" s="6"/>
      <c r="H2466" s="5">
        <f>E2466-F2466</f>
        <v>17004.14</v>
      </c>
      <c r="I2466" s="6">
        <f>+I2465+G2466-H2466</f>
        <v>942379.18999999773</v>
      </c>
      <c r="J2466" s="19" t="s">
        <v>7906</v>
      </c>
      <c r="K2466" s="7">
        <v>5</v>
      </c>
      <c r="L2466" t="s">
        <v>5540</v>
      </c>
    </row>
    <row r="2467" spans="1:12" x14ac:dyDescent="0.2">
      <c r="A2467" s="105">
        <v>42121</v>
      </c>
      <c r="B2467" s="7">
        <v>7037</v>
      </c>
      <c r="C2467" s="19" t="s">
        <v>6015</v>
      </c>
      <c r="D2467" s="6">
        <v>24730.18</v>
      </c>
      <c r="E2467" s="6">
        <v>24730.18</v>
      </c>
      <c r="F2467" s="6"/>
      <c r="G2467" s="6"/>
      <c r="H2467" s="5">
        <f>E2467-F2467</f>
        <v>24730.18</v>
      </c>
      <c r="I2467" s="6">
        <f>+I2466+G2467-H2467</f>
        <v>917649.00999999768</v>
      </c>
      <c r="J2467" s="19" t="s">
        <v>7905</v>
      </c>
      <c r="K2467" s="7">
        <v>5</v>
      </c>
      <c r="L2467" t="s">
        <v>5540</v>
      </c>
    </row>
    <row r="2468" spans="1:12" x14ac:dyDescent="0.2">
      <c r="A2468" s="105">
        <v>42121</v>
      </c>
      <c r="B2468" s="7">
        <v>7038</v>
      </c>
      <c r="C2468" s="19" t="s">
        <v>7654</v>
      </c>
      <c r="D2468" s="6">
        <v>435</v>
      </c>
      <c r="E2468" s="6">
        <v>435</v>
      </c>
      <c r="F2468" s="6">
        <v>18.43</v>
      </c>
      <c r="G2468" s="6"/>
      <c r="H2468" s="5">
        <f>E2468-F2468</f>
        <v>416.57</v>
      </c>
      <c r="I2468" s="6">
        <f>+I2467+G2468-H2468</f>
        <v>917232.43999999773</v>
      </c>
      <c r="J2468" s="19" t="s">
        <v>7904</v>
      </c>
      <c r="K2468" s="7"/>
      <c r="L2468" t="s">
        <v>5540</v>
      </c>
    </row>
    <row r="2469" spans="1:12" x14ac:dyDescent="0.2">
      <c r="A2469" s="105">
        <v>42122</v>
      </c>
      <c r="B2469" s="7">
        <v>7039</v>
      </c>
      <c r="C2469" s="19" t="s">
        <v>5790</v>
      </c>
      <c r="D2469" s="6"/>
      <c r="E2469" s="6"/>
      <c r="F2469" s="6">
        <f>E2469*0.05</f>
        <v>0</v>
      </c>
      <c r="G2469" s="6"/>
      <c r="H2469" s="5">
        <f>E2469-F2469</f>
        <v>0</v>
      </c>
      <c r="I2469" s="6">
        <f>+I2468+G2469-H2469</f>
        <v>917232.43999999773</v>
      </c>
      <c r="J2469" s="19" t="s">
        <v>5790</v>
      </c>
      <c r="K2469" s="7"/>
      <c r="L2469" t="s">
        <v>5789</v>
      </c>
    </row>
    <row r="2470" spans="1:12" x14ac:dyDescent="0.2">
      <c r="A2470" s="105">
        <v>42122</v>
      </c>
      <c r="B2470" s="7">
        <v>7040</v>
      </c>
      <c r="C2470" s="19" t="s">
        <v>5790</v>
      </c>
      <c r="D2470" s="6"/>
      <c r="E2470" s="6"/>
      <c r="F2470" s="6">
        <f>E2470*0.05</f>
        <v>0</v>
      </c>
      <c r="G2470" s="6"/>
      <c r="H2470" s="5">
        <f>E2470-F2470</f>
        <v>0</v>
      </c>
      <c r="I2470" s="6">
        <f>+I2469+G2470-H2470</f>
        <v>917232.43999999773</v>
      </c>
      <c r="J2470" s="19" t="s">
        <v>5790</v>
      </c>
      <c r="K2470" s="7"/>
      <c r="L2470" t="s">
        <v>5789</v>
      </c>
    </row>
    <row r="2471" spans="1:12" x14ac:dyDescent="0.2">
      <c r="A2471" s="105">
        <v>42122</v>
      </c>
      <c r="B2471" s="7">
        <v>7041</v>
      </c>
      <c r="C2471" s="20" t="s">
        <v>7903</v>
      </c>
      <c r="D2471" s="6">
        <v>3500</v>
      </c>
      <c r="E2471" s="6">
        <v>3500</v>
      </c>
      <c r="F2471" s="6"/>
      <c r="G2471" s="6"/>
      <c r="H2471" s="5">
        <f>E2471-F2471</f>
        <v>3500</v>
      </c>
      <c r="I2471" s="6">
        <f>+I2470+G2471-H2471</f>
        <v>913732.43999999773</v>
      </c>
      <c r="J2471" s="19" t="s">
        <v>7900</v>
      </c>
      <c r="K2471" s="7"/>
      <c r="L2471" t="s">
        <v>5540</v>
      </c>
    </row>
    <row r="2472" spans="1:12" x14ac:dyDescent="0.2">
      <c r="A2472" s="105">
        <v>42122</v>
      </c>
      <c r="B2472" s="7">
        <v>7042</v>
      </c>
      <c r="C2472" s="20" t="s">
        <v>7902</v>
      </c>
      <c r="D2472" s="6">
        <v>30125</v>
      </c>
      <c r="E2472" s="6">
        <v>30125</v>
      </c>
      <c r="F2472" s="6"/>
      <c r="G2472" s="6"/>
      <c r="H2472" s="5">
        <f>E2472-F2472</f>
        <v>30125</v>
      </c>
      <c r="I2472" s="6">
        <f>+I2471+G2472-H2472</f>
        <v>883607.43999999773</v>
      </c>
      <c r="J2472" s="19" t="s">
        <v>7837</v>
      </c>
      <c r="K2472" s="7"/>
      <c r="L2472" s="49" t="s">
        <v>5540</v>
      </c>
    </row>
    <row r="2473" spans="1:12" x14ac:dyDescent="0.2">
      <c r="A2473" s="105">
        <v>42122</v>
      </c>
      <c r="B2473" s="7">
        <v>7043</v>
      </c>
      <c r="C2473" s="20" t="s">
        <v>7901</v>
      </c>
      <c r="D2473" s="6">
        <v>3500</v>
      </c>
      <c r="E2473" s="6">
        <v>3500</v>
      </c>
      <c r="F2473" s="6"/>
      <c r="G2473" s="6"/>
      <c r="H2473" s="5">
        <f>E2473-F2473</f>
        <v>3500</v>
      </c>
      <c r="I2473" s="6">
        <f>+I2472+G2473-H2473</f>
        <v>880107.43999999773</v>
      </c>
      <c r="J2473" s="19" t="s">
        <v>7900</v>
      </c>
      <c r="K2473" s="7"/>
      <c r="L2473" t="s">
        <v>5540</v>
      </c>
    </row>
    <row r="2474" spans="1:12" x14ac:dyDescent="0.2">
      <c r="A2474" s="105">
        <v>42095</v>
      </c>
      <c r="B2474" s="7"/>
      <c r="C2474" s="20" t="s">
        <v>5828</v>
      </c>
      <c r="D2474" s="6">
        <v>8306</v>
      </c>
      <c r="E2474" s="6">
        <v>8306</v>
      </c>
      <c r="F2474" s="6"/>
      <c r="G2474" s="6"/>
      <c r="H2474" s="5">
        <f>E2474-F2474</f>
        <v>8306</v>
      </c>
      <c r="I2474" s="6">
        <f>+I2473+G2474-H2474</f>
        <v>871801.43999999773</v>
      </c>
      <c r="J2474" s="19" t="s">
        <v>5827</v>
      </c>
      <c r="K2474" s="7"/>
    </row>
    <row r="2475" spans="1:12" x14ac:dyDescent="0.2">
      <c r="A2475" s="19"/>
      <c r="B2475" s="7"/>
      <c r="C2475" s="20" t="s">
        <v>7117</v>
      </c>
      <c r="D2475" s="6">
        <v>1362.54</v>
      </c>
      <c r="E2475" s="6">
        <v>1362.54</v>
      </c>
      <c r="F2475" s="6"/>
      <c r="G2475" s="6"/>
      <c r="H2475" s="5">
        <f>E2475-F2475</f>
        <v>1362.54</v>
      </c>
      <c r="I2475" s="6">
        <f>+I2474+G2475-H2475</f>
        <v>870438.89999999769</v>
      </c>
      <c r="J2475" s="19"/>
      <c r="K2475" s="7"/>
    </row>
    <row r="2476" spans="1:12" x14ac:dyDescent="0.2">
      <c r="A2476" s="19"/>
      <c r="B2476" s="7"/>
      <c r="C2476" s="87" t="s">
        <v>7899</v>
      </c>
      <c r="D2476" s="6"/>
      <c r="E2476" s="6"/>
      <c r="F2476" s="6">
        <f>E2476*0.05</f>
        <v>0</v>
      </c>
      <c r="G2476" s="6"/>
      <c r="H2476" s="64"/>
      <c r="I2476" s="13">
        <f>+I2475+G2476-H2476</f>
        <v>870438.89999999769</v>
      </c>
      <c r="J2476" s="19"/>
      <c r="K2476" s="7"/>
    </row>
    <row r="2477" spans="1:12" x14ac:dyDescent="0.2">
      <c r="A2477" s="105">
        <v>42125</v>
      </c>
      <c r="B2477" s="7">
        <v>7044</v>
      </c>
      <c r="C2477" s="20" t="s">
        <v>5790</v>
      </c>
      <c r="D2477" s="6"/>
      <c r="E2477" s="6"/>
      <c r="F2477" s="6">
        <f>E2477*0.05</f>
        <v>0</v>
      </c>
      <c r="G2477" s="6"/>
      <c r="H2477" s="5">
        <f>E2477-F2477</f>
        <v>0</v>
      </c>
      <c r="I2477" s="6">
        <f>+I2476+G2477-H2477</f>
        <v>870438.89999999769</v>
      </c>
      <c r="J2477" s="20" t="s">
        <v>5790</v>
      </c>
      <c r="K2477" s="7"/>
      <c r="L2477" s="49" t="s">
        <v>729</v>
      </c>
    </row>
    <row r="2478" spans="1:12" x14ac:dyDescent="0.2">
      <c r="A2478" s="105">
        <v>42125</v>
      </c>
      <c r="B2478" s="7">
        <v>7045</v>
      </c>
      <c r="C2478" s="20" t="s">
        <v>7799</v>
      </c>
      <c r="D2478" s="6">
        <v>3500</v>
      </c>
      <c r="E2478" s="6">
        <v>3500</v>
      </c>
      <c r="F2478" s="6"/>
      <c r="G2478" s="6"/>
      <c r="H2478" s="31">
        <f>E2478-F2478</f>
        <v>3500</v>
      </c>
      <c r="I2478" s="6">
        <f>+I2477+G2478-H2478</f>
        <v>866938.89999999769</v>
      </c>
      <c r="J2478" s="20" t="s">
        <v>7364</v>
      </c>
      <c r="K2478" s="7">
        <v>5</v>
      </c>
      <c r="L2478" s="49" t="s">
        <v>5540</v>
      </c>
    </row>
    <row r="2479" spans="1:12" x14ac:dyDescent="0.2">
      <c r="A2479" s="105">
        <v>42125</v>
      </c>
      <c r="B2479" s="7">
        <v>7046</v>
      </c>
      <c r="C2479" s="20" t="s">
        <v>7898</v>
      </c>
      <c r="D2479" s="6">
        <v>5000</v>
      </c>
      <c r="E2479" s="6">
        <v>5000</v>
      </c>
      <c r="F2479" s="6"/>
      <c r="G2479" s="6"/>
      <c r="H2479" s="31">
        <f>E2479-F2479</f>
        <v>5000</v>
      </c>
      <c r="I2479" s="6">
        <f>+I2478+G2479-H2479</f>
        <v>861938.89999999769</v>
      </c>
      <c r="J2479" s="20" t="s">
        <v>7897</v>
      </c>
      <c r="K2479" s="7"/>
      <c r="L2479" s="49" t="s">
        <v>5540</v>
      </c>
    </row>
    <row r="2480" spans="1:12" x14ac:dyDescent="0.2">
      <c r="A2480" s="105">
        <v>42125</v>
      </c>
      <c r="B2480" s="7">
        <v>7047</v>
      </c>
      <c r="C2480" s="20" t="s">
        <v>7830</v>
      </c>
      <c r="D2480" s="6">
        <v>129998.03</v>
      </c>
      <c r="E2480" s="6">
        <v>129998.03</v>
      </c>
      <c r="F2480" s="6">
        <f>E2480*0.05</f>
        <v>6499.9014999999999</v>
      </c>
      <c r="G2480" s="6"/>
      <c r="H2480" s="31">
        <f>E2480-F2480</f>
        <v>123498.12849999999</v>
      </c>
      <c r="I2480" s="6">
        <f>+I2479+G2480-H2480</f>
        <v>738440.7714999977</v>
      </c>
      <c r="J2480" s="20" t="s">
        <v>7488</v>
      </c>
      <c r="K2480" s="7">
        <v>5</v>
      </c>
      <c r="L2480" s="49" t="s">
        <v>5540</v>
      </c>
    </row>
    <row r="2481" spans="1:12" x14ac:dyDescent="0.2">
      <c r="A2481" s="105">
        <v>42125</v>
      </c>
      <c r="B2481" s="7">
        <v>7048</v>
      </c>
      <c r="C2481" s="20" t="s">
        <v>5871</v>
      </c>
      <c r="D2481" s="6">
        <v>12238</v>
      </c>
      <c r="E2481" s="6">
        <v>12238</v>
      </c>
      <c r="F2481" s="6">
        <f>E2481*0.05</f>
        <v>611.9</v>
      </c>
      <c r="G2481" s="6"/>
      <c r="H2481" s="31">
        <f>E2481-F2481</f>
        <v>11626.1</v>
      </c>
      <c r="I2481" s="6">
        <f>+I2480+G2481-H2481</f>
        <v>726814.67149999773</v>
      </c>
      <c r="J2481" s="20" t="s">
        <v>7464</v>
      </c>
      <c r="K2481" s="7">
        <v>5</v>
      </c>
      <c r="L2481" s="49" t="s">
        <v>5540</v>
      </c>
    </row>
    <row r="2482" spans="1:12" x14ac:dyDescent="0.2">
      <c r="A2482" s="105">
        <v>42125</v>
      </c>
      <c r="B2482" s="7">
        <v>7049</v>
      </c>
      <c r="C2482" s="20" t="s">
        <v>2921</v>
      </c>
      <c r="D2482" s="6">
        <v>82364</v>
      </c>
      <c r="E2482" s="6">
        <v>82364</v>
      </c>
      <c r="F2482" s="6">
        <v>3490</v>
      </c>
      <c r="G2482" s="6"/>
      <c r="H2482" s="31">
        <f>E2482-F2482</f>
        <v>78874</v>
      </c>
      <c r="I2482" s="6">
        <f>+I2481+G2482-H2482</f>
        <v>647940.67149999773</v>
      </c>
      <c r="J2482" s="20" t="s">
        <v>5941</v>
      </c>
      <c r="K2482" s="7">
        <v>5</v>
      </c>
      <c r="L2482" s="49" t="s">
        <v>5540</v>
      </c>
    </row>
    <row r="2483" spans="1:12" x14ac:dyDescent="0.2">
      <c r="A2483" s="105">
        <v>42125</v>
      </c>
      <c r="B2483" s="7">
        <v>7050</v>
      </c>
      <c r="C2483" s="20" t="s">
        <v>7824</v>
      </c>
      <c r="D2483" s="6">
        <v>19000</v>
      </c>
      <c r="E2483" s="6">
        <v>19000</v>
      </c>
      <c r="F2483" s="6">
        <f>E2483*0.05</f>
        <v>950</v>
      </c>
      <c r="G2483" s="6"/>
      <c r="H2483" s="31">
        <f>E2483-F2483</f>
        <v>18050</v>
      </c>
      <c r="I2483" s="6">
        <f>+I2482+G2483-H2483</f>
        <v>629890.67149999773</v>
      </c>
      <c r="J2483" s="20" t="s">
        <v>128</v>
      </c>
      <c r="K2483" s="7">
        <v>5</v>
      </c>
      <c r="L2483" s="49" t="s">
        <v>5540</v>
      </c>
    </row>
    <row r="2484" spans="1:12" x14ac:dyDescent="0.2">
      <c r="A2484" s="105">
        <v>42125</v>
      </c>
      <c r="B2484" s="7">
        <v>7051</v>
      </c>
      <c r="C2484" s="20" t="s">
        <v>5790</v>
      </c>
      <c r="D2484" s="6"/>
      <c r="E2484" s="6"/>
      <c r="F2484" s="6"/>
      <c r="G2484" s="6"/>
      <c r="H2484" s="5">
        <f>E2484-F2484</f>
        <v>0</v>
      </c>
      <c r="I2484" s="6">
        <f>+I2483+G2484-H2484</f>
        <v>629890.67149999773</v>
      </c>
      <c r="J2484" s="20" t="s">
        <v>5790</v>
      </c>
      <c r="K2484" s="7"/>
      <c r="L2484" s="118" t="s">
        <v>5789</v>
      </c>
    </row>
    <row r="2485" spans="1:12" x14ac:dyDescent="0.2">
      <c r="A2485" s="105">
        <v>42125</v>
      </c>
      <c r="B2485" s="7">
        <v>7052</v>
      </c>
      <c r="C2485" s="20" t="s">
        <v>7896</v>
      </c>
      <c r="D2485" s="6">
        <v>5000</v>
      </c>
      <c r="E2485" s="6">
        <v>5000</v>
      </c>
      <c r="F2485" s="6">
        <v>500</v>
      </c>
      <c r="G2485" s="6"/>
      <c r="H2485" s="31">
        <f>E2485-F2485</f>
        <v>4500</v>
      </c>
      <c r="I2485" s="6">
        <f>+I2484+G2485-H2485</f>
        <v>625390.67149999773</v>
      </c>
      <c r="J2485" s="20" t="s">
        <v>7895</v>
      </c>
      <c r="K2485" s="7">
        <v>5</v>
      </c>
      <c r="L2485" s="49" t="s">
        <v>5540</v>
      </c>
    </row>
    <row r="2486" spans="1:12" x14ac:dyDescent="0.2">
      <c r="A2486" s="105">
        <v>42125</v>
      </c>
      <c r="B2486" s="7">
        <v>7053</v>
      </c>
      <c r="C2486" s="20" t="s">
        <v>418</v>
      </c>
      <c r="D2486" s="6">
        <v>1500</v>
      </c>
      <c r="E2486" s="6">
        <v>1500</v>
      </c>
      <c r="F2486" s="6"/>
      <c r="G2486" s="6"/>
      <c r="H2486" s="31">
        <f>E2486-F2486</f>
        <v>1500</v>
      </c>
      <c r="I2486" s="6">
        <f>+I2485+G2486-H2486</f>
        <v>623890.67149999773</v>
      </c>
      <c r="J2486" s="20" t="s">
        <v>7894</v>
      </c>
      <c r="K2486" s="7"/>
      <c r="L2486" s="49" t="s">
        <v>5540</v>
      </c>
    </row>
    <row r="2487" spans="1:12" x14ac:dyDescent="0.2">
      <c r="A2487" s="105">
        <v>42132</v>
      </c>
      <c r="B2487" s="7">
        <v>7054</v>
      </c>
      <c r="C2487" s="19" t="s">
        <v>7799</v>
      </c>
      <c r="D2487" s="6">
        <v>3500</v>
      </c>
      <c r="E2487" s="6">
        <v>3500</v>
      </c>
      <c r="F2487" s="6"/>
      <c r="G2487" s="6"/>
      <c r="H2487" s="31">
        <f>E2487-F2487</f>
        <v>3500</v>
      </c>
      <c r="I2487" s="6">
        <f>+I2486+G2487-H2487</f>
        <v>620390.67149999773</v>
      </c>
      <c r="J2487" s="19" t="s">
        <v>7364</v>
      </c>
      <c r="K2487" s="7">
        <v>5</v>
      </c>
      <c r="L2487" s="49" t="s">
        <v>5540</v>
      </c>
    </row>
    <row r="2488" spans="1:12" x14ac:dyDescent="0.2">
      <c r="A2488" s="105">
        <v>42132</v>
      </c>
      <c r="B2488" s="7">
        <v>7055</v>
      </c>
      <c r="C2488" s="19" t="s">
        <v>6206</v>
      </c>
      <c r="D2488" s="6">
        <v>2575</v>
      </c>
      <c r="E2488" s="6">
        <v>2575</v>
      </c>
      <c r="F2488" s="6"/>
      <c r="G2488" s="6"/>
      <c r="H2488" s="31">
        <f>E2488-F2488</f>
        <v>2575</v>
      </c>
      <c r="I2488" s="6">
        <f>+I2487+G2488-H2488</f>
        <v>617815.67149999773</v>
      </c>
      <c r="J2488" s="19" t="s">
        <v>7693</v>
      </c>
      <c r="K2488" s="7"/>
      <c r="L2488" s="49" t="s">
        <v>5540</v>
      </c>
    </row>
    <row r="2489" spans="1:12" x14ac:dyDescent="0.2">
      <c r="A2489" s="105">
        <v>42132</v>
      </c>
      <c r="B2489" s="7">
        <v>7056</v>
      </c>
      <c r="C2489" s="19" t="s">
        <v>6351</v>
      </c>
      <c r="D2489" s="6">
        <v>800</v>
      </c>
      <c r="E2489" s="6">
        <v>800</v>
      </c>
      <c r="F2489" s="6"/>
      <c r="G2489" s="6"/>
      <c r="H2489" s="31">
        <f>E2489-F2489</f>
        <v>800</v>
      </c>
      <c r="I2489" s="6">
        <f>+I2488+G2489-H2489</f>
        <v>617015.67149999773</v>
      </c>
      <c r="J2489" s="19" t="s">
        <v>7893</v>
      </c>
      <c r="K2489" s="7"/>
      <c r="L2489" s="49" t="s">
        <v>5540</v>
      </c>
    </row>
    <row r="2490" spans="1:12" x14ac:dyDescent="0.2">
      <c r="A2490" s="105">
        <v>42132</v>
      </c>
      <c r="B2490" s="7">
        <v>7057</v>
      </c>
      <c r="C2490" s="19" t="s">
        <v>5790</v>
      </c>
      <c r="D2490" s="6"/>
      <c r="E2490" s="6"/>
      <c r="F2490" s="6">
        <f>E2490*0.05</f>
        <v>0</v>
      </c>
      <c r="G2490" s="6"/>
      <c r="H2490" s="5">
        <f>E2490-F2490</f>
        <v>0</v>
      </c>
      <c r="I2490" s="6">
        <f>+I2489+G2490-H2490</f>
        <v>617015.67149999773</v>
      </c>
      <c r="J2490" s="19" t="s">
        <v>5790</v>
      </c>
      <c r="K2490" s="7"/>
      <c r="L2490" t="s">
        <v>5789</v>
      </c>
    </row>
    <row r="2491" spans="1:12" x14ac:dyDescent="0.2">
      <c r="A2491" s="105">
        <v>42132</v>
      </c>
      <c r="B2491" s="7">
        <v>7058</v>
      </c>
      <c r="C2491" s="19" t="s">
        <v>120</v>
      </c>
      <c r="D2491" s="6">
        <v>23012.35</v>
      </c>
      <c r="E2491" s="6">
        <v>23012.35</v>
      </c>
      <c r="F2491" s="6">
        <v>975.1</v>
      </c>
      <c r="G2491" s="6"/>
      <c r="H2491" s="31">
        <f>E2491-F2491</f>
        <v>22037.25</v>
      </c>
      <c r="I2491" s="6">
        <f>+I2490+G2491-H2491</f>
        <v>594978.42149999773</v>
      </c>
      <c r="J2491" s="19" t="s">
        <v>7725</v>
      </c>
      <c r="K2491" s="7">
        <v>5</v>
      </c>
      <c r="L2491" s="49" t="s">
        <v>5540</v>
      </c>
    </row>
    <row r="2492" spans="1:12" x14ac:dyDescent="0.2">
      <c r="A2492" s="105">
        <v>42132</v>
      </c>
      <c r="B2492" s="7">
        <v>7059</v>
      </c>
      <c r="C2492" s="20" t="s">
        <v>7533</v>
      </c>
      <c r="D2492" s="6">
        <v>21886.959999999999</v>
      </c>
      <c r="E2492" s="6">
        <v>21886.959999999999</v>
      </c>
      <c r="F2492" s="6">
        <v>977.6</v>
      </c>
      <c r="G2492" s="6"/>
      <c r="H2492" s="31">
        <f>E2492-F2492</f>
        <v>20909.36</v>
      </c>
      <c r="I2492" s="6">
        <f>+I2491+G2492-H2492</f>
        <v>574069.06149999774</v>
      </c>
      <c r="J2492" s="20" t="s">
        <v>7423</v>
      </c>
      <c r="K2492" s="7">
        <v>5</v>
      </c>
      <c r="L2492" s="49" t="s">
        <v>5540</v>
      </c>
    </row>
    <row r="2493" spans="1:12" x14ac:dyDescent="0.2">
      <c r="A2493" s="105">
        <v>42132</v>
      </c>
      <c r="B2493" s="7">
        <v>7060</v>
      </c>
      <c r="C2493" s="20" t="s">
        <v>6752</v>
      </c>
      <c r="D2493" s="6">
        <v>48287.54</v>
      </c>
      <c r="E2493" s="6">
        <v>48287.54</v>
      </c>
      <c r="F2493" s="6">
        <f>E2493*0.05</f>
        <v>2414.377</v>
      </c>
      <c r="G2493" s="6"/>
      <c r="H2493" s="31">
        <f>E2493-F2493</f>
        <v>45873.163</v>
      </c>
      <c r="I2493" s="6">
        <f>+I2492+G2493-H2493</f>
        <v>528195.8984999978</v>
      </c>
      <c r="J2493" s="20" t="s">
        <v>4801</v>
      </c>
      <c r="K2493" s="7">
        <v>5</v>
      </c>
      <c r="L2493" s="49" t="s">
        <v>5540</v>
      </c>
    </row>
    <row r="2494" spans="1:12" x14ac:dyDescent="0.2">
      <c r="A2494" s="105">
        <v>42132</v>
      </c>
      <c r="B2494" s="7">
        <v>7061</v>
      </c>
      <c r="C2494" s="19" t="s">
        <v>126</v>
      </c>
      <c r="D2494" s="6">
        <v>3794</v>
      </c>
      <c r="E2494" s="6">
        <v>3794</v>
      </c>
      <c r="F2494" s="6">
        <f>E2494*0.05</f>
        <v>189.70000000000002</v>
      </c>
      <c r="G2494" s="6"/>
      <c r="H2494" s="31">
        <f>E2494-F2494</f>
        <v>3604.3</v>
      </c>
      <c r="I2494" s="6">
        <f>+I2493+G2494-H2494</f>
        <v>524591.59849999775</v>
      </c>
      <c r="J2494" s="19" t="s">
        <v>5851</v>
      </c>
      <c r="K2494" s="7">
        <v>5</v>
      </c>
      <c r="L2494" s="49" t="s">
        <v>5540</v>
      </c>
    </row>
    <row r="2495" spans="1:12" x14ac:dyDescent="0.2">
      <c r="A2495" s="105">
        <v>42132</v>
      </c>
      <c r="B2495" s="7">
        <v>7062</v>
      </c>
      <c r="C2495" s="19" t="s">
        <v>5790</v>
      </c>
      <c r="D2495" s="6"/>
      <c r="E2495" s="6"/>
      <c r="F2495" s="6">
        <f>E2495*0.05</f>
        <v>0</v>
      </c>
      <c r="G2495" s="6"/>
      <c r="H2495" s="5">
        <f>E2495-F2495</f>
        <v>0</v>
      </c>
      <c r="I2495" s="6">
        <f>+I2494+G2495-H2495</f>
        <v>524591.59849999775</v>
      </c>
      <c r="J2495" s="19" t="s">
        <v>5790</v>
      </c>
      <c r="K2495" s="7"/>
      <c r="L2495" t="s">
        <v>5789</v>
      </c>
    </row>
    <row r="2496" spans="1:12" x14ac:dyDescent="0.2">
      <c r="A2496" s="105">
        <v>42132</v>
      </c>
      <c r="B2496" s="7">
        <v>7063</v>
      </c>
      <c r="C2496" s="20" t="s">
        <v>5550</v>
      </c>
      <c r="D2496" s="6">
        <v>9293</v>
      </c>
      <c r="E2496" s="6">
        <v>9293</v>
      </c>
      <c r="F2496" s="6">
        <f>E2496*0.05</f>
        <v>464.65000000000003</v>
      </c>
      <c r="G2496" s="6"/>
      <c r="H2496" s="31">
        <f>E2496-F2496</f>
        <v>8828.35</v>
      </c>
      <c r="I2496" s="6">
        <f>+I2495+G2496-H2496</f>
        <v>515763.24849999778</v>
      </c>
      <c r="J2496" s="20" t="s">
        <v>4801</v>
      </c>
      <c r="K2496" s="7">
        <v>5</v>
      </c>
      <c r="L2496" s="49" t="s">
        <v>5540</v>
      </c>
    </row>
    <row r="2497" spans="1:12" x14ac:dyDescent="0.2">
      <c r="A2497" s="105">
        <v>42132</v>
      </c>
      <c r="B2497" s="7">
        <v>7064</v>
      </c>
      <c r="C2497" s="19" t="s">
        <v>5790</v>
      </c>
      <c r="D2497" s="6"/>
      <c r="E2497" s="6"/>
      <c r="F2497" s="6">
        <f>E2497*0.05</f>
        <v>0</v>
      </c>
      <c r="G2497" s="6"/>
      <c r="H2497" s="5">
        <f>E2497-F2497</f>
        <v>0</v>
      </c>
      <c r="I2497" s="6">
        <f>+I2496+G2497-H2497</f>
        <v>515763.24849999778</v>
      </c>
      <c r="J2497" s="19" t="s">
        <v>5790</v>
      </c>
      <c r="K2497" s="7"/>
      <c r="L2497" t="s">
        <v>5789</v>
      </c>
    </row>
    <row r="2498" spans="1:12" x14ac:dyDescent="0.2">
      <c r="A2498" s="105">
        <v>42132</v>
      </c>
      <c r="B2498" s="7">
        <v>7065</v>
      </c>
      <c r="C2498" s="19" t="s">
        <v>5564</v>
      </c>
      <c r="D2498" s="6">
        <v>5221.1899999999996</v>
      </c>
      <c r="E2498" s="6">
        <v>5221.1899999999996</v>
      </c>
      <c r="F2498" s="6">
        <v>221.24</v>
      </c>
      <c r="G2498" s="6"/>
      <c r="H2498" s="31">
        <f>E2498-F2498</f>
        <v>4999.95</v>
      </c>
      <c r="I2498" s="6">
        <f>+I2497+G2498-H2498</f>
        <v>510763.29849999776</v>
      </c>
      <c r="J2498" s="19" t="s">
        <v>3481</v>
      </c>
      <c r="K2498" s="7">
        <v>5</v>
      </c>
      <c r="L2498" s="49" t="s">
        <v>5540</v>
      </c>
    </row>
    <row r="2499" spans="1:12" x14ac:dyDescent="0.2">
      <c r="A2499" s="105">
        <v>42132</v>
      </c>
      <c r="B2499" s="7">
        <v>7066</v>
      </c>
      <c r="C2499" s="19" t="s">
        <v>6291</v>
      </c>
      <c r="D2499" s="6">
        <v>6517</v>
      </c>
      <c r="E2499" s="6">
        <v>6517</v>
      </c>
      <c r="F2499" s="6">
        <f>E2499*0.05</f>
        <v>325.85000000000002</v>
      </c>
      <c r="G2499" s="6"/>
      <c r="H2499" s="31">
        <f>E2499-F2499</f>
        <v>6191.15</v>
      </c>
      <c r="I2499" s="6">
        <f>+I2498+G2499-H2499</f>
        <v>504572.14849999774</v>
      </c>
      <c r="J2499" s="19" t="s">
        <v>7170</v>
      </c>
      <c r="K2499" s="7">
        <v>5</v>
      </c>
      <c r="L2499" s="49" t="s">
        <v>5540</v>
      </c>
    </row>
    <row r="2500" spans="1:12" x14ac:dyDescent="0.2">
      <c r="A2500" s="105">
        <v>42132</v>
      </c>
      <c r="B2500" s="7">
        <v>7067</v>
      </c>
      <c r="C2500" s="19" t="s">
        <v>7029</v>
      </c>
      <c r="D2500" s="6">
        <v>1000</v>
      </c>
      <c r="E2500" s="6">
        <v>1000</v>
      </c>
      <c r="F2500" s="6"/>
      <c r="G2500" s="6"/>
      <c r="H2500" s="31">
        <f>E2500-F2500</f>
        <v>1000</v>
      </c>
      <c r="I2500" s="6">
        <f>+I2499+G2500-H2500</f>
        <v>503572.14849999774</v>
      </c>
      <c r="J2500" s="19" t="s">
        <v>7892</v>
      </c>
      <c r="K2500" s="7"/>
      <c r="L2500" s="49" t="s">
        <v>5540</v>
      </c>
    </row>
    <row r="2501" spans="1:12" x14ac:dyDescent="0.2">
      <c r="A2501" s="105">
        <v>42135</v>
      </c>
      <c r="B2501" s="7">
        <v>7068</v>
      </c>
      <c r="C2501" s="19" t="s">
        <v>5676</v>
      </c>
      <c r="D2501" s="6">
        <v>4400</v>
      </c>
      <c r="E2501" s="6">
        <v>4400</v>
      </c>
      <c r="F2501" s="6">
        <v>186.44</v>
      </c>
      <c r="G2501" s="6"/>
      <c r="H2501" s="31">
        <f>E2501-F2501</f>
        <v>4213.5600000000004</v>
      </c>
      <c r="I2501" s="6">
        <f>+I2500+G2501-H2501</f>
        <v>499358.58849999774</v>
      </c>
      <c r="J2501" s="19" t="s">
        <v>7891</v>
      </c>
      <c r="K2501" s="7">
        <v>5</v>
      </c>
      <c r="L2501" s="49" t="s">
        <v>5540</v>
      </c>
    </row>
    <row r="2502" spans="1:12" x14ac:dyDescent="0.2">
      <c r="A2502" s="105">
        <v>42135</v>
      </c>
      <c r="B2502" s="7">
        <v>7069</v>
      </c>
      <c r="C2502" s="19" t="s">
        <v>7890</v>
      </c>
      <c r="D2502" s="6">
        <v>11860</v>
      </c>
      <c r="E2502" s="6">
        <v>11860</v>
      </c>
      <c r="F2502" s="6">
        <v>700</v>
      </c>
      <c r="G2502" s="6"/>
      <c r="H2502" s="5">
        <f>E2502-F2502</f>
        <v>11160</v>
      </c>
      <c r="I2502" s="6">
        <f>+I2501+G2502-H2502</f>
        <v>488198.58849999774</v>
      </c>
      <c r="J2502" s="19" t="s">
        <v>7601</v>
      </c>
      <c r="K2502" s="7">
        <v>5</v>
      </c>
      <c r="L2502" s="49" t="s">
        <v>5540</v>
      </c>
    </row>
    <row r="2503" spans="1:12" x14ac:dyDescent="0.2">
      <c r="A2503" s="105">
        <v>42135</v>
      </c>
      <c r="B2503" s="7">
        <v>7070</v>
      </c>
      <c r="C2503" s="19" t="s">
        <v>582</v>
      </c>
      <c r="D2503" s="6">
        <v>6500</v>
      </c>
      <c r="E2503" s="6">
        <v>6500</v>
      </c>
      <c r="F2503" s="6">
        <v>275.42</v>
      </c>
      <c r="G2503" s="6"/>
      <c r="H2503" s="31">
        <f>E2503-F2503</f>
        <v>6224.58</v>
      </c>
      <c r="I2503" s="6">
        <f>+I2502+G2503-H2503</f>
        <v>481974.00849999773</v>
      </c>
      <c r="J2503" s="19" t="s">
        <v>7691</v>
      </c>
      <c r="K2503" s="7">
        <v>5</v>
      </c>
      <c r="L2503" s="49" t="s">
        <v>5540</v>
      </c>
    </row>
    <row r="2504" spans="1:12" x14ac:dyDescent="0.2">
      <c r="A2504" s="105">
        <v>42135</v>
      </c>
      <c r="B2504" s="7">
        <v>7071</v>
      </c>
      <c r="C2504" s="19" t="s">
        <v>6323</v>
      </c>
      <c r="D2504" s="6">
        <v>9908.02</v>
      </c>
      <c r="E2504" s="6">
        <v>9908.02</v>
      </c>
      <c r="F2504" s="6">
        <v>398.2</v>
      </c>
      <c r="G2504" s="6"/>
      <c r="H2504" s="5">
        <f>E2504-F2504</f>
        <v>9509.82</v>
      </c>
      <c r="I2504" s="6">
        <f>+I2503+G2504-H2504</f>
        <v>472464.18849999772</v>
      </c>
      <c r="J2504" s="20" t="s">
        <v>7691</v>
      </c>
      <c r="K2504" s="7">
        <v>5</v>
      </c>
      <c r="L2504" s="49" t="s">
        <v>5540</v>
      </c>
    </row>
    <row r="2505" spans="1:12" x14ac:dyDescent="0.2">
      <c r="A2505" s="105">
        <v>42135</v>
      </c>
      <c r="B2505" s="7">
        <v>7072</v>
      </c>
      <c r="C2505" s="19" t="s">
        <v>267</v>
      </c>
      <c r="D2505" s="6">
        <v>13900</v>
      </c>
      <c r="E2505" s="6">
        <v>13900</v>
      </c>
      <c r="F2505" s="6">
        <v>588.98</v>
      </c>
      <c r="G2505" s="6"/>
      <c r="H2505" s="31">
        <f>E2505-F2505</f>
        <v>13311.02</v>
      </c>
      <c r="I2505" s="6">
        <f>+I2504+G2505-H2505</f>
        <v>459153.1684999977</v>
      </c>
      <c r="J2505" s="19" t="s">
        <v>7889</v>
      </c>
      <c r="K2505" s="7">
        <v>5</v>
      </c>
      <c r="L2505" s="49" t="s">
        <v>5540</v>
      </c>
    </row>
    <row r="2506" spans="1:12" x14ac:dyDescent="0.2">
      <c r="A2506" s="105">
        <v>42135</v>
      </c>
      <c r="B2506" s="7">
        <v>7073</v>
      </c>
      <c r="C2506" s="19" t="s">
        <v>7343</v>
      </c>
      <c r="D2506" s="6">
        <v>2950</v>
      </c>
      <c r="E2506" s="6">
        <v>2950</v>
      </c>
      <c r="F2506" s="6">
        <v>125</v>
      </c>
      <c r="G2506" s="6"/>
      <c r="H2506" s="31">
        <f>E2506-F2506</f>
        <v>2825</v>
      </c>
      <c r="I2506" s="6">
        <f>+I2505+G2506-H2506</f>
        <v>456328.1684999977</v>
      </c>
      <c r="J2506" s="19" t="s">
        <v>7758</v>
      </c>
      <c r="K2506" s="7">
        <v>5</v>
      </c>
      <c r="L2506" s="49" t="s">
        <v>5540</v>
      </c>
    </row>
    <row r="2507" spans="1:12" x14ac:dyDescent="0.2">
      <c r="A2507" s="105">
        <v>42135</v>
      </c>
      <c r="B2507" s="7">
        <v>7074</v>
      </c>
      <c r="C2507" s="19" t="s">
        <v>7888</v>
      </c>
      <c r="D2507" s="6">
        <v>2250</v>
      </c>
      <c r="E2507" s="6">
        <v>2250</v>
      </c>
      <c r="F2507" s="6"/>
      <c r="G2507" s="6"/>
      <c r="H2507" s="31">
        <f>E2507-F2507</f>
        <v>2250</v>
      </c>
      <c r="I2507" s="6">
        <f>+I2506+G2507-H2507</f>
        <v>454078.1684999977</v>
      </c>
      <c r="J2507" s="19" t="s">
        <v>6836</v>
      </c>
      <c r="K2507" s="7"/>
      <c r="L2507" s="49" t="s">
        <v>5540</v>
      </c>
    </row>
    <row r="2508" spans="1:12" x14ac:dyDescent="0.2">
      <c r="A2508" s="105">
        <v>42135</v>
      </c>
      <c r="B2508" s="7">
        <v>7075</v>
      </c>
      <c r="C2508" s="19" t="s">
        <v>7753</v>
      </c>
      <c r="D2508" s="6">
        <v>5000</v>
      </c>
      <c r="E2508" s="6">
        <v>5000</v>
      </c>
      <c r="F2508" s="6"/>
      <c r="G2508" s="6"/>
      <c r="H2508" s="5">
        <f>E2508-F2508</f>
        <v>5000</v>
      </c>
      <c r="I2508" s="6">
        <f>+I2507+G2508-H2508</f>
        <v>449078.1684999977</v>
      </c>
      <c r="J2508" s="20" t="s">
        <v>7887</v>
      </c>
      <c r="K2508" s="7"/>
      <c r="L2508" s="49" t="s">
        <v>5540</v>
      </c>
    </row>
    <row r="2509" spans="1:12" x14ac:dyDescent="0.2">
      <c r="A2509" s="105">
        <v>42135</v>
      </c>
      <c r="B2509" s="7">
        <v>7076</v>
      </c>
      <c r="C2509" s="19" t="s">
        <v>5790</v>
      </c>
      <c r="D2509" s="6"/>
      <c r="E2509" s="6"/>
      <c r="F2509" s="6">
        <f>E2509*0.05</f>
        <v>0</v>
      </c>
      <c r="G2509" s="6"/>
      <c r="H2509" s="5">
        <f>E2509-F2509</f>
        <v>0</v>
      </c>
      <c r="I2509" s="6">
        <f>+I2508+G2509-H2509</f>
        <v>449078.1684999977</v>
      </c>
      <c r="J2509" s="19" t="s">
        <v>5790</v>
      </c>
      <c r="K2509" s="7"/>
      <c r="L2509" t="s">
        <v>5789</v>
      </c>
    </row>
    <row r="2510" spans="1:12" x14ac:dyDescent="0.2">
      <c r="A2510" s="105">
        <v>42135</v>
      </c>
      <c r="B2510" s="7">
        <v>7077</v>
      </c>
      <c r="C2510" s="19" t="s">
        <v>7595</v>
      </c>
      <c r="D2510" s="6">
        <v>1000</v>
      </c>
      <c r="E2510" s="6">
        <v>1000</v>
      </c>
      <c r="F2510" s="6"/>
      <c r="G2510" s="6"/>
      <c r="H2510" s="31">
        <f>E2510-F2510</f>
        <v>1000</v>
      </c>
      <c r="I2510" s="6">
        <f>+I2509+G2510-H2510</f>
        <v>448078.1684999977</v>
      </c>
      <c r="J2510" s="19" t="s">
        <v>3820</v>
      </c>
      <c r="K2510" s="7"/>
      <c r="L2510" s="49" t="s">
        <v>5540</v>
      </c>
    </row>
    <row r="2511" spans="1:12" x14ac:dyDescent="0.2">
      <c r="A2511" s="105">
        <v>42135</v>
      </c>
      <c r="B2511" s="7">
        <v>7078</v>
      </c>
      <c r="C2511" s="19" t="s">
        <v>7886</v>
      </c>
      <c r="D2511" s="6">
        <v>1000</v>
      </c>
      <c r="E2511" s="6">
        <v>1000</v>
      </c>
      <c r="F2511" s="6"/>
      <c r="G2511" s="6"/>
      <c r="H2511" s="31">
        <f>E2511-F2511</f>
        <v>1000</v>
      </c>
      <c r="I2511" s="6">
        <f>+I2510+G2511-H2511</f>
        <v>447078.1684999977</v>
      </c>
      <c r="J2511" s="19" t="s">
        <v>7885</v>
      </c>
      <c r="K2511" s="7"/>
      <c r="L2511" s="49" t="s">
        <v>5540</v>
      </c>
    </row>
    <row r="2512" spans="1:12" x14ac:dyDescent="0.2">
      <c r="A2512" s="105">
        <v>42135</v>
      </c>
      <c r="B2512" s="7">
        <v>7079</v>
      </c>
      <c r="C2512" s="19" t="s">
        <v>7884</v>
      </c>
      <c r="D2512" s="6">
        <v>4373</v>
      </c>
      <c r="E2512" s="6">
        <v>4373</v>
      </c>
      <c r="F2512" s="6">
        <v>185.3</v>
      </c>
      <c r="G2512" s="6"/>
      <c r="H2512" s="31">
        <f>E2512-F2512</f>
        <v>4187.7</v>
      </c>
      <c r="I2512" s="6">
        <f>+I2511+G2512-H2512</f>
        <v>442890.46849999769</v>
      </c>
      <c r="J2512" s="19" t="s">
        <v>7691</v>
      </c>
      <c r="K2512" s="7">
        <v>5</v>
      </c>
      <c r="L2512" s="49" t="s">
        <v>5540</v>
      </c>
    </row>
    <row r="2513" spans="1:12" x14ac:dyDescent="0.2">
      <c r="A2513" s="105">
        <v>42135</v>
      </c>
      <c r="B2513" s="7">
        <v>7080</v>
      </c>
      <c r="C2513" s="19" t="s">
        <v>5790</v>
      </c>
      <c r="D2513" s="6"/>
      <c r="E2513" s="6"/>
      <c r="F2513" s="6">
        <f>E2513*0.05</f>
        <v>0</v>
      </c>
      <c r="G2513" s="6"/>
      <c r="H2513" s="5">
        <f>E2513-F2513</f>
        <v>0</v>
      </c>
      <c r="I2513" s="6">
        <f>+I2512+G2513-H2513</f>
        <v>442890.46849999769</v>
      </c>
      <c r="J2513" s="19" t="s">
        <v>5790</v>
      </c>
      <c r="K2513" s="7"/>
      <c r="L2513" t="s">
        <v>5789</v>
      </c>
    </row>
    <row r="2514" spans="1:12" x14ac:dyDescent="0.2">
      <c r="A2514" s="105">
        <v>42135</v>
      </c>
      <c r="B2514" s="7">
        <v>7081</v>
      </c>
      <c r="C2514" s="19" t="s">
        <v>6486</v>
      </c>
      <c r="D2514" s="6">
        <v>2000</v>
      </c>
      <c r="E2514" s="6">
        <v>2000</v>
      </c>
      <c r="F2514" s="6"/>
      <c r="G2514" s="6"/>
      <c r="H2514" s="31">
        <f>E2514-F2514</f>
        <v>2000</v>
      </c>
      <c r="I2514" s="6">
        <f>+I2513+G2514-H2514</f>
        <v>440890.46849999769</v>
      </c>
      <c r="J2514" s="19" t="s">
        <v>7883</v>
      </c>
      <c r="K2514" s="7"/>
      <c r="L2514" s="49" t="s">
        <v>5540</v>
      </c>
    </row>
    <row r="2515" spans="1:12" x14ac:dyDescent="0.2">
      <c r="A2515" s="105">
        <v>42138</v>
      </c>
      <c r="B2515" s="7">
        <v>7082</v>
      </c>
      <c r="C2515" s="19" t="s">
        <v>7882</v>
      </c>
      <c r="D2515" s="6">
        <v>4920</v>
      </c>
      <c r="E2515" s="6">
        <v>4920</v>
      </c>
      <c r="F2515" s="6">
        <f>E2515*0.05</f>
        <v>246</v>
      </c>
      <c r="G2515" s="6"/>
      <c r="H2515" s="31">
        <f>E2515-F2515</f>
        <v>4674</v>
      </c>
      <c r="I2515" s="6">
        <f>+I2514+G2515-H2515</f>
        <v>436216.46849999769</v>
      </c>
      <c r="J2515" s="19" t="s">
        <v>7881</v>
      </c>
      <c r="K2515" s="7"/>
      <c r="L2515" s="49" t="s">
        <v>5540</v>
      </c>
    </row>
    <row r="2516" spans="1:12" x14ac:dyDescent="0.2">
      <c r="A2516" s="105">
        <v>42139</v>
      </c>
      <c r="B2516" s="7">
        <v>7083</v>
      </c>
      <c r="C2516" s="19" t="s">
        <v>7799</v>
      </c>
      <c r="D2516" s="6">
        <v>3500</v>
      </c>
      <c r="E2516" s="6">
        <v>3500</v>
      </c>
      <c r="F2516" s="6"/>
      <c r="G2516" s="6"/>
      <c r="H2516" s="31">
        <f>E2516-F2516</f>
        <v>3500</v>
      </c>
      <c r="I2516" s="6">
        <f>+I2515+G2516-H2516</f>
        <v>432716.46849999769</v>
      </c>
      <c r="J2516" s="19" t="s">
        <v>7364</v>
      </c>
      <c r="K2516" s="7">
        <v>5</v>
      </c>
      <c r="L2516" s="49" t="s">
        <v>5540</v>
      </c>
    </row>
    <row r="2517" spans="1:12" x14ac:dyDescent="0.2">
      <c r="A2517" s="105">
        <v>42141</v>
      </c>
      <c r="B2517" s="7"/>
      <c r="C2517" s="19" t="s">
        <v>6097</v>
      </c>
      <c r="D2517" s="6"/>
      <c r="E2517" s="6"/>
      <c r="F2517" s="6"/>
      <c r="G2517" s="6">
        <v>1135293.72</v>
      </c>
      <c r="H2517" s="5"/>
      <c r="I2517" s="6">
        <f>+I2516+G2517-H2517</f>
        <v>1568010.1884999976</v>
      </c>
      <c r="J2517" s="19" t="s">
        <v>7880</v>
      </c>
      <c r="K2517" s="7"/>
    </row>
    <row r="2518" spans="1:12" x14ac:dyDescent="0.2">
      <c r="A2518" s="105">
        <v>42142</v>
      </c>
      <c r="B2518" s="7">
        <v>7084</v>
      </c>
      <c r="C2518" s="19" t="s">
        <v>5790</v>
      </c>
      <c r="D2518" s="6"/>
      <c r="E2518" s="6"/>
      <c r="F2518" s="6">
        <f>E2518*0.05</f>
        <v>0</v>
      </c>
      <c r="G2518" s="6"/>
      <c r="H2518" s="5">
        <f>E2518-F2518</f>
        <v>0</v>
      </c>
      <c r="I2518" s="6">
        <f>+I2517+G2518-H2518</f>
        <v>1568010.1884999976</v>
      </c>
      <c r="J2518" s="19" t="s">
        <v>5790</v>
      </c>
      <c r="K2518" s="7"/>
      <c r="L2518" t="s">
        <v>5789</v>
      </c>
    </row>
    <row r="2519" spans="1:12" x14ac:dyDescent="0.2">
      <c r="A2519" s="105">
        <v>42142</v>
      </c>
      <c r="B2519" s="7">
        <v>7085</v>
      </c>
      <c r="C2519" s="19" t="s">
        <v>7029</v>
      </c>
      <c r="D2519" s="6">
        <v>300</v>
      </c>
      <c r="E2519" s="6">
        <v>300</v>
      </c>
      <c r="F2519" s="6"/>
      <c r="G2519" s="6"/>
      <c r="H2519" s="31">
        <f>E2519-F2519</f>
        <v>300</v>
      </c>
      <c r="I2519" s="6">
        <f>+I2518+G2519-H2519</f>
        <v>1567710.1884999976</v>
      </c>
      <c r="J2519" s="19" t="s">
        <v>6080</v>
      </c>
      <c r="K2519" s="7"/>
      <c r="L2519" s="49" t="s">
        <v>5540</v>
      </c>
    </row>
    <row r="2520" spans="1:12" x14ac:dyDescent="0.2">
      <c r="A2520" s="105">
        <v>42143</v>
      </c>
      <c r="B2520" s="7">
        <v>7086</v>
      </c>
      <c r="C2520" s="19" t="s">
        <v>7136</v>
      </c>
      <c r="D2520" s="6">
        <v>3500</v>
      </c>
      <c r="E2520" s="6">
        <v>3500</v>
      </c>
      <c r="F2520" s="6">
        <f>E2520*0.05</f>
        <v>175</v>
      </c>
      <c r="G2520" s="6"/>
      <c r="H2520" s="31">
        <f>E2520-F2520</f>
        <v>3325</v>
      </c>
      <c r="I2520" s="6">
        <f>+I2519+G2520-H2520</f>
        <v>1564385.1884999976</v>
      </c>
      <c r="J2520" s="19" t="s">
        <v>7879</v>
      </c>
      <c r="K2520" s="7">
        <v>5</v>
      </c>
      <c r="L2520" s="49" t="s">
        <v>5540</v>
      </c>
    </row>
    <row r="2521" spans="1:12" x14ac:dyDescent="0.2">
      <c r="A2521" s="105">
        <v>42146</v>
      </c>
      <c r="B2521" s="7">
        <v>7087</v>
      </c>
      <c r="C2521" s="19" t="s">
        <v>7799</v>
      </c>
      <c r="D2521" s="6">
        <v>3500</v>
      </c>
      <c r="E2521" s="6">
        <v>3500</v>
      </c>
      <c r="F2521" s="6"/>
      <c r="G2521" s="6"/>
      <c r="H2521" s="5">
        <f>E2521-F2521</f>
        <v>3500</v>
      </c>
      <c r="I2521" s="6">
        <f>+I2520+G2521-H2521</f>
        <v>1560885.1884999976</v>
      </c>
      <c r="J2521" s="19" t="s">
        <v>7364</v>
      </c>
      <c r="K2521" s="7">
        <v>5</v>
      </c>
      <c r="L2521" s="49" t="s">
        <v>5540</v>
      </c>
    </row>
    <row r="2522" spans="1:12" x14ac:dyDescent="0.2">
      <c r="A2522" s="105">
        <v>42149</v>
      </c>
      <c r="B2522" s="7">
        <v>7088</v>
      </c>
      <c r="C2522" s="19" t="s">
        <v>5790</v>
      </c>
      <c r="D2522" s="6"/>
      <c r="E2522" s="6"/>
      <c r="F2522" s="6">
        <f>E2522*0.05</f>
        <v>0</v>
      </c>
      <c r="G2522" s="6"/>
      <c r="H2522" s="5">
        <f>E2522-F2522</f>
        <v>0</v>
      </c>
      <c r="I2522" s="6">
        <f>+I2521+G2522-H2522</f>
        <v>1560885.1884999976</v>
      </c>
      <c r="J2522" s="19" t="s">
        <v>5790</v>
      </c>
      <c r="K2522" s="7"/>
      <c r="L2522" t="s">
        <v>5789</v>
      </c>
    </row>
    <row r="2523" spans="1:12" x14ac:dyDescent="0.2">
      <c r="A2523" s="105">
        <v>42149</v>
      </c>
      <c r="B2523" s="7">
        <v>7089</v>
      </c>
      <c r="C2523" s="19" t="s">
        <v>7816</v>
      </c>
      <c r="D2523" s="6">
        <v>2000</v>
      </c>
      <c r="E2523" s="6">
        <v>2000</v>
      </c>
      <c r="F2523" s="6">
        <v>200</v>
      </c>
      <c r="G2523" s="6"/>
      <c r="H2523" s="31">
        <f>E2523-F2523</f>
        <v>1800</v>
      </c>
      <c r="I2523" s="6">
        <f>+I2522+G2523-H2523</f>
        <v>1559085.1884999976</v>
      </c>
      <c r="J2523" s="19" t="s">
        <v>7656</v>
      </c>
      <c r="K2523" s="7">
        <v>5</v>
      </c>
      <c r="L2523" s="49" t="s">
        <v>5540</v>
      </c>
    </row>
    <row r="2524" spans="1:12" x14ac:dyDescent="0.2">
      <c r="A2524" s="105">
        <v>42149</v>
      </c>
      <c r="B2524" s="7">
        <v>7090</v>
      </c>
      <c r="C2524" s="19" t="s">
        <v>7252</v>
      </c>
      <c r="D2524" s="6">
        <v>6600</v>
      </c>
      <c r="E2524" s="6">
        <v>6600</v>
      </c>
      <c r="F2524" s="6"/>
      <c r="G2524" s="6"/>
      <c r="H2524" s="31">
        <f>E2524-F2524</f>
        <v>6600</v>
      </c>
      <c r="I2524" s="6">
        <f>+I2523+G2524-H2524</f>
        <v>1552485.1884999976</v>
      </c>
      <c r="J2524" s="19" t="s">
        <v>7878</v>
      </c>
      <c r="K2524" s="7"/>
      <c r="L2524" s="49" t="s">
        <v>5540</v>
      </c>
    </row>
    <row r="2525" spans="1:12" x14ac:dyDescent="0.2">
      <c r="A2525" s="105">
        <v>42149</v>
      </c>
      <c r="B2525" s="7">
        <v>7091</v>
      </c>
      <c r="C2525" s="19" t="s">
        <v>7877</v>
      </c>
      <c r="D2525" s="6">
        <v>6600</v>
      </c>
      <c r="E2525" s="6">
        <v>6600</v>
      </c>
      <c r="F2525" s="6"/>
      <c r="G2525" s="6"/>
      <c r="H2525" s="31">
        <f>E2525-F2525</f>
        <v>6600</v>
      </c>
      <c r="I2525" s="6">
        <f>+I2524+G2525-H2525</f>
        <v>1545885.1884999976</v>
      </c>
      <c r="J2525" s="19" t="s">
        <v>7672</v>
      </c>
      <c r="K2525" s="7"/>
      <c r="L2525" s="49" t="s">
        <v>5540</v>
      </c>
    </row>
    <row r="2526" spans="1:12" x14ac:dyDescent="0.2">
      <c r="A2526" s="105">
        <v>42149</v>
      </c>
      <c r="B2526" s="7">
        <v>7092</v>
      </c>
      <c r="C2526" s="19" t="s">
        <v>5971</v>
      </c>
      <c r="D2526" s="6">
        <v>7000</v>
      </c>
      <c r="E2526" s="6">
        <v>7000</v>
      </c>
      <c r="F2526" s="6"/>
      <c r="G2526" s="6"/>
      <c r="H2526" s="31">
        <f>E2526-F2526</f>
        <v>7000</v>
      </c>
      <c r="I2526" s="6">
        <f>+I2525+G2526-H2526</f>
        <v>1538885.1884999976</v>
      </c>
      <c r="J2526" s="19" t="s">
        <v>7876</v>
      </c>
      <c r="K2526" s="7"/>
      <c r="L2526" s="49" t="s">
        <v>5540</v>
      </c>
    </row>
    <row r="2527" spans="1:12" x14ac:dyDescent="0.2">
      <c r="A2527" s="105">
        <v>42149</v>
      </c>
      <c r="B2527" s="7">
        <v>7093</v>
      </c>
      <c r="C2527" s="19" t="s">
        <v>7846</v>
      </c>
      <c r="D2527" s="6">
        <v>10800</v>
      </c>
      <c r="E2527" s="6">
        <v>10800</v>
      </c>
      <c r="F2527" s="6"/>
      <c r="G2527" s="6"/>
      <c r="H2527" s="31">
        <f>E2527-F2527</f>
        <v>10800</v>
      </c>
      <c r="I2527" s="6">
        <f>+I2526+G2527-H2527</f>
        <v>1528085.1884999976</v>
      </c>
      <c r="J2527" s="19" t="s">
        <v>7535</v>
      </c>
      <c r="K2527" s="7"/>
      <c r="L2527" s="49" t="s">
        <v>5540</v>
      </c>
    </row>
    <row r="2528" spans="1:12" x14ac:dyDescent="0.2">
      <c r="A2528" s="105">
        <v>42149</v>
      </c>
      <c r="B2528" s="7">
        <v>7094</v>
      </c>
      <c r="C2528" s="19" t="s">
        <v>7295</v>
      </c>
      <c r="D2528" s="6">
        <v>5000</v>
      </c>
      <c r="E2528" s="6">
        <v>5000</v>
      </c>
      <c r="F2528" s="6"/>
      <c r="G2528" s="6"/>
      <c r="H2528" s="31">
        <f>E2528-F2528</f>
        <v>5000</v>
      </c>
      <c r="I2528" s="6">
        <f>+I2527+G2528-H2528</f>
        <v>1523085.1884999976</v>
      </c>
      <c r="J2528" s="19" t="s">
        <v>7535</v>
      </c>
      <c r="K2528" s="7"/>
      <c r="L2528" s="49" t="s">
        <v>5540</v>
      </c>
    </row>
    <row r="2529" spans="1:12" x14ac:dyDescent="0.2">
      <c r="A2529" s="105">
        <v>42149</v>
      </c>
      <c r="B2529" s="7">
        <v>7095</v>
      </c>
      <c r="C2529" s="19" t="s">
        <v>6294</v>
      </c>
      <c r="D2529" s="6">
        <v>5000</v>
      </c>
      <c r="E2529" s="6">
        <v>5000</v>
      </c>
      <c r="F2529" s="6"/>
      <c r="G2529" s="6"/>
      <c r="H2529" s="31">
        <f>E2529-F2529</f>
        <v>5000</v>
      </c>
      <c r="I2529" s="6">
        <f>+I2528+G2529-H2529</f>
        <v>1518085.1884999976</v>
      </c>
      <c r="J2529" s="19" t="s">
        <v>7535</v>
      </c>
      <c r="K2529" s="7"/>
      <c r="L2529" s="49" t="s">
        <v>5540</v>
      </c>
    </row>
    <row r="2530" spans="1:12" x14ac:dyDescent="0.2">
      <c r="A2530" s="105">
        <v>42149</v>
      </c>
      <c r="B2530" s="7">
        <v>7096</v>
      </c>
      <c r="C2530" s="19" t="s">
        <v>7516</v>
      </c>
      <c r="D2530" s="6">
        <v>5000</v>
      </c>
      <c r="E2530" s="6">
        <v>5000</v>
      </c>
      <c r="F2530" s="6"/>
      <c r="G2530" s="6"/>
      <c r="H2530" s="31">
        <f>E2530-F2530</f>
        <v>5000</v>
      </c>
      <c r="I2530" s="6">
        <f>+I2529+G2530-H2530</f>
        <v>1513085.1884999976</v>
      </c>
      <c r="J2530" s="19" t="s">
        <v>7535</v>
      </c>
      <c r="K2530" s="7"/>
      <c r="L2530" s="49" t="s">
        <v>5540</v>
      </c>
    </row>
    <row r="2531" spans="1:12" x14ac:dyDescent="0.2">
      <c r="A2531" s="105">
        <v>42149</v>
      </c>
      <c r="B2531" s="7">
        <v>7097</v>
      </c>
      <c r="C2531" s="19" t="s">
        <v>6442</v>
      </c>
      <c r="D2531" s="6">
        <v>5000</v>
      </c>
      <c r="E2531" s="6">
        <v>5000</v>
      </c>
      <c r="F2531" s="6"/>
      <c r="G2531" s="6"/>
      <c r="H2531" s="31">
        <f>E2531-F2531</f>
        <v>5000</v>
      </c>
      <c r="I2531" s="6">
        <f>+I2530+G2531-H2531</f>
        <v>1508085.1884999976</v>
      </c>
      <c r="J2531" s="19" t="s">
        <v>7535</v>
      </c>
      <c r="K2531" s="7"/>
      <c r="L2531" s="49" t="s">
        <v>5540</v>
      </c>
    </row>
    <row r="2532" spans="1:12" x14ac:dyDescent="0.2">
      <c r="A2532" s="105">
        <v>42149</v>
      </c>
      <c r="B2532" s="7">
        <v>7098</v>
      </c>
      <c r="C2532" s="19" t="s">
        <v>5790</v>
      </c>
      <c r="D2532" s="6"/>
      <c r="E2532" s="6"/>
      <c r="F2532" s="6">
        <f>E2532*0.05</f>
        <v>0</v>
      </c>
      <c r="G2532" s="6"/>
      <c r="H2532" s="5">
        <f>E2532-F2532</f>
        <v>0</v>
      </c>
      <c r="I2532" s="6">
        <f>+I2531+G2532-H2532</f>
        <v>1508085.1884999976</v>
      </c>
      <c r="J2532" s="19" t="s">
        <v>5790</v>
      </c>
      <c r="K2532" s="7"/>
      <c r="L2532" t="s">
        <v>5789</v>
      </c>
    </row>
    <row r="2533" spans="1:12" x14ac:dyDescent="0.2">
      <c r="A2533" s="105">
        <v>42149</v>
      </c>
      <c r="B2533" s="7"/>
      <c r="C2533" s="19" t="s">
        <v>6213</v>
      </c>
      <c r="D2533" s="6">
        <v>488200</v>
      </c>
      <c r="E2533" s="6">
        <v>488200</v>
      </c>
      <c r="F2533" s="6"/>
      <c r="G2533" s="6"/>
      <c r="H2533" s="5">
        <f>E2533-F2533</f>
        <v>488200</v>
      </c>
      <c r="I2533" s="6">
        <f>+I2532+G2533-H2533</f>
        <v>1019885.1884999976</v>
      </c>
      <c r="J2533" s="19" t="s">
        <v>7875</v>
      </c>
      <c r="K2533" s="7"/>
    </row>
    <row r="2534" spans="1:12" x14ac:dyDescent="0.2">
      <c r="A2534" s="105">
        <v>42149</v>
      </c>
      <c r="B2534" s="7">
        <v>7099</v>
      </c>
      <c r="C2534" s="19" t="s">
        <v>7874</v>
      </c>
      <c r="D2534" s="6">
        <v>2200</v>
      </c>
      <c r="E2534" s="6">
        <v>2200</v>
      </c>
      <c r="F2534" s="6"/>
      <c r="G2534" s="6"/>
      <c r="H2534" s="31">
        <f>E2534-F2534</f>
        <v>2200</v>
      </c>
      <c r="I2534" s="6">
        <f>+I2533+G2534-H2534</f>
        <v>1017685.1884999976</v>
      </c>
      <c r="J2534" s="20" t="s">
        <v>7685</v>
      </c>
      <c r="K2534" s="87" t="s">
        <v>7873</v>
      </c>
      <c r="L2534" s="49" t="s">
        <v>5540</v>
      </c>
    </row>
    <row r="2535" spans="1:12" x14ac:dyDescent="0.2">
      <c r="A2535" s="105">
        <v>42150</v>
      </c>
      <c r="B2535" s="7">
        <v>7100</v>
      </c>
      <c r="C2535" s="19" t="s">
        <v>6015</v>
      </c>
      <c r="D2535" s="6">
        <v>17017.509999999998</v>
      </c>
      <c r="E2535" s="6">
        <v>17017.509999999998</v>
      </c>
      <c r="F2535" s="6"/>
      <c r="G2535" s="6"/>
      <c r="H2535" s="31">
        <f>E2535-F2535</f>
        <v>17017.509999999998</v>
      </c>
      <c r="I2535" s="6">
        <f>+I2534+G2535-H2535</f>
        <v>1000667.6784999976</v>
      </c>
      <c r="J2535" s="20" t="s">
        <v>7872</v>
      </c>
      <c r="K2535" s="7">
        <v>5</v>
      </c>
      <c r="L2535" s="49" t="s">
        <v>5540</v>
      </c>
    </row>
    <row r="2536" spans="1:12" x14ac:dyDescent="0.2">
      <c r="A2536" s="105">
        <v>42150</v>
      </c>
      <c r="B2536" s="7">
        <v>7101</v>
      </c>
      <c r="C2536" s="19" t="s">
        <v>6015</v>
      </c>
      <c r="D2536" s="6">
        <v>24495.82</v>
      </c>
      <c r="E2536" s="6">
        <v>24495.82</v>
      </c>
      <c r="F2536" s="6"/>
      <c r="G2536" s="6"/>
      <c r="H2536" s="31">
        <f>E2536-F2536</f>
        <v>24495.82</v>
      </c>
      <c r="I2536" s="6">
        <f>+I2535+G2536-H2536</f>
        <v>976171.85849999764</v>
      </c>
      <c r="J2536" s="20" t="s">
        <v>7871</v>
      </c>
      <c r="K2536" s="7">
        <v>5</v>
      </c>
      <c r="L2536" s="49" t="s">
        <v>5540</v>
      </c>
    </row>
    <row r="2537" spans="1:12" x14ac:dyDescent="0.2">
      <c r="A2537" s="105">
        <v>42150</v>
      </c>
      <c r="B2537" s="7">
        <v>7102</v>
      </c>
      <c r="C2537" s="19" t="s">
        <v>6291</v>
      </c>
      <c r="D2537" s="6">
        <v>6192.3</v>
      </c>
      <c r="E2537" s="6">
        <v>6192.3</v>
      </c>
      <c r="F2537" s="6">
        <v>309.62</v>
      </c>
      <c r="G2537" s="6"/>
      <c r="H2537" s="31">
        <f>E2537-F2537</f>
        <v>5882.68</v>
      </c>
      <c r="I2537" s="6">
        <f>+I2536+G2537-H2537</f>
        <v>970289.17849999759</v>
      </c>
      <c r="J2537" s="20" t="s">
        <v>7170</v>
      </c>
      <c r="K2537" s="7">
        <v>5</v>
      </c>
      <c r="L2537" s="49" t="s">
        <v>5540</v>
      </c>
    </row>
    <row r="2538" spans="1:12" x14ac:dyDescent="0.2">
      <c r="A2538" s="105">
        <v>42150</v>
      </c>
      <c r="B2538" s="7">
        <v>7103</v>
      </c>
      <c r="C2538" s="19" t="s">
        <v>7830</v>
      </c>
      <c r="D2538" s="6">
        <v>175000</v>
      </c>
      <c r="E2538" s="6">
        <v>175000</v>
      </c>
      <c r="F2538" s="6">
        <f>E2538*0.05</f>
        <v>8750</v>
      </c>
      <c r="G2538" s="6"/>
      <c r="H2538" s="31">
        <f>E2538-F2538</f>
        <v>166250</v>
      </c>
      <c r="I2538" s="6">
        <f>+I2537+G2538-H2538</f>
        <v>804039.17849999759</v>
      </c>
      <c r="J2538" s="20" t="s">
        <v>7186</v>
      </c>
      <c r="K2538" s="7">
        <v>5</v>
      </c>
      <c r="L2538" s="49" t="s">
        <v>5540</v>
      </c>
    </row>
    <row r="2539" spans="1:12" x14ac:dyDescent="0.2">
      <c r="A2539" s="105">
        <v>42150</v>
      </c>
      <c r="B2539" s="7">
        <v>7104</v>
      </c>
      <c r="C2539" s="19" t="s">
        <v>5871</v>
      </c>
      <c r="D2539" s="6">
        <v>9616</v>
      </c>
      <c r="E2539" s="6">
        <v>9616</v>
      </c>
      <c r="F2539" s="6">
        <f>E2539*0.05</f>
        <v>480.8</v>
      </c>
      <c r="G2539" s="6"/>
      <c r="H2539" s="5">
        <f>E2539-F2539</f>
        <v>9135.2000000000007</v>
      </c>
      <c r="I2539" s="6">
        <f>+I2538+G2539-H2539</f>
        <v>794903.97849999764</v>
      </c>
      <c r="J2539" s="20" t="s">
        <v>7293</v>
      </c>
      <c r="K2539" s="7">
        <v>5</v>
      </c>
      <c r="L2539" s="49" t="s">
        <v>5540</v>
      </c>
    </row>
    <row r="2540" spans="1:12" x14ac:dyDescent="0.2">
      <c r="A2540" s="105">
        <v>42150</v>
      </c>
      <c r="B2540" s="7">
        <v>7105</v>
      </c>
      <c r="C2540" s="19" t="s">
        <v>7294</v>
      </c>
      <c r="D2540" s="6">
        <v>9000</v>
      </c>
      <c r="E2540" s="6">
        <v>9000</v>
      </c>
      <c r="F2540" s="6">
        <f>E2540*0.05</f>
        <v>450</v>
      </c>
      <c r="G2540" s="6"/>
      <c r="H2540" s="31">
        <f>E2540-F2540</f>
        <v>8550</v>
      </c>
      <c r="I2540" s="6">
        <f>+I2539+G2540-H2540</f>
        <v>786353.97849999764</v>
      </c>
      <c r="J2540" s="20" t="s">
        <v>2030</v>
      </c>
      <c r="K2540" s="7">
        <v>5</v>
      </c>
      <c r="L2540" s="49" t="s">
        <v>5540</v>
      </c>
    </row>
    <row r="2541" spans="1:12" x14ac:dyDescent="0.2">
      <c r="A2541" s="105">
        <v>42150</v>
      </c>
      <c r="B2541" s="7">
        <v>7106</v>
      </c>
      <c r="C2541" s="19" t="s">
        <v>2921</v>
      </c>
      <c r="D2541" s="6">
        <v>78175</v>
      </c>
      <c r="E2541" s="6">
        <v>78175</v>
      </c>
      <c r="F2541" s="6">
        <v>3312.5</v>
      </c>
      <c r="G2541" s="6"/>
      <c r="H2541" s="31">
        <f>E2541-F2541</f>
        <v>74862.5</v>
      </c>
      <c r="I2541" s="6">
        <f>+I2540+G2541-H2541</f>
        <v>711491.47849999764</v>
      </c>
      <c r="J2541" s="19" t="s">
        <v>5941</v>
      </c>
      <c r="K2541" s="7">
        <v>5</v>
      </c>
      <c r="L2541" s="49" t="s">
        <v>5540</v>
      </c>
    </row>
    <row r="2542" spans="1:12" x14ac:dyDescent="0.2">
      <c r="A2542" s="105">
        <v>42150</v>
      </c>
      <c r="B2542" s="7">
        <v>7107</v>
      </c>
      <c r="C2542" s="19" t="s">
        <v>6752</v>
      </c>
      <c r="D2542" s="6">
        <v>38038</v>
      </c>
      <c r="E2542" s="6">
        <v>38038</v>
      </c>
      <c r="F2542" s="6">
        <f>E2542*0.05</f>
        <v>1901.9</v>
      </c>
      <c r="G2542" s="6"/>
      <c r="H2542" s="31">
        <f>E2542-F2542</f>
        <v>36136.1</v>
      </c>
      <c r="I2542" s="6">
        <f>+I2541+G2542-H2542</f>
        <v>675355.37849999766</v>
      </c>
      <c r="J2542" s="20" t="s">
        <v>4801</v>
      </c>
      <c r="K2542" s="7">
        <v>5</v>
      </c>
      <c r="L2542" s="49" t="s">
        <v>5540</v>
      </c>
    </row>
    <row r="2543" spans="1:12" x14ac:dyDescent="0.2">
      <c r="A2543" s="105">
        <v>42150</v>
      </c>
      <c r="B2543" s="7">
        <v>7108</v>
      </c>
      <c r="C2543" s="19" t="s">
        <v>7870</v>
      </c>
      <c r="D2543" s="6">
        <v>2850</v>
      </c>
      <c r="E2543" s="6">
        <v>2850</v>
      </c>
      <c r="F2543" s="6">
        <v>120.76</v>
      </c>
      <c r="G2543" s="6"/>
      <c r="H2543" s="31">
        <f>E2543-F2543</f>
        <v>2729.24</v>
      </c>
      <c r="I2543" s="6">
        <f>+I2542+G2543-H2543</f>
        <v>672626.13849999767</v>
      </c>
      <c r="J2543" s="20" t="s">
        <v>7869</v>
      </c>
      <c r="K2543" s="7"/>
      <c r="L2543" s="49" t="s">
        <v>5540</v>
      </c>
    </row>
    <row r="2544" spans="1:12" x14ac:dyDescent="0.2">
      <c r="A2544" s="105">
        <v>42150</v>
      </c>
      <c r="B2544" s="7">
        <v>7109</v>
      </c>
      <c r="C2544" s="19" t="s">
        <v>6814</v>
      </c>
      <c r="D2544" s="6">
        <v>3000</v>
      </c>
      <c r="E2544" s="6">
        <v>3000</v>
      </c>
      <c r="F2544" s="6"/>
      <c r="G2544" s="6"/>
      <c r="H2544" s="31">
        <f>E2544-F2544</f>
        <v>3000</v>
      </c>
      <c r="I2544" s="6">
        <f>+I2543+G2544-H2544</f>
        <v>669626.13849999767</v>
      </c>
      <c r="J2544" s="19" t="s">
        <v>7278</v>
      </c>
      <c r="K2544" s="7"/>
      <c r="L2544" s="49" t="s">
        <v>5540</v>
      </c>
    </row>
    <row r="2545" spans="1:12" x14ac:dyDescent="0.2">
      <c r="A2545" s="105">
        <v>42150</v>
      </c>
      <c r="B2545" s="7">
        <v>7110</v>
      </c>
      <c r="C2545" s="19" t="s">
        <v>120</v>
      </c>
      <c r="D2545" s="6">
        <v>20000.02</v>
      </c>
      <c r="E2545" s="6">
        <v>20000.02</v>
      </c>
      <c r="F2545" s="6">
        <v>847.46</v>
      </c>
      <c r="G2545" s="6"/>
      <c r="H2545" s="5">
        <f>E2545-F2545</f>
        <v>19152.560000000001</v>
      </c>
      <c r="I2545" s="6">
        <f>+I2544+G2545-H2545</f>
        <v>650473.57849999762</v>
      </c>
      <c r="J2545" s="19" t="s">
        <v>7725</v>
      </c>
      <c r="K2545" s="7">
        <v>5</v>
      </c>
      <c r="L2545" s="49" t="s">
        <v>5540</v>
      </c>
    </row>
    <row r="2546" spans="1:12" x14ac:dyDescent="0.2">
      <c r="A2546" s="105">
        <v>42150</v>
      </c>
      <c r="B2546" s="7">
        <v>7111</v>
      </c>
      <c r="C2546" s="19" t="s">
        <v>126</v>
      </c>
      <c r="D2546" s="6">
        <v>5276</v>
      </c>
      <c r="E2546" s="6">
        <v>5276</v>
      </c>
      <c r="F2546" s="6">
        <f>E2546*0.05</f>
        <v>263.8</v>
      </c>
      <c r="G2546" s="6"/>
      <c r="H2546" s="31">
        <f>E2546-F2546</f>
        <v>5012.2</v>
      </c>
      <c r="I2546" s="6">
        <f>+I2545+G2546-H2546</f>
        <v>645461.37849999766</v>
      </c>
      <c r="J2546" s="19" t="s">
        <v>5851</v>
      </c>
      <c r="K2546" s="7">
        <v>5</v>
      </c>
      <c r="L2546" s="49" t="s">
        <v>5540</v>
      </c>
    </row>
    <row r="2547" spans="1:12" x14ac:dyDescent="0.2">
      <c r="A2547" s="105">
        <v>42150</v>
      </c>
      <c r="B2547" s="7">
        <v>7112</v>
      </c>
      <c r="C2547" s="19" t="s">
        <v>7824</v>
      </c>
      <c r="D2547" s="6">
        <v>19568.03</v>
      </c>
      <c r="E2547" s="6">
        <v>19568.03</v>
      </c>
      <c r="F2547" s="6">
        <f>E2547*0.05</f>
        <v>978.40149999999994</v>
      </c>
      <c r="G2547" s="6"/>
      <c r="H2547" s="31">
        <f>E2547-F2547</f>
        <v>18589.628499999999</v>
      </c>
      <c r="I2547" s="6">
        <f>+I2546+G2547-H2547</f>
        <v>626871.74999999767</v>
      </c>
      <c r="J2547" s="19" t="s">
        <v>128</v>
      </c>
      <c r="K2547" s="7"/>
      <c r="L2547" s="49" t="s">
        <v>5540</v>
      </c>
    </row>
    <row r="2548" spans="1:12" x14ac:dyDescent="0.2">
      <c r="A2548" s="105">
        <v>42150</v>
      </c>
      <c r="B2548" s="7">
        <v>7113</v>
      </c>
      <c r="C2548" s="19" t="s">
        <v>7533</v>
      </c>
      <c r="D2548" s="6">
        <v>24310.36</v>
      </c>
      <c r="E2548" s="6">
        <v>24310.36</v>
      </c>
      <c r="F2548" s="6">
        <v>1030.0999999999999</v>
      </c>
      <c r="G2548" s="6"/>
      <c r="H2548" s="5">
        <f>E2548-F2548</f>
        <v>23280.260000000002</v>
      </c>
      <c r="I2548" s="6">
        <f>+I2547+G2548-H2548</f>
        <v>603591.48999999766</v>
      </c>
      <c r="J2548" s="19" t="s">
        <v>7868</v>
      </c>
      <c r="K2548" s="7">
        <v>5</v>
      </c>
      <c r="L2548" s="49" t="s">
        <v>5540</v>
      </c>
    </row>
    <row r="2549" spans="1:12" x14ac:dyDescent="0.2">
      <c r="A2549" s="105">
        <v>42150</v>
      </c>
      <c r="B2549" s="7">
        <v>7114</v>
      </c>
      <c r="C2549" s="19" t="s">
        <v>5550</v>
      </c>
      <c r="D2549" s="6">
        <v>9551</v>
      </c>
      <c r="E2549" s="6">
        <v>9551</v>
      </c>
      <c r="F2549" s="6">
        <f>E2549*0.05</f>
        <v>477.55</v>
      </c>
      <c r="G2549" s="6"/>
      <c r="H2549" s="5">
        <f>E2549-F2549</f>
        <v>9073.4500000000007</v>
      </c>
      <c r="I2549" s="6">
        <f>+I2548+G2549-H2549</f>
        <v>594518.03999999771</v>
      </c>
      <c r="J2549" s="19" t="s">
        <v>48</v>
      </c>
      <c r="K2549" s="7">
        <v>5</v>
      </c>
      <c r="L2549" s="49" t="s">
        <v>5540</v>
      </c>
    </row>
    <row r="2550" spans="1:12" x14ac:dyDescent="0.2">
      <c r="A2550" s="105">
        <v>42150</v>
      </c>
      <c r="B2550" s="7">
        <v>7115</v>
      </c>
      <c r="C2550" s="20" t="s">
        <v>582</v>
      </c>
      <c r="D2550" s="6">
        <v>21475</v>
      </c>
      <c r="E2550" s="6">
        <v>21475</v>
      </c>
      <c r="F2550" s="6">
        <v>909.96</v>
      </c>
      <c r="G2550" s="6"/>
      <c r="H2550" s="31">
        <f>E2550-F2550</f>
        <v>20565.04</v>
      </c>
      <c r="I2550" s="6">
        <f>+I2549+G2550-H2550</f>
        <v>573952.99999999767</v>
      </c>
      <c r="J2550" s="20" t="s">
        <v>7421</v>
      </c>
      <c r="K2550" s="7">
        <v>5</v>
      </c>
      <c r="L2550" s="49" t="s">
        <v>5540</v>
      </c>
    </row>
    <row r="2551" spans="1:12" x14ac:dyDescent="0.2">
      <c r="A2551" s="105">
        <v>42150</v>
      </c>
      <c r="B2551" s="7">
        <v>7116</v>
      </c>
      <c r="C2551" s="19" t="s">
        <v>7566</v>
      </c>
      <c r="D2551" s="6">
        <v>1450</v>
      </c>
      <c r="E2551" s="6">
        <v>1450</v>
      </c>
      <c r="F2551" s="6">
        <f>E2551*0.05</f>
        <v>72.5</v>
      </c>
      <c r="G2551" s="6"/>
      <c r="H2551" s="5">
        <f>E2551-F2551</f>
        <v>1377.5</v>
      </c>
      <c r="I2551" s="6">
        <f>+I2550+G2551-H2551</f>
        <v>572575.49999999767</v>
      </c>
      <c r="J2551" s="19" t="s">
        <v>7393</v>
      </c>
      <c r="K2551" s="7"/>
      <c r="L2551" s="49" t="s">
        <v>5540</v>
      </c>
    </row>
    <row r="2552" spans="1:12" x14ac:dyDescent="0.2">
      <c r="A2552" s="105">
        <v>42150</v>
      </c>
      <c r="B2552" s="7">
        <v>7117</v>
      </c>
      <c r="C2552" s="19" t="s">
        <v>7867</v>
      </c>
      <c r="D2552" s="6">
        <v>7500</v>
      </c>
      <c r="E2552" s="6">
        <v>7500</v>
      </c>
      <c r="F2552" s="6">
        <v>750</v>
      </c>
      <c r="G2552" s="6"/>
      <c r="H2552" s="31">
        <f>E2552-F2552</f>
        <v>6750</v>
      </c>
      <c r="I2552" s="6">
        <f>+I2551+G2552-H2552</f>
        <v>565825.49999999767</v>
      </c>
      <c r="J2552" s="19" t="s">
        <v>7866</v>
      </c>
      <c r="K2552" s="7">
        <v>5</v>
      </c>
      <c r="L2552" s="49" t="s">
        <v>5540</v>
      </c>
    </row>
    <row r="2553" spans="1:12" x14ac:dyDescent="0.2">
      <c r="A2553" s="105">
        <v>42150</v>
      </c>
      <c r="B2553" s="7"/>
      <c r="C2553" s="20" t="s">
        <v>7028</v>
      </c>
      <c r="D2553" s="6">
        <v>436000</v>
      </c>
      <c r="E2553" s="6">
        <v>436000</v>
      </c>
      <c r="F2553" s="6"/>
      <c r="G2553" s="6"/>
      <c r="H2553" s="5">
        <f>E2553-F2553</f>
        <v>436000</v>
      </c>
      <c r="I2553" s="6">
        <f>+I2552+G2553-H2553</f>
        <v>129825.49999999767</v>
      </c>
      <c r="J2553" s="20" t="s">
        <v>7865</v>
      </c>
      <c r="K2553" s="7"/>
    </row>
    <row r="2554" spans="1:12" x14ac:dyDescent="0.2">
      <c r="A2554" s="105">
        <v>42150</v>
      </c>
      <c r="B2554" s="7">
        <v>7118</v>
      </c>
      <c r="C2554" s="19" t="s">
        <v>7161</v>
      </c>
      <c r="D2554" s="6">
        <v>1100</v>
      </c>
      <c r="E2554" s="6">
        <v>1100</v>
      </c>
      <c r="F2554" s="6">
        <f>E2554*0.05</f>
        <v>55</v>
      </c>
      <c r="G2554" s="6"/>
      <c r="H2554" s="31">
        <f>E2554-F2554</f>
        <v>1045</v>
      </c>
      <c r="I2554" s="6">
        <f>+I2553+G2554-H2554</f>
        <v>128780.49999999767</v>
      </c>
      <c r="J2554" s="19" t="s">
        <v>7864</v>
      </c>
      <c r="K2554" s="7">
        <v>5</v>
      </c>
      <c r="L2554" s="49" t="s">
        <v>5540</v>
      </c>
    </row>
    <row r="2555" spans="1:12" x14ac:dyDescent="0.2">
      <c r="A2555" s="105">
        <v>42150</v>
      </c>
      <c r="B2555" s="7">
        <v>7119</v>
      </c>
      <c r="C2555" s="19" t="s">
        <v>7524</v>
      </c>
      <c r="D2555" s="6">
        <v>3514</v>
      </c>
      <c r="E2555" s="6">
        <v>3514</v>
      </c>
      <c r="F2555" s="6">
        <f>E2555*0.05</f>
        <v>175.70000000000002</v>
      </c>
      <c r="G2555" s="6"/>
      <c r="H2555" s="5">
        <f>E2555-F2555</f>
        <v>3338.3</v>
      </c>
      <c r="I2555" s="6">
        <f>+I2554+G2555-H2555</f>
        <v>125442.19999999767</v>
      </c>
      <c r="J2555" s="19" t="s">
        <v>7523</v>
      </c>
      <c r="K2555" s="7">
        <v>5</v>
      </c>
      <c r="L2555" s="49" t="s">
        <v>5540</v>
      </c>
    </row>
    <row r="2556" spans="1:12" x14ac:dyDescent="0.2">
      <c r="A2556" s="105">
        <v>42152</v>
      </c>
      <c r="B2556" s="7">
        <v>7120</v>
      </c>
      <c r="C2556" s="20" t="s">
        <v>7238</v>
      </c>
      <c r="D2556" s="6">
        <v>500</v>
      </c>
      <c r="E2556" s="6">
        <v>500</v>
      </c>
      <c r="F2556" s="6"/>
      <c r="G2556" s="6"/>
      <c r="H2556" s="5">
        <f>E2556-F2556</f>
        <v>500</v>
      </c>
      <c r="I2556" s="6">
        <f>+I2555+G2556-H2556</f>
        <v>124942.19999999767</v>
      </c>
      <c r="J2556" s="19" t="s">
        <v>7588</v>
      </c>
      <c r="K2556" s="7">
        <v>5</v>
      </c>
      <c r="L2556" s="49" t="s">
        <v>5540</v>
      </c>
    </row>
    <row r="2557" spans="1:12" x14ac:dyDescent="0.2">
      <c r="A2557" s="105">
        <v>42152</v>
      </c>
      <c r="B2557" s="7">
        <v>7121</v>
      </c>
      <c r="C2557" s="20" t="s">
        <v>7863</v>
      </c>
      <c r="D2557" s="6">
        <v>1000</v>
      </c>
      <c r="E2557" s="6">
        <v>1000</v>
      </c>
      <c r="F2557" s="6"/>
      <c r="G2557" s="6"/>
      <c r="H2557" s="5">
        <f>E2557-F2557</f>
        <v>1000</v>
      </c>
      <c r="I2557" s="6">
        <f>+I2556+G2557-H2557</f>
        <v>123942.19999999767</v>
      </c>
      <c r="J2557" s="19" t="s">
        <v>7588</v>
      </c>
      <c r="K2557" s="7"/>
      <c r="L2557" s="49" t="s">
        <v>5540</v>
      </c>
    </row>
    <row r="2558" spans="1:12" x14ac:dyDescent="0.2">
      <c r="A2558" s="105">
        <v>42152</v>
      </c>
      <c r="B2558" s="7">
        <v>7122</v>
      </c>
      <c r="C2558" s="20" t="s">
        <v>7252</v>
      </c>
      <c r="D2558" s="6">
        <v>500</v>
      </c>
      <c r="E2558" s="6">
        <v>500</v>
      </c>
      <c r="F2558" s="6"/>
      <c r="G2558" s="6"/>
      <c r="H2558" s="5">
        <f>E2558-F2558</f>
        <v>500</v>
      </c>
      <c r="I2558" s="6">
        <f>+I2557+G2558-H2558</f>
        <v>123442.19999999767</v>
      </c>
      <c r="J2558" s="19" t="s">
        <v>7588</v>
      </c>
      <c r="K2558" s="7"/>
      <c r="L2558" s="49" t="s">
        <v>5540</v>
      </c>
    </row>
    <row r="2559" spans="1:12" x14ac:dyDescent="0.2">
      <c r="A2559" s="105">
        <v>42152</v>
      </c>
      <c r="B2559" s="7">
        <v>7123</v>
      </c>
      <c r="C2559" s="20" t="s">
        <v>7628</v>
      </c>
      <c r="D2559" s="6">
        <v>1500</v>
      </c>
      <c r="E2559" s="6">
        <v>1500</v>
      </c>
      <c r="F2559" s="6"/>
      <c r="G2559" s="6"/>
      <c r="H2559" s="5">
        <f>E2559-F2559</f>
        <v>1500</v>
      </c>
      <c r="I2559" s="6">
        <f>+I2558+G2559-H2559</f>
        <v>121942.19999999767</v>
      </c>
      <c r="J2559" s="19" t="s">
        <v>7588</v>
      </c>
      <c r="K2559" s="7"/>
      <c r="L2559" s="49" t="s">
        <v>5540</v>
      </c>
    </row>
    <row r="2560" spans="1:12" x14ac:dyDescent="0.2">
      <c r="A2560" s="105">
        <v>42153</v>
      </c>
      <c r="B2560" s="7">
        <v>7124</v>
      </c>
      <c r="C2560" s="19" t="s">
        <v>7799</v>
      </c>
      <c r="D2560" s="6">
        <v>3700</v>
      </c>
      <c r="E2560" s="6">
        <v>3700</v>
      </c>
      <c r="F2560" s="6"/>
      <c r="G2560" s="6"/>
      <c r="H2560" s="5">
        <f>E2560-F2560</f>
        <v>3700</v>
      </c>
      <c r="I2560" s="6">
        <f>+I2559+G2560-H2560</f>
        <v>118242.19999999767</v>
      </c>
      <c r="J2560" s="19" t="s">
        <v>7364</v>
      </c>
      <c r="K2560" s="7">
        <v>5</v>
      </c>
      <c r="L2560" s="49" t="s">
        <v>5540</v>
      </c>
    </row>
    <row r="2561" spans="1:12" x14ac:dyDescent="0.2">
      <c r="A2561" s="19"/>
      <c r="B2561" s="7"/>
      <c r="C2561" s="20" t="s">
        <v>7117</v>
      </c>
      <c r="D2561" s="6">
        <v>2926.1</v>
      </c>
      <c r="E2561" s="6">
        <v>2926.1</v>
      </c>
      <c r="F2561" s="6"/>
      <c r="G2561" s="6"/>
      <c r="H2561" s="5">
        <f>E2561-F2561</f>
        <v>2926.1</v>
      </c>
      <c r="I2561" s="6">
        <f>+I2560+G2561-H2561</f>
        <v>115316.09999999766</v>
      </c>
      <c r="J2561" s="19"/>
      <c r="K2561" s="7"/>
    </row>
    <row r="2562" spans="1:12" x14ac:dyDescent="0.2">
      <c r="A2562" s="19"/>
      <c r="B2562" s="7"/>
      <c r="C2562" s="20" t="s">
        <v>7862</v>
      </c>
      <c r="D2562" s="6"/>
      <c r="E2562" s="6"/>
      <c r="F2562" s="6"/>
      <c r="G2562" s="6">
        <v>600</v>
      </c>
      <c r="H2562" s="5">
        <f>E2562-F2562</f>
        <v>0</v>
      </c>
      <c r="I2562" s="6">
        <f>+I2561+G2562-H2562</f>
        <v>115916.09999999766</v>
      </c>
      <c r="J2562" s="19"/>
      <c r="K2562" s="7"/>
    </row>
    <row r="2563" spans="1:12" x14ac:dyDescent="0.2">
      <c r="A2563" s="19"/>
      <c r="B2563" s="7"/>
      <c r="C2563" s="87" t="s">
        <v>7861</v>
      </c>
      <c r="D2563" s="6"/>
      <c r="E2563" s="6"/>
      <c r="F2563" s="6">
        <f>E2563*0.05</f>
        <v>0</v>
      </c>
      <c r="G2563" s="6"/>
      <c r="H2563" s="31"/>
      <c r="I2563" s="13">
        <f>+I2562+G2563-H2563</f>
        <v>115916.09999999766</v>
      </c>
      <c r="J2563" s="19"/>
      <c r="K2563" s="7"/>
    </row>
    <row r="2564" spans="1:12" x14ac:dyDescent="0.2">
      <c r="A2564" s="105">
        <v>42158</v>
      </c>
      <c r="B2564" s="7">
        <v>7125</v>
      </c>
      <c r="C2564" s="20" t="s">
        <v>6442</v>
      </c>
      <c r="D2564" s="6">
        <v>1000</v>
      </c>
      <c r="E2564" s="6">
        <v>1000</v>
      </c>
      <c r="F2564" s="6"/>
      <c r="G2564" s="6"/>
      <c r="H2564" s="31">
        <f>E2564-F2564</f>
        <v>1000</v>
      </c>
      <c r="I2564" s="6">
        <f>+I2563+G2564-H2564</f>
        <v>114916.09999999766</v>
      </c>
      <c r="J2564" s="20" t="s">
        <v>6080</v>
      </c>
      <c r="K2564" s="7"/>
      <c r="L2564" s="49" t="s">
        <v>5540</v>
      </c>
    </row>
    <row r="2565" spans="1:12" x14ac:dyDescent="0.2">
      <c r="A2565" s="105">
        <v>42160</v>
      </c>
      <c r="B2565" s="7">
        <v>7126</v>
      </c>
      <c r="C2565" s="19" t="s">
        <v>7799</v>
      </c>
      <c r="D2565" s="6">
        <v>3700</v>
      </c>
      <c r="E2565" s="6">
        <v>3700</v>
      </c>
      <c r="F2565" s="6"/>
      <c r="G2565" s="6"/>
      <c r="H2565" s="31">
        <f>E2565-F2565</f>
        <v>3700</v>
      </c>
      <c r="I2565" s="6">
        <f>+I2564+G2565-H2565</f>
        <v>111216.09999999766</v>
      </c>
      <c r="J2565" s="19" t="s">
        <v>7364</v>
      </c>
      <c r="K2565" s="7">
        <v>5</v>
      </c>
      <c r="L2565" s="49" t="s">
        <v>5540</v>
      </c>
    </row>
    <row r="2566" spans="1:12" x14ac:dyDescent="0.2">
      <c r="A2566" s="105">
        <v>42160</v>
      </c>
      <c r="B2566" s="7">
        <v>7127</v>
      </c>
      <c r="C2566" s="19" t="s">
        <v>5790</v>
      </c>
      <c r="D2566" s="6"/>
      <c r="E2566" s="6"/>
      <c r="F2566" s="6">
        <f>E2566*0.05</f>
        <v>0</v>
      </c>
      <c r="G2566" s="6"/>
      <c r="H2566" s="5">
        <f>E2566-F2566</f>
        <v>0</v>
      </c>
      <c r="I2566" s="6">
        <f>+I2565+G2566-H2566</f>
        <v>111216.09999999766</v>
      </c>
      <c r="J2566" s="19" t="s">
        <v>5790</v>
      </c>
      <c r="K2566" s="7"/>
      <c r="L2566" t="s">
        <v>5789</v>
      </c>
    </row>
    <row r="2567" spans="1:12" x14ac:dyDescent="0.2">
      <c r="A2567" s="105">
        <v>42160</v>
      </c>
      <c r="B2567" s="7">
        <v>7128</v>
      </c>
      <c r="C2567" s="19" t="s">
        <v>7783</v>
      </c>
      <c r="D2567" s="6">
        <v>2200</v>
      </c>
      <c r="E2567" s="6">
        <v>2200</v>
      </c>
      <c r="F2567" s="6">
        <v>220</v>
      </c>
      <c r="G2567" s="6"/>
      <c r="H2567" s="31">
        <f>E2567-F2567</f>
        <v>1980</v>
      </c>
      <c r="I2567" s="6">
        <f>+I2566+G2567-H2567</f>
        <v>109236.09999999766</v>
      </c>
      <c r="J2567" s="19" t="s">
        <v>7860</v>
      </c>
      <c r="K2567" s="7">
        <v>5</v>
      </c>
      <c r="L2567" s="49" t="s">
        <v>5540</v>
      </c>
    </row>
    <row r="2568" spans="1:12" x14ac:dyDescent="0.2">
      <c r="A2568" s="105">
        <v>42163</v>
      </c>
      <c r="B2568" s="7">
        <v>7129</v>
      </c>
      <c r="C2568" s="19" t="s">
        <v>418</v>
      </c>
      <c r="D2568" s="6">
        <v>1500</v>
      </c>
      <c r="E2568" s="6">
        <v>1500</v>
      </c>
      <c r="F2568" s="6"/>
      <c r="G2568" s="6"/>
      <c r="H2568" s="31">
        <f>E2568-F2568</f>
        <v>1500</v>
      </c>
      <c r="I2568" s="6">
        <f>+I2567+G2568-H2568</f>
        <v>107736.09999999766</v>
      </c>
      <c r="J2568" s="19" t="s">
        <v>3820</v>
      </c>
      <c r="K2568" s="7"/>
      <c r="L2568" s="49" t="s">
        <v>5540</v>
      </c>
    </row>
    <row r="2569" spans="1:12" x14ac:dyDescent="0.2">
      <c r="A2569" s="105">
        <v>42163</v>
      </c>
      <c r="B2569" s="7">
        <v>7130</v>
      </c>
      <c r="C2569" s="19" t="s">
        <v>7466</v>
      </c>
      <c r="D2569" s="6">
        <v>4000</v>
      </c>
      <c r="E2569" s="6">
        <v>4000</v>
      </c>
      <c r="F2569" s="6"/>
      <c r="G2569" s="6"/>
      <c r="H2569" s="31">
        <f>E2569-F2569</f>
        <v>4000</v>
      </c>
      <c r="I2569" s="6">
        <f>+I2568+G2569-H2569</f>
        <v>103736.09999999766</v>
      </c>
      <c r="J2569" s="19" t="s">
        <v>3820</v>
      </c>
      <c r="K2569" s="7"/>
      <c r="L2569" s="49" t="s">
        <v>5540</v>
      </c>
    </row>
    <row r="2570" spans="1:12" x14ac:dyDescent="0.2">
      <c r="A2570" s="105">
        <v>42164</v>
      </c>
      <c r="B2570" s="7">
        <v>7131</v>
      </c>
      <c r="C2570" s="19" t="s">
        <v>5790</v>
      </c>
      <c r="D2570" s="6"/>
      <c r="E2570" s="6"/>
      <c r="F2570" s="6">
        <f>E2570*0.05</f>
        <v>0</v>
      </c>
      <c r="G2570" s="6"/>
      <c r="H2570" s="5">
        <f>E2570-F2570</f>
        <v>0</v>
      </c>
      <c r="I2570" s="6">
        <f>+I2569+G2570-H2570</f>
        <v>103736.09999999766</v>
      </c>
      <c r="J2570" s="19" t="s">
        <v>5790</v>
      </c>
      <c r="K2570" s="7"/>
      <c r="L2570" t="s">
        <v>5789</v>
      </c>
    </row>
    <row r="2571" spans="1:12" x14ac:dyDescent="0.2">
      <c r="A2571" s="105">
        <v>42164</v>
      </c>
      <c r="B2571" s="7">
        <v>7132</v>
      </c>
      <c r="C2571" s="19" t="s">
        <v>5790</v>
      </c>
      <c r="D2571" s="6"/>
      <c r="E2571" s="6"/>
      <c r="F2571" s="6">
        <f>E2571*0.05</f>
        <v>0</v>
      </c>
      <c r="G2571" s="6"/>
      <c r="H2571" s="5">
        <f>E2571-F2571</f>
        <v>0</v>
      </c>
      <c r="I2571" s="6">
        <f>+I2570+G2571-H2571</f>
        <v>103736.09999999766</v>
      </c>
      <c r="J2571" s="19" t="s">
        <v>5790</v>
      </c>
      <c r="K2571" s="7"/>
      <c r="L2571" t="s">
        <v>5789</v>
      </c>
    </row>
    <row r="2572" spans="1:12" x14ac:dyDescent="0.2">
      <c r="A2572" s="105">
        <v>42165</v>
      </c>
      <c r="B2572" s="7">
        <v>7133</v>
      </c>
      <c r="C2572" s="20" t="s">
        <v>7079</v>
      </c>
      <c r="D2572" s="6">
        <v>1250</v>
      </c>
      <c r="E2572" s="6">
        <v>1250</v>
      </c>
      <c r="F2572" s="6">
        <f>E2572*0.05</f>
        <v>62.5</v>
      </c>
      <c r="G2572" s="6"/>
      <c r="H2572" s="31">
        <f>E2572-F2572</f>
        <v>1187.5</v>
      </c>
      <c r="I2572" s="6">
        <f>+I2571+G2572-H2572</f>
        <v>102548.59999999766</v>
      </c>
      <c r="J2572" s="19" t="s">
        <v>7859</v>
      </c>
      <c r="K2572" s="7">
        <v>5</v>
      </c>
      <c r="L2572" s="49" t="s">
        <v>5540</v>
      </c>
    </row>
    <row r="2573" spans="1:12" x14ac:dyDescent="0.2">
      <c r="A2573" s="105">
        <v>42165</v>
      </c>
      <c r="B2573" s="7">
        <v>7134</v>
      </c>
      <c r="C2573" s="20" t="s">
        <v>7029</v>
      </c>
      <c r="D2573" s="6">
        <v>1000</v>
      </c>
      <c r="E2573" s="6">
        <v>1000</v>
      </c>
      <c r="F2573" s="6"/>
      <c r="G2573" s="6"/>
      <c r="H2573" s="31">
        <f>E2573-F2573</f>
        <v>1000</v>
      </c>
      <c r="I2573" s="6">
        <f>+I2572+G2573-H2573</f>
        <v>101548.59999999766</v>
      </c>
      <c r="J2573" s="19"/>
      <c r="K2573" s="7"/>
      <c r="L2573" s="49" t="s">
        <v>5540</v>
      </c>
    </row>
    <row r="2574" spans="1:12" x14ac:dyDescent="0.2">
      <c r="A2574" s="105">
        <v>42165</v>
      </c>
      <c r="B2574" s="7">
        <v>7135</v>
      </c>
      <c r="C2574" s="20" t="s">
        <v>6351</v>
      </c>
      <c r="D2574" s="6">
        <v>675</v>
      </c>
      <c r="E2574" s="6">
        <v>675</v>
      </c>
      <c r="F2574" s="6"/>
      <c r="G2574" s="6"/>
      <c r="H2574" s="31">
        <f>E2574-F2574</f>
        <v>675</v>
      </c>
      <c r="I2574" s="6">
        <f>+I2573+G2574-H2574</f>
        <v>100873.59999999766</v>
      </c>
      <c r="J2574" s="20" t="s">
        <v>7858</v>
      </c>
      <c r="K2574" s="7"/>
      <c r="L2574" s="49" t="s">
        <v>5540</v>
      </c>
    </row>
    <row r="2575" spans="1:12" x14ac:dyDescent="0.2">
      <c r="A2575" s="105">
        <v>42165</v>
      </c>
      <c r="B2575" s="7">
        <v>7136</v>
      </c>
      <c r="C2575" s="20" t="s">
        <v>7799</v>
      </c>
      <c r="D2575" s="6">
        <v>3900</v>
      </c>
      <c r="E2575" s="6">
        <v>3900</v>
      </c>
      <c r="F2575" s="6"/>
      <c r="G2575" s="6"/>
      <c r="H2575" s="31">
        <f>E2575-F2575</f>
        <v>3900</v>
      </c>
      <c r="I2575" s="6">
        <f>+I2574+G2575-H2575</f>
        <v>96973.599999997663</v>
      </c>
      <c r="J2575" s="19" t="s">
        <v>7364</v>
      </c>
      <c r="K2575" s="7">
        <v>5</v>
      </c>
      <c r="L2575" s="49" t="s">
        <v>5540</v>
      </c>
    </row>
    <row r="2576" spans="1:12" x14ac:dyDescent="0.2">
      <c r="A2576" s="105">
        <v>42170</v>
      </c>
      <c r="B2576" s="7">
        <v>7137</v>
      </c>
      <c r="C2576" s="19" t="s">
        <v>7857</v>
      </c>
      <c r="D2576" s="6">
        <v>2300</v>
      </c>
      <c r="E2576" s="6">
        <v>2300</v>
      </c>
      <c r="F2576" s="6">
        <f>E2576*0.05</f>
        <v>115</v>
      </c>
      <c r="G2576" s="6"/>
      <c r="H2576" s="31">
        <f>E2576-F2576</f>
        <v>2185</v>
      </c>
      <c r="I2576" s="6">
        <f>+I2575+G2576-H2576</f>
        <v>94788.599999997663</v>
      </c>
      <c r="J2576" s="19" t="s">
        <v>7856</v>
      </c>
      <c r="K2576" s="7">
        <v>5</v>
      </c>
      <c r="L2576" s="49" t="s">
        <v>5540</v>
      </c>
    </row>
    <row r="2577" spans="1:12" x14ac:dyDescent="0.2">
      <c r="A2577" s="105">
        <v>42170</v>
      </c>
      <c r="B2577" s="7">
        <v>7138</v>
      </c>
      <c r="C2577" s="19" t="s">
        <v>7855</v>
      </c>
      <c r="D2577" s="6">
        <v>1950</v>
      </c>
      <c r="E2577" s="6">
        <v>1950</v>
      </c>
      <c r="F2577" s="6">
        <f>E2577*0.05</f>
        <v>97.5</v>
      </c>
      <c r="G2577" s="6"/>
      <c r="H2577" s="5">
        <f>E2577-F2577</f>
        <v>1852.5</v>
      </c>
      <c r="I2577" s="6">
        <f>+I2576+G2577-H2577</f>
        <v>92936.099999997663</v>
      </c>
      <c r="J2577" s="19" t="s">
        <v>7854</v>
      </c>
      <c r="K2577" s="7">
        <v>5</v>
      </c>
      <c r="L2577" s="49" t="s">
        <v>5540</v>
      </c>
    </row>
    <row r="2578" spans="1:12" x14ac:dyDescent="0.2">
      <c r="A2578" s="105">
        <v>42170</v>
      </c>
      <c r="B2578" s="7">
        <v>7139</v>
      </c>
      <c r="C2578" s="19" t="s">
        <v>7853</v>
      </c>
      <c r="D2578" s="6">
        <v>1125</v>
      </c>
      <c r="E2578" s="6">
        <v>1125</v>
      </c>
      <c r="F2578" s="6">
        <f>E2578*0.05</f>
        <v>56.25</v>
      </c>
      <c r="G2578" s="6"/>
      <c r="H2578" s="31">
        <f>E2578-F2578</f>
        <v>1068.75</v>
      </c>
      <c r="I2578" s="6">
        <f>+I2577+G2578-H2578</f>
        <v>91867.349999997663</v>
      </c>
      <c r="J2578" s="19" t="s">
        <v>7852</v>
      </c>
      <c r="K2578" s="7">
        <v>5</v>
      </c>
      <c r="L2578" s="49" t="s">
        <v>5540</v>
      </c>
    </row>
    <row r="2579" spans="1:12" x14ac:dyDescent="0.2">
      <c r="A2579" s="105">
        <v>42170</v>
      </c>
      <c r="B2579" s="7">
        <v>7140</v>
      </c>
      <c r="C2579" s="19" t="s">
        <v>267</v>
      </c>
      <c r="D2579" s="6">
        <v>500</v>
      </c>
      <c r="E2579" s="6">
        <v>500</v>
      </c>
      <c r="F2579" s="6">
        <f>E2579*0.05</f>
        <v>25</v>
      </c>
      <c r="G2579" s="6"/>
      <c r="H2579" s="31">
        <f>E2579-F2579</f>
        <v>475</v>
      </c>
      <c r="I2579" s="6">
        <f>+I2578+G2579-H2579</f>
        <v>91392.349999997663</v>
      </c>
      <c r="J2579" s="19" t="s">
        <v>7851</v>
      </c>
      <c r="K2579" s="7">
        <v>5</v>
      </c>
      <c r="L2579" s="49" t="s">
        <v>5540</v>
      </c>
    </row>
    <row r="2580" spans="1:12" x14ac:dyDescent="0.2">
      <c r="A2580" s="105">
        <v>42170</v>
      </c>
      <c r="B2580" s="7">
        <v>7141</v>
      </c>
      <c r="C2580" s="19" t="s">
        <v>5971</v>
      </c>
      <c r="D2580" s="6">
        <v>1000</v>
      </c>
      <c r="E2580" s="6">
        <v>1000</v>
      </c>
      <c r="F2580" s="6"/>
      <c r="G2580" s="6"/>
      <c r="H2580" s="5">
        <f>E2580-F2580</f>
        <v>1000</v>
      </c>
      <c r="I2580" s="6">
        <f>+I2579+G2580-H2580</f>
        <v>90392.349999997663</v>
      </c>
      <c r="J2580" s="19" t="s">
        <v>7632</v>
      </c>
      <c r="K2580" s="7"/>
      <c r="L2580" s="118" t="s">
        <v>7239</v>
      </c>
    </row>
    <row r="2581" spans="1:12" x14ac:dyDescent="0.2">
      <c r="A2581" s="105">
        <v>42170</v>
      </c>
      <c r="B2581" s="7">
        <v>7142</v>
      </c>
      <c r="C2581" s="19" t="s">
        <v>5971</v>
      </c>
      <c r="D2581" s="6">
        <v>585</v>
      </c>
      <c r="E2581" s="6">
        <v>585</v>
      </c>
      <c r="F2581" s="6"/>
      <c r="G2581" s="6"/>
      <c r="H2581" s="31">
        <f>E2581-F2581</f>
        <v>585</v>
      </c>
      <c r="I2581" s="6">
        <f>+I2580+G2581-H2581</f>
        <v>89807.349999997663</v>
      </c>
      <c r="J2581" s="19" t="s">
        <v>7832</v>
      </c>
      <c r="K2581" s="7"/>
      <c r="L2581" s="49" t="s">
        <v>5540</v>
      </c>
    </row>
    <row r="2582" spans="1:12" x14ac:dyDescent="0.2">
      <c r="A2582" s="108">
        <v>42171</v>
      </c>
      <c r="B2582" s="7">
        <v>7143</v>
      </c>
      <c r="C2582" s="20" t="s">
        <v>7376</v>
      </c>
      <c r="D2582" s="6">
        <v>1500</v>
      </c>
      <c r="E2582" s="6">
        <v>1500</v>
      </c>
      <c r="F2582" s="6"/>
      <c r="G2582" s="6"/>
      <c r="H2582" s="31">
        <f>E2582-F2582</f>
        <v>1500</v>
      </c>
      <c r="I2582" s="6">
        <f>+I2581+G2582-H2582</f>
        <v>88307.349999997663</v>
      </c>
      <c r="J2582" s="20" t="s">
        <v>7434</v>
      </c>
      <c r="K2582" s="7"/>
      <c r="L2582" s="49" t="s">
        <v>5540</v>
      </c>
    </row>
    <row r="2583" spans="1:12" x14ac:dyDescent="0.2">
      <c r="A2583" s="19"/>
      <c r="B2583" s="7">
        <v>7144</v>
      </c>
      <c r="C2583" s="20" t="s">
        <v>5790</v>
      </c>
      <c r="D2583" s="6"/>
      <c r="E2583" s="6"/>
      <c r="F2583" s="6">
        <f>E2583*0.05</f>
        <v>0</v>
      </c>
      <c r="G2583" s="6"/>
      <c r="H2583" s="5">
        <f>E2583-F2583</f>
        <v>0</v>
      </c>
      <c r="I2583" s="6">
        <f>+I2582+G2583-H2583</f>
        <v>88307.349999997663</v>
      </c>
      <c r="J2583" s="20" t="s">
        <v>5790</v>
      </c>
      <c r="K2583" s="7"/>
      <c r="L2583" s="49" t="s">
        <v>5789</v>
      </c>
    </row>
    <row r="2584" spans="1:12" x14ac:dyDescent="0.2">
      <c r="A2584" s="105">
        <v>42174</v>
      </c>
      <c r="B2584" s="7">
        <v>7145</v>
      </c>
      <c r="C2584" s="19" t="s">
        <v>7799</v>
      </c>
      <c r="D2584" s="6">
        <v>3900</v>
      </c>
      <c r="E2584" s="6">
        <v>3900</v>
      </c>
      <c r="F2584" s="6"/>
      <c r="G2584" s="6"/>
      <c r="H2584" s="31">
        <f>E2584-F2584</f>
        <v>3900</v>
      </c>
      <c r="I2584" s="6">
        <f>+I2583+G2584-H2584</f>
        <v>84407.349999997663</v>
      </c>
      <c r="J2584" s="19" t="s">
        <v>7364</v>
      </c>
      <c r="K2584" s="7">
        <v>5</v>
      </c>
      <c r="L2584" s="49" t="s">
        <v>5540</v>
      </c>
    </row>
    <row r="2585" spans="1:12" x14ac:dyDescent="0.2">
      <c r="A2585" s="105">
        <v>42174</v>
      </c>
      <c r="B2585" s="7"/>
      <c r="C2585" s="20" t="s">
        <v>6097</v>
      </c>
      <c r="D2585" s="6"/>
      <c r="E2585" s="6"/>
      <c r="F2585" s="6">
        <f>E2585*0.05</f>
        <v>0</v>
      </c>
      <c r="G2585" s="6">
        <v>1010868.42</v>
      </c>
      <c r="H2585" s="5">
        <f>E2585-F2585</f>
        <v>0</v>
      </c>
      <c r="I2585" s="6">
        <f>+I2584+G2585-H2585</f>
        <v>1095275.7699999977</v>
      </c>
      <c r="J2585" s="19"/>
      <c r="K2585" s="7"/>
    </row>
    <row r="2586" spans="1:12" x14ac:dyDescent="0.2">
      <c r="A2586" s="105">
        <v>42174</v>
      </c>
      <c r="B2586" s="7">
        <v>7146</v>
      </c>
      <c r="C2586" s="20" t="s">
        <v>5971</v>
      </c>
      <c r="D2586" s="6">
        <v>330</v>
      </c>
      <c r="E2586" s="6">
        <v>330</v>
      </c>
      <c r="F2586" s="6"/>
      <c r="G2586" s="6"/>
      <c r="H2586" s="31">
        <f>E2586-F2586</f>
        <v>330</v>
      </c>
      <c r="I2586" s="6">
        <f>+I2585+G2586-H2586</f>
        <v>1094945.7699999977</v>
      </c>
      <c r="J2586" s="19" t="s">
        <v>7850</v>
      </c>
      <c r="K2586" s="7"/>
      <c r="L2586" s="49" t="s">
        <v>5540</v>
      </c>
    </row>
    <row r="2587" spans="1:12" x14ac:dyDescent="0.2">
      <c r="A2587" s="105">
        <v>42177</v>
      </c>
      <c r="B2587" s="7">
        <v>7147</v>
      </c>
      <c r="C2587" s="20" t="s">
        <v>7849</v>
      </c>
      <c r="D2587" s="6">
        <v>500</v>
      </c>
      <c r="E2587" s="6">
        <v>500</v>
      </c>
      <c r="F2587" s="6"/>
      <c r="G2587" s="6"/>
      <c r="H2587" s="31">
        <f>E2587-F2587</f>
        <v>500</v>
      </c>
      <c r="I2587" s="6">
        <f>+I2586+G2587-H2587</f>
        <v>1094445.7699999977</v>
      </c>
      <c r="J2587" s="20" t="s">
        <v>7848</v>
      </c>
      <c r="K2587" s="7"/>
      <c r="L2587" s="49" t="s">
        <v>5540</v>
      </c>
    </row>
    <row r="2588" spans="1:12" x14ac:dyDescent="0.2">
      <c r="A2588" s="105">
        <v>42178</v>
      </c>
      <c r="B2588" s="7">
        <v>7148</v>
      </c>
      <c r="C2588" s="20" t="s">
        <v>7466</v>
      </c>
      <c r="D2588" s="6">
        <v>4000</v>
      </c>
      <c r="E2588" s="6">
        <v>4000</v>
      </c>
      <c r="F2588" s="6"/>
      <c r="G2588" s="6"/>
      <c r="H2588" s="5">
        <f>E2588-F2588</f>
        <v>4000</v>
      </c>
      <c r="I2588" s="6">
        <f>+I2587+G2588-H2588</f>
        <v>1090445.7699999977</v>
      </c>
      <c r="J2588" s="19" t="s">
        <v>6080</v>
      </c>
      <c r="K2588" s="7"/>
      <c r="L2588" s="118" t="s">
        <v>7239</v>
      </c>
    </row>
    <row r="2589" spans="1:12" x14ac:dyDescent="0.2">
      <c r="A2589" s="105">
        <v>42178</v>
      </c>
      <c r="B2589" s="7">
        <v>7149</v>
      </c>
      <c r="C2589" s="20" t="s">
        <v>7830</v>
      </c>
      <c r="D2589" s="6">
        <v>162188.78</v>
      </c>
      <c r="E2589" s="6">
        <v>162188.78</v>
      </c>
      <c r="F2589" s="6">
        <f>E2589*0.05</f>
        <v>8109.4390000000003</v>
      </c>
      <c r="G2589" s="6"/>
      <c r="H2589" s="31">
        <f>E2589-F2589</f>
        <v>154079.34099999999</v>
      </c>
      <c r="I2589" s="6">
        <f>+I2588+G2589-H2589</f>
        <v>936366.42899999768</v>
      </c>
      <c r="J2589" s="19" t="s">
        <v>7186</v>
      </c>
      <c r="K2589" s="7">
        <v>5</v>
      </c>
      <c r="L2589" s="49" t="s">
        <v>5540</v>
      </c>
    </row>
    <row r="2590" spans="1:12" x14ac:dyDescent="0.2">
      <c r="A2590" s="105">
        <v>42178</v>
      </c>
      <c r="B2590" s="7">
        <v>7150</v>
      </c>
      <c r="C2590" s="19" t="s">
        <v>7294</v>
      </c>
      <c r="D2590" s="6">
        <v>9000</v>
      </c>
      <c r="E2590" s="6">
        <v>9000</v>
      </c>
      <c r="F2590" s="6">
        <f>E2590*0.05</f>
        <v>450</v>
      </c>
      <c r="G2590" s="6"/>
      <c r="H2590" s="31">
        <f>E2590-F2590</f>
        <v>8550</v>
      </c>
      <c r="I2590" s="6">
        <f>+I2589+G2590-H2590</f>
        <v>927816.42899999768</v>
      </c>
      <c r="J2590" s="19" t="s">
        <v>2030</v>
      </c>
      <c r="K2590" s="7">
        <v>5</v>
      </c>
      <c r="L2590" s="49" t="s">
        <v>5540</v>
      </c>
    </row>
    <row r="2591" spans="1:12" x14ac:dyDescent="0.2">
      <c r="A2591" s="105">
        <v>42178</v>
      </c>
      <c r="B2591" s="7">
        <v>7151</v>
      </c>
      <c r="C2591" s="19" t="s">
        <v>5790</v>
      </c>
      <c r="D2591" s="6"/>
      <c r="E2591" s="6"/>
      <c r="F2591" s="6">
        <f>E2591*0.05</f>
        <v>0</v>
      </c>
      <c r="G2591" s="6"/>
      <c r="H2591" s="5">
        <f>E2591-F2591</f>
        <v>0</v>
      </c>
      <c r="I2591" s="6">
        <f>+I2590+G2591-H2591</f>
        <v>927816.42899999768</v>
      </c>
      <c r="J2591" s="19" t="s">
        <v>5790</v>
      </c>
      <c r="K2591" s="7"/>
      <c r="L2591" t="s">
        <v>5789</v>
      </c>
    </row>
    <row r="2592" spans="1:12" x14ac:dyDescent="0.2">
      <c r="A2592" s="105">
        <v>42178</v>
      </c>
      <c r="B2592" s="7">
        <v>7152</v>
      </c>
      <c r="C2592" s="19" t="s">
        <v>2921</v>
      </c>
      <c r="D2592" s="6">
        <v>85727</v>
      </c>
      <c r="E2592" s="6">
        <v>85727</v>
      </c>
      <c r="F2592" s="6">
        <v>3632.5</v>
      </c>
      <c r="G2592" s="6"/>
      <c r="H2592" s="31">
        <f>E2592-F2592</f>
        <v>82094.5</v>
      </c>
      <c r="I2592" s="6">
        <f>+I2591+G2592-H2592</f>
        <v>845721.92899999768</v>
      </c>
      <c r="J2592" s="19" t="s">
        <v>5941</v>
      </c>
      <c r="K2592" s="7">
        <v>5</v>
      </c>
      <c r="L2592" s="49" t="s">
        <v>5540</v>
      </c>
    </row>
    <row r="2593" spans="1:12" x14ac:dyDescent="0.2">
      <c r="A2593" s="105">
        <v>42178</v>
      </c>
      <c r="B2593" s="7"/>
      <c r="C2593" s="19" t="s">
        <v>6213</v>
      </c>
      <c r="D2593" s="6">
        <v>427525</v>
      </c>
      <c r="E2593" s="6">
        <v>427525</v>
      </c>
      <c r="F2593" s="6"/>
      <c r="G2593" s="6"/>
      <c r="H2593" s="31">
        <f>E2593-F2593</f>
        <v>427525</v>
      </c>
      <c r="I2593" s="6">
        <f>+I2592+G2593-H2593</f>
        <v>418196.92899999768</v>
      </c>
      <c r="J2593" s="19" t="s">
        <v>7847</v>
      </c>
      <c r="K2593" s="7"/>
      <c r="L2593" s="49"/>
    </row>
    <row r="2594" spans="1:12" x14ac:dyDescent="0.2">
      <c r="A2594" s="105">
        <v>42179</v>
      </c>
      <c r="B2594" s="7">
        <v>7153</v>
      </c>
      <c r="C2594" s="19" t="s">
        <v>5790</v>
      </c>
      <c r="D2594" s="6"/>
      <c r="E2594" s="6"/>
      <c r="F2594" s="6">
        <f>E2594*0.05</f>
        <v>0</v>
      </c>
      <c r="G2594" s="6"/>
      <c r="H2594" s="5">
        <f>E2594-F2594</f>
        <v>0</v>
      </c>
      <c r="I2594" s="6">
        <f>+I2593+G2594-H2594</f>
        <v>418196.92899999768</v>
      </c>
      <c r="J2594" s="19" t="s">
        <v>5790</v>
      </c>
      <c r="K2594" s="7"/>
      <c r="L2594" t="s">
        <v>5789</v>
      </c>
    </row>
    <row r="2595" spans="1:12" x14ac:dyDescent="0.2">
      <c r="A2595" s="105">
        <v>42179</v>
      </c>
      <c r="B2595" s="7">
        <v>7154</v>
      </c>
      <c r="C2595" s="19" t="s">
        <v>7771</v>
      </c>
      <c r="D2595" s="6">
        <v>6600</v>
      </c>
      <c r="E2595" s="6">
        <v>6600</v>
      </c>
      <c r="F2595" s="6"/>
      <c r="G2595" s="6"/>
      <c r="H2595" s="5">
        <f>E2595-F2595</f>
        <v>6600</v>
      </c>
      <c r="I2595" s="6">
        <f>+I2594+G2595-H2595</f>
        <v>411596.92899999768</v>
      </c>
      <c r="J2595" s="19" t="s">
        <v>6798</v>
      </c>
      <c r="K2595" s="7"/>
      <c r="L2595" s="118" t="s">
        <v>7239</v>
      </c>
    </row>
    <row r="2596" spans="1:12" x14ac:dyDescent="0.2">
      <c r="A2596" s="105">
        <v>42179</v>
      </c>
      <c r="B2596" s="7">
        <v>7155</v>
      </c>
      <c r="C2596" s="19" t="s">
        <v>5971</v>
      </c>
      <c r="D2596" s="6">
        <v>7000</v>
      </c>
      <c r="E2596" s="6">
        <v>7000</v>
      </c>
      <c r="F2596" s="6"/>
      <c r="G2596" s="6"/>
      <c r="H2596" s="31">
        <f>E2596-F2596</f>
        <v>7000</v>
      </c>
      <c r="I2596" s="6">
        <f>+I2595+G2596-H2596</f>
        <v>404596.92899999768</v>
      </c>
      <c r="J2596" s="19" t="s">
        <v>6836</v>
      </c>
      <c r="K2596" s="7"/>
      <c r="L2596" s="49" t="s">
        <v>5540</v>
      </c>
    </row>
    <row r="2597" spans="1:12" x14ac:dyDescent="0.2">
      <c r="A2597" s="105">
        <v>42179</v>
      </c>
      <c r="B2597" s="7">
        <v>7156</v>
      </c>
      <c r="C2597" s="19" t="s">
        <v>7252</v>
      </c>
      <c r="D2597" s="6">
        <v>6600</v>
      </c>
      <c r="E2597" s="6">
        <v>6600</v>
      </c>
      <c r="F2597" s="6"/>
      <c r="G2597" s="6"/>
      <c r="H2597" s="31">
        <f>E2597-F2597</f>
        <v>6600</v>
      </c>
      <c r="I2597" s="6">
        <f>+I2596+G2597-H2597</f>
        <v>397996.92899999768</v>
      </c>
      <c r="J2597" s="19" t="s">
        <v>6798</v>
      </c>
      <c r="K2597" s="7"/>
      <c r="L2597" s="49" t="s">
        <v>5540</v>
      </c>
    </row>
    <row r="2598" spans="1:12" x14ac:dyDescent="0.2">
      <c r="A2598" s="105">
        <v>42179</v>
      </c>
      <c r="B2598" s="7">
        <v>7157</v>
      </c>
      <c r="C2598" s="19" t="s">
        <v>7846</v>
      </c>
      <c r="D2598" s="6">
        <v>8800</v>
      </c>
      <c r="E2598" s="6">
        <v>8800</v>
      </c>
      <c r="F2598" s="6"/>
      <c r="G2598" s="6"/>
      <c r="H2598" s="31">
        <f>E2598-F2598</f>
        <v>8800</v>
      </c>
      <c r="I2598" s="6">
        <f>+I2597+G2598-H2598</f>
        <v>389196.92899999768</v>
      </c>
      <c r="J2598" s="19" t="s">
        <v>7167</v>
      </c>
      <c r="K2598" s="7"/>
      <c r="L2598" s="49" t="s">
        <v>5540</v>
      </c>
    </row>
    <row r="2599" spans="1:12" x14ac:dyDescent="0.2">
      <c r="A2599" s="105">
        <v>42179</v>
      </c>
      <c r="B2599" s="7">
        <v>7158</v>
      </c>
      <c r="C2599" s="19" t="s">
        <v>6294</v>
      </c>
      <c r="D2599" s="6">
        <v>5000</v>
      </c>
      <c r="E2599" s="6">
        <v>5000</v>
      </c>
      <c r="F2599" s="6"/>
      <c r="G2599" s="6"/>
      <c r="H2599" s="31">
        <f>E2599-F2599</f>
        <v>5000</v>
      </c>
      <c r="I2599" s="6">
        <f>+I2598+G2599-H2599</f>
        <v>384196.92899999768</v>
      </c>
      <c r="J2599" s="19" t="s">
        <v>7167</v>
      </c>
      <c r="K2599" s="7"/>
      <c r="L2599" s="49" t="s">
        <v>5540</v>
      </c>
    </row>
    <row r="2600" spans="1:12" x14ac:dyDescent="0.2">
      <c r="A2600" s="105">
        <v>42179</v>
      </c>
      <c r="B2600" s="7">
        <v>7159</v>
      </c>
      <c r="C2600" s="19" t="s">
        <v>7295</v>
      </c>
      <c r="D2600" s="6">
        <v>5000</v>
      </c>
      <c r="E2600" s="6">
        <v>5000</v>
      </c>
      <c r="F2600" s="6"/>
      <c r="G2600" s="6"/>
      <c r="H2600" s="31">
        <f>E2600-F2600</f>
        <v>5000</v>
      </c>
      <c r="I2600" s="6">
        <f>+I2599+G2600-H2600</f>
        <v>379196.92899999768</v>
      </c>
      <c r="J2600" s="19" t="s">
        <v>7167</v>
      </c>
      <c r="K2600" s="7"/>
      <c r="L2600" s="49" t="s">
        <v>5540</v>
      </c>
    </row>
    <row r="2601" spans="1:12" x14ac:dyDescent="0.2">
      <c r="A2601" s="105">
        <v>42179</v>
      </c>
      <c r="B2601" s="7">
        <v>7160</v>
      </c>
      <c r="C2601" s="19" t="s">
        <v>7127</v>
      </c>
      <c r="D2601" s="6">
        <v>5000</v>
      </c>
      <c r="E2601" s="6">
        <v>5000</v>
      </c>
      <c r="F2601" s="6"/>
      <c r="G2601" s="6"/>
      <c r="H2601" s="31">
        <f>E2601-F2601</f>
        <v>5000</v>
      </c>
      <c r="I2601" s="6">
        <f>+I2600+G2601-H2601</f>
        <v>374196.92899999768</v>
      </c>
      <c r="J2601" s="19" t="s">
        <v>7167</v>
      </c>
      <c r="K2601" s="7"/>
      <c r="L2601" s="49" t="s">
        <v>5540</v>
      </c>
    </row>
    <row r="2602" spans="1:12" x14ac:dyDescent="0.2">
      <c r="A2602" s="105">
        <v>42179</v>
      </c>
      <c r="B2602" s="7">
        <v>7161</v>
      </c>
      <c r="C2602" s="19" t="s">
        <v>7516</v>
      </c>
      <c r="D2602" s="6">
        <v>5000</v>
      </c>
      <c r="E2602" s="6">
        <v>5000</v>
      </c>
      <c r="F2602" s="6"/>
      <c r="G2602" s="6"/>
      <c r="H2602" s="31">
        <f>E2602-F2602</f>
        <v>5000</v>
      </c>
      <c r="I2602" s="6">
        <f>+I2601+G2602-H2602</f>
        <v>369196.92899999768</v>
      </c>
      <c r="J2602" s="19" t="s">
        <v>7167</v>
      </c>
      <c r="K2602" s="7"/>
      <c r="L2602" s="49" t="s">
        <v>5540</v>
      </c>
    </row>
    <row r="2603" spans="1:12" x14ac:dyDescent="0.2">
      <c r="A2603" s="105">
        <v>42179</v>
      </c>
      <c r="B2603" s="7">
        <v>7162</v>
      </c>
      <c r="C2603" s="19" t="s">
        <v>6015</v>
      </c>
      <c r="D2603" s="6">
        <v>18211.509999999998</v>
      </c>
      <c r="E2603" s="6">
        <v>18211.509999999998</v>
      </c>
      <c r="F2603" s="6"/>
      <c r="G2603" s="6"/>
      <c r="H2603" s="31">
        <f>E2603-F2603</f>
        <v>18211.509999999998</v>
      </c>
      <c r="I2603" s="6">
        <f>+I2602+G2603-H2603</f>
        <v>350985.41899999767</v>
      </c>
      <c r="J2603" s="19" t="s">
        <v>7518</v>
      </c>
      <c r="K2603" s="7">
        <v>5</v>
      </c>
      <c r="L2603" s="49" t="s">
        <v>5540</v>
      </c>
    </row>
    <row r="2604" spans="1:12" x14ac:dyDescent="0.2">
      <c r="A2604" s="105">
        <v>42179</v>
      </c>
      <c r="B2604" s="7">
        <v>7163</v>
      </c>
      <c r="C2604" s="19" t="s">
        <v>6015</v>
      </c>
      <c r="D2604" s="6">
        <v>12550.9</v>
      </c>
      <c r="E2604" s="6">
        <v>12550.9</v>
      </c>
      <c r="F2604" s="6"/>
      <c r="G2604" s="6"/>
      <c r="H2604" s="31">
        <f>E2604-F2604</f>
        <v>12550.9</v>
      </c>
      <c r="I2604" s="6">
        <f>+I2603+G2604-H2604</f>
        <v>338434.51899999764</v>
      </c>
      <c r="J2604" s="19" t="s">
        <v>7465</v>
      </c>
      <c r="K2604" s="7">
        <v>5</v>
      </c>
      <c r="L2604" s="49" t="s">
        <v>5540</v>
      </c>
    </row>
    <row r="2605" spans="1:12" x14ac:dyDescent="0.2">
      <c r="A2605" s="105">
        <v>42181</v>
      </c>
      <c r="B2605" s="7">
        <v>7164</v>
      </c>
      <c r="C2605" s="19" t="s">
        <v>7458</v>
      </c>
      <c r="D2605" s="6">
        <v>6500</v>
      </c>
      <c r="E2605" s="6">
        <v>6500</v>
      </c>
      <c r="F2605" s="6"/>
      <c r="G2605" s="6"/>
      <c r="H2605" s="31">
        <f>E2605-F2605</f>
        <v>6500</v>
      </c>
      <c r="I2605" s="6">
        <f>+I2604+G2605-H2605</f>
        <v>331934.51899999764</v>
      </c>
      <c r="J2605" s="19" t="s">
        <v>6798</v>
      </c>
      <c r="K2605" s="7"/>
      <c r="L2605" s="49" t="s">
        <v>5540</v>
      </c>
    </row>
    <row r="2606" spans="1:12" x14ac:dyDescent="0.2">
      <c r="A2606" s="105">
        <v>42181</v>
      </c>
      <c r="B2606" s="7">
        <v>7165</v>
      </c>
      <c r="C2606" s="19" t="s">
        <v>7799</v>
      </c>
      <c r="D2606" s="6">
        <v>3900</v>
      </c>
      <c r="E2606" s="6">
        <v>3900</v>
      </c>
      <c r="F2606" s="6"/>
      <c r="G2606" s="6"/>
      <c r="H2606" s="31">
        <f>E2606-F2606</f>
        <v>3900</v>
      </c>
      <c r="I2606" s="6">
        <f>+I2605+G2606-H2606</f>
        <v>328034.51899999764</v>
      </c>
      <c r="J2606" s="19" t="s">
        <v>7364</v>
      </c>
      <c r="K2606" s="7">
        <v>5</v>
      </c>
      <c r="L2606" s="49" t="s">
        <v>5540</v>
      </c>
    </row>
    <row r="2607" spans="1:12" x14ac:dyDescent="0.2">
      <c r="A2607" s="105">
        <v>42181</v>
      </c>
      <c r="B2607" s="7">
        <v>7166</v>
      </c>
      <c r="C2607" s="19" t="s">
        <v>7845</v>
      </c>
      <c r="D2607" s="6">
        <v>2360</v>
      </c>
      <c r="E2607" s="6">
        <v>2360</v>
      </c>
      <c r="F2607" s="6">
        <f>E2607*0.05</f>
        <v>118</v>
      </c>
      <c r="G2607" s="6"/>
      <c r="H2607" s="31">
        <f>E2607-F2607</f>
        <v>2242</v>
      </c>
      <c r="I2607" s="6">
        <f>+I2606+G2607-H2607</f>
        <v>325792.51899999764</v>
      </c>
      <c r="J2607" s="19" t="s">
        <v>7844</v>
      </c>
      <c r="K2607" s="7">
        <v>5</v>
      </c>
      <c r="L2607" s="49" t="s">
        <v>5540</v>
      </c>
    </row>
    <row r="2608" spans="1:12" x14ac:dyDescent="0.2">
      <c r="A2608" s="105">
        <v>42181</v>
      </c>
      <c r="B2608" s="7">
        <v>7167</v>
      </c>
      <c r="C2608" s="19" t="s">
        <v>582</v>
      </c>
      <c r="D2608" s="6">
        <v>12300</v>
      </c>
      <c r="E2608" s="6">
        <v>12300</v>
      </c>
      <c r="F2608" s="6">
        <f>E2608*0.05</f>
        <v>615</v>
      </c>
      <c r="G2608" s="6"/>
      <c r="H2608" s="31">
        <f>E2608-F2608</f>
        <v>11685</v>
      </c>
      <c r="I2608" s="6">
        <f>+I2607+G2608-H2608</f>
        <v>314107.51899999764</v>
      </c>
      <c r="J2608" s="19" t="s">
        <v>7843</v>
      </c>
      <c r="K2608" s="7">
        <v>5</v>
      </c>
      <c r="L2608" s="49" t="s">
        <v>5540</v>
      </c>
    </row>
    <row r="2609" spans="1:12" x14ac:dyDescent="0.2">
      <c r="A2609" s="105">
        <v>42181</v>
      </c>
      <c r="B2609" s="7">
        <v>7168</v>
      </c>
      <c r="C2609" s="19" t="s">
        <v>5971</v>
      </c>
      <c r="D2609" s="6">
        <v>1050</v>
      </c>
      <c r="E2609" s="6">
        <v>1050</v>
      </c>
      <c r="F2609" s="6"/>
      <c r="G2609" s="6"/>
      <c r="H2609" s="31">
        <f>E2609-F2609</f>
        <v>1050</v>
      </c>
      <c r="I2609" s="6">
        <f>+I2608+G2609-H2609</f>
        <v>313057.51899999764</v>
      </c>
      <c r="J2609" s="19" t="s">
        <v>7832</v>
      </c>
      <c r="K2609" s="7">
        <v>5</v>
      </c>
      <c r="L2609" s="49" t="s">
        <v>5540</v>
      </c>
    </row>
    <row r="2610" spans="1:12" x14ac:dyDescent="0.2">
      <c r="A2610" s="105">
        <v>42185</v>
      </c>
      <c r="B2610" s="7">
        <v>7169</v>
      </c>
      <c r="C2610" s="19" t="s">
        <v>6752</v>
      </c>
      <c r="D2610" s="6">
        <v>39128</v>
      </c>
      <c r="E2610" s="6">
        <v>39128</v>
      </c>
      <c r="F2610" s="6">
        <f>E2610*0.05</f>
        <v>1956.4</v>
      </c>
      <c r="G2610" s="6"/>
      <c r="H2610" s="31">
        <f>E2610-F2610</f>
        <v>37171.599999999999</v>
      </c>
      <c r="I2610" s="6">
        <f>+I2609+G2610-H2610</f>
        <v>275885.91899999767</v>
      </c>
      <c r="J2610" s="19" t="s">
        <v>48</v>
      </c>
      <c r="K2610" s="7">
        <v>5</v>
      </c>
      <c r="L2610" s="49" t="s">
        <v>5540</v>
      </c>
    </row>
    <row r="2611" spans="1:12" x14ac:dyDescent="0.2">
      <c r="A2611" s="105">
        <v>42185</v>
      </c>
      <c r="B2611" s="7">
        <v>7170</v>
      </c>
      <c r="C2611" s="19" t="s">
        <v>6291</v>
      </c>
      <c r="D2611" s="6">
        <v>7157.1</v>
      </c>
      <c r="E2611" s="6">
        <v>7157.1</v>
      </c>
      <c r="F2611" s="6">
        <v>357.86</v>
      </c>
      <c r="G2611" s="6"/>
      <c r="H2611" s="5">
        <f>E2611-F2611</f>
        <v>6799.2400000000007</v>
      </c>
      <c r="I2611" s="6">
        <f>+I2610+G2611-H2611</f>
        <v>269086.67899999768</v>
      </c>
      <c r="J2611" s="19" t="s">
        <v>7170</v>
      </c>
      <c r="K2611" s="7">
        <v>5</v>
      </c>
      <c r="L2611" s="49" t="s">
        <v>5540</v>
      </c>
    </row>
    <row r="2612" spans="1:12" x14ac:dyDescent="0.2">
      <c r="A2612" s="105">
        <v>42185</v>
      </c>
      <c r="B2612" s="7">
        <v>7171</v>
      </c>
      <c r="C2612" s="19" t="s">
        <v>120</v>
      </c>
      <c r="D2612" s="6">
        <v>16483.990000000002</v>
      </c>
      <c r="E2612" s="6">
        <v>16483.990000000002</v>
      </c>
      <c r="F2612" s="6">
        <v>698.47</v>
      </c>
      <c r="G2612" s="6"/>
      <c r="H2612" s="5">
        <f>E2612-F2612</f>
        <v>15785.520000000002</v>
      </c>
      <c r="I2612" s="6">
        <f>+I2611+G2612-H2612</f>
        <v>253301.15899999769</v>
      </c>
      <c r="J2612" s="19" t="s">
        <v>3481</v>
      </c>
      <c r="K2612" s="7">
        <v>5</v>
      </c>
      <c r="L2612" s="49" t="s">
        <v>5540</v>
      </c>
    </row>
    <row r="2613" spans="1:12" x14ac:dyDescent="0.2">
      <c r="A2613" s="105">
        <v>42185</v>
      </c>
      <c r="B2613" s="7">
        <v>7172</v>
      </c>
      <c r="C2613" s="19" t="s">
        <v>126</v>
      </c>
      <c r="D2613" s="6">
        <v>6518</v>
      </c>
      <c r="E2613" s="6">
        <v>6518</v>
      </c>
      <c r="F2613" s="6">
        <f>E2613*0.05</f>
        <v>325.90000000000003</v>
      </c>
      <c r="G2613" s="6"/>
      <c r="H2613" s="5">
        <f>E2613-F2613</f>
        <v>6192.1</v>
      </c>
      <c r="I2613" s="6">
        <f>+I2612+G2613-H2613</f>
        <v>247109.05899999768</v>
      </c>
      <c r="J2613" s="19" t="s">
        <v>5851</v>
      </c>
      <c r="K2613" s="7">
        <v>5</v>
      </c>
      <c r="L2613" s="49" t="s">
        <v>5540</v>
      </c>
    </row>
    <row r="2614" spans="1:12" x14ac:dyDescent="0.2">
      <c r="A2614" s="105">
        <v>42185</v>
      </c>
      <c r="B2614" s="7">
        <v>7173</v>
      </c>
      <c r="C2614" s="19" t="s">
        <v>5871</v>
      </c>
      <c r="D2614" s="6">
        <v>13716</v>
      </c>
      <c r="E2614" s="6">
        <v>13716</v>
      </c>
      <c r="F2614" s="6">
        <f>E2614*0.05</f>
        <v>685.80000000000007</v>
      </c>
      <c r="G2614" s="6"/>
      <c r="H2614" s="5">
        <f>E2614-F2614</f>
        <v>13030.2</v>
      </c>
      <c r="I2614" s="6">
        <f>+I2613+G2614-H2614</f>
        <v>234078.85899999767</v>
      </c>
      <c r="J2614" s="19" t="s">
        <v>7293</v>
      </c>
      <c r="K2614" s="7">
        <v>5</v>
      </c>
      <c r="L2614" s="49" t="s">
        <v>5540</v>
      </c>
    </row>
    <row r="2615" spans="1:12" x14ac:dyDescent="0.2">
      <c r="A2615" s="105">
        <v>42185</v>
      </c>
      <c r="B2615" s="7">
        <v>7174</v>
      </c>
      <c r="C2615" s="20" t="s">
        <v>7824</v>
      </c>
      <c r="D2615" s="6">
        <v>20656.5</v>
      </c>
      <c r="E2615" s="6">
        <v>20656.5</v>
      </c>
      <c r="F2615" s="6">
        <v>1032.83</v>
      </c>
      <c r="G2615" s="6"/>
      <c r="H2615" s="5">
        <f>E2615-F2615</f>
        <v>19623.669999999998</v>
      </c>
      <c r="I2615" s="6">
        <f>+I2614+G2615-H2615</f>
        <v>214455.18899999768</v>
      </c>
      <c r="J2615" s="20" t="s">
        <v>128</v>
      </c>
      <c r="K2615" s="7">
        <v>5</v>
      </c>
      <c r="L2615" s="49" t="s">
        <v>5540</v>
      </c>
    </row>
    <row r="2616" spans="1:12" x14ac:dyDescent="0.2">
      <c r="A2616" s="105">
        <v>42185</v>
      </c>
      <c r="B2616" s="7">
        <v>7175</v>
      </c>
      <c r="C2616" s="19" t="s">
        <v>5550</v>
      </c>
      <c r="D2616" s="6">
        <v>16601</v>
      </c>
      <c r="E2616" s="6">
        <v>16601</v>
      </c>
      <c r="F2616" s="6">
        <f>E2616*0.05</f>
        <v>830.05000000000007</v>
      </c>
      <c r="G2616" s="6"/>
      <c r="H2616" s="5">
        <f>E2616-F2616</f>
        <v>15770.95</v>
      </c>
      <c r="I2616" s="6">
        <f>+I2615+G2616-H2616</f>
        <v>198684.23899999767</v>
      </c>
      <c r="J2616" s="19" t="s">
        <v>48</v>
      </c>
      <c r="K2616" s="7">
        <v>5</v>
      </c>
      <c r="L2616" s="49" t="s">
        <v>5540</v>
      </c>
    </row>
    <row r="2617" spans="1:12" x14ac:dyDescent="0.2">
      <c r="A2617" s="105">
        <v>42185</v>
      </c>
      <c r="B2617" s="7">
        <v>7176</v>
      </c>
      <c r="C2617" s="19" t="s">
        <v>7533</v>
      </c>
      <c r="D2617" s="6">
        <v>20751.12</v>
      </c>
      <c r="E2617" s="6">
        <v>20751.12</v>
      </c>
      <c r="F2617" s="6">
        <v>902.7</v>
      </c>
      <c r="G2617" s="6"/>
      <c r="H2617" s="5">
        <f>E2617-F2617</f>
        <v>19848.419999999998</v>
      </c>
      <c r="I2617" s="6">
        <f>+I2616+G2617-H2617</f>
        <v>178835.81899999769</v>
      </c>
      <c r="J2617" s="19" t="s">
        <v>889</v>
      </c>
      <c r="K2617" s="7">
        <v>5</v>
      </c>
      <c r="L2617" s="49" t="s">
        <v>5540</v>
      </c>
    </row>
    <row r="2618" spans="1:12" x14ac:dyDescent="0.2">
      <c r="A2618" s="105">
        <v>42185</v>
      </c>
      <c r="B2618" s="7">
        <v>7177</v>
      </c>
      <c r="C2618" s="20" t="s">
        <v>5790</v>
      </c>
      <c r="D2618" s="6"/>
      <c r="E2618" s="6"/>
      <c r="F2618" s="6">
        <f>E2618*0.05</f>
        <v>0</v>
      </c>
      <c r="G2618" s="6"/>
      <c r="H2618" s="5">
        <f>E2618-F2618</f>
        <v>0</v>
      </c>
      <c r="I2618" s="6">
        <f>+I2617+G2618-H2618</f>
        <v>178835.81899999769</v>
      </c>
      <c r="J2618" s="20" t="s">
        <v>5790</v>
      </c>
      <c r="K2618" s="7"/>
      <c r="L2618" s="49" t="s">
        <v>5789</v>
      </c>
    </row>
    <row r="2619" spans="1:12" x14ac:dyDescent="0.2">
      <c r="A2619" s="105">
        <v>42185</v>
      </c>
      <c r="B2619" s="7">
        <v>7178</v>
      </c>
      <c r="C2619" s="20" t="s">
        <v>6206</v>
      </c>
      <c r="D2619" s="6">
        <v>2700</v>
      </c>
      <c r="E2619" s="6">
        <v>2700</v>
      </c>
      <c r="F2619" s="6"/>
      <c r="G2619" s="6"/>
      <c r="H2619" s="5">
        <f>E2619-F2619</f>
        <v>2700</v>
      </c>
      <c r="I2619" s="6">
        <f>+I2618+G2619-H2619</f>
        <v>176135.81899999769</v>
      </c>
      <c r="J2619" s="20" t="s">
        <v>7627</v>
      </c>
      <c r="K2619" s="7"/>
      <c r="L2619" s="49" t="s">
        <v>5540</v>
      </c>
    </row>
    <row r="2620" spans="1:12" x14ac:dyDescent="0.2">
      <c r="A2620" s="105">
        <v>42185</v>
      </c>
      <c r="B2620" s="7">
        <v>7179</v>
      </c>
      <c r="C2620" s="20" t="s">
        <v>7514</v>
      </c>
      <c r="D2620" s="6">
        <v>1700</v>
      </c>
      <c r="E2620" s="6">
        <v>1700</v>
      </c>
      <c r="F2620" s="6"/>
      <c r="G2620" s="6"/>
      <c r="H2620" s="5">
        <f>E2620-F2620</f>
        <v>1700</v>
      </c>
      <c r="I2620" s="6">
        <f>+I2619+G2620-H2620</f>
        <v>174435.81899999769</v>
      </c>
      <c r="J2620" s="20" t="s">
        <v>7842</v>
      </c>
      <c r="K2620" s="7"/>
      <c r="L2620" s="49" t="s">
        <v>5540</v>
      </c>
    </row>
    <row r="2621" spans="1:12" x14ac:dyDescent="0.2">
      <c r="A2621" s="105">
        <v>42185</v>
      </c>
      <c r="B2621" s="7">
        <v>7180</v>
      </c>
      <c r="C2621" s="20" t="s">
        <v>6780</v>
      </c>
      <c r="D2621" s="6">
        <v>4000</v>
      </c>
      <c r="E2621" s="6">
        <v>4000</v>
      </c>
      <c r="F2621" s="6"/>
      <c r="G2621" s="6"/>
      <c r="H2621" s="5">
        <f>E2621-F2621</f>
        <v>4000</v>
      </c>
      <c r="I2621" s="6">
        <f>+I2620+G2621-H2621</f>
        <v>170435.81899999769</v>
      </c>
      <c r="J2621" s="20" t="s">
        <v>7841</v>
      </c>
      <c r="K2621" s="7"/>
      <c r="L2621" s="49" t="s">
        <v>5540</v>
      </c>
    </row>
    <row r="2622" spans="1:12" x14ac:dyDescent="0.2">
      <c r="A2622" s="105">
        <v>42185</v>
      </c>
      <c r="B2622" s="7">
        <v>7181</v>
      </c>
      <c r="C2622" s="20" t="s">
        <v>7840</v>
      </c>
      <c r="D2622" s="6">
        <v>1000</v>
      </c>
      <c r="E2622" s="6">
        <v>1000</v>
      </c>
      <c r="F2622" s="6">
        <v>100</v>
      </c>
      <c r="G2622" s="6"/>
      <c r="H2622" s="5">
        <f>E2622-F2622</f>
        <v>900</v>
      </c>
      <c r="I2622" s="6">
        <f>+I2621+G2622-H2622</f>
        <v>169535.81899999769</v>
      </c>
      <c r="J2622" s="20" t="s">
        <v>7230</v>
      </c>
      <c r="K2622" s="7">
        <v>5</v>
      </c>
      <c r="L2622" s="49" t="s">
        <v>5540</v>
      </c>
    </row>
    <row r="2623" spans="1:12" x14ac:dyDescent="0.2">
      <c r="A2623" s="105">
        <v>42185</v>
      </c>
      <c r="B2623" s="7">
        <v>7182</v>
      </c>
      <c r="C2623" s="20" t="s">
        <v>7826</v>
      </c>
      <c r="D2623" s="6">
        <v>3500</v>
      </c>
      <c r="E2623" s="6">
        <v>3500</v>
      </c>
      <c r="F2623" s="6">
        <v>350</v>
      </c>
      <c r="G2623" s="6"/>
      <c r="H2623" s="5">
        <f>E2623-F2623</f>
        <v>3150</v>
      </c>
      <c r="I2623" s="6">
        <f>+I2622+G2623-H2623</f>
        <v>166385.81899999769</v>
      </c>
      <c r="J2623" s="20" t="s">
        <v>7527</v>
      </c>
      <c r="K2623" s="7">
        <v>5</v>
      </c>
      <c r="L2623" s="49" t="s">
        <v>5540</v>
      </c>
    </row>
    <row r="2624" spans="1:12" x14ac:dyDescent="0.2">
      <c r="A2624" s="105">
        <v>42185</v>
      </c>
      <c r="B2624" s="7">
        <v>7183</v>
      </c>
      <c r="C2624" s="20" t="s">
        <v>7660</v>
      </c>
      <c r="D2624" s="6">
        <v>2000</v>
      </c>
      <c r="E2624" s="6">
        <v>2000</v>
      </c>
      <c r="F2624" s="6"/>
      <c r="G2624" s="6"/>
      <c r="H2624" s="5">
        <f>E2624-F2624</f>
        <v>2000</v>
      </c>
      <c r="I2624" s="6">
        <f>+I2623+G2624-H2624</f>
        <v>164385.81899999769</v>
      </c>
      <c r="J2624" s="20" t="s">
        <v>7279</v>
      </c>
      <c r="K2624" s="7">
        <v>5</v>
      </c>
      <c r="L2624" s="49" t="s">
        <v>5540</v>
      </c>
    </row>
    <row r="2625" spans="1:12" x14ac:dyDescent="0.2">
      <c r="A2625" s="105">
        <v>42185</v>
      </c>
      <c r="B2625" s="7">
        <v>7184</v>
      </c>
      <c r="C2625" s="20" t="s">
        <v>7839</v>
      </c>
      <c r="D2625" s="6">
        <v>400</v>
      </c>
      <c r="E2625" s="6">
        <v>400</v>
      </c>
      <c r="F2625" s="6"/>
      <c r="G2625" s="6"/>
      <c r="H2625" s="5">
        <f>E2625-F2625</f>
        <v>400</v>
      </c>
      <c r="I2625" s="6">
        <f>+I2624+G2625-H2625</f>
        <v>163985.81899999769</v>
      </c>
      <c r="J2625" s="20" t="s">
        <v>7821</v>
      </c>
      <c r="K2625" s="7"/>
      <c r="L2625" s="49" t="s">
        <v>5540</v>
      </c>
    </row>
    <row r="2626" spans="1:12" x14ac:dyDescent="0.2">
      <c r="A2626" s="105">
        <v>42185</v>
      </c>
      <c r="B2626" s="7">
        <v>7185</v>
      </c>
      <c r="C2626" s="20" t="s">
        <v>6810</v>
      </c>
      <c r="D2626" s="6">
        <v>1416</v>
      </c>
      <c r="E2626" s="6">
        <v>1416</v>
      </c>
      <c r="F2626" s="6">
        <v>60</v>
      </c>
      <c r="G2626" s="6"/>
      <c r="H2626" s="5">
        <f>E2626-F2626</f>
        <v>1356</v>
      </c>
      <c r="I2626" s="6">
        <f>+I2625+G2626-H2626</f>
        <v>162629.81899999769</v>
      </c>
      <c r="J2626" s="20" t="s">
        <v>7131</v>
      </c>
      <c r="K2626" s="7">
        <v>5</v>
      </c>
      <c r="L2626" s="49" t="s">
        <v>5540</v>
      </c>
    </row>
    <row r="2627" spans="1:12" x14ac:dyDescent="0.2">
      <c r="A2627" s="105">
        <v>42185</v>
      </c>
      <c r="B2627" s="7">
        <v>7186</v>
      </c>
      <c r="C2627" s="20" t="s">
        <v>7823</v>
      </c>
      <c r="D2627" s="6">
        <v>3227.96</v>
      </c>
      <c r="E2627" s="6">
        <v>3227.96</v>
      </c>
      <c r="F2627" s="6">
        <v>136.78</v>
      </c>
      <c r="G2627" s="6"/>
      <c r="H2627" s="5">
        <f>E2627-F2627</f>
        <v>3091.18</v>
      </c>
      <c r="I2627" s="6">
        <f>+I2626+G2627-H2627</f>
        <v>159538.6389999977</v>
      </c>
      <c r="J2627" s="20" t="s">
        <v>7691</v>
      </c>
      <c r="K2627" s="7">
        <v>5</v>
      </c>
      <c r="L2627" s="49" t="s">
        <v>5540</v>
      </c>
    </row>
    <row r="2628" spans="1:12" x14ac:dyDescent="0.2">
      <c r="A2628" s="105">
        <v>42185</v>
      </c>
      <c r="B2628" s="7">
        <v>7187</v>
      </c>
      <c r="C2628" s="20" t="s">
        <v>5790</v>
      </c>
      <c r="D2628" s="6"/>
      <c r="E2628" s="6"/>
      <c r="F2628" s="6">
        <f>E2628*0.05</f>
        <v>0</v>
      </c>
      <c r="G2628" s="6"/>
      <c r="H2628" s="5">
        <f>E2628-F2628</f>
        <v>0</v>
      </c>
      <c r="I2628" s="6">
        <f>+I2627+G2628-H2628</f>
        <v>159538.6389999977</v>
      </c>
      <c r="J2628" s="20" t="s">
        <v>5790</v>
      </c>
      <c r="K2628" s="7"/>
      <c r="L2628" s="49" t="s">
        <v>5789</v>
      </c>
    </row>
    <row r="2629" spans="1:12" x14ac:dyDescent="0.2">
      <c r="A2629" s="105">
        <v>42185</v>
      </c>
      <c r="B2629" s="7">
        <v>7188</v>
      </c>
      <c r="C2629" s="20" t="s">
        <v>7838</v>
      </c>
      <c r="D2629" s="6">
        <v>25000</v>
      </c>
      <c r="E2629" s="6">
        <v>25000</v>
      </c>
      <c r="F2629" s="6"/>
      <c r="G2629" s="6"/>
      <c r="H2629" s="5">
        <f>E2629-F2629</f>
        <v>25000</v>
      </c>
      <c r="I2629" s="4">
        <f>+I2628+G2629-H2629</f>
        <v>134538.6389999977</v>
      </c>
      <c r="J2629" s="20" t="s">
        <v>7837</v>
      </c>
      <c r="K2629" s="7"/>
      <c r="L2629" s="49" t="s">
        <v>5540</v>
      </c>
    </row>
    <row r="2630" spans="1:12" x14ac:dyDescent="0.2">
      <c r="A2630" s="105">
        <v>42185</v>
      </c>
      <c r="B2630" s="7">
        <v>7189</v>
      </c>
      <c r="C2630" s="20" t="s">
        <v>7731</v>
      </c>
      <c r="D2630" s="6">
        <v>3000</v>
      </c>
      <c r="E2630" s="6">
        <v>3000</v>
      </c>
      <c r="F2630" s="6"/>
      <c r="G2630" s="6"/>
      <c r="H2630" s="5">
        <f>E2630-F2630</f>
        <v>3000</v>
      </c>
      <c r="I2630" s="6">
        <f>+I2629+G2630-H2630</f>
        <v>131538.6389999977</v>
      </c>
      <c r="J2630" s="20" t="s">
        <v>7836</v>
      </c>
      <c r="K2630" s="7"/>
      <c r="L2630" s="49" t="s">
        <v>5540</v>
      </c>
    </row>
    <row r="2631" spans="1:12" x14ac:dyDescent="0.2">
      <c r="A2631" s="105">
        <v>42185</v>
      </c>
      <c r="B2631" s="7">
        <v>7190</v>
      </c>
      <c r="C2631" s="20" t="s">
        <v>7819</v>
      </c>
      <c r="D2631" s="6">
        <v>1000</v>
      </c>
      <c r="E2631" s="6">
        <v>1000</v>
      </c>
      <c r="F2631" s="6"/>
      <c r="G2631" s="6"/>
      <c r="H2631" s="5">
        <f>E2631-F2631</f>
        <v>1000</v>
      </c>
      <c r="I2631" s="6">
        <f>+I2630+G2631-H2631</f>
        <v>130538.6389999977</v>
      </c>
      <c r="J2631" s="20" t="s">
        <v>6080</v>
      </c>
      <c r="K2631" s="7"/>
      <c r="L2631" s="49" t="s">
        <v>5540</v>
      </c>
    </row>
    <row r="2632" spans="1:12" x14ac:dyDescent="0.2">
      <c r="A2632" s="19"/>
      <c r="B2632" s="7"/>
      <c r="C2632" s="19" t="s">
        <v>7117</v>
      </c>
      <c r="D2632" s="6">
        <v>1562.24</v>
      </c>
      <c r="E2632" s="6">
        <v>1562.24</v>
      </c>
      <c r="F2632" s="6"/>
      <c r="G2632" s="6"/>
      <c r="H2632" s="5">
        <f>E2632-F2632</f>
        <v>1562.24</v>
      </c>
      <c r="I2632" s="6">
        <f>+I2631+G2632-H2632</f>
        <v>128976.39899999769</v>
      </c>
      <c r="J2632" s="19"/>
      <c r="K2632" s="7"/>
    </row>
    <row r="2633" spans="1:12" x14ac:dyDescent="0.2">
      <c r="A2633" s="19"/>
      <c r="B2633" s="7"/>
      <c r="C2633" s="87" t="s">
        <v>7827</v>
      </c>
      <c r="D2633" s="6"/>
      <c r="E2633" s="6"/>
      <c r="F2633" s="6">
        <f>E2633*0.05</f>
        <v>0</v>
      </c>
      <c r="G2633" s="6"/>
      <c r="H2633" s="5"/>
      <c r="I2633" s="13">
        <f>+I2632+G2633-H2633</f>
        <v>128976.39899999769</v>
      </c>
      <c r="J2633" s="19"/>
      <c r="K2633" s="7"/>
    </row>
    <row r="2634" spans="1:12" x14ac:dyDescent="0.2">
      <c r="A2634" s="105">
        <v>42186</v>
      </c>
      <c r="B2634" s="7">
        <v>7191</v>
      </c>
      <c r="C2634" s="19" t="s">
        <v>7799</v>
      </c>
      <c r="D2634" s="6">
        <v>3900</v>
      </c>
      <c r="E2634" s="6">
        <v>3900</v>
      </c>
      <c r="F2634" s="6"/>
      <c r="G2634" s="6"/>
      <c r="H2634" s="5">
        <f>E2634-F2634</f>
        <v>3900</v>
      </c>
      <c r="I2634" s="6">
        <f>+I2633+G2634-H2634</f>
        <v>125076.39899999769</v>
      </c>
      <c r="J2634" s="19" t="s">
        <v>7364</v>
      </c>
      <c r="K2634" s="7">
        <v>5</v>
      </c>
      <c r="L2634" s="49" t="s">
        <v>5540</v>
      </c>
    </row>
    <row r="2635" spans="1:12" x14ac:dyDescent="0.2">
      <c r="A2635" s="105">
        <v>42188</v>
      </c>
      <c r="B2635" s="7">
        <v>7192</v>
      </c>
      <c r="C2635" s="20" t="s">
        <v>7835</v>
      </c>
      <c r="D2635" s="6">
        <v>2800</v>
      </c>
      <c r="E2635" s="6">
        <v>2800</v>
      </c>
      <c r="F2635" s="6">
        <v>280</v>
      </c>
      <c r="G2635" s="6"/>
      <c r="H2635" s="5">
        <f>E2635-F2635</f>
        <v>2520</v>
      </c>
      <c r="I2635" s="6">
        <f>+I2634+G2635-H2635</f>
        <v>122556.39899999769</v>
      </c>
      <c r="J2635" s="20" t="s">
        <v>7834</v>
      </c>
      <c r="K2635" s="7">
        <v>5</v>
      </c>
      <c r="L2635" s="49" t="s">
        <v>5540</v>
      </c>
    </row>
    <row r="2636" spans="1:12" x14ac:dyDescent="0.2">
      <c r="A2636" s="105">
        <v>42189</v>
      </c>
      <c r="B2636" s="7">
        <v>7193</v>
      </c>
      <c r="C2636" s="19" t="s">
        <v>5790</v>
      </c>
      <c r="D2636" s="6"/>
      <c r="E2636" s="6"/>
      <c r="F2636" s="6">
        <f>E2636*0.05</f>
        <v>0</v>
      </c>
      <c r="G2636" s="6"/>
      <c r="H2636" s="5">
        <f>E2636-F2636</f>
        <v>0</v>
      </c>
      <c r="I2636" s="6">
        <f>+I2635+G2636-H2636</f>
        <v>122556.39899999769</v>
      </c>
      <c r="J2636" s="19" t="s">
        <v>5790</v>
      </c>
      <c r="K2636" s="7"/>
      <c r="L2636" t="s">
        <v>5789</v>
      </c>
    </row>
    <row r="2637" spans="1:12" x14ac:dyDescent="0.2">
      <c r="A2637" s="105">
        <v>42195</v>
      </c>
      <c r="B2637" s="7">
        <v>7194</v>
      </c>
      <c r="C2637" s="19" t="s">
        <v>5790</v>
      </c>
      <c r="D2637" s="6"/>
      <c r="E2637" s="6"/>
      <c r="F2637" s="6">
        <f>E2637*0.05</f>
        <v>0</v>
      </c>
      <c r="G2637" s="6"/>
      <c r="H2637" s="5">
        <f>E2637-F2637</f>
        <v>0</v>
      </c>
      <c r="I2637" s="6">
        <f>+I2636+G2637-H2637</f>
        <v>122556.39899999769</v>
      </c>
      <c r="J2637" s="19" t="s">
        <v>5790</v>
      </c>
      <c r="K2637" s="7"/>
      <c r="L2637" t="s">
        <v>5789</v>
      </c>
    </row>
    <row r="2638" spans="1:12" x14ac:dyDescent="0.2">
      <c r="A2638" s="105">
        <v>42200</v>
      </c>
      <c r="B2638" s="7">
        <v>7195</v>
      </c>
      <c r="C2638" s="19" t="s">
        <v>5790</v>
      </c>
      <c r="D2638" s="6"/>
      <c r="E2638" s="6"/>
      <c r="F2638" s="6">
        <f>E2638*0.05</f>
        <v>0</v>
      </c>
      <c r="G2638" s="6"/>
      <c r="H2638" s="5">
        <f>E2638-F2638</f>
        <v>0</v>
      </c>
      <c r="I2638" s="6">
        <f>+I2637+G2638-H2638</f>
        <v>122556.39899999769</v>
      </c>
      <c r="J2638" s="19" t="s">
        <v>5790</v>
      </c>
      <c r="K2638" s="7"/>
      <c r="L2638" t="s">
        <v>5789</v>
      </c>
    </row>
    <row r="2639" spans="1:12" x14ac:dyDescent="0.2">
      <c r="A2639" s="105">
        <v>42200</v>
      </c>
      <c r="B2639" s="7">
        <v>7196</v>
      </c>
      <c r="C2639" s="19" t="s">
        <v>7553</v>
      </c>
      <c r="D2639" s="6">
        <v>5500</v>
      </c>
      <c r="E2639" s="6">
        <v>5500</v>
      </c>
      <c r="F2639" s="6"/>
      <c r="G2639" s="6"/>
      <c r="H2639" s="5">
        <f>E2639-F2639</f>
        <v>5500</v>
      </c>
      <c r="I2639" s="6">
        <f>+I2638+G2639-H2639</f>
        <v>117056.39899999769</v>
      </c>
      <c r="J2639" s="19" t="s">
        <v>7833</v>
      </c>
      <c r="K2639" s="7"/>
      <c r="L2639" s="49" t="s">
        <v>5540</v>
      </c>
    </row>
    <row r="2640" spans="1:12" x14ac:dyDescent="0.2">
      <c r="A2640" s="105">
        <v>42200</v>
      </c>
      <c r="B2640" s="7">
        <v>7197</v>
      </c>
      <c r="C2640" s="19" t="s">
        <v>5971</v>
      </c>
      <c r="D2640" s="6">
        <v>1500</v>
      </c>
      <c r="E2640" s="6">
        <v>1500</v>
      </c>
      <c r="F2640" s="6"/>
      <c r="G2640" s="6"/>
      <c r="H2640" s="5">
        <f>E2640-F2640</f>
        <v>1500</v>
      </c>
      <c r="I2640" s="6">
        <f>+I2639+G2640-H2640</f>
        <v>115556.39899999769</v>
      </c>
      <c r="J2640" s="19" t="s">
        <v>6080</v>
      </c>
      <c r="K2640" s="7"/>
      <c r="L2640" s="49" t="s">
        <v>5540</v>
      </c>
    </row>
    <row r="2641" spans="1:12" x14ac:dyDescent="0.2">
      <c r="A2641" s="105">
        <v>42200</v>
      </c>
      <c r="B2641" s="7">
        <v>7198</v>
      </c>
      <c r="C2641" s="20" t="s">
        <v>7799</v>
      </c>
      <c r="D2641" s="6">
        <v>3900</v>
      </c>
      <c r="E2641" s="6">
        <v>3900</v>
      </c>
      <c r="F2641" s="6"/>
      <c r="G2641" s="6"/>
      <c r="H2641" s="5">
        <f>E2641-F2641</f>
        <v>3900</v>
      </c>
      <c r="I2641" s="6">
        <f>+I2640+G2641-H2641</f>
        <v>111656.39899999769</v>
      </c>
      <c r="J2641" s="19" t="s">
        <v>7364</v>
      </c>
      <c r="K2641" s="7">
        <v>5</v>
      </c>
      <c r="L2641" s="49" t="s">
        <v>5540</v>
      </c>
    </row>
    <row r="2642" spans="1:12" x14ac:dyDescent="0.2">
      <c r="A2642" s="105">
        <v>42202</v>
      </c>
      <c r="B2642" s="7">
        <v>7199</v>
      </c>
      <c r="C2642" s="19" t="s">
        <v>7799</v>
      </c>
      <c r="D2642" s="6">
        <v>3900</v>
      </c>
      <c r="E2642" s="6">
        <v>3900</v>
      </c>
      <c r="F2642" s="6"/>
      <c r="G2642" s="6"/>
      <c r="H2642" s="5">
        <f>E2642-F2642</f>
        <v>3900</v>
      </c>
      <c r="I2642" s="6">
        <f>+I2641+G2642-H2642</f>
        <v>107756.39899999769</v>
      </c>
      <c r="J2642" s="19" t="s">
        <v>7364</v>
      </c>
      <c r="K2642" s="7">
        <v>5</v>
      </c>
      <c r="L2642" s="49" t="s">
        <v>5540</v>
      </c>
    </row>
    <row r="2643" spans="1:12" x14ac:dyDescent="0.2">
      <c r="A2643" s="105">
        <v>42205</v>
      </c>
      <c r="B2643" s="7">
        <v>7200</v>
      </c>
      <c r="C2643" s="19" t="s">
        <v>5971</v>
      </c>
      <c r="D2643" s="6">
        <v>750</v>
      </c>
      <c r="E2643" s="6">
        <v>750</v>
      </c>
      <c r="F2643" s="6"/>
      <c r="G2643" s="6"/>
      <c r="H2643" s="5">
        <f>E2643-F2643</f>
        <v>750</v>
      </c>
      <c r="I2643" s="6">
        <f>+I2642+G2643-H2643</f>
        <v>107006.39899999769</v>
      </c>
      <c r="J2643" s="19" t="s">
        <v>7832</v>
      </c>
      <c r="K2643" s="7">
        <v>5</v>
      </c>
      <c r="L2643" s="49" t="s">
        <v>5540</v>
      </c>
    </row>
    <row r="2644" spans="1:12" x14ac:dyDescent="0.2">
      <c r="A2644" s="105">
        <v>42207</v>
      </c>
      <c r="B2644" s="7"/>
      <c r="C2644" s="19" t="s">
        <v>6097</v>
      </c>
      <c r="D2644" s="6"/>
      <c r="E2644" s="6"/>
      <c r="F2644" s="6">
        <f>E2644*0.05</f>
        <v>0</v>
      </c>
      <c r="G2644" s="6">
        <v>1163078.8400000001</v>
      </c>
      <c r="H2644" s="5">
        <f>E2644-F2644</f>
        <v>0</v>
      </c>
      <c r="I2644" s="6">
        <f>+I2643+G2644-H2644</f>
        <v>1270085.2389999977</v>
      </c>
      <c r="J2644" s="19"/>
      <c r="K2644" s="7"/>
    </row>
    <row r="2645" spans="1:12" x14ac:dyDescent="0.2">
      <c r="A2645" s="105">
        <v>42207</v>
      </c>
      <c r="B2645" s="7">
        <v>7201</v>
      </c>
      <c r="C2645" s="19" t="s">
        <v>7453</v>
      </c>
      <c r="D2645" s="6">
        <v>3000</v>
      </c>
      <c r="E2645" s="6">
        <v>3000</v>
      </c>
      <c r="F2645" s="6"/>
      <c r="G2645" s="6"/>
      <c r="H2645" s="5">
        <f>E2645-F2645</f>
        <v>3000</v>
      </c>
      <c r="I2645" s="6">
        <f>+I2644+G2645-H2645</f>
        <v>1267085.2389999977</v>
      </c>
      <c r="J2645" s="19" t="s">
        <v>7559</v>
      </c>
      <c r="K2645" s="7">
        <v>5</v>
      </c>
      <c r="L2645" s="49" t="s">
        <v>5540</v>
      </c>
    </row>
    <row r="2646" spans="1:12" x14ac:dyDescent="0.2">
      <c r="A2646" s="105">
        <v>42207</v>
      </c>
      <c r="B2646" s="7">
        <v>7202</v>
      </c>
      <c r="C2646" s="19" t="s">
        <v>6077</v>
      </c>
      <c r="D2646" s="6">
        <v>500</v>
      </c>
      <c r="E2646" s="6">
        <v>500</v>
      </c>
      <c r="F2646" s="6"/>
      <c r="G2646" s="6"/>
      <c r="H2646" s="5">
        <f>E2646-F2646</f>
        <v>500</v>
      </c>
      <c r="I2646" s="6">
        <f>+I2645+G2646-H2646</f>
        <v>1266585.2389999977</v>
      </c>
      <c r="J2646" s="19" t="s">
        <v>6080</v>
      </c>
      <c r="K2646" s="7"/>
      <c r="L2646" s="49" t="s">
        <v>5540</v>
      </c>
    </row>
    <row r="2647" spans="1:12" x14ac:dyDescent="0.2">
      <c r="A2647" s="105">
        <v>42209</v>
      </c>
      <c r="B2647" s="7">
        <v>7203</v>
      </c>
      <c r="C2647" s="19" t="s">
        <v>7799</v>
      </c>
      <c r="D2647" s="6">
        <v>3900</v>
      </c>
      <c r="E2647" s="6">
        <v>3900</v>
      </c>
      <c r="F2647" s="6"/>
      <c r="G2647" s="6"/>
      <c r="H2647" s="5">
        <f>E2647-F2647</f>
        <v>3900</v>
      </c>
      <c r="I2647" s="6">
        <f>+I2646+G2647-H2647</f>
        <v>1262685.2389999977</v>
      </c>
      <c r="J2647" s="19" t="s">
        <v>7364</v>
      </c>
      <c r="K2647" s="7">
        <v>5</v>
      </c>
      <c r="L2647" s="49" t="s">
        <v>5540</v>
      </c>
    </row>
    <row r="2648" spans="1:12" x14ac:dyDescent="0.2">
      <c r="A2648" s="105">
        <v>42212</v>
      </c>
      <c r="B2648" s="7">
        <v>7204</v>
      </c>
      <c r="C2648" s="19" t="s">
        <v>7771</v>
      </c>
      <c r="D2648" s="6">
        <v>6600</v>
      </c>
      <c r="E2648" s="6">
        <v>6600</v>
      </c>
      <c r="F2648" s="6"/>
      <c r="G2648" s="6"/>
      <c r="H2648" s="5">
        <f>E2648-F2648</f>
        <v>6600</v>
      </c>
      <c r="I2648" s="6">
        <f>+I2647+G2648-H2648</f>
        <v>1256085.2389999977</v>
      </c>
      <c r="J2648" s="19" t="s">
        <v>7664</v>
      </c>
      <c r="K2648" s="7"/>
      <c r="L2648" s="49" t="s">
        <v>5540</v>
      </c>
    </row>
    <row r="2649" spans="1:12" x14ac:dyDescent="0.2">
      <c r="A2649" s="105">
        <v>42212</v>
      </c>
      <c r="B2649" s="7">
        <v>7205</v>
      </c>
      <c r="C2649" s="19" t="s">
        <v>7458</v>
      </c>
      <c r="D2649" s="6">
        <v>6750</v>
      </c>
      <c r="E2649" s="6">
        <v>6750</v>
      </c>
      <c r="F2649" s="6"/>
      <c r="G2649" s="6"/>
      <c r="H2649" s="5">
        <f>E2649-F2649</f>
        <v>6750</v>
      </c>
      <c r="I2649" s="6">
        <f>+I2648+G2649-H2649</f>
        <v>1249335.2389999977</v>
      </c>
      <c r="J2649" s="19" t="s">
        <v>7664</v>
      </c>
      <c r="K2649" s="7"/>
      <c r="L2649" s="49" t="s">
        <v>5540</v>
      </c>
    </row>
    <row r="2650" spans="1:12" x14ac:dyDescent="0.2">
      <c r="A2650" s="105">
        <v>42212</v>
      </c>
      <c r="B2650" s="7">
        <v>7206</v>
      </c>
      <c r="C2650" s="19" t="s">
        <v>7252</v>
      </c>
      <c r="D2650" s="6">
        <v>6600</v>
      </c>
      <c r="E2650" s="6">
        <v>6600</v>
      </c>
      <c r="F2650" s="6"/>
      <c r="G2650" s="6"/>
      <c r="H2650" s="5">
        <f>E2650-F2650</f>
        <v>6600</v>
      </c>
      <c r="I2650" s="6">
        <f>+I2649+G2650-H2650</f>
        <v>1242735.2389999977</v>
      </c>
      <c r="J2650" s="19" t="s">
        <v>7664</v>
      </c>
      <c r="K2650" s="7"/>
      <c r="L2650" s="49" t="s">
        <v>5540</v>
      </c>
    </row>
    <row r="2651" spans="1:12" x14ac:dyDescent="0.2">
      <c r="A2651" s="105">
        <v>42212</v>
      </c>
      <c r="B2651" s="7">
        <v>7207</v>
      </c>
      <c r="C2651" s="19" t="s">
        <v>5971</v>
      </c>
      <c r="D2651" s="6">
        <v>7000</v>
      </c>
      <c r="E2651" s="6">
        <v>7000</v>
      </c>
      <c r="F2651" s="6"/>
      <c r="G2651" s="6"/>
      <c r="H2651" s="5">
        <f>E2651-F2651</f>
        <v>7000</v>
      </c>
      <c r="I2651" s="6">
        <f>+I2650+G2651-H2651</f>
        <v>1235735.2389999977</v>
      </c>
      <c r="J2651" s="19" t="s">
        <v>7664</v>
      </c>
      <c r="K2651" s="7"/>
      <c r="L2651" s="49" t="s">
        <v>5540</v>
      </c>
    </row>
    <row r="2652" spans="1:12" x14ac:dyDescent="0.2">
      <c r="A2652" s="105">
        <v>42212</v>
      </c>
      <c r="B2652" s="7">
        <v>7208</v>
      </c>
      <c r="C2652" s="19" t="s">
        <v>5790</v>
      </c>
      <c r="D2652" s="6"/>
      <c r="E2652" s="6"/>
      <c r="F2652" s="6">
        <f>E2652*0.05</f>
        <v>0</v>
      </c>
      <c r="G2652" s="6"/>
      <c r="H2652" s="5">
        <f>E2652-F2652</f>
        <v>0</v>
      </c>
      <c r="I2652" s="6">
        <f>+I2651+G2652-H2652</f>
        <v>1235735.2389999977</v>
      </c>
      <c r="J2652" s="19" t="s">
        <v>5790</v>
      </c>
      <c r="K2652" s="7"/>
      <c r="L2652" t="s">
        <v>5789</v>
      </c>
    </row>
    <row r="2653" spans="1:12" x14ac:dyDescent="0.2">
      <c r="A2653" s="105">
        <v>42212</v>
      </c>
      <c r="B2653" s="7">
        <v>7209</v>
      </c>
      <c r="C2653" s="19" t="s">
        <v>6752</v>
      </c>
      <c r="D2653" s="6">
        <v>41462.61</v>
      </c>
      <c r="E2653" s="6">
        <v>41462.61</v>
      </c>
      <c r="F2653" s="6">
        <f>E2653*0.05</f>
        <v>2073.1305000000002</v>
      </c>
      <c r="G2653" s="6"/>
      <c r="H2653" s="5">
        <f>E2653-F2653</f>
        <v>39389.479500000001</v>
      </c>
      <c r="I2653" s="6">
        <f>+I2652+G2653-H2653</f>
        <v>1196345.7594999978</v>
      </c>
      <c r="J2653" s="19" t="s">
        <v>48</v>
      </c>
      <c r="K2653" s="7">
        <v>5</v>
      </c>
      <c r="L2653" s="49" t="s">
        <v>5540</v>
      </c>
    </row>
    <row r="2654" spans="1:12" x14ac:dyDescent="0.2">
      <c r="A2654" s="105">
        <v>42212</v>
      </c>
      <c r="B2654" s="7">
        <v>7210</v>
      </c>
      <c r="C2654" s="19" t="s">
        <v>6294</v>
      </c>
      <c r="D2654" s="6">
        <v>10000</v>
      </c>
      <c r="E2654" s="6">
        <v>10000</v>
      </c>
      <c r="F2654" s="6"/>
      <c r="G2654" s="6"/>
      <c r="H2654" s="5">
        <f>E2654-F2654</f>
        <v>10000</v>
      </c>
      <c r="I2654" s="6">
        <f>+I2653+G2654-H2654</f>
        <v>1186345.7594999978</v>
      </c>
      <c r="J2654" s="19" t="s">
        <v>7395</v>
      </c>
      <c r="K2654" s="7"/>
      <c r="L2654" s="49" t="s">
        <v>5540</v>
      </c>
    </row>
    <row r="2655" spans="1:12" x14ac:dyDescent="0.2">
      <c r="A2655" s="105">
        <v>42212</v>
      </c>
      <c r="B2655" s="7">
        <v>7211</v>
      </c>
      <c r="C2655" s="19" t="s">
        <v>7127</v>
      </c>
      <c r="D2655" s="6">
        <v>5000</v>
      </c>
      <c r="E2655" s="6">
        <v>5000</v>
      </c>
      <c r="F2655" s="6"/>
      <c r="G2655" s="6"/>
      <c r="H2655" s="5">
        <f>E2655-F2655</f>
        <v>5000</v>
      </c>
      <c r="I2655" s="6">
        <f>+I2654+G2655-H2655</f>
        <v>1181345.7594999978</v>
      </c>
      <c r="J2655" s="19" t="s">
        <v>7831</v>
      </c>
      <c r="K2655" s="7"/>
      <c r="L2655" s="49" t="s">
        <v>5540</v>
      </c>
    </row>
    <row r="2656" spans="1:12" x14ac:dyDescent="0.2">
      <c r="A2656" s="105">
        <v>42212</v>
      </c>
      <c r="B2656" s="7">
        <v>7212</v>
      </c>
      <c r="C2656" s="19" t="s">
        <v>5790</v>
      </c>
      <c r="D2656" s="6"/>
      <c r="E2656" s="6"/>
      <c r="F2656" s="6">
        <f>E2656*0.05</f>
        <v>0</v>
      </c>
      <c r="G2656" s="6"/>
      <c r="H2656" s="5">
        <f>E2656-F2656</f>
        <v>0</v>
      </c>
      <c r="I2656" s="6">
        <f>+I2655+G2656-H2656</f>
        <v>1181345.7594999978</v>
      </c>
      <c r="J2656" s="19" t="s">
        <v>5790</v>
      </c>
      <c r="K2656" s="7"/>
      <c r="L2656" t="s">
        <v>5789</v>
      </c>
    </row>
    <row r="2657" spans="1:12" x14ac:dyDescent="0.2">
      <c r="A2657" s="105">
        <v>42212</v>
      </c>
      <c r="B2657" s="7">
        <v>7213</v>
      </c>
      <c r="C2657" s="19" t="s">
        <v>7295</v>
      </c>
      <c r="D2657" s="6">
        <v>5000</v>
      </c>
      <c r="E2657" s="6">
        <v>5000</v>
      </c>
      <c r="F2657" s="6"/>
      <c r="G2657" s="6"/>
      <c r="H2657" s="5">
        <f>E2657-F2657</f>
        <v>5000</v>
      </c>
      <c r="I2657" s="6">
        <f>+I2656+G2657-H2657</f>
        <v>1176345.7594999978</v>
      </c>
      <c r="J2657" s="19" t="s">
        <v>7831</v>
      </c>
      <c r="K2657" s="7"/>
      <c r="L2657" s="49" t="s">
        <v>5540</v>
      </c>
    </row>
    <row r="2658" spans="1:12" x14ac:dyDescent="0.2">
      <c r="A2658" s="105">
        <v>42212</v>
      </c>
      <c r="B2658" s="7">
        <v>7214</v>
      </c>
      <c r="C2658" s="19" t="s">
        <v>7516</v>
      </c>
      <c r="D2658" s="6">
        <v>5000</v>
      </c>
      <c r="E2658" s="6">
        <v>5000</v>
      </c>
      <c r="F2658" s="6"/>
      <c r="G2658" s="6"/>
      <c r="H2658" s="5">
        <f>E2658-F2658</f>
        <v>5000</v>
      </c>
      <c r="I2658" s="6">
        <f>+I2657+G2658-H2658</f>
        <v>1171345.7594999978</v>
      </c>
      <c r="J2658" s="19" t="s">
        <v>7831</v>
      </c>
      <c r="K2658" s="7"/>
      <c r="L2658" s="49" t="s">
        <v>5540</v>
      </c>
    </row>
    <row r="2659" spans="1:12" x14ac:dyDescent="0.2">
      <c r="A2659" s="105">
        <v>42212</v>
      </c>
      <c r="B2659" s="7">
        <v>7215</v>
      </c>
      <c r="C2659" s="19" t="s">
        <v>7427</v>
      </c>
      <c r="D2659" s="6">
        <v>5000</v>
      </c>
      <c r="E2659" s="6">
        <v>5000</v>
      </c>
      <c r="F2659" s="6"/>
      <c r="G2659" s="6"/>
      <c r="H2659" s="5">
        <f>E2659-F2659</f>
        <v>5000</v>
      </c>
      <c r="I2659" s="6">
        <f>+I2658+G2659-H2659</f>
        <v>1166345.7594999978</v>
      </c>
      <c r="J2659" s="19" t="s">
        <v>7831</v>
      </c>
      <c r="K2659" s="7"/>
      <c r="L2659" s="49" t="s">
        <v>5540</v>
      </c>
    </row>
    <row r="2660" spans="1:12" x14ac:dyDescent="0.2">
      <c r="A2660" s="105">
        <v>42212</v>
      </c>
      <c r="B2660" s="7">
        <v>7216</v>
      </c>
      <c r="C2660" s="19" t="s">
        <v>6291</v>
      </c>
      <c r="D2660" s="6">
        <v>9371.9</v>
      </c>
      <c r="E2660" s="6">
        <v>9371.9</v>
      </c>
      <c r="F2660" s="6">
        <v>468.6</v>
      </c>
      <c r="G2660" s="6"/>
      <c r="H2660" s="5">
        <f>E2660-F2660</f>
        <v>8903.2999999999993</v>
      </c>
      <c r="I2660" s="6">
        <f>+I2659+G2660-H2660</f>
        <v>1157442.4594999978</v>
      </c>
      <c r="J2660" s="19" t="s">
        <v>7170</v>
      </c>
      <c r="K2660" s="7">
        <v>5</v>
      </c>
      <c r="L2660" s="49" t="s">
        <v>5540</v>
      </c>
    </row>
    <row r="2661" spans="1:12" x14ac:dyDescent="0.2">
      <c r="A2661" s="105">
        <v>42212</v>
      </c>
      <c r="B2661" s="7">
        <v>7217</v>
      </c>
      <c r="C2661" s="19" t="s">
        <v>126</v>
      </c>
      <c r="D2661" s="6">
        <v>6728</v>
      </c>
      <c r="E2661" s="6">
        <v>6728</v>
      </c>
      <c r="F2661" s="6">
        <v>336.6</v>
      </c>
      <c r="G2661" s="6"/>
      <c r="H2661" s="5">
        <f>E2661-F2661</f>
        <v>6391.4</v>
      </c>
      <c r="I2661" s="6">
        <f>+I2660+G2661-H2661</f>
        <v>1151051.0594999979</v>
      </c>
      <c r="J2661" s="19" t="s">
        <v>5851</v>
      </c>
      <c r="K2661" s="7">
        <v>5</v>
      </c>
      <c r="L2661" s="49" t="s">
        <v>5540</v>
      </c>
    </row>
    <row r="2662" spans="1:12" x14ac:dyDescent="0.2">
      <c r="A2662" s="105">
        <v>42212</v>
      </c>
      <c r="B2662" s="7">
        <v>7218</v>
      </c>
      <c r="C2662" s="19" t="s">
        <v>7830</v>
      </c>
      <c r="D2662" s="6">
        <v>160321.95000000001</v>
      </c>
      <c r="E2662" s="6">
        <v>160321.95000000001</v>
      </c>
      <c r="F2662" s="6">
        <f>E2662*0.05</f>
        <v>8016.0975000000008</v>
      </c>
      <c r="G2662" s="6"/>
      <c r="H2662" s="5">
        <f>E2662-F2662</f>
        <v>152305.85250000001</v>
      </c>
      <c r="I2662" s="6">
        <f>+I2661+G2662-H2662</f>
        <v>998745.20699999784</v>
      </c>
      <c r="J2662" s="19" t="s">
        <v>7186</v>
      </c>
      <c r="K2662" s="7">
        <v>5</v>
      </c>
      <c r="L2662" t="s">
        <v>5540</v>
      </c>
    </row>
    <row r="2663" spans="1:12" x14ac:dyDescent="0.2">
      <c r="A2663" s="105">
        <v>42212</v>
      </c>
      <c r="B2663" s="7">
        <v>7219</v>
      </c>
      <c r="C2663" s="19" t="s">
        <v>5871</v>
      </c>
      <c r="D2663" s="6">
        <v>18621</v>
      </c>
      <c r="E2663" s="6">
        <v>18621</v>
      </c>
      <c r="F2663" s="6">
        <v>931.05</v>
      </c>
      <c r="G2663" s="6"/>
      <c r="H2663" s="5">
        <f>E2663-F2663</f>
        <v>17689.95</v>
      </c>
      <c r="I2663" s="6">
        <f>+I2662+G2663-H2663</f>
        <v>981055.25699999789</v>
      </c>
      <c r="J2663" s="19" t="s">
        <v>7293</v>
      </c>
      <c r="K2663" s="7">
        <v>5</v>
      </c>
      <c r="L2663" s="49" t="s">
        <v>5540</v>
      </c>
    </row>
    <row r="2664" spans="1:12" x14ac:dyDescent="0.2">
      <c r="A2664" s="105">
        <v>42212</v>
      </c>
      <c r="B2664" s="7">
        <v>7220</v>
      </c>
      <c r="C2664" s="19" t="s">
        <v>7829</v>
      </c>
      <c r="D2664" s="6">
        <v>1749</v>
      </c>
      <c r="E2664" s="6">
        <v>1749</v>
      </c>
      <c r="F2664" s="6"/>
      <c r="G2664" s="6"/>
      <c r="H2664" s="5">
        <f>E2664-F2664</f>
        <v>1749</v>
      </c>
      <c r="I2664" s="6">
        <f>+I2663+G2664-H2664</f>
        <v>979306.25699999789</v>
      </c>
      <c r="J2664" s="19" t="s">
        <v>7279</v>
      </c>
      <c r="K2664" s="7">
        <v>5</v>
      </c>
      <c r="L2664" s="49" t="s">
        <v>5540</v>
      </c>
    </row>
    <row r="2665" spans="1:12" x14ac:dyDescent="0.2">
      <c r="A2665" s="105">
        <v>42212</v>
      </c>
      <c r="B2665" s="7">
        <v>7221</v>
      </c>
      <c r="C2665" s="19" t="s">
        <v>7828</v>
      </c>
      <c r="D2665" s="6">
        <v>1776</v>
      </c>
      <c r="E2665" s="6">
        <v>1776</v>
      </c>
      <c r="F2665" s="6"/>
      <c r="G2665" s="6"/>
      <c r="H2665" s="5">
        <f>E2665-F2665</f>
        <v>1776</v>
      </c>
      <c r="I2665" s="6">
        <f>+I2664+G2665-H2665</f>
        <v>977530.25699999789</v>
      </c>
      <c r="J2665" s="19" t="s">
        <v>7279</v>
      </c>
      <c r="K2665" s="7">
        <v>5</v>
      </c>
      <c r="L2665" s="49" t="s">
        <v>5540</v>
      </c>
    </row>
    <row r="2666" spans="1:12" x14ac:dyDescent="0.2">
      <c r="A2666" s="105">
        <v>42212</v>
      </c>
      <c r="B2666" s="7">
        <v>7222</v>
      </c>
      <c r="C2666" s="19" t="s">
        <v>2921</v>
      </c>
      <c r="D2666" s="6">
        <v>76110</v>
      </c>
      <c r="E2666" s="6">
        <v>76110</v>
      </c>
      <c r="F2666" s="6">
        <v>3225</v>
      </c>
      <c r="G2666" s="6"/>
      <c r="H2666" s="5">
        <f>E2666-F2666</f>
        <v>72885</v>
      </c>
      <c r="I2666" s="6">
        <f>+I2665+G2666-H2666</f>
        <v>904645.25699999789</v>
      </c>
      <c r="J2666" s="19" t="s">
        <v>5941</v>
      </c>
      <c r="K2666" s="7">
        <v>5</v>
      </c>
      <c r="L2666" s="49" t="s">
        <v>5540</v>
      </c>
    </row>
    <row r="2667" spans="1:12" x14ac:dyDescent="0.2">
      <c r="A2667" s="19"/>
      <c r="B2667" s="7"/>
      <c r="C2667" s="19" t="s">
        <v>7773</v>
      </c>
      <c r="D2667" s="6">
        <v>441625</v>
      </c>
      <c r="E2667" s="6">
        <v>441625</v>
      </c>
      <c r="F2667" s="6"/>
      <c r="G2667" s="6"/>
      <c r="H2667" s="5">
        <f>E2667-F2667</f>
        <v>441625</v>
      </c>
      <c r="I2667" s="6">
        <f>+I2666+G2667-H2667</f>
        <v>463020.25699999789</v>
      </c>
      <c r="J2667" s="19" t="s">
        <v>7827</v>
      </c>
      <c r="K2667" s="7"/>
    </row>
    <row r="2668" spans="1:12" x14ac:dyDescent="0.2">
      <c r="A2668" s="105">
        <v>42212</v>
      </c>
      <c r="B2668" s="7">
        <v>7223</v>
      </c>
      <c r="C2668" s="19" t="s">
        <v>7826</v>
      </c>
      <c r="D2668" s="6">
        <v>3500</v>
      </c>
      <c r="E2668" s="6">
        <v>3500</v>
      </c>
      <c r="F2668" s="6">
        <v>350</v>
      </c>
      <c r="G2668" s="6"/>
      <c r="H2668" s="5">
        <f>E2668-F2668</f>
        <v>3150</v>
      </c>
      <c r="I2668" s="6">
        <f>+I2667+G2668-H2668</f>
        <v>459870.25699999789</v>
      </c>
      <c r="J2668" s="19" t="s">
        <v>7825</v>
      </c>
      <c r="K2668" s="7">
        <v>5</v>
      </c>
      <c r="L2668" s="49" t="s">
        <v>5540</v>
      </c>
    </row>
    <row r="2669" spans="1:12" x14ac:dyDescent="0.2">
      <c r="A2669" s="105">
        <v>42212</v>
      </c>
      <c r="B2669" s="7">
        <v>7224</v>
      </c>
      <c r="C2669" s="19" t="s">
        <v>7824</v>
      </c>
      <c r="D2669" s="6">
        <v>20391</v>
      </c>
      <c r="E2669" s="6">
        <v>20391</v>
      </c>
      <c r="F2669" s="6">
        <v>1019.55</v>
      </c>
      <c r="G2669" s="6"/>
      <c r="H2669" s="5">
        <f>E2669-F2669</f>
        <v>19371.45</v>
      </c>
      <c r="I2669" s="6">
        <f>+I2668+G2669-H2669</f>
        <v>440498.80699999788</v>
      </c>
      <c r="J2669" s="19" t="s">
        <v>128</v>
      </c>
      <c r="K2669" s="7">
        <v>5</v>
      </c>
      <c r="L2669" s="49" t="s">
        <v>5540</v>
      </c>
    </row>
    <row r="2670" spans="1:12" x14ac:dyDescent="0.2">
      <c r="A2670" s="105">
        <v>42212</v>
      </c>
      <c r="B2670" s="7">
        <v>7225</v>
      </c>
      <c r="C2670" s="19" t="s">
        <v>5790</v>
      </c>
      <c r="D2670" s="6"/>
      <c r="E2670" s="6"/>
      <c r="F2670" s="6">
        <f>E2670*0.05</f>
        <v>0</v>
      </c>
      <c r="G2670" s="6"/>
      <c r="H2670" s="5">
        <f>E2670-F2670</f>
        <v>0</v>
      </c>
      <c r="I2670" s="6">
        <f>+I2669+G2670-H2670</f>
        <v>440498.80699999788</v>
      </c>
      <c r="J2670" s="19" t="s">
        <v>5790</v>
      </c>
      <c r="K2670" s="7"/>
      <c r="L2670" t="s">
        <v>5789</v>
      </c>
    </row>
    <row r="2671" spans="1:12" x14ac:dyDescent="0.2">
      <c r="A2671" s="105">
        <v>42212</v>
      </c>
      <c r="B2671" s="7">
        <v>7226</v>
      </c>
      <c r="C2671" s="19" t="s">
        <v>6015</v>
      </c>
      <c r="D2671" s="6">
        <v>20000</v>
      </c>
      <c r="E2671" s="6">
        <v>20000</v>
      </c>
      <c r="F2671" s="6"/>
      <c r="G2671" s="6"/>
      <c r="H2671" s="5">
        <f>E2671-F2671</f>
        <v>20000</v>
      </c>
      <c r="I2671" s="6">
        <f>+I2670+G2671-H2671</f>
        <v>420498.80699999788</v>
      </c>
      <c r="J2671" s="19" t="s">
        <v>7465</v>
      </c>
      <c r="K2671" s="7">
        <v>5</v>
      </c>
      <c r="L2671" s="49" t="s">
        <v>5540</v>
      </c>
    </row>
    <row r="2672" spans="1:12" x14ac:dyDescent="0.2">
      <c r="A2672" s="105">
        <v>42212</v>
      </c>
      <c r="B2672" s="7">
        <v>7227</v>
      </c>
      <c r="C2672" s="19" t="s">
        <v>7294</v>
      </c>
      <c r="D2672" s="6">
        <v>11000</v>
      </c>
      <c r="E2672" s="6">
        <v>11000</v>
      </c>
      <c r="F2672" s="6">
        <f>E2672*0.05</f>
        <v>550</v>
      </c>
      <c r="G2672" s="6"/>
      <c r="H2672" s="5">
        <f>E2672-F2672</f>
        <v>10450</v>
      </c>
      <c r="I2672" s="6">
        <f>+I2671+G2672-H2672</f>
        <v>410048.80699999788</v>
      </c>
      <c r="J2672" s="19" t="s">
        <v>2030</v>
      </c>
      <c r="K2672" s="7">
        <v>5</v>
      </c>
      <c r="L2672" s="49" t="s">
        <v>5540</v>
      </c>
    </row>
    <row r="2673" spans="1:12" x14ac:dyDescent="0.2">
      <c r="A2673" s="105">
        <v>42212</v>
      </c>
      <c r="B2673" s="7">
        <v>7228</v>
      </c>
      <c r="C2673" s="19" t="s">
        <v>7533</v>
      </c>
      <c r="D2673" s="6">
        <v>18178.64</v>
      </c>
      <c r="E2673" s="6">
        <v>18178.64</v>
      </c>
      <c r="F2673" s="6">
        <v>747.4</v>
      </c>
      <c r="G2673" s="6"/>
      <c r="H2673" s="5">
        <f>E2673-F2673</f>
        <v>17431.239999999998</v>
      </c>
      <c r="I2673" s="6">
        <f>+I2672+G2673-H2673</f>
        <v>392617.56699999789</v>
      </c>
      <c r="J2673" s="19" t="s">
        <v>1973</v>
      </c>
      <c r="K2673" s="7">
        <v>5</v>
      </c>
      <c r="L2673" s="49" t="s">
        <v>5540</v>
      </c>
    </row>
    <row r="2674" spans="1:12" x14ac:dyDescent="0.2">
      <c r="A2674" s="105">
        <v>42212</v>
      </c>
      <c r="B2674" s="7">
        <v>7229</v>
      </c>
      <c r="C2674" s="19" t="s">
        <v>5790</v>
      </c>
      <c r="D2674" s="6"/>
      <c r="E2674" s="6"/>
      <c r="F2674" s="6">
        <f>E2674*0.05</f>
        <v>0</v>
      </c>
      <c r="G2674" s="6"/>
      <c r="H2674" s="5">
        <f>E2674-F2674</f>
        <v>0</v>
      </c>
      <c r="I2674" s="6">
        <f>+I2673+G2674-H2674</f>
        <v>392617.56699999789</v>
      </c>
      <c r="J2674" s="19" t="s">
        <v>5790</v>
      </c>
      <c r="K2674" s="7"/>
      <c r="L2674" t="s">
        <v>5789</v>
      </c>
    </row>
    <row r="2675" spans="1:12" x14ac:dyDescent="0.2">
      <c r="A2675" s="105">
        <v>42212</v>
      </c>
      <c r="B2675" s="7">
        <v>7230</v>
      </c>
      <c r="C2675" s="19" t="s">
        <v>5550</v>
      </c>
      <c r="D2675" s="6">
        <v>14535.5</v>
      </c>
      <c r="E2675" s="6">
        <v>14535.5</v>
      </c>
      <c r="F2675" s="6">
        <v>726.78</v>
      </c>
      <c r="G2675" s="6"/>
      <c r="H2675" s="5">
        <f>E2675-F2675</f>
        <v>13808.72</v>
      </c>
      <c r="I2675" s="6">
        <f>+I2674+G2675-H2675</f>
        <v>378808.84699999791</v>
      </c>
      <c r="J2675" s="19" t="s">
        <v>48</v>
      </c>
      <c r="K2675" s="7">
        <v>5</v>
      </c>
      <c r="L2675" s="49" t="s">
        <v>5540</v>
      </c>
    </row>
    <row r="2676" spans="1:12" x14ac:dyDescent="0.2">
      <c r="A2676" s="105">
        <v>42212</v>
      </c>
      <c r="B2676" s="7">
        <v>7231</v>
      </c>
      <c r="C2676" s="19" t="s">
        <v>582</v>
      </c>
      <c r="D2676" s="6">
        <v>15046</v>
      </c>
      <c r="E2676" s="6">
        <v>15046</v>
      </c>
      <c r="F2676" s="6">
        <v>641.48</v>
      </c>
      <c r="G2676" s="6"/>
      <c r="H2676" s="5">
        <f>E2676-F2676</f>
        <v>14404.52</v>
      </c>
      <c r="I2676" s="6">
        <f>+I2675+G2676-H2676</f>
        <v>364404.32699999789</v>
      </c>
      <c r="J2676" s="19" t="s">
        <v>7421</v>
      </c>
      <c r="K2676" s="7">
        <v>5</v>
      </c>
      <c r="L2676" s="49" t="s">
        <v>5540</v>
      </c>
    </row>
    <row r="2677" spans="1:12" x14ac:dyDescent="0.2">
      <c r="A2677" s="105">
        <v>42212</v>
      </c>
      <c r="B2677" s="7">
        <v>7232</v>
      </c>
      <c r="C2677" s="19" t="s">
        <v>5790</v>
      </c>
      <c r="D2677" s="6"/>
      <c r="E2677" s="6"/>
      <c r="F2677" s="6">
        <f>E2677*0.05</f>
        <v>0</v>
      </c>
      <c r="G2677" s="6"/>
      <c r="H2677" s="5">
        <f>E2677-F2677</f>
        <v>0</v>
      </c>
      <c r="I2677" s="6">
        <f>+I2676+G2677-H2677</f>
        <v>364404.32699999789</v>
      </c>
      <c r="J2677" s="19" t="s">
        <v>5790</v>
      </c>
      <c r="K2677" s="7"/>
      <c r="L2677" t="s">
        <v>5789</v>
      </c>
    </row>
    <row r="2678" spans="1:12" x14ac:dyDescent="0.2">
      <c r="A2678" s="105">
        <v>42212</v>
      </c>
      <c r="B2678" s="7">
        <v>7233</v>
      </c>
      <c r="C2678" s="19" t="s">
        <v>7823</v>
      </c>
      <c r="D2678" s="6">
        <v>5986.35</v>
      </c>
      <c r="E2678" s="6">
        <v>5986.35</v>
      </c>
      <c r="F2678" s="6">
        <v>280.33</v>
      </c>
      <c r="G2678" s="6"/>
      <c r="H2678" s="5">
        <f>E2678-F2678</f>
        <v>5706.02</v>
      </c>
      <c r="I2678" s="6">
        <f>+I2677+G2678-H2678</f>
        <v>358698.30699999788</v>
      </c>
      <c r="J2678" s="19" t="s">
        <v>7421</v>
      </c>
      <c r="K2678" s="7">
        <v>5</v>
      </c>
      <c r="L2678" s="49" t="s">
        <v>5540</v>
      </c>
    </row>
    <row r="2679" spans="1:12" x14ac:dyDescent="0.2">
      <c r="A2679" s="105">
        <v>42212</v>
      </c>
      <c r="B2679" s="7">
        <v>7234</v>
      </c>
      <c r="C2679" s="19" t="s">
        <v>7822</v>
      </c>
      <c r="D2679" s="6">
        <v>6950</v>
      </c>
      <c r="E2679" s="6">
        <v>6950</v>
      </c>
      <c r="F2679" s="6">
        <v>294.49</v>
      </c>
      <c r="G2679" s="6"/>
      <c r="H2679" s="5">
        <f>E2679-F2679</f>
        <v>6655.51</v>
      </c>
      <c r="I2679" s="6">
        <f>+I2678+G2679-H2679</f>
        <v>352042.79699999787</v>
      </c>
      <c r="J2679" s="19" t="s">
        <v>7718</v>
      </c>
      <c r="K2679" s="7">
        <v>5</v>
      </c>
      <c r="L2679" s="49" t="s">
        <v>5540</v>
      </c>
    </row>
    <row r="2680" spans="1:12" x14ac:dyDescent="0.2">
      <c r="A2680" s="105">
        <v>42212</v>
      </c>
      <c r="B2680" s="7">
        <v>7235</v>
      </c>
      <c r="C2680" s="19" t="s">
        <v>418</v>
      </c>
      <c r="D2680" s="6">
        <v>1500</v>
      </c>
      <c r="E2680" s="6">
        <v>1500</v>
      </c>
      <c r="F2680" s="6"/>
      <c r="G2680" s="6"/>
      <c r="H2680" s="5">
        <f>E2680-F2680</f>
        <v>1500</v>
      </c>
      <c r="I2680" s="6">
        <f>+I2679+G2680-H2680</f>
        <v>350542.79699999787</v>
      </c>
      <c r="J2680" s="19" t="s">
        <v>6080</v>
      </c>
      <c r="K2680" s="7"/>
      <c r="L2680" s="49" t="s">
        <v>5540</v>
      </c>
    </row>
    <row r="2681" spans="1:12" x14ac:dyDescent="0.2">
      <c r="A2681" s="105">
        <v>42212</v>
      </c>
      <c r="B2681" s="7">
        <v>7236</v>
      </c>
      <c r="C2681" s="19" t="s">
        <v>7778</v>
      </c>
      <c r="D2681" s="6">
        <v>2500</v>
      </c>
      <c r="E2681" s="6">
        <v>2500</v>
      </c>
      <c r="F2681" s="6"/>
      <c r="G2681" s="6"/>
      <c r="H2681" s="5">
        <f>E2681-F2681</f>
        <v>2500</v>
      </c>
      <c r="I2681" s="6">
        <f>+I2680+G2681-H2681</f>
        <v>348042.79699999787</v>
      </c>
      <c r="J2681" s="19" t="s">
        <v>7821</v>
      </c>
      <c r="K2681" s="7"/>
      <c r="L2681" s="49" t="s">
        <v>5540</v>
      </c>
    </row>
    <row r="2682" spans="1:12" x14ac:dyDescent="0.2">
      <c r="A2682" s="105">
        <v>42212</v>
      </c>
      <c r="B2682" s="7">
        <v>7237</v>
      </c>
      <c r="C2682" s="19" t="s">
        <v>5790</v>
      </c>
      <c r="D2682" s="6"/>
      <c r="E2682" s="6"/>
      <c r="F2682" s="6">
        <f>E2682*0.05</f>
        <v>0</v>
      </c>
      <c r="G2682" s="6"/>
      <c r="H2682" s="5">
        <f>E2682-F2682</f>
        <v>0</v>
      </c>
      <c r="I2682" s="6">
        <f>+I2681+G2682-H2682</f>
        <v>348042.79699999787</v>
      </c>
      <c r="J2682" s="19" t="s">
        <v>5790</v>
      </c>
      <c r="K2682" s="7"/>
      <c r="L2682" t="s">
        <v>5789</v>
      </c>
    </row>
    <row r="2683" spans="1:12" x14ac:dyDescent="0.2">
      <c r="A2683" s="105">
        <v>42212</v>
      </c>
      <c r="B2683" s="7">
        <v>7238</v>
      </c>
      <c r="C2683" s="19" t="s">
        <v>5676</v>
      </c>
      <c r="D2683" s="6">
        <v>7650</v>
      </c>
      <c r="E2683" s="6">
        <v>7650</v>
      </c>
      <c r="F2683" s="6">
        <v>324.14999999999998</v>
      </c>
      <c r="G2683" s="6"/>
      <c r="H2683" s="5">
        <f>E2683-F2683</f>
        <v>7325.85</v>
      </c>
      <c r="I2683" s="6">
        <f>+I2682+G2683-H2683</f>
        <v>340716.94699999789</v>
      </c>
      <c r="J2683" s="19" t="s">
        <v>7820</v>
      </c>
      <c r="K2683" s="7">
        <v>5</v>
      </c>
      <c r="L2683" s="49" t="s">
        <v>5540</v>
      </c>
    </row>
    <row r="2684" spans="1:12" x14ac:dyDescent="0.2">
      <c r="A2684" s="105">
        <v>42212</v>
      </c>
      <c r="B2684" s="7">
        <v>7239</v>
      </c>
      <c r="C2684" s="19" t="s">
        <v>5564</v>
      </c>
      <c r="D2684" s="6">
        <v>5176.0600000000004</v>
      </c>
      <c r="E2684" s="6">
        <v>5176.0600000000004</v>
      </c>
      <c r="F2684" s="6">
        <v>219.33</v>
      </c>
      <c r="G2684" s="6"/>
      <c r="H2684" s="5">
        <f>E2684-F2684</f>
        <v>4956.7300000000005</v>
      </c>
      <c r="I2684" s="6">
        <f>+I2683+G2684-H2684</f>
        <v>335760.21699999791</v>
      </c>
      <c r="J2684" s="19" t="s">
        <v>7123</v>
      </c>
      <c r="K2684" s="7">
        <v>5</v>
      </c>
      <c r="L2684" s="49" t="s">
        <v>5540</v>
      </c>
    </row>
    <row r="2685" spans="1:12" x14ac:dyDescent="0.2">
      <c r="A2685" s="105">
        <v>42212</v>
      </c>
      <c r="B2685" s="7">
        <v>7240</v>
      </c>
      <c r="C2685" s="19" t="s">
        <v>6385</v>
      </c>
      <c r="D2685" s="6">
        <v>4872</v>
      </c>
      <c r="E2685" s="6">
        <v>4872</v>
      </c>
      <c r="F2685" s="6">
        <f>E2685*0.05</f>
        <v>243.60000000000002</v>
      </c>
      <c r="G2685" s="6"/>
      <c r="H2685" s="5">
        <f>E2685-F2685</f>
        <v>4628.3999999999996</v>
      </c>
      <c r="I2685" s="6">
        <f>+I2684+G2685-H2685</f>
        <v>331131.81699999789</v>
      </c>
      <c r="J2685" s="19" t="s">
        <v>1973</v>
      </c>
      <c r="K2685" s="7">
        <v>5</v>
      </c>
      <c r="L2685" s="49" t="s">
        <v>5540</v>
      </c>
    </row>
    <row r="2686" spans="1:12" x14ac:dyDescent="0.2">
      <c r="A2686" s="105">
        <v>42212</v>
      </c>
      <c r="B2686" s="7">
        <v>7241</v>
      </c>
      <c r="C2686" s="19" t="s">
        <v>7343</v>
      </c>
      <c r="D2686" s="6">
        <v>3894</v>
      </c>
      <c r="E2686" s="6">
        <v>3894</v>
      </c>
      <c r="F2686" s="6">
        <v>165</v>
      </c>
      <c r="G2686" s="6"/>
      <c r="H2686" s="5">
        <f>E2686-F2686</f>
        <v>3729</v>
      </c>
      <c r="I2686" s="6">
        <f>+I2685+G2686-H2686</f>
        <v>327402.81699999789</v>
      </c>
      <c r="J2686" s="19" t="s">
        <v>7758</v>
      </c>
      <c r="K2686" s="7">
        <v>5</v>
      </c>
      <c r="L2686" s="49" t="s">
        <v>5540</v>
      </c>
    </row>
    <row r="2687" spans="1:12" x14ac:dyDescent="0.2">
      <c r="A2687" s="105">
        <v>42212</v>
      </c>
      <c r="B2687" s="7">
        <v>7242</v>
      </c>
      <c r="C2687" s="19" t="s">
        <v>7819</v>
      </c>
      <c r="D2687" s="6">
        <v>1000</v>
      </c>
      <c r="E2687" s="6">
        <v>1000</v>
      </c>
      <c r="F2687" s="6"/>
      <c r="G2687" s="6"/>
      <c r="H2687" s="5">
        <f>E2687-F2687</f>
        <v>1000</v>
      </c>
      <c r="I2687" s="6">
        <f>+I2686+G2687-H2687</f>
        <v>326402.81699999789</v>
      </c>
      <c r="J2687" s="19" t="s">
        <v>3820</v>
      </c>
      <c r="K2687" s="7"/>
      <c r="L2687" s="49" t="s">
        <v>5540</v>
      </c>
    </row>
    <row r="2688" spans="1:12" x14ac:dyDescent="0.2">
      <c r="A2688" s="105">
        <v>42212</v>
      </c>
      <c r="B2688" s="7">
        <v>7243</v>
      </c>
      <c r="C2688" s="19" t="s">
        <v>7605</v>
      </c>
      <c r="D2688" s="6">
        <v>4276.8999999999996</v>
      </c>
      <c r="E2688" s="6">
        <v>4276.8999999999996</v>
      </c>
      <c r="F2688" s="6">
        <v>213.85</v>
      </c>
      <c r="G2688" s="6"/>
      <c r="H2688" s="5">
        <f>E2688-F2688</f>
        <v>4063.0499999999997</v>
      </c>
      <c r="I2688" s="6">
        <f>+I2687+G2688-H2688</f>
        <v>322339.7669999979</v>
      </c>
      <c r="J2688" s="19" t="s">
        <v>7721</v>
      </c>
      <c r="K2688" s="7">
        <v>5</v>
      </c>
      <c r="L2688" s="49" t="s">
        <v>5540</v>
      </c>
    </row>
    <row r="2689" spans="1:12" x14ac:dyDescent="0.2">
      <c r="A2689" s="105">
        <v>42212</v>
      </c>
      <c r="B2689" s="7">
        <v>7244</v>
      </c>
      <c r="C2689" s="19" t="s">
        <v>7566</v>
      </c>
      <c r="D2689" s="6">
        <v>1400</v>
      </c>
      <c r="E2689" s="6">
        <v>1400</v>
      </c>
      <c r="F2689" s="6">
        <f>E2689*0.05</f>
        <v>70</v>
      </c>
      <c r="G2689" s="6"/>
      <c r="H2689" s="5">
        <f>E2689-F2689</f>
        <v>1330</v>
      </c>
      <c r="I2689" s="6">
        <f>+I2688+G2689-H2689</f>
        <v>321009.7669999979</v>
      </c>
      <c r="J2689" s="19" t="s">
        <v>7818</v>
      </c>
      <c r="K2689" s="7">
        <v>5</v>
      </c>
      <c r="L2689" s="49" t="s">
        <v>5540</v>
      </c>
    </row>
    <row r="2690" spans="1:12" x14ac:dyDescent="0.2">
      <c r="A2690" s="105">
        <v>42212</v>
      </c>
      <c r="B2690" s="7">
        <v>7245</v>
      </c>
      <c r="C2690" s="19" t="s">
        <v>267</v>
      </c>
      <c r="D2690" s="6">
        <v>5650</v>
      </c>
      <c r="E2690" s="6">
        <v>5650</v>
      </c>
      <c r="F2690" s="6">
        <v>239.41</v>
      </c>
      <c r="G2690" s="6"/>
      <c r="H2690" s="5">
        <f>E2690-F2690</f>
        <v>5410.59</v>
      </c>
      <c r="I2690" s="6">
        <f>+I2689+G2690-H2690</f>
        <v>315599.17699999787</v>
      </c>
      <c r="J2690" s="19" t="s">
        <v>7817</v>
      </c>
      <c r="K2690" s="7">
        <v>5</v>
      </c>
      <c r="L2690" s="49" t="s">
        <v>5540</v>
      </c>
    </row>
    <row r="2691" spans="1:12" x14ac:dyDescent="0.2">
      <c r="A2691" s="105">
        <v>42212</v>
      </c>
      <c r="B2691" s="7">
        <v>7246</v>
      </c>
      <c r="C2691" s="19" t="s">
        <v>7816</v>
      </c>
      <c r="D2691" s="6">
        <v>2000</v>
      </c>
      <c r="E2691" s="6">
        <v>2000</v>
      </c>
      <c r="F2691" s="6">
        <v>200</v>
      </c>
      <c r="G2691" s="6"/>
      <c r="H2691" s="5">
        <f>E2691-F2691</f>
        <v>1800</v>
      </c>
      <c r="I2691" s="6">
        <f>+I2690+G2691-H2691</f>
        <v>313799.17699999787</v>
      </c>
      <c r="J2691" s="19" t="s">
        <v>2171</v>
      </c>
      <c r="K2691" s="7">
        <v>5</v>
      </c>
      <c r="L2691" s="49" t="s">
        <v>5540</v>
      </c>
    </row>
    <row r="2692" spans="1:12" x14ac:dyDescent="0.2">
      <c r="A2692" s="105">
        <v>42212</v>
      </c>
      <c r="B2692" s="7">
        <v>7247</v>
      </c>
      <c r="C2692" s="19" t="s">
        <v>7134</v>
      </c>
      <c r="D2692" s="6">
        <v>1680</v>
      </c>
      <c r="E2692" s="6">
        <v>1680</v>
      </c>
      <c r="F2692" s="6">
        <v>84</v>
      </c>
      <c r="G2692" s="6"/>
      <c r="H2692" s="5">
        <f>E2692-F2692</f>
        <v>1596</v>
      </c>
      <c r="I2692" s="6">
        <f>+I2691+G2692-H2692</f>
        <v>312203.17699999787</v>
      </c>
      <c r="J2692" s="19" t="s">
        <v>7815</v>
      </c>
      <c r="K2692" s="7">
        <v>5</v>
      </c>
      <c r="L2692" s="49" t="s">
        <v>5540</v>
      </c>
    </row>
    <row r="2693" spans="1:12" x14ac:dyDescent="0.2">
      <c r="A2693" s="105">
        <v>42212</v>
      </c>
      <c r="B2693" s="7">
        <v>7248</v>
      </c>
      <c r="C2693" s="19" t="s">
        <v>7161</v>
      </c>
      <c r="D2693" s="6">
        <v>11850</v>
      </c>
      <c r="E2693" s="6">
        <v>11850</v>
      </c>
      <c r="F2693" s="6">
        <f>E2693*0.05</f>
        <v>592.5</v>
      </c>
      <c r="G2693" s="6"/>
      <c r="H2693" s="5">
        <f>E2693-F2693</f>
        <v>11257.5</v>
      </c>
      <c r="I2693" s="6">
        <f>+I2692+G2693-H2693</f>
        <v>300945.67699999787</v>
      </c>
      <c r="J2693" s="19" t="s">
        <v>7814</v>
      </c>
      <c r="K2693" s="7">
        <v>5</v>
      </c>
      <c r="L2693" s="49" t="s">
        <v>5540</v>
      </c>
    </row>
    <row r="2694" spans="1:12" x14ac:dyDescent="0.2">
      <c r="A2694" s="105">
        <v>42212</v>
      </c>
      <c r="B2694" s="7">
        <v>7249</v>
      </c>
      <c r="C2694" s="19" t="s">
        <v>7783</v>
      </c>
      <c r="D2694" s="6">
        <v>1700</v>
      </c>
      <c r="E2694" s="6">
        <v>1700</v>
      </c>
      <c r="F2694" s="6">
        <v>170</v>
      </c>
      <c r="G2694" s="6"/>
      <c r="H2694" s="5">
        <f>E2694-F2694</f>
        <v>1530</v>
      </c>
      <c r="I2694" s="6">
        <f>+I2693+G2694-H2694</f>
        <v>299415.67699999787</v>
      </c>
      <c r="J2694" s="19" t="s">
        <v>7813</v>
      </c>
      <c r="K2694" s="7">
        <v>5</v>
      </c>
      <c r="L2694" s="49" t="s">
        <v>5540</v>
      </c>
    </row>
    <row r="2695" spans="1:12" x14ac:dyDescent="0.2">
      <c r="A2695" s="105">
        <v>42215</v>
      </c>
      <c r="B2695" s="7">
        <v>7250</v>
      </c>
      <c r="C2695" s="19" t="s">
        <v>7799</v>
      </c>
      <c r="D2695" s="6">
        <v>3900</v>
      </c>
      <c r="E2695" s="6">
        <v>3900</v>
      </c>
      <c r="F2695" s="6"/>
      <c r="G2695" s="6"/>
      <c r="H2695" s="5">
        <f>E2695-F2695</f>
        <v>3900</v>
      </c>
      <c r="I2695" s="6">
        <f>+I2694+G2695-H2695</f>
        <v>295515.67699999787</v>
      </c>
      <c r="J2695" s="19" t="s">
        <v>7364</v>
      </c>
      <c r="K2695" s="7">
        <v>5</v>
      </c>
      <c r="L2695" s="49" t="s">
        <v>5540</v>
      </c>
    </row>
    <row r="2696" spans="1:12" x14ac:dyDescent="0.2">
      <c r="A2696" s="105">
        <v>42215</v>
      </c>
      <c r="B2696" s="7">
        <v>7251</v>
      </c>
      <c r="C2696" s="19" t="s">
        <v>5790</v>
      </c>
      <c r="D2696" s="6"/>
      <c r="E2696" s="6"/>
      <c r="F2696" s="6"/>
      <c r="G2696" s="6"/>
      <c r="H2696" s="6">
        <f>E2696-F2696</f>
        <v>0</v>
      </c>
      <c r="I2696" s="6">
        <f>+I2695+G2696-H2696</f>
        <v>295515.67699999787</v>
      </c>
      <c r="J2696" s="19" t="s">
        <v>5790</v>
      </c>
      <c r="K2696" s="7">
        <v>5</v>
      </c>
      <c r="L2696" t="s">
        <v>5789</v>
      </c>
    </row>
    <row r="2697" spans="1:12" x14ac:dyDescent="0.2">
      <c r="A2697" s="19"/>
      <c r="B2697" s="7"/>
      <c r="C2697" s="19" t="s">
        <v>7117</v>
      </c>
      <c r="D2697" s="6">
        <v>1804.63</v>
      </c>
      <c r="E2697" s="6">
        <v>1804.63</v>
      </c>
      <c r="F2697" s="6"/>
      <c r="G2697" s="6"/>
      <c r="H2697" s="6">
        <f>E2697-F2697</f>
        <v>1804.63</v>
      </c>
      <c r="I2697" s="6">
        <f>+I2696+G2697-H2697</f>
        <v>293711.04699999787</v>
      </c>
      <c r="J2697" s="19"/>
      <c r="K2697" s="7"/>
    </row>
    <row r="2698" spans="1:12" x14ac:dyDescent="0.2">
      <c r="A2698" s="19"/>
      <c r="B2698" s="7"/>
      <c r="C2698" s="87" t="s">
        <v>7812</v>
      </c>
      <c r="D2698" s="6"/>
      <c r="E2698" s="6"/>
      <c r="F2698" s="6">
        <f>E2698*0.05</f>
        <v>0</v>
      </c>
      <c r="G2698" s="6"/>
      <c r="H2698" s="13"/>
      <c r="I2698" s="13">
        <f>+I2697+G2698-H2698</f>
        <v>293711.04699999787</v>
      </c>
      <c r="J2698" s="19"/>
      <c r="K2698" s="7"/>
    </row>
    <row r="2699" spans="1:12" x14ac:dyDescent="0.2">
      <c r="A2699" s="105">
        <v>42220</v>
      </c>
      <c r="B2699" s="7">
        <v>7252</v>
      </c>
      <c r="C2699" s="20" t="s">
        <v>7765</v>
      </c>
      <c r="D2699" s="6">
        <v>5000</v>
      </c>
      <c r="E2699" s="6">
        <v>5000</v>
      </c>
      <c r="F2699" s="6">
        <f>E2699*0.05</f>
        <v>250</v>
      </c>
      <c r="G2699" s="6"/>
      <c r="H2699" s="5">
        <f>E2699-F2699</f>
        <v>4750</v>
      </c>
      <c r="I2699" s="6">
        <f>+I2698+G2699-H2699</f>
        <v>288961.04699999787</v>
      </c>
      <c r="J2699" s="20" t="s">
        <v>7607</v>
      </c>
      <c r="K2699" s="7">
        <v>5</v>
      </c>
      <c r="L2699" t="s">
        <v>5540</v>
      </c>
    </row>
    <row r="2700" spans="1:12" x14ac:dyDescent="0.2">
      <c r="A2700" s="105">
        <v>42220</v>
      </c>
      <c r="B2700" s="7">
        <v>7253</v>
      </c>
      <c r="C2700" s="20" t="s">
        <v>120</v>
      </c>
      <c r="D2700" s="6">
        <v>21092.06</v>
      </c>
      <c r="E2700" s="6">
        <v>21092.06</v>
      </c>
      <c r="F2700" s="6">
        <v>893.73</v>
      </c>
      <c r="G2700" s="6"/>
      <c r="H2700" s="5">
        <f>E2700-F2700</f>
        <v>20198.330000000002</v>
      </c>
      <c r="I2700" s="6">
        <f>+I2699+G2700-H2700</f>
        <v>268762.71699999785</v>
      </c>
      <c r="J2700" s="20" t="s">
        <v>7123</v>
      </c>
      <c r="K2700" s="7">
        <v>5</v>
      </c>
      <c r="L2700" t="s">
        <v>5540</v>
      </c>
    </row>
    <row r="2701" spans="1:12" x14ac:dyDescent="0.2">
      <c r="A2701" s="105">
        <v>42221</v>
      </c>
      <c r="B2701" s="7">
        <v>7254</v>
      </c>
      <c r="C2701" s="20" t="s">
        <v>7595</v>
      </c>
      <c r="D2701" s="6">
        <v>6000</v>
      </c>
      <c r="E2701" s="6">
        <v>6000</v>
      </c>
      <c r="F2701" s="6"/>
      <c r="G2701" s="6"/>
      <c r="H2701" s="5">
        <f>E2701-F2701</f>
        <v>6000</v>
      </c>
      <c r="I2701" s="6">
        <f>+I2700+G2701-H2701</f>
        <v>262762.71699999785</v>
      </c>
      <c r="J2701" s="20" t="s">
        <v>7811</v>
      </c>
      <c r="K2701" s="7"/>
      <c r="L2701" t="s">
        <v>5540</v>
      </c>
    </row>
    <row r="2702" spans="1:12" x14ac:dyDescent="0.2">
      <c r="A2702" s="105">
        <v>42221</v>
      </c>
      <c r="B2702" s="7">
        <v>7255</v>
      </c>
      <c r="C2702" s="20" t="s">
        <v>5790</v>
      </c>
      <c r="D2702" s="6"/>
      <c r="E2702" s="6"/>
      <c r="F2702" s="6">
        <f>E2702*0.05</f>
        <v>0</v>
      </c>
      <c r="G2702" s="6"/>
      <c r="H2702" s="5">
        <f>E2702-F2702</f>
        <v>0</v>
      </c>
      <c r="I2702" s="6">
        <f>+I2701+G2702-H2702</f>
        <v>262762.71699999785</v>
      </c>
      <c r="J2702" s="20" t="s">
        <v>5790</v>
      </c>
      <c r="K2702" s="7"/>
      <c r="L2702" s="49" t="s">
        <v>5789</v>
      </c>
    </row>
    <row r="2703" spans="1:12" x14ac:dyDescent="0.2">
      <c r="A2703" s="105">
        <v>42221</v>
      </c>
      <c r="B2703" s="7">
        <v>7256</v>
      </c>
      <c r="C2703" s="20" t="s">
        <v>7810</v>
      </c>
      <c r="D2703" s="6">
        <v>1000</v>
      </c>
      <c r="E2703" s="6">
        <v>1000</v>
      </c>
      <c r="F2703" s="6"/>
      <c r="G2703" s="6"/>
      <c r="H2703" s="5">
        <f>E2703-F2703</f>
        <v>1000</v>
      </c>
      <c r="I2703" s="6">
        <f>+I2702+G2703-H2703</f>
        <v>261762.71699999785</v>
      </c>
      <c r="J2703" s="20" t="s">
        <v>7809</v>
      </c>
      <c r="K2703" s="7"/>
      <c r="L2703" s="49" t="s">
        <v>5540</v>
      </c>
    </row>
    <row r="2704" spans="1:12" x14ac:dyDescent="0.2">
      <c r="A2704" s="105">
        <v>42221</v>
      </c>
      <c r="B2704" s="7">
        <v>7257</v>
      </c>
      <c r="C2704" s="20" t="s">
        <v>6486</v>
      </c>
      <c r="D2704" s="6">
        <v>5000</v>
      </c>
      <c r="E2704" s="6">
        <v>5000</v>
      </c>
      <c r="F2704" s="6">
        <v>500</v>
      </c>
      <c r="G2704" s="6"/>
      <c r="H2704" s="5">
        <f>E2704-F2704</f>
        <v>4500</v>
      </c>
      <c r="I2704" s="6">
        <f>+I2703+G2704-H2704</f>
        <v>257262.71699999785</v>
      </c>
      <c r="J2704" s="20" t="s">
        <v>7808</v>
      </c>
      <c r="K2704" s="7">
        <v>5</v>
      </c>
      <c r="L2704" t="s">
        <v>5540</v>
      </c>
    </row>
    <row r="2705" spans="1:12" x14ac:dyDescent="0.2">
      <c r="A2705" s="105">
        <v>42221</v>
      </c>
      <c r="B2705" s="7">
        <v>7258</v>
      </c>
      <c r="C2705" s="19" t="s">
        <v>418</v>
      </c>
      <c r="D2705" s="6">
        <v>1500</v>
      </c>
      <c r="E2705" s="6">
        <v>1500</v>
      </c>
      <c r="F2705" s="6"/>
      <c r="G2705" s="6"/>
      <c r="H2705" s="5">
        <f>E2705-F2705</f>
        <v>1500</v>
      </c>
      <c r="I2705" s="6">
        <f>+I2704+G2705-H2705</f>
        <v>255762.71699999785</v>
      </c>
      <c r="J2705" s="19" t="s">
        <v>6080</v>
      </c>
      <c r="K2705" s="7"/>
      <c r="L2705" t="s">
        <v>5540</v>
      </c>
    </row>
    <row r="2706" spans="1:12" x14ac:dyDescent="0.2">
      <c r="A2706" s="105">
        <v>42221</v>
      </c>
      <c r="B2706" s="7">
        <v>7259</v>
      </c>
      <c r="C2706" s="19" t="s">
        <v>5971</v>
      </c>
      <c r="D2706" s="6">
        <v>1500</v>
      </c>
      <c r="E2706" s="6">
        <v>1500</v>
      </c>
      <c r="F2706" s="6"/>
      <c r="G2706" s="6"/>
      <c r="H2706" s="5">
        <f>E2706-F2706</f>
        <v>1500</v>
      </c>
      <c r="I2706" s="6">
        <f>+I2705+G2706-H2706</f>
        <v>254262.71699999785</v>
      </c>
      <c r="J2706" s="19" t="s">
        <v>6080</v>
      </c>
      <c r="K2706" s="7"/>
      <c r="L2706" t="s">
        <v>5540</v>
      </c>
    </row>
    <row r="2707" spans="1:12" x14ac:dyDescent="0.2">
      <c r="A2707" s="105">
        <v>42221</v>
      </c>
      <c r="B2707" s="7">
        <v>7260</v>
      </c>
      <c r="C2707" s="19" t="s">
        <v>6206</v>
      </c>
      <c r="D2707" s="6">
        <v>2400</v>
      </c>
      <c r="E2707" s="6">
        <v>2400</v>
      </c>
      <c r="F2707" s="6"/>
      <c r="G2707" s="6"/>
      <c r="H2707" s="5">
        <f>E2707-F2707</f>
        <v>2400</v>
      </c>
      <c r="I2707" s="6">
        <f>+I2706+G2707-H2707</f>
        <v>251862.71699999785</v>
      </c>
      <c r="J2707" s="19" t="s">
        <v>7627</v>
      </c>
      <c r="K2707" s="7"/>
      <c r="L2707" t="s">
        <v>5540</v>
      </c>
    </row>
    <row r="2708" spans="1:12" x14ac:dyDescent="0.2">
      <c r="A2708" s="105">
        <v>42223</v>
      </c>
      <c r="B2708" s="7">
        <v>7261</v>
      </c>
      <c r="C2708" s="19" t="s">
        <v>7799</v>
      </c>
      <c r="D2708" s="6">
        <v>3900</v>
      </c>
      <c r="E2708" s="6">
        <v>3900</v>
      </c>
      <c r="F2708" s="6"/>
      <c r="G2708" s="6"/>
      <c r="H2708" s="5">
        <f>E2708-F2708</f>
        <v>3900</v>
      </c>
      <c r="I2708" s="6">
        <f>+I2707+G2708-H2708</f>
        <v>247962.71699999785</v>
      </c>
      <c r="J2708" s="19" t="s">
        <v>7364</v>
      </c>
      <c r="K2708" s="7">
        <v>5</v>
      </c>
      <c r="L2708" t="s">
        <v>5540</v>
      </c>
    </row>
    <row r="2709" spans="1:12" x14ac:dyDescent="0.2">
      <c r="A2709" s="105">
        <v>42227</v>
      </c>
      <c r="B2709" s="7">
        <v>7262</v>
      </c>
      <c r="C2709" s="19" t="s">
        <v>7807</v>
      </c>
      <c r="D2709" s="6">
        <v>14000</v>
      </c>
      <c r="E2709" s="6">
        <v>14000</v>
      </c>
      <c r="F2709" s="6"/>
      <c r="G2709" s="6"/>
      <c r="H2709" s="5">
        <f>E2709-F2709</f>
        <v>14000</v>
      </c>
      <c r="I2709" s="6">
        <f>+I2708+G2709-H2709</f>
        <v>233962.71699999785</v>
      </c>
      <c r="J2709" s="19" t="s">
        <v>7705</v>
      </c>
      <c r="K2709" s="7"/>
      <c r="L2709" t="s">
        <v>5540</v>
      </c>
    </row>
    <row r="2710" spans="1:12" x14ac:dyDescent="0.2">
      <c r="A2710" s="105">
        <v>42230</v>
      </c>
      <c r="B2710" s="7">
        <v>7263</v>
      </c>
      <c r="C2710" s="19" t="s">
        <v>7799</v>
      </c>
      <c r="D2710" s="6">
        <v>3900</v>
      </c>
      <c r="E2710" s="6">
        <v>3900</v>
      </c>
      <c r="F2710" s="6"/>
      <c r="G2710" s="6"/>
      <c r="H2710" s="5">
        <f>E2710-F2710</f>
        <v>3900</v>
      </c>
      <c r="I2710" s="6">
        <f>+I2709+G2710-H2710</f>
        <v>230062.71699999785</v>
      </c>
      <c r="J2710" s="19" t="s">
        <v>7364</v>
      </c>
      <c r="K2710" s="7">
        <v>5</v>
      </c>
      <c r="L2710" t="s">
        <v>5540</v>
      </c>
    </row>
    <row r="2711" spans="1:12" x14ac:dyDescent="0.2">
      <c r="A2711" s="105">
        <v>42264</v>
      </c>
      <c r="B2711" s="34">
        <v>7264</v>
      </c>
      <c r="C2711" s="20" t="s">
        <v>7806</v>
      </c>
      <c r="D2711" s="6">
        <v>20886</v>
      </c>
      <c r="E2711" s="6">
        <v>20886</v>
      </c>
      <c r="F2711" s="6">
        <v>885</v>
      </c>
      <c r="G2711" s="6"/>
      <c r="H2711" s="5">
        <f>E2711-F2711</f>
        <v>20001</v>
      </c>
      <c r="I2711" s="6">
        <f>+I2710+G2711-H2711</f>
        <v>210061.71699999785</v>
      </c>
      <c r="J2711" s="20" t="s">
        <v>7805</v>
      </c>
      <c r="K2711" s="7">
        <v>5</v>
      </c>
      <c r="L2711" t="s">
        <v>5606</v>
      </c>
    </row>
    <row r="2712" spans="1:12" x14ac:dyDescent="0.2">
      <c r="A2712" s="105">
        <v>42233</v>
      </c>
      <c r="B2712" s="7">
        <v>7265</v>
      </c>
      <c r="C2712" s="20" t="s">
        <v>7466</v>
      </c>
      <c r="D2712" s="6">
        <v>2000</v>
      </c>
      <c r="E2712" s="6">
        <v>2000</v>
      </c>
      <c r="F2712" s="6"/>
      <c r="G2712" s="6"/>
      <c r="H2712" s="5">
        <f>E2712-F2712</f>
        <v>2000</v>
      </c>
      <c r="I2712" s="6">
        <f>+I2711+G2712-H2712</f>
        <v>208061.71699999785</v>
      </c>
      <c r="J2712" s="20" t="s">
        <v>6080</v>
      </c>
      <c r="K2712" s="7"/>
      <c r="L2712" t="s">
        <v>5540</v>
      </c>
    </row>
    <row r="2713" spans="1:12" x14ac:dyDescent="0.2">
      <c r="A2713" s="105">
        <v>42233</v>
      </c>
      <c r="B2713" s="7">
        <v>7266</v>
      </c>
      <c r="C2713" s="20" t="s">
        <v>5971</v>
      </c>
      <c r="D2713" s="6">
        <v>4000</v>
      </c>
      <c r="E2713" s="6">
        <v>4000</v>
      </c>
      <c r="F2713" s="6"/>
      <c r="G2713" s="6"/>
      <c r="H2713" s="5">
        <f>E2713-F2713</f>
        <v>4000</v>
      </c>
      <c r="I2713" s="6">
        <f>+I2712+G2713-H2713</f>
        <v>204061.71699999785</v>
      </c>
      <c r="J2713" s="20" t="s">
        <v>7253</v>
      </c>
      <c r="K2713" s="7"/>
      <c r="L2713" t="s">
        <v>5540</v>
      </c>
    </row>
    <row r="2714" spans="1:12" x14ac:dyDescent="0.2">
      <c r="A2714" s="105">
        <v>42235</v>
      </c>
      <c r="B2714" s="7">
        <v>7267</v>
      </c>
      <c r="C2714" s="19" t="s">
        <v>7804</v>
      </c>
      <c r="D2714" s="6">
        <v>500</v>
      </c>
      <c r="E2714" s="6">
        <v>500</v>
      </c>
      <c r="F2714" s="6"/>
      <c r="G2714" s="6"/>
      <c r="H2714" s="5">
        <f>E2714-F2714</f>
        <v>500</v>
      </c>
      <c r="I2714" s="6">
        <f>+I2713+G2714-H2714</f>
        <v>203561.71699999785</v>
      </c>
      <c r="J2714" s="19" t="s">
        <v>7803</v>
      </c>
      <c r="K2714" s="7">
        <v>5</v>
      </c>
      <c r="L2714" t="s">
        <v>5540</v>
      </c>
    </row>
    <row r="2715" spans="1:12" x14ac:dyDescent="0.2">
      <c r="A2715" s="105">
        <v>42235</v>
      </c>
      <c r="B2715" s="7">
        <v>7268</v>
      </c>
      <c r="C2715" s="19" t="s">
        <v>7802</v>
      </c>
      <c r="D2715" s="6">
        <v>1000</v>
      </c>
      <c r="E2715" s="6">
        <v>1000</v>
      </c>
      <c r="F2715" s="6">
        <v>100</v>
      </c>
      <c r="G2715" s="6"/>
      <c r="H2715" s="5">
        <f>E2715-F2715</f>
        <v>900</v>
      </c>
      <c r="I2715" s="6">
        <f>+I2714+G2715-H2715</f>
        <v>202661.71699999785</v>
      </c>
      <c r="J2715" s="19" t="s">
        <v>7801</v>
      </c>
      <c r="K2715" s="7">
        <v>5</v>
      </c>
      <c r="L2715" t="s">
        <v>5540</v>
      </c>
    </row>
    <row r="2716" spans="1:12" x14ac:dyDescent="0.2">
      <c r="A2716" s="105">
        <v>42236</v>
      </c>
      <c r="B2716" s="7">
        <v>7269</v>
      </c>
      <c r="C2716" s="19" t="s">
        <v>7799</v>
      </c>
      <c r="D2716" s="6">
        <v>4800</v>
      </c>
      <c r="E2716" s="6">
        <v>4800</v>
      </c>
      <c r="F2716" s="6"/>
      <c r="G2716" s="6"/>
      <c r="H2716" s="5">
        <f>E2716-F2716</f>
        <v>4800</v>
      </c>
      <c r="I2716" s="6">
        <f>+I2715+G2716-H2716</f>
        <v>197861.71699999785</v>
      </c>
      <c r="J2716" s="19" t="s">
        <v>7364</v>
      </c>
      <c r="K2716" s="7">
        <v>5</v>
      </c>
      <c r="L2716" t="s">
        <v>5540</v>
      </c>
    </row>
    <row r="2717" spans="1:12" x14ac:dyDescent="0.2">
      <c r="A2717" s="105">
        <v>42236</v>
      </c>
      <c r="B2717" s="7"/>
      <c r="C2717" s="19" t="s">
        <v>6097</v>
      </c>
      <c r="D2717" s="6"/>
      <c r="E2717" s="6"/>
      <c r="F2717" s="6">
        <f>E2717*0.05</f>
        <v>0</v>
      </c>
      <c r="G2717" s="6">
        <v>1552719.03</v>
      </c>
      <c r="H2717" s="5">
        <f>E2717-F2717</f>
        <v>0</v>
      </c>
      <c r="I2717" s="6">
        <f>+I2716+G2717-H2717</f>
        <v>1750580.7469999979</v>
      </c>
      <c r="J2717" s="19"/>
      <c r="K2717" s="7"/>
    </row>
    <row r="2718" spans="1:12" x14ac:dyDescent="0.2">
      <c r="A2718" s="105">
        <v>42240</v>
      </c>
      <c r="B2718" s="7"/>
      <c r="C2718" s="19" t="s">
        <v>7773</v>
      </c>
      <c r="D2718" s="6">
        <v>450725</v>
      </c>
      <c r="E2718" s="6">
        <v>450725</v>
      </c>
      <c r="F2718" s="6"/>
      <c r="G2718" s="6"/>
      <c r="H2718" s="5">
        <f>E2718-F2718</f>
        <v>450725</v>
      </c>
      <c r="I2718" s="6">
        <f>+I2717+G2718-H2718</f>
        <v>1299855.7469999979</v>
      </c>
      <c r="J2718" s="19"/>
      <c r="K2718" s="7"/>
    </row>
    <row r="2719" spans="1:12" x14ac:dyDescent="0.2">
      <c r="A2719" s="105">
        <v>42241</v>
      </c>
      <c r="B2719" s="7">
        <v>7270</v>
      </c>
      <c r="C2719" s="19" t="s">
        <v>7771</v>
      </c>
      <c r="D2719" s="6">
        <v>6600</v>
      </c>
      <c r="E2719" s="6">
        <v>6600</v>
      </c>
      <c r="F2719" s="6"/>
      <c r="G2719" s="6"/>
      <c r="H2719" s="5">
        <f>E2719-F2719</f>
        <v>6600</v>
      </c>
      <c r="I2719" s="6">
        <f>+I2718+G2719-H2719</f>
        <v>1293255.7469999979</v>
      </c>
      <c r="J2719" s="19" t="s">
        <v>6798</v>
      </c>
      <c r="K2719" s="7"/>
      <c r="L2719" t="s">
        <v>5606</v>
      </c>
    </row>
    <row r="2720" spans="1:12" x14ac:dyDescent="0.2">
      <c r="A2720" s="105">
        <v>42241</v>
      </c>
      <c r="B2720" s="7">
        <v>7271</v>
      </c>
      <c r="C2720" s="20" t="s">
        <v>5790</v>
      </c>
      <c r="D2720" s="6"/>
      <c r="E2720" s="6"/>
      <c r="F2720" s="6">
        <f>E2720*0.05</f>
        <v>0</v>
      </c>
      <c r="G2720" s="6"/>
      <c r="H2720" s="5">
        <f>E2720-F2720</f>
        <v>0</v>
      </c>
      <c r="I2720" s="6">
        <f>+I2719+G2720-H2720</f>
        <v>1293255.7469999979</v>
      </c>
      <c r="J2720" s="20" t="s">
        <v>5790</v>
      </c>
      <c r="K2720" s="7"/>
      <c r="L2720" s="49" t="s">
        <v>5789</v>
      </c>
    </row>
    <row r="2721" spans="1:12" x14ac:dyDescent="0.2">
      <c r="A2721" s="105">
        <v>42241</v>
      </c>
      <c r="B2721" s="7">
        <v>7272</v>
      </c>
      <c r="C2721" s="19" t="s">
        <v>7252</v>
      </c>
      <c r="D2721" s="6">
        <v>6600</v>
      </c>
      <c r="E2721" s="6">
        <v>6600</v>
      </c>
      <c r="F2721" s="6"/>
      <c r="G2721" s="6"/>
      <c r="H2721" s="5">
        <f>E2721-F2721</f>
        <v>6600</v>
      </c>
      <c r="I2721" s="6">
        <f>+I2720+G2721-H2721</f>
        <v>1286655.7469999979</v>
      </c>
      <c r="J2721" s="19" t="s">
        <v>6798</v>
      </c>
      <c r="K2721" s="7"/>
      <c r="L2721" s="49" t="s">
        <v>5606</v>
      </c>
    </row>
    <row r="2722" spans="1:12" x14ac:dyDescent="0.2">
      <c r="A2722" s="105">
        <v>42241</v>
      </c>
      <c r="B2722" s="7">
        <v>7273</v>
      </c>
      <c r="C2722" s="19" t="s">
        <v>7545</v>
      </c>
      <c r="D2722" s="6">
        <v>6600</v>
      </c>
      <c r="E2722" s="6">
        <v>6600</v>
      </c>
      <c r="F2722" s="6"/>
      <c r="G2722" s="6"/>
      <c r="H2722" s="5">
        <f>E2722-F2722</f>
        <v>6600</v>
      </c>
      <c r="I2722" s="6">
        <f>+I2721+G2722-H2722</f>
        <v>1280055.7469999979</v>
      </c>
      <c r="J2722" s="19" t="s">
        <v>6798</v>
      </c>
      <c r="K2722" s="7"/>
      <c r="L2722" t="s">
        <v>5606</v>
      </c>
    </row>
    <row r="2723" spans="1:12" x14ac:dyDescent="0.2">
      <c r="A2723" s="105">
        <v>42241</v>
      </c>
      <c r="B2723" s="7">
        <v>7274</v>
      </c>
      <c r="C2723" s="20" t="s">
        <v>5790</v>
      </c>
      <c r="D2723" s="6"/>
      <c r="E2723" s="6"/>
      <c r="F2723" s="6">
        <f>E2723*0.05</f>
        <v>0</v>
      </c>
      <c r="G2723" s="6"/>
      <c r="H2723" s="5">
        <f>E2723-F2723</f>
        <v>0</v>
      </c>
      <c r="I2723" s="6">
        <f>+I2722+G2723-H2723</f>
        <v>1280055.7469999979</v>
      </c>
      <c r="J2723" s="20" t="s">
        <v>5790</v>
      </c>
      <c r="K2723" s="7"/>
      <c r="L2723" s="49" t="s">
        <v>5789</v>
      </c>
    </row>
    <row r="2724" spans="1:12" x14ac:dyDescent="0.2">
      <c r="A2724" s="105">
        <v>42241</v>
      </c>
      <c r="B2724" s="7">
        <v>7275</v>
      </c>
      <c r="C2724" s="19" t="s">
        <v>7731</v>
      </c>
      <c r="D2724" s="6">
        <v>11000</v>
      </c>
      <c r="E2724" s="6">
        <v>11000</v>
      </c>
      <c r="F2724" s="6"/>
      <c r="G2724" s="6"/>
      <c r="H2724" s="5">
        <f>E2724-F2724</f>
        <v>11000</v>
      </c>
      <c r="I2724" s="6">
        <f>+I2723+G2724-H2724</f>
        <v>1269055.7469999979</v>
      </c>
      <c r="J2724" s="19" t="s">
        <v>6798</v>
      </c>
      <c r="K2724" s="7"/>
      <c r="L2724" s="49" t="s">
        <v>5606</v>
      </c>
    </row>
    <row r="2725" spans="1:12" x14ac:dyDescent="0.2">
      <c r="A2725" s="105">
        <v>42241</v>
      </c>
      <c r="B2725" s="7">
        <v>7276</v>
      </c>
      <c r="C2725" s="19" t="s">
        <v>6294</v>
      </c>
      <c r="D2725" s="6">
        <v>10000</v>
      </c>
      <c r="E2725" s="6">
        <v>10000</v>
      </c>
      <c r="F2725" s="6"/>
      <c r="G2725" s="6"/>
      <c r="H2725" s="5">
        <f>E2725-F2725</f>
        <v>10000</v>
      </c>
      <c r="I2725" s="6">
        <f>+I2724+G2725-H2725</f>
        <v>1259055.7469999979</v>
      </c>
      <c r="J2725" s="19" t="s">
        <v>7381</v>
      </c>
      <c r="K2725" s="7"/>
      <c r="L2725" t="s">
        <v>5606</v>
      </c>
    </row>
    <row r="2726" spans="1:12" x14ac:dyDescent="0.2">
      <c r="A2726" s="105">
        <v>42241</v>
      </c>
      <c r="B2726" s="7">
        <v>7277</v>
      </c>
      <c r="C2726" s="19" t="s">
        <v>7595</v>
      </c>
      <c r="D2726" s="6">
        <v>5000</v>
      </c>
      <c r="E2726" s="6">
        <v>5000</v>
      </c>
      <c r="F2726" s="6"/>
      <c r="G2726" s="6"/>
      <c r="H2726" s="5">
        <f>E2726-F2726</f>
        <v>5000</v>
      </c>
      <c r="I2726" s="6">
        <f>+I2725+G2726-H2726</f>
        <v>1254055.7469999979</v>
      </c>
      <c r="J2726" s="19" t="s">
        <v>6798</v>
      </c>
      <c r="K2726" s="7"/>
      <c r="L2726" t="s">
        <v>5606</v>
      </c>
    </row>
    <row r="2727" spans="1:12" x14ac:dyDescent="0.2">
      <c r="A2727" s="105">
        <v>42241</v>
      </c>
      <c r="B2727" s="7">
        <v>7278</v>
      </c>
      <c r="C2727" s="19" t="s">
        <v>5971</v>
      </c>
      <c r="D2727" s="6">
        <v>7000</v>
      </c>
      <c r="E2727" s="6">
        <v>7000</v>
      </c>
      <c r="F2727" s="6"/>
      <c r="G2727" s="6"/>
      <c r="H2727" s="5">
        <f>E2727-F2727</f>
        <v>7000</v>
      </c>
      <c r="I2727" s="6">
        <f>+I2726+G2727-H2727</f>
        <v>1247055.7469999979</v>
      </c>
      <c r="J2727" s="19" t="s">
        <v>6798</v>
      </c>
      <c r="K2727" s="7"/>
      <c r="L2727" t="s">
        <v>5606</v>
      </c>
    </row>
    <row r="2728" spans="1:12" x14ac:dyDescent="0.2">
      <c r="A2728" s="105">
        <v>42241</v>
      </c>
      <c r="B2728" s="7">
        <v>7279</v>
      </c>
      <c r="C2728" s="19" t="s">
        <v>7127</v>
      </c>
      <c r="D2728" s="6">
        <v>6000</v>
      </c>
      <c r="E2728" s="6">
        <v>6000</v>
      </c>
      <c r="F2728" s="6"/>
      <c r="G2728" s="6"/>
      <c r="H2728" s="5">
        <f>E2728-F2728</f>
        <v>6000</v>
      </c>
      <c r="I2728" s="6">
        <f>+I2727+G2728-H2728</f>
        <v>1241055.7469999979</v>
      </c>
      <c r="J2728" s="19" t="s">
        <v>7800</v>
      </c>
      <c r="K2728" s="7"/>
      <c r="L2728" t="s">
        <v>5606</v>
      </c>
    </row>
    <row r="2729" spans="1:12" x14ac:dyDescent="0.2">
      <c r="A2729" s="105">
        <v>42241</v>
      </c>
      <c r="B2729" s="7">
        <v>7280</v>
      </c>
      <c r="C2729" s="19" t="s">
        <v>7295</v>
      </c>
      <c r="D2729" s="6">
        <v>6000</v>
      </c>
      <c r="E2729" s="6">
        <v>6000</v>
      </c>
      <c r="F2729" s="6"/>
      <c r="G2729" s="6"/>
      <c r="H2729" s="5">
        <f>E2729-F2729</f>
        <v>6000</v>
      </c>
      <c r="I2729" s="6">
        <f>+I2728+G2729-H2729</f>
        <v>1235055.7469999979</v>
      </c>
      <c r="J2729" s="19" t="s">
        <v>7800</v>
      </c>
      <c r="K2729" s="7"/>
      <c r="L2729" t="s">
        <v>5606</v>
      </c>
    </row>
    <row r="2730" spans="1:12" x14ac:dyDescent="0.2">
      <c r="A2730" s="105">
        <v>42241</v>
      </c>
      <c r="B2730" s="7">
        <v>7281</v>
      </c>
      <c r="C2730" s="19" t="s">
        <v>5790</v>
      </c>
      <c r="D2730" s="6"/>
      <c r="E2730" s="6"/>
      <c r="F2730" s="6">
        <f>E2730*0.05</f>
        <v>0</v>
      </c>
      <c r="G2730" s="6"/>
      <c r="H2730" s="5">
        <f>E2730-F2730</f>
        <v>0</v>
      </c>
      <c r="I2730" s="6">
        <f>+I2729+G2730-H2730</f>
        <v>1235055.7469999979</v>
      </c>
      <c r="J2730" s="19" t="s">
        <v>5790</v>
      </c>
      <c r="K2730" s="7"/>
      <c r="L2730" t="s">
        <v>5789</v>
      </c>
    </row>
    <row r="2731" spans="1:12" x14ac:dyDescent="0.2">
      <c r="A2731" s="105">
        <v>42241</v>
      </c>
      <c r="B2731" s="7">
        <v>7282</v>
      </c>
      <c r="C2731" s="19" t="s">
        <v>7516</v>
      </c>
      <c r="D2731" s="6">
        <v>6000</v>
      </c>
      <c r="E2731" s="6">
        <v>6000</v>
      </c>
      <c r="F2731" s="6"/>
      <c r="G2731" s="6"/>
      <c r="H2731" s="5">
        <f>E2731-F2731</f>
        <v>6000</v>
      </c>
      <c r="I2731" s="6">
        <f>+I2730+G2731-H2731</f>
        <v>1229055.7469999979</v>
      </c>
      <c r="J2731" s="19" t="s">
        <v>7800</v>
      </c>
      <c r="K2731" s="7"/>
      <c r="L2731" t="s">
        <v>5606</v>
      </c>
    </row>
    <row r="2732" spans="1:12" x14ac:dyDescent="0.2">
      <c r="A2732" s="105">
        <v>42241</v>
      </c>
      <c r="B2732" s="7">
        <v>7283</v>
      </c>
      <c r="C2732" s="19" t="s">
        <v>7427</v>
      </c>
      <c r="D2732" s="6">
        <v>6000</v>
      </c>
      <c r="E2732" s="6">
        <v>6000</v>
      </c>
      <c r="F2732" s="6"/>
      <c r="G2732" s="6"/>
      <c r="H2732" s="5">
        <f>E2732-F2732</f>
        <v>6000</v>
      </c>
      <c r="I2732" s="6">
        <f>+I2731+G2732-H2732</f>
        <v>1223055.7469999979</v>
      </c>
      <c r="J2732" s="19" t="s">
        <v>7800</v>
      </c>
      <c r="K2732" s="7"/>
      <c r="L2732" t="s">
        <v>5606</v>
      </c>
    </row>
    <row r="2733" spans="1:12" x14ac:dyDescent="0.2">
      <c r="A2733" s="105">
        <v>42241</v>
      </c>
      <c r="B2733" s="7">
        <v>7284</v>
      </c>
      <c r="C2733" s="19" t="s">
        <v>6701</v>
      </c>
      <c r="D2733" s="6">
        <v>6000</v>
      </c>
      <c r="E2733" s="6">
        <v>6000</v>
      </c>
      <c r="F2733" s="6"/>
      <c r="G2733" s="6"/>
      <c r="H2733" s="5">
        <f>E2733-F2733</f>
        <v>6000</v>
      </c>
      <c r="I2733" s="6">
        <f>+I2732+G2733-H2733</f>
        <v>1217055.7469999979</v>
      </c>
      <c r="J2733" s="19" t="s">
        <v>7800</v>
      </c>
      <c r="K2733" s="7"/>
      <c r="L2733" t="s">
        <v>5540</v>
      </c>
    </row>
    <row r="2734" spans="1:12" x14ac:dyDescent="0.2">
      <c r="A2734" s="105">
        <v>42241</v>
      </c>
      <c r="B2734" s="7">
        <v>7285</v>
      </c>
      <c r="C2734" s="19" t="s">
        <v>7514</v>
      </c>
      <c r="D2734" s="6">
        <v>6600</v>
      </c>
      <c r="E2734" s="6">
        <v>6600</v>
      </c>
      <c r="F2734" s="6"/>
      <c r="G2734" s="6"/>
      <c r="H2734" s="5">
        <f>E2734-F2734</f>
        <v>6600</v>
      </c>
      <c r="I2734" s="6">
        <f>+I2733+G2734-H2734</f>
        <v>1210455.7469999979</v>
      </c>
      <c r="J2734" s="19" t="s">
        <v>7513</v>
      </c>
      <c r="K2734" s="7"/>
      <c r="L2734" t="s">
        <v>5540</v>
      </c>
    </row>
    <row r="2735" spans="1:12" x14ac:dyDescent="0.2">
      <c r="A2735" s="105">
        <v>42244</v>
      </c>
      <c r="B2735" s="7">
        <v>7286</v>
      </c>
      <c r="C2735" s="19" t="s">
        <v>7799</v>
      </c>
      <c r="D2735" s="6">
        <v>4200</v>
      </c>
      <c r="E2735" s="6">
        <v>4200</v>
      </c>
      <c r="F2735" s="6"/>
      <c r="G2735" s="6"/>
      <c r="H2735" s="5">
        <f>E2735-F2735</f>
        <v>4200</v>
      </c>
      <c r="I2735" s="6">
        <f>+I2734+G2735-H2735</f>
        <v>1206255.7469999979</v>
      </c>
      <c r="J2735" s="19" t="s">
        <v>7364</v>
      </c>
      <c r="K2735" s="7">
        <v>5</v>
      </c>
      <c r="L2735" t="s">
        <v>5606</v>
      </c>
    </row>
    <row r="2736" spans="1:12" x14ac:dyDescent="0.2">
      <c r="A2736" s="105">
        <v>42244</v>
      </c>
      <c r="B2736" s="7">
        <v>7287</v>
      </c>
      <c r="C2736" s="19" t="s">
        <v>2921</v>
      </c>
      <c r="D2736" s="6">
        <v>74340</v>
      </c>
      <c r="E2736" s="6">
        <v>74340</v>
      </c>
      <c r="F2736" s="6">
        <v>3150</v>
      </c>
      <c r="G2736" s="6"/>
      <c r="H2736" s="5">
        <f>E2736-F2736</f>
        <v>71190</v>
      </c>
      <c r="I2736" s="6">
        <f>+I2735+G2736-H2736</f>
        <v>1135065.7469999979</v>
      </c>
      <c r="J2736" s="19" t="s">
        <v>5941</v>
      </c>
      <c r="K2736" s="7">
        <v>5</v>
      </c>
      <c r="L2736" t="s">
        <v>5606</v>
      </c>
    </row>
    <row r="2737" spans="1:12" x14ac:dyDescent="0.2">
      <c r="A2737" s="105"/>
      <c r="B2737" s="7"/>
      <c r="C2737" s="19" t="s">
        <v>7117</v>
      </c>
      <c r="D2737" s="6">
        <v>1342.78</v>
      </c>
      <c r="E2737" s="6">
        <v>1342.78</v>
      </c>
      <c r="F2737" s="6"/>
      <c r="G2737" s="6"/>
      <c r="H2737" s="5">
        <f>E2737-F2737</f>
        <v>1342.78</v>
      </c>
      <c r="I2737" s="6">
        <f>+I2736+G2737-H2737</f>
        <v>1133722.9669999979</v>
      </c>
      <c r="J2737" s="19"/>
      <c r="K2737" s="7"/>
    </row>
    <row r="2738" spans="1:12" x14ac:dyDescent="0.2">
      <c r="A2738" s="105"/>
      <c r="B2738" s="7"/>
      <c r="C2738" s="87" t="s">
        <v>7798</v>
      </c>
      <c r="D2738" s="6"/>
      <c r="E2738" s="6"/>
      <c r="F2738" s="6">
        <f>E2738*0.05</f>
        <v>0</v>
      </c>
      <c r="G2738" s="6"/>
      <c r="H2738" s="31"/>
      <c r="I2738" s="13">
        <f>+I2737+G2738-H2738</f>
        <v>1133722.9669999979</v>
      </c>
      <c r="J2738" s="19"/>
      <c r="K2738" s="7"/>
    </row>
    <row r="2739" spans="1:12" x14ac:dyDescent="0.2">
      <c r="A2739" s="105">
        <v>42248</v>
      </c>
      <c r="B2739" s="7">
        <v>7288</v>
      </c>
      <c r="C2739" s="19" t="s">
        <v>7797</v>
      </c>
      <c r="D2739" s="6">
        <v>967</v>
      </c>
      <c r="E2739" s="6">
        <v>967</v>
      </c>
      <c r="F2739" s="6"/>
      <c r="G2739" s="6"/>
      <c r="H2739" s="5">
        <f>E2739-F2739</f>
        <v>967</v>
      </c>
      <c r="I2739" s="4">
        <f>+I2738+G2739-H2739</f>
        <v>1132755.9669999979</v>
      </c>
      <c r="J2739" s="19" t="s">
        <v>7722</v>
      </c>
      <c r="K2739" s="7">
        <v>5</v>
      </c>
      <c r="L2739" t="s">
        <v>5540</v>
      </c>
    </row>
    <row r="2740" spans="1:12" x14ac:dyDescent="0.2">
      <c r="A2740" s="105">
        <v>42248</v>
      </c>
      <c r="B2740" s="7">
        <v>7289</v>
      </c>
      <c r="C2740" s="20" t="s">
        <v>418</v>
      </c>
      <c r="D2740" s="6">
        <v>1300</v>
      </c>
      <c r="E2740" s="6">
        <v>1300</v>
      </c>
      <c r="F2740" s="6"/>
      <c r="G2740" s="6"/>
      <c r="H2740" s="5">
        <f>E2740-F2740</f>
        <v>1300</v>
      </c>
      <c r="I2740" s="6">
        <f>+I2739+G2740-H2740</f>
        <v>1131455.9669999979</v>
      </c>
      <c r="J2740" s="20" t="s">
        <v>6080</v>
      </c>
      <c r="K2740" s="7"/>
      <c r="L2740" t="s">
        <v>5540</v>
      </c>
    </row>
    <row r="2741" spans="1:12" x14ac:dyDescent="0.2">
      <c r="A2741" s="105">
        <v>42248</v>
      </c>
      <c r="B2741" s="7">
        <v>7290</v>
      </c>
      <c r="C2741" s="20" t="s">
        <v>7796</v>
      </c>
      <c r="D2741" s="6">
        <v>10000</v>
      </c>
      <c r="E2741" s="6">
        <v>10000</v>
      </c>
      <c r="F2741" s="6"/>
      <c r="G2741" s="6"/>
      <c r="H2741" s="5">
        <f>E2741-F2741</f>
        <v>10000</v>
      </c>
      <c r="I2741" s="6">
        <f>+I2740+G2741-H2741</f>
        <v>1121455.9669999979</v>
      </c>
      <c r="J2741" s="20" t="s">
        <v>7705</v>
      </c>
      <c r="K2741" s="7"/>
      <c r="L2741" t="s">
        <v>5540</v>
      </c>
    </row>
    <row r="2742" spans="1:12" x14ac:dyDescent="0.2">
      <c r="A2742" s="105">
        <v>42248</v>
      </c>
      <c r="B2742" s="7">
        <v>7291</v>
      </c>
      <c r="C2742" s="20" t="s">
        <v>5790</v>
      </c>
      <c r="D2742" s="6"/>
      <c r="E2742" s="6"/>
      <c r="F2742" s="6">
        <f>E2742*0.05</f>
        <v>0</v>
      </c>
      <c r="G2742" s="6"/>
      <c r="H2742" s="5">
        <f>E2742-F2742</f>
        <v>0</v>
      </c>
      <c r="I2742" s="6">
        <f>+I2741+G2742-H2742</f>
        <v>1121455.9669999979</v>
      </c>
      <c r="J2742" s="20" t="s">
        <v>5790</v>
      </c>
      <c r="K2742" s="7"/>
      <c r="L2742" s="49" t="s">
        <v>5789</v>
      </c>
    </row>
    <row r="2743" spans="1:12" x14ac:dyDescent="0.2">
      <c r="A2743" s="105">
        <v>42248</v>
      </c>
      <c r="B2743" s="7">
        <v>7292</v>
      </c>
      <c r="C2743" s="20" t="s">
        <v>6206</v>
      </c>
      <c r="D2743" s="6">
        <v>2500</v>
      </c>
      <c r="E2743" s="6">
        <v>2500</v>
      </c>
      <c r="F2743" s="6"/>
      <c r="G2743" s="6"/>
      <c r="H2743" s="5">
        <f>E2743-F2743</f>
        <v>2500</v>
      </c>
      <c r="I2743" s="6">
        <f>+I2742+G2743-H2743</f>
        <v>1118955.9669999979</v>
      </c>
      <c r="J2743" s="20" t="s">
        <v>7627</v>
      </c>
      <c r="K2743" s="7"/>
      <c r="L2743" s="49" t="s">
        <v>5540</v>
      </c>
    </row>
    <row r="2744" spans="1:12" x14ac:dyDescent="0.2">
      <c r="A2744" s="105">
        <v>42248</v>
      </c>
      <c r="B2744" s="7">
        <v>7293</v>
      </c>
      <c r="C2744" s="20" t="s">
        <v>7795</v>
      </c>
      <c r="D2744" s="6">
        <v>3000</v>
      </c>
      <c r="E2744" s="6">
        <v>3000</v>
      </c>
      <c r="F2744" s="6"/>
      <c r="G2744" s="6"/>
      <c r="H2744" s="5">
        <f>E2744-F2744</f>
        <v>3000</v>
      </c>
      <c r="I2744" s="6">
        <f>+I2743+G2744-H2744</f>
        <v>1115955.9669999979</v>
      </c>
      <c r="J2744" s="20" t="s">
        <v>7794</v>
      </c>
      <c r="K2744" s="7"/>
      <c r="L2744" s="49" t="s">
        <v>5540</v>
      </c>
    </row>
    <row r="2745" spans="1:12" x14ac:dyDescent="0.2">
      <c r="A2745" s="105">
        <v>42248</v>
      </c>
      <c r="B2745" s="7">
        <v>7294</v>
      </c>
      <c r="C2745" s="20" t="s">
        <v>5289</v>
      </c>
      <c r="D2745" s="6">
        <v>250000</v>
      </c>
      <c r="E2745" s="6">
        <v>250000</v>
      </c>
      <c r="F2745" s="6">
        <f>E2745*0.05</f>
        <v>12500</v>
      </c>
      <c r="G2745" s="6"/>
      <c r="H2745" s="5">
        <f>E2745-F2745</f>
        <v>237500</v>
      </c>
      <c r="I2745" s="6">
        <f>+I2744+G2745-H2745</f>
        <v>878455.96699999785</v>
      </c>
      <c r="J2745" s="20" t="s">
        <v>7186</v>
      </c>
      <c r="K2745" s="7">
        <v>5</v>
      </c>
      <c r="L2745" s="49" t="s">
        <v>5540</v>
      </c>
    </row>
    <row r="2746" spans="1:12" x14ac:dyDescent="0.2">
      <c r="A2746" s="105">
        <v>42248</v>
      </c>
      <c r="B2746" s="7">
        <v>7295</v>
      </c>
      <c r="C2746" s="20" t="s">
        <v>7466</v>
      </c>
      <c r="D2746" s="6">
        <v>2350</v>
      </c>
      <c r="E2746" s="6">
        <v>2350</v>
      </c>
      <c r="F2746" s="6"/>
      <c r="G2746" s="6"/>
      <c r="H2746" s="5">
        <f>E2746-F2746</f>
        <v>2350</v>
      </c>
      <c r="I2746" s="6">
        <f>+I2745+G2746-H2746</f>
        <v>876105.96699999785</v>
      </c>
      <c r="J2746" s="20" t="s">
        <v>7793</v>
      </c>
      <c r="K2746" s="7"/>
      <c r="L2746" s="49" t="s">
        <v>5540</v>
      </c>
    </row>
    <row r="2747" spans="1:12" x14ac:dyDescent="0.2">
      <c r="A2747" s="105">
        <v>42249</v>
      </c>
      <c r="B2747" s="7">
        <v>7296</v>
      </c>
      <c r="C2747" s="19" t="s">
        <v>6226</v>
      </c>
      <c r="D2747" s="6">
        <v>25485</v>
      </c>
      <c r="E2747" s="6">
        <v>25485</v>
      </c>
      <c r="F2747" s="6">
        <f>E2747*0.05</f>
        <v>1274.25</v>
      </c>
      <c r="G2747" s="6"/>
      <c r="H2747" s="5">
        <f>E2747-F2747</f>
        <v>24210.75</v>
      </c>
      <c r="I2747" s="6">
        <f>+I2746+G2747-H2747</f>
        <v>851895.21699999785</v>
      </c>
      <c r="J2747" s="19" t="s">
        <v>128</v>
      </c>
      <c r="K2747" s="7">
        <v>5</v>
      </c>
      <c r="L2747" s="49" t="s">
        <v>5540</v>
      </c>
    </row>
    <row r="2748" spans="1:12" x14ac:dyDescent="0.2">
      <c r="A2748" s="105">
        <v>42249</v>
      </c>
      <c r="B2748" s="34">
        <v>7297</v>
      </c>
      <c r="C2748" s="20" t="s">
        <v>6015</v>
      </c>
      <c r="D2748" s="6">
        <v>29257.119999999999</v>
      </c>
      <c r="E2748" s="6">
        <v>29257.119999999999</v>
      </c>
      <c r="F2748" s="6"/>
      <c r="G2748" s="6"/>
      <c r="H2748" s="5">
        <f>E2748-F2748</f>
        <v>29257.119999999999</v>
      </c>
      <c r="I2748" s="6">
        <f>+I2747+G2748-H2748</f>
        <v>822638.09699999786</v>
      </c>
      <c r="J2748" s="20" t="s">
        <v>7465</v>
      </c>
      <c r="K2748" s="7">
        <v>5</v>
      </c>
      <c r="L2748" s="49" t="s">
        <v>5540</v>
      </c>
    </row>
    <row r="2749" spans="1:12" x14ac:dyDescent="0.2">
      <c r="A2749" s="105">
        <v>42249</v>
      </c>
      <c r="B2749" s="7">
        <v>7298</v>
      </c>
      <c r="C2749" s="19" t="s">
        <v>5871</v>
      </c>
      <c r="D2749" s="6">
        <v>20434</v>
      </c>
      <c r="E2749" s="6">
        <v>20434</v>
      </c>
      <c r="F2749" s="6">
        <f>E2749*0.05</f>
        <v>1021.7</v>
      </c>
      <c r="G2749" s="6"/>
      <c r="H2749" s="5">
        <f>E2749-F2749</f>
        <v>19412.3</v>
      </c>
      <c r="I2749" s="6">
        <f>+I2748+G2749-H2749</f>
        <v>803225.79699999781</v>
      </c>
      <c r="J2749" s="19" t="s">
        <v>7293</v>
      </c>
      <c r="K2749" s="7">
        <v>5</v>
      </c>
      <c r="L2749" s="49" t="s">
        <v>5540</v>
      </c>
    </row>
    <row r="2750" spans="1:12" x14ac:dyDescent="0.2">
      <c r="A2750" s="105">
        <v>42249</v>
      </c>
      <c r="B2750" s="7">
        <v>7299</v>
      </c>
      <c r="C2750" s="19" t="s">
        <v>6015</v>
      </c>
      <c r="D2750" s="6">
        <v>13594.75</v>
      </c>
      <c r="E2750" s="6">
        <v>13594.75</v>
      </c>
      <c r="F2750" s="6"/>
      <c r="G2750" s="6"/>
      <c r="H2750" s="5">
        <f>E2750-F2750</f>
        <v>13594.75</v>
      </c>
      <c r="I2750" s="6">
        <f>+I2749+G2750-H2750</f>
        <v>789631.04699999781</v>
      </c>
      <c r="J2750" s="19" t="s">
        <v>7792</v>
      </c>
      <c r="K2750" s="7">
        <v>5</v>
      </c>
      <c r="L2750" s="49" t="s">
        <v>5540</v>
      </c>
    </row>
    <row r="2751" spans="1:12" x14ac:dyDescent="0.2">
      <c r="A2751" s="105">
        <v>42249</v>
      </c>
      <c r="B2751" s="7">
        <v>7300</v>
      </c>
      <c r="C2751" s="20" t="s">
        <v>6752</v>
      </c>
      <c r="D2751" s="6">
        <v>41462.54</v>
      </c>
      <c r="E2751" s="6">
        <v>41462.54</v>
      </c>
      <c r="F2751" s="6">
        <f>E2751*0.05</f>
        <v>2073.127</v>
      </c>
      <c r="G2751" s="6"/>
      <c r="H2751" s="5">
        <f>E2751-F2751</f>
        <v>39389.413</v>
      </c>
      <c r="I2751" s="6">
        <f>+I2750+G2751-H2751</f>
        <v>750241.63399999775</v>
      </c>
      <c r="J2751" s="19" t="s">
        <v>48</v>
      </c>
      <c r="K2751" s="7">
        <v>5</v>
      </c>
      <c r="L2751" s="49" t="s">
        <v>5540</v>
      </c>
    </row>
    <row r="2752" spans="1:12" x14ac:dyDescent="0.2">
      <c r="A2752" s="105">
        <v>42249</v>
      </c>
      <c r="B2752" s="7">
        <v>7301</v>
      </c>
      <c r="C2752" s="19" t="s">
        <v>6291</v>
      </c>
      <c r="D2752" s="6">
        <v>5810</v>
      </c>
      <c r="E2752" s="6">
        <v>5810</v>
      </c>
      <c r="F2752" s="6">
        <f>E2752*0.05</f>
        <v>290.5</v>
      </c>
      <c r="G2752" s="6"/>
      <c r="H2752" s="5">
        <f>E2752-F2752</f>
        <v>5519.5</v>
      </c>
      <c r="I2752" s="6">
        <f>+I2751+G2752-H2752</f>
        <v>744722.13399999775</v>
      </c>
      <c r="J2752" s="19" t="s">
        <v>7170</v>
      </c>
      <c r="K2752" s="7">
        <v>5</v>
      </c>
      <c r="L2752" s="49" t="s">
        <v>5540</v>
      </c>
    </row>
    <row r="2753" spans="1:12" x14ac:dyDescent="0.2">
      <c r="A2753" s="105">
        <v>42249</v>
      </c>
      <c r="B2753" s="7">
        <v>7302</v>
      </c>
      <c r="C2753" s="19" t="s">
        <v>120</v>
      </c>
      <c r="D2753" s="6">
        <v>23316.68</v>
      </c>
      <c r="E2753" s="6">
        <v>23316.68</v>
      </c>
      <c r="F2753" s="6">
        <v>988</v>
      </c>
      <c r="G2753" s="6"/>
      <c r="H2753" s="5">
        <f>E2753-F2753</f>
        <v>22328.68</v>
      </c>
      <c r="I2753" s="6">
        <f>+I2752+G2753-H2753</f>
        <v>722393.4539999977</v>
      </c>
      <c r="J2753" s="19" t="s">
        <v>273</v>
      </c>
      <c r="K2753" s="7">
        <v>5</v>
      </c>
      <c r="L2753" s="49" t="s">
        <v>5540</v>
      </c>
    </row>
    <row r="2754" spans="1:12" x14ac:dyDescent="0.2">
      <c r="A2754" s="105">
        <v>42249</v>
      </c>
      <c r="B2754" s="7">
        <v>7303</v>
      </c>
      <c r="C2754" s="20" t="s">
        <v>5790</v>
      </c>
      <c r="D2754" s="6"/>
      <c r="E2754" s="6"/>
      <c r="F2754" s="6">
        <f>E2754*0.05</f>
        <v>0</v>
      </c>
      <c r="G2754" s="6"/>
      <c r="H2754" s="5">
        <f>E2754-F2754</f>
        <v>0</v>
      </c>
      <c r="I2754" s="6">
        <f>+I2753+G2754-H2754</f>
        <v>722393.4539999977</v>
      </c>
      <c r="J2754" s="20" t="s">
        <v>5790</v>
      </c>
      <c r="K2754" s="7"/>
      <c r="L2754" s="49" t="s">
        <v>5789</v>
      </c>
    </row>
    <row r="2755" spans="1:12" x14ac:dyDescent="0.2">
      <c r="A2755" s="105">
        <v>42249</v>
      </c>
      <c r="B2755" s="7">
        <v>7304</v>
      </c>
      <c r="C2755" s="19" t="s">
        <v>126</v>
      </c>
      <c r="D2755" s="6">
        <v>4962</v>
      </c>
      <c r="E2755" s="6">
        <v>4962</v>
      </c>
      <c r="F2755" s="6">
        <f>E2755*0.05</f>
        <v>248.10000000000002</v>
      </c>
      <c r="G2755" s="6"/>
      <c r="H2755" s="5">
        <f>E2755-F2755</f>
        <v>4713.8999999999996</v>
      </c>
      <c r="I2755" s="6">
        <f>+I2754+G2755-H2755</f>
        <v>717679.55399999768</v>
      </c>
      <c r="J2755" s="19" t="s">
        <v>5851</v>
      </c>
      <c r="K2755" s="7">
        <v>5</v>
      </c>
      <c r="L2755" s="49" t="s">
        <v>5540</v>
      </c>
    </row>
    <row r="2756" spans="1:12" x14ac:dyDescent="0.2">
      <c r="A2756" s="105">
        <v>42249</v>
      </c>
      <c r="B2756" s="7">
        <v>7305</v>
      </c>
      <c r="C2756" s="19" t="s">
        <v>7294</v>
      </c>
      <c r="D2756" s="6">
        <v>11000</v>
      </c>
      <c r="E2756" s="6">
        <v>11000</v>
      </c>
      <c r="F2756" s="6">
        <f>E2756*0.05</f>
        <v>550</v>
      </c>
      <c r="G2756" s="6"/>
      <c r="H2756" s="5">
        <f>E2756-F2756</f>
        <v>10450</v>
      </c>
      <c r="I2756" s="6">
        <f>+I2755+G2756-H2756</f>
        <v>707229.55399999768</v>
      </c>
      <c r="J2756" s="19" t="s">
        <v>2030</v>
      </c>
      <c r="K2756" s="7">
        <v>5</v>
      </c>
      <c r="L2756" s="49" t="s">
        <v>5540</v>
      </c>
    </row>
    <row r="2757" spans="1:12" x14ac:dyDescent="0.2">
      <c r="A2757" s="105">
        <v>42249</v>
      </c>
      <c r="B2757" s="7">
        <v>7306</v>
      </c>
      <c r="C2757" s="20" t="s">
        <v>5790</v>
      </c>
      <c r="D2757" s="6"/>
      <c r="E2757" s="6"/>
      <c r="F2757" s="6">
        <f>E2757*0.05</f>
        <v>0</v>
      </c>
      <c r="G2757" s="6"/>
      <c r="H2757" s="5">
        <f>E2757-F2757</f>
        <v>0</v>
      </c>
      <c r="I2757" s="6">
        <f>+I2756+G2757-H2757</f>
        <v>707229.55399999768</v>
      </c>
      <c r="J2757" s="20" t="s">
        <v>5790</v>
      </c>
      <c r="K2757" s="7"/>
      <c r="L2757" s="49" t="s">
        <v>5789</v>
      </c>
    </row>
    <row r="2758" spans="1:12" x14ac:dyDescent="0.2">
      <c r="A2758" s="105">
        <v>42249</v>
      </c>
      <c r="B2758" s="7">
        <v>7307</v>
      </c>
      <c r="C2758" s="19" t="s">
        <v>1634</v>
      </c>
      <c r="D2758" s="6">
        <v>25000</v>
      </c>
      <c r="E2758" s="6">
        <v>25000</v>
      </c>
      <c r="F2758" s="6">
        <f>E2758*0.05</f>
        <v>1250</v>
      </c>
      <c r="G2758" s="6"/>
      <c r="H2758" s="5">
        <f>E2758-F2758</f>
        <v>23750</v>
      </c>
      <c r="I2758" s="6">
        <f>+I2757+G2758-H2758</f>
        <v>683479.55399999768</v>
      </c>
      <c r="J2758" s="19" t="s">
        <v>7573</v>
      </c>
      <c r="K2758" s="7">
        <v>5</v>
      </c>
      <c r="L2758" s="49" t="s">
        <v>5540</v>
      </c>
    </row>
    <row r="2759" spans="1:12" x14ac:dyDescent="0.2">
      <c r="A2759" s="105">
        <v>42249</v>
      </c>
      <c r="B2759" s="7">
        <v>7308</v>
      </c>
      <c r="C2759" s="20" t="s">
        <v>5790</v>
      </c>
      <c r="D2759" s="6"/>
      <c r="E2759" s="6"/>
      <c r="F2759" s="6">
        <f>E2759*0.05</f>
        <v>0</v>
      </c>
      <c r="G2759" s="6"/>
      <c r="H2759" s="5">
        <f>E2759-F2759</f>
        <v>0</v>
      </c>
      <c r="I2759" s="6">
        <f>+I2758+G2759-H2759</f>
        <v>683479.55399999768</v>
      </c>
      <c r="J2759" s="20" t="s">
        <v>5790</v>
      </c>
      <c r="K2759" s="7"/>
      <c r="L2759" s="49" t="s">
        <v>5789</v>
      </c>
    </row>
    <row r="2760" spans="1:12" x14ac:dyDescent="0.2">
      <c r="A2760" s="105">
        <v>42249</v>
      </c>
      <c r="B2760" s="7">
        <v>7309</v>
      </c>
      <c r="C2760" s="19" t="s">
        <v>7791</v>
      </c>
      <c r="D2760" s="6">
        <v>2400</v>
      </c>
      <c r="E2760" s="6">
        <v>2400</v>
      </c>
      <c r="F2760" s="6"/>
      <c r="G2760" s="6"/>
      <c r="H2760" s="5">
        <f>E2760-F2760</f>
        <v>2400</v>
      </c>
      <c r="I2760" s="6">
        <f>+I2759+G2760-H2760</f>
        <v>681079.55399999768</v>
      </c>
      <c r="J2760" s="19" t="s">
        <v>7790</v>
      </c>
      <c r="K2760" s="7">
        <v>5</v>
      </c>
      <c r="L2760" s="49" t="s">
        <v>5540</v>
      </c>
    </row>
    <row r="2761" spans="1:12" x14ac:dyDescent="0.2">
      <c r="A2761" s="105">
        <v>42249</v>
      </c>
      <c r="B2761" s="7">
        <v>7310</v>
      </c>
      <c r="C2761" s="20" t="s">
        <v>5790</v>
      </c>
      <c r="D2761" s="6"/>
      <c r="E2761" s="6"/>
      <c r="F2761" s="6"/>
      <c r="G2761" s="6"/>
      <c r="H2761" s="5">
        <f>E2761-F2761</f>
        <v>0</v>
      </c>
      <c r="I2761" s="6">
        <f>+I2760+G2761-H2761</f>
        <v>681079.55399999768</v>
      </c>
      <c r="J2761" s="20" t="s">
        <v>5790</v>
      </c>
      <c r="K2761" s="7"/>
      <c r="L2761" s="49" t="s">
        <v>5789</v>
      </c>
    </row>
    <row r="2762" spans="1:12" x14ac:dyDescent="0.2">
      <c r="A2762" s="105">
        <v>42249</v>
      </c>
      <c r="B2762" s="7">
        <v>7311</v>
      </c>
      <c r="C2762" s="20" t="s">
        <v>582</v>
      </c>
      <c r="D2762" s="6">
        <v>19085</v>
      </c>
      <c r="E2762" s="6">
        <v>19085</v>
      </c>
      <c r="F2762" s="6">
        <v>808.69</v>
      </c>
      <c r="G2762" s="6"/>
      <c r="H2762" s="5">
        <f>E2762-F2762</f>
        <v>18276.310000000001</v>
      </c>
      <c r="I2762" s="6">
        <f>+I2761+G2762-H2762</f>
        <v>662803.24399999762</v>
      </c>
      <c r="J2762" s="20" t="s">
        <v>7789</v>
      </c>
      <c r="K2762" s="7">
        <v>5</v>
      </c>
      <c r="L2762" s="49" t="s">
        <v>5540</v>
      </c>
    </row>
    <row r="2763" spans="1:12" x14ac:dyDescent="0.2">
      <c r="A2763" s="105">
        <v>42249</v>
      </c>
      <c r="B2763" s="7">
        <v>7312</v>
      </c>
      <c r="C2763" s="20" t="s">
        <v>5790</v>
      </c>
      <c r="D2763" s="6"/>
      <c r="E2763" s="6"/>
      <c r="F2763" s="6">
        <f>E2763*0.05</f>
        <v>0</v>
      </c>
      <c r="G2763" s="6"/>
      <c r="H2763" s="5">
        <f>E2763-F2763</f>
        <v>0</v>
      </c>
      <c r="I2763" s="6">
        <f>+I2762+G2763-H2763</f>
        <v>662803.24399999762</v>
      </c>
      <c r="J2763" s="20" t="s">
        <v>5790</v>
      </c>
      <c r="K2763" s="7"/>
      <c r="L2763" s="49" t="s">
        <v>5789</v>
      </c>
    </row>
    <row r="2764" spans="1:12" x14ac:dyDescent="0.2">
      <c r="A2764" s="105">
        <v>42249</v>
      </c>
      <c r="B2764" s="7">
        <v>7313</v>
      </c>
      <c r="C2764" s="20" t="s">
        <v>7466</v>
      </c>
      <c r="D2764" s="6">
        <v>4000</v>
      </c>
      <c r="E2764" s="6">
        <v>4000</v>
      </c>
      <c r="F2764" s="6"/>
      <c r="G2764" s="6"/>
      <c r="H2764" s="5">
        <f>E2764-F2764</f>
        <v>4000</v>
      </c>
      <c r="I2764" s="6">
        <f>+I2763+G2764-H2764</f>
        <v>658803.24399999762</v>
      </c>
      <c r="J2764" s="20" t="s">
        <v>6080</v>
      </c>
      <c r="K2764" s="7"/>
      <c r="L2764" s="49" t="s">
        <v>5540</v>
      </c>
    </row>
    <row r="2765" spans="1:12" x14ac:dyDescent="0.2">
      <c r="A2765" s="105">
        <v>42249</v>
      </c>
      <c r="B2765" s="7">
        <v>7314</v>
      </c>
      <c r="C2765" s="20" t="s">
        <v>6442</v>
      </c>
      <c r="D2765" s="6">
        <v>2000</v>
      </c>
      <c r="E2765" s="6">
        <v>2000</v>
      </c>
      <c r="F2765" s="6"/>
      <c r="G2765" s="6"/>
      <c r="H2765" s="5">
        <f>E2765-F2765</f>
        <v>2000</v>
      </c>
      <c r="I2765" s="6">
        <f>+I2764+G2765-H2765</f>
        <v>656803.24399999762</v>
      </c>
      <c r="J2765" s="20" t="s">
        <v>6080</v>
      </c>
      <c r="K2765" s="7"/>
      <c r="L2765" s="49" t="s">
        <v>5540</v>
      </c>
    </row>
    <row r="2766" spans="1:12" x14ac:dyDescent="0.2">
      <c r="A2766" s="105">
        <v>42249</v>
      </c>
      <c r="B2766" s="7">
        <v>7315</v>
      </c>
      <c r="C2766" s="20" t="s">
        <v>5676</v>
      </c>
      <c r="D2766" s="6">
        <v>3900</v>
      </c>
      <c r="E2766" s="6">
        <v>3900</v>
      </c>
      <c r="F2766" s="6">
        <v>165.25</v>
      </c>
      <c r="G2766" s="6"/>
      <c r="H2766" s="5">
        <f>E2766-F2766</f>
        <v>3734.75</v>
      </c>
      <c r="I2766" s="6">
        <f>+I2765+G2766-H2766</f>
        <v>653068.49399999762</v>
      </c>
      <c r="J2766" s="20" t="s">
        <v>7788</v>
      </c>
      <c r="K2766" s="7">
        <v>5</v>
      </c>
      <c r="L2766" s="49" t="s">
        <v>5540</v>
      </c>
    </row>
    <row r="2767" spans="1:12" x14ac:dyDescent="0.2">
      <c r="A2767" s="105">
        <v>42249</v>
      </c>
      <c r="B2767" s="7">
        <v>7316</v>
      </c>
      <c r="C2767" s="20" t="s">
        <v>5564</v>
      </c>
      <c r="D2767" s="6">
        <v>4321.24</v>
      </c>
      <c r="E2767" s="6">
        <v>4321.24</v>
      </c>
      <c r="F2767" s="6">
        <v>183.1</v>
      </c>
      <c r="G2767" s="6"/>
      <c r="H2767" s="5">
        <f>E2767-F2767</f>
        <v>4138.1399999999994</v>
      </c>
      <c r="I2767" s="6">
        <f>+I2766+G2767-H2767</f>
        <v>648930.35399999761</v>
      </c>
      <c r="J2767" s="20" t="s">
        <v>273</v>
      </c>
      <c r="K2767" s="7">
        <v>5</v>
      </c>
      <c r="L2767" s="49" t="s">
        <v>5540</v>
      </c>
    </row>
    <row r="2768" spans="1:12" x14ac:dyDescent="0.2">
      <c r="A2768" s="105">
        <v>42249</v>
      </c>
      <c r="B2768" s="7">
        <v>7317</v>
      </c>
      <c r="C2768" s="20" t="s">
        <v>267</v>
      </c>
      <c r="D2768" s="6">
        <v>1500</v>
      </c>
      <c r="E2768" s="6">
        <v>1500</v>
      </c>
      <c r="F2768" s="6">
        <f>E2768*0.05</f>
        <v>75</v>
      </c>
      <c r="G2768" s="6"/>
      <c r="H2768" s="5">
        <f>E2768-F2768</f>
        <v>1425</v>
      </c>
      <c r="I2768" s="6">
        <f>+I2767+G2768-H2768</f>
        <v>647505.35399999761</v>
      </c>
      <c r="J2768" s="20" t="s">
        <v>7787</v>
      </c>
      <c r="K2768" s="7">
        <v>5</v>
      </c>
      <c r="L2768" s="49" t="s">
        <v>5540</v>
      </c>
    </row>
    <row r="2769" spans="1:12" x14ac:dyDescent="0.2">
      <c r="A2769" s="105">
        <v>42249</v>
      </c>
      <c r="B2769" s="7">
        <v>7318</v>
      </c>
      <c r="C2769" s="19" t="s">
        <v>7533</v>
      </c>
      <c r="D2769" s="6">
        <v>21743.02</v>
      </c>
      <c r="E2769" s="6">
        <v>21743.02</v>
      </c>
      <c r="F2769" s="6">
        <v>999.56</v>
      </c>
      <c r="G2769" s="6"/>
      <c r="H2769" s="5">
        <f>E2769-F2769</f>
        <v>20743.46</v>
      </c>
      <c r="I2769" s="6">
        <f>+I2768+G2769-H2769</f>
        <v>626761.89399999764</v>
      </c>
      <c r="J2769" s="19" t="s">
        <v>7423</v>
      </c>
      <c r="K2769" s="7">
        <v>5</v>
      </c>
      <c r="L2769" s="49" t="s">
        <v>5540</v>
      </c>
    </row>
    <row r="2770" spans="1:12" x14ac:dyDescent="0.2">
      <c r="A2770" s="105">
        <v>42249</v>
      </c>
      <c r="B2770" s="7">
        <v>7319</v>
      </c>
      <c r="C2770" s="19" t="s">
        <v>7136</v>
      </c>
      <c r="D2770" s="6">
        <v>500</v>
      </c>
      <c r="E2770" s="6">
        <v>500</v>
      </c>
      <c r="F2770" s="6">
        <f>E2770*0.05</f>
        <v>25</v>
      </c>
      <c r="G2770" s="6"/>
      <c r="H2770" s="5">
        <f>E2770-F2770</f>
        <v>475</v>
      </c>
      <c r="I2770" s="6">
        <f>+I2769+G2770-H2770</f>
        <v>626286.89399999764</v>
      </c>
      <c r="J2770" s="19" t="s">
        <v>7393</v>
      </c>
      <c r="K2770" s="7">
        <v>5</v>
      </c>
      <c r="L2770" s="49" t="s">
        <v>5540</v>
      </c>
    </row>
    <row r="2771" spans="1:12" x14ac:dyDescent="0.2">
      <c r="A2771" s="105">
        <v>42249</v>
      </c>
      <c r="B2771" s="7">
        <v>7320</v>
      </c>
      <c r="C2771" s="19" t="s">
        <v>7786</v>
      </c>
      <c r="D2771" s="6">
        <v>1500</v>
      </c>
      <c r="E2771" s="6">
        <v>1500</v>
      </c>
      <c r="F2771" s="6"/>
      <c r="G2771" s="6"/>
      <c r="H2771" s="5">
        <f>E2771-F2771</f>
        <v>1500</v>
      </c>
      <c r="I2771" s="6">
        <f>+I2770+G2771-H2771</f>
        <v>624786.89399999764</v>
      </c>
      <c r="J2771" s="19" t="s">
        <v>6080</v>
      </c>
      <c r="K2771" s="7">
        <v>5</v>
      </c>
      <c r="L2771" s="49" t="s">
        <v>5540</v>
      </c>
    </row>
    <row r="2772" spans="1:12" x14ac:dyDescent="0.2">
      <c r="A2772" s="105">
        <v>42249</v>
      </c>
      <c r="B2772" s="7">
        <v>7321</v>
      </c>
      <c r="C2772" s="19" t="s">
        <v>7785</v>
      </c>
      <c r="D2772" s="6">
        <v>1000</v>
      </c>
      <c r="E2772" s="6">
        <v>1000</v>
      </c>
      <c r="F2772" s="6"/>
      <c r="G2772" s="6"/>
      <c r="H2772" s="5">
        <f>E2772-F2772</f>
        <v>1000</v>
      </c>
      <c r="I2772" s="6">
        <f>+I2771+G2772-H2772</f>
        <v>623786.89399999764</v>
      </c>
      <c r="J2772" s="19" t="s">
        <v>7784</v>
      </c>
      <c r="K2772" s="7"/>
      <c r="L2772" s="49" t="s">
        <v>5540</v>
      </c>
    </row>
    <row r="2773" spans="1:12" x14ac:dyDescent="0.2">
      <c r="A2773" s="105">
        <v>42249</v>
      </c>
      <c r="B2773" s="7">
        <v>7322</v>
      </c>
      <c r="C2773" s="19" t="s">
        <v>7783</v>
      </c>
      <c r="D2773" s="6">
        <v>1500</v>
      </c>
      <c r="E2773" s="6">
        <v>1500</v>
      </c>
      <c r="F2773" s="6">
        <v>150</v>
      </c>
      <c r="G2773" s="6"/>
      <c r="H2773" s="5">
        <f>E2773-F2773</f>
        <v>1350</v>
      </c>
      <c r="I2773" s="6">
        <f>+I2772+G2773-H2773</f>
        <v>622436.89399999764</v>
      </c>
      <c r="J2773" s="19" t="s">
        <v>7782</v>
      </c>
      <c r="K2773" s="7"/>
      <c r="L2773" s="49" t="s">
        <v>5540</v>
      </c>
    </row>
    <row r="2774" spans="1:12" x14ac:dyDescent="0.2">
      <c r="A2774" s="105">
        <v>42249</v>
      </c>
      <c r="B2774" s="7">
        <v>7323</v>
      </c>
      <c r="C2774" s="19" t="s">
        <v>5790</v>
      </c>
      <c r="D2774" s="6"/>
      <c r="E2774" s="6"/>
      <c r="F2774" s="6">
        <f>E2774*0.05</f>
        <v>0</v>
      </c>
      <c r="G2774" s="6"/>
      <c r="H2774" s="5">
        <f>E2774-F2774</f>
        <v>0</v>
      </c>
      <c r="I2774" s="6">
        <f>+I2773+G2774-H2774</f>
        <v>622436.89399999764</v>
      </c>
      <c r="J2774" s="19" t="s">
        <v>5790</v>
      </c>
      <c r="K2774" s="7"/>
      <c r="L2774" t="s">
        <v>5789</v>
      </c>
    </row>
    <row r="2775" spans="1:12" x14ac:dyDescent="0.2">
      <c r="A2775" s="105">
        <v>42249</v>
      </c>
      <c r="B2775" s="7">
        <v>7324</v>
      </c>
      <c r="C2775" s="19" t="s">
        <v>7781</v>
      </c>
      <c r="D2775" s="6">
        <v>4000</v>
      </c>
      <c r="E2775" s="6">
        <v>4000</v>
      </c>
      <c r="F2775" s="6"/>
      <c r="G2775" s="6"/>
      <c r="H2775" s="5">
        <f>E2775-F2775</f>
        <v>4000</v>
      </c>
      <c r="I2775" s="6">
        <f>+I2774+G2775-H2775</f>
        <v>618436.89399999764</v>
      </c>
      <c r="J2775" s="19" t="s">
        <v>7780</v>
      </c>
      <c r="K2775" s="7">
        <v>5</v>
      </c>
      <c r="L2775" t="s">
        <v>5540</v>
      </c>
    </row>
    <row r="2776" spans="1:12" x14ac:dyDescent="0.2">
      <c r="A2776" s="105">
        <v>42250</v>
      </c>
      <c r="B2776" s="7">
        <v>7325</v>
      </c>
      <c r="C2776" s="19" t="s">
        <v>7365</v>
      </c>
      <c r="D2776" s="6">
        <v>4500</v>
      </c>
      <c r="E2776" s="6">
        <v>4500</v>
      </c>
      <c r="F2776" s="6"/>
      <c r="G2776" s="6"/>
      <c r="H2776" s="5">
        <f>E2776-F2776</f>
        <v>4500</v>
      </c>
      <c r="I2776" s="6">
        <f>+I2775+G2776-H2776</f>
        <v>613936.89399999764</v>
      </c>
      <c r="J2776" s="19" t="s">
        <v>7364</v>
      </c>
      <c r="K2776" s="7">
        <v>5</v>
      </c>
      <c r="L2776" t="s">
        <v>5540</v>
      </c>
    </row>
    <row r="2777" spans="1:12" x14ac:dyDescent="0.2">
      <c r="A2777" s="105">
        <v>42250</v>
      </c>
      <c r="B2777" s="7">
        <v>7326</v>
      </c>
      <c r="C2777" s="20" t="s">
        <v>5790</v>
      </c>
      <c r="D2777" s="6"/>
      <c r="E2777" s="6"/>
      <c r="F2777" s="6">
        <f>E2777*0.05</f>
        <v>0</v>
      </c>
      <c r="G2777" s="6"/>
      <c r="H2777" s="5">
        <f>E2777-F2777</f>
        <v>0</v>
      </c>
      <c r="I2777" s="6">
        <f>+I2776+G2777-H2777</f>
        <v>613936.89399999764</v>
      </c>
      <c r="J2777" s="20" t="s">
        <v>5790</v>
      </c>
      <c r="K2777" s="7"/>
      <c r="L2777" s="49" t="s">
        <v>5789</v>
      </c>
    </row>
    <row r="2778" spans="1:12" x14ac:dyDescent="0.2">
      <c r="A2778" s="105">
        <v>42250</v>
      </c>
      <c r="B2778" s="7">
        <v>7327</v>
      </c>
      <c r="C2778" s="20" t="s">
        <v>7362</v>
      </c>
      <c r="D2778" s="6">
        <v>3145</v>
      </c>
      <c r="E2778" s="6">
        <v>3145</v>
      </c>
      <c r="F2778" s="6">
        <v>125</v>
      </c>
      <c r="G2778" s="6"/>
      <c r="H2778" s="5">
        <f>E2778-F2778</f>
        <v>3020</v>
      </c>
      <c r="I2778" s="6">
        <f>+I2777+G2778-H2778</f>
        <v>610916.89399999764</v>
      </c>
      <c r="J2778" s="20" t="s">
        <v>6603</v>
      </c>
      <c r="K2778" s="7">
        <v>5</v>
      </c>
      <c r="L2778" s="49" t="s">
        <v>5540</v>
      </c>
    </row>
    <row r="2779" spans="1:12" x14ac:dyDescent="0.2">
      <c r="A2779" s="105">
        <v>42254</v>
      </c>
      <c r="B2779" s="7">
        <v>7328</v>
      </c>
      <c r="C2779" s="19" t="s">
        <v>7407</v>
      </c>
      <c r="D2779" s="6">
        <v>14400</v>
      </c>
      <c r="E2779" s="6">
        <v>14400</v>
      </c>
      <c r="F2779" s="6">
        <f>E2779*0.05</f>
        <v>720</v>
      </c>
      <c r="G2779" s="6"/>
      <c r="H2779" s="5">
        <f>E2779-F2779</f>
        <v>13680</v>
      </c>
      <c r="I2779" s="6">
        <f>+I2778+G2779-H2779</f>
        <v>597236.89399999764</v>
      </c>
      <c r="J2779" s="19" t="s">
        <v>7779</v>
      </c>
      <c r="K2779" s="7">
        <v>5</v>
      </c>
      <c r="L2779" s="49" t="s">
        <v>5540</v>
      </c>
    </row>
    <row r="2780" spans="1:12" x14ac:dyDescent="0.2">
      <c r="A2780" s="105">
        <v>42254</v>
      </c>
      <c r="B2780" s="7">
        <v>7329</v>
      </c>
      <c r="C2780" s="19" t="s">
        <v>7778</v>
      </c>
      <c r="D2780" s="6">
        <v>700</v>
      </c>
      <c r="E2780" s="6">
        <v>700</v>
      </c>
      <c r="F2780" s="6"/>
      <c r="G2780" s="6"/>
      <c r="H2780" s="5">
        <f>E2780-F2780</f>
        <v>700</v>
      </c>
      <c r="I2780" s="6">
        <f>+I2779+G2780-H2780</f>
        <v>596536.89399999764</v>
      </c>
      <c r="J2780" s="19" t="s">
        <v>7777</v>
      </c>
      <c r="K2780" s="7"/>
      <c r="L2780" s="49" t="s">
        <v>5540</v>
      </c>
    </row>
    <row r="2781" spans="1:12" x14ac:dyDescent="0.2">
      <c r="A2781" s="105">
        <v>42254</v>
      </c>
      <c r="B2781" s="7">
        <v>7330</v>
      </c>
      <c r="C2781" s="19" t="s">
        <v>7079</v>
      </c>
      <c r="D2781" s="6">
        <v>1500</v>
      </c>
      <c r="E2781" s="6">
        <v>1500</v>
      </c>
      <c r="F2781" s="6">
        <f>E2781*0.05</f>
        <v>75</v>
      </c>
      <c r="G2781" s="6"/>
      <c r="H2781" s="5">
        <f>E2781-F2781</f>
        <v>1425</v>
      </c>
      <c r="I2781" s="6">
        <f>+I2780+G2781-H2781</f>
        <v>595111.89399999764</v>
      </c>
      <c r="J2781" s="19" t="s">
        <v>7351</v>
      </c>
      <c r="K2781" s="7">
        <v>5</v>
      </c>
      <c r="L2781" s="49" t="s">
        <v>5540</v>
      </c>
    </row>
    <row r="2782" spans="1:12" x14ac:dyDescent="0.2">
      <c r="A2782" s="105">
        <v>42255</v>
      </c>
      <c r="B2782" s="7">
        <v>7331</v>
      </c>
      <c r="C2782" s="19" t="s">
        <v>5971</v>
      </c>
      <c r="D2782" s="6">
        <v>1300</v>
      </c>
      <c r="E2782" s="6">
        <v>1300</v>
      </c>
      <c r="F2782" s="6"/>
      <c r="G2782" s="6"/>
      <c r="H2782" s="5">
        <f>E2782-F2782</f>
        <v>1300</v>
      </c>
      <c r="I2782" s="6">
        <f>+I2781+G2782-H2782</f>
        <v>593811.89399999764</v>
      </c>
      <c r="J2782" s="19" t="s">
        <v>6080</v>
      </c>
      <c r="K2782" s="7"/>
      <c r="L2782" s="49" t="s">
        <v>5540</v>
      </c>
    </row>
    <row r="2783" spans="1:12" x14ac:dyDescent="0.2">
      <c r="A2783" s="105">
        <v>42255</v>
      </c>
      <c r="B2783" s="7">
        <v>7332</v>
      </c>
      <c r="C2783" s="19" t="s">
        <v>7776</v>
      </c>
      <c r="D2783" s="6">
        <v>8555.5</v>
      </c>
      <c r="E2783" s="6">
        <v>8555.5</v>
      </c>
      <c r="F2783" s="6">
        <f>E2783*0.05</f>
        <v>427.77500000000003</v>
      </c>
      <c r="G2783" s="6"/>
      <c r="H2783" s="5">
        <f>E2783-F2783</f>
        <v>8127.7250000000004</v>
      </c>
      <c r="I2783" s="6">
        <f>+I2782+G2783-H2783</f>
        <v>585684.16899999767</v>
      </c>
      <c r="J2783" s="19" t="s">
        <v>7775</v>
      </c>
      <c r="K2783" s="7">
        <v>5</v>
      </c>
      <c r="L2783" s="49" t="s">
        <v>5540</v>
      </c>
    </row>
    <row r="2784" spans="1:12" x14ac:dyDescent="0.2">
      <c r="A2784" s="105">
        <v>42255</v>
      </c>
      <c r="B2784" s="7">
        <v>7333</v>
      </c>
      <c r="C2784" s="19" t="s">
        <v>5790</v>
      </c>
      <c r="D2784" s="6"/>
      <c r="E2784" s="6"/>
      <c r="F2784" s="6">
        <f>E2784*0.05</f>
        <v>0</v>
      </c>
      <c r="G2784" s="6"/>
      <c r="H2784" s="5">
        <f>E2784-F2784</f>
        <v>0</v>
      </c>
      <c r="I2784" s="6">
        <f>+I2783+G2784-H2784</f>
        <v>585684.16899999767</v>
      </c>
      <c r="J2784" s="19" t="s">
        <v>5790</v>
      </c>
      <c r="K2784" s="7"/>
      <c r="L2784" t="s">
        <v>5789</v>
      </c>
    </row>
    <row r="2785" spans="1:12" x14ac:dyDescent="0.2">
      <c r="A2785" s="105">
        <v>42258</v>
      </c>
      <c r="B2785" s="7">
        <v>7334</v>
      </c>
      <c r="C2785" s="19" t="s">
        <v>7365</v>
      </c>
      <c r="D2785" s="6">
        <v>4500</v>
      </c>
      <c r="E2785" s="6">
        <v>4500</v>
      </c>
      <c r="F2785" s="6"/>
      <c r="G2785" s="6"/>
      <c r="H2785" s="5">
        <f>E2785-F2785</f>
        <v>4500</v>
      </c>
      <c r="I2785" s="6">
        <f>+I2784+G2785-H2785</f>
        <v>581184.16899999767</v>
      </c>
      <c r="J2785" s="19" t="s">
        <v>7364</v>
      </c>
      <c r="K2785" s="7">
        <v>5</v>
      </c>
      <c r="L2785" t="s">
        <v>5540</v>
      </c>
    </row>
    <row r="2786" spans="1:12" x14ac:dyDescent="0.2">
      <c r="A2786" s="105">
        <v>42261</v>
      </c>
      <c r="B2786" s="7">
        <v>7335</v>
      </c>
      <c r="C2786" s="20" t="s">
        <v>447</v>
      </c>
      <c r="D2786" s="6">
        <v>775</v>
      </c>
      <c r="E2786" s="6">
        <v>775</v>
      </c>
      <c r="F2786" s="6">
        <f>E2786*0.05</f>
        <v>38.75</v>
      </c>
      <c r="G2786" s="6"/>
      <c r="H2786" s="5">
        <f>E2786-F2786</f>
        <v>736.25</v>
      </c>
      <c r="I2786" s="6">
        <f>+I2785+G2786-H2786</f>
        <v>580447.91899999767</v>
      </c>
      <c r="J2786" s="20" t="s">
        <v>7774</v>
      </c>
      <c r="K2786" s="7">
        <v>5</v>
      </c>
      <c r="L2786" t="s">
        <v>5540</v>
      </c>
    </row>
    <row r="2787" spans="1:12" x14ac:dyDescent="0.2">
      <c r="A2787" s="105">
        <v>42264</v>
      </c>
      <c r="B2787" s="7">
        <v>7336</v>
      </c>
      <c r="C2787" s="19" t="s">
        <v>7365</v>
      </c>
      <c r="D2787" s="6">
        <v>4700</v>
      </c>
      <c r="E2787" s="6">
        <v>4700</v>
      </c>
      <c r="F2787" s="6"/>
      <c r="G2787" s="6"/>
      <c r="H2787" s="5">
        <f>E2787-F2787</f>
        <v>4700</v>
      </c>
      <c r="I2787" s="6">
        <f>+I2786+G2787-H2787</f>
        <v>575747.91899999767</v>
      </c>
      <c r="J2787" s="19" t="s">
        <v>7364</v>
      </c>
      <c r="K2787" s="7">
        <v>5</v>
      </c>
      <c r="L2787" t="s">
        <v>5540</v>
      </c>
    </row>
    <row r="2788" spans="1:12" x14ac:dyDescent="0.2">
      <c r="A2788" s="105">
        <v>42266</v>
      </c>
      <c r="B2788" s="7">
        <v>7337</v>
      </c>
      <c r="C2788" s="19" t="s">
        <v>7477</v>
      </c>
      <c r="D2788" s="6">
        <v>1700</v>
      </c>
      <c r="E2788" s="6">
        <v>1700</v>
      </c>
      <c r="F2788" s="6"/>
      <c r="G2788" s="6"/>
      <c r="H2788" s="5">
        <f>E2788-F2788</f>
        <v>1700</v>
      </c>
      <c r="I2788" s="6">
        <f>+I2787+G2788-H2788</f>
        <v>574047.91899999767</v>
      </c>
      <c r="J2788" s="19" t="s">
        <v>7103</v>
      </c>
      <c r="K2788" s="7">
        <v>5</v>
      </c>
      <c r="L2788" t="s">
        <v>5540</v>
      </c>
    </row>
    <row r="2789" spans="1:12" x14ac:dyDescent="0.2">
      <c r="A2789" s="105">
        <v>42270</v>
      </c>
      <c r="B2789" s="7"/>
      <c r="C2789" s="19" t="s">
        <v>6097</v>
      </c>
      <c r="D2789" s="6"/>
      <c r="E2789" s="6"/>
      <c r="F2789" s="6">
        <f>E2789*0.05</f>
        <v>0</v>
      </c>
      <c r="G2789" s="6">
        <v>1135853.47</v>
      </c>
      <c r="H2789" s="5">
        <f>E2789-F2789</f>
        <v>0</v>
      </c>
      <c r="I2789" s="6">
        <f>+I2788+G2789-H2789</f>
        <v>1709901.3889999976</v>
      </c>
      <c r="J2789" s="19"/>
      <c r="K2789" s="7"/>
    </row>
    <row r="2790" spans="1:12" x14ac:dyDescent="0.2">
      <c r="A2790" s="105">
        <v>42272</v>
      </c>
      <c r="B2790" s="7"/>
      <c r="C2790" s="19" t="s">
        <v>7773</v>
      </c>
      <c r="D2790" s="6">
        <v>449675</v>
      </c>
      <c r="E2790" s="6">
        <v>449675</v>
      </c>
      <c r="F2790" s="6"/>
      <c r="G2790" s="6"/>
      <c r="H2790" s="5">
        <f>E2790-F2790</f>
        <v>449675</v>
      </c>
      <c r="I2790" s="6">
        <f>+I2789+G2790-H2790</f>
        <v>1260226.3889999976</v>
      </c>
      <c r="J2790" s="19" t="s">
        <v>7772</v>
      </c>
      <c r="K2790" s="7"/>
      <c r="L2790" t="s">
        <v>5540</v>
      </c>
    </row>
    <row r="2791" spans="1:12" x14ac:dyDescent="0.2">
      <c r="A2791" s="105">
        <v>42272</v>
      </c>
      <c r="B2791" s="7">
        <v>7338</v>
      </c>
      <c r="C2791" s="19" t="s">
        <v>5996</v>
      </c>
      <c r="D2791" s="6">
        <v>4700</v>
      </c>
      <c r="E2791" s="6">
        <v>4700</v>
      </c>
      <c r="F2791" s="6"/>
      <c r="G2791" s="6"/>
      <c r="H2791" s="5">
        <f>E2791-F2791</f>
        <v>4700</v>
      </c>
      <c r="I2791" s="6">
        <f>+I2790+G2791-H2791</f>
        <v>1255526.3889999976</v>
      </c>
      <c r="J2791" s="19" t="s">
        <v>7364</v>
      </c>
      <c r="K2791" s="7">
        <v>5</v>
      </c>
      <c r="L2791" t="s">
        <v>5540</v>
      </c>
    </row>
    <row r="2792" spans="1:12" x14ac:dyDescent="0.2">
      <c r="A2792" s="105">
        <v>42272</v>
      </c>
      <c r="B2792" s="7">
        <v>7339</v>
      </c>
      <c r="C2792" s="19" t="s">
        <v>7771</v>
      </c>
      <c r="D2792" s="6">
        <v>6600</v>
      </c>
      <c r="E2792" s="6">
        <v>6600</v>
      </c>
      <c r="F2792" s="6"/>
      <c r="G2792" s="6"/>
      <c r="H2792" s="5">
        <f>E2792-F2792</f>
        <v>6600</v>
      </c>
      <c r="I2792" s="6">
        <f>+I2791+G2792-H2792</f>
        <v>1248926.3889999976</v>
      </c>
      <c r="J2792" s="19" t="s">
        <v>6798</v>
      </c>
      <c r="K2792" s="7"/>
      <c r="L2792" t="s">
        <v>5540</v>
      </c>
    </row>
    <row r="2793" spans="1:12" x14ac:dyDescent="0.2">
      <c r="A2793" s="105">
        <v>42272</v>
      </c>
      <c r="B2793" s="7">
        <v>7340</v>
      </c>
      <c r="C2793" s="19" t="s">
        <v>5971</v>
      </c>
      <c r="D2793" s="6">
        <v>7000</v>
      </c>
      <c r="E2793" s="6">
        <v>7000</v>
      </c>
      <c r="F2793" s="6"/>
      <c r="G2793" s="6"/>
      <c r="H2793" s="5">
        <f>E2793-F2793</f>
        <v>7000</v>
      </c>
      <c r="I2793" s="6">
        <f>+I2792+G2793-H2793</f>
        <v>1241926.3889999976</v>
      </c>
      <c r="J2793" s="19" t="s">
        <v>7542</v>
      </c>
      <c r="K2793" s="7"/>
      <c r="L2793" t="s">
        <v>5540</v>
      </c>
    </row>
    <row r="2794" spans="1:12" x14ac:dyDescent="0.2">
      <c r="A2794" s="105">
        <v>42272</v>
      </c>
      <c r="B2794" s="7">
        <v>7341</v>
      </c>
      <c r="C2794" s="19" t="s">
        <v>7252</v>
      </c>
      <c r="D2794" s="6">
        <v>6600</v>
      </c>
      <c r="E2794" s="6">
        <v>6600</v>
      </c>
      <c r="F2794" s="6"/>
      <c r="G2794" s="6"/>
      <c r="H2794" s="31">
        <f>E2794-F2794</f>
        <v>6600</v>
      </c>
      <c r="I2794" s="6">
        <f>+I2793+G2794-H2794</f>
        <v>1235326.3889999976</v>
      </c>
      <c r="J2794" s="19" t="s">
        <v>7770</v>
      </c>
      <c r="K2794" s="7"/>
      <c r="L2794" s="49" t="s">
        <v>5540</v>
      </c>
    </row>
    <row r="2795" spans="1:12" x14ac:dyDescent="0.2">
      <c r="A2795" s="105">
        <v>42272</v>
      </c>
      <c r="B2795" s="7">
        <v>7342</v>
      </c>
      <c r="C2795" s="19" t="s">
        <v>7545</v>
      </c>
      <c r="D2795" s="6">
        <v>6600</v>
      </c>
      <c r="E2795" s="6">
        <v>6600</v>
      </c>
      <c r="F2795" s="6"/>
      <c r="G2795" s="6"/>
      <c r="H2795" s="5">
        <f>E2795-F2795</f>
        <v>6600</v>
      </c>
      <c r="I2795" s="6">
        <f>+I2794+G2795-H2795</f>
        <v>1228726.3889999976</v>
      </c>
      <c r="J2795" s="19" t="s">
        <v>7769</v>
      </c>
      <c r="K2795" s="7"/>
      <c r="L2795" t="s">
        <v>5540</v>
      </c>
    </row>
    <row r="2796" spans="1:12" x14ac:dyDescent="0.2">
      <c r="A2796" s="105">
        <v>42272</v>
      </c>
      <c r="B2796" s="7">
        <v>7343</v>
      </c>
      <c r="C2796" s="19" t="s">
        <v>7731</v>
      </c>
      <c r="D2796" s="6">
        <v>11000</v>
      </c>
      <c r="E2796" s="6">
        <v>11000</v>
      </c>
      <c r="F2796" s="6"/>
      <c r="G2796" s="6"/>
      <c r="H2796" s="5">
        <f>E2796-F2796</f>
        <v>11000</v>
      </c>
      <c r="I2796" s="6">
        <f>+I2795+G2796-H2796</f>
        <v>1217726.3889999976</v>
      </c>
      <c r="J2796" s="19" t="s">
        <v>7769</v>
      </c>
      <c r="K2796" s="7"/>
      <c r="L2796" t="s">
        <v>5540</v>
      </c>
    </row>
    <row r="2797" spans="1:12" x14ac:dyDescent="0.2">
      <c r="A2797" s="105">
        <v>42272</v>
      </c>
      <c r="B2797" s="7">
        <v>7344</v>
      </c>
      <c r="C2797" s="19" t="s">
        <v>7671</v>
      </c>
      <c r="D2797" s="6">
        <v>6600</v>
      </c>
      <c r="E2797" s="6">
        <v>6600</v>
      </c>
      <c r="F2797" s="6"/>
      <c r="G2797" s="6"/>
      <c r="H2797" s="31">
        <f>E2797-F2797</f>
        <v>6600</v>
      </c>
      <c r="I2797" s="6">
        <f>+I2796+G2797-H2797</f>
        <v>1211126.3889999976</v>
      </c>
      <c r="J2797" s="19" t="s">
        <v>5887</v>
      </c>
      <c r="K2797" s="7"/>
      <c r="L2797" s="49" t="s">
        <v>5540</v>
      </c>
    </row>
    <row r="2798" spans="1:12" x14ac:dyDescent="0.2">
      <c r="A2798" s="105">
        <v>42272</v>
      </c>
      <c r="B2798" s="7">
        <v>7345</v>
      </c>
      <c r="C2798" s="19" t="s">
        <v>7703</v>
      </c>
      <c r="D2798" s="6">
        <v>6600</v>
      </c>
      <c r="E2798" s="6">
        <v>6600</v>
      </c>
      <c r="F2798" s="6"/>
      <c r="G2798" s="6"/>
      <c r="H2798" s="5">
        <f>E2798-F2798</f>
        <v>6600</v>
      </c>
      <c r="I2798" s="6">
        <f>+I2797+G2798-H2798</f>
        <v>1204526.3889999976</v>
      </c>
      <c r="J2798" s="19" t="s">
        <v>5887</v>
      </c>
      <c r="K2798" s="7"/>
      <c r="L2798" t="s">
        <v>5540</v>
      </c>
    </row>
    <row r="2799" spans="1:12" x14ac:dyDescent="0.2">
      <c r="A2799" s="105">
        <v>42272</v>
      </c>
      <c r="B2799" s="7">
        <v>7346</v>
      </c>
      <c r="C2799" s="19" t="s">
        <v>7695</v>
      </c>
      <c r="D2799" s="6">
        <v>12000</v>
      </c>
      <c r="E2799" s="6">
        <v>12000</v>
      </c>
      <c r="F2799" s="6"/>
      <c r="G2799" s="6"/>
      <c r="H2799" s="5">
        <f>E2799-F2799</f>
        <v>12000</v>
      </c>
      <c r="I2799" s="6">
        <f>+I2798+G2799-H2799</f>
        <v>1192526.3889999976</v>
      </c>
      <c r="J2799" s="19" t="s">
        <v>7705</v>
      </c>
      <c r="K2799" s="7"/>
      <c r="L2799" t="s">
        <v>5540</v>
      </c>
    </row>
    <row r="2800" spans="1:12" x14ac:dyDescent="0.2">
      <c r="A2800" s="105">
        <v>42272</v>
      </c>
      <c r="B2800" s="7">
        <v>7347</v>
      </c>
      <c r="C2800" s="19" t="s">
        <v>447</v>
      </c>
      <c r="D2800" s="6">
        <v>2480</v>
      </c>
      <c r="E2800" s="6">
        <v>2480</v>
      </c>
      <c r="F2800" s="6">
        <f>E2800*0.05</f>
        <v>124</v>
      </c>
      <c r="G2800" s="6"/>
      <c r="H2800" s="5">
        <f>E2800-F2800</f>
        <v>2356</v>
      </c>
      <c r="I2800" s="6">
        <f>+I2799+G2800-H2800</f>
        <v>1190170.3889999976</v>
      </c>
      <c r="J2800" s="19" t="s">
        <v>7768</v>
      </c>
      <c r="K2800" s="7"/>
      <c r="L2800" t="s">
        <v>5540</v>
      </c>
    </row>
    <row r="2801" spans="1:12" x14ac:dyDescent="0.2">
      <c r="A2801" s="105">
        <v>42272</v>
      </c>
      <c r="B2801" s="7">
        <v>7348</v>
      </c>
      <c r="C2801" s="19" t="s">
        <v>6294</v>
      </c>
      <c r="D2801" s="6">
        <v>9200</v>
      </c>
      <c r="E2801" s="6">
        <v>9200</v>
      </c>
      <c r="F2801" s="6"/>
      <c r="G2801" s="6"/>
      <c r="H2801" s="5">
        <f>E2801-F2801</f>
        <v>9200</v>
      </c>
      <c r="I2801" s="6">
        <f>+I2800+G2801-H2801</f>
        <v>1180970.3889999976</v>
      </c>
      <c r="J2801" s="19" t="s">
        <v>7395</v>
      </c>
      <c r="K2801" s="7"/>
      <c r="L2801" t="s">
        <v>5540</v>
      </c>
    </row>
    <row r="2802" spans="1:12" x14ac:dyDescent="0.2">
      <c r="A2802" s="105">
        <v>42272</v>
      </c>
      <c r="B2802" s="7">
        <v>7349</v>
      </c>
      <c r="C2802" s="19" t="s">
        <v>7295</v>
      </c>
      <c r="D2802" s="6">
        <v>5000</v>
      </c>
      <c r="E2802" s="6">
        <v>5000</v>
      </c>
      <c r="F2802" s="6"/>
      <c r="G2802" s="6"/>
      <c r="H2802" s="5">
        <f>E2802-F2802</f>
        <v>5000</v>
      </c>
      <c r="I2802" s="6">
        <f>+I2801+G2802-H2802</f>
        <v>1175970.3889999976</v>
      </c>
      <c r="J2802" s="19" t="s">
        <v>7167</v>
      </c>
      <c r="K2802" s="7"/>
      <c r="L2802" t="s">
        <v>5540</v>
      </c>
    </row>
    <row r="2803" spans="1:12" x14ac:dyDescent="0.2">
      <c r="A2803" s="105">
        <v>42272</v>
      </c>
      <c r="B2803" s="7">
        <v>7350</v>
      </c>
      <c r="C2803" s="19" t="s">
        <v>7127</v>
      </c>
      <c r="D2803" s="6">
        <v>5000</v>
      </c>
      <c r="E2803" s="6">
        <v>5000</v>
      </c>
      <c r="F2803" s="6"/>
      <c r="G2803" s="6"/>
      <c r="H2803" s="5">
        <f>E2803-F2803</f>
        <v>5000</v>
      </c>
      <c r="I2803" s="6">
        <f>+I2802+G2803-H2803</f>
        <v>1170970.3889999976</v>
      </c>
      <c r="J2803" s="19" t="s">
        <v>7167</v>
      </c>
      <c r="K2803" s="7"/>
      <c r="L2803" t="s">
        <v>5540</v>
      </c>
    </row>
    <row r="2804" spans="1:12" x14ac:dyDescent="0.2">
      <c r="A2804" s="105">
        <v>42272</v>
      </c>
      <c r="B2804" s="7">
        <v>7351</v>
      </c>
      <c r="C2804" s="19" t="s">
        <v>7427</v>
      </c>
      <c r="D2804" s="6">
        <v>5000</v>
      </c>
      <c r="E2804" s="6">
        <v>5000</v>
      </c>
      <c r="F2804" s="6"/>
      <c r="G2804" s="6"/>
      <c r="H2804" s="5">
        <f>E2804-F2804</f>
        <v>5000</v>
      </c>
      <c r="I2804" s="6">
        <f>+I2803+G2804-H2804</f>
        <v>1165970.3889999976</v>
      </c>
      <c r="J2804" s="19" t="s">
        <v>7167</v>
      </c>
      <c r="K2804" s="7"/>
      <c r="L2804" t="s">
        <v>5540</v>
      </c>
    </row>
    <row r="2805" spans="1:12" x14ac:dyDescent="0.2">
      <c r="A2805" s="105">
        <v>42272</v>
      </c>
      <c r="B2805" s="7">
        <v>7352</v>
      </c>
      <c r="C2805" s="19" t="s">
        <v>6701</v>
      </c>
      <c r="D2805" s="6">
        <v>5000</v>
      </c>
      <c r="E2805" s="6">
        <v>5000</v>
      </c>
      <c r="F2805" s="6"/>
      <c r="G2805" s="6"/>
      <c r="H2805" s="5">
        <f>E2805-F2805</f>
        <v>5000</v>
      </c>
      <c r="I2805" s="6">
        <f>+I2804+G2805-H2805</f>
        <v>1160970.3889999976</v>
      </c>
      <c r="J2805" s="19" t="s">
        <v>7167</v>
      </c>
      <c r="K2805" s="7"/>
      <c r="L2805" t="s">
        <v>7767</v>
      </c>
    </row>
    <row r="2806" spans="1:12" x14ac:dyDescent="0.2">
      <c r="A2806" s="105">
        <v>42276</v>
      </c>
      <c r="B2806" s="7">
        <v>7353</v>
      </c>
      <c r="C2806" s="19" t="s">
        <v>6752</v>
      </c>
      <c r="D2806" s="6">
        <v>46881</v>
      </c>
      <c r="E2806" s="6">
        <v>46881</v>
      </c>
      <c r="F2806" s="6">
        <f>E2806*0.05</f>
        <v>2344.0500000000002</v>
      </c>
      <c r="G2806" s="6"/>
      <c r="H2806" s="31">
        <f>E2806-F2806</f>
        <v>44536.95</v>
      </c>
      <c r="I2806" s="6">
        <f>+I2805+G2806-H2806</f>
        <v>1116433.4389999977</v>
      </c>
      <c r="J2806" s="19" t="s">
        <v>48</v>
      </c>
      <c r="K2806" s="7">
        <v>5</v>
      </c>
      <c r="L2806" s="49" t="s">
        <v>5540</v>
      </c>
    </row>
    <row r="2807" spans="1:12" x14ac:dyDescent="0.2">
      <c r="A2807" s="105">
        <v>42276</v>
      </c>
      <c r="B2807" s="7">
        <v>7354</v>
      </c>
      <c r="C2807" s="19" t="s">
        <v>6291</v>
      </c>
      <c r="D2807" s="6">
        <v>9539.5</v>
      </c>
      <c r="E2807" s="6">
        <v>9539.5</v>
      </c>
      <c r="F2807" s="6">
        <f>E2807*0.05</f>
        <v>476.97500000000002</v>
      </c>
      <c r="G2807" s="6"/>
      <c r="H2807" s="31">
        <f>E2807-F2807</f>
        <v>9062.5249999999996</v>
      </c>
      <c r="I2807" s="6">
        <f>+I2806+G2807-H2807</f>
        <v>1107370.9139999978</v>
      </c>
      <c r="J2807" s="19" t="s">
        <v>7170</v>
      </c>
      <c r="K2807" s="7">
        <v>5</v>
      </c>
      <c r="L2807" s="49" t="s">
        <v>5540</v>
      </c>
    </row>
    <row r="2808" spans="1:12" x14ac:dyDescent="0.2">
      <c r="A2808" s="105">
        <v>42276</v>
      </c>
      <c r="B2808" s="7">
        <v>7355</v>
      </c>
      <c r="C2808" s="19" t="s">
        <v>120</v>
      </c>
      <c r="D2808" s="6">
        <v>24273.29</v>
      </c>
      <c r="E2808" s="6">
        <v>24273.29</v>
      </c>
      <c r="F2808" s="6">
        <v>1028.53</v>
      </c>
      <c r="G2808" s="6"/>
      <c r="H2808" s="31">
        <f>E2808-F2808</f>
        <v>23244.760000000002</v>
      </c>
      <c r="I2808" s="6">
        <f>+I2807+G2808-H2808</f>
        <v>1084126.1539999978</v>
      </c>
      <c r="J2808" s="19" t="s">
        <v>7766</v>
      </c>
      <c r="K2808" s="7">
        <v>5</v>
      </c>
      <c r="L2808" s="49" t="s">
        <v>5540</v>
      </c>
    </row>
    <row r="2809" spans="1:12" x14ac:dyDescent="0.2">
      <c r="A2809" s="105">
        <v>42276</v>
      </c>
      <c r="B2809" s="7">
        <v>7356</v>
      </c>
      <c r="C2809" s="19" t="s">
        <v>126</v>
      </c>
      <c r="D2809" s="6">
        <v>5400</v>
      </c>
      <c r="E2809" s="6">
        <v>5400</v>
      </c>
      <c r="F2809" s="6">
        <f>E2809*0.05</f>
        <v>270</v>
      </c>
      <c r="G2809" s="6"/>
      <c r="H2809" s="31">
        <f>E2809-F2809</f>
        <v>5130</v>
      </c>
      <c r="I2809" s="6">
        <f>+I2808+G2809-H2809</f>
        <v>1078996.1539999978</v>
      </c>
      <c r="J2809" s="19" t="s">
        <v>5851</v>
      </c>
      <c r="K2809" s="7">
        <v>5</v>
      </c>
      <c r="L2809" s="49" t="s">
        <v>5540</v>
      </c>
    </row>
    <row r="2810" spans="1:12" x14ac:dyDescent="0.2">
      <c r="A2810" s="105">
        <v>42276</v>
      </c>
      <c r="B2810" s="7">
        <v>7357</v>
      </c>
      <c r="C2810" s="19" t="s">
        <v>6015</v>
      </c>
      <c r="D2810" s="6">
        <v>23535.26</v>
      </c>
      <c r="E2810" s="6">
        <v>23535.26</v>
      </c>
      <c r="F2810" s="6"/>
      <c r="G2810" s="6"/>
      <c r="H2810" s="31">
        <f>E2810-F2810</f>
        <v>23535.26</v>
      </c>
      <c r="I2810" s="6">
        <f>+I2809+G2810-H2810</f>
        <v>1055460.8939999978</v>
      </c>
      <c r="J2810" s="19" t="s">
        <v>7465</v>
      </c>
      <c r="K2810" s="7">
        <v>5</v>
      </c>
      <c r="L2810" s="49" t="s">
        <v>5540</v>
      </c>
    </row>
    <row r="2811" spans="1:12" x14ac:dyDescent="0.2">
      <c r="A2811" s="105">
        <v>42276</v>
      </c>
      <c r="B2811" s="7">
        <v>7358</v>
      </c>
      <c r="C2811" s="19" t="s">
        <v>6929</v>
      </c>
      <c r="D2811" s="6">
        <v>168721.2</v>
      </c>
      <c r="E2811" s="6">
        <v>168721.2</v>
      </c>
      <c r="F2811" s="6">
        <f>E2811*0.05</f>
        <v>8436.0600000000013</v>
      </c>
      <c r="G2811" s="6"/>
      <c r="H2811" s="5">
        <f>E2811-F2811</f>
        <v>160285.14000000001</v>
      </c>
      <c r="I2811" s="6">
        <f>+I2810+G2811-H2811</f>
        <v>895175.75399999775</v>
      </c>
      <c r="J2811" s="19" t="s">
        <v>7186</v>
      </c>
      <c r="K2811" s="7">
        <v>5</v>
      </c>
      <c r="L2811" t="s">
        <v>5540</v>
      </c>
    </row>
    <row r="2812" spans="1:12" x14ac:dyDescent="0.2">
      <c r="A2812" s="105">
        <v>42276</v>
      </c>
      <c r="B2812" s="7">
        <v>7359</v>
      </c>
      <c r="C2812" s="19" t="s">
        <v>5871</v>
      </c>
      <c r="D2812" s="6">
        <v>22516</v>
      </c>
      <c r="E2812" s="6">
        <v>22516</v>
      </c>
      <c r="F2812" s="6">
        <f>E2812*0.05</f>
        <v>1125.8</v>
      </c>
      <c r="G2812" s="6"/>
      <c r="H2812" s="31">
        <f>E2812-F2812</f>
        <v>21390.2</v>
      </c>
      <c r="I2812" s="6">
        <f>+I2811+G2812-H2812</f>
        <v>873785.55399999779</v>
      </c>
      <c r="J2812" s="19" t="s">
        <v>7293</v>
      </c>
      <c r="K2812" s="7">
        <v>5</v>
      </c>
      <c r="L2812" t="s">
        <v>5540</v>
      </c>
    </row>
    <row r="2813" spans="1:12" x14ac:dyDescent="0.2">
      <c r="A2813" s="105">
        <v>42276</v>
      </c>
      <c r="B2813" s="7">
        <v>7360</v>
      </c>
      <c r="C2813" s="19" t="s">
        <v>5790</v>
      </c>
      <c r="D2813" s="6"/>
      <c r="E2813" s="6"/>
      <c r="F2813" s="6">
        <f>E2813*0.05</f>
        <v>0</v>
      </c>
      <c r="G2813" s="6"/>
      <c r="H2813" s="5">
        <f>E2813-F2813</f>
        <v>0</v>
      </c>
      <c r="I2813" s="6">
        <f>+I2812+G2813-H2813</f>
        <v>873785.55399999779</v>
      </c>
      <c r="J2813" s="19" t="s">
        <v>5790</v>
      </c>
      <c r="K2813" s="7"/>
      <c r="L2813" t="s">
        <v>5789</v>
      </c>
    </row>
    <row r="2814" spans="1:12" x14ac:dyDescent="0.2">
      <c r="A2814" s="105">
        <v>42276</v>
      </c>
      <c r="B2814" s="7">
        <v>7361</v>
      </c>
      <c r="C2814" s="19" t="s">
        <v>2921</v>
      </c>
      <c r="D2814" s="6">
        <v>73455</v>
      </c>
      <c r="E2814" s="6">
        <v>73455</v>
      </c>
      <c r="F2814" s="6">
        <v>3112.5</v>
      </c>
      <c r="G2814" s="6"/>
      <c r="H2814" s="31">
        <f>E2814-F2814</f>
        <v>70342.5</v>
      </c>
      <c r="I2814" s="6">
        <f>+I2813+G2814-H2814</f>
        <v>803443.05399999779</v>
      </c>
      <c r="J2814" s="19" t="s">
        <v>5941</v>
      </c>
      <c r="K2814" s="7">
        <v>5</v>
      </c>
      <c r="L2814" t="s">
        <v>5540</v>
      </c>
    </row>
    <row r="2815" spans="1:12" x14ac:dyDescent="0.2">
      <c r="A2815" s="105">
        <v>42276</v>
      </c>
      <c r="B2815" s="7">
        <v>7362</v>
      </c>
      <c r="C2815" s="19" t="s">
        <v>7294</v>
      </c>
      <c r="D2815" s="6">
        <v>17600</v>
      </c>
      <c r="E2815" s="6">
        <v>17600</v>
      </c>
      <c r="F2815" s="6">
        <f>E2815*0.05</f>
        <v>880</v>
      </c>
      <c r="G2815" s="6"/>
      <c r="H2815" s="31">
        <f>E2815-F2815</f>
        <v>16720</v>
      </c>
      <c r="I2815" s="6">
        <f>+I2814+G2815-H2815</f>
        <v>786723.05399999779</v>
      </c>
      <c r="J2815" s="19" t="s">
        <v>2030</v>
      </c>
      <c r="K2815" s="7">
        <v>5</v>
      </c>
      <c r="L2815" t="s">
        <v>5540</v>
      </c>
    </row>
    <row r="2816" spans="1:12" x14ac:dyDescent="0.2">
      <c r="A2816" s="105">
        <v>42276</v>
      </c>
      <c r="B2816" s="7">
        <v>7363</v>
      </c>
      <c r="C2816" s="19" t="s">
        <v>5550</v>
      </c>
      <c r="D2816" s="6">
        <v>15664.28</v>
      </c>
      <c r="E2816" s="6">
        <v>15664.28</v>
      </c>
      <c r="F2816" s="6">
        <f>E2816*0.05</f>
        <v>783.21400000000006</v>
      </c>
      <c r="G2816" s="6"/>
      <c r="H2816" s="31">
        <f>E2816-F2816</f>
        <v>14881.066000000001</v>
      </c>
      <c r="I2816" s="6">
        <f>+I2815+G2816-H2816</f>
        <v>771841.9879999978</v>
      </c>
      <c r="J2816" s="19" t="s">
        <v>48</v>
      </c>
      <c r="K2816" s="7">
        <v>5</v>
      </c>
      <c r="L2816" t="s">
        <v>5540</v>
      </c>
    </row>
    <row r="2817" spans="1:12" x14ac:dyDescent="0.2">
      <c r="A2817" s="105">
        <v>42276</v>
      </c>
      <c r="B2817" s="7">
        <v>7364</v>
      </c>
      <c r="C2817" s="19" t="s">
        <v>7765</v>
      </c>
      <c r="D2817" s="6">
        <v>5500</v>
      </c>
      <c r="E2817" s="6">
        <v>5500</v>
      </c>
      <c r="F2817" s="6">
        <f>E2817*0.05</f>
        <v>275</v>
      </c>
      <c r="G2817" s="6"/>
      <c r="H2817" s="31">
        <f>E2817-F2817</f>
        <v>5225</v>
      </c>
      <c r="I2817" s="6">
        <f>+I2816+G2817-H2817</f>
        <v>766616.9879999978</v>
      </c>
      <c r="J2817" s="19" t="s">
        <v>7764</v>
      </c>
      <c r="K2817" s="7">
        <v>5</v>
      </c>
      <c r="L2817" t="s">
        <v>5540</v>
      </c>
    </row>
    <row r="2818" spans="1:12" x14ac:dyDescent="0.2">
      <c r="A2818" s="105">
        <v>42276</v>
      </c>
      <c r="B2818" s="7">
        <v>7365</v>
      </c>
      <c r="C2818" s="19" t="s">
        <v>5790</v>
      </c>
      <c r="D2818" s="6"/>
      <c r="E2818" s="6"/>
      <c r="F2818" s="6">
        <f>E2818*0.05</f>
        <v>0</v>
      </c>
      <c r="G2818" s="6"/>
      <c r="H2818" s="5">
        <f>E2818-F2818</f>
        <v>0</v>
      </c>
      <c r="I2818" s="6">
        <f>+I2817+G2818-H2818</f>
        <v>766616.9879999978</v>
      </c>
      <c r="J2818" s="19" t="s">
        <v>5790</v>
      </c>
      <c r="K2818" s="7"/>
      <c r="L2818" t="s">
        <v>5789</v>
      </c>
    </row>
    <row r="2819" spans="1:12" x14ac:dyDescent="0.2">
      <c r="A2819" s="105">
        <v>42276</v>
      </c>
      <c r="B2819" s="7">
        <v>7366</v>
      </c>
      <c r="C2819" s="19" t="s">
        <v>7763</v>
      </c>
      <c r="D2819" s="6">
        <v>3500</v>
      </c>
      <c r="E2819" s="6">
        <v>3500</v>
      </c>
      <c r="F2819" s="6">
        <v>350</v>
      </c>
      <c r="G2819" s="6"/>
      <c r="H2819" s="31">
        <f>E2819-F2819</f>
        <v>3150</v>
      </c>
      <c r="I2819" s="6">
        <f>+I2818+G2819-H2819</f>
        <v>763466.9879999978</v>
      </c>
      <c r="J2819" s="19" t="s">
        <v>7762</v>
      </c>
      <c r="K2819" s="7">
        <v>5</v>
      </c>
      <c r="L2819" t="s">
        <v>5540</v>
      </c>
    </row>
    <row r="2820" spans="1:12" x14ac:dyDescent="0.2">
      <c r="A2820" s="105">
        <v>42276</v>
      </c>
      <c r="B2820" s="7">
        <v>7367</v>
      </c>
      <c r="C2820" s="19" t="s">
        <v>7407</v>
      </c>
      <c r="D2820" s="6">
        <v>9600</v>
      </c>
      <c r="E2820" s="6">
        <v>9600</v>
      </c>
      <c r="F2820" s="6">
        <f>E2820*0.05</f>
        <v>480</v>
      </c>
      <c r="G2820" s="6"/>
      <c r="H2820" s="31">
        <f>E2820-F2820</f>
        <v>9120</v>
      </c>
      <c r="I2820" s="6">
        <f>+I2819+G2820-H2820</f>
        <v>754346.9879999978</v>
      </c>
      <c r="J2820" s="19" t="s">
        <v>7761</v>
      </c>
      <c r="K2820" s="7">
        <v>5</v>
      </c>
      <c r="L2820" t="s">
        <v>5540</v>
      </c>
    </row>
    <row r="2821" spans="1:12" x14ac:dyDescent="0.2">
      <c r="A2821" s="105">
        <v>42276</v>
      </c>
      <c r="B2821" s="7">
        <v>7368</v>
      </c>
      <c r="C2821" s="19" t="s">
        <v>6226</v>
      </c>
      <c r="D2821" s="6">
        <v>21179.25</v>
      </c>
      <c r="E2821" s="6">
        <v>21179.25</v>
      </c>
      <c r="F2821" s="6">
        <f>E2821*0.05</f>
        <v>1058.9625000000001</v>
      </c>
      <c r="G2821" s="6"/>
      <c r="H2821" s="31">
        <f>E2821-F2821</f>
        <v>20120.287499999999</v>
      </c>
      <c r="I2821" s="6">
        <f>+I2820+G2821-H2821</f>
        <v>734226.70049999782</v>
      </c>
      <c r="J2821" s="19" t="s">
        <v>128</v>
      </c>
      <c r="K2821" s="7">
        <v>5</v>
      </c>
      <c r="L2821" t="s">
        <v>5540</v>
      </c>
    </row>
    <row r="2822" spans="1:12" x14ac:dyDescent="0.2">
      <c r="A2822" s="105">
        <v>42276</v>
      </c>
      <c r="B2822" s="7">
        <v>7369</v>
      </c>
      <c r="C2822" s="19" t="s">
        <v>7760</v>
      </c>
      <c r="D2822" s="6">
        <v>1600</v>
      </c>
      <c r="E2822" s="6">
        <v>1600</v>
      </c>
      <c r="F2822" s="6">
        <f>E2822*0.05</f>
        <v>80</v>
      </c>
      <c r="G2822" s="6"/>
      <c r="H2822" s="31">
        <f>E2822-F2822</f>
        <v>1520</v>
      </c>
      <c r="I2822" s="6">
        <f>+I2821+G2822-H2822</f>
        <v>732706.70049999782</v>
      </c>
      <c r="J2822" s="19" t="s">
        <v>7759</v>
      </c>
      <c r="K2822" s="7">
        <v>5</v>
      </c>
      <c r="L2822" t="s">
        <v>5540</v>
      </c>
    </row>
    <row r="2823" spans="1:12" x14ac:dyDescent="0.2">
      <c r="A2823" s="105">
        <v>42276</v>
      </c>
      <c r="B2823" s="7">
        <v>7370</v>
      </c>
      <c r="C2823" s="19" t="s">
        <v>7343</v>
      </c>
      <c r="D2823" s="6">
        <v>3894</v>
      </c>
      <c r="E2823" s="6">
        <v>3894</v>
      </c>
      <c r="F2823" s="6">
        <v>165</v>
      </c>
      <c r="G2823" s="6"/>
      <c r="H2823" s="31">
        <f>E2823-F2823</f>
        <v>3729</v>
      </c>
      <c r="I2823" s="6">
        <f>+I2822+G2823-H2823</f>
        <v>728977.70049999782</v>
      </c>
      <c r="J2823" s="19" t="s">
        <v>7758</v>
      </c>
      <c r="K2823" s="7">
        <v>5</v>
      </c>
      <c r="L2823" t="s">
        <v>5540</v>
      </c>
    </row>
    <row r="2824" spans="1:12" x14ac:dyDescent="0.2">
      <c r="A2824" s="105">
        <v>42276</v>
      </c>
      <c r="B2824" s="7">
        <v>7371</v>
      </c>
      <c r="C2824" s="19" t="s">
        <v>7720</v>
      </c>
      <c r="D2824" s="6">
        <v>17900</v>
      </c>
      <c r="E2824" s="6">
        <v>17900</v>
      </c>
      <c r="F2824" s="6">
        <v>758.47</v>
      </c>
      <c r="G2824" s="6"/>
      <c r="H2824" s="31">
        <f>E2824-F2824</f>
        <v>17141.53</v>
      </c>
      <c r="I2824" s="6">
        <f>+I2823+G2824-H2824</f>
        <v>711836.1704999978</v>
      </c>
      <c r="J2824" s="19" t="s">
        <v>7757</v>
      </c>
      <c r="K2824" s="7">
        <v>5</v>
      </c>
      <c r="L2824" t="s">
        <v>5540</v>
      </c>
    </row>
    <row r="2825" spans="1:12" x14ac:dyDescent="0.2">
      <c r="A2825" s="105">
        <v>42276</v>
      </c>
      <c r="B2825" s="7">
        <v>7372</v>
      </c>
      <c r="C2825" s="19" t="s">
        <v>5790</v>
      </c>
      <c r="D2825" s="6"/>
      <c r="E2825" s="6"/>
      <c r="F2825" s="6">
        <f>E2825*0.05</f>
        <v>0</v>
      </c>
      <c r="G2825" s="6"/>
      <c r="H2825" s="5">
        <f>E2825-F2825</f>
        <v>0</v>
      </c>
      <c r="I2825" s="6">
        <f>+I2824+G2825-H2825</f>
        <v>711836.1704999978</v>
      </c>
      <c r="J2825" s="19" t="s">
        <v>5790</v>
      </c>
      <c r="K2825" s="7"/>
      <c r="L2825" t="s">
        <v>5789</v>
      </c>
    </row>
    <row r="2826" spans="1:12" x14ac:dyDescent="0.2">
      <c r="A2826" s="105">
        <v>42276</v>
      </c>
      <c r="B2826" s="7">
        <v>7373</v>
      </c>
      <c r="C2826" s="19" t="s">
        <v>7528</v>
      </c>
      <c r="D2826" s="6">
        <v>5000</v>
      </c>
      <c r="E2826" s="6">
        <v>5000</v>
      </c>
      <c r="F2826" s="6">
        <v>500</v>
      </c>
      <c r="G2826" s="6"/>
      <c r="H2826" s="31">
        <f>E2826-F2826</f>
        <v>4500</v>
      </c>
      <c r="I2826" s="6">
        <f>+I2825+G2826-H2826</f>
        <v>707336.1704999978</v>
      </c>
      <c r="J2826" s="19" t="s">
        <v>7527</v>
      </c>
      <c r="K2826" s="7">
        <v>5</v>
      </c>
      <c r="L2826" t="s">
        <v>5540</v>
      </c>
    </row>
    <row r="2827" spans="1:12" x14ac:dyDescent="0.2">
      <c r="A2827" s="105">
        <v>42276</v>
      </c>
      <c r="B2827" s="7">
        <v>7374</v>
      </c>
      <c r="C2827" s="19" t="s">
        <v>5790</v>
      </c>
      <c r="D2827" s="6"/>
      <c r="E2827" s="6"/>
      <c r="F2827" s="6">
        <f>E2827*0.05</f>
        <v>0</v>
      </c>
      <c r="G2827" s="6"/>
      <c r="H2827" s="5">
        <f>E2827-F2827</f>
        <v>0</v>
      </c>
      <c r="I2827" s="6">
        <f>+I2826+G2827-H2827</f>
        <v>707336.1704999978</v>
      </c>
      <c r="J2827" s="19" t="s">
        <v>5790</v>
      </c>
      <c r="K2827" s="7"/>
      <c r="L2827" t="s">
        <v>5789</v>
      </c>
    </row>
    <row r="2828" spans="1:12" x14ac:dyDescent="0.2">
      <c r="A2828" s="105">
        <v>42276</v>
      </c>
      <c r="B2828" s="7">
        <v>7375</v>
      </c>
      <c r="C2828" s="19" t="s">
        <v>6206</v>
      </c>
      <c r="D2828" s="6">
        <v>3000</v>
      </c>
      <c r="E2828" s="6">
        <v>3000</v>
      </c>
      <c r="F2828" s="6"/>
      <c r="G2828" s="6"/>
      <c r="H2828" s="31">
        <f>E2828-F2828</f>
        <v>3000</v>
      </c>
      <c r="I2828" s="6">
        <f>+I2827+G2828-H2828</f>
        <v>704336.1704999978</v>
      </c>
      <c r="J2828" s="19" t="s">
        <v>7756</v>
      </c>
      <c r="K2828" s="7"/>
      <c r="L2828" t="s">
        <v>5540</v>
      </c>
    </row>
    <row r="2829" spans="1:12" x14ac:dyDescent="0.2">
      <c r="A2829" s="105">
        <v>42276</v>
      </c>
      <c r="B2829" s="7">
        <v>7376</v>
      </c>
      <c r="C2829" s="19" t="s">
        <v>7466</v>
      </c>
      <c r="D2829" s="6">
        <v>4000</v>
      </c>
      <c r="E2829" s="6">
        <v>4000</v>
      </c>
      <c r="F2829" s="6"/>
      <c r="G2829" s="6"/>
      <c r="H2829" s="5">
        <f>E2829-F2829</f>
        <v>4000</v>
      </c>
      <c r="I2829" s="6">
        <f>+I2828+G2829-H2829</f>
        <v>700336.1704999978</v>
      </c>
      <c r="J2829" s="19" t="s">
        <v>6080</v>
      </c>
      <c r="K2829" s="7"/>
      <c r="L2829" t="s">
        <v>5540</v>
      </c>
    </row>
    <row r="2830" spans="1:12" x14ac:dyDescent="0.2">
      <c r="A2830" s="19"/>
      <c r="B2830" s="7"/>
      <c r="C2830" s="19" t="s">
        <v>7117</v>
      </c>
      <c r="D2830" s="6"/>
      <c r="E2830" s="6"/>
      <c r="F2830" s="6">
        <f>E2830*0.05</f>
        <v>0</v>
      </c>
      <c r="G2830" s="6"/>
      <c r="H2830" s="5">
        <v>2069.5500000000002</v>
      </c>
      <c r="I2830" s="6">
        <f>+I2829+G2830-H2830</f>
        <v>698266.62049999775</v>
      </c>
      <c r="J2830" s="19"/>
      <c r="K2830" s="7"/>
    </row>
    <row r="2831" spans="1:12" x14ac:dyDescent="0.2">
      <c r="A2831" s="19"/>
      <c r="B2831" s="7"/>
      <c r="C2831" s="87" t="s">
        <v>7755</v>
      </c>
      <c r="D2831" s="6"/>
      <c r="E2831" s="6"/>
      <c r="F2831" s="6">
        <f>E2831*0.05</f>
        <v>0</v>
      </c>
      <c r="G2831" s="6"/>
      <c r="H2831" s="31"/>
      <c r="I2831" s="13">
        <f>+I2830+G2831-H2831</f>
        <v>698266.62049999775</v>
      </c>
      <c r="J2831" s="19"/>
      <c r="K2831" s="7"/>
    </row>
    <row r="2832" spans="1:12" x14ac:dyDescent="0.2">
      <c r="A2832" s="105">
        <v>42278</v>
      </c>
      <c r="B2832" s="7">
        <v>7377</v>
      </c>
      <c r="C2832" s="19" t="s">
        <v>7514</v>
      </c>
      <c r="D2832" s="6">
        <v>5600</v>
      </c>
      <c r="E2832" s="6">
        <v>5600</v>
      </c>
      <c r="F2832" s="6"/>
      <c r="G2832" s="6"/>
      <c r="H2832" s="31">
        <f>E2832-F2832</f>
        <v>5600</v>
      </c>
      <c r="I2832" s="6">
        <f>+I2831+G2832-H2832</f>
        <v>692666.62049999775</v>
      </c>
      <c r="J2832" s="20" t="s">
        <v>7754</v>
      </c>
      <c r="K2832" s="7"/>
      <c r="L2832" t="s">
        <v>5540</v>
      </c>
    </row>
    <row r="2833" spans="1:12" x14ac:dyDescent="0.2">
      <c r="A2833" s="105">
        <v>42278</v>
      </c>
      <c r="B2833" s="7">
        <v>7378</v>
      </c>
      <c r="C2833" s="20" t="s">
        <v>7753</v>
      </c>
      <c r="D2833" s="6">
        <v>8000</v>
      </c>
      <c r="E2833" s="6">
        <v>8000</v>
      </c>
      <c r="F2833" s="6"/>
      <c r="G2833" s="6"/>
      <c r="H2833" s="31">
        <f>E2833-F2833</f>
        <v>8000</v>
      </c>
      <c r="I2833" s="6">
        <f>+I2832+G2833-H2833</f>
        <v>684666.62049999775</v>
      </c>
      <c r="J2833" s="20" t="s">
        <v>7752</v>
      </c>
      <c r="K2833" s="7"/>
      <c r="L2833" t="s">
        <v>5540</v>
      </c>
    </row>
    <row r="2834" spans="1:12" x14ac:dyDescent="0.2">
      <c r="A2834" s="105">
        <v>42278</v>
      </c>
      <c r="B2834" s="7">
        <v>7379</v>
      </c>
      <c r="C2834" s="19" t="s">
        <v>7533</v>
      </c>
      <c r="D2834" s="6">
        <v>22272.34</v>
      </c>
      <c r="E2834" s="6">
        <v>22272.34</v>
      </c>
      <c r="F2834" s="6">
        <v>943.74</v>
      </c>
      <c r="G2834" s="6"/>
      <c r="H2834" s="31">
        <f>E2834-F2834</f>
        <v>21328.6</v>
      </c>
      <c r="I2834" s="6">
        <f>+I2833+G2834-H2834</f>
        <v>663338.02049999777</v>
      </c>
      <c r="J2834" s="19" t="s">
        <v>889</v>
      </c>
      <c r="K2834" s="7">
        <v>5</v>
      </c>
      <c r="L2834" t="s">
        <v>5540</v>
      </c>
    </row>
    <row r="2835" spans="1:12" x14ac:dyDescent="0.2">
      <c r="A2835" s="105">
        <v>42278</v>
      </c>
      <c r="B2835" s="7">
        <v>7380</v>
      </c>
      <c r="C2835" s="20" t="s">
        <v>582</v>
      </c>
      <c r="D2835" s="6">
        <v>13705</v>
      </c>
      <c r="E2835" s="6">
        <v>13705</v>
      </c>
      <c r="F2835" s="6">
        <v>580.72</v>
      </c>
      <c r="G2835" s="6"/>
      <c r="H2835" s="31">
        <f>E2835-F2835</f>
        <v>13124.28</v>
      </c>
      <c r="I2835" s="6">
        <f>+I2834+G2835-H2835</f>
        <v>650213.74049999774</v>
      </c>
      <c r="J2835" s="20" t="s">
        <v>7655</v>
      </c>
      <c r="K2835" s="7">
        <v>5</v>
      </c>
      <c r="L2835" t="s">
        <v>5540</v>
      </c>
    </row>
    <row r="2836" spans="1:12" x14ac:dyDescent="0.2">
      <c r="A2836" s="105">
        <v>42278</v>
      </c>
      <c r="B2836" s="7">
        <v>7381</v>
      </c>
      <c r="C2836" s="20" t="s">
        <v>5564</v>
      </c>
      <c r="D2836" s="6">
        <v>6057.39</v>
      </c>
      <c r="E2836" s="6">
        <v>6057.39</v>
      </c>
      <c r="F2836" s="6">
        <v>256.67</v>
      </c>
      <c r="G2836" s="6"/>
      <c r="H2836" s="31">
        <f>E2836-F2836</f>
        <v>5800.72</v>
      </c>
      <c r="I2836" s="6">
        <f>+I2835+G2836-H2836</f>
        <v>644413.02049999777</v>
      </c>
      <c r="J2836" s="20" t="s">
        <v>7123</v>
      </c>
      <c r="K2836" s="7">
        <v>5</v>
      </c>
      <c r="L2836" t="s">
        <v>5540</v>
      </c>
    </row>
    <row r="2837" spans="1:12" x14ac:dyDescent="0.2">
      <c r="A2837" s="105">
        <v>42278</v>
      </c>
      <c r="B2837" s="7">
        <v>7382</v>
      </c>
      <c r="C2837" s="20" t="s">
        <v>5790</v>
      </c>
      <c r="D2837" s="6"/>
      <c r="E2837" s="6"/>
      <c r="F2837" s="6">
        <f>E2837*0.05</f>
        <v>0</v>
      </c>
      <c r="G2837" s="6"/>
      <c r="H2837" s="5">
        <f>E2837-F2837</f>
        <v>0</v>
      </c>
      <c r="I2837" s="6">
        <f>+I2836+G2837-H2837</f>
        <v>644413.02049999777</v>
      </c>
      <c r="J2837" s="20" t="s">
        <v>5790</v>
      </c>
      <c r="K2837" s="7"/>
      <c r="L2837" s="49" t="s">
        <v>5789</v>
      </c>
    </row>
    <row r="2838" spans="1:12" x14ac:dyDescent="0.2">
      <c r="A2838" s="105">
        <v>42278</v>
      </c>
      <c r="B2838" s="7">
        <v>7383</v>
      </c>
      <c r="C2838" s="20" t="s">
        <v>7161</v>
      </c>
      <c r="D2838" s="6">
        <v>7000</v>
      </c>
      <c r="E2838" s="6">
        <v>7000</v>
      </c>
      <c r="F2838" s="6">
        <f>E2838*0.05</f>
        <v>350</v>
      </c>
      <c r="G2838" s="6"/>
      <c r="H2838" s="31">
        <f>E2838-F2838</f>
        <v>6650</v>
      </c>
      <c r="I2838" s="6">
        <f>+I2837+G2838-H2838</f>
        <v>637763.02049999777</v>
      </c>
      <c r="J2838" s="20" t="s">
        <v>7751</v>
      </c>
      <c r="K2838" s="7">
        <v>5</v>
      </c>
      <c r="L2838" s="49" t="s">
        <v>5540</v>
      </c>
    </row>
    <row r="2839" spans="1:12" x14ac:dyDescent="0.2">
      <c r="A2839" s="105">
        <v>42278</v>
      </c>
      <c r="B2839" s="7">
        <v>7384</v>
      </c>
      <c r="C2839" s="20" t="s">
        <v>7531</v>
      </c>
      <c r="D2839" s="6">
        <v>2000</v>
      </c>
      <c r="E2839" s="6">
        <v>2000</v>
      </c>
      <c r="F2839" s="6">
        <v>200</v>
      </c>
      <c r="G2839" s="6"/>
      <c r="H2839" s="31">
        <f>E2839-F2839</f>
        <v>1800</v>
      </c>
      <c r="I2839" s="6">
        <f>+I2838+G2839-H2839</f>
        <v>635963.02049999777</v>
      </c>
      <c r="J2839" s="20" t="s">
        <v>7656</v>
      </c>
      <c r="K2839" s="7">
        <v>5</v>
      </c>
      <c r="L2839" s="49" t="s">
        <v>5540</v>
      </c>
    </row>
    <row r="2840" spans="1:12" x14ac:dyDescent="0.2">
      <c r="A2840" s="105">
        <v>42278</v>
      </c>
      <c r="B2840" s="7">
        <v>7385</v>
      </c>
      <c r="C2840" s="20" t="s">
        <v>267</v>
      </c>
      <c r="D2840" s="6">
        <v>5100</v>
      </c>
      <c r="E2840" s="6">
        <v>5100</v>
      </c>
      <c r="F2840" s="6">
        <v>216.1</v>
      </c>
      <c r="G2840" s="6"/>
      <c r="H2840" s="31">
        <f>E2840-F2840</f>
        <v>4883.8999999999996</v>
      </c>
      <c r="I2840" s="6">
        <f>+I2839+G2840-H2840</f>
        <v>631079.12049999775</v>
      </c>
      <c r="J2840" s="20" t="s">
        <v>7750</v>
      </c>
      <c r="K2840" s="7">
        <v>5</v>
      </c>
      <c r="L2840" s="49" t="s">
        <v>5540</v>
      </c>
    </row>
    <row r="2841" spans="1:12" x14ac:dyDescent="0.2">
      <c r="A2841" s="105">
        <v>42278</v>
      </c>
      <c r="B2841" s="7">
        <v>7386</v>
      </c>
      <c r="C2841" s="20" t="s">
        <v>6810</v>
      </c>
      <c r="D2841" s="6">
        <v>2360</v>
      </c>
      <c r="E2841" s="6">
        <v>2360</v>
      </c>
      <c r="F2841" s="6">
        <v>100</v>
      </c>
      <c r="G2841" s="6"/>
      <c r="H2841" s="31">
        <f>E2841-F2841</f>
        <v>2260</v>
      </c>
      <c r="I2841" s="6">
        <f>+I2840+G2841-H2841</f>
        <v>628819.12049999775</v>
      </c>
      <c r="J2841" s="20" t="s">
        <v>7131</v>
      </c>
      <c r="K2841" s="7">
        <v>5</v>
      </c>
      <c r="L2841" s="49" t="s">
        <v>5540</v>
      </c>
    </row>
    <row r="2842" spans="1:12" x14ac:dyDescent="0.2">
      <c r="A2842" s="105">
        <v>42278</v>
      </c>
      <c r="B2842" s="7">
        <v>7387</v>
      </c>
      <c r="C2842" s="19" t="s">
        <v>7566</v>
      </c>
      <c r="D2842" s="6">
        <v>450</v>
      </c>
      <c r="E2842" s="6">
        <v>450</v>
      </c>
      <c r="F2842" s="6">
        <f>E2842*0.05</f>
        <v>22.5</v>
      </c>
      <c r="G2842" s="6"/>
      <c r="H2842" s="31">
        <f>E2842-F2842</f>
        <v>427.5</v>
      </c>
      <c r="I2842" s="6">
        <f>+I2841+G2842-H2842</f>
        <v>628391.62049999775</v>
      </c>
      <c r="J2842" s="19" t="s">
        <v>7393</v>
      </c>
      <c r="K2842" s="7">
        <v>5</v>
      </c>
      <c r="L2842" s="49" t="s">
        <v>5540</v>
      </c>
    </row>
    <row r="2843" spans="1:12" x14ac:dyDescent="0.2">
      <c r="A2843" s="105">
        <v>42278</v>
      </c>
      <c r="B2843" s="7">
        <v>7388</v>
      </c>
      <c r="C2843" s="19" t="s">
        <v>7522</v>
      </c>
      <c r="D2843" s="6">
        <v>15000</v>
      </c>
      <c r="E2843" s="6">
        <v>15000</v>
      </c>
      <c r="F2843" s="6">
        <f>E2843*0.05</f>
        <v>750</v>
      </c>
      <c r="G2843" s="6"/>
      <c r="H2843" s="31">
        <f>E2843-F2843</f>
        <v>14250</v>
      </c>
      <c r="I2843" s="6">
        <f>+I2842+G2843-H2843</f>
        <v>614141.62049999775</v>
      </c>
      <c r="J2843" s="19" t="s">
        <v>7521</v>
      </c>
      <c r="K2843" s="7">
        <v>5</v>
      </c>
      <c r="L2843" s="49" t="s">
        <v>5540</v>
      </c>
    </row>
    <row r="2844" spans="1:12" x14ac:dyDescent="0.2">
      <c r="A2844" s="105">
        <v>42278</v>
      </c>
      <c r="B2844" s="7">
        <v>7389</v>
      </c>
      <c r="C2844" s="19" t="s">
        <v>6695</v>
      </c>
      <c r="D2844" s="6">
        <v>1000</v>
      </c>
      <c r="E2844" s="6">
        <v>1000</v>
      </c>
      <c r="F2844" s="6"/>
      <c r="G2844" s="6"/>
      <c r="H2844" s="31">
        <f>E2844-F2844</f>
        <v>1000</v>
      </c>
      <c r="I2844" s="6">
        <f>+I2843+G2844-H2844</f>
        <v>613141.62049999775</v>
      </c>
      <c r="J2844" s="19" t="s">
        <v>7749</v>
      </c>
      <c r="K2844" s="7"/>
      <c r="L2844" s="49" t="s">
        <v>5540</v>
      </c>
    </row>
    <row r="2845" spans="1:12" x14ac:dyDescent="0.2">
      <c r="A2845" s="105">
        <v>42278</v>
      </c>
      <c r="B2845" s="7">
        <v>7390</v>
      </c>
      <c r="C2845" s="19" t="s">
        <v>7365</v>
      </c>
      <c r="D2845" s="6">
        <v>4700</v>
      </c>
      <c r="E2845" s="6">
        <v>4700</v>
      </c>
      <c r="F2845" s="6"/>
      <c r="G2845" s="6"/>
      <c r="H2845" s="31">
        <f>E2845-F2845</f>
        <v>4700</v>
      </c>
      <c r="I2845" s="6">
        <f>+I2844+G2845-H2845</f>
        <v>608441.62049999775</v>
      </c>
      <c r="J2845" s="19" t="s">
        <v>7364</v>
      </c>
      <c r="K2845" s="7">
        <v>5</v>
      </c>
      <c r="L2845" s="49" t="s">
        <v>5540</v>
      </c>
    </row>
    <row r="2846" spans="1:12" x14ac:dyDescent="0.2">
      <c r="A2846" s="105">
        <v>42282</v>
      </c>
      <c r="B2846" s="7">
        <v>7391</v>
      </c>
      <c r="C2846" s="19" t="s">
        <v>5971</v>
      </c>
      <c r="D2846" s="6">
        <v>1200</v>
      </c>
      <c r="E2846" s="6">
        <v>1200</v>
      </c>
      <c r="F2846" s="6"/>
      <c r="G2846" s="6"/>
      <c r="H2846" s="31">
        <f>E2846-F2846</f>
        <v>1200</v>
      </c>
      <c r="I2846" s="6">
        <f>+I2845+G2846-H2846</f>
        <v>607241.62049999775</v>
      </c>
      <c r="J2846" s="19" t="s">
        <v>6080</v>
      </c>
      <c r="K2846" s="7"/>
      <c r="L2846" s="49" t="s">
        <v>5540</v>
      </c>
    </row>
    <row r="2847" spans="1:12" x14ac:dyDescent="0.2">
      <c r="A2847" s="105">
        <v>42282</v>
      </c>
      <c r="B2847" s="7">
        <v>7392</v>
      </c>
      <c r="C2847" s="20" t="s">
        <v>7748</v>
      </c>
      <c r="D2847" s="6">
        <v>1075</v>
      </c>
      <c r="E2847" s="6">
        <v>1075</v>
      </c>
      <c r="F2847" s="6">
        <f>E2847*0.05</f>
        <v>53.75</v>
      </c>
      <c r="G2847" s="6"/>
      <c r="H2847" s="31">
        <f>E2847-F2847</f>
        <v>1021.25</v>
      </c>
      <c r="I2847" s="6">
        <f>+I2846+G2847-H2847</f>
        <v>606220.37049999775</v>
      </c>
      <c r="J2847" s="20" t="s">
        <v>7747</v>
      </c>
      <c r="K2847" s="7">
        <v>5</v>
      </c>
      <c r="L2847" s="49" t="s">
        <v>5540</v>
      </c>
    </row>
    <row r="2848" spans="1:12" x14ac:dyDescent="0.2">
      <c r="A2848" s="105">
        <v>42285</v>
      </c>
      <c r="B2848" s="7">
        <v>7393</v>
      </c>
      <c r="C2848" s="19" t="s">
        <v>7134</v>
      </c>
      <c r="D2848" s="6">
        <v>1300</v>
      </c>
      <c r="E2848" s="6">
        <v>1300</v>
      </c>
      <c r="F2848" s="6">
        <f>E2848*0.05</f>
        <v>65</v>
      </c>
      <c r="G2848" s="6"/>
      <c r="H2848" s="31">
        <f>E2848-F2848</f>
        <v>1235</v>
      </c>
      <c r="I2848" s="6">
        <f>+I2847+G2848-H2848</f>
        <v>604985.37049999775</v>
      </c>
      <c r="J2848" s="19" t="s">
        <v>7653</v>
      </c>
      <c r="K2848" s="7">
        <v>5</v>
      </c>
      <c r="L2848" s="49" t="s">
        <v>5540</v>
      </c>
    </row>
    <row r="2849" spans="1:12" x14ac:dyDescent="0.2">
      <c r="A2849" s="105">
        <v>42285</v>
      </c>
      <c r="B2849" s="7">
        <v>7394</v>
      </c>
      <c r="C2849" s="19" t="s">
        <v>7365</v>
      </c>
      <c r="D2849" s="6">
        <v>4700</v>
      </c>
      <c r="E2849" s="6">
        <v>4700</v>
      </c>
      <c r="F2849" s="6"/>
      <c r="G2849" s="6"/>
      <c r="H2849" s="31">
        <f>E2849-F2849</f>
        <v>4700</v>
      </c>
      <c r="I2849" s="6">
        <f>+I2848+G2849-H2849</f>
        <v>600285.37049999775</v>
      </c>
      <c r="J2849" s="19" t="s">
        <v>7364</v>
      </c>
      <c r="K2849" s="7">
        <v>5</v>
      </c>
      <c r="L2849" s="49" t="s">
        <v>5540</v>
      </c>
    </row>
    <row r="2850" spans="1:12" x14ac:dyDescent="0.2">
      <c r="A2850" s="105">
        <v>42285</v>
      </c>
      <c r="B2850" s="7">
        <v>7395</v>
      </c>
      <c r="C2850" s="19" t="s">
        <v>5790</v>
      </c>
      <c r="D2850" s="6"/>
      <c r="E2850" s="6"/>
      <c r="F2850" s="6">
        <f>E2850*0.05</f>
        <v>0</v>
      </c>
      <c r="G2850" s="6"/>
      <c r="H2850" s="5">
        <f>E2850-F2850</f>
        <v>0</v>
      </c>
      <c r="I2850" s="6">
        <f>+I2849+G2850-H2850</f>
        <v>600285.37049999775</v>
      </c>
      <c r="J2850" s="19" t="s">
        <v>5790</v>
      </c>
      <c r="K2850" s="7"/>
      <c r="L2850" t="s">
        <v>5789</v>
      </c>
    </row>
    <row r="2851" spans="1:12" x14ac:dyDescent="0.2">
      <c r="A2851" s="105">
        <v>42286</v>
      </c>
      <c r="B2851" s="7">
        <v>7396</v>
      </c>
      <c r="C2851" s="19" t="s">
        <v>7238</v>
      </c>
      <c r="D2851" s="6">
        <v>700</v>
      </c>
      <c r="E2851" s="6">
        <v>700</v>
      </c>
      <c r="F2851" s="6"/>
      <c r="G2851" s="6"/>
      <c r="H2851" s="31">
        <f>E2851-F2851</f>
        <v>700</v>
      </c>
      <c r="I2851" s="6">
        <f>+I2850+G2851-H2851</f>
        <v>599585.37049999775</v>
      </c>
      <c r="J2851" s="19" t="s">
        <v>7588</v>
      </c>
      <c r="K2851" s="7"/>
      <c r="L2851" t="s">
        <v>5540</v>
      </c>
    </row>
    <row r="2852" spans="1:12" x14ac:dyDescent="0.2">
      <c r="A2852" s="105">
        <v>42286</v>
      </c>
      <c r="B2852" s="7">
        <v>7397</v>
      </c>
      <c r="C2852" s="19" t="s">
        <v>7746</v>
      </c>
      <c r="D2852" s="6">
        <v>700</v>
      </c>
      <c r="E2852" s="6">
        <v>700</v>
      </c>
      <c r="F2852" s="6"/>
      <c r="G2852" s="6"/>
      <c r="H2852" s="31">
        <f>E2852-F2852</f>
        <v>700</v>
      </c>
      <c r="I2852" s="6">
        <f>+I2851+G2852-H2852</f>
        <v>598885.37049999775</v>
      </c>
      <c r="J2852" s="19" t="s">
        <v>7588</v>
      </c>
      <c r="K2852" s="7"/>
      <c r="L2852" t="s">
        <v>5540</v>
      </c>
    </row>
    <row r="2853" spans="1:12" x14ac:dyDescent="0.2">
      <c r="A2853" s="105">
        <v>42286</v>
      </c>
      <c r="B2853" s="7">
        <v>7398</v>
      </c>
      <c r="C2853" s="19" t="s">
        <v>7252</v>
      </c>
      <c r="D2853" s="6">
        <v>1000</v>
      </c>
      <c r="E2853" s="6">
        <v>1000</v>
      </c>
      <c r="F2853" s="6"/>
      <c r="G2853" s="6"/>
      <c r="H2853" s="31">
        <f>E2853-F2853</f>
        <v>1000</v>
      </c>
      <c r="I2853" s="6">
        <f>+I2852+G2853-H2853</f>
        <v>597885.37049999775</v>
      </c>
      <c r="J2853" s="19" t="s">
        <v>7588</v>
      </c>
      <c r="K2853" s="7"/>
      <c r="L2853" t="s">
        <v>5540</v>
      </c>
    </row>
    <row r="2854" spans="1:12" x14ac:dyDescent="0.2">
      <c r="A2854" s="105">
        <v>42286</v>
      </c>
      <c r="B2854" s="7">
        <v>7399</v>
      </c>
      <c r="C2854" s="19" t="s">
        <v>5790</v>
      </c>
      <c r="D2854" s="6"/>
      <c r="E2854" s="6"/>
      <c r="F2854" s="6"/>
      <c r="G2854" s="6"/>
      <c r="H2854" s="5">
        <f>E2854-F2854</f>
        <v>0</v>
      </c>
      <c r="I2854" s="6">
        <f>+I2853+G2854-H2854</f>
        <v>597885.37049999775</v>
      </c>
      <c r="J2854" s="19" t="s">
        <v>5790</v>
      </c>
      <c r="K2854" s="7"/>
      <c r="L2854" t="s">
        <v>5789</v>
      </c>
    </row>
    <row r="2855" spans="1:12" x14ac:dyDescent="0.2">
      <c r="A2855" s="105">
        <v>42286</v>
      </c>
      <c r="B2855" s="7"/>
      <c r="C2855" s="19" t="s">
        <v>7745</v>
      </c>
      <c r="D2855" s="6">
        <v>458500</v>
      </c>
      <c r="E2855" s="6">
        <v>458500</v>
      </c>
      <c r="F2855" s="6"/>
      <c r="G2855" s="6"/>
      <c r="H2855" s="31">
        <f>E2855-F2855</f>
        <v>458500</v>
      </c>
      <c r="I2855" s="6">
        <f>+I2854+G2855-H2855</f>
        <v>139385.37049999775</v>
      </c>
      <c r="J2855" s="19" t="s">
        <v>7588</v>
      </c>
      <c r="K2855" s="7"/>
      <c r="L2855" t="s">
        <v>5540</v>
      </c>
    </row>
    <row r="2856" spans="1:12" x14ac:dyDescent="0.2">
      <c r="A2856" s="19"/>
      <c r="B2856" s="7">
        <v>7400</v>
      </c>
      <c r="C2856" s="20" t="s">
        <v>5790</v>
      </c>
      <c r="D2856" s="6"/>
      <c r="E2856" s="6"/>
      <c r="F2856" s="6">
        <f>E2856*0.05</f>
        <v>0</v>
      </c>
      <c r="G2856" s="6"/>
      <c r="H2856" s="5">
        <f>E2856-F2856</f>
        <v>0</v>
      </c>
      <c r="I2856" s="6">
        <f>+I2855+G2856-H2856</f>
        <v>139385.37049999775</v>
      </c>
      <c r="J2856" s="20" t="s">
        <v>5790</v>
      </c>
      <c r="K2856" s="7"/>
      <c r="L2856" s="49" t="s">
        <v>5789</v>
      </c>
    </row>
    <row r="2857" spans="1:12" x14ac:dyDescent="0.2">
      <c r="A2857" s="105">
        <v>42290</v>
      </c>
      <c r="B2857" s="7">
        <v>7401</v>
      </c>
      <c r="C2857" s="20" t="s">
        <v>5971</v>
      </c>
      <c r="D2857" s="6">
        <v>1600</v>
      </c>
      <c r="E2857" s="6">
        <v>1600</v>
      </c>
      <c r="F2857" s="6"/>
      <c r="G2857" s="6"/>
      <c r="H2857" s="31">
        <f>E2857-F2857</f>
        <v>1600</v>
      </c>
      <c r="I2857" s="6">
        <f>+I2856+G2857-H2857</f>
        <v>137785.37049999775</v>
      </c>
      <c r="J2857" s="19" t="s">
        <v>6080</v>
      </c>
      <c r="K2857" s="7"/>
      <c r="L2857" s="49" t="s">
        <v>5540</v>
      </c>
    </row>
    <row r="2858" spans="1:12" x14ac:dyDescent="0.2">
      <c r="A2858" s="105">
        <v>42291</v>
      </c>
      <c r="B2858" s="7">
        <v>7402</v>
      </c>
      <c r="C2858" s="19" t="s">
        <v>7365</v>
      </c>
      <c r="D2858" s="6">
        <v>4700</v>
      </c>
      <c r="E2858" s="6">
        <v>4700</v>
      </c>
      <c r="F2858" s="6"/>
      <c r="G2858" s="6"/>
      <c r="H2858" s="31">
        <f>E2858-F2858</f>
        <v>4700</v>
      </c>
      <c r="I2858" s="6">
        <f>+I2857+G2858-H2858</f>
        <v>133085.37049999775</v>
      </c>
      <c r="J2858" s="19" t="s">
        <v>7364</v>
      </c>
      <c r="K2858" s="7">
        <v>5</v>
      </c>
      <c r="L2858" s="49" t="s">
        <v>5540</v>
      </c>
    </row>
    <row r="2859" spans="1:12" x14ac:dyDescent="0.2">
      <c r="A2859" s="105">
        <v>42291</v>
      </c>
      <c r="B2859" s="7">
        <v>7403</v>
      </c>
      <c r="C2859" s="19" t="s">
        <v>5790</v>
      </c>
      <c r="D2859" s="6"/>
      <c r="E2859" s="6"/>
      <c r="F2859" s="6">
        <f>E2859*0.05</f>
        <v>0</v>
      </c>
      <c r="G2859" s="6"/>
      <c r="H2859" s="5">
        <f>E2859-F2859</f>
        <v>0</v>
      </c>
      <c r="I2859" s="6">
        <f>+I2858+G2859-H2859</f>
        <v>133085.37049999775</v>
      </c>
      <c r="J2859" s="19" t="s">
        <v>5790</v>
      </c>
      <c r="K2859" s="7"/>
      <c r="L2859" t="s">
        <v>5789</v>
      </c>
    </row>
    <row r="2860" spans="1:12" x14ac:dyDescent="0.2">
      <c r="A2860" s="105">
        <v>42291</v>
      </c>
      <c r="B2860" s="7">
        <v>7404</v>
      </c>
      <c r="C2860" s="19" t="s">
        <v>7744</v>
      </c>
      <c r="D2860" s="6">
        <v>2300</v>
      </c>
      <c r="E2860" s="6">
        <v>2300</v>
      </c>
      <c r="F2860" s="6">
        <v>230</v>
      </c>
      <c r="G2860" s="6"/>
      <c r="H2860" s="31">
        <f>E2860-F2860</f>
        <v>2070</v>
      </c>
      <c r="I2860" s="6">
        <f>+I2859+G2860-H2860</f>
        <v>131015.37049999775</v>
      </c>
      <c r="J2860" s="19" t="s">
        <v>7344</v>
      </c>
      <c r="K2860" s="7"/>
      <c r="L2860" t="s">
        <v>5540</v>
      </c>
    </row>
    <row r="2861" spans="1:12" x14ac:dyDescent="0.2">
      <c r="A2861" s="105">
        <v>42291</v>
      </c>
      <c r="B2861" s="7">
        <v>7405</v>
      </c>
      <c r="C2861" s="19" t="s">
        <v>418</v>
      </c>
      <c r="D2861" s="6">
        <v>1800</v>
      </c>
      <c r="E2861" s="6">
        <v>1800</v>
      </c>
      <c r="F2861" s="6"/>
      <c r="G2861" s="6"/>
      <c r="H2861" s="31">
        <f>E2861-F2861</f>
        <v>1800</v>
      </c>
      <c r="I2861" s="6">
        <f>+I2860+G2861-H2861</f>
        <v>129215.37049999775</v>
      </c>
      <c r="J2861" s="19" t="s">
        <v>6080</v>
      </c>
      <c r="K2861" s="7"/>
      <c r="L2861" t="s">
        <v>5540</v>
      </c>
    </row>
    <row r="2862" spans="1:12" x14ac:dyDescent="0.2">
      <c r="A2862" s="105">
        <v>42292</v>
      </c>
      <c r="B2862" s="7">
        <v>7406</v>
      </c>
      <c r="C2862" s="19" t="s">
        <v>7743</v>
      </c>
      <c r="D2862" s="6">
        <v>19356</v>
      </c>
      <c r="E2862" s="6">
        <v>19356</v>
      </c>
      <c r="F2862" s="6">
        <v>820.17</v>
      </c>
      <c r="G2862" s="6"/>
      <c r="H2862" s="31">
        <f>E2862-F2862</f>
        <v>18535.830000000002</v>
      </c>
      <c r="I2862" s="6">
        <f>+I2861+G2862-H2862</f>
        <v>110679.54049999775</v>
      </c>
      <c r="J2862" s="19" t="s">
        <v>7742</v>
      </c>
      <c r="K2862" s="7">
        <v>5</v>
      </c>
      <c r="L2862" t="s">
        <v>5540</v>
      </c>
    </row>
    <row r="2863" spans="1:12" x14ac:dyDescent="0.2">
      <c r="A2863" s="105">
        <v>42293</v>
      </c>
      <c r="B2863" s="7">
        <v>7407</v>
      </c>
      <c r="C2863" s="20" t="s">
        <v>7741</v>
      </c>
      <c r="D2863" s="6">
        <v>2500</v>
      </c>
      <c r="E2863" s="6">
        <v>2500</v>
      </c>
      <c r="F2863" s="6"/>
      <c r="G2863" s="6"/>
      <c r="H2863" s="31">
        <f>E2863-F2863</f>
        <v>2500</v>
      </c>
      <c r="I2863" s="6">
        <f>+I2862+G2863-H2863</f>
        <v>108179.54049999775</v>
      </c>
      <c r="J2863" s="20" t="s">
        <v>7740</v>
      </c>
      <c r="K2863" s="7"/>
      <c r="L2863" t="s">
        <v>5540</v>
      </c>
    </row>
    <row r="2864" spans="1:12" x14ac:dyDescent="0.2">
      <c r="A2864" s="105">
        <v>42296</v>
      </c>
      <c r="B2864" s="7">
        <v>7408</v>
      </c>
      <c r="C2864" s="20" t="s">
        <v>7433</v>
      </c>
      <c r="D2864" s="6">
        <v>3350</v>
      </c>
      <c r="E2864" s="6">
        <v>3350</v>
      </c>
      <c r="F2864" s="6">
        <v>335</v>
      </c>
      <c r="G2864" s="6"/>
      <c r="H2864" s="31">
        <f>E2864-F2864</f>
        <v>3015</v>
      </c>
      <c r="I2864" s="6">
        <f>+I2863+G2864-H2864</f>
        <v>105164.54049999775</v>
      </c>
      <c r="J2864" s="20" t="s">
        <v>7344</v>
      </c>
      <c r="K2864" s="7"/>
      <c r="L2864" t="s">
        <v>5540</v>
      </c>
    </row>
    <row r="2865" spans="1:12" x14ac:dyDescent="0.2">
      <c r="A2865" s="105">
        <v>42296</v>
      </c>
      <c r="B2865" s="7">
        <v>7409</v>
      </c>
      <c r="C2865" s="20" t="s">
        <v>7739</v>
      </c>
      <c r="D2865" s="6">
        <v>1100</v>
      </c>
      <c r="E2865" s="6">
        <v>1100</v>
      </c>
      <c r="F2865" s="6"/>
      <c r="G2865" s="6"/>
      <c r="H2865" s="31">
        <f>E2865-F2865</f>
        <v>1100</v>
      </c>
      <c r="I2865" s="6">
        <f>+I2864+G2865-H2865</f>
        <v>104064.54049999775</v>
      </c>
      <c r="J2865" s="20" t="s">
        <v>7588</v>
      </c>
      <c r="K2865" s="7"/>
      <c r="L2865" t="s">
        <v>5540</v>
      </c>
    </row>
    <row r="2866" spans="1:12" x14ac:dyDescent="0.2">
      <c r="A2866" s="105">
        <v>42296</v>
      </c>
      <c r="B2866" s="7">
        <v>7410</v>
      </c>
      <c r="C2866" s="20" t="s">
        <v>7336</v>
      </c>
      <c r="D2866" s="6">
        <v>1900</v>
      </c>
      <c r="E2866" s="6">
        <v>1900</v>
      </c>
      <c r="F2866" s="6"/>
      <c r="G2866" s="6"/>
      <c r="H2866" s="31">
        <f>E2866-F2866</f>
        <v>1900</v>
      </c>
      <c r="I2866" s="6">
        <f>+I2865+G2866-H2866</f>
        <v>102164.54049999775</v>
      </c>
      <c r="J2866" s="20" t="s">
        <v>7588</v>
      </c>
      <c r="K2866" s="7"/>
      <c r="L2866" t="s">
        <v>5540</v>
      </c>
    </row>
    <row r="2867" spans="1:12" x14ac:dyDescent="0.2">
      <c r="A2867" s="105">
        <v>42296</v>
      </c>
      <c r="B2867" s="7">
        <v>7411</v>
      </c>
      <c r="C2867" s="20" t="s">
        <v>7714</v>
      </c>
      <c r="D2867" s="6">
        <v>800</v>
      </c>
      <c r="E2867" s="6">
        <v>800</v>
      </c>
      <c r="F2867" s="6"/>
      <c r="G2867" s="6"/>
      <c r="H2867" s="31">
        <f>E2867-F2867</f>
        <v>800</v>
      </c>
      <c r="I2867" s="6">
        <f>+I2866+G2867-H2867</f>
        <v>101364.54049999775</v>
      </c>
      <c r="J2867" s="20" t="s">
        <v>7588</v>
      </c>
      <c r="K2867" s="7"/>
      <c r="L2867" t="s">
        <v>5540</v>
      </c>
    </row>
    <row r="2868" spans="1:12" x14ac:dyDescent="0.2">
      <c r="A2868" s="105">
        <v>42296</v>
      </c>
      <c r="B2868" s="7">
        <v>7412</v>
      </c>
      <c r="C2868" s="20" t="s">
        <v>7623</v>
      </c>
      <c r="D2868" s="6">
        <v>1100</v>
      </c>
      <c r="E2868" s="6">
        <v>1100</v>
      </c>
      <c r="F2868" s="6"/>
      <c r="G2868" s="6"/>
      <c r="H2868" s="31">
        <f>E2868-F2868</f>
        <v>1100</v>
      </c>
      <c r="I2868" s="6">
        <f>+I2867+G2868-H2868</f>
        <v>100264.54049999775</v>
      </c>
      <c r="J2868" s="20" t="s">
        <v>7588</v>
      </c>
      <c r="K2868" s="7"/>
      <c r="L2868" t="s">
        <v>5540</v>
      </c>
    </row>
    <row r="2869" spans="1:12" x14ac:dyDescent="0.2">
      <c r="A2869" s="105">
        <v>42296</v>
      </c>
      <c r="B2869" s="7">
        <v>7413</v>
      </c>
      <c r="C2869" s="20" t="s">
        <v>7738</v>
      </c>
      <c r="D2869" s="6">
        <v>700</v>
      </c>
      <c r="E2869" s="6">
        <v>700</v>
      </c>
      <c r="F2869" s="6"/>
      <c r="G2869" s="6"/>
      <c r="H2869" s="31">
        <f>E2869-F2869</f>
        <v>700</v>
      </c>
      <c r="I2869" s="6">
        <f>+I2868+G2869-H2869</f>
        <v>99564.540499997747</v>
      </c>
      <c r="J2869" s="20" t="s">
        <v>7588</v>
      </c>
      <c r="K2869" s="7"/>
      <c r="L2869" t="s">
        <v>5540</v>
      </c>
    </row>
    <row r="2870" spans="1:12" x14ac:dyDescent="0.2">
      <c r="A2870" s="105">
        <v>42296</v>
      </c>
      <c r="B2870" s="7">
        <v>7414</v>
      </c>
      <c r="C2870" s="20" t="s">
        <v>5728</v>
      </c>
      <c r="D2870" s="6">
        <v>700</v>
      </c>
      <c r="E2870" s="6">
        <v>700</v>
      </c>
      <c r="F2870" s="6"/>
      <c r="G2870" s="6"/>
      <c r="H2870" s="31">
        <f>E2870-F2870</f>
        <v>700</v>
      </c>
      <c r="I2870" s="6">
        <f>+I2869+G2870-H2870</f>
        <v>98864.540499997747</v>
      </c>
      <c r="J2870" s="20" t="s">
        <v>7588</v>
      </c>
      <c r="K2870" s="7"/>
      <c r="L2870" t="s">
        <v>5540</v>
      </c>
    </row>
    <row r="2871" spans="1:12" x14ac:dyDescent="0.2">
      <c r="A2871" s="105">
        <v>42296</v>
      </c>
      <c r="B2871" s="7">
        <v>7415</v>
      </c>
      <c r="C2871" s="20" t="s">
        <v>7737</v>
      </c>
      <c r="D2871" s="6">
        <v>2500</v>
      </c>
      <c r="E2871" s="6">
        <v>2500</v>
      </c>
      <c r="F2871" s="6"/>
      <c r="G2871" s="6"/>
      <c r="H2871" s="31">
        <f>E2871-F2871</f>
        <v>2500</v>
      </c>
      <c r="I2871" s="6">
        <f>+I2870+G2871-H2871</f>
        <v>96364.540499997747</v>
      </c>
      <c r="J2871" s="20" t="s">
        <v>7588</v>
      </c>
      <c r="K2871" s="7"/>
      <c r="L2871" t="s">
        <v>5540</v>
      </c>
    </row>
    <row r="2872" spans="1:12" x14ac:dyDescent="0.2">
      <c r="A2872" s="105">
        <v>42296</v>
      </c>
      <c r="B2872" s="7">
        <v>7416</v>
      </c>
      <c r="C2872" s="20" t="s">
        <v>7553</v>
      </c>
      <c r="D2872" s="6">
        <v>3500</v>
      </c>
      <c r="E2872" s="6">
        <v>3500</v>
      </c>
      <c r="F2872" s="6">
        <f>E2872*0.05</f>
        <v>175</v>
      </c>
      <c r="G2872" s="6"/>
      <c r="H2872" s="31">
        <f>E2872-F2872</f>
        <v>3325</v>
      </c>
      <c r="I2872" s="6">
        <f>+I2871+G2872-H2872</f>
        <v>93039.540499997747</v>
      </c>
      <c r="J2872" s="20" t="s">
        <v>7736</v>
      </c>
      <c r="K2872" s="7">
        <v>5</v>
      </c>
      <c r="L2872" t="s">
        <v>5540</v>
      </c>
    </row>
    <row r="2873" spans="1:12" x14ac:dyDescent="0.2">
      <c r="A2873" s="105">
        <v>41202</v>
      </c>
      <c r="B2873" s="7">
        <v>7417</v>
      </c>
      <c r="C2873" s="20" t="s">
        <v>5790</v>
      </c>
      <c r="D2873" s="6"/>
      <c r="E2873" s="6"/>
      <c r="F2873" s="6"/>
      <c r="G2873" s="6"/>
      <c r="H2873" s="5">
        <f>E2873-F2873</f>
        <v>0</v>
      </c>
      <c r="I2873" s="6">
        <f>+I2872+G2873-H2873</f>
        <v>93039.540499997747</v>
      </c>
      <c r="J2873" s="20" t="s">
        <v>5790</v>
      </c>
      <c r="K2873" s="7"/>
      <c r="L2873" t="s">
        <v>5789</v>
      </c>
    </row>
    <row r="2874" spans="1:12" x14ac:dyDescent="0.2">
      <c r="A2874" s="105">
        <v>42299</v>
      </c>
      <c r="B2874" s="7">
        <v>7418</v>
      </c>
      <c r="C2874" s="20" t="s">
        <v>7365</v>
      </c>
      <c r="D2874" s="6">
        <v>4700</v>
      </c>
      <c r="E2874" s="6">
        <v>4700</v>
      </c>
      <c r="F2874" s="6"/>
      <c r="G2874" s="6"/>
      <c r="H2874" s="31">
        <f>E2874-F2874</f>
        <v>4700</v>
      </c>
      <c r="I2874" s="6">
        <f>+I2873+G2874-H2874</f>
        <v>88339.540499997747</v>
      </c>
      <c r="J2874" s="20" t="s">
        <v>7364</v>
      </c>
      <c r="K2874" s="7">
        <v>5</v>
      </c>
      <c r="L2874" t="s">
        <v>5540</v>
      </c>
    </row>
    <row r="2875" spans="1:12" x14ac:dyDescent="0.2">
      <c r="A2875" s="105">
        <v>42300</v>
      </c>
      <c r="B2875" s="7"/>
      <c r="C2875" s="19" t="s">
        <v>6097</v>
      </c>
      <c r="D2875" s="6"/>
      <c r="E2875" s="6"/>
      <c r="F2875" s="6"/>
      <c r="G2875" s="4">
        <v>1538872.58</v>
      </c>
      <c r="H2875" s="5">
        <f>E2875-F2875</f>
        <v>0</v>
      </c>
      <c r="I2875" s="6">
        <f>+I2874+G2875-H2875</f>
        <v>1627212.1204999979</v>
      </c>
      <c r="J2875" s="19"/>
      <c r="K2875" s="7"/>
    </row>
    <row r="2876" spans="1:12" x14ac:dyDescent="0.2">
      <c r="A2876" s="105">
        <v>42303</v>
      </c>
      <c r="B2876" s="7"/>
      <c r="C2876" s="20" t="s">
        <v>5836</v>
      </c>
      <c r="D2876" s="6">
        <v>419315</v>
      </c>
      <c r="E2876" s="6">
        <v>419315</v>
      </c>
      <c r="F2876" s="6"/>
      <c r="G2876" s="6"/>
      <c r="H2876" s="31">
        <f>E2876-F2876</f>
        <v>419315</v>
      </c>
      <c r="I2876" s="6">
        <f>+I2875+G2876-H2876</f>
        <v>1207897.1204999979</v>
      </c>
      <c r="J2876" s="20" t="s">
        <v>7735</v>
      </c>
      <c r="K2876" s="7"/>
      <c r="L2876" t="s">
        <v>5540</v>
      </c>
    </row>
    <row r="2877" spans="1:12" x14ac:dyDescent="0.2">
      <c r="A2877" s="105">
        <v>42303</v>
      </c>
      <c r="B2877" s="7">
        <v>7419</v>
      </c>
      <c r="C2877" s="19" t="s">
        <v>7433</v>
      </c>
      <c r="D2877" s="6">
        <v>5500</v>
      </c>
      <c r="E2877" s="6">
        <v>5500</v>
      </c>
      <c r="F2877" s="6">
        <v>550</v>
      </c>
      <c r="G2877" s="6"/>
      <c r="H2877" s="31">
        <f>E2877-F2877</f>
        <v>4950</v>
      </c>
      <c r="I2877" s="6">
        <f>+I2876+G2877-H2877</f>
        <v>1202947.1204999979</v>
      </c>
      <c r="J2877" s="19" t="s">
        <v>7401</v>
      </c>
      <c r="K2877" s="7"/>
      <c r="L2877" t="s">
        <v>5540</v>
      </c>
    </row>
    <row r="2878" spans="1:12" x14ac:dyDescent="0.2">
      <c r="A2878" s="105">
        <v>42303</v>
      </c>
      <c r="B2878" s="7">
        <v>7420</v>
      </c>
      <c r="C2878" s="19" t="s">
        <v>5790</v>
      </c>
      <c r="D2878" s="6"/>
      <c r="E2878" s="6"/>
      <c r="F2878" s="6">
        <f>E2878*0.05</f>
        <v>0</v>
      </c>
      <c r="G2878" s="6"/>
      <c r="H2878" s="5">
        <f>E2878-F2878</f>
        <v>0</v>
      </c>
      <c r="I2878" s="6">
        <f>+I2877+G2878-H2878</f>
        <v>1202947.1204999979</v>
      </c>
      <c r="J2878" s="19" t="s">
        <v>5790</v>
      </c>
      <c r="K2878" s="7"/>
      <c r="L2878" t="s">
        <v>5789</v>
      </c>
    </row>
    <row r="2879" spans="1:12" x14ac:dyDescent="0.2">
      <c r="A2879" s="105">
        <v>42303</v>
      </c>
      <c r="B2879" s="7">
        <v>7421</v>
      </c>
      <c r="C2879" s="19" t="s">
        <v>5790</v>
      </c>
      <c r="D2879" s="6"/>
      <c r="E2879" s="6"/>
      <c r="F2879" s="6">
        <f>E2879*0.05</f>
        <v>0</v>
      </c>
      <c r="G2879" s="6"/>
      <c r="H2879" s="5">
        <f>E2879-F2879</f>
        <v>0</v>
      </c>
      <c r="I2879" s="6">
        <f>+I2878+G2879-H2879</f>
        <v>1202947.1204999979</v>
      </c>
      <c r="J2879" s="19" t="s">
        <v>5790</v>
      </c>
      <c r="K2879" s="7"/>
      <c r="L2879" t="s">
        <v>5789</v>
      </c>
    </row>
    <row r="2880" spans="1:12" x14ac:dyDescent="0.2">
      <c r="A2880" s="105">
        <v>42303</v>
      </c>
      <c r="B2880" s="7">
        <v>7422</v>
      </c>
      <c r="C2880" s="19" t="s">
        <v>7734</v>
      </c>
      <c r="D2880" s="6">
        <v>1000</v>
      </c>
      <c r="E2880" s="6">
        <v>1000</v>
      </c>
      <c r="F2880" s="6"/>
      <c r="G2880" s="6"/>
      <c r="H2880" s="31">
        <f>E2880-F2880</f>
        <v>1000</v>
      </c>
      <c r="I2880" s="6">
        <f>+I2879+G2880-H2880</f>
        <v>1201947.1204999979</v>
      </c>
      <c r="J2880" s="19" t="s">
        <v>7733</v>
      </c>
      <c r="K2880" s="7"/>
      <c r="L2880" t="s">
        <v>5540</v>
      </c>
    </row>
    <row r="2881" spans="1:12" x14ac:dyDescent="0.2">
      <c r="A2881" s="105">
        <v>42303</v>
      </c>
      <c r="B2881" s="7">
        <v>7423</v>
      </c>
      <c r="C2881" s="19" t="s">
        <v>5971</v>
      </c>
      <c r="D2881" s="6">
        <v>700</v>
      </c>
      <c r="E2881" s="6">
        <v>700</v>
      </c>
      <c r="F2881" s="6"/>
      <c r="G2881" s="6"/>
      <c r="H2881" s="31">
        <f>E2881-F2881</f>
        <v>700</v>
      </c>
      <c r="I2881" s="6">
        <f>+I2880+G2881-H2881</f>
        <v>1201247.1204999979</v>
      </c>
      <c r="J2881" s="19" t="s">
        <v>3820</v>
      </c>
      <c r="K2881" s="7"/>
      <c r="L2881" t="s">
        <v>5540</v>
      </c>
    </row>
    <row r="2882" spans="1:12" x14ac:dyDescent="0.2">
      <c r="A2882" s="105">
        <v>42303</v>
      </c>
      <c r="B2882" s="7">
        <v>7424</v>
      </c>
      <c r="C2882" s="19" t="s">
        <v>7697</v>
      </c>
      <c r="D2882" s="6">
        <v>6450</v>
      </c>
      <c r="E2882" s="6">
        <v>6450</v>
      </c>
      <c r="F2882" s="6">
        <f>E2882*0.05</f>
        <v>322.5</v>
      </c>
      <c r="G2882" s="6"/>
      <c r="H2882" s="31">
        <f>E2882-F2882</f>
        <v>6127.5</v>
      </c>
      <c r="I2882" s="6">
        <f>+I2881+G2882-H2882</f>
        <v>1195119.6204999979</v>
      </c>
      <c r="J2882" s="19" t="s">
        <v>7732</v>
      </c>
      <c r="K2882" s="7"/>
      <c r="L2882" t="s">
        <v>5540</v>
      </c>
    </row>
    <row r="2883" spans="1:12" x14ac:dyDescent="0.2">
      <c r="A2883" s="105">
        <v>42304</v>
      </c>
      <c r="B2883" s="7">
        <v>7425</v>
      </c>
      <c r="C2883" s="19" t="s">
        <v>5971</v>
      </c>
      <c r="D2883" s="6">
        <v>7000</v>
      </c>
      <c r="E2883" s="6">
        <v>7000</v>
      </c>
      <c r="F2883" s="6"/>
      <c r="G2883" s="6"/>
      <c r="H2883" s="31">
        <f>E2883-F2883</f>
        <v>7000</v>
      </c>
      <c r="I2883" s="6">
        <f>+I2882+G2883-H2883</f>
        <v>1188119.6204999979</v>
      </c>
      <c r="J2883" s="19" t="s">
        <v>7195</v>
      </c>
      <c r="K2883" s="7"/>
      <c r="L2883" t="s">
        <v>5540</v>
      </c>
    </row>
    <row r="2884" spans="1:12" x14ac:dyDescent="0.2">
      <c r="A2884" s="105">
        <v>42304</v>
      </c>
      <c r="B2884" s="7">
        <v>7426</v>
      </c>
      <c r="C2884" s="19" t="s">
        <v>7252</v>
      </c>
      <c r="D2884" s="6">
        <v>6600</v>
      </c>
      <c r="E2884" s="6">
        <v>6600</v>
      </c>
      <c r="F2884" s="6"/>
      <c r="G2884" s="6"/>
      <c r="H2884" s="31">
        <f>E2884-F2884</f>
        <v>6600</v>
      </c>
      <c r="I2884" s="6">
        <f>+I2883+G2884-H2884</f>
        <v>1181519.6204999979</v>
      </c>
      <c r="J2884" s="19" t="s">
        <v>7195</v>
      </c>
      <c r="K2884" s="7"/>
      <c r="L2884" t="s">
        <v>5540</v>
      </c>
    </row>
    <row r="2885" spans="1:12" x14ac:dyDescent="0.2">
      <c r="A2885" s="105">
        <v>42304</v>
      </c>
      <c r="B2885" s="7">
        <v>7427</v>
      </c>
      <c r="C2885" s="19" t="s">
        <v>7545</v>
      </c>
      <c r="D2885" s="6">
        <v>6600</v>
      </c>
      <c r="E2885" s="6">
        <v>6600</v>
      </c>
      <c r="F2885" s="6"/>
      <c r="G2885" s="6"/>
      <c r="H2885" s="31">
        <f>E2885-F2885</f>
        <v>6600</v>
      </c>
      <c r="I2885" s="6">
        <f>+I2884+G2885-H2885</f>
        <v>1174919.6204999979</v>
      </c>
      <c r="J2885" s="19" t="s">
        <v>7195</v>
      </c>
      <c r="K2885" s="7"/>
      <c r="L2885" t="s">
        <v>5540</v>
      </c>
    </row>
    <row r="2886" spans="1:12" x14ac:dyDescent="0.2">
      <c r="A2886" s="105">
        <v>42304</v>
      </c>
      <c r="B2886" s="7">
        <v>7428</v>
      </c>
      <c r="C2886" s="19" t="s">
        <v>7731</v>
      </c>
      <c r="D2886" s="6">
        <v>11000</v>
      </c>
      <c r="E2886" s="6">
        <v>11000</v>
      </c>
      <c r="F2886" s="6"/>
      <c r="G2886" s="6"/>
      <c r="H2886" s="31">
        <f>E2886-F2886</f>
        <v>11000</v>
      </c>
      <c r="I2886" s="6">
        <f>+I2885+G2886-H2886</f>
        <v>1163919.6204999979</v>
      </c>
      <c r="J2886" s="19" t="s">
        <v>7195</v>
      </c>
      <c r="K2886" s="7"/>
      <c r="L2886" t="s">
        <v>5540</v>
      </c>
    </row>
    <row r="2887" spans="1:12" x14ac:dyDescent="0.2">
      <c r="A2887" s="105">
        <v>42304</v>
      </c>
      <c r="B2887" s="7">
        <v>7429</v>
      </c>
      <c r="C2887" s="19" t="s">
        <v>7671</v>
      </c>
      <c r="D2887" s="6">
        <v>6600</v>
      </c>
      <c r="E2887" s="6">
        <v>6600</v>
      </c>
      <c r="F2887" s="6"/>
      <c r="G2887" s="6"/>
      <c r="H2887" s="31">
        <f>E2887-F2887</f>
        <v>6600</v>
      </c>
      <c r="I2887" s="6">
        <f>+I2886+G2887-H2887</f>
        <v>1157319.6204999979</v>
      </c>
      <c r="J2887" s="19" t="s">
        <v>7195</v>
      </c>
      <c r="K2887" s="7"/>
      <c r="L2887" t="s">
        <v>5540</v>
      </c>
    </row>
    <row r="2888" spans="1:12" x14ac:dyDescent="0.2">
      <c r="A2888" s="105">
        <v>42304</v>
      </c>
      <c r="B2888" s="7">
        <v>7430</v>
      </c>
      <c r="C2888" s="19" t="s">
        <v>7695</v>
      </c>
      <c r="D2888" s="6">
        <v>18000</v>
      </c>
      <c r="E2888" s="6">
        <v>18000</v>
      </c>
      <c r="F2888" s="6"/>
      <c r="G2888" s="6"/>
      <c r="H2888" s="31">
        <f>E2888-F2888</f>
        <v>18000</v>
      </c>
      <c r="I2888" s="6">
        <f>+I2887+G2888-H2888</f>
        <v>1139319.6204999979</v>
      </c>
      <c r="J2888" s="19" t="s">
        <v>7730</v>
      </c>
      <c r="K2888" s="7"/>
      <c r="L2888" t="s">
        <v>5540</v>
      </c>
    </row>
    <row r="2889" spans="1:12" x14ac:dyDescent="0.2">
      <c r="A2889" s="105">
        <v>42304</v>
      </c>
      <c r="B2889" s="7">
        <v>7431</v>
      </c>
      <c r="C2889" s="19" t="s">
        <v>5790</v>
      </c>
      <c r="D2889" s="6"/>
      <c r="E2889" s="6"/>
      <c r="F2889" s="6">
        <f>E2889*0.05</f>
        <v>0</v>
      </c>
      <c r="G2889" s="6"/>
      <c r="H2889" s="5">
        <f>E2889-F2889</f>
        <v>0</v>
      </c>
      <c r="I2889" s="6">
        <f>+I2888+G2889-H2889</f>
        <v>1139319.6204999979</v>
      </c>
      <c r="J2889" s="19" t="s">
        <v>5790</v>
      </c>
      <c r="K2889" s="7"/>
      <c r="L2889" t="s">
        <v>5789</v>
      </c>
    </row>
    <row r="2890" spans="1:12" x14ac:dyDescent="0.2">
      <c r="A2890" s="105">
        <v>42304</v>
      </c>
      <c r="B2890" s="7">
        <v>7432</v>
      </c>
      <c r="C2890" s="19" t="s">
        <v>7729</v>
      </c>
      <c r="D2890" s="6">
        <v>1900</v>
      </c>
      <c r="E2890" s="6">
        <v>1900</v>
      </c>
      <c r="F2890" s="6"/>
      <c r="G2890" s="6"/>
      <c r="H2890" s="31">
        <f>E2890-F2890</f>
        <v>1900</v>
      </c>
      <c r="I2890" s="6">
        <f>+I2889+G2890-H2890</f>
        <v>1137419.6204999979</v>
      </c>
      <c r="J2890" s="19" t="s">
        <v>7728</v>
      </c>
      <c r="K2890" s="7"/>
      <c r="L2890" t="s">
        <v>5540</v>
      </c>
    </row>
    <row r="2891" spans="1:12" x14ac:dyDescent="0.2">
      <c r="A2891" s="105">
        <v>42304</v>
      </c>
      <c r="B2891" s="7">
        <v>7433</v>
      </c>
      <c r="C2891" s="19" t="s">
        <v>6294</v>
      </c>
      <c r="D2891" s="6">
        <v>10000</v>
      </c>
      <c r="E2891" s="6">
        <v>10000</v>
      </c>
      <c r="F2891" s="6"/>
      <c r="G2891" s="6"/>
      <c r="H2891" s="31">
        <f>E2891-F2891</f>
        <v>10000</v>
      </c>
      <c r="I2891" s="6">
        <f>+I2890+G2891-H2891</f>
        <v>1127419.6204999979</v>
      </c>
      <c r="J2891" s="19" t="s">
        <v>7535</v>
      </c>
      <c r="K2891" s="7"/>
      <c r="L2891" t="s">
        <v>5540</v>
      </c>
    </row>
    <row r="2892" spans="1:12" x14ac:dyDescent="0.2">
      <c r="A2892" s="105">
        <v>42304</v>
      </c>
      <c r="B2892" s="7">
        <v>7434</v>
      </c>
      <c r="C2892" s="19" t="s">
        <v>6701</v>
      </c>
      <c r="D2892" s="6">
        <v>6000</v>
      </c>
      <c r="E2892" s="6">
        <v>6000</v>
      </c>
      <c r="F2892" s="6"/>
      <c r="G2892" s="6"/>
      <c r="H2892" s="31">
        <f>E2892-F2892</f>
        <v>6000</v>
      </c>
      <c r="I2892" s="6">
        <f>+I2891+G2892-H2892</f>
        <v>1121419.6204999979</v>
      </c>
      <c r="J2892" s="19" t="s">
        <v>7167</v>
      </c>
      <c r="K2892" s="7"/>
      <c r="L2892" t="s">
        <v>5540</v>
      </c>
    </row>
    <row r="2893" spans="1:12" x14ac:dyDescent="0.2">
      <c r="A2893" s="105">
        <v>42304</v>
      </c>
      <c r="B2893" s="7">
        <v>7435</v>
      </c>
      <c r="C2893" s="19" t="s">
        <v>7295</v>
      </c>
      <c r="D2893" s="6">
        <v>6000</v>
      </c>
      <c r="E2893" s="6">
        <v>6000</v>
      </c>
      <c r="F2893" s="6"/>
      <c r="G2893" s="6"/>
      <c r="H2893" s="31">
        <f>E2893-F2893</f>
        <v>6000</v>
      </c>
      <c r="I2893" s="6">
        <f>+I2892+G2893-H2893</f>
        <v>1115419.6204999979</v>
      </c>
      <c r="J2893" s="19" t="s">
        <v>7167</v>
      </c>
      <c r="K2893" s="7"/>
      <c r="L2893" t="s">
        <v>5540</v>
      </c>
    </row>
    <row r="2894" spans="1:12" x14ac:dyDescent="0.2">
      <c r="A2894" s="105">
        <v>42304</v>
      </c>
      <c r="B2894" s="7">
        <v>7436</v>
      </c>
      <c r="C2894" s="19" t="s">
        <v>7127</v>
      </c>
      <c r="D2894" s="6">
        <v>6000</v>
      </c>
      <c r="E2894" s="6">
        <v>6000</v>
      </c>
      <c r="F2894" s="6"/>
      <c r="G2894" s="6"/>
      <c r="H2894" s="31">
        <f>E2894-F2894</f>
        <v>6000</v>
      </c>
      <c r="I2894" s="6">
        <f>+I2893+G2894-H2894</f>
        <v>1109419.6204999979</v>
      </c>
      <c r="J2894" s="19" t="s">
        <v>7167</v>
      </c>
      <c r="K2894" s="7"/>
      <c r="L2894" t="s">
        <v>5540</v>
      </c>
    </row>
    <row r="2895" spans="1:12" x14ac:dyDescent="0.2">
      <c r="A2895" s="105">
        <v>42304</v>
      </c>
      <c r="B2895" s="7">
        <v>7437</v>
      </c>
      <c r="C2895" s="19" t="s">
        <v>5790</v>
      </c>
      <c r="D2895" s="6"/>
      <c r="E2895" s="6"/>
      <c r="F2895" s="6">
        <f>E2895*0.05</f>
        <v>0</v>
      </c>
      <c r="G2895" s="6"/>
      <c r="H2895" s="5">
        <f>E2895-F2895</f>
        <v>0</v>
      </c>
      <c r="I2895" s="6">
        <f>+I2894+G2895-H2895</f>
        <v>1109419.6204999979</v>
      </c>
      <c r="J2895" s="19" t="s">
        <v>5790</v>
      </c>
      <c r="K2895" s="7"/>
      <c r="L2895" t="s">
        <v>5789</v>
      </c>
    </row>
    <row r="2896" spans="1:12" x14ac:dyDescent="0.2">
      <c r="A2896" s="105">
        <v>42304</v>
      </c>
      <c r="B2896" s="7">
        <v>7438</v>
      </c>
      <c r="C2896" s="19" t="s">
        <v>7516</v>
      </c>
      <c r="D2896" s="6">
        <v>6000</v>
      </c>
      <c r="E2896" s="6">
        <v>6000</v>
      </c>
      <c r="F2896" s="6"/>
      <c r="G2896" s="6"/>
      <c r="H2896" s="31">
        <f>E2896-F2896</f>
        <v>6000</v>
      </c>
      <c r="I2896" s="6">
        <f>+I2895+G2896-H2896</f>
        <v>1103419.6204999979</v>
      </c>
      <c r="J2896" s="19" t="s">
        <v>7167</v>
      </c>
      <c r="K2896" s="7"/>
      <c r="L2896" t="s">
        <v>5540</v>
      </c>
    </row>
    <row r="2897" spans="1:12" x14ac:dyDescent="0.2">
      <c r="A2897" s="105">
        <v>42304</v>
      </c>
      <c r="B2897" s="7">
        <v>7439</v>
      </c>
      <c r="C2897" s="19" t="s">
        <v>7427</v>
      </c>
      <c r="D2897" s="6">
        <v>6000</v>
      </c>
      <c r="E2897" s="6">
        <v>6000</v>
      </c>
      <c r="F2897" s="6"/>
      <c r="G2897" s="6"/>
      <c r="H2897" s="31">
        <f>E2897-F2897</f>
        <v>6000</v>
      </c>
      <c r="I2897" s="6">
        <f>+I2896+G2897-H2897</f>
        <v>1097419.6204999979</v>
      </c>
      <c r="J2897" s="19" t="s">
        <v>7167</v>
      </c>
      <c r="K2897" s="7"/>
      <c r="L2897" t="s">
        <v>5540</v>
      </c>
    </row>
    <row r="2898" spans="1:12" x14ac:dyDescent="0.2">
      <c r="A2898" s="105">
        <v>42304</v>
      </c>
      <c r="B2898" s="7">
        <v>7440</v>
      </c>
      <c r="C2898" s="19" t="s">
        <v>5790</v>
      </c>
      <c r="D2898" s="6"/>
      <c r="E2898" s="6"/>
      <c r="F2898" s="6">
        <f>E2898*0.05</f>
        <v>0</v>
      </c>
      <c r="G2898" s="6"/>
      <c r="H2898" s="5">
        <f>E2898-F2898</f>
        <v>0</v>
      </c>
      <c r="I2898" s="6">
        <f>+I2897+G2898-H2898</f>
        <v>1097419.6204999979</v>
      </c>
      <c r="J2898" s="19" t="s">
        <v>5790</v>
      </c>
      <c r="K2898" s="7"/>
      <c r="L2898" t="s">
        <v>5789</v>
      </c>
    </row>
    <row r="2899" spans="1:12" x14ac:dyDescent="0.2">
      <c r="A2899" s="105">
        <v>42306</v>
      </c>
      <c r="B2899" s="7">
        <v>7441</v>
      </c>
      <c r="C2899" s="19" t="s">
        <v>6206</v>
      </c>
      <c r="D2899" s="6">
        <v>2600</v>
      </c>
      <c r="E2899" s="6">
        <v>2600</v>
      </c>
      <c r="F2899" s="6"/>
      <c r="G2899" s="6"/>
      <c r="H2899" s="31">
        <f>E2899-F2899</f>
        <v>2600</v>
      </c>
      <c r="I2899" s="6">
        <f>+I2898+G2899-H2899</f>
        <v>1094819.6204999979</v>
      </c>
      <c r="J2899" s="19" t="s">
        <v>7627</v>
      </c>
      <c r="K2899" s="7"/>
      <c r="L2899" t="s">
        <v>5540</v>
      </c>
    </row>
    <row r="2900" spans="1:12" x14ac:dyDescent="0.2">
      <c r="A2900" s="105">
        <v>42306</v>
      </c>
      <c r="B2900" s="7">
        <v>7442</v>
      </c>
      <c r="C2900" s="19" t="s">
        <v>7365</v>
      </c>
      <c r="D2900" s="6">
        <v>4700</v>
      </c>
      <c r="E2900" s="6">
        <v>4700</v>
      </c>
      <c r="F2900" s="6"/>
      <c r="G2900" s="6"/>
      <c r="H2900" s="31">
        <f>E2900-F2900</f>
        <v>4700</v>
      </c>
      <c r="I2900" s="6">
        <f>+I2899+G2900-H2900</f>
        <v>1090119.6204999979</v>
      </c>
      <c r="J2900" s="19" t="s">
        <v>7364</v>
      </c>
      <c r="K2900" s="7">
        <v>5</v>
      </c>
      <c r="L2900" t="s">
        <v>5540</v>
      </c>
    </row>
    <row r="2901" spans="1:12" x14ac:dyDescent="0.2">
      <c r="A2901" s="105">
        <v>42306</v>
      </c>
      <c r="B2901" s="7">
        <v>7443</v>
      </c>
      <c r="C2901" s="19" t="s">
        <v>6752</v>
      </c>
      <c r="D2901" s="6">
        <v>36881</v>
      </c>
      <c r="E2901" s="6">
        <v>36881</v>
      </c>
      <c r="F2901" s="6">
        <f>E2901*0.05</f>
        <v>1844.0500000000002</v>
      </c>
      <c r="G2901" s="6"/>
      <c r="H2901" s="31">
        <f>E2901-F2901</f>
        <v>35036.949999999997</v>
      </c>
      <c r="I2901" s="6">
        <f>+I2900+G2901-H2901</f>
        <v>1055082.6704999979</v>
      </c>
      <c r="J2901" s="19" t="s">
        <v>48</v>
      </c>
      <c r="K2901" s="7">
        <v>5</v>
      </c>
      <c r="L2901" t="s">
        <v>5540</v>
      </c>
    </row>
    <row r="2902" spans="1:12" x14ac:dyDescent="0.2">
      <c r="A2902" s="105">
        <v>42306</v>
      </c>
      <c r="B2902" s="7">
        <v>7444</v>
      </c>
      <c r="C2902" s="19" t="s">
        <v>6291</v>
      </c>
      <c r="D2902" s="6">
        <v>8068</v>
      </c>
      <c r="E2902" s="6">
        <v>8068</v>
      </c>
      <c r="F2902" s="6">
        <f>E2902*0.05</f>
        <v>403.40000000000003</v>
      </c>
      <c r="G2902" s="6"/>
      <c r="H2902" s="31">
        <f>E2902-F2902</f>
        <v>7664.6</v>
      </c>
      <c r="I2902" s="6">
        <f>+I2901+G2902-H2902</f>
        <v>1047418.0704999979</v>
      </c>
      <c r="J2902" s="19" t="s">
        <v>7170</v>
      </c>
      <c r="K2902" s="7">
        <v>5</v>
      </c>
      <c r="L2902" t="s">
        <v>5540</v>
      </c>
    </row>
    <row r="2903" spans="1:12" x14ac:dyDescent="0.2">
      <c r="A2903" s="105">
        <v>42306</v>
      </c>
      <c r="B2903" s="7">
        <v>7445</v>
      </c>
      <c r="C2903" s="19" t="s">
        <v>120</v>
      </c>
      <c r="D2903" s="6">
        <v>36030.550000000003</v>
      </c>
      <c r="E2903" s="6">
        <v>36030.550000000003</v>
      </c>
      <c r="F2903" s="6">
        <v>1526.72</v>
      </c>
      <c r="G2903" s="6"/>
      <c r="H2903" s="31">
        <f>E2903-F2903</f>
        <v>34503.83</v>
      </c>
      <c r="I2903" s="6">
        <f>+I2902+G2903-H2903</f>
        <v>1012914.240499998</v>
      </c>
      <c r="J2903" s="19" t="s">
        <v>7725</v>
      </c>
      <c r="K2903" s="7">
        <v>5</v>
      </c>
      <c r="L2903" t="s">
        <v>5540</v>
      </c>
    </row>
    <row r="2904" spans="1:12" x14ac:dyDescent="0.2">
      <c r="A2904" s="105">
        <v>42306</v>
      </c>
      <c r="B2904" s="7">
        <v>7446</v>
      </c>
      <c r="C2904" s="19" t="s">
        <v>126</v>
      </c>
      <c r="D2904" s="6">
        <v>4964</v>
      </c>
      <c r="E2904" s="6">
        <v>4964</v>
      </c>
      <c r="F2904" s="6">
        <f>E2904*0.05</f>
        <v>248.20000000000002</v>
      </c>
      <c r="G2904" s="6"/>
      <c r="H2904" s="31">
        <f>E2904-F2904</f>
        <v>4715.8</v>
      </c>
      <c r="I2904" s="6">
        <f>+I2903+G2904-H2904</f>
        <v>1008198.4404999979</v>
      </c>
      <c r="J2904" s="19" t="s">
        <v>5851</v>
      </c>
      <c r="K2904" s="7">
        <v>5</v>
      </c>
      <c r="L2904" t="s">
        <v>5540</v>
      </c>
    </row>
    <row r="2905" spans="1:12" x14ac:dyDescent="0.2">
      <c r="A2905" s="105">
        <v>42306</v>
      </c>
      <c r="B2905" s="7">
        <v>7447</v>
      </c>
      <c r="C2905" s="19" t="s">
        <v>6226</v>
      </c>
      <c r="D2905" s="6">
        <v>20691.75</v>
      </c>
      <c r="E2905" s="6">
        <v>20691.75</v>
      </c>
      <c r="F2905" s="6">
        <f>E2905*0.05</f>
        <v>1034.5875000000001</v>
      </c>
      <c r="G2905" s="6"/>
      <c r="H2905" s="31">
        <f>E2905-F2905</f>
        <v>19657.162499999999</v>
      </c>
      <c r="I2905" s="6">
        <f>+I2904+G2905-H2905</f>
        <v>988541.27799999795</v>
      </c>
      <c r="J2905" s="19" t="s">
        <v>7727</v>
      </c>
      <c r="K2905" s="7">
        <v>5</v>
      </c>
      <c r="L2905" t="s">
        <v>5540</v>
      </c>
    </row>
    <row r="2906" spans="1:12" x14ac:dyDescent="0.2">
      <c r="A2906" s="105">
        <v>42306</v>
      </c>
      <c r="B2906" s="7">
        <v>7448</v>
      </c>
      <c r="C2906" s="19" t="s">
        <v>6015</v>
      </c>
      <c r="D2906" s="6">
        <v>22987.08</v>
      </c>
      <c r="E2906" s="6">
        <v>22987.08</v>
      </c>
      <c r="F2906" s="6"/>
      <c r="G2906" s="6"/>
      <c r="H2906" s="31">
        <f>E2906-F2906</f>
        <v>22987.08</v>
      </c>
      <c r="I2906" s="6">
        <f>+I2905+G2906-H2906</f>
        <v>965554.197999998</v>
      </c>
      <c r="J2906" s="19" t="s">
        <v>7517</v>
      </c>
      <c r="K2906" s="7">
        <v>5</v>
      </c>
      <c r="L2906" t="s">
        <v>5540</v>
      </c>
    </row>
    <row r="2907" spans="1:12" x14ac:dyDescent="0.2">
      <c r="A2907" s="105">
        <v>42306</v>
      </c>
      <c r="B2907" s="7">
        <v>7449</v>
      </c>
      <c r="C2907" s="19" t="s">
        <v>6929</v>
      </c>
      <c r="D2907" s="6">
        <v>176755.81</v>
      </c>
      <c r="E2907" s="6">
        <v>176755.81</v>
      </c>
      <c r="F2907" s="6">
        <f>E2907*0.05</f>
        <v>8837.790500000001</v>
      </c>
      <c r="G2907" s="6"/>
      <c r="H2907" s="31">
        <f>E2907-F2907</f>
        <v>167918.01949999999</v>
      </c>
      <c r="I2907" s="6">
        <f>+I2906+G2907-H2907</f>
        <v>797636.17849999806</v>
      </c>
      <c r="J2907" s="19" t="s">
        <v>7186</v>
      </c>
      <c r="K2907" s="7">
        <v>5</v>
      </c>
      <c r="L2907" t="s">
        <v>5540</v>
      </c>
    </row>
    <row r="2908" spans="1:12" x14ac:dyDescent="0.2">
      <c r="A2908" s="105">
        <v>42306</v>
      </c>
      <c r="B2908" s="7">
        <v>7450</v>
      </c>
      <c r="C2908" s="19" t="s">
        <v>582</v>
      </c>
      <c r="D2908" s="6">
        <v>17370</v>
      </c>
      <c r="E2908" s="6">
        <v>17370</v>
      </c>
      <c r="F2908" s="6">
        <v>736.02</v>
      </c>
      <c r="G2908" s="6"/>
      <c r="H2908" s="31">
        <f>E2908-F2908</f>
        <v>16633.98</v>
      </c>
      <c r="I2908" s="6">
        <f>+I2907+G2908-H2908</f>
        <v>781002.19849999808</v>
      </c>
      <c r="J2908" s="19" t="s">
        <v>7726</v>
      </c>
      <c r="K2908" s="7">
        <v>5</v>
      </c>
      <c r="L2908" t="s">
        <v>5540</v>
      </c>
    </row>
    <row r="2909" spans="1:12" x14ac:dyDescent="0.2">
      <c r="A2909" s="105">
        <v>42306</v>
      </c>
      <c r="B2909" s="7">
        <v>7451</v>
      </c>
      <c r="C2909" s="19" t="s">
        <v>5871</v>
      </c>
      <c r="D2909" s="6">
        <v>20000</v>
      </c>
      <c r="E2909" s="6">
        <v>20000</v>
      </c>
      <c r="F2909" s="6">
        <f>E2909*0.05</f>
        <v>1000</v>
      </c>
      <c r="G2909" s="6"/>
      <c r="H2909" s="31">
        <f>E2909-F2909</f>
        <v>19000</v>
      </c>
      <c r="I2909" s="6">
        <f>+I2908+G2909-H2909</f>
        <v>762002.19849999808</v>
      </c>
      <c r="J2909" s="19" t="s">
        <v>7293</v>
      </c>
      <c r="K2909" s="7">
        <v>5</v>
      </c>
      <c r="L2909" t="s">
        <v>5540</v>
      </c>
    </row>
    <row r="2910" spans="1:12" x14ac:dyDescent="0.2">
      <c r="A2910" s="105">
        <v>42306</v>
      </c>
      <c r="B2910" s="7">
        <v>7452</v>
      </c>
      <c r="C2910" s="19" t="s">
        <v>2921</v>
      </c>
      <c r="D2910" s="6">
        <v>95580</v>
      </c>
      <c r="E2910" s="6">
        <v>95580</v>
      </c>
      <c r="F2910" s="6">
        <v>4050</v>
      </c>
      <c r="G2910" s="6"/>
      <c r="H2910" s="31">
        <f>E2910-F2910</f>
        <v>91530</v>
      </c>
      <c r="I2910" s="6">
        <f>+I2909+G2910-H2910</f>
        <v>670472.19849999808</v>
      </c>
      <c r="J2910" s="19" t="s">
        <v>5941</v>
      </c>
      <c r="K2910" s="7">
        <v>5</v>
      </c>
      <c r="L2910" t="s">
        <v>5540</v>
      </c>
    </row>
    <row r="2911" spans="1:12" x14ac:dyDescent="0.2">
      <c r="A2911" s="105">
        <v>42306</v>
      </c>
      <c r="B2911" s="7">
        <v>7453</v>
      </c>
      <c r="C2911" s="19" t="s">
        <v>5790</v>
      </c>
      <c r="D2911" s="6"/>
      <c r="E2911" s="6"/>
      <c r="F2911" s="6">
        <f>E2911*0.05</f>
        <v>0</v>
      </c>
      <c r="G2911" s="6"/>
      <c r="H2911" s="5">
        <f>E2911-F2911</f>
        <v>0</v>
      </c>
      <c r="I2911" s="6">
        <f>+I2910+G2911-H2911</f>
        <v>670472.19849999808</v>
      </c>
      <c r="J2911" s="19" t="s">
        <v>5790</v>
      </c>
      <c r="K2911" s="7"/>
      <c r="L2911" t="s">
        <v>5789</v>
      </c>
    </row>
    <row r="2912" spans="1:12" x14ac:dyDescent="0.2">
      <c r="A2912" s="105">
        <v>42306</v>
      </c>
      <c r="B2912" s="7">
        <v>7454</v>
      </c>
      <c r="C2912" s="19" t="s">
        <v>5564</v>
      </c>
      <c r="D2912" s="6">
        <v>21358.78</v>
      </c>
      <c r="E2912" s="6">
        <v>21358.78</v>
      </c>
      <c r="F2912" s="6">
        <v>905.03</v>
      </c>
      <c r="G2912" s="6"/>
      <c r="H2912" s="31">
        <f>E2912-F2912</f>
        <v>20453.75</v>
      </c>
      <c r="I2912" s="6">
        <f>+I2911+G2912-H2912</f>
        <v>650018.44849999808</v>
      </c>
      <c r="J2912" s="19" t="s">
        <v>7725</v>
      </c>
      <c r="K2912" s="7">
        <v>5</v>
      </c>
      <c r="L2912" t="s">
        <v>5540</v>
      </c>
    </row>
    <row r="2913" spans="1:12" x14ac:dyDescent="0.2">
      <c r="A2913" s="105">
        <v>42306</v>
      </c>
      <c r="B2913" s="7">
        <v>7455</v>
      </c>
      <c r="C2913" s="19" t="s">
        <v>7161</v>
      </c>
      <c r="D2913" s="6">
        <v>4875</v>
      </c>
      <c r="E2913" s="6">
        <v>4875</v>
      </c>
      <c r="F2913" s="6">
        <f>E2913*0.05</f>
        <v>243.75</v>
      </c>
      <c r="G2913" s="6"/>
      <c r="H2913" s="31">
        <f>E2913-F2913</f>
        <v>4631.25</v>
      </c>
      <c r="I2913" s="6">
        <f>+I2912+G2913-H2913</f>
        <v>645387.19849999808</v>
      </c>
      <c r="J2913" s="19" t="s">
        <v>7651</v>
      </c>
      <c r="K2913" s="7">
        <v>5</v>
      </c>
      <c r="L2913" t="s">
        <v>5540</v>
      </c>
    </row>
    <row r="2914" spans="1:12" x14ac:dyDescent="0.2">
      <c r="A2914" s="105">
        <v>42306</v>
      </c>
      <c r="B2914" s="7">
        <v>7456</v>
      </c>
      <c r="C2914" s="19" t="s">
        <v>267</v>
      </c>
      <c r="D2914" s="6">
        <v>5940</v>
      </c>
      <c r="E2914" s="6">
        <v>5940</v>
      </c>
      <c r="F2914" s="6">
        <v>251.7</v>
      </c>
      <c r="G2914" s="6"/>
      <c r="H2914" s="31">
        <f>E2914-F2914</f>
        <v>5688.3</v>
      </c>
      <c r="I2914" s="6">
        <f>+I2913+G2914-H2914</f>
        <v>639698.89849999803</v>
      </c>
      <c r="J2914" s="19" t="s">
        <v>7724</v>
      </c>
      <c r="K2914" s="7">
        <v>5</v>
      </c>
      <c r="L2914" t="s">
        <v>5540</v>
      </c>
    </row>
    <row r="2915" spans="1:12" x14ac:dyDescent="0.2">
      <c r="A2915" s="105">
        <v>42306</v>
      </c>
      <c r="B2915" s="7">
        <v>7457</v>
      </c>
      <c r="C2915" s="19" t="s">
        <v>7533</v>
      </c>
      <c r="D2915" s="6">
        <v>32147.919999999998</v>
      </c>
      <c r="E2915" s="6">
        <v>32147.919999999998</v>
      </c>
      <c r="F2915" s="6">
        <v>1362.2</v>
      </c>
      <c r="G2915" s="6"/>
      <c r="H2915" s="31">
        <f>E2915-F2915</f>
        <v>30785.719999999998</v>
      </c>
      <c r="I2915" s="6">
        <f>+I2914+G2915-H2915</f>
        <v>608913.17849999806</v>
      </c>
      <c r="J2915" s="19" t="s">
        <v>889</v>
      </c>
      <c r="K2915" s="7">
        <v>5</v>
      </c>
      <c r="L2915" t="s">
        <v>5540</v>
      </c>
    </row>
    <row r="2916" spans="1:12" x14ac:dyDescent="0.2">
      <c r="A2916" s="105">
        <v>42306</v>
      </c>
      <c r="B2916" s="7">
        <v>7458</v>
      </c>
      <c r="C2916" s="19" t="s">
        <v>7294</v>
      </c>
      <c r="D2916" s="6">
        <v>8800</v>
      </c>
      <c r="E2916" s="6">
        <v>8800</v>
      </c>
      <c r="F2916" s="6">
        <f>E2916*0.05</f>
        <v>440</v>
      </c>
      <c r="G2916" s="6"/>
      <c r="H2916" s="31">
        <f>E2916-F2916</f>
        <v>8360</v>
      </c>
      <c r="I2916" s="6">
        <f>+I2915+G2916-H2916</f>
        <v>600553.17849999806</v>
      </c>
      <c r="J2916" s="19" t="s">
        <v>2030</v>
      </c>
      <c r="K2916" s="7">
        <v>5</v>
      </c>
      <c r="L2916" t="s">
        <v>5540</v>
      </c>
    </row>
    <row r="2917" spans="1:12" x14ac:dyDescent="0.2">
      <c r="A2917" s="105">
        <v>42306</v>
      </c>
      <c r="B2917" s="7">
        <v>7459</v>
      </c>
      <c r="C2917" s="19" t="s">
        <v>5676</v>
      </c>
      <c r="D2917" s="6">
        <v>6600</v>
      </c>
      <c r="E2917" s="6">
        <v>6600</v>
      </c>
      <c r="F2917" s="6">
        <v>279.66000000000003</v>
      </c>
      <c r="G2917" s="6"/>
      <c r="H2917" s="31">
        <f>E2917-F2917</f>
        <v>6320.34</v>
      </c>
      <c r="I2917" s="6">
        <f>+I2916+G2917-H2917</f>
        <v>594232.83849999809</v>
      </c>
      <c r="J2917" s="19" t="s">
        <v>7723</v>
      </c>
      <c r="K2917" s="7">
        <v>5</v>
      </c>
      <c r="L2917" t="s">
        <v>5540</v>
      </c>
    </row>
    <row r="2918" spans="1:12" x14ac:dyDescent="0.2">
      <c r="A2918" s="105">
        <v>42306</v>
      </c>
      <c r="B2918" s="7">
        <v>7460</v>
      </c>
      <c r="C2918" s="19" t="s">
        <v>7497</v>
      </c>
      <c r="D2918" s="6">
        <v>2000</v>
      </c>
      <c r="E2918" s="6">
        <v>2000</v>
      </c>
      <c r="F2918" s="6"/>
      <c r="G2918" s="6"/>
      <c r="H2918" s="31">
        <f>E2918-F2918</f>
        <v>2000</v>
      </c>
      <c r="I2918" s="6">
        <f>+I2917+G2918-H2918</f>
        <v>592232.83849999809</v>
      </c>
      <c r="J2918" s="19" t="s">
        <v>7722</v>
      </c>
      <c r="K2918" s="7"/>
      <c r="L2918" t="s">
        <v>5540</v>
      </c>
    </row>
    <row r="2919" spans="1:12" x14ac:dyDescent="0.2">
      <c r="A2919" s="105">
        <v>42306</v>
      </c>
      <c r="B2919" s="7">
        <v>7461</v>
      </c>
      <c r="C2919" s="19" t="s">
        <v>5550</v>
      </c>
      <c r="D2919" s="6">
        <v>8433</v>
      </c>
      <c r="E2919" s="6">
        <v>8433</v>
      </c>
      <c r="F2919" s="6">
        <f>E2919*0.05</f>
        <v>421.65000000000003</v>
      </c>
      <c r="G2919" s="6"/>
      <c r="H2919" s="31">
        <f>E2919-F2919</f>
        <v>8011.35</v>
      </c>
      <c r="I2919" s="6">
        <f>+I2918+G2919-H2919</f>
        <v>584221.48849999812</v>
      </c>
      <c r="J2919" s="19" t="s">
        <v>4801</v>
      </c>
      <c r="K2919" s="7">
        <v>5</v>
      </c>
      <c r="L2919" t="s">
        <v>5540</v>
      </c>
    </row>
    <row r="2920" spans="1:12" x14ac:dyDescent="0.2">
      <c r="A2920" s="105">
        <v>42306</v>
      </c>
      <c r="B2920" s="7">
        <v>7462</v>
      </c>
      <c r="C2920" s="19" t="s">
        <v>6015</v>
      </c>
      <c r="D2920" s="6">
        <v>9393.42</v>
      </c>
      <c r="E2920" s="6">
        <v>9393.42</v>
      </c>
      <c r="F2920" s="6"/>
      <c r="G2920" s="6"/>
      <c r="H2920" s="31">
        <f>E2920-F2920</f>
        <v>9393.42</v>
      </c>
      <c r="I2920" s="6">
        <f>+I2919+G2920-H2920</f>
        <v>574828.06849999807</v>
      </c>
      <c r="J2920" s="19" t="s">
        <v>7610</v>
      </c>
      <c r="K2920" s="7">
        <v>5</v>
      </c>
      <c r="L2920" t="s">
        <v>5540</v>
      </c>
    </row>
    <row r="2921" spans="1:12" x14ac:dyDescent="0.2">
      <c r="A2921" s="105">
        <v>42306</v>
      </c>
      <c r="B2921" s="7">
        <v>7463</v>
      </c>
      <c r="C2921" s="19" t="s">
        <v>5790</v>
      </c>
      <c r="D2921" s="6"/>
      <c r="E2921" s="6"/>
      <c r="F2921" s="6">
        <f>E2921*0.05</f>
        <v>0</v>
      </c>
      <c r="G2921" s="6"/>
      <c r="H2921" s="5">
        <f>E2921-F2921</f>
        <v>0</v>
      </c>
      <c r="I2921" s="6">
        <f>+I2920+G2921-H2921</f>
        <v>574828.06849999807</v>
      </c>
      <c r="J2921" s="19" t="s">
        <v>5790</v>
      </c>
      <c r="K2921" s="7"/>
      <c r="L2921" t="s">
        <v>5789</v>
      </c>
    </row>
    <row r="2922" spans="1:12" x14ac:dyDescent="0.2">
      <c r="A2922" s="105">
        <v>42306</v>
      </c>
      <c r="B2922" s="7">
        <v>7464</v>
      </c>
      <c r="C2922" s="19" t="s">
        <v>7605</v>
      </c>
      <c r="D2922" s="6">
        <v>3020.8</v>
      </c>
      <c r="E2922" s="6">
        <v>3020.8</v>
      </c>
      <c r="F2922" s="6">
        <v>95.38</v>
      </c>
      <c r="G2922" s="6"/>
      <c r="H2922" s="31">
        <f>E2922-F2922</f>
        <v>2925.42</v>
      </c>
      <c r="I2922" s="6">
        <f>+I2921+G2922-H2922</f>
        <v>571902.64849999803</v>
      </c>
      <c r="J2922" s="19" t="s">
        <v>7721</v>
      </c>
      <c r="K2922" s="7">
        <v>5</v>
      </c>
      <c r="L2922" t="s">
        <v>5540</v>
      </c>
    </row>
    <row r="2923" spans="1:12" x14ac:dyDescent="0.2">
      <c r="A2923" s="105">
        <v>42306</v>
      </c>
      <c r="B2923" s="7">
        <v>7465</v>
      </c>
      <c r="C2923" s="19" t="s">
        <v>7531</v>
      </c>
      <c r="D2923" s="6">
        <v>2000</v>
      </c>
      <c r="E2923" s="6">
        <v>2000</v>
      </c>
      <c r="F2923" s="6">
        <v>200</v>
      </c>
      <c r="G2923" s="6"/>
      <c r="H2923" s="31">
        <f>E2923-F2923</f>
        <v>1800</v>
      </c>
      <c r="I2923" s="6">
        <f>+I2922+G2923-H2923</f>
        <v>570102.64849999803</v>
      </c>
      <c r="J2923" s="19" t="s">
        <v>7656</v>
      </c>
      <c r="K2923" s="7">
        <v>5</v>
      </c>
      <c r="L2923" t="s">
        <v>5540</v>
      </c>
    </row>
    <row r="2924" spans="1:12" x14ac:dyDescent="0.2">
      <c r="A2924" s="105">
        <v>42306</v>
      </c>
      <c r="B2924" s="7">
        <v>7466</v>
      </c>
      <c r="C2924" s="19" t="s">
        <v>7466</v>
      </c>
      <c r="D2924" s="6">
        <v>4000</v>
      </c>
      <c r="E2924" s="6">
        <v>4000</v>
      </c>
      <c r="F2924" s="6"/>
      <c r="G2924" s="6"/>
      <c r="H2924" s="31">
        <f>E2924-F2924</f>
        <v>4000</v>
      </c>
      <c r="I2924" s="6">
        <f>+I2923+G2924-H2924</f>
        <v>566102.64849999803</v>
      </c>
      <c r="J2924" s="19" t="s">
        <v>3820</v>
      </c>
      <c r="K2924" s="7"/>
      <c r="L2924" t="s">
        <v>5540</v>
      </c>
    </row>
    <row r="2925" spans="1:12" x14ac:dyDescent="0.2">
      <c r="A2925" s="105">
        <v>42306</v>
      </c>
      <c r="B2925" s="7">
        <v>7467</v>
      </c>
      <c r="C2925" s="19" t="s">
        <v>6385</v>
      </c>
      <c r="D2925" s="6">
        <v>5450</v>
      </c>
      <c r="E2925" s="6">
        <v>5450</v>
      </c>
      <c r="F2925" s="6">
        <f>E2925*0.05</f>
        <v>272.5</v>
      </c>
      <c r="G2925" s="6"/>
      <c r="H2925" s="31">
        <f>E2925-F2925</f>
        <v>5177.5</v>
      </c>
      <c r="I2925" s="6">
        <f>+I2924+G2925-H2925</f>
        <v>560925.14849999803</v>
      </c>
      <c r="J2925" s="19" t="s">
        <v>6196</v>
      </c>
      <c r="K2925" s="7">
        <v>5</v>
      </c>
      <c r="L2925" t="s">
        <v>5540</v>
      </c>
    </row>
    <row r="2926" spans="1:12" x14ac:dyDescent="0.2">
      <c r="A2926" s="105">
        <v>42306</v>
      </c>
      <c r="B2926" s="7">
        <v>7468</v>
      </c>
      <c r="C2926" s="19" t="s">
        <v>7720</v>
      </c>
      <c r="D2926" s="6">
        <v>15600</v>
      </c>
      <c r="E2926" s="6">
        <v>15600</v>
      </c>
      <c r="F2926" s="6">
        <v>660.63</v>
      </c>
      <c r="G2926" s="6"/>
      <c r="H2926" s="31">
        <f>E2926-F2926</f>
        <v>14939.37</v>
      </c>
      <c r="I2926" s="6">
        <f>+I2925+G2926-H2926</f>
        <v>545985.77849999804</v>
      </c>
      <c r="J2926" s="19" t="s">
        <v>7719</v>
      </c>
      <c r="K2926" s="7">
        <v>5</v>
      </c>
      <c r="L2926" t="s">
        <v>5540</v>
      </c>
    </row>
    <row r="2927" spans="1:12" x14ac:dyDescent="0.2">
      <c r="A2927" s="105">
        <v>42306</v>
      </c>
      <c r="B2927" s="7">
        <v>7469</v>
      </c>
      <c r="C2927" s="19" t="s">
        <v>7362</v>
      </c>
      <c r="D2927" s="6">
        <v>8000</v>
      </c>
      <c r="E2927" s="6">
        <v>8000</v>
      </c>
      <c r="F2927" s="6">
        <v>338.98</v>
      </c>
      <c r="G2927" s="6"/>
      <c r="H2927" s="31">
        <f>E2927-F2927</f>
        <v>7661.02</v>
      </c>
      <c r="I2927" s="6">
        <f>+I2926+G2927-H2927</f>
        <v>538324.75849999802</v>
      </c>
      <c r="J2927" s="19" t="s">
        <v>7718</v>
      </c>
      <c r="K2927" s="7">
        <v>5</v>
      </c>
      <c r="L2927" t="s">
        <v>5540</v>
      </c>
    </row>
    <row r="2928" spans="1:12" x14ac:dyDescent="0.2">
      <c r="A2928" s="105">
        <v>42306</v>
      </c>
      <c r="B2928" s="7">
        <v>7470</v>
      </c>
      <c r="C2928" s="20" t="s">
        <v>5790</v>
      </c>
      <c r="D2928" s="6"/>
      <c r="E2928" s="6"/>
      <c r="F2928" s="6"/>
      <c r="G2928" s="6"/>
      <c r="H2928" s="5">
        <f>E2928-F2928</f>
        <v>0</v>
      </c>
      <c r="I2928" s="6">
        <f>+I2927+G2928-H2928</f>
        <v>538324.75849999802</v>
      </c>
      <c r="J2928" s="20" t="s">
        <v>5790</v>
      </c>
      <c r="K2928" s="7">
        <v>5</v>
      </c>
      <c r="L2928" t="s">
        <v>5789</v>
      </c>
    </row>
    <row r="2929" spans="1:12" x14ac:dyDescent="0.2">
      <c r="A2929" s="105">
        <v>42306</v>
      </c>
      <c r="B2929" s="7">
        <v>7471</v>
      </c>
      <c r="C2929" s="19" t="s">
        <v>6442</v>
      </c>
      <c r="D2929" s="6">
        <v>1000</v>
      </c>
      <c r="E2929" s="6">
        <v>1000</v>
      </c>
      <c r="F2929" s="6"/>
      <c r="G2929" s="6"/>
      <c r="H2929" s="31">
        <f>E2929-F2929</f>
        <v>1000</v>
      </c>
      <c r="I2929" s="6">
        <f>+I2928+G2929-H2929</f>
        <v>537324.75849999802</v>
      </c>
      <c r="J2929" s="19" t="s">
        <v>3820</v>
      </c>
      <c r="K2929" s="7"/>
      <c r="L2929" t="s">
        <v>5540</v>
      </c>
    </row>
    <row r="2930" spans="1:12" x14ac:dyDescent="0.2">
      <c r="A2930" s="105">
        <v>42306</v>
      </c>
      <c r="B2930" s="7">
        <v>7472</v>
      </c>
      <c r="C2930" s="19" t="s">
        <v>7717</v>
      </c>
      <c r="D2930" s="6">
        <v>300</v>
      </c>
      <c r="E2930" s="6">
        <v>300</v>
      </c>
      <c r="F2930" s="6"/>
      <c r="G2930" s="6"/>
      <c r="H2930" s="31">
        <f>E2930-F2930</f>
        <v>300</v>
      </c>
      <c r="I2930" s="6">
        <f>+I2929+G2930-H2930</f>
        <v>537024.75849999802</v>
      </c>
      <c r="J2930" s="19" t="s">
        <v>7716</v>
      </c>
      <c r="K2930" s="7"/>
      <c r="L2930" t="s">
        <v>5540</v>
      </c>
    </row>
    <row r="2931" spans="1:12" x14ac:dyDescent="0.2">
      <c r="A2931" s="105">
        <v>42306</v>
      </c>
      <c r="B2931" s="7">
        <v>7473</v>
      </c>
      <c r="C2931" s="19" t="s">
        <v>6206</v>
      </c>
      <c r="D2931" s="6">
        <v>3000</v>
      </c>
      <c r="E2931" s="6">
        <v>3000</v>
      </c>
      <c r="F2931" s="6"/>
      <c r="G2931" s="6"/>
      <c r="H2931" s="31">
        <f>E2931-F2931</f>
        <v>3000</v>
      </c>
      <c r="I2931" s="6">
        <f>+I2930+G2931-H2931</f>
        <v>534024.75849999802</v>
      </c>
      <c r="J2931" s="19" t="s">
        <v>7715</v>
      </c>
      <c r="K2931" s="7"/>
      <c r="L2931" t="s">
        <v>5540</v>
      </c>
    </row>
    <row r="2932" spans="1:12" x14ac:dyDescent="0.2">
      <c r="A2932" s="105">
        <v>42306</v>
      </c>
      <c r="B2932" s="7">
        <v>7474</v>
      </c>
      <c r="C2932" s="19" t="s">
        <v>5790</v>
      </c>
      <c r="D2932" s="6"/>
      <c r="E2932" s="6"/>
      <c r="F2932" s="6">
        <f>E2932*0.05</f>
        <v>0</v>
      </c>
      <c r="G2932" s="6"/>
      <c r="H2932" s="5">
        <f>E2932-F2932</f>
        <v>0</v>
      </c>
      <c r="I2932" s="6">
        <f>+I2931+G2932-H2932</f>
        <v>534024.75849999802</v>
      </c>
      <c r="J2932" s="19" t="s">
        <v>5790</v>
      </c>
      <c r="K2932" s="7"/>
      <c r="L2932" t="s">
        <v>5789</v>
      </c>
    </row>
    <row r="2933" spans="1:12" x14ac:dyDescent="0.2">
      <c r="A2933" s="105">
        <v>42307</v>
      </c>
      <c r="B2933" s="7">
        <v>7475</v>
      </c>
      <c r="C2933" s="20" t="s">
        <v>7458</v>
      </c>
      <c r="D2933" s="6">
        <v>6500</v>
      </c>
      <c r="E2933" s="6">
        <v>6500</v>
      </c>
      <c r="F2933" s="6"/>
      <c r="G2933" s="6"/>
      <c r="H2933" s="31">
        <f>E2933-F2933</f>
        <v>6500</v>
      </c>
      <c r="I2933" s="6">
        <f>+I2932+G2933-H2933</f>
        <v>527524.75849999802</v>
      </c>
      <c r="J2933" s="20" t="s">
        <v>6798</v>
      </c>
      <c r="K2933" s="7"/>
      <c r="L2933" t="s">
        <v>5540</v>
      </c>
    </row>
    <row r="2934" spans="1:12" x14ac:dyDescent="0.2">
      <c r="A2934" s="105">
        <v>42307</v>
      </c>
      <c r="B2934" s="7">
        <v>7476</v>
      </c>
      <c r="C2934" s="20" t="s">
        <v>7638</v>
      </c>
      <c r="D2934" s="6">
        <v>4450</v>
      </c>
      <c r="E2934" s="6">
        <v>4450</v>
      </c>
      <c r="F2934" s="6">
        <v>445</v>
      </c>
      <c r="G2934" s="6"/>
      <c r="H2934" s="31">
        <f>E2934-F2934</f>
        <v>4005</v>
      </c>
      <c r="I2934" s="6">
        <f>+I2933+G2934-H2934</f>
        <v>523519.75849999802</v>
      </c>
      <c r="J2934" s="19" t="s">
        <v>7432</v>
      </c>
      <c r="K2934" s="7"/>
      <c r="L2934" t="s">
        <v>5540</v>
      </c>
    </row>
    <row r="2935" spans="1:12" x14ac:dyDescent="0.2">
      <c r="A2935" s="105">
        <v>42307</v>
      </c>
      <c r="B2935" s="7">
        <v>7477</v>
      </c>
      <c r="C2935" s="19" t="s">
        <v>7714</v>
      </c>
      <c r="D2935" s="6">
        <v>25000</v>
      </c>
      <c r="E2935" s="6">
        <v>25000</v>
      </c>
      <c r="F2935" s="6"/>
      <c r="G2935" s="6"/>
      <c r="H2935" s="31">
        <f>E2935-F2935</f>
        <v>25000</v>
      </c>
      <c r="I2935" s="6">
        <f>+I2934+G2935-H2935</f>
        <v>498519.75849999802</v>
      </c>
      <c r="J2935" s="19" t="s">
        <v>6798</v>
      </c>
      <c r="K2935" s="7"/>
      <c r="L2935" t="s">
        <v>5540</v>
      </c>
    </row>
    <row r="2936" spans="1:12" x14ac:dyDescent="0.2">
      <c r="A2936" s="105"/>
      <c r="B2936" s="7"/>
      <c r="C2936" s="19" t="s">
        <v>7117</v>
      </c>
      <c r="D2936" s="6"/>
      <c r="E2936" s="6"/>
      <c r="F2936" s="6"/>
      <c r="G2936" s="6"/>
      <c r="H2936" s="5">
        <v>2382.3000000000002</v>
      </c>
      <c r="I2936" s="6">
        <f>+I2935+G2936-H2936</f>
        <v>496137.45849999803</v>
      </c>
      <c r="J2936" s="19"/>
      <c r="K2936" s="7"/>
    </row>
    <row r="2937" spans="1:12" x14ac:dyDescent="0.2">
      <c r="A2937" s="105"/>
      <c r="B2937" s="7"/>
      <c r="C2937" s="87" t="s">
        <v>7701</v>
      </c>
      <c r="D2937" s="6"/>
      <c r="E2937" s="6"/>
      <c r="F2937" s="6"/>
      <c r="G2937" s="6"/>
      <c r="H2937" s="31"/>
      <c r="I2937" s="13">
        <f>+I2936+G2937-H2937</f>
        <v>496137.45849999803</v>
      </c>
      <c r="J2937" s="19"/>
      <c r="K2937" s="7"/>
    </row>
    <row r="2938" spans="1:12" x14ac:dyDescent="0.2">
      <c r="A2938" s="105">
        <v>42310</v>
      </c>
      <c r="B2938" s="7">
        <v>7478</v>
      </c>
      <c r="C2938" s="20" t="s">
        <v>7647</v>
      </c>
      <c r="D2938" s="6">
        <v>3900</v>
      </c>
      <c r="E2938" s="6">
        <v>3900</v>
      </c>
      <c r="F2938" s="6">
        <v>390</v>
      </c>
      <c r="G2938" s="6"/>
      <c r="H2938" s="31">
        <f>E2938-F2938</f>
        <v>3510</v>
      </c>
      <c r="I2938" s="6">
        <f>+I2937+G2938-H2938</f>
        <v>492627.45849999803</v>
      </c>
      <c r="J2938" s="20" t="s">
        <v>7713</v>
      </c>
      <c r="K2938" s="7">
        <v>5</v>
      </c>
      <c r="L2938" t="s">
        <v>5540</v>
      </c>
    </row>
    <row r="2939" spans="1:12" x14ac:dyDescent="0.2">
      <c r="A2939" s="105">
        <v>42313</v>
      </c>
      <c r="B2939" s="7"/>
      <c r="C2939" s="20" t="s">
        <v>7643</v>
      </c>
      <c r="D2939" s="6"/>
      <c r="E2939" s="6"/>
      <c r="F2939" s="6">
        <f>E2939*0.05</f>
        <v>0</v>
      </c>
      <c r="G2939" s="6">
        <f>4016115.84+4016115.84</f>
        <v>8032231.6799999997</v>
      </c>
      <c r="H2939" s="5">
        <f>E2939-F2939</f>
        <v>0</v>
      </c>
      <c r="I2939" s="6">
        <f>+I2938+G2939-H2939</f>
        <v>8524859.1384999976</v>
      </c>
      <c r="J2939" s="20" t="s">
        <v>7712</v>
      </c>
      <c r="K2939" s="7"/>
    </row>
    <row r="2940" spans="1:12" x14ac:dyDescent="0.2">
      <c r="A2940" s="105">
        <v>42313</v>
      </c>
      <c r="B2940" s="7">
        <v>7479</v>
      </c>
      <c r="C2940" s="20" t="s">
        <v>7553</v>
      </c>
      <c r="D2940" s="6">
        <v>3800</v>
      </c>
      <c r="E2940" s="6">
        <v>3800</v>
      </c>
      <c r="F2940" s="6">
        <f>E2940*0.05</f>
        <v>190</v>
      </c>
      <c r="G2940" s="6"/>
      <c r="H2940" s="31">
        <f>E2940-F2940</f>
        <v>3610</v>
      </c>
      <c r="I2940" s="6">
        <f>+I2939+G2940-H2940</f>
        <v>8521249.1384999976</v>
      </c>
      <c r="J2940" s="20" t="s">
        <v>7711</v>
      </c>
      <c r="K2940" s="7">
        <v>5</v>
      </c>
      <c r="L2940" t="s">
        <v>5540</v>
      </c>
    </row>
    <row r="2941" spans="1:12" x14ac:dyDescent="0.2">
      <c r="A2941" s="105">
        <v>42313</v>
      </c>
      <c r="B2941" s="7">
        <v>7480</v>
      </c>
      <c r="C2941" s="20" t="s">
        <v>5790</v>
      </c>
      <c r="D2941" s="6"/>
      <c r="E2941" s="6"/>
      <c r="F2941" s="6">
        <f>E2941*0.05</f>
        <v>0</v>
      </c>
      <c r="G2941" s="6"/>
      <c r="H2941" s="5">
        <f>E2941-F2941</f>
        <v>0</v>
      </c>
      <c r="I2941" s="6">
        <f>+I2940+G2941-H2941</f>
        <v>8521249.1384999976</v>
      </c>
      <c r="J2941" s="20" t="s">
        <v>5790</v>
      </c>
      <c r="K2941" s="7"/>
      <c r="L2941" s="49" t="s">
        <v>5789</v>
      </c>
    </row>
    <row r="2942" spans="1:12" x14ac:dyDescent="0.2">
      <c r="A2942" s="105">
        <v>42313</v>
      </c>
      <c r="B2942" s="7">
        <v>7481</v>
      </c>
      <c r="C2942" s="20" t="s">
        <v>7140</v>
      </c>
      <c r="D2942" s="6">
        <v>1300</v>
      </c>
      <c r="E2942" s="6">
        <v>1300</v>
      </c>
      <c r="F2942" s="6"/>
      <c r="G2942" s="6"/>
      <c r="H2942" s="31">
        <f>E2942-F2942</f>
        <v>1300</v>
      </c>
      <c r="I2942" s="6">
        <f>+I2941+G2942-H2942</f>
        <v>8519949.1384999976</v>
      </c>
      <c r="J2942" s="20" t="s">
        <v>3820</v>
      </c>
      <c r="K2942" s="7"/>
      <c r="L2942" s="49" t="s">
        <v>5540</v>
      </c>
    </row>
    <row r="2943" spans="1:12" x14ac:dyDescent="0.2">
      <c r="A2943" s="105">
        <v>42313</v>
      </c>
      <c r="B2943" s="7">
        <v>7482</v>
      </c>
      <c r="C2943" s="20" t="s">
        <v>5790</v>
      </c>
      <c r="D2943" s="6"/>
      <c r="E2943" s="6"/>
      <c r="F2943" s="6">
        <f>E2943*0.05</f>
        <v>0</v>
      </c>
      <c r="G2943" s="6"/>
      <c r="H2943" s="5">
        <f>E2943-F2943</f>
        <v>0</v>
      </c>
      <c r="I2943" s="6">
        <f>+I2942+G2943-H2943</f>
        <v>8519949.1384999976</v>
      </c>
      <c r="J2943" s="20" t="s">
        <v>5790</v>
      </c>
      <c r="K2943" s="7"/>
      <c r="L2943" s="49" t="s">
        <v>5789</v>
      </c>
    </row>
    <row r="2944" spans="1:12" x14ac:dyDescent="0.2">
      <c r="A2944" s="105">
        <v>42313</v>
      </c>
      <c r="B2944" s="7">
        <v>7483</v>
      </c>
      <c r="C2944" s="20" t="s">
        <v>5996</v>
      </c>
      <c r="D2944" s="6">
        <v>4700</v>
      </c>
      <c r="E2944" s="6">
        <v>4700</v>
      </c>
      <c r="F2944" s="6"/>
      <c r="G2944" s="6"/>
      <c r="H2944" s="31">
        <f>E2944-F2944</f>
        <v>4700</v>
      </c>
      <c r="I2944" s="6">
        <f>+I2943+G2944-H2944</f>
        <v>8515249.1384999976</v>
      </c>
      <c r="J2944" s="20" t="s">
        <v>7364</v>
      </c>
      <c r="K2944" s="7">
        <v>5</v>
      </c>
      <c r="L2944" s="49" t="s">
        <v>5540</v>
      </c>
    </row>
    <row r="2945" spans="1:12" x14ac:dyDescent="0.2">
      <c r="A2945" s="105">
        <v>42314</v>
      </c>
      <c r="B2945" s="7">
        <v>7484</v>
      </c>
      <c r="C2945" s="20" t="s">
        <v>7433</v>
      </c>
      <c r="D2945" s="6">
        <v>10000</v>
      </c>
      <c r="E2945" s="6">
        <v>10000</v>
      </c>
      <c r="F2945" s="6">
        <v>1000</v>
      </c>
      <c r="G2945" s="6"/>
      <c r="H2945" s="31">
        <f>E2945-F2945</f>
        <v>9000</v>
      </c>
      <c r="I2945" s="6">
        <f>+I2944+G2945-H2945</f>
        <v>8506249.1384999976</v>
      </c>
      <c r="J2945" s="20" t="s">
        <v>7432</v>
      </c>
      <c r="K2945" s="7">
        <v>5</v>
      </c>
      <c r="L2945" s="49" t="s">
        <v>5540</v>
      </c>
    </row>
    <row r="2946" spans="1:12" x14ac:dyDescent="0.2">
      <c r="A2946" s="105">
        <v>42314</v>
      </c>
      <c r="B2946" s="7">
        <v>7485</v>
      </c>
      <c r="C2946" s="20" t="s">
        <v>5422</v>
      </c>
      <c r="D2946" s="6">
        <v>1269143.1000000001</v>
      </c>
      <c r="E2946" s="6">
        <v>1269143.1000000001</v>
      </c>
      <c r="F2946" s="6">
        <v>53777.25</v>
      </c>
      <c r="G2946" s="6"/>
      <c r="H2946" s="31">
        <f>E2946-F2946</f>
        <v>1215365.8500000001</v>
      </c>
      <c r="I2946" s="6">
        <f>+I2945+G2946-H2946</f>
        <v>7290883.2884999979</v>
      </c>
      <c r="J2946" s="20" t="s">
        <v>7710</v>
      </c>
      <c r="K2946" s="7">
        <v>5</v>
      </c>
      <c r="L2946" s="49" t="s">
        <v>5540</v>
      </c>
    </row>
    <row r="2947" spans="1:12" x14ac:dyDescent="0.2">
      <c r="A2947" s="105">
        <v>42314</v>
      </c>
      <c r="B2947" s="7">
        <v>7486</v>
      </c>
      <c r="C2947" s="20" t="s">
        <v>5790</v>
      </c>
      <c r="D2947" s="6"/>
      <c r="E2947" s="6"/>
      <c r="F2947" s="6">
        <f>E2947*0.05</f>
        <v>0</v>
      </c>
      <c r="G2947" s="6"/>
      <c r="H2947" s="5">
        <f>E2947-F2947</f>
        <v>0</v>
      </c>
      <c r="I2947" s="6">
        <f>+I2946+G2947-H2947</f>
        <v>7290883.2884999979</v>
      </c>
      <c r="J2947" s="20" t="s">
        <v>5790</v>
      </c>
      <c r="K2947" s="7"/>
      <c r="L2947" s="49" t="s">
        <v>5789</v>
      </c>
    </row>
    <row r="2948" spans="1:12" x14ac:dyDescent="0.2">
      <c r="A2948" s="105">
        <v>42318</v>
      </c>
      <c r="B2948" s="7">
        <v>7487</v>
      </c>
      <c r="C2948" s="20" t="s">
        <v>7647</v>
      </c>
      <c r="D2948" s="6">
        <v>1700</v>
      </c>
      <c r="E2948" s="6">
        <v>1700</v>
      </c>
      <c r="F2948" s="6">
        <v>170</v>
      </c>
      <c r="G2948" s="6"/>
      <c r="H2948" s="31">
        <f>E2948-F2948</f>
        <v>1530</v>
      </c>
      <c r="I2948" s="6">
        <f>+I2947+G2948-H2948</f>
        <v>7289353.2884999979</v>
      </c>
      <c r="J2948" s="20" t="s">
        <v>7709</v>
      </c>
      <c r="K2948" s="7">
        <v>5</v>
      </c>
      <c r="L2948" s="49" t="s">
        <v>5540</v>
      </c>
    </row>
    <row r="2949" spans="1:12" x14ac:dyDescent="0.2">
      <c r="A2949" s="105">
        <v>42318</v>
      </c>
      <c r="B2949" s="7">
        <v>7488</v>
      </c>
      <c r="C2949" s="20" t="s">
        <v>5790</v>
      </c>
      <c r="D2949" s="6"/>
      <c r="E2949" s="6"/>
      <c r="F2949" s="6">
        <f>E2949*0.05</f>
        <v>0</v>
      </c>
      <c r="G2949" s="6"/>
      <c r="H2949" s="5">
        <f>E2949-F2949</f>
        <v>0</v>
      </c>
      <c r="I2949" s="6">
        <f>+I2948+G2949-H2949</f>
        <v>7289353.2884999979</v>
      </c>
      <c r="J2949" s="20" t="s">
        <v>5790</v>
      </c>
      <c r="K2949" s="7"/>
      <c r="L2949" s="49" t="s">
        <v>5789</v>
      </c>
    </row>
    <row r="2950" spans="1:12" x14ac:dyDescent="0.2">
      <c r="A2950" s="105">
        <v>42318</v>
      </c>
      <c r="B2950" s="7">
        <v>7489</v>
      </c>
      <c r="C2950" s="20" t="s">
        <v>7708</v>
      </c>
      <c r="D2950" s="6">
        <v>39000</v>
      </c>
      <c r="E2950" s="6">
        <v>39000</v>
      </c>
      <c r="F2950" s="6"/>
      <c r="G2950" s="6"/>
      <c r="H2950" s="31">
        <f>E2950-F2950</f>
        <v>39000</v>
      </c>
      <c r="I2950" s="6">
        <f>+I2949+G2950-H2950</f>
        <v>7250353.2884999979</v>
      </c>
      <c r="J2950" s="20" t="s">
        <v>7707</v>
      </c>
      <c r="K2950" s="7"/>
      <c r="L2950" s="49" t="s">
        <v>5540</v>
      </c>
    </row>
    <row r="2951" spans="1:12" x14ac:dyDescent="0.2">
      <c r="A2951" s="105">
        <v>42321</v>
      </c>
      <c r="B2951" s="7">
        <v>7490</v>
      </c>
      <c r="C2951" s="20" t="s">
        <v>5996</v>
      </c>
      <c r="D2951" s="6">
        <v>4700</v>
      </c>
      <c r="E2951" s="6">
        <v>4700</v>
      </c>
      <c r="F2951" s="6"/>
      <c r="G2951" s="6"/>
      <c r="H2951" s="31">
        <f>E2951-F2951</f>
        <v>4700</v>
      </c>
      <c r="I2951" s="6">
        <f>+I2950+G2951-H2951</f>
        <v>7245653.2884999979</v>
      </c>
      <c r="J2951" s="20" t="s">
        <v>7364</v>
      </c>
      <c r="K2951" s="7">
        <v>5</v>
      </c>
      <c r="L2951" s="49" t="s">
        <v>5540</v>
      </c>
    </row>
    <row r="2952" spans="1:12" x14ac:dyDescent="0.2">
      <c r="A2952" s="105">
        <v>42321</v>
      </c>
      <c r="B2952" s="7">
        <v>7491</v>
      </c>
      <c r="C2952" s="20" t="s">
        <v>7706</v>
      </c>
      <c r="D2952" s="6">
        <v>1200</v>
      </c>
      <c r="E2952" s="6">
        <v>1200</v>
      </c>
      <c r="F2952" s="6"/>
      <c r="G2952" s="6"/>
      <c r="H2952" s="31">
        <f>E2952-F2952</f>
        <v>1200</v>
      </c>
      <c r="I2952" s="6">
        <f>+I2951+G2952-H2952</f>
        <v>7244453.2884999979</v>
      </c>
      <c r="J2952" s="20" t="s">
        <v>7705</v>
      </c>
      <c r="K2952" s="7"/>
      <c r="L2952" s="49" t="s">
        <v>5540</v>
      </c>
    </row>
    <row r="2953" spans="1:12" x14ac:dyDescent="0.2">
      <c r="A2953" s="105">
        <v>42321</v>
      </c>
      <c r="B2953" s="7">
        <v>7492</v>
      </c>
      <c r="C2953" s="20" t="s">
        <v>6351</v>
      </c>
      <c r="D2953" s="6">
        <v>3000</v>
      </c>
      <c r="E2953" s="6">
        <v>3000</v>
      </c>
      <c r="F2953" s="6"/>
      <c r="G2953" s="6"/>
      <c r="H2953" s="31">
        <f>E2953-F2953</f>
        <v>3000</v>
      </c>
      <c r="I2953" s="6">
        <f>+I2952+G2953-H2953</f>
        <v>7241453.2884999979</v>
      </c>
      <c r="J2953" s="20" t="s">
        <v>7704</v>
      </c>
      <c r="K2953" s="7"/>
      <c r="L2953" s="49" t="s">
        <v>5540</v>
      </c>
    </row>
    <row r="2954" spans="1:12" x14ac:dyDescent="0.2">
      <c r="A2954" s="105">
        <v>42321</v>
      </c>
      <c r="B2954" s="7">
        <v>7493</v>
      </c>
      <c r="C2954" s="20" t="s">
        <v>6486</v>
      </c>
      <c r="D2954" s="6">
        <v>1700</v>
      </c>
      <c r="E2954" s="6">
        <v>1700</v>
      </c>
      <c r="F2954" s="6">
        <v>170</v>
      </c>
      <c r="G2954" s="6"/>
      <c r="H2954" s="31">
        <f>E2954-F2954</f>
        <v>1530</v>
      </c>
      <c r="I2954" s="6">
        <f>+I2953+G2954-H2954</f>
        <v>7239923.2884999979</v>
      </c>
      <c r="J2954" s="20" t="s">
        <v>7663</v>
      </c>
      <c r="K2954" s="7"/>
      <c r="L2954" s="49" t="s">
        <v>5540</v>
      </c>
    </row>
    <row r="2955" spans="1:12" x14ac:dyDescent="0.2">
      <c r="A2955" s="105">
        <v>42324</v>
      </c>
      <c r="B2955" s="7">
        <v>7494</v>
      </c>
      <c r="C2955" s="20" t="s">
        <v>7433</v>
      </c>
      <c r="D2955" s="6">
        <v>3700</v>
      </c>
      <c r="E2955" s="6">
        <v>3700</v>
      </c>
      <c r="F2955" s="6">
        <v>370</v>
      </c>
      <c r="G2955" s="6"/>
      <c r="H2955" s="31">
        <f>E2955-F2955</f>
        <v>3330</v>
      </c>
      <c r="I2955" s="6">
        <f>+I2954+G2955-H2955</f>
        <v>7236593.2884999979</v>
      </c>
      <c r="J2955" s="20" t="s">
        <v>7432</v>
      </c>
      <c r="K2955" s="7"/>
      <c r="L2955" s="49" t="s">
        <v>5540</v>
      </c>
    </row>
    <row r="2956" spans="1:12" x14ac:dyDescent="0.2">
      <c r="A2956" s="105">
        <v>42324</v>
      </c>
      <c r="B2956" s="7">
        <v>7495</v>
      </c>
      <c r="C2956" s="20" t="s">
        <v>5790</v>
      </c>
      <c r="D2956" s="6"/>
      <c r="E2956" s="6"/>
      <c r="F2956" s="6">
        <f>E2956*0.05</f>
        <v>0</v>
      </c>
      <c r="G2956" s="6"/>
      <c r="H2956" s="5">
        <f>E2956-F2956</f>
        <v>0</v>
      </c>
      <c r="I2956" s="6">
        <f>+I2955+G2956-H2956</f>
        <v>7236593.2884999979</v>
      </c>
      <c r="J2956" s="20" t="s">
        <v>5790</v>
      </c>
      <c r="K2956" s="7"/>
      <c r="L2956" s="49" t="s">
        <v>5789</v>
      </c>
    </row>
    <row r="2957" spans="1:12" x14ac:dyDescent="0.2">
      <c r="A2957" s="105">
        <v>42324</v>
      </c>
      <c r="B2957" s="7">
        <v>7496</v>
      </c>
      <c r="C2957" s="20" t="s">
        <v>5790</v>
      </c>
      <c r="D2957" s="6"/>
      <c r="E2957" s="6"/>
      <c r="F2957" s="6">
        <f>E2957*0.05</f>
        <v>0</v>
      </c>
      <c r="G2957" s="6"/>
      <c r="H2957" s="5">
        <f>E2957-F2957</f>
        <v>0</v>
      </c>
      <c r="I2957" s="6">
        <f>+I2956+G2957-H2957</f>
        <v>7236593.2884999979</v>
      </c>
      <c r="J2957" s="20" t="s">
        <v>5790</v>
      </c>
      <c r="K2957" s="7"/>
      <c r="L2957" s="49" t="s">
        <v>5789</v>
      </c>
    </row>
    <row r="2958" spans="1:12" x14ac:dyDescent="0.2">
      <c r="A2958" s="105">
        <v>42324</v>
      </c>
      <c r="B2958" s="7">
        <v>7497</v>
      </c>
      <c r="C2958" s="20" t="s">
        <v>5790</v>
      </c>
      <c r="D2958" s="6"/>
      <c r="E2958" s="6"/>
      <c r="F2958" s="6">
        <f>E2958*0.05</f>
        <v>0</v>
      </c>
      <c r="G2958" s="6"/>
      <c r="H2958" s="5">
        <f>E2958-F2958</f>
        <v>0</v>
      </c>
      <c r="I2958" s="6">
        <f>+I2957+G2958-H2958</f>
        <v>7236593.2884999979</v>
      </c>
      <c r="J2958" s="20" t="s">
        <v>5790</v>
      </c>
      <c r="K2958" s="7"/>
      <c r="L2958" s="49" t="s">
        <v>5789</v>
      </c>
    </row>
    <row r="2959" spans="1:12" x14ac:dyDescent="0.2">
      <c r="A2959" s="105">
        <v>42325</v>
      </c>
      <c r="B2959" s="7">
        <v>7498</v>
      </c>
      <c r="C2959" s="20" t="s">
        <v>6077</v>
      </c>
      <c r="D2959" s="6">
        <v>500</v>
      </c>
      <c r="E2959" s="6">
        <v>500</v>
      </c>
      <c r="F2959" s="6"/>
      <c r="G2959" s="6"/>
      <c r="H2959" s="31">
        <f>E2959-F2959</f>
        <v>500</v>
      </c>
      <c r="I2959" s="6">
        <f>+I2958+G2959-H2959</f>
        <v>7236093.2884999979</v>
      </c>
      <c r="J2959" s="20" t="s">
        <v>3820</v>
      </c>
      <c r="K2959" s="7"/>
      <c r="L2959" s="49" t="s">
        <v>5540</v>
      </c>
    </row>
    <row r="2960" spans="1:12" x14ac:dyDescent="0.2">
      <c r="A2960" s="105">
        <v>42325</v>
      </c>
      <c r="B2960" s="7">
        <v>7499</v>
      </c>
      <c r="C2960" s="20" t="s">
        <v>7703</v>
      </c>
      <c r="D2960" s="6">
        <v>1600</v>
      </c>
      <c r="E2960" s="6">
        <v>1600</v>
      </c>
      <c r="F2960" s="6"/>
      <c r="G2960" s="6"/>
      <c r="H2960" s="31">
        <f>E2960-F2960</f>
        <v>1600</v>
      </c>
      <c r="I2960" s="6">
        <f>+I2959+G2960-H2960</f>
        <v>7234493.2884999979</v>
      </c>
      <c r="J2960" s="20" t="s">
        <v>7702</v>
      </c>
      <c r="K2960" s="7"/>
      <c r="L2960" s="49" t="s">
        <v>5540</v>
      </c>
    </row>
    <row r="2961" spans="1:12" x14ac:dyDescent="0.2">
      <c r="A2961" s="105">
        <v>42325</v>
      </c>
      <c r="B2961" s="7">
        <v>7500</v>
      </c>
      <c r="C2961" s="20" t="s">
        <v>5996</v>
      </c>
      <c r="D2961" s="6">
        <v>4700</v>
      </c>
      <c r="E2961" s="6">
        <v>4700</v>
      </c>
      <c r="F2961" s="6"/>
      <c r="G2961" s="6"/>
      <c r="H2961" s="31">
        <f>E2961-F2961</f>
        <v>4700</v>
      </c>
      <c r="I2961" s="6">
        <f>+I2960+G2961-H2961</f>
        <v>7229793.2884999979</v>
      </c>
      <c r="J2961" s="20" t="s">
        <v>7364</v>
      </c>
      <c r="K2961" s="7">
        <v>5</v>
      </c>
      <c r="L2961" s="49" t="s">
        <v>5540</v>
      </c>
    </row>
    <row r="2962" spans="1:12" x14ac:dyDescent="0.2">
      <c r="A2962" s="105">
        <v>42331</v>
      </c>
      <c r="B2962" s="7">
        <v>7501</v>
      </c>
      <c r="C2962" s="20" t="s">
        <v>6077</v>
      </c>
      <c r="D2962" s="6">
        <v>2000</v>
      </c>
      <c r="E2962" s="6">
        <v>2000</v>
      </c>
      <c r="F2962" s="6"/>
      <c r="G2962" s="6"/>
      <c r="H2962" s="31">
        <f>E2962-F2962</f>
        <v>2000</v>
      </c>
      <c r="I2962" s="6">
        <f>+I2961+G2962-H2962</f>
        <v>7227793.2884999979</v>
      </c>
      <c r="J2962" s="20" t="s">
        <v>7559</v>
      </c>
      <c r="K2962" s="7">
        <v>5</v>
      </c>
      <c r="L2962" s="49" t="s">
        <v>5540</v>
      </c>
    </row>
    <row r="2963" spans="1:12" x14ac:dyDescent="0.2">
      <c r="A2963" s="105">
        <v>42331</v>
      </c>
      <c r="B2963" s="7">
        <v>7502</v>
      </c>
      <c r="C2963" s="20" t="s">
        <v>418</v>
      </c>
      <c r="D2963" s="6">
        <v>1500</v>
      </c>
      <c r="E2963" s="6">
        <v>1500</v>
      </c>
      <c r="F2963" s="6"/>
      <c r="G2963" s="6"/>
      <c r="H2963" s="31">
        <f>E2963-F2963</f>
        <v>1500</v>
      </c>
      <c r="I2963" s="6">
        <f>+I2962+G2963-H2963</f>
        <v>7226293.2884999979</v>
      </c>
      <c r="J2963" s="20" t="s">
        <v>3820</v>
      </c>
      <c r="K2963" s="7"/>
      <c r="L2963" s="49" t="s">
        <v>5540</v>
      </c>
    </row>
    <row r="2964" spans="1:12" x14ac:dyDescent="0.2">
      <c r="A2964" s="105">
        <v>42331</v>
      </c>
      <c r="B2964" s="7"/>
      <c r="C2964" s="20" t="s">
        <v>6097</v>
      </c>
      <c r="D2964" s="6"/>
      <c r="E2964" s="6"/>
      <c r="F2964" s="6">
        <f>E2964*0.05</f>
        <v>0</v>
      </c>
      <c r="G2964" s="6">
        <v>1050257.21</v>
      </c>
      <c r="H2964" s="5">
        <f>E2964-F2964</f>
        <v>0</v>
      </c>
      <c r="I2964" s="6">
        <f>+I2963+G2964-H2964</f>
        <v>8276550.4984999979</v>
      </c>
      <c r="J2964" s="20" t="s">
        <v>7701</v>
      </c>
      <c r="K2964" s="7"/>
    </row>
    <row r="2965" spans="1:12" x14ac:dyDescent="0.2">
      <c r="A2965" s="105">
        <v>42332</v>
      </c>
      <c r="B2965" s="7"/>
      <c r="C2965" s="20" t="s">
        <v>6213</v>
      </c>
      <c r="D2965" s="6">
        <v>465775</v>
      </c>
      <c r="E2965" s="6">
        <v>465775</v>
      </c>
      <c r="F2965" s="6"/>
      <c r="G2965" s="6"/>
      <c r="H2965" s="31">
        <f>E2965-F2965</f>
        <v>465775</v>
      </c>
      <c r="I2965" s="6">
        <f>+I2964+G2965-H2965</f>
        <v>7810775.4984999979</v>
      </c>
      <c r="J2965" s="20" t="s">
        <v>7700</v>
      </c>
      <c r="K2965" s="7"/>
      <c r="L2965" t="s">
        <v>5540</v>
      </c>
    </row>
    <row r="2966" spans="1:12" x14ac:dyDescent="0.2">
      <c r="A2966" s="105">
        <v>42332</v>
      </c>
      <c r="B2966" s="7">
        <v>7503</v>
      </c>
      <c r="C2966" s="20" t="s">
        <v>7699</v>
      </c>
      <c r="D2966" s="6">
        <v>1500</v>
      </c>
      <c r="E2966" s="6">
        <v>1500</v>
      </c>
      <c r="F2966" s="6">
        <f>E2966*0.05</f>
        <v>75</v>
      </c>
      <c r="G2966" s="6"/>
      <c r="H2966" s="31">
        <f>E2966-F2966</f>
        <v>1425</v>
      </c>
      <c r="I2966" s="6">
        <f>+I2965+G2966-H2966</f>
        <v>7809350.4984999979</v>
      </c>
      <c r="J2966" s="20" t="s">
        <v>7698</v>
      </c>
      <c r="K2966" s="7">
        <v>5</v>
      </c>
      <c r="L2966" t="s">
        <v>5540</v>
      </c>
    </row>
    <row r="2967" spans="1:12" x14ac:dyDescent="0.2">
      <c r="A2967" s="105">
        <v>42332</v>
      </c>
      <c r="B2967" s="7">
        <v>7504</v>
      </c>
      <c r="C2967" s="20" t="s">
        <v>7697</v>
      </c>
      <c r="D2967" s="6">
        <v>1625</v>
      </c>
      <c r="E2967" s="6">
        <v>1625</v>
      </c>
      <c r="F2967" s="6">
        <f>E2967*0.05</f>
        <v>81.25</v>
      </c>
      <c r="G2967" s="6"/>
      <c r="H2967" s="31">
        <f>E2967-F2967</f>
        <v>1543.75</v>
      </c>
      <c r="I2967" s="6">
        <f>+I2966+G2967-H2967</f>
        <v>7807806.7484999979</v>
      </c>
      <c r="J2967" s="20" t="s">
        <v>7696</v>
      </c>
      <c r="K2967" s="7">
        <v>5</v>
      </c>
      <c r="L2967" t="s">
        <v>5540</v>
      </c>
    </row>
    <row r="2968" spans="1:12" x14ac:dyDescent="0.2">
      <c r="A2968" s="105">
        <v>42333</v>
      </c>
      <c r="B2968" s="7">
        <v>7505</v>
      </c>
      <c r="C2968" s="20" t="s">
        <v>5971</v>
      </c>
      <c r="D2968" s="6">
        <v>7000</v>
      </c>
      <c r="E2968" s="6">
        <v>7000</v>
      </c>
      <c r="F2968" s="6"/>
      <c r="G2968" s="6"/>
      <c r="H2968" s="31">
        <f>E2968-F2968</f>
        <v>7000</v>
      </c>
      <c r="I2968" s="6">
        <f>+I2967+G2968-H2968</f>
        <v>7800806.7484999979</v>
      </c>
      <c r="J2968" s="20" t="s">
        <v>6798</v>
      </c>
      <c r="K2968" s="7"/>
      <c r="L2968" t="s">
        <v>5540</v>
      </c>
    </row>
    <row r="2969" spans="1:12" x14ac:dyDescent="0.2">
      <c r="A2969" s="105">
        <v>42333</v>
      </c>
      <c r="B2969" s="7">
        <v>7506</v>
      </c>
      <c r="C2969" s="20" t="s">
        <v>7252</v>
      </c>
      <c r="D2969" s="6">
        <v>6600</v>
      </c>
      <c r="E2969" s="6">
        <v>6600</v>
      </c>
      <c r="F2969" s="6"/>
      <c r="G2969" s="6"/>
      <c r="H2969" s="31">
        <f>E2969-F2969</f>
        <v>6600</v>
      </c>
      <c r="I2969" s="6">
        <f>+I2968+G2969-H2969</f>
        <v>7794206.7484999979</v>
      </c>
      <c r="J2969" s="20" t="s">
        <v>6798</v>
      </c>
      <c r="K2969" s="7"/>
      <c r="L2969" t="s">
        <v>5540</v>
      </c>
    </row>
    <row r="2970" spans="1:12" x14ac:dyDescent="0.2">
      <c r="A2970" s="105">
        <v>42333</v>
      </c>
      <c r="B2970" s="7">
        <v>7507</v>
      </c>
      <c r="C2970" s="20" t="s">
        <v>7545</v>
      </c>
      <c r="D2970" s="6">
        <v>6600</v>
      </c>
      <c r="E2970" s="6">
        <v>6600</v>
      </c>
      <c r="F2970" s="6"/>
      <c r="G2970" s="6"/>
      <c r="H2970" s="31">
        <f>E2970-F2970</f>
        <v>6600</v>
      </c>
      <c r="I2970" s="6">
        <f>+I2969+G2970-H2970</f>
        <v>7787606.7484999979</v>
      </c>
      <c r="J2970" s="20" t="s">
        <v>6798</v>
      </c>
      <c r="K2970" s="7"/>
      <c r="L2970" t="s">
        <v>5540</v>
      </c>
    </row>
    <row r="2971" spans="1:12" x14ac:dyDescent="0.2">
      <c r="A2971" s="105">
        <v>42333</v>
      </c>
      <c r="B2971" s="7">
        <v>7508</v>
      </c>
      <c r="C2971" s="20" t="s">
        <v>7671</v>
      </c>
      <c r="D2971" s="6">
        <v>6600</v>
      </c>
      <c r="E2971" s="6">
        <v>6600</v>
      </c>
      <c r="F2971" s="6"/>
      <c r="G2971" s="6"/>
      <c r="H2971" s="31">
        <f>E2971-F2971</f>
        <v>6600</v>
      </c>
      <c r="I2971" s="6">
        <f>+I2970+G2971-H2971</f>
        <v>7781006.7484999979</v>
      </c>
      <c r="J2971" s="20" t="s">
        <v>6798</v>
      </c>
      <c r="K2971" s="7"/>
      <c r="L2971" t="s">
        <v>5540</v>
      </c>
    </row>
    <row r="2972" spans="1:12" x14ac:dyDescent="0.2">
      <c r="A2972" s="105">
        <v>42333</v>
      </c>
      <c r="B2972" s="7">
        <v>7509</v>
      </c>
      <c r="C2972" s="20" t="s">
        <v>6294</v>
      </c>
      <c r="D2972" s="6">
        <v>9600</v>
      </c>
      <c r="E2972" s="6">
        <v>9600</v>
      </c>
      <c r="F2972" s="6"/>
      <c r="G2972" s="6"/>
      <c r="H2972" s="31">
        <f>E2972-F2972</f>
        <v>9600</v>
      </c>
      <c r="I2972" s="6">
        <f>+I2971+G2972-H2972</f>
        <v>7771406.7484999979</v>
      </c>
      <c r="J2972" s="20" t="s">
        <v>7535</v>
      </c>
      <c r="K2972" s="7"/>
      <c r="L2972" t="s">
        <v>5540</v>
      </c>
    </row>
    <row r="2973" spans="1:12" x14ac:dyDescent="0.2">
      <c r="A2973" s="105">
        <v>42333</v>
      </c>
      <c r="B2973" s="7">
        <v>7510</v>
      </c>
      <c r="C2973" s="20" t="s">
        <v>6701</v>
      </c>
      <c r="D2973" s="6">
        <v>5000</v>
      </c>
      <c r="E2973" s="6">
        <v>5000</v>
      </c>
      <c r="F2973" s="6"/>
      <c r="G2973" s="6"/>
      <c r="H2973" s="31">
        <f>E2973-F2973</f>
        <v>5000</v>
      </c>
      <c r="I2973" s="6">
        <f>+I2972+G2973-H2973</f>
        <v>7766406.7484999979</v>
      </c>
      <c r="J2973" s="20" t="s">
        <v>7167</v>
      </c>
      <c r="K2973" s="7"/>
      <c r="L2973" t="s">
        <v>5540</v>
      </c>
    </row>
    <row r="2974" spans="1:12" x14ac:dyDescent="0.2">
      <c r="A2974" s="105">
        <v>42333</v>
      </c>
      <c r="B2974" s="7">
        <v>7511</v>
      </c>
      <c r="C2974" s="20" t="s">
        <v>7127</v>
      </c>
      <c r="D2974" s="6">
        <v>5000</v>
      </c>
      <c r="E2974" s="6">
        <v>5000</v>
      </c>
      <c r="F2974" s="6"/>
      <c r="G2974" s="6"/>
      <c r="H2974" s="31">
        <f>E2974-F2974</f>
        <v>5000</v>
      </c>
      <c r="I2974" s="6">
        <f>+I2973+G2974-H2974</f>
        <v>7761406.7484999979</v>
      </c>
      <c r="J2974" s="20" t="s">
        <v>7167</v>
      </c>
      <c r="K2974" s="7"/>
      <c r="L2974" t="s">
        <v>5540</v>
      </c>
    </row>
    <row r="2975" spans="1:12" x14ac:dyDescent="0.2">
      <c r="A2975" s="105">
        <v>42333</v>
      </c>
      <c r="B2975" s="7">
        <v>7512</v>
      </c>
      <c r="C2975" s="20" t="s">
        <v>7427</v>
      </c>
      <c r="D2975" s="6">
        <v>5000</v>
      </c>
      <c r="E2975" s="6">
        <v>5000</v>
      </c>
      <c r="F2975" s="6"/>
      <c r="G2975" s="6"/>
      <c r="H2975" s="31">
        <f>E2975-F2975</f>
        <v>5000</v>
      </c>
      <c r="I2975" s="6">
        <f>+I2974+G2975-H2975</f>
        <v>7756406.7484999979</v>
      </c>
      <c r="J2975" s="20" t="s">
        <v>7167</v>
      </c>
      <c r="K2975" s="7"/>
      <c r="L2975" t="s">
        <v>5540</v>
      </c>
    </row>
    <row r="2976" spans="1:12" x14ac:dyDescent="0.2">
      <c r="A2976" s="105">
        <v>42333</v>
      </c>
      <c r="B2976" s="7">
        <v>7513</v>
      </c>
      <c r="C2976" s="20" t="s">
        <v>7516</v>
      </c>
      <c r="D2976" s="6">
        <v>5000</v>
      </c>
      <c r="E2976" s="6">
        <v>5000</v>
      </c>
      <c r="F2976" s="6"/>
      <c r="G2976" s="6"/>
      <c r="H2976" s="31">
        <f>E2976-F2976</f>
        <v>5000</v>
      </c>
      <c r="I2976" s="6">
        <f>+I2975+G2976-H2976</f>
        <v>7751406.7484999979</v>
      </c>
      <c r="J2976" s="20" t="s">
        <v>7167</v>
      </c>
      <c r="K2976" s="7"/>
      <c r="L2976" t="s">
        <v>5540</v>
      </c>
    </row>
    <row r="2977" spans="1:12" x14ac:dyDescent="0.2">
      <c r="A2977" s="105">
        <v>42335</v>
      </c>
      <c r="B2977" s="7">
        <v>7514</v>
      </c>
      <c r="C2977" s="20" t="s">
        <v>5996</v>
      </c>
      <c r="D2977" s="6">
        <v>4900</v>
      </c>
      <c r="E2977" s="6">
        <v>4900</v>
      </c>
      <c r="F2977" s="6"/>
      <c r="G2977" s="6"/>
      <c r="H2977" s="31">
        <f>E2977-F2977</f>
        <v>4900</v>
      </c>
      <c r="I2977" s="6">
        <f>+I2976+G2977-H2977</f>
        <v>7746506.7484999979</v>
      </c>
      <c r="J2977" s="20" t="s">
        <v>7364</v>
      </c>
      <c r="K2977" s="7">
        <v>5</v>
      </c>
      <c r="L2977" t="s">
        <v>5540</v>
      </c>
    </row>
    <row r="2978" spans="1:12" x14ac:dyDescent="0.2">
      <c r="A2978" s="105">
        <v>42335</v>
      </c>
      <c r="B2978" s="7">
        <v>7515</v>
      </c>
      <c r="C2978" s="20" t="s">
        <v>5790</v>
      </c>
      <c r="D2978" s="6"/>
      <c r="E2978" s="6"/>
      <c r="F2978" s="6">
        <f>E2978*0.05</f>
        <v>0</v>
      </c>
      <c r="G2978" s="6"/>
      <c r="H2978" s="5">
        <f>E2978-F2978</f>
        <v>0</v>
      </c>
      <c r="I2978" s="6">
        <f>+I2977+G2978-H2978</f>
        <v>7746506.7484999979</v>
      </c>
      <c r="J2978" s="20" t="s">
        <v>5790</v>
      </c>
      <c r="K2978" s="7"/>
      <c r="L2978" s="49" t="s">
        <v>5789</v>
      </c>
    </row>
    <row r="2979" spans="1:12" x14ac:dyDescent="0.2">
      <c r="A2979" s="105">
        <v>42338</v>
      </c>
      <c r="B2979" s="7">
        <v>7516</v>
      </c>
      <c r="C2979" s="20" t="s">
        <v>7458</v>
      </c>
      <c r="D2979" s="6">
        <v>6575</v>
      </c>
      <c r="E2979" s="6">
        <v>6575</v>
      </c>
      <c r="F2979" s="6"/>
      <c r="G2979" s="6"/>
      <c r="H2979" s="31">
        <f>E2979-F2979</f>
        <v>6575</v>
      </c>
      <c r="I2979" s="6">
        <f>+I2978+G2979-H2979</f>
        <v>7739931.7484999979</v>
      </c>
      <c r="J2979" s="20" t="s">
        <v>7306</v>
      </c>
      <c r="K2979" s="7"/>
      <c r="L2979" s="49" t="s">
        <v>5540</v>
      </c>
    </row>
    <row r="2980" spans="1:12" x14ac:dyDescent="0.2">
      <c r="A2980" s="105">
        <v>42338</v>
      </c>
      <c r="B2980" s="7">
        <v>7517</v>
      </c>
      <c r="C2980" s="20" t="s">
        <v>7695</v>
      </c>
      <c r="D2980" s="6">
        <v>16000</v>
      </c>
      <c r="E2980" s="6">
        <v>16000</v>
      </c>
      <c r="F2980" s="6"/>
      <c r="G2980" s="6"/>
      <c r="H2980" s="31">
        <f>E2980-F2980</f>
        <v>16000</v>
      </c>
      <c r="I2980" s="6">
        <f>+I2979+G2980-H2980</f>
        <v>7723931.7484999979</v>
      </c>
      <c r="J2980" s="20" t="s">
        <v>6467</v>
      </c>
      <c r="K2980" s="7"/>
      <c r="L2980" s="49" t="s">
        <v>5540</v>
      </c>
    </row>
    <row r="2981" spans="1:12" x14ac:dyDescent="0.2">
      <c r="A2981" s="105">
        <v>42338</v>
      </c>
      <c r="B2981" s="7">
        <v>7518</v>
      </c>
      <c r="C2981" s="19" t="s">
        <v>2921</v>
      </c>
      <c r="D2981" s="6">
        <v>97350</v>
      </c>
      <c r="E2981" s="6">
        <v>97350</v>
      </c>
      <c r="F2981" s="6">
        <v>4125</v>
      </c>
      <c r="G2981" s="6"/>
      <c r="H2981" s="31">
        <f>E2981-F2981</f>
        <v>93225</v>
      </c>
      <c r="I2981" s="6">
        <f>+I2980+G2981-H2981</f>
        <v>7630706.7484999979</v>
      </c>
      <c r="J2981" s="19" t="s">
        <v>5941</v>
      </c>
      <c r="K2981" s="7">
        <v>5</v>
      </c>
      <c r="L2981" s="49" t="s">
        <v>5540</v>
      </c>
    </row>
    <row r="2982" spans="1:12" x14ac:dyDescent="0.2">
      <c r="A2982" s="105">
        <v>42338</v>
      </c>
      <c r="B2982" s="7">
        <v>7519</v>
      </c>
      <c r="C2982" s="20" t="s">
        <v>5790</v>
      </c>
      <c r="D2982" s="6"/>
      <c r="E2982" s="6"/>
      <c r="F2982" s="6">
        <f>E2982*0.05</f>
        <v>0</v>
      </c>
      <c r="G2982" s="6"/>
      <c r="H2982" s="5">
        <f>E2982-F2982</f>
        <v>0</v>
      </c>
      <c r="I2982" s="6">
        <f>+I2981+G2982-H2982</f>
        <v>7630706.7484999979</v>
      </c>
      <c r="J2982" s="20" t="s">
        <v>5790</v>
      </c>
      <c r="K2982" s="7"/>
      <c r="L2982" s="49" t="s">
        <v>5789</v>
      </c>
    </row>
    <row r="2983" spans="1:12" x14ac:dyDescent="0.2">
      <c r="A2983" s="105">
        <v>42338</v>
      </c>
      <c r="B2983" s="7">
        <v>7520</v>
      </c>
      <c r="C2983" s="19" t="s">
        <v>6929</v>
      </c>
      <c r="D2983" s="6">
        <v>269825</v>
      </c>
      <c r="E2983" s="6">
        <v>269825</v>
      </c>
      <c r="F2983" s="6">
        <f>E2983*0.05</f>
        <v>13491.25</v>
      </c>
      <c r="G2983" s="6"/>
      <c r="H2983" s="31">
        <f>E2983-F2983</f>
        <v>256333.75</v>
      </c>
      <c r="I2983" s="6">
        <f>+I2982+G2983-H2983</f>
        <v>7374372.9984999979</v>
      </c>
      <c r="J2983" s="19" t="s">
        <v>7186</v>
      </c>
      <c r="K2983" s="7">
        <v>5</v>
      </c>
      <c r="L2983" s="49" t="s">
        <v>5540</v>
      </c>
    </row>
    <row r="2984" spans="1:12" x14ac:dyDescent="0.2">
      <c r="A2984" s="105">
        <v>42338</v>
      </c>
      <c r="B2984" s="7">
        <v>7521</v>
      </c>
      <c r="C2984" s="19" t="s">
        <v>7554</v>
      </c>
      <c r="D2984" s="6">
        <v>100000</v>
      </c>
      <c r="E2984" s="6">
        <v>100000</v>
      </c>
      <c r="F2984" s="6">
        <f>E2984*0.05</f>
        <v>5000</v>
      </c>
      <c r="G2984" s="6"/>
      <c r="H2984" s="31">
        <f>E2984-F2984</f>
        <v>95000</v>
      </c>
      <c r="I2984" s="6">
        <f>+I2983+G2984-H2984</f>
        <v>7279372.9984999979</v>
      </c>
      <c r="J2984" s="19" t="s">
        <v>2262</v>
      </c>
      <c r="K2984" s="7">
        <v>5</v>
      </c>
      <c r="L2984" s="49" t="s">
        <v>5540</v>
      </c>
    </row>
    <row r="2985" spans="1:12" x14ac:dyDescent="0.2">
      <c r="A2985" s="105">
        <v>42338</v>
      </c>
      <c r="B2985" s="7">
        <v>7522</v>
      </c>
      <c r="C2985" s="20" t="s">
        <v>7466</v>
      </c>
      <c r="D2985" s="6">
        <v>2500</v>
      </c>
      <c r="E2985" s="6">
        <v>2500</v>
      </c>
      <c r="F2985" s="6"/>
      <c r="G2985" s="6"/>
      <c r="H2985" s="31">
        <f>E2985-F2985</f>
        <v>2500</v>
      </c>
      <c r="I2985" s="6">
        <f>+I2984+G2985-H2985</f>
        <v>7276872.9984999979</v>
      </c>
      <c r="J2985" s="20" t="s">
        <v>3820</v>
      </c>
      <c r="K2985" s="7"/>
      <c r="L2985" s="49" t="s">
        <v>5540</v>
      </c>
    </row>
    <row r="2986" spans="1:12" x14ac:dyDescent="0.2">
      <c r="A2986" s="105">
        <v>42338</v>
      </c>
      <c r="B2986" s="7">
        <v>7523</v>
      </c>
      <c r="C2986" s="20" t="s">
        <v>5790</v>
      </c>
      <c r="D2986" s="6"/>
      <c r="E2986" s="6"/>
      <c r="F2986" s="6">
        <f>E2986*0.05</f>
        <v>0</v>
      </c>
      <c r="G2986" s="6"/>
      <c r="H2986" s="5">
        <f>E2986-F2986</f>
        <v>0</v>
      </c>
      <c r="I2986" s="6">
        <f>+I2985+G2986-H2986</f>
        <v>7276872.9984999979</v>
      </c>
      <c r="J2986" s="20" t="s">
        <v>5790</v>
      </c>
      <c r="K2986" s="7"/>
      <c r="L2986" s="49" t="s">
        <v>5789</v>
      </c>
    </row>
    <row r="2987" spans="1:12" x14ac:dyDescent="0.2">
      <c r="A2987" s="105">
        <v>42338</v>
      </c>
      <c r="B2987" s="7">
        <v>7524</v>
      </c>
      <c r="C2987" s="20" t="s">
        <v>5790</v>
      </c>
      <c r="D2987" s="6"/>
      <c r="E2987" s="6"/>
      <c r="F2987" s="6">
        <f>E2987*0.05</f>
        <v>0</v>
      </c>
      <c r="G2987" s="6"/>
      <c r="H2987" s="5">
        <f>E2987-F2987</f>
        <v>0</v>
      </c>
      <c r="I2987" s="6">
        <f>+I2986+G2987-H2987</f>
        <v>7276872.9984999979</v>
      </c>
      <c r="J2987" s="20" t="s">
        <v>5790</v>
      </c>
      <c r="K2987" s="7"/>
      <c r="L2987" s="49" t="s">
        <v>5789</v>
      </c>
    </row>
    <row r="2988" spans="1:12" x14ac:dyDescent="0.2">
      <c r="A2988" s="105">
        <v>42338</v>
      </c>
      <c r="B2988" s="7">
        <v>7525</v>
      </c>
      <c r="C2988" s="19" t="s">
        <v>5871</v>
      </c>
      <c r="D2988" s="6">
        <v>23564</v>
      </c>
      <c r="E2988" s="6">
        <v>23564</v>
      </c>
      <c r="F2988" s="6">
        <f>E2988*0.05</f>
        <v>1178.2</v>
      </c>
      <c r="G2988" s="6"/>
      <c r="H2988" s="31">
        <f>E2988-F2988</f>
        <v>22385.8</v>
      </c>
      <c r="I2988" s="6">
        <f>+I2987+G2988-H2988</f>
        <v>7254487.1984999981</v>
      </c>
      <c r="J2988" s="19" t="s">
        <v>6794</v>
      </c>
      <c r="K2988" s="7">
        <v>5</v>
      </c>
      <c r="L2988" s="49" t="s">
        <v>5540</v>
      </c>
    </row>
    <row r="2989" spans="1:12" x14ac:dyDescent="0.2">
      <c r="A2989" s="105">
        <v>42338</v>
      </c>
      <c r="B2989" s="7">
        <v>7526</v>
      </c>
      <c r="C2989" s="19" t="s">
        <v>6226</v>
      </c>
      <c r="D2989" s="6">
        <v>15665.5</v>
      </c>
      <c r="E2989" s="6">
        <v>15665.5</v>
      </c>
      <c r="F2989" s="6">
        <v>792.78</v>
      </c>
      <c r="G2989" s="6"/>
      <c r="H2989" s="31">
        <f>E2989-F2989</f>
        <v>14872.72</v>
      </c>
      <c r="I2989" s="6">
        <f>+I2988+G2989-H2989</f>
        <v>7239614.4784999983</v>
      </c>
      <c r="J2989" s="19" t="s">
        <v>128</v>
      </c>
      <c r="K2989" s="7">
        <v>5</v>
      </c>
      <c r="L2989" s="49" t="s">
        <v>5540</v>
      </c>
    </row>
    <row r="2990" spans="1:12" x14ac:dyDescent="0.2">
      <c r="A2990" s="105">
        <v>42338</v>
      </c>
      <c r="B2990" s="7">
        <v>7527</v>
      </c>
      <c r="C2990" s="19" t="s">
        <v>6015</v>
      </c>
      <c r="D2990" s="6">
        <v>23349.22</v>
      </c>
      <c r="E2990" s="6">
        <v>23349.22</v>
      </c>
      <c r="F2990" s="6"/>
      <c r="G2990" s="6"/>
      <c r="H2990" s="31">
        <f>E2990-F2990</f>
        <v>23349.22</v>
      </c>
      <c r="I2990" s="6">
        <f>+I2989+G2990-H2990</f>
        <v>7216265.2584999986</v>
      </c>
      <c r="J2990" s="19" t="s">
        <v>7517</v>
      </c>
      <c r="K2990" s="7">
        <v>5</v>
      </c>
      <c r="L2990" s="49" t="s">
        <v>5540</v>
      </c>
    </row>
    <row r="2991" spans="1:12" x14ac:dyDescent="0.2">
      <c r="A2991" s="105">
        <v>42338</v>
      </c>
      <c r="B2991" s="7">
        <v>7528</v>
      </c>
      <c r="C2991" s="19" t="s">
        <v>6015</v>
      </c>
      <c r="D2991" s="6">
        <v>9233.9</v>
      </c>
      <c r="E2991" s="6">
        <v>9233.9</v>
      </c>
      <c r="F2991" s="6"/>
      <c r="G2991" s="6"/>
      <c r="H2991" s="31">
        <f>E2991-F2991</f>
        <v>9233.9</v>
      </c>
      <c r="I2991" s="6">
        <f>+I2990+G2991-H2991</f>
        <v>7207031.3584999982</v>
      </c>
      <c r="J2991" s="19" t="s">
        <v>7583</v>
      </c>
      <c r="K2991" s="7">
        <v>5</v>
      </c>
      <c r="L2991" s="49" t="s">
        <v>5540</v>
      </c>
    </row>
    <row r="2992" spans="1:12" x14ac:dyDescent="0.2">
      <c r="A2992" s="105">
        <v>42313</v>
      </c>
      <c r="B2992" s="7"/>
      <c r="C2992" s="20" t="s">
        <v>7694</v>
      </c>
      <c r="D2992" s="6"/>
      <c r="E2992" s="6"/>
      <c r="F2992" s="6">
        <f>E2992*0.05</f>
        <v>0</v>
      </c>
      <c r="G2992" s="6">
        <v>2.3199999999999998</v>
      </c>
      <c r="H2992" s="5">
        <f>E2992-F2992</f>
        <v>0</v>
      </c>
      <c r="I2992" s="6">
        <f>+I2991+G2992-H2992</f>
        <v>7207033.6784999985</v>
      </c>
      <c r="J2992" s="19"/>
      <c r="K2992" s="7"/>
    </row>
    <row r="2993" spans="1:12" x14ac:dyDescent="0.2">
      <c r="A2993" s="19"/>
      <c r="B2993" s="7"/>
      <c r="C2993" s="20" t="s">
        <v>7117</v>
      </c>
      <c r="D2993" s="6">
        <v>12441.52</v>
      </c>
      <c r="E2993" s="6">
        <v>12441.52</v>
      </c>
      <c r="F2993" s="6"/>
      <c r="G2993" s="6"/>
      <c r="H2993" s="5">
        <f>E2993-F2993</f>
        <v>12441.52</v>
      </c>
      <c r="I2993" s="6">
        <f>+I2992+G2993-H2993</f>
        <v>7194592.158499999</v>
      </c>
      <c r="J2993" s="19"/>
      <c r="K2993" s="7"/>
    </row>
    <row r="2994" spans="1:12" ht="15" x14ac:dyDescent="0.25">
      <c r="A2994" s="19"/>
      <c r="B2994" s="7"/>
      <c r="C2994" s="112" t="s">
        <v>7668</v>
      </c>
      <c r="D2994" s="6"/>
      <c r="E2994" s="6"/>
      <c r="F2994" s="6">
        <f>E2994*0.05</f>
        <v>0</v>
      </c>
      <c r="G2994" s="6"/>
      <c r="H2994" s="31"/>
      <c r="I2994" s="13">
        <f>+I2993+G2994-H2994</f>
        <v>7194592.158499999</v>
      </c>
      <c r="J2994" s="19"/>
      <c r="K2994" s="7"/>
    </row>
    <row r="2995" spans="1:12" x14ac:dyDescent="0.2">
      <c r="A2995" s="105">
        <v>42342</v>
      </c>
      <c r="B2995" s="7">
        <v>7529</v>
      </c>
      <c r="C2995" s="19" t="s">
        <v>5996</v>
      </c>
      <c r="D2995" s="6">
        <v>4700</v>
      </c>
      <c r="E2995" s="6">
        <v>4700</v>
      </c>
      <c r="F2995" s="6"/>
      <c r="G2995" s="6"/>
      <c r="H2995" s="31">
        <f>E2995-F2995</f>
        <v>4700</v>
      </c>
      <c r="I2995" s="6">
        <f>+I2994+G2995-H2995</f>
        <v>7189892.158499999</v>
      </c>
      <c r="J2995" s="20" t="s">
        <v>7364</v>
      </c>
      <c r="K2995" s="7">
        <v>5</v>
      </c>
      <c r="L2995" s="49" t="s">
        <v>5540</v>
      </c>
    </row>
    <row r="2996" spans="1:12" x14ac:dyDescent="0.2">
      <c r="A2996" s="105">
        <v>42342</v>
      </c>
      <c r="B2996" s="7">
        <v>7530</v>
      </c>
      <c r="C2996" s="20" t="s">
        <v>6752</v>
      </c>
      <c r="D2996" s="6">
        <v>36475</v>
      </c>
      <c r="E2996" s="6">
        <v>36475</v>
      </c>
      <c r="F2996" s="6">
        <f>E2996*0.05</f>
        <v>1823.75</v>
      </c>
      <c r="G2996" s="6"/>
      <c r="H2996" s="31">
        <f>E2996-F2996</f>
        <v>34651.25</v>
      </c>
      <c r="I2996" s="6">
        <f>+I2995+G2996-H2996</f>
        <v>7155240.908499999</v>
      </c>
      <c r="J2996" s="20" t="s">
        <v>48</v>
      </c>
      <c r="K2996" s="7">
        <v>5</v>
      </c>
      <c r="L2996" s="49" t="s">
        <v>5540</v>
      </c>
    </row>
    <row r="2997" spans="1:12" x14ac:dyDescent="0.2">
      <c r="A2997" s="105">
        <v>42342</v>
      </c>
      <c r="B2997" s="7">
        <v>7531</v>
      </c>
      <c r="C2997" s="20" t="s">
        <v>6291</v>
      </c>
      <c r="D2997" s="6">
        <v>8655.9</v>
      </c>
      <c r="E2997" s="6">
        <v>8655.9</v>
      </c>
      <c r="F2997" s="6">
        <v>432.8</v>
      </c>
      <c r="G2997" s="6"/>
      <c r="H2997" s="31">
        <f>E2997-F2997</f>
        <v>8223.1</v>
      </c>
      <c r="I2997" s="6">
        <f>+I2996+G2997-H2997</f>
        <v>7147017.8084999993</v>
      </c>
      <c r="J2997" s="20" t="s">
        <v>7170</v>
      </c>
      <c r="K2997" s="7">
        <v>5</v>
      </c>
      <c r="L2997" s="49" t="s">
        <v>5540</v>
      </c>
    </row>
    <row r="2998" spans="1:12" x14ac:dyDescent="0.2">
      <c r="A2998" s="105">
        <v>42342</v>
      </c>
      <c r="B2998" s="7">
        <v>7532</v>
      </c>
      <c r="C2998" s="20" t="s">
        <v>126</v>
      </c>
      <c r="D2998" s="6">
        <v>4578</v>
      </c>
      <c r="E2998" s="6">
        <v>4578</v>
      </c>
      <c r="F2998" s="6">
        <f>E2998*0.05</f>
        <v>228.9</v>
      </c>
      <c r="G2998" s="6"/>
      <c r="H2998" s="31">
        <f>E2998-F2998</f>
        <v>4349.1000000000004</v>
      </c>
      <c r="I2998" s="6">
        <f>+I2997+G2998-H2998</f>
        <v>7142668.7084999997</v>
      </c>
      <c r="J2998" s="20" t="s">
        <v>5851</v>
      </c>
      <c r="K2998" s="7">
        <v>5</v>
      </c>
      <c r="L2998" s="49" t="s">
        <v>5540</v>
      </c>
    </row>
    <row r="2999" spans="1:12" x14ac:dyDescent="0.2">
      <c r="A2999" s="105">
        <v>42342</v>
      </c>
      <c r="B2999" s="7">
        <v>7533</v>
      </c>
      <c r="C2999" s="20" t="s">
        <v>120</v>
      </c>
      <c r="D2999" s="6">
        <v>38811.47</v>
      </c>
      <c r="E2999" s="6">
        <v>38811.47</v>
      </c>
      <c r="F2999" s="6">
        <v>1644.55</v>
      </c>
      <c r="G2999" s="6"/>
      <c r="H2999" s="31">
        <f>E2999-F2999</f>
        <v>37166.92</v>
      </c>
      <c r="I2999" s="6">
        <f>+I2998+G2999-H2999</f>
        <v>7105501.7884999998</v>
      </c>
      <c r="J2999" s="20" t="s">
        <v>3481</v>
      </c>
      <c r="K2999" s="7">
        <v>5</v>
      </c>
      <c r="L2999" s="49" t="s">
        <v>5540</v>
      </c>
    </row>
    <row r="3000" spans="1:12" x14ac:dyDescent="0.2">
      <c r="A3000" s="105">
        <v>42342</v>
      </c>
      <c r="B3000" s="7">
        <v>7534</v>
      </c>
      <c r="C3000" s="20" t="s">
        <v>6206</v>
      </c>
      <c r="D3000" s="6">
        <v>2575</v>
      </c>
      <c r="E3000" s="6">
        <v>2575</v>
      </c>
      <c r="F3000" s="6"/>
      <c r="G3000" s="6"/>
      <c r="H3000" s="31">
        <f>E3000-F3000</f>
        <v>2575</v>
      </c>
      <c r="I3000" s="6">
        <f>+I2999+G3000-H3000</f>
        <v>7102926.7884999998</v>
      </c>
      <c r="J3000" s="20" t="s">
        <v>7693</v>
      </c>
      <c r="K3000" s="7"/>
      <c r="L3000" s="49" t="s">
        <v>5540</v>
      </c>
    </row>
    <row r="3001" spans="1:12" x14ac:dyDescent="0.2">
      <c r="A3001" s="105">
        <v>42342</v>
      </c>
      <c r="B3001" s="7">
        <v>7535</v>
      </c>
      <c r="C3001" s="20" t="s">
        <v>7533</v>
      </c>
      <c r="D3001" s="6">
        <v>44721.16</v>
      </c>
      <c r="E3001" s="6">
        <v>44721.16</v>
      </c>
      <c r="F3001" s="6">
        <v>1894.96</v>
      </c>
      <c r="G3001" s="6"/>
      <c r="H3001" s="31">
        <f>E3001-F3001</f>
        <v>42826.200000000004</v>
      </c>
      <c r="I3001" s="6">
        <f>+I3000+G3001-H3001</f>
        <v>7060100.5884999996</v>
      </c>
      <c r="J3001" s="20" t="s">
        <v>7423</v>
      </c>
      <c r="K3001" s="7">
        <v>5</v>
      </c>
      <c r="L3001" s="49" t="s">
        <v>5540</v>
      </c>
    </row>
    <row r="3002" spans="1:12" x14ac:dyDescent="0.2">
      <c r="A3002" s="105">
        <v>42342</v>
      </c>
      <c r="B3002" s="7">
        <v>7536</v>
      </c>
      <c r="C3002" s="20" t="s">
        <v>7294</v>
      </c>
      <c r="D3002" s="6">
        <v>11250</v>
      </c>
      <c r="E3002" s="6">
        <v>11250</v>
      </c>
      <c r="F3002" s="6">
        <f>E3002*0.05</f>
        <v>562.5</v>
      </c>
      <c r="G3002" s="6"/>
      <c r="H3002" s="31">
        <f>E3002-F3002</f>
        <v>10687.5</v>
      </c>
      <c r="I3002" s="6">
        <f>+I3001+G3002-H3002</f>
        <v>7049413.0884999996</v>
      </c>
      <c r="J3002" s="20" t="s">
        <v>2030</v>
      </c>
      <c r="K3002" s="7">
        <v>5</v>
      </c>
      <c r="L3002" s="49" t="s">
        <v>5540</v>
      </c>
    </row>
    <row r="3003" spans="1:12" x14ac:dyDescent="0.2">
      <c r="A3003" s="105">
        <v>42342</v>
      </c>
      <c r="B3003" s="7">
        <v>7537</v>
      </c>
      <c r="C3003" s="20" t="s">
        <v>7595</v>
      </c>
      <c r="D3003" s="6">
        <v>2500</v>
      </c>
      <c r="E3003" s="6">
        <v>2500</v>
      </c>
      <c r="F3003" s="6"/>
      <c r="G3003" s="6"/>
      <c r="H3003" s="31">
        <f>E3003-F3003</f>
        <v>2500</v>
      </c>
      <c r="I3003" s="6">
        <f>+I3002+G3003-H3003</f>
        <v>7046913.0884999996</v>
      </c>
      <c r="J3003" s="20" t="s">
        <v>7692</v>
      </c>
      <c r="K3003" s="7"/>
      <c r="L3003" s="49" t="s">
        <v>5540</v>
      </c>
    </row>
    <row r="3004" spans="1:12" x14ac:dyDescent="0.2">
      <c r="A3004" s="105">
        <v>42342</v>
      </c>
      <c r="B3004" s="7">
        <v>7538</v>
      </c>
      <c r="C3004" s="20" t="s">
        <v>582</v>
      </c>
      <c r="D3004" s="6">
        <v>13805</v>
      </c>
      <c r="E3004" s="6">
        <v>13805</v>
      </c>
      <c r="F3004" s="6">
        <v>584.96</v>
      </c>
      <c r="G3004" s="6"/>
      <c r="H3004" s="31">
        <f>E3004-F3004</f>
        <v>13220.04</v>
      </c>
      <c r="I3004" s="6">
        <f>+I3003+G3004-H3004</f>
        <v>7033693.0484999996</v>
      </c>
      <c r="J3004" s="20" t="s">
        <v>7691</v>
      </c>
      <c r="K3004" s="7">
        <v>5</v>
      </c>
      <c r="L3004" s="49" t="s">
        <v>5540</v>
      </c>
    </row>
    <row r="3005" spans="1:12" x14ac:dyDescent="0.2">
      <c r="A3005" s="105">
        <v>42342</v>
      </c>
      <c r="B3005" s="7">
        <v>7539</v>
      </c>
      <c r="C3005" s="20" t="s">
        <v>7647</v>
      </c>
      <c r="D3005" s="6">
        <v>3800</v>
      </c>
      <c r="E3005" s="6">
        <v>3800</v>
      </c>
      <c r="F3005" s="6">
        <v>380</v>
      </c>
      <c r="G3005" s="6"/>
      <c r="H3005" s="31">
        <f>E3005-F3005</f>
        <v>3420</v>
      </c>
      <c r="I3005" s="6">
        <f>+I3004+G3005-H3005</f>
        <v>7030273.0484999996</v>
      </c>
      <c r="J3005" s="20" t="s">
        <v>7690</v>
      </c>
      <c r="K3005" s="7">
        <v>5</v>
      </c>
      <c r="L3005" s="49" t="s">
        <v>5540</v>
      </c>
    </row>
    <row r="3006" spans="1:12" x14ac:dyDescent="0.2">
      <c r="A3006" s="105">
        <v>42346</v>
      </c>
      <c r="B3006" s="7">
        <v>7540</v>
      </c>
      <c r="C3006" s="19" t="s">
        <v>5971</v>
      </c>
      <c r="D3006" s="6">
        <v>1200</v>
      </c>
      <c r="E3006" s="6">
        <v>1200</v>
      </c>
      <c r="F3006" s="6"/>
      <c r="G3006" s="6"/>
      <c r="H3006" s="31">
        <f>E3006-F3006</f>
        <v>1200</v>
      </c>
      <c r="I3006" s="6">
        <f>+I3005+G3006-H3006</f>
        <v>7029073.0484999996</v>
      </c>
      <c r="J3006" s="19" t="s">
        <v>3820</v>
      </c>
      <c r="K3006" s="7"/>
      <c r="L3006" s="49" t="s">
        <v>5540</v>
      </c>
    </row>
    <row r="3007" spans="1:12" x14ac:dyDescent="0.2">
      <c r="A3007" s="105">
        <v>42346</v>
      </c>
      <c r="B3007" s="7">
        <v>7541</v>
      </c>
      <c r="C3007" s="19" t="s">
        <v>7689</v>
      </c>
      <c r="D3007" s="6">
        <v>3750</v>
      </c>
      <c r="E3007" s="6">
        <v>3750</v>
      </c>
      <c r="F3007" s="6"/>
      <c r="G3007" s="6"/>
      <c r="H3007" s="31">
        <f>E3007-F3007</f>
        <v>3750</v>
      </c>
      <c r="I3007" s="6">
        <f>+I3006+G3007-H3007</f>
        <v>7025323.0484999996</v>
      </c>
      <c r="J3007" s="19" t="s">
        <v>7688</v>
      </c>
      <c r="K3007" s="7"/>
      <c r="L3007" s="49" t="s">
        <v>5540</v>
      </c>
    </row>
    <row r="3008" spans="1:12" x14ac:dyDescent="0.2">
      <c r="A3008" s="19"/>
      <c r="B3008" s="7">
        <v>7542</v>
      </c>
      <c r="C3008" s="20" t="s">
        <v>5790</v>
      </c>
      <c r="D3008" s="6"/>
      <c r="E3008" s="6"/>
      <c r="F3008" s="6">
        <f>E3008*0.05</f>
        <v>0</v>
      </c>
      <c r="G3008" s="6"/>
      <c r="H3008" s="5">
        <f>E3008-F3008</f>
        <v>0</v>
      </c>
      <c r="I3008" s="6">
        <f>+I3007+G3008-H3008</f>
        <v>7025323.0484999996</v>
      </c>
      <c r="J3008" s="20" t="s">
        <v>5790</v>
      </c>
      <c r="K3008" s="7"/>
      <c r="L3008" s="49" t="s">
        <v>5789</v>
      </c>
    </row>
    <row r="3009" spans="1:12" x14ac:dyDescent="0.2">
      <c r="A3009" s="105">
        <v>42347</v>
      </c>
      <c r="B3009" s="7"/>
      <c r="C3009" s="20" t="s">
        <v>6213</v>
      </c>
      <c r="D3009" s="6">
        <v>429635</v>
      </c>
      <c r="E3009" s="6">
        <v>429635</v>
      </c>
      <c r="F3009" s="6"/>
      <c r="G3009" s="6"/>
      <c r="H3009" s="31">
        <f>E3009-F3009</f>
        <v>429635</v>
      </c>
      <c r="I3009" s="6">
        <f>+I3008+G3009-H3009</f>
        <v>6595688.0484999996</v>
      </c>
      <c r="J3009" s="20" t="s">
        <v>7687</v>
      </c>
      <c r="K3009" s="7"/>
      <c r="L3009" s="49" t="s">
        <v>5540</v>
      </c>
    </row>
    <row r="3010" spans="1:12" x14ac:dyDescent="0.2">
      <c r="A3010" s="105">
        <v>42347</v>
      </c>
      <c r="B3010" s="7">
        <v>7543</v>
      </c>
      <c r="C3010" s="19" t="s">
        <v>7514</v>
      </c>
      <c r="D3010" s="6">
        <v>2000</v>
      </c>
      <c r="E3010" s="6">
        <v>2000</v>
      </c>
      <c r="F3010" s="6"/>
      <c r="G3010" s="6"/>
      <c r="H3010" s="31">
        <f>E3010-F3010</f>
        <v>2000</v>
      </c>
      <c r="I3010" s="6">
        <f>+I3009+G3010-H3010</f>
        <v>6593688.0484999996</v>
      </c>
      <c r="J3010" s="19" t="s">
        <v>7686</v>
      </c>
      <c r="K3010" s="7"/>
      <c r="L3010" s="49" t="s">
        <v>5540</v>
      </c>
    </row>
    <row r="3011" spans="1:12" x14ac:dyDescent="0.2">
      <c r="A3011" s="105">
        <v>42348</v>
      </c>
      <c r="B3011" s="7">
        <v>7544</v>
      </c>
      <c r="C3011" s="19" t="s">
        <v>7252</v>
      </c>
      <c r="D3011" s="6">
        <v>6600</v>
      </c>
      <c r="E3011" s="6">
        <v>6600</v>
      </c>
      <c r="F3011" s="6"/>
      <c r="G3011" s="6"/>
      <c r="H3011" s="31">
        <f>E3011-F3011</f>
        <v>6600</v>
      </c>
      <c r="I3011" s="6">
        <f>+I3010+G3011-H3011</f>
        <v>6587088.0484999996</v>
      </c>
      <c r="J3011" s="19" t="s">
        <v>7685</v>
      </c>
      <c r="K3011" s="7"/>
      <c r="L3011" s="49" t="s">
        <v>5540</v>
      </c>
    </row>
    <row r="3012" spans="1:12" x14ac:dyDescent="0.2">
      <c r="A3012" s="105">
        <v>42348</v>
      </c>
      <c r="B3012" s="7">
        <v>7545</v>
      </c>
      <c r="C3012" s="19" t="s">
        <v>5790</v>
      </c>
      <c r="D3012" s="6"/>
      <c r="E3012" s="6"/>
      <c r="F3012" s="6">
        <f>E3012*0.05</f>
        <v>0</v>
      </c>
      <c r="G3012" s="6"/>
      <c r="H3012" s="5">
        <f>E3012-F3012</f>
        <v>0</v>
      </c>
      <c r="I3012" s="6">
        <f>+I3011+G3012-H3012</f>
        <v>6587088.0484999996</v>
      </c>
      <c r="J3012" s="19" t="s">
        <v>5790</v>
      </c>
      <c r="K3012" s="7"/>
      <c r="L3012" t="s">
        <v>5789</v>
      </c>
    </row>
    <row r="3013" spans="1:12" x14ac:dyDescent="0.2">
      <c r="A3013" s="105">
        <v>42348</v>
      </c>
      <c r="B3013" s="7">
        <v>7546</v>
      </c>
      <c r="C3013" s="19" t="s">
        <v>7671</v>
      </c>
      <c r="D3013" s="6">
        <v>2200</v>
      </c>
      <c r="E3013" s="6">
        <v>2200</v>
      </c>
      <c r="F3013" s="6"/>
      <c r="G3013" s="6"/>
      <c r="H3013" s="31">
        <f>E3013-F3013</f>
        <v>2200</v>
      </c>
      <c r="I3013" s="6">
        <f>+I3012+G3013-H3013</f>
        <v>6584888.0484999996</v>
      </c>
      <c r="J3013" s="19" t="s">
        <v>7684</v>
      </c>
      <c r="K3013" s="7"/>
      <c r="L3013" s="49" t="s">
        <v>5540</v>
      </c>
    </row>
    <row r="3014" spans="1:12" x14ac:dyDescent="0.2">
      <c r="A3014" s="105">
        <v>42348</v>
      </c>
      <c r="B3014" s="7">
        <v>7547</v>
      </c>
      <c r="C3014" s="19" t="s">
        <v>7545</v>
      </c>
      <c r="D3014" s="6">
        <v>2750</v>
      </c>
      <c r="E3014" s="6">
        <v>2750</v>
      </c>
      <c r="F3014" s="6"/>
      <c r="G3014" s="6"/>
      <c r="H3014" s="31">
        <f>E3014-F3014</f>
        <v>2750</v>
      </c>
      <c r="I3014" s="6">
        <f>+I3013+G3014-H3014</f>
        <v>6582138.0484999996</v>
      </c>
      <c r="J3014" s="19" t="s">
        <v>7683</v>
      </c>
      <c r="K3014" s="7"/>
      <c r="L3014" s="49" t="s">
        <v>5540</v>
      </c>
    </row>
    <row r="3015" spans="1:12" x14ac:dyDescent="0.2">
      <c r="A3015" s="105">
        <v>42348</v>
      </c>
      <c r="B3015" s="7">
        <v>7548</v>
      </c>
      <c r="C3015" s="19" t="s">
        <v>5790</v>
      </c>
      <c r="D3015" s="6"/>
      <c r="E3015" s="6"/>
      <c r="F3015" s="6">
        <f>E3015*0.05</f>
        <v>0</v>
      </c>
      <c r="G3015" s="6"/>
      <c r="H3015" s="5">
        <f>E3015-F3015</f>
        <v>0</v>
      </c>
      <c r="I3015" s="6">
        <f>+I3014+G3015-H3015</f>
        <v>6582138.0484999996</v>
      </c>
      <c r="J3015" s="19" t="s">
        <v>5790</v>
      </c>
      <c r="K3015" s="7"/>
      <c r="L3015" t="s">
        <v>5789</v>
      </c>
    </row>
    <row r="3016" spans="1:12" x14ac:dyDescent="0.2">
      <c r="A3016" s="105">
        <v>42348</v>
      </c>
      <c r="B3016" s="7"/>
      <c r="C3016" s="19" t="s">
        <v>7643</v>
      </c>
      <c r="D3016" s="6"/>
      <c r="E3016" s="6"/>
      <c r="F3016" s="6">
        <f>E3016*0.05</f>
        <v>0</v>
      </c>
      <c r="G3016" s="6">
        <v>363937.5</v>
      </c>
      <c r="H3016" s="5">
        <f>E3016-F3016</f>
        <v>0</v>
      </c>
      <c r="I3016" s="6">
        <f>+I3015+G3016-H3016</f>
        <v>6946075.5484999996</v>
      </c>
      <c r="J3016" s="19"/>
      <c r="K3016" s="7"/>
    </row>
    <row r="3017" spans="1:12" x14ac:dyDescent="0.2">
      <c r="A3017" s="105">
        <v>42348</v>
      </c>
      <c r="B3017" s="7">
        <v>7549</v>
      </c>
      <c r="C3017" s="19" t="s">
        <v>5996</v>
      </c>
      <c r="D3017" s="6">
        <v>4700</v>
      </c>
      <c r="E3017" s="6">
        <v>4700</v>
      </c>
      <c r="F3017" s="6"/>
      <c r="G3017" s="6"/>
      <c r="H3017" s="31">
        <f>E3017-F3017</f>
        <v>4700</v>
      </c>
      <c r="I3017" s="6">
        <f>+I3016+G3017-H3017</f>
        <v>6941375.5484999996</v>
      </c>
      <c r="J3017" s="19" t="s">
        <v>7364</v>
      </c>
      <c r="K3017" s="7">
        <v>5</v>
      </c>
      <c r="L3017" s="49" t="s">
        <v>5540</v>
      </c>
    </row>
    <row r="3018" spans="1:12" x14ac:dyDescent="0.2">
      <c r="A3018" s="105">
        <v>42352</v>
      </c>
      <c r="B3018" s="7">
        <v>7550</v>
      </c>
      <c r="C3018" s="19" t="s">
        <v>6478</v>
      </c>
      <c r="D3018" s="6">
        <v>3115.2</v>
      </c>
      <c r="E3018" s="6">
        <v>3115.2</v>
      </c>
      <c r="F3018" s="6"/>
      <c r="G3018" s="6"/>
      <c r="H3018" s="31">
        <f>E3018-F3018</f>
        <v>3115.2</v>
      </c>
      <c r="I3018" s="6">
        <f>+I3017+G3018-H3018</f>
        <v>6938260.3484999994</v>
      </c>
      <c r="J3018" s="19" t="s">
        <v>7682</v>
      </c>
      <c r="K3018" s="7">
        <v>5</v>
      </c>
      <c r="L3018" s="49" t="s">
        <v>5540</v>
      </c>
    </row>
    <row r="3019" spans="1:12" x14ac:dyDescent="0.2">
      <c r="A3019" s="105">
        <v>42352</v>
      </c>
      <c r="B3019" s="7">
        <v>7551</v>
      </c>
      <c r="C3019" s="19" t="s">
        <v>5790</v>
      </c>
      <c r="D3019" s="6"/>
      <c r="E3019" s="6"/>
      <c r="F3019" s="6">
        <f>E3019*0.05</f>
        <v>0</v>
      </c>
      <c r="G3019" s="6"/>
      <c r="H3019" s="5">
        <f>E3019-F3019</f>
        <v>0</v>
      </c>
      <c r="I3019" s="6">
        <f>+I3018+G3019-H3019</f>
        <v>6938260.3484999994</v>
      </c>
      <c r="J3019" s="19" t="s">
        <v>5790</v>
      </c>
      <c r="K3019" s="7"/>
      <c r="L3019" t="s">
        <v>5789</v>
      </c>
    </row>
    <row r="3020" spans="1:12" x14ac:dyDescent="0.2">
      <c r="A3020" s="105">
        <v>42352</v>
      </c>
      <c r="B3020" s="7">
        <v>7552</v>
      </c>
      <c r="C3020" s="19" t="s">
        <v>7563</v>
      </c>
      <c r="D3020" s="6">
        <v>367334.25</v>
      </c>
      <c r="E3020" s="6">
        <v>367334.25</v>
      </c>
      <c r="F3020" s="6">
        <f>E3020*0.05</f>
        <v>18366.712500000001</v>
      </c>
      <c r="G3020" s="6"/>
      <c r="H3020" s="31">
        <f>E3020-F3020</f>
        <v>348967.53749999998</v>
      </c>
      <c r="I3020" s="6">
        <f>+I3019+G3020-H3020</f>
        <v>6589292.8109999998</v>
      </c>
      <c r="J3020" s="19" t="s">
        <v>7681</v>
      </c>
      <c r="K3020" s="7">
        <v>5</v>
      </c>
      <c r="L3020" s="49" t="s">
        <v>5540</v>
      </c>
    </row>
    <row r="3021" spans="1:12" x14ac:dyDescent="0.2">
      <c r="A3021" s="105">
        <v>42353</v>
      </c>
      <c r="B3021" s="7">
        <v>7553</v>
      </c>
      <c r="C3021" s="19" t="s">
        <v>6486</v>
      </c>
      <c r="D3021" s="6">
        <v>2000</v>
      </c>
      <c r="E3021" s="6">
        <v>2000</v>
      </c>
      <c r="F3021" s="6"/>
      <c r="G3021" s="6"/>
      <c r="H3021" s="31">
        <f>E3021-F3021</f>
        <v>2000</v>
      </c>
      <c r="I3021" s="6">
        <f>+I3020+G3021-H3021</f>
        <v>6587292.8109999998</v>
      </c>
      <c r="J3021" s="19" t="s">
        <v>7680</v>
      </c>
      <c r="K3021" s="7">
        <v>5</v>
      </c>
      <c r="L3021" s="49" t="s">
        <v>5540</v>
      </c>
    </row>
    <row r="3022" spans="1:12" x14ac:dyDescent="0.2">
      <c r="A3022" s="105">
        <v>42355</v>
      </c>
      <c r="B3022" s="7">
        <v>7554</v>
      </c>
      <c r="C3022" s="19" t="s">
        <v>7446</v>
      </c>
      <c r="D3022" s="6">
        <v>5000</v>
      </c>
      <c r="E3022" s="6">
        <v>5000</v>
      </c>
      <c r="F3022" s="6"/>
      <c r="G3022" s="6"/>
      <c r="H3022" s="31">
        <f>E3022-F3022</f>
        <v>5000</v>
      </c>
      <c r="I3022" s="6">
        <f>+I3021+G3022-H3022</f>
        <v>6582292.8109999998</v>
      </c>
      <c r="J3022" s="19" t="s">
        <v>7679</v>
      </c>
      <c r="K3022" s="7"/>
      <c r="L3022" s="49" t="s">
        <v>5540</v>
      </c>
    </row>
    <row r="3023" spans="1:12" x14ac:dyDescent="0.2">
      <c r="A3023" s="105">
        <v>42355</v>
      </c>
      <c r="B3023" s="7">
        <v>7555</v>
      </c>
      <c r="C3023" s="19" t="s">
        <v>5996</v>
      </c>
      <c r="D3023" s="6">
        <v>4700</v>
      </c>
      <c r="E3023" s="6">
        <v>4700</v>
      </c>
      <c r="F3023" s="6"/>
      <c r="G3023" s="6"/>
      <c r="H3023" s="31">
        <f>E3023-F3023</f>
        <v>4700</v>
      </c>
      <c r="I3023" s="6">
        <f>+I3022+G3023-H3023</f>
        <v>6577592.8109999998</v>
      </c>
      <c r="J3023" s="19" t="s">
        <v>7364</v>
      </c>
      <c r="K3023" s="7">
        <v>5</v>
      </c>
      <c r="L3023" s="49" t="s">
        <v>5540</v>
      </c>
    </row>
    <row r="3024" spans="1:12" x14ac:dyDescent="0.2">
      <c r="A3024" s="105">
        <v>42355</v>
      </c>
      <c r="B3024" s="7">
        <v>7556</v>
      </c>
      <c r="C3024" s="20" t="s">
        <v>7678</v>
      </c>
      <c r="D3024" s="6">
        <v>300</v>
      </c>
      <c r="E3024" s="6">
        <v>300</v>
      </c>
      <c r="F3024" s="6"/>
      <c r="G3024" s="6"/>
      <c r="H3024" s="5">
        <f>E3024-F3024</f>
        <v>300</v>
      </c>
      <c r="I3024" s="6">
        <f>+I3023+G3024-H3024</f>
        <v>6577292.8109999998</v>
      </c>
      <c r="J3024" s="20" t="s">
        <v>7677</v>
      </c>
      <c r="K3024" s="7">
        <v>5</v>
      </c>
      <c r="L3024" s="49" t="s">
        <v>5540</v>
      </c>
    </row>
    <row r="3025" spans="1:12" x14ac:dyDescent="0.2">
      <c r="A3025" s="105">
        <v>42356</v>
      </c>
      <c r="B3025" s="7"/>
      <c r="C3025" s="20" t="s">
        <v>6097</v>
      </c>
      <c r="D3025" s="6"/>
      <c r="E3025" s="6"/>
      <c r="F3025" s="6"/>
      <c r="G3025" s="6">
        <v>2265404.09</v>
      </c>
      <c r="H3025" s="5"/>
      <c r="I3025" s="6">
        <f>+I3024+G3025-H3025</f>
        <v>8842696.9010000005</v>
      </c>
      <c r="J3025" s="20" t="s">
        <v>7676</v>
      </c>
      <c r="K3025" s="7"/>
    </row>
    <row r="3026" spans="1:12" x14ac:dyDescent="0.2">
      <c r="A3026" s="105">
        <v>42356</v>
      </c>
      <c r="B3026" s="7">
        <v>7557</v>
      </c>
      <c r="C3026" s="19" t="s">
        <v>5790</v>
      </c>
      <c r="D3026" s="6"/>
      <c r="E3026" s="6"/>
      <c r="F3026" s="6">
        <f>E3026*0.05</f>
        <v>0</v>
      </c>
      <c r="G3026" s="6"/>
      <c r="H3026" s="5">
        <f>E3026-F3026</f>
        <v>0</v>
      </c>
      <c r="I3026" s="6">
        <f>+I3025+G3026-H3026</f>
        <v>8842696.9010000005</v>
      </c>
      <c r="J3026" s="19" t="s">
        <v>5790</v>
      </c>
      <c r="K3026" s="7"/>
      <c r="L3026" t="s">
        <v>5789</v>
      </c>
    </row>
    <row r="3027" spans="1:12" x14ac:dyDescent="0.2">
      <c r="A3027" s="105">
        <v>42356</v>
      </c>
      <c r="B3027" s="7">
        <v>7558</v>
      </c>
      <c r="C3027" s="19" t="s">
        <v>5971</v>
      </c>
      <c r="D3027" s="6">
        <v>2250</v>
      </c>
      <c r="E3027" s="6">
        <v>2250</v>
      </c>
      <c r="F3027" s="6"/>
      <c r="G3027" s="6"/>
      <c r="H3027" s="31">
        <f>E3027-F3027</f>
        <v>2250</v>
      </c>
      <c r="I3027" s="6">
        <f>+I3026+G3027-H3027</f>
        <v>8840446.9010000005</v>
      </c>
      <c r="J3027" s="19" t="s">
        <v>7675</v>
      </c>
      <c r="K3027" s="7">
        <v>5</v>
      </c>
      <c r="L3027" s="49" t="s">
        <v>5540</v>
      </c>
    </row>
    <row r="3028" spans="1:12" x14ac:dyDescent="0.2">
      <c r="A3028" s="105">
        <v>42356</v>
      </c>
      <c r="B3028" s="7">
        <v>7559</v>
      </c>
      <c r="C3028" s="19" t="s">
        <v>5971</v>
      </c>
      <c r="D3028" s="6">
        <v>1000</v>
      </c>
      <c r="E3028" s="6">
        <v>1000</v>
      </c>
      <c r="F3028" s="6"/>
      <c r="G3028" s="6"/>
      <c r="H3028" s="31">
        <f>E3028-F3028</f>
        <v>1000</v>
      </c>
      <c r="I3028" s="6">
        <f>+I3027+G3028-H3028</f>
        <v>8839446.9010000005</v>
      </c>
      <c r="J3028" s="19" t="s">
        <v>3820</v>
      </c>
      <c r="K3028" s="7"/>
      <c r="L3028" s="49" t="s">
        <v>5540</v>
      </c>
    </row>
    <row r="3029" spans="1:12" x14ac:dyDescent="0.2">
      <c r="A3029" s="105">
        <v>42356</v>
      </c>
      <c r="B3029" s="7">
        <v>7560</v>
      </c>
      <c r="C3029" s="19" t="s">
        <v>6206</v>
      </c>
      <c r="D3029" s="6">
        <v>3000</v>
      </c>
      <c r="E3029" s="6">
        <v>3000</v>
      </c>
      <c r="F3029" s="6"/>
      <c r="G3029" s="6"/>
      <c r="H3029" s="31">
        <f>E3029-F3029</f>
        <v>3000</v>
      </c>
      <c r="I3029" s="6">
        <f>+I3028+G3029-H3029</f>
        <v>8836446.9010000005</v>
      </c>
      <c r="J3029" s="19" t="s">
        <v>7674</v>
      </c>
      <c r="K3029" s="7"/>
      <c r="L3029" s="49" t="s">
        <v>5540</v>
      </c>
    </row>
    <row r="3030" spans="1:12" x14ac:dyDescent="0.2">
      <c r="A3030" s="105">
        <v>42359</v>
      </c>
      <c r="B3030" s="7">
        <v>7561</v>
      </c>
      <c r="C3030" s="20" t="s">
        <v>418</v>
      </c>
      <c r="D3030" s="6">
        <v>1500</v>
      </c>
      <c r="E3030" s="6">
        <v>1500</v>
      </c>
      <c r="F3030" s="6"/>
      <c r="G3030" s="6"/>
      <c r="H3030" s="31">
        <f>E3030-F3030</f>
        <v>1500</v>
      </c>
      <c r="I3030" s="6">
        <f>+I3029+G3030-H3030</f>
        <v>8834946.9010000005</v>
      </c>
      <c r="J3030" s="20" t="s">
        <v>7148</v>
      </c>
      <c r="K3030" s="7"/>
      <c r="L3030" s="49" t="s">
        <v>5540</v>
      </c>
    </row>
    <row r="3031" spans="1:12" x14ac:dyDescent="0.2">
      <c r="A3031" s="105">
        <v>42359</v>
      </c>
      <c r="B3031" s="7">
        <v>7562</v>
      </c>
      <c r="C3031" s="20" t="s">
        <v>6486</v>
      </c>
      <c r="D3031" s="6">
        <v>3500</v>
      </c>
      <c r="E3031" s="6">
        <v>3500</v>
      </c>
      <c r="F3031" s="6">
        <f>E3031*0.05</f>
        <v>175</v>
      </c>
      <c r="G3031" s="6"/>
      <c r="H3031" s="31">
        <f>E3031-F3031</f>
        <v>3325</v>
      </c>
      <c r="I3031" s="6">
        <f>+I3030+G3031-H3031</f>
        <v>8831621.9010000005</v>
      </c>
      <c r="J3031" s="20" t="s">
        <v>7673</v>
      </c>
      <c r="K3031" s="7"/>
      <c r="L3031" s="49" t="s">
        <v>5540</v>
      </c>
    </row>
    <row r="3032" spans="1:12" x14ac:dyDescent="0.2">
      <c r="A3032" s="105">
        <v>42359</v>
      </c>
      <c r="B3032" s="7">
        <v>7563</v>
      </c>
      <c r="C3032" s="19" t="s">
        <v>5996</v>
      </c>
      <c r="D3032" s="6">
        <v>5500</v>
      </c>
      <c r="E3032" s="6">
        <v>5500</v>
      </c>
      <c r="F3032" s="6"/>
      <c r="G3032" s="6"/>
      <c r="H3032" s="31">
        <f>E3032-F3032</f>
        <v>5500</v>
      </c>
      <c r="I3032" s="6">
        <f>+I3031+G3032-H3032</f>
        <v>8826121.9010000005</v>
      </c>
      <c r="J3032" s="19" t="s">
        <v>7364</v>
      </c>
      <c r="K3032" s="7">
        <v>5</v>
      </c>
      <c r="L3032" s="49" t="s">
        <v>5540</v>
      </c>
    </row>
    <row r="3033" spans="1:12" x14ac:dyDescent="0.2">
      <c r="A3033" s="105">
        <v>42359</v>
      </c>
      <c r="B3033" s="7">
        <v>7564</v>
      </c>
      <c r="C3033" s="19" t="s">
        <v>2921</v>
      </c>
      <c r="D3033" s="6">
        <v>132453</v>
      </c>
      <c r="E3033" s="6">
        <v>132453</v>
      </c>
      <c r="F3033" s="6">
        <v>5625</v>
      </c>
      <c r="G3033" s="6"/>
      <c r="H3033" s="31">
        <f>E3033-F3033</f>
        <v>126828</v>
      </c>
      <c r="I3033" s="6">
        <f>+I3032+G3033-H3033</f>
        <v>8699293.9010000005</v>
      </c>
      <c r="J3033" s="19" t="s">
        <v>5941</v>
      </c>
      <c r="K3033" s="7">
        <v>5</v>
      </c>
      <c r="L3033" s="49" t="s">
        <v>5540</v>
      </c>
    </row>
    <row r="3034" spans="1:12" x14ac:dyDescent="0.2">
      <c r="A3034" s="105">
        <v>42361</v>
      </c>
      <c r="B3034" s="7">
        <v>7565</v>
      </c>
      <c r="C3034" s="19" t="s">
        <v>7252</v>
      </c>
      <c r="D3034" s="6">
        <v>6600</v>
      </c>
      <c r="E3034" s="6">
        <v>6600</v>
      </c>
      <c r="F3034" s="6"/>
      <c r="G3034" s="6"/>
      <c r="H3034" s="31">
        <f>E3034-F3034</f>
        <v>6600</v>
      </c>
      <c r="I3034" s="6">
        <f>+I3033+G3034-H3034</f>
        <v>8692693.9010000005</v>
      </c>
      <c r="J3034" s="19" t="s">
        <v>7672</v>
      </c>
      <c r="K3034" s="7"/>
      <c r="L3034" s="49" t="s">
        <v>5540</v>
      </c>
    </row>
    <row r="3035" spans="1:12" x14ac:dyDescent="0.2">
      <c r="A3035" s="105">
        <v>42361</v>
      </c>
      <c r="B3035" s="7">
        <v>7566</v>
      </c>
      <c r="C3035" s="19" t="s">
        <v>7545</v>
      </c>
      <c r="D3035" s="6">
        <v>6600</v>
      </c>
      <c r="E3035" s="6">
        <v>6600</v>
      </c>
      <c r="F3035" s="6"/>
      <c r="G3035" s="6"/>
      <c r="H3035" s="31">
        <f>E3035-F3035</f>
        <v>6600</v>
      </c>
      <c r="I3035" s="6">
        <f>+I3034+G3035-H3035</f>
        <v>8686093.9010000005</v>
      </c>
      <c r="J3035" s="19" t="s">
        <v>7670</v>
      </c>
      <c r="K3035" s="7"/>
      <c r="L3035" s="49" t="s">
        <v>5540</v>
      </c>
    </row>
    <row r="3036" spans="1:12" x14ac:dyDescent="0.2">
      <c r="A3036" s="105">
        <v>42361</v>
      </c>
      <c r="B3036" s="7">
        <v>7567</v>
      </c>
      <c r="C3036" s="19" t="s">
        <v>7671</v>
      </c>
      <c r="D3036" s="6">
        <v>6600</v>
      </c>
      <c r="E3036" s="6">
        <v>6600</v>
      </c>
      <c r="F3036" s="6"/>
      <c r="G3036" s="6"/>
      <c r="H3036" s="31">
        <f>E3036-F3036</f>
        <v>6600</v>
      </c>
      <c r="I3036" s="6">
        <f>+I3035+G3036-H3036</f>
        <v>8679493.9010000005</v>
      </c>
      <c r="J3036" s="19" t="s">
        <v>6468</v>
      </c>
      <c r="K3036" s="7"/>
      <c r="L3036" s="49" t="s">
        <v>5540</v>
      </c>
    </row>
    <row r="3037" spans="1:12" x14ac:dyDescent="0.2">
      <c r="A3037" s="105">
        <v>42361</v>
      </c>
      <c r="B3037" s="7">
        <v>7568</v>
      </c>
      <c r="C3037" s="19" t="s">
        <v>7658</v>
      </c>
      <c r="D3037" s="6">
        <v>6600</v>
      </c>
      <c r="E3037" s="6">
        <v>6600</v>
      </c>
      <c r="F3037" s="6"/>
      <c r="G3037" s="6"/>
      <c r="H3037" s="5">
        <f>E3037-F3037</f>
        <v>6600</v>
      </c>
      <c r="I3037" s="6">
        <f>+I3036+G3037-H3037</f>
        <v>8672893.9010000005</v>
      </c>
      <c r="J3037" s="19" t="s">
        <v>7670</v>
      </c>
      <c r="K3037" s="7"/>
      <c r="L3037" s="49" t="s">
        <v>5540</v>
      </c>
    </row>
    <row r="3038" spans="1:12" x14ac:dyDescent="0.2">
      <c r="A3038" s="105">
        <v>42361</v>
      </c>
      <c r="B3038" s="7">
        <v>7569</v>
      </c>
      <c r="C3038" s="19" t="s">
        <v>7247</v>
      </c>
      <c r="D3038" s="6">
        <v>1500</v>
      </c>
      <c r="E3038" s="6">
        <v>1500</v>
      </c>
      <c r="F3038" s="6"/>
      <c r="G3038" s="6"/>
      <c r="H3038" s="31">
        <f>E3038-F3038</f>
        <v>1500</v>
      </c>
      <c r="I3038" s="6">
        <f>+I3037+G3038-H3038</f>
        <v>8671393.9010000005</v>
      </c>
      <c r="J3038" s="19" t="s">
        <v>7089</v>
      </c>
      <c r="K3038" s="7"/>
      <c r="L3038" s="49" t="s">
        <v>5540</v>
      </c>
    </row>
    <row r="3039" spans="1:12" x14ac:dyDescent="0.2">
      <c r="A3039" s="105">
        <v>42361</v>
      </c>
      <c r="B3039" s="7">
        <v>7570</v>
      </c>
      <c r="C3039" s="19" t="s">
        <v>5971</v>
      </c>
      <c r="D3039" s="6">
        <v>4500</v>
      </c>
      <c r="E3039" s="6">
        <v>4500</v>
      </c>
      <c r="F3039" s="6"/>
      <c r="G3039" s="6"/>
      <c r="H3039" s="31">
        <f>E3039-F3039</f>
        <v>4500</v>
      </c>
      <c r="I3039" s="6">
        <f>+I3038+G3039-H3039</f>
        <v>8666893.9010000005</v>
      </c>
      <c r="J3039" s="19" t="s">
        <v>6889</v>
      </c>
      <c r="K3039" s="7">
        <v>5</v>
      </c>
      <c r="L3039" s="49" t="s">
        <v>5540</v>
      </c>
    </row>
    <row r="3040" spans="1:12" x14ac:dyDescent="0.2">
      <c r="A3040" s="105">
        <v>42361</v>
      </c>
      <c r="B3040" s="7">
        <v>7571</v>
      </c>
      <c r="C3040" s="19" t="s">
        <v>5790</v>
      </c>
      <c r="D3040" s="6"/>
      <c r="E3040" s="6"/>
      <c r="F3040" s="6">
        <f>E3040*0.05</f>
        <v>0</v>
      </c>
      <c r="G3040" s="6"/>
      <c r="H3040" s="5">
        <f>E3040-F3040</f>
        <v>0</v>
      </c>
      <c r="I3040" s="6">
        <f>+I3039+G3040-H3040</f>
        <v>8666893.9010000005</v>
      </c>
      <c r="J3040" s="19" t="s">
        <v>5790</v>
      </c>
      <c r="K3040" s="7"/>
      <c r="L3040" t="s">
        <v>5789</v>
      </c>
    </row>
    <row r="3041" spans="1:12" x14ac:dyDescent="0.2">
      <c r="A3041" s="105">
        <v>42361</v>
      </c>
      <c r="B3041" s="7">
        <v>7572</v>
      </c>
      <c r="C3041" s="19" t="s">
        <v>5971</v>
      </c>
      <c r="D3041" s="6">
        <v>600</v>
      </c>
      <c r="E3041" s="6">
        <v>600</v>
      </c>
      <c r="F3041" s="6"/>
      <c r="G3041" s="6"/>
      <c r="H3041" s="31">
        <f>E3041-F3041</f>
        <v>600</v>
      </c>
      <c r="I3041" s="6">
        <f>+I3040+G3041-H3041</f>
        <v>8666293.9010000005</v>
      </c>
      <c r="J3041" s="19" t="s">
        <v>7669</v>
      </c>
      <c r="K3041" s="7">
        <v>5</v>
      </c>
      <c r="L3041" s="49" t="s">
        <v>5540</v>
      </c>
    </row>
    <row r="3042" spans="1:12" x14ac:dyDescent="0.2">
      <c r="A3042" s="105">
        <v>42361</v>
      </c>
      <c r="B3042" s="7"/>
      <c r="C3042" s="19" t="s">
        <v>6213</v>
      </c>
      <c r="D3042" s="6">
        <v>486975</v>
      </c>
      <c r="E3042" s="6">
        <v>486975</v>
      </c>
      <c r="F3042" s="6"/>
      <c r="G3042" s="6"/>
      <c r="H3042" s="31">
        <f>E3042-F3042</f>
        <v>486975</v>
      </c>
      <c r="I3042" s="6">
        <f>+I3041+G3042-H3042</f>
        <v>8179318.9010000005</v>
      </c>
      <c r="J3042" s="19" t="s">
        <v>7668</v>
      </c>
      <c r="K3042" s="7"/>
      <c r="L3042" s="49" t="s">
        <v>5540</v>
      </c>
    </row>
    <row r="3043" spans="1:12" x14ac:dyDescent="0.2">
      <c r="A3043" s="105">
        <v>42366</v>
      </c>
      <c r="B3043" s="7">
        <v>7573</v>
      </c>
      <c r="C3043" s="19" t="s">
        <v>7667</v>
      </c>
      <c r="D3043" s="6">
        <v>2000</v>
      </c>
      <c r="E3043" s="6">
        <v>2000</v>
      </c>
      <c r="F3043" s="6"/>
      <c r="G3043" s="6"/>
      <c r="H3043" s="31">
        <f>E3043-F3043</f>
        <v>2000</v>
      </c>
      <c r="I3043" s="6">
        <f>+I3042+G3043-H3043</f>
        <v>8177318.9010000005</v>
      </c>
      <c r="J3043" s="19" t="s">
        <v>7513</v>
      </c>
      <c r="K3043" s="7"/>
      <c r="L3043" s="49" t="s">
        <v>5540</v>
      </c>
    </row>
    <row r="3044" spans="1:12" x14ac:dyDescent="0.2">
      <c r="A3044" s="105">
        <v>42367</v>
      </c>
      <c r="B3044" s="7">
        <v>7574</v>
      </c>
      <c r="C3044" s="19" t="s">
        <v>6294</v>
      </c>
      <c r="D3044" s="6">
        <v>12000</v>
      </c>
      <c r="E3044" s="6">
        <v>12000</v>
      </c>
      <c r="F3044" s="6"/>
      <c r="G3044" s="6"/>
      <c r="H3044" s="31">
        <f>E3044-F3044</f>
        <v>12000</v>
      </c>
      <c r="I3044" s="6">
        <f>+I3043+G3044-H3044</f>
        <v>8165318.9010000005</v>
      </c>
      <c r="J3044" s="19" t="s">
        <v>7381</v>
      </c>
      <c r="K3044" s="7"/>
      <c r="L3044" s="49" t="s">
        <v>5540</v>
      </c>
    </row>
    <row r="3045" spans="1:12" x14ac:dyDescent="0.2">
      <c r="A3045" s="105">
        <v>42367</v>
      </c>
      <c r="B3045" s="7">
        <v>7575</v>
      </c>
      <c r="C3045" s="19" t="s">
        <v>7127</v>
      </c>
      <c r="D3045" s="6">
        <v>5000</v>
      </c>
      <c r="E3045" s="6">
        <v>5000</v>
      </c>
      <c r="F3045" s="6"/>
      <c r="G3045" s="6"/>
      <c r="H3045" s="31">
        <f>E3045-F3045</f>
        <v>5000</v>
      </c>
      <c r="I3045" s="6">
        <f>+I3044+G3045-H3045</f>
        <v>8160318.9010000005</v>
      </c>
      <c r="J3045" s="19" t="s">
        <v>7666</v>
      </c>
      <c r="K3045" s="7"/>
      <c r="L3045" s="49" t="s">
        <v>5540</v>
      </c>
    </row>
    <row r="3046" spans="1:12" x14ac:dyDescent="0.2">
      <c r="A3046" s="105">
        <v>42367</v>
      </c>
      <c r="B3046" s="7">
        <v>7576</v>
      </c>
      <c r="C3046" s="19" t="s">
        <v>7427</v>
      </c>
      <c r="D3046" s="6">
        <v>5000</v>
      </c>
      <c r="E3046" s="6">
        <v>5000</v>
      </c>
      <c r="F3046" s="6"/>
      <c r="G3046" s="6"/>
      <c r="H3046" s="31">
        <f>E3046-F3046</f>
        <v>5000</v>
      </c>
      <c r="I3046" s="6">
        <f>+I3045+G3046-H3046</f>
        <v>8155318.9010000005</v>
      </c>
      <c r="J3046" s="19" t="s">
        <v>7666</v>
      </c>
      <c r="K3046" s="7"/>
      <c r="L3046" s="49" t="s">
        <v>5540</v>
      </c>
    </row>
    <row r="3047" spans="1:12" x14ac:dyDescent="0.2">
      <c r="A3047" s="105">
        <v>42367</v>
      </c>
      <c r="B3047" s="7">
        <v>7577</v>
      </c>
      <c r="C3047" s="19" t="s">
        <v>7516</v>
      </c>
      <c r="D3047" s="6">
        <v>5000</v>
      </c>
      <c r="E3047" s="6">
        <v>5000</v>
      </c>
      <c r="F3047" s="6"/>
      <c r="G3047" s="6"/>
      <c r="H3047" s="31">
        <f>E3047-F3047</f>
        <v>5000</v>
      </c>
      <c r="I3047" s="6">
        <f>+I3046+G3047-H3047</f>
        <v>8150318.9010000005</v>
      </c>
      <c r="J3047" s="19" t="s">
        <v>7666</v>
      </c>
      <c r="K3047" s="7"/>
      <c r="L3047" s="49" t="s">
        <v>5540</v>
      </c>
    </row>
    <row r="3048" spans="1:12" x14ac:dyDescent="0.2">
      <c r="A3048" s="105">
        <v>42367</v>
      </c>
      <c r="B3048" s="7">
        <v>7578</v>
      </c>
      <c r="C3048" s="19" t="s">
        <v>7295</v>
      </c>
      <c r="D3048" s="6">
        <v>5000</v>
      </c>
      <c r="E3048" s="6">
        <v>5000</v>
      </c>
      <c r="F3048" s="6"/>
      <c r="G3048" s="6"/>
      <c r="H3048" s="31">
        <f>E3048-F3048</f>
        <v>5000</v>
      </c>
      <c r="I3048" s="6">
        <f>+I3047+G3048-H3048</f>
        <v>8145318.9010000005</v>
      </c>
      <c r="J3048" s="19" t="s">
        <v>7666</v>
      </c>
      <c r="K3048" s="7"/>
      <c r="L3048" s="49" t="s">
        <v>5540</v>
      </c>
    </row>
    <row r="3049" spans="1:12" x14ac:dyDescent="0.2">
      <c r="A3049" s="105">
        <v>42367</v>
      </c>
      <c r="B3049" s="7">
        <v>7579</v>
      </c>
      <c r="C3049" s="19" t="s">
        <v>7665</v>
      </c>
      <c r="D3049" s="6">
        <v>8000</v>
      </c>
      <c r="E3049" s="6">
        <v>8000</v>
      </c>
      <c r="F3049" s="6"/>
      <c r="G3049" s="6"/>
      <c r="H3049" s="5">
        <f>E3049-F3049</f>
        <v>8000</v>
      </c>
      <c r="I3049" s="6">
        <f>+I3048+G3049-H3049</f>
        <v>8137318.9010000005</v>
      </c>
      <c r="J3049" s="19" t="s">
        <v>7664</v>
      </c>
      <c r="K3049" s="7"/>
      <c r="L3049" s="49" t="s">
        <v>5540</v>
      </c>
    </row>
    <row r="3050" spans="1:12" x14ac:dyDescent="0.2">
      <c r="A3050" s="105">
        <v>42367</v>
      </c>
      <c r="B3050" s="7">
        <v>7580</v>
      </c>
      <c r="C3050" s="19" t="s">
        <v>5790</v>
      </c>
      <c r="D3050" s="6"/>
      <c r="E3050" s="6"/>
      <c r="F3050" s="6">
        <f>E3050*0.05</f>
        <v>0</v>
      </c>
      <c r="G3050" s="6"/>
      <c r="H3050" s="5">
        <f>E3050-F3050</f>
        <v>0</v>
      </c>
      <c r="I3050" s="6">
        <f>+I3049+G3050-H3050</f>
        <v>8137318.9010000005</v>
      </c>
      <c r="J3050" s="19" t="s">
        <v>5790</v>
      </c>
      <c r="K3050" s="7"/>
      <c r="L3050" t="s">
        <v>5789</v>
      </c>
    </row>
    <row r="3051" spans="1:12" x14ac:dyDescent="0.2">
      <c r="A3051" s="105">
        <v>42367</v>
      </c>
      <c r="B3051" s="7">
        <v>7581</v>
      </c>
      <c r="C3051" s="19" t="s">
        <v>6206</v>
      </c>
      <c r="D3051" s="6">
        <v>3000</v>
      </c>
      <c r="E3051" s="6">
        <v>3000</v>
      </c>
      <c r="F3051" s="6"/>
      <c r="G3051" s="6"/>
      <c r="H3051" s="31">
        <f>E3051-F3051</f>
        <v>3000</v>
      </c>
      <c r="I3051" s="6">
        <f>+I3050+G3051-H3051</f>
        <v>8134318.9010000005</v>
      </c>
      <c r="J3051" s="19" t="s">
        <v>7627</v>
      </c>
      <c r="K3051" s="7"/>
      <c r="L3051" s="49" t="s">
        <v>5540</v>
      </c>
    </row>
    <row r="3052" spans="1:12" x14ac:dyDescent="0.2">
      <c r="A3052" s="105">
        <v>42367</v>
      </c>
      <c r="B3052" s="7">
        <v>7582</v>
      </c>
      <c r="C3052" s="19" t="s">
        <v>5996</v>
      </c>
      <c r="D3052" s="6">
        <v>5200</v>
      </c>
      <c r="E3052" s="6">
        <v>5200</v>
      </c>
      <c r="F3052" s="6"/>
      <c r="G3052" s="6"/>
      <c r="H3052" s="5">
        <f>E3052-F3052</f>
        <v>5200</v>
      </c>
      <c r="I3052" s="6">
        <f>+I3051+G3052-H3052</f>
        <v>8129118.9010000005</v>
      </c>
      <c r="J3052" s="19" t="s">
        <v>7364</v>
      </c>
      <c r="K3052" s="7"/>
      <c r="L3052" s="49" t="s">
        <v>5540</v>
      </c>
    </row>
    <row r="3053" spans="1:12" x14ac:dyDescent="0.2">
      <c r="A3053" s="105">
        <v>42367</v>
      </c>
      <c r="B3053" s="7">
        <v>7583</v>
      </c>
      <c r="C3053" s="19" t="s">
        <v>5790</v>
      </c>
      <c r="D3053" s="6"/>
      <c r="E3053" s="6"/>
      <c r="F3053" s="6">
        <f>E3053*0.05</f>
        <v>0</v>
      </c>
      <c r="G3053" s="6"/>
      <c r="H3053" s="5">
        <f>E3053-F3053</f>
        <v>0</v>
      </c>
      <c r="I3053" s="6">
        <f>+I3052+G3053-H3053</f>
        <v>8129118.9010000005</v>
      </c>
      <c r="J3053" s="19" t="s">
        <v>5790</v>
      </c>
      <c r="K3053" s="7"/>
      <c r="L3053" t="s">
        <v>5789</v>
      </c>
    </row>
    <row r="3054" spans="1:12" x14ac:dyDescent="0.2">
      <c r="A3054" s="105">
        <v>42367</v>
      </c>
      <c r="B3054" s="7">
        <v>7584</v>
      </c>
      <c r="C3054" s="20" t="s">
        <v>6486</v>
      </c>
      <c r="D3054" s="6">
        <v>1300</v>
      </c>
      <c r="E3054" s="6">
        <v>1300</v>
      </c>
      <c r="F3054" s="6"/>
      <c r="G3054" s="6"/>
      <c r="H3054" s="31">
        <f>E3054-F3054</f>
        <v>1300</v>
      </c>
      <c r="I3054" s="6">
        <f>+I3053+G3054-H3054</f>
        <v>8127818.9010000005</v>
      </c>
      <c r="J3054" s="20" t="s">
        <v>7663</v>
      </c>
      <c r="K3054" s="7">
        <v>5</v>
      </c>
      <c r="L3054" s="49" t="s">
        <v>5540</v>
      </c>
    </row>
    <row r="3055" spans="1:12" x14ac:dyDescent="0.2">
      <c r="A3055" s="105">
        <v>42367</v>
      </c>
      <c r="B3055" s="7">
        <v>7585</v>
      </c>
      <c r="C3055" s="20" t="s">
        <v>7466</v>
      </c>
      <c r="D3055" s="6">
        <v>4125</v>
      </c>
      <c r="E3055" s="6">
        <v>4125</v>
      </c>
      <c r="F3055" s="6"/>
      <c r="G3055" s="6"/>
      <c r="H3055" s="31">
        <f>E3055-F3055</f>
        <v>4125</v>
      </c>
      <c r="I3055" s="6">
        <f>+I3054+G3055-H3055</f>
        <v>8123693.9010000005</v>
      </c>
      <c r="J3055" s="20" t="s">
        <v>7662</v>
      </c>
      <c r="K3055" s="7"/>
      <c r="L3055" s="49" t="s">
        <v>5540</v>
      </c>
    </row>
    <row r="3056" spans="1:12" x14ac:dyDescent="0.2">
      <c r="A3056" s="105">
        <v>42368</v>
      </c>
      <c r="B3056" s="7">
        <v>7586</v>
      </c>
      <c r="C3056" s="20" t="s">
        <v>5790</v>
      </c>
      <c r="D3056" s="6"/>
      <c r="E3056" s="6"/>
      <c r="F3056" s="6">
        <f>E3056*0.05</f>
        <v>0</v>
      </c>
      <c r="G3056" s="6"/>
      <c r="H3056" s="5">
        <f>E3056-F3056</f>
        <v>0</v>
      </c>
      <c r="I3056" s="6">
        <f>+I3055+G3056-H3056</f>
        <v>8123693.9010000005</v>
      </c>
      <c r="J3056" s="20" t="s">
        <v>5790</v>
      </c>
      <c r="K3056" s="7"/>
      <c r="L3056" s="49" t="s">
        <v>5789</v>
      </c>
    </row>
    <row r="3057" spans="1:12" x14ac:dyDescent="0.2">
      <c r="A3057" s="105">
        <v>42368</v>
      </c>
      <c r="B3057" s="7">
        <v>7587</v>
      </c>
      <c r="C3057" s="20" t="s">
        <v>6929</v>
      </c>
      <c r="D3057" s="6">
        <v>178501.41</v>
      </c>
      <c r="E3057" s="6">
        <v>178501.41</v>
      </c>
      <c r="F3057" s="6">
        <f>E3057*0.05</f>
        <v>8925.0704999999998</v>
      </c>
      <c r="G3057" s="6"/>
      <c r="H3057" s="5">
        <f>E3057-F3057</f>
        <v>169576.3395</v>
      </c>
      <c r="I3057" s="6">
        <f>+I3056+G3057-H3057</f>
        <v>7954117.5615000008</v>
      </c>
      <c r="J3057" s="20" t="s">
        <v>7488</v>
      </c>
      <c r="K3057" s="7">
        <v>5</v>
      </c>
      <c r="L3057" s="49" t="s">
        <v>5540</v>
      </c>
    </row>
    <row r="3058" spans="1:12" x14ac:dyDescent="0.2">
      <c r="A3058" s="105">
        <v>42368</v>
      </c>
      <c r="B3058" s="7">
        <v>7588</v>
      </c>
      <c r="C3058" s="20" t="s">
        <v>6015</v>
      </c>
      <c r="D3058" s="6">
        <v>9662.19</v>
      </c>
      <c r="E3058" s="6">
        <v>9662.19</v>
      </c>
      <c r="F3058" s="6"/>
      <c r="G3058" s="6"/>
      <c r="H3058" s="5">
        <f>E3058-F3058</f>
        <v>9662.19</v>
      </c>
      <c r="I3058" s="6">
        <f>+I3057+G3058-H3058</f>
        <v>7944455.3715000004</v>
      </c>
      <c r="J3058" s="20" t="s">
        <v>7661</v>
      </c>
      <c r="K3058" s="7">
        <v>5</v>
      </c>
      <c r="L3058" s="49" t="s">
        <v>5540</v>
      </c>
    </row>
    <row r="3059" spans="1:12" x14ac:dyDescent="0.2">
      <c r="A3059" s="105">
        <v>42368</v>
      </c>
      <c r="B3059" s="7">
        <v>7589</v>
      </c>
      <c r="C3059" s="20" t="s">
        <v>7660</v>
      </c>
      <c r="D3059" s="6">
        <v>2000</v>
      </c>
      <c r="E3059" s="6">
        <v>2000</v>
      </c>
      <c r="F3059" s="6"/>
      <c r="G3059" s="6"/>
      <c r="H3059" s="5">
        <f>E3059-F3059</f>
        <v>2000</v>
      </c>
      <c r="I3059" s="6">
        <f>+I3058+G3059-H3059</f>
        <v>7942455.3715000004</v>
      </c>
      <c r="J3059" s="20" t="s">
        <v>7659</v>
      </c>
      <c r="K3059" s="7"/>
      <c r="L3059" s="49" t="s">
        <v>5540</v>
      </c>
    </row>
    <row r="3060" spans="1:12" x14ac:dyDescent="0.2">
      <c r="A3060" s="105">
        <v>42368</v>
      </c>
      <c r="B3060" s="7">
        <v>7590</v>
      </c>
      <c r="C3060" s="20" t="s">
        <v>6291</v>
      </c>
      <c r="D3060" s="6">
        <v>7188</v>
      </c>
      <c r="E3060" s="6">
        <v>7188</v>
      </c>
      <c r="F3060" s="6">
        <f>E3060*0.05</f>
        <v>359.40000000000003</v>
      </c>
      <c r="G3060" s="6"/>
      <c r="H3060" s="5">
        <f>E3060-F3060</f>
        <v>6828.6</v>
      </c>
      <c r="I3060" s="6">
        <f>+I3059+G3060-H3060</f>
        <v>7935626.7715000007</v>
      </c>
      <c r="J3060" s="20" t="s">
        <v>7170</v>
      </c>
      <c r="K3060" s="7">
        <v>5</v>
      </c>
      <c r="L3060" s="49" t="s">
        <v>5540</v>
      </c>
    </row>
    <row r="3061" spans="1:12" x14ac:dyDescent="0.2">
      <c r="A3061" s="105">
        <v>42368</v>
      </c>
      <c r="B3061" s="7">
        <v>7591</v>
      </c>
      <c r="C3061" s="20" t="s">
        <v>6015</v>
      </c>
      <c r="D3061" s="6">
        <v>18995.12</v>
      </c>
      <c r="E3061" s="6">
        <v>18995.12</v>
      </c>
      <c r="F3061" s="6"/>
      <c r="G3061" s="6"/>
      <c r="H3061" s="5">
        <f>E3061-F3061</f>
        <v>18995.12</v>
      </c>
      <c r="I3061" s="6">
        <f>+I3060+G3061-H3061</f>
        <v>7916631.6515000006</v>
      </c>
      <c r="J3061" s="20" t="s">
        <v>7465</v>
      </c>
      <c r="K3061" s="7">
        <v>5</v>
      </c>
      <c r="L3061" s="49" t="s">
        <v>5540</v>
      </c>
    </row>
    <row r="3062" spans="1:12" x14ac:dyDescent="0.2">
      <c r="A3062" s="105">
        <v>42368</v>
      </c>
      <c r="B3062" s="7">
        <v>7592</v>
      </c>
      <c r="C3062" s="20" t="s">
        <v>5790</v>
      </c>
      <c r="D3062" s="6"/>
      <c r="E3062" s="6"/>
      <c r="F3062" s="6">
        <f>E3062*0.05</f>
        <v>0</v>
      </c>
      <c r="G3062" s="6"/>
      <c r="H3062" s="5">
        <f>E3062-F3062</f>
        <v>0</v>
      </c>
      <c r="I3062" s="6">
        <f>+I3061+G3062-H3062</f>
        <v>7916631.6515000006</v>
      </c>
      <c r="J3062" s="20" t="s">
        <v>5790</v>
      </c>
      <c r="K3062" s="7"/>
      <c r="L3062" s="49" t="s">
        <v>5789</v>
      </c>
    </row>
    <row r="3063" spans="1:12" x14ac:dyDescent="0.2">
      <c r="A3063" s="105">
        <v>42368</v>
      </c>
      <c r="B3063" s="7">
        <v>7593</v>
      </c>
      <c r="C3063" s="20" t="s">
        <v>5790</v>
      </c>
      <c r="D3063" s="6"/>
      <c r="E3063" s="6"/>
      <c r="F3063" s="6">
        <f>E3063*0.05</f>
        <v>0</v>
      </c>
      <c r="G3063" s="6"/>
      <c r="H3063" s="5">
        <f>E3063-F3063</f>
        <v>0</v>
      </c>
      <c r="I3063" s="6">
        <f>+I3062+G3063-H3063</f>
        <v>7916631.6515000006</v>
      </c>
      <c r="J3063" s="20" t="s">
        <v>5790</v>
      </c>
      <c r="K3063" s="7"/>
      <c r="L3063" s="49" t="s">
        <v>5789</v>
      </c>
    </row>
    <row r="3064" spans="1:12" x14ac:dyDescent="0.2">
      <c r="A3064" s="105">
        <v>42368</v>
      </c>
      <c r="B3064" s="7">
        <v>7594</v>
      </c>
      <c r="C3064" s="20" t="s">
        <v>7294</v>
      </c>
      <c r="D3064" s="6">
        <v>9000</v>
      </c>
      <c r="E3064" s="6">
        <v>9000</v>
      </c>
      <c r="F3064" s="6">
        <f>E3064*0.05</f>
        <v>450</v>
      </c>
      <c r="G3064" s="6"/>
      <c r="H3064" s="5">
        <f>E3064-F3064</f>
        <v>8550</v>
      </c>
      <c r="I3064" s="6">
        <f>+I3063+G3064-H3064</f>
        <v>7908081.6515000006</v>
      </c>
      <c r="J3064" s="20" t="s">
        <v>2030</v>
      </c>
      <c r="K3064" s="7">
        <v>5</v>
      </c>
      <c r="L3064" s="49" t="s">
        <v>5540</v>
      </c>
    </row>
    <row r="3065" spans="1:12" x14ac:dyDescent="0.2">
      <c r="A3065" s="105">
        <v>42368</v>
      </c>
      <c r="B3065" s="7">
        <v>7595</v>
      </c>
      <c r="C3065" s="20" t="s">
        <v>7658</v>
      </c>
      <c r="D3065" s="6">
        <v>3300</v>
      </c>
      <c r="E3065" s="6">
        <v>3300</v>
      </c>
      <c r="F3065" s="6"/>
      <c r="G3065" s="6"/>
      <c r="H3065" s="5">
        <f>E3065-F3065</f>
        <v>3300</v>
      </c>
      <c r="I3065" s="6">
        <f>+I3064+G3065-H3065</f>
        <v>7904781.6515000006</v>
      </c>
      <c r="J3065" s="20" t="s">
        <v>7657</v>
      </c>
      <c r="K3065" s="7"/>
      <c r="L3065" s="49" t="s">
        <v>5540</v>
      </c>
    </row>
    <row r="3066" spans="1:12" x14ac:dyDescent="0.2">
      <c r="A3066" s="105">
        <v>42368</v>
      </c>
      <c r="B3066" s="7">
        <v>7596</v>
      </c>
      <c r="C3066" s="20" t="s">
        <v>7531</v>
      </c>
      <c r="D3066" s="6">
        <v>2000</v>
      </c>
      <c r="E3066" s="6">
        <v>2000</v>
      </c>
      <c r="F3066" s="6">
        <v>200</v>
      </c>
      <c r="G3066" s="6"/>
      <c r="H3066" s="5">
        <f>E3066-F3066</f>
        <v>1800</v>
      </c>
      <c r="I3066" s="6">
        <f>+I3065+G3066-H3066</f>
        <v>7902981.6515000006</v>
      </c>
      <c r="J3066" s="20" t="s">
        <v>7656</v>
      </c>
      <c r="K3066" s="7">
        <v>5</v>
      </c>
      <c r="L3066" s="49" t="s">
        <v>5540</v>
      </c>
    </row>
    <row r="3067" spans="1:12" x14ac:dyDescent="0.2">
      <c r="A3067" s="105">
        <v>42368</v>
      </c>
      <c r="B3067" s="7">
        <v>7597</v>
      </c>
      <c r="C3067" s="20" t="s">
        <v>582</v>
      </c>
      <c r="D3067" s="6">
        <v>12690</v>
      </c>
      <c r="E3067" s="6">
        <v>12690</v>
      </c>
      <c r="F3067" s="6">
        <v>537.71</v>
      </c>
      <c r="G3067" s="6"/>
      <c r="H3067" s="5">
        <f>E3067-F3067</f>
        <v>12152.29</v>
      </c>
      <c r="I3067" s="6">
        <f>+I3066+G3067-H3067</f>
        <v>7890829.3615000006</v>
      </c>
      <c r="J3067" s="20" t="s">
        <v>7655</v>
      </c>
      <c r="K3067" s="7">
        <v>5</v>
      </c>
      <c r="L3067" s="49" t="s">
        <v>5540</v>
      </c>
    </row>
    <row r="3068" spans="1:12" x14ac:dyDescent="0.2">
      <c r="A3068" s="105">
        <v>42368</v>
      </c>
      <c r="B3068" s="7">
        <v>7598</v>
      </c>
      <c r="C3068" s="20" t="s">
        <v>7654</v>
      </c>
      <c r="D3068" s="6">
        <v>620.01</v>
      </c>
      <c r="E3068" s="6">
        <v>620.01</v>
      </c>
      <c r="F3068" s="6">
        <v>26.27</v>
      </c>
      <c r="G3068" s="6"/>
      <c r="H3068" s="5">
        <f>E3068-F3068</f>
        <v>593.74</v>
      </c>
      <c r="I3068" s="6">
        <f>+I3067+G3068-H3068</f>
        <v>7890235.6215000004</v>
      </c>
      <c r="J3068" s="20" t="s">
        <v>7653</v>
      </c>
      <c r="K3068" s="7">
        <v>5</v>
      </c>
      <c r="L3068" s="49" t="s">
        <v>5540</v>
      </c>
    </row>
    <row r="3069" spans="1:12" x14ac:dyDescent="0.2">
      <c r="A3069" s="105">
        <v>42368</v>
      </c>
      <c r="B3069" s="7">
        <v>7599</v>
      </c>
      <c r="C3069" s="19" t="s">
        <v>6752</v>
      </c>
      <c r="D3069" s="6">
        <v>40657.54</v>
      </c>
      <c r="E3069" s="6">
        <v>40657.54</v>
      </c>
      <c r="F3069" s="6">
        <f>E3069*0.05</f>
        <v>2032.8770000000002</v>
      </c>
      <c r="G3069" s="6"/>
      <c r="H3069" s="5">
        <f>E3069-F3069</f>
        <v>38624.663</v>
      </c>
      <c r="I3069" s="6">
        <f>+I3068+G3069-H3069</f>
        <v>7851610.9585000006</v>
      </c>
      <c r="J3069" s="19" t="s">
        <v>48</v>
      </c>
      <c r="K3069" s="7">
        <v>5</v>
      </c>
      <c r="L3069" s="49" t="s">
        <v>5540</v>
      </c>
    </row>
    <row r="3070" spans="1:12" x14ac:dyDescent="0.2">
      <c r="A3070" s="105">
        <v>42368</v>
      </c>
      <c r="B3070" s="7">
        <v>7600</v>
      </c>
      <c r="C3070" s="19" t="s">
        <v>5790</v>
      </c>
      <c r="D3070" s="6"/>
      <c r="E3070" s="6"/>
      <c r="F3070" s="6"/>
      <c r="G3070" s="6"/>
      <c r="H3070" s="5">
        <f>E3070-F3070</f>
        <v>0</v>
      </c>
      <c r="I3070" s="6">
        <f>+I3069+G3070-H3070</f>
        <v>7851610.9585000006</v>
      </c>
      <c r="J3070" s="19" t="s">
        <v>5790</v>
      </c>
      <c r="K3070" s="7">
        <v>5</v>
      </c>
      <c r="L3070" t="s">
        <v>5789</v>
      </c>
    </row>
    <row r="3071" spans="1:12" x14ac:dyDescent="0.2">
      <c r="A3071" s="105">
        <v>42368</v>
      </c>
      <c r="B3071" s="7">
        <v>7601</v>
      </c>
      <c r="C3071" s="19" t="s">
        <v>126</v>
      </c>
      <c r="D3071" s="6">
        <v>6898</v>
      </c>
      <c r="E3071" s="6">
        <v>6898</v>
      </c>
      <c r="F3071" s="6">
        <v>194.9</v>
      </c>
      <c r="G3071" s="6"/>
      <c r="H3071" s="5">
        <f>E3071-F3071</f>
        <v>6703.1</v>
      </c>
      <c r="I3071" s="6">
        <f>+I3070+G3071-H3071</f>
        <v>7844907.858500001</v>
      </c>
      <c r="J3071" s="19" t="s">
        <v>5851</v>
      </c>
      <c r="K3071" s="7">
        <v>5</v>
      </c>
      <c r="L3071" s="49" t="s">
        <v>5540</v>
      </c>
    </row>
    <row r="3072" spans="1:12" x14ac:dyDescent="0.2">
      <c r="A3072" s="105">
        <v>42368</v>
      </c>
      <c r="B3072" s="7">
        <v>7602</v>
      </c>
      <c r="C3072" s="19" t="s">
        <v>6226</v>
      </c>
      <c r="D3072" s="6">
        <v>18028</v>
      </c>
      <c r="E3072" s="6">
        <v>18028</v>
      </c>
      <c r="F3072" s="6">
        <f>E3072*0.05</f>
        <v>901.40000000000009</v>
      </c>
      <c r="G3072" s="6"/>
      <c r="H3072" s="5">
        <f>E3072-F3072</f>
        <v>17126.599999999999</v>
      </c>
      <c r="I3072" s="6">
        <f>+I3071+G3072-H3072</f>
        <v>7827781.2585000014</v>
      </c>
      <c r="J3072" s="19" t="s">
        <v>128</v>
      </c>
      <c r="K3072" s="7">
        <v>5</v>
      </c>
      <c r="L3072" s="49" t="s">
        <v>5540</v>
      </c>
    </row>
    <row r="3073" spans="1:12" x14ac:dyDescent="0.2">
      <c r="A3073" s="105">
        <v>42368</v>
      </c>
      <c r="B3073" s="7">
        <v>7603</v>
      </c>
      <c r="C3073" s="19" t="s">
        <v>5871</v>
      </c>
      <c r="D3073" s="6">
        <v>25000</v>
      </c>
      <c r="E3073" s="6">
        <v>25000</v>
      </c>
      <c r="F3073" s="6">
        <f>E3073*0.05</f>
        <v>1250</v>
      </c>
      <c r="G3073" s="6"/>
      <c r="H3073" s="5">
        <f>E3073-F3073</f>
        <v>23750</v>
      </c>
      <c r="I3073" s="6">
        <f>+I3072+G3073-H3073</f>
        <v>7804031.2585000014</v>
      </c>
      <c r="J3073" s="19" t="s">
        <v>7293</v>
      </c>
      <c r="K3073" s="7">
        <v>5</v>
      </c>
      <c r="L3073" s="49" t="s">
        <v>5540</v>
      </c>
    </row>
    <row r="3074" spans="1:12" x14ac:dyDescent="0.2">
      <c r="A3074" s="105">
        <v>42368</v>
      </c>
      <c r="B3074" s="7">
        <v>7604</v>
      </c>
      <c r="C3074" s="19" t="s">
        <v>5564</v>
      </c>
      <c r="D3074" s="6">
        <v>11318.05</v>
      </c>
      <c r="E3074" s="6">
        <v>11318.05</v>
      </c>
      <c r="F3074" s="6">
        <v>479.58</v>
      </c>
      <c r="G3074" s="6"/>
      <c r="H3074" s="5">
        <f>E3074-F3074</f>
        <v>10838.47</v>
      </c>
      <c r="I3074" s="6">
        <f>+I3073+G3074-H3074</f>
        <v>7793192.7885000017</v>
      </c>
      <c r="J3074" s="19" t="s">
        <v>7652</v>
      </c>
      <c r="K3074" s="7">
        <v>5</v>
      </c>
      <c r="L3074" s="49" t="s">
        <v>5540</v>
      </c>
    </row>
    <row r="3075" spans="1:12" x14ac:dyDescent="0.2">
      <c r="A3075" s="105">
        <v>42368</v>
      </c>
      <c r="B3075" s="7">
        <v>7605</v>
      </c>
      <c r="C3075" s="19" t="s">
        <v>7161</v>
      </c>
      <c r="D3075" s="6">
        <v>1300</v>
      </c>
      <c r="E3075" s="6">
        <v>1300</v>
      </c>
      <c r="F3075" s="6">
        <f>E3075*0.05</f>
        <v>65</v>
      </c>
      <c r="G3075" s="6"/>
      <c r="H3075" s="5">
        <f>E3075-F3075</f>
        <v>1235</v>
      </c>
      <c r="I3075" s="6">
        <f>+I3074+G3075-H3075</f>
        <v>7791957.7885000017</v>
      </c>
      <c r="J3075" s="19" t="s">
        <v>7651</v>
      </c>
      <c r="K3075" s="7">
        <v>5</v>
      </c>
      <c r="L3075" s="49" t="s">
        <v>5540</v>
      </c>
    </row>
    <row r="3076" spans="1:12" x14ac:dyDescent="0.2">
      <c r="A3076" s="105">
        <v>42368</v>
      </c>
      <c r="B3076" s="7">
        <v>7606</v>
      </c>
      <c r="C3076" s="19" t="s">
        <v>7533</v>
      </c>
      <c r="D3076" s="6">
        <v>28030</v>
      </c>
      <c r="E3076" s="6">
        <v>28030</v>
      </c>
      <c r="F3076" s="6">
        <v>1292.5999999999999</v>
      </c>
      <c r="G3076" s="6"/>
      <c r="H3076" s="5">
        <f>E3076-F3076</f>
        <v>26737.4</v>
      </c>
      <c r="I3076" s="6">
        <f>+I3075+G3076-H3076</f>
        <v>7765220.3885000013</v>
      </c>
      <c r="J3076" s="19" t="s">
        <v>7650</v>
      </c>
      <c r="K3076" s="7">
        <v>5</v>
      </c>
      <c r="L3076" s="49" t="s">
        <v>5540</v>
      </c>
    </row>
    <row r="3077" spans="1:12" x14ac:dyDescent="0.2">
      <c r="A3077" s="105">
        <v>42368</v>
      </c>
      <c r="B3077" s="7">
        <v>7607</v>
      </c>
      <c r="C3077" s="19" t="s">
        <v>5550</v>
      </c>
      <c r="D3077" s="6">
        <v>9659.08</v>
      </c>
      <c r="E3077" s="6">
        <v>9659.08</v>
      </c>
      <c r="F3077" s="6">
        <f>E3077*0.05</f>
        <v>482.95400000000001</v>
      </c>
      <c r="G3077" s="6"/>
      <c r="H3077" s="5">
        <f>E3077-F3077</f>
        <v>9176.1260000000002</v>
      </c>
      <c r="I3077" s="6">
        <f>+I3076+G3077-H3077</f>
        <v>7756044.2625000011</v>
      </c>
      <c r="J3077" s="19" t="s">
        <v>4801</v>
      </c>
      <c r="K3077" s="7">
        <v>5</v>
      </c>
      <c r="L3077" s="49" t="s">
        <v>5540</v>
      </c>
    </row>
    <row r="3078" spans="1:12" x14ac:dyDescent="0.2">
      <c r="A3078" s="105">
        <v>42368</v>
      </c>
      <c r="B3078" s="7">
        <v>7608</v>
      </c>
      <c r="C3078" s="19" t="s">
        <v>7608</v>
      </c>
      <c r="D3078" s="6">
        <v>5000</v>
      </c>
      <c r="E3078" s="6">
        <v>5000</v>
      </c>
      <c r="F3078" s="6">
        <f>E3078*0.05</f>
        <v>250</v>
      </c>
      <c r="G3078" s="6"/>
      <c r="H3078" s="5">
        <f>E3078-F3078</f>
        <v>4750</v>
      </c>
      <c r="I3078" s="6">
        <f>+I3077+G3078-H3078</f>
        <v>7751294.2625000011</v>
      </c>
      <c r="J3078" s="19" t="s">
        <v>7649</v>
      </c>
      <c r="K3078" s="7">
        <v>5</v>
      </c>
      <c r="L3078" s="49" t="s">
        <v>5540</v>
      </c>
    </row>
    <row r="3079" spans="1:12" x14ac:dyDescent="0.2">
      <c r="A3079" s="19"/>
      <c r="B3079" s="7"/>
      <c r="C3079" s="19" t="s">
        <v>7117</v>
      </c>
      <c r="D3079" s="6">
        <f>3853.52+0.9</f>
        <v>3854.42</v>
      </c>
      <c r="E3079" s="6">
        <f>3853.52+0.9</f>
        <v>3854.42</v>
      </c>
      <c r="F3079" s="6"/>
      <c r="G3079" s="6"/>
      <c r="H3079" s="5">
        <f>E3079-F3079</f>
        <v>3854.42</v>
      </c>
      <c r="I3079" s="6">
        <f>+I3078+G3079-H3079</f>
        <v>7747439.8425000012</v>
      </c>
      <c r="J3079" s="19"/>
      <c r="K3079" s="7"/>
    </row>
    <row r="3080" spans="1:12" ht="15" x14ac:dyDescent="0.25">
      <c r="A3080" s="19"/>
      <c r="B3080" s="7"/>
      <c r="C3080" s="112" t="s">
        <v>7648</v>
      </c>
      <c r="D3080" s="6"/>
      <c r="E3080" s="6"/>
      <c r="F3080" s="6">
        <f>E3080*0.05</f>
        <v>0</v>
      </c>
      <c r="G3080" s="6"/>
      <c r="H3080" s="31"/>
      <c r="I3080" s="13">
        <f>+I3079+G3080-H3080</f>
        <v>7747439.8425000012</v>
      </c>
      <c r="J3080" s="19"/>
      <c r="K3080" s="7"/>
    </row>
    <row r="3081" spans="1:12" x14ac:dyDescent="0.2">
      <c r="A3081" s="105">
        <v>42375</v>
      </c>
      <c r="B3081" s="7">
        <v>7609</v>
      </c>
      <c r="C3081" s="20" t="s">
        <v>7647</v>
      </c>
      <c r="D3081" s="6">
        <v>2300</v>
      </c>
      <c r="E3081" s="6">
        <v>2300</v>
      </c>
      <c r="F3081" s="6"/>
      <c r="G3081" s="6"/>
      <c r="H3081" s="5">
        <f>E3081-F3081</f>
        <v>2300</v>
      </c>
      <c r="I3081" s="6">
        <f>+I3080+G3081-H3081</f>
        <v>7745139.8425000012</v>
      </c>
      <c r="J3081" s="20" t="s">
        <v>7646</v>
      </c>
      <c r="K3081" s="7">
        <v>5</v>
      </c>
      <c r="L3081" s="49" t="s">
        <v>5540</v>
      </c>
    </row>
    <row r="3082" spans="1:12" x14ac:dyDescent="0.2">
      <c r="A3082" s="105">
        <v>42376</v>
      </c>
      <c r="B3082" s="7">
        <v>7610</v>
      </c>
      <c r="C3082" s="19" t="s">
        <v>5996</v>
      </c>
      <c r="D3082" s="6">
        <v>4700</v>
      </c>
      <c r="E3082" s="6">
        <v>4700</v>
      </c>
      <c r="F3082" s="6"/>
      <c r="G3082" s="6"/>
      <c r="H3082" s="5">
        <f>E3082-F3082</f>
        <v>4700</v>
      </c>
      <c r="I3082" s="6">
        <f>+I3081+G3082-H3082</f>
        <v>7740439.8425000012</v>
      </c>
      <c r="J3082" s="19" t="s">
        <v>7364</v>
      </c>
      <c r="K3082" s="7">
        <v>5</v>
      </c>
      <c r="L3082" s="49" t="s">
        <v>5540</v>
      </c>
    </row>
    <row r="3083" spans="1:12" x14ac:dyDescent="0.2">
      <c r="A3083" s="105">
        <v>42377</v>
      </c>
      <c r="B3083" s="7">
        <v>7611</v>
      </c>
      <c r="C3083" s="19" t="s">
        <v>120</v>
      </c>
      <c r="D3083" s="6">
        <v>46220.51</v>
      </c>
      <c r="E3083" s="6">
        <v>46220.51</v>
      </c>
      <c r="F3083" s="6">
        <v>1965.36</v>
      </c>
      <c r="G3083" s="6"/>
      <c r="H3083" s="5">
        <f>E3083-F3083</f>
        <v>44255.15</v>
      </c>
      <c r="I3083" s="6">
        <f>+I3082+G3083-H3083</f>
        <v>7696184.6925000008</v>
      </c>
      <c r="J3083" s="19" t="s">
        <v>3481</v>
      </c>
      <c r="K3083" s="7">
        <v>5</v>
      </c>
      <c r="L3083" s="49" t="s">
        <v>5540</v>
      </c>
    </row>
    <row r="3084" spans="1:12" x14ac:dyDescent="0.2">
      <c r="A3084" s="105">
        <v>42377</v>
      </c>
      <c r="B3084" s="7">
        <v>7612</v>
      </c>
      <c r="C3084" s="19" t="s">
        <v>7528</v>
      </c>
      <c r="D3084" s="6">
        <v>5000</v>
      </c>
      <c r="E3084" s="6">
        <v>5000</v>
      </c>
      <c r="F3084" s="6">
        <v>500</v>
      </c>
      <c r="G3084" s="6"/>
      <c r="H3084" s="5">
        <f>E3084-F3084</f>
        <v>4500</v>
      </c>
      <c r="I3084" s="6">
        <f>+I3083+G3084-H3084</f>
        <v>7691684.6925000008</v>
      </c>
      <c r="J3084" s="19" t="s">
        <v>7645</v>
      </c>
      <c r="K3084" s="7">
        <v>5</v>
      </c>
      <c r="L3084" s="49" t="s">
        <v>5540</v>
      </c>
    </row>
    <row r="3085" spans="1:12" x14ac:dyDescent="0.2">
      <c r="A3085" s="105">
        <v>42377</v>
      </c>
      <c r="B3085" s="7">
        <v>7613</v>
      </c>
      <c r="C3085" s="19" t="s">
        <v>7617</v>
      </c>
      <c r="D3085" s="6">
        <v>359291.65</v>
      </c>
      <c r="E3085" s="6">
        <v>359291.65</v>
      </c>
      <c r="F3085" s="6">
        <f>E3085*0.05</f>
        <v>17964.5825</v>
      </c>
      <c r="G3085" s="6"/>
      <c r="H3085" s="5">
        <f>E3085-F3085</f>
        <v>341327.0675</v>
      </c>
      <c r="I3085" s="6">
        <f>+I3084+G3085-H3085</f>
        <v>7350357.6250000009</v>
      </c>
      <c r="J3085" s="19" t="s">
        <v>7644</v>
      </c>
      <c r="K3085" s="7">
        <v>5</v>
      </c>
      <c r="L3085" s="49" t="s">
        <v>5540</v>
      </c>
    </row>
    <row r="3086" spans="1:12" x14ac:dyDescent="0.2">
      <c r="A3086" s="105">
        <v>42381</v>
      </c>
      <c r="B3086" s="7"/>
      <c r="C3086" s="19" t="s">
        <v>7643</v>
      </c>
      <c r="D3086" s="6"/>
      <c r="E3086" s="6"/>
      <c r="F3086" s="6">
        <f>E3086*0.05</f>
        <v>0</v>
      </c>
      <c r="G3086" s="6">
        <v>363937.5</v>
      </c>
      <c r="H3086" s="5">
        <f>E3086-F3086</f>
        <v>0</v>
      </c>
      <c r="I3086" s="6">
        <f>+I3085+G3086-H3086</f>
        <v>7714295.1250000009</v>
      </c>
      <c r="J3086" s="19" t="s">
        <v>7642</v>
      </c>
      <c r="K3086" s="7"/>
    </row>
    <row r="3087" spans="1:12" x14ac:dyDescent="0.2">
      <c r="A3087" s="105">
        <v>42382</v>
      </c>
      <c r="B3087" s="7">
        <v>7614</v>
      </c>
      <c r="C3087" s="19" t="s">
        <v>6486</v>
      </c>
      <c r="D3087" s="6">
        <v>5000</v>
      </c>
      <c r="E3087" s="6">
        <v>5000</v>
      </c>
      <c r="F3087" s="6">
        <v>500</v>
      </c>
      <c r="G3087" s="6"/>
      <c r="H3087" s="5">
        <f>E3087-F3087</f>
        <v>4500</v>
      </c>
      <c r="I3087" s="6">
        <f>+I3086+G3087-H3087</f>
        <v>7709795.1250000009</v>
      </c>
      <c r="J3087" s="19" t="s">
        <v>7641</v>
      </c>
      <c r="K3087" s="7">
        <v>5</v>
      </c>
      <c r="L3087" s="49" t="s">
        <v>5540</v>
      </c>
    </row>
    <row r="3088" spans="1:12" x14ac:dyDescent="0.2">
      <c r="A3088" s="105">
        <v>42384</v>
      </c>
      <c r="B3088" s="7">
        <v>7615</v>
      </c>
      <c r="C3088" s="19" t="s">
        <v>5996</v>
      </c>
      <c r="D3088" s="6">
        <v>4700</v>
      </c>
      <c r="E3088" s="6">
        <v>4700</v>
      </c>
      <c r="F3088" s="6"/>
      <c r="G3088" s="6"/>
      <c r="H3088" s="5">
        <f>E3088-F3088</f>
        <v>4700</v>
      </c>
      <c r="I3088" s="6">
        <f>+I3087+G3088-H3088</f>
        <v>7705095.1250000009</v>
      </c>
      <c r="J3088" s="19" t="s">
        <v>7364</v>
      </c>
      <c r="K3088" s="7">
        <v>5</v>
      </c>
      <c r="L3088" s="49" t="s">
        <v>5540</v>
      </c>
    </row>
    <row r="3089" spans="1:12" x14ac:dyDescent="0.2">
      <c r="A3089" s="105">
        <v>42384</v>
      </c>
      <c r="B3089" s="7">
        <v>7616</v>
      </c>
      <c r="C3089" s="19" t="s">
        <v>7640</v>
      </c>
      <c r="D3089" s="6">
        <v>28620.9</v>
      </c>
      <c r="E3089" s="6">
        <v>28620.9</v>
      </c>
      <c r="F3089" s="6">
        <v>1212.75</v>
      </c>
      <c r="G3089" s="6"/>
      <c r="H3089" s="5">
        <f>E3089-F3089</f>
        <v>27408.15</v>
      </c>
      <c r="I3089" s="6">
        <f>+I3088+G3089-H3089</f>
        <v>7677686.9750000006</v>
      </c>
      <c r="J3089" s="19" t="s">
        <v>7639</v>
      </c>
      <c r="K3089" s="7">
        <v>5</v>
      </c>
      <c r="L3089" s="49" t="s">
        <v>5540</v>
      </c>
    </row>
    <row r="3090" spans="1:12" x14ac:dyDescent="0.2">
      <c r="A3090" s="105">
        <v>42387</v>
      </c>
      <c r="B3090" s="7">
        <v>7617</v>
      </c>
      <c r="C3090" s="19" t="s">
        <v>5971</v>
      </c>
      <c r="D3090" s="6">
        <v>1500</v>
      </c>
      <c r="E3090" s="6">
        <v>1500</v>
      </c>
      <c r="F3090" s="6"/>
      <c r="G3090" s="6"/>
      <c r="H3090" s="31">
        <f>E3090-F3090</f>
        <v>1500</v>
      </c>
      <c r="I3090" s="6">
        <f>+I3089+G3090-H3090</f>
        <v>7676186.9750000006</v>
      </c>
      <c r="J3090" s="19" t="s">
        <v>6080</v>
      </c>
      <c r="K3090" s="7"/>
      <c r="L3090" s="49" t="s">
        <v>5540</v>
      </c>
    </row>
    <row r="3091" spans="1:12" x14ac:dyDescent="0.2">
      <c r="A3091" s="105">
        <v>42387</v>
      </c>
      <c r="B3091" s="7">
        <v>7618</v>
      </c>
      <c r="C3091" s="19" t="s">
        <v>7638</v>
      </c>
      <c r="D3091" s="6">
        <v>2800</v>
      </c>
      <c r="E3091" s="6">
        <v>2800</v>
      </c>
      <c r="F3091" s="6">
        <v>280</v>
      </c>
      <c r="G3091" s="6"/>
      <c r="H3091" s="5">
        <f>E3091-F3091</f>
        <v>2520</v>
      </c>
      <c r="I3091" s="6">
        <f>+I3090+G3091-H3091</f>
        <v>7673666.9750000006</v>
      </c>
      <c r="J3091" s="19" t="s">
        <v>7432</v>
      </c>
      <c r="K3091" s="7">
        <v>5</v>
      </c>
      <c r="L3091" s="49" t="s">
        <v>5540</v>
      </c>
    </row>
    <row r="3092" spans="1:12" x14ac:dyDescent="0.2">
      <c r="A3092" s="105">
        <v>42388</v>
      </c>
      <c r="B3092" s="7">
        <v>7619</v>
      </c>
      <c r="C3092" s="19" t="s">
        <v>7637</v>
      </c>
      <c r="D3092" s="6">
        <v>1500</v>
      </c>
      <c r="E3092" s="6">
        <v>1500</v>
      </c>
      <c r="F3092" s="6">
        <v>150</v>
      </c>
      <c r="G3092" s="6"/>
      <c r="H3092" s="5">
        <f>E3092-F3092</f>
        <v>1350</v>
      </c>
      <c r="I3092" s="6">
        <f>+I3091+G3092-H3092</f>
        <v>7672316.9750000006</v>
      </c>
      <c r="J3092" s="19" t="s">
        <v>7636</v>
      </c>
      <c r="K3092" s="7"/>
      <c r="L3092" s="49" t="s">
        <v>5540</v>
      </c>
    </row>
    <row r="3093" spans="1:12" x14ac:dyDescent="0.2">
      <c r="A3093" s="105">
        <v>42389</v>
      </c>
      <c r="B3093" s="7">
        <v>7620</v>
      </c>
      <c r="C3093" s="19" t="s">
        <v>5996</v>
      </c>
      <c r="D3093" s="6">
        <v>4700</v>
      </c>
      <c r="E3093" s="6">
        <v>4700</v>
      </c>
      <c r="F3093" s="6"/>
      <c r="G3093" s="6"/>
      <c r="H3093" s="5">
        <f>E3093-F3093</f>
        <v>4700</v>
      </c>
      <c r="I3093" s="6">
        <f>+I3092+G3093-H3093</f>
        <v>7667616.9750000006</v>
      </c>
      <c r="J3093" s="19" t="s">
        <v>7364</v>
      </c>
      <c r="K3093" s="7">
        <v>5</v>
      </c>
      <c r="L3093" s="118" t="s">
        <v>7239</v>
      </c>
    </row>
    <row r="3094" spans="1:12" x14ac:dyDescent="0.2">
      <c r="A3094" s="105">
        <v>42389</v>
      </c>
      <c r="B3094" s="7"/>
      <c r="C3094" s="19" t="s">
        <v>6097</v>
      </c>
      <c r="D3094" s="6"/>
      <c r="E3094" s="6"/>
      <c r="F3094" s="6"/>
      <c r="G3094" s="6">
        <v>478795.61</v>
      </c>
      <c r="H3094" s="5"/>
      <c r="I3094" s="6">
        <f>+I3093+G3094-H3094</f>
        <v>8146412.5850000009</v>
      </c>
      <c r="J3094" s="19"/>
      <c r="K3094" s="7"/>
    </row>
    <row r="3095" spans="1:12" x14ac:dyDescent="0.2">
      <c r="A3095" s="105">
        <v>42391</v>
      </c>
      <c r="B3095" s="7">
        <v>7621</v>
      </c>
      <c r="C3095" s="19" t="s">
        <v>6478</v>
      </c>
      <c r="D3095" s="6">
        <v>31167.360000000001</v>
      </c>
      <c r="E3095" s="6">
        <v>31167.360000000001</v>
      </c>
      <c r="F3095" s="6"/>
      <c r="G3095" s="6"/>
      <c r="H3095" s="31">
        <f>E3095-F3095</f>
        <v>31167.360000000001</v>
      </c>
      <c r="I3095" s="6">
        <f>+I3094+G3095-H3095</f>
        <v>8115245.2250000006</v>
      </c>
      <c r="J3095" s="19" t="s">
        <v>7339</v>
      </c>
      <c r="K3095" s="7">
        <v>5</v>
      </c>
      <c r="L3095" s="49" t="s">
        <v>5540</v>
      </c>
    </row>
    <row r="3096" spans="1:12" x14ac:dyDescent="0.2">
      <c r="A3096" s="105">
        <v>42391</v>
      </c>
      <c r="B3096" s="7">
        <v>7622</v>
      </c>
      <c r="C3096" s="19" t="s">
        <v>7635</v>
      </c>
      <c r="D3096" s="6">
        <v>6350</v>
      </c>
      <c r="E3096" s="6">
        <v>6350</v>
      </c>
      <c r="F3096" s="6"/>
      <c r="G3096" s="6"/>
      <c r="H3096" s="5">
        <f>E3096-F3096</f>
        <v>6350</v>
      </c>
      <c r="I3096" s="6">
        <f>+I3095+G3096-H3096</f>
        <v>8108895.2250000006</v>
      </c>
      <c r="J3096" s="19" t="s">
        <v>7634</v>
      </c>
      <c r="K3096" s="7">
        <v>5</v>
      </c>
      <c r="L3096" s="49" t="s">
        <v>5540</v>
      </c>
    </row>
    <row r="3097" spans="1:12" x14ac:dyDescent="0.2">
      <c r="A3097" s="105">
        <v>42396</v>
      </c>
      <c r="B3097" s="7">
        <v>7623</v>
      </c>
      <c r="C3097" s="19" t="s">
        <v>5790</v>
      </c>
      <c r="D3097" s="6"/>
      <c r="E3097" s="6"/>
      <c r="F3097" s="6">
        <f>E3097*0.05</f>
        <v>0</v>
      </c>
      <c r="G3097" s="6"/>
      <c r="H3097" s="5">
        <f>E3097-F3097</f>
        <v>0</v>
      </c>
      <c r="I3097" s="6">
        <f>+I3096+G3097-H3097</f>
        <v>8108895.2250000006</v>
      </c>
      <c r="J3097" s="19" t="s">
        <v>5790</v>
      </c>
      <c r="K3097" s="7"/>
      <c r="L3097" t="s">
        <v>5789</v>
      </c>
    </row>
    <row r="3098" spans="1:12" x14ac:dyDescent="0.2">
      <c r="A3098" s="105">
        <v>42396</v>
      </c>
      <c r="B3098" s="7">
        <v>7624</v>
      </c>
      <c r="C3098" s="19" t="s">
        <v>7252</v>
      </c>
      <c r="D3098" s="6">
        <v>7600</v>
      </c>
      <c r="E3098" s="6">
        <v>7600</v>
      </c>
      <c r="F3098" s="6"/>
      <c r="G3098" s="6"/>
      <c r="H3098" s="5">
        <f>E3098-F3098</f>
        <v>7600</v>
      </c>
      <c r="I3098" s="6">
        <f>+I3097+G3098-H3098</f>
        <v>8101295.2250000006</v>
      </c>
      <c r="J3098" s="19" t="s">
        <v>6798</v>
      </c>
      <c r="K3098" s="7"/>
      <c r="L3098" s="49" t="s">
        <v>5540</v>
      </c>
    </row>
    <row r="3099" spans="1:12" x14ac:dyDescent="0.2">
      <c r="A3099" s="105">
        <v>42396</v>
      </c>
      <c r="B3099" s="7">
        <v>7625</v>
      </c>
      <c r="C3099" s="19" t="s">
        <v>7545</v>
      </c>
      <c r="D3099" s="6">
        <v>6600</v>
      </c>
      <c r="E3099" s="6">
        <v>6600</v>
      </c>
      <c r="F3099" s="6"/>
      <c r="G3099" s="6"/>
      <c r="H3099" s="5">
        <f>E3099-F3099</f>
        <v>6600</v>
      </c>
      <c r="I3099" s="6">
        <f>+I3098+G3099-H3099</f>
        <v>8094695.2250000006</v>
      </c>
      <c r="J3099" s="19" t="s">
        <v>6798</v>
      </c>
      <c r="K3099" s="7"/>
      <c r="L3099" s="49" t="s">
        <v>5540</v>
      </c>
    </row>
    <row r="3100" spans="1:12" x14ac:dyDescent="0.2">
      <c r="A3100" s="105">
        <v>42396</v>
      </c>
      <c r="B3100" s="7">
        <v>7626</v>
      </c>
      <c r="C3100" s="19" t="s">
        <v>7247</v>
      </c>
      <c r="D3100" s="6">
        <v>1500</v>
      </c>
      <c r="E3100" s="6">
        <v>1500</v>
      </c>
      <c r="F3100" s="6"/>
      <c r="G3100" s="6"/>
      <c r="H3100" s="31">
        <f>E3100-F3100</f>
        <v>1500</v>
      </c>
      <c r="I3100" s="6">
        <f>+I3099+G3100-H3100</f>
        <v>8093195.2250000006</v>
      </c>
      <c r="J3100" s="19" t="s">
        <v>7089</v>
      </c>
      <c r="K3100" s="7"/>
      <c r="L3100" s="49" t="s">
        <v>5540</v>
      </c>
    </row>
    <row r="3101" spans="1:12" x14ac:dyDescent="0.2">
      <c r="A3101" s="105">
        <v>42396</v>
      </c>
      <c r="B3101" s="7"/>
      <c r="C3101" s="19" t="s">
        <v>6213</v>
      </c>
      <c r="D3101" s="6">
        <v>504000</v>
      </c>
      <c r="E3101" s="6">
        <v>504000</v>
      </c>
      <c r="F3101" s="6"/>
      <c r="G3101" s="6"/>
      <c r="H3101" s="5">
        <f>E3101-F3101</f>
        <v>504000</v>
      </c>
      <c r="I3101" s="6">
        <f>+I3100+G3101-H3101</f>
        <v>7589195.2250000006</v>
      </c>
      <c r="J3101" s="19" t="s">
        <v>7633</v>
      </c>
      <c r="K3101" s="7"/>
      <c r="L3101" s="49" t="s">
        <v>5540</v>
      </c>
    </row>
    <row r="3102" spans="1:12" x14ac:dyDescent="0.2">
      <c r="A3102" s="105">
        <v>42397</v>
      </c>
      <c r="B3102" s="7">
        <v>7627</v>
      </c>
      <c r="C3102" s="20" t="s">
        <v>5790</v>
      </c>
      <c r="D3102" s="6"/>
      <c r="E3102" s="6"/>
      <c r="F3102" s="6">
        <f>E3102*0.05</f>
        <v>0</v>
      </c>
      <c r="G3102" s="6"/>
      <c r="H3102" s="5">
        <f>E3102-F3102</f>
        <v>0</v>
      </c>
      <c r="I3102" s="6">
        <f>+I3101+G3102-H3102</f>
        <v>7589195.2250000006</v>
      </c>
      <c r="J3102" s="20" t="s">
        <v>5790</v>
      </c>
      <c r="K3102" s="7"/>
      <c r="L3102" s="49" t="s">
        <v>5789</v>
      </c>
    </row>
    <row r="3103" spans="1:12" x14ac:dyDescent="0.2">
      <c r="A3103" s="105">
        <v>42397</v>
      </c>
      <c r="B3103" s="7">
        <v>7628</v>
      </c>
      <c r="C3103" s="20" t="s">
        <v>5790</v>
      </c>
      <c r="D3103" s="6"/>
      <c r="E3103" s="6"/>
      <c r="F3103" s="6">
        <f>E3103*0.05</f>
        <v>0</v>
      </c>
      <c r="G3103" s="6"/>
      <c r="H3103" s="5">
        <f>E3103-F3103</f>
        <v>0</v>
      </c>
      <c r="I3103" s="6">
        <f>+I3102+G3103-H3103</f>
        <v>7589195.2250000006</v>
      </c>
      <c r="J3103" s="20" t="s">
        <v>5790</v>
      </c>
      <c r="K3103" s="7"/>
      <c r="L3103" s="49" t="s">
        <v>5789</v>
      </c>
    </row>
    <row r="3104" spans="1:12" x14ac:dyDescent="0.2">
      <c r="A3104" s="105">
        <v>42397</v>
      </c>
      <c r="B3104" s="7">
        <v>7629</v>
      </c>
      <c r="C3104" s="20" t="s">
        <v>5971</v>
      </c>
      <c r="D3104" s="6">
        <v>600</v>
      </c>
      <c r="E3104" s="6">
        <v>600</v>
      </c>
      <c r="F3104" s="6"/>
      <c r="G3104" s="6"/>
      <c r="H3104" s="31">
        <f>E3104-F3104</f>
        <v>600</v>
      </c>
      <c r="I3104" s="6">
        <f>+I3103+G3104-H3104</f>
        <v>7588595.2250000006</v>
      </c>
      <c r="J3104" s="20" t="s">
        <v>7632</v>
      </c>
      <c r="K3104" s="7"/>
      <c r="L3104" s="49" t="s">
        <v>5540</v>
      </c>
    </row>
    <row r="3105" spans="1:12" x14ac:dyDescent="0.2">
      <c r="A3105" s="105">
        <v>42398</v>
      </c>
      <c r="B3105" s="7">
        <v>7630</v>
      </c>
      <c r="C3105" s="19" t="s">
        <v>5996</v>
      </c>
      <c r="D3105" s="6">
        <v>4700</v>
      </c>
      <c r="E3105" s="6">
        <v>4700</v>
      </c>
      <c r="F3105" s="6"/>
      <c r="G3105" s="6"/>
      <c r="H3105" s="31">
        <f>E3105-F3105</f>
        <v>4700</v>
      </c>
      <c r="I3105" s="6">
        <f>+I3104+G3105-H3105</f>
        <v>7583895.2250000006</v>
      </c>
      <c r="J3105" s="19" t="s">
        <v>7364</v>
      </c>
      <c r="K3105" s="7">
        <v>5</v>
      </c>
      <c r="L3105" s="49" t="s">
        <v>5540</v>
      </c>
    </row>
    <row r="3106" spans="1:12" x14ac:dyDescent="0.2">
      <c r="A3106" s="105">
        <v>42398</v>
      </c>
      <c r="B3106" s="7">
        <v>7631</v>
      </c>
      <c r="C3106" s="19" t="s">
        <v>5971</v>
      </c>
      <c r="D3106" s="6">
        <v>12000</v>
      </c>
      <c r="E3106" s="6">
        <v>12000</v>
      </c>
      <c r="F3106" s="6"/>
      <c r="G3106" s="6"/>
      <c r="H3106" s="5">
        <f>E3106-F3106</f>
        <v>12000</v>
      </c>
      <c r="I3106" s="6">
        <f>+I3105+G3106-H3106</f>
        <v>7571895.2250000006</v>
      </c>
      <c r="J3106" s="19" t="s">
        <v>7631</v>
      </c>
      <c r="K3106" s="7"/>
      <c r="L3106" s="49" t="s">
        <v>5540</v>
      </c>
    </row>
    <row r="3107" spans="1:12" x14ac:dyDescent="0.2">
      <c r="A3107" s="105">
        <v>42398</v>
      </c>
      <c r="B3107" s="7">
        <v>7632</v>
      </c>
      <c r="C3107" s="19" t="s">
        <v>7621</v>
      </c>
      <c r="D3107" s="6">
        <v>6100</v>
      </c>
      <c r="E3107" s="6">
        <v>6100</v>
      </c>
      <c r="F3107" s="6">
        <v>610</v>
      </c>
      <c r="G3107" s="6"/>
      <c r="H3107" s="31">
        <f>E3107-F3107</f>
        <v>5490</v>
      </c>
      <c r="I3107" s="6">
        <f>+I3106+G3107-H3107</f>
        <v>7566405.2250000006</v>
      </c>
      <c r="J3107" s="19" t="s">
        <v>7615</v>
      </c>
      <c r="K3107" s="7"/>
      <c r="L3107" s="49" t="s">
        <v>5540</v>
      </c>
    </row>
    <row r="3108" spans="1:12" x14ac:dyDescent="0.2">
      <c r="A3108" s="105">
        <v>42398</v>
      </c>
      <c r="B3108" s="7">
        <v>7633</v>
      </c>
      <c r="C3108" s="19" t="s">
        <v>7553</v>
      </c>
      <c r="D3108" s="6">
        <v>4500</v>
      </c>
      <c r="E3108" s="6">
        <v>4500</v>
      </c>
      <c r="F3108" s="6">
        <v>450</v>
      </c>
      <c r="G3108" s="6"/>
      <c r="H3108" s="31">
        <f>E3108-F3108</f>
        <v>4050</v>
      </c>
      <c r="I3108" s="4">
        <f>+I3107+G3108-H3108</f>
        <v>7562355.2250000006</v>
      </c>
      <c r="J3108" s="19" t="s">
        <v>7630</v>
      </c>
      <c r="K3108" s="7">
        <v>5</v>
      </c>
      <c r="L3108" s="49" t="s">
        <v>5540</v>
      </c>
    </row>
    <row r="3109" spans="1:12" x14ac:dyDescent="0.2">
      <c r="A3109" s="105">
        <v>42398</v>
      </c>
      <c r="B3109" s="7"/>
      <c r="C3109" s="20" t="s">
        <v>7187</v>
      </c>
      <c r="D3109" s="6">
        <v>460460</v>
      </c>
      <c r="E3109" s="6">
        <v>460460</v>
      </c>
      <c r="F3109" s="6"/>
      <c r="G3109" s="6"/>
      <c r="H3109" s="31">
        <f>E3109-F3109</f>
        <v>460460</v>
      </c>
      <c r="I3109" s="4">
        <f>+I3108+G3109-H3109</f>
        <v>7101895.2250000006</v>
      </c>
      <c r="J3109" s="20" t="s">
        <v>7629</v>
      </c>
      <c r="K3109" s="7"/>
      <c r="L3109" s="49" t="s">
        <v>5540</v>
      </c>
    </row>
    <row r="3110" spans="1:12" x14ac:dyDescent="0.2">
      <c r="A3110" s="105">
        <v>42398</v>
      </c>
      <c r="B3110" s="7">
        <v>7634</v>
      </c>
      <c r="C3110" s="20" t="s">
        <v>5790</v>
      </c>
      <c r="D3110" s="6"/>
      <c r="E3110" s="6"/>
      <c r="F3110" s="6"/>
      <c r="G3110" s="6"/>
      <c r="H3110" s="5">
        <f>E3110-F3110</f>
        <v>0</v>
      </c>
      <c r="I3110" s="4">
        <f>+I3109+G3110-H3110</f>
        <v>7101895.2250000006</v>
      </c>
      <c r="J3110" s="20" t="s">
        <v>5790</v>
      </c>
      <c r="K3110" s="7"/>
      <c r="L3110" s="49" t="s">
        <v>5789</v>
      </c>
    </row>
    <row r="3111" spans="1:12" x14ac:dyDescent="0.2">
      <c r="A3111" s="105">
        <v>42398</v>
      </c>
      <c r="B3111" s="7">
        <v>7635</v>
      </c>
      <c r="C3111" s="20" t="s">
        <v>6294</v>
      </c>
      <c r="D3111" s="6">
        <v>13600</v>
      </c>
      <c r="E3111" s="6">
        <v>13600</v>
      </c>
      <c r="F3111" s="6"/>
      <c r="G3111" s="6"/>
      <c r="H3111" s="31">
        <f>E3111-F3111</f>
        <v>13600</v>
      </c>
      <c r="I3111" s="4">
        <f>+I3110+G3111-H3111</f>
        <v>7088295.2250000006</v>
      </c>
      <c r="J3111" s="20" t="s">
        <v>7381</v>
      </c>
      <c r="K3111" s="7"/>
      <c r="L3111" s="49" t="s">
        <v>5540</v>
      </c>
    </row>
    <row r="3112" spans="1:12" x14ac:dyDescent="0.2">
      <c r="A3112" s="105">
        <v>42398</v>
      </c>
      <c r="B3112" s="7">
        <v>7636</v>
      </c>
      <c r="C3112" s="20" t="s">
        <v>5790</v>
      </c>
      <c r="D3112" s="6"/>
      <c r="E3112" s="6"/>
      <c r="F3112" s="6">
        <f>E3112*0.05</f>
        <v>0</v>
      </c>
      <c r="G3112" s="6"/>
      <c r="H3112" s="5">
        <f>E3112-F3112</f>
        <v>0</v>
      </c>
      <c r="I3112" s="4">
        <f>+I3111+G3112-H3112</f>
        <v>7088295.2250000006</v>
      </c>
      <c r="J3112" s="20" t="s">
        <v>5790</v>
      </c>
      <c r="K3112" s="7"/>
      <c r="L3112" s="49" t="s">
        <v>5789</v>
      </c>
    </row>
    <row r="3113" spans="1:12" x14ac:dyDescent="0.2">
      <c r="A3113" s="105">
        <v>42398</v>
      </c>
      <c r="B3113" s="7">
        <v>7637</v>
      </c>
      <c r="C3113" s="20" t="s">
        <v>7127</v>
      </c>
      <c r="D3113" s="6">
        <v>5000</v>
      </c>
      <c r="E3113" s="6">
        <v>5000</v>
      </c>
      <c r="F3113" s="6"/>
      <c r="G3113" s="6"/>
      <c r="H3113" s="31">
        <f>E3113-F3113</f>
        <v>5000</v>
      </c>
      <c r="I3113" s="4">
        <f>+I3112+G3113-H3113</f>
        <v>7083295.2250000006</v>
      </c>
      <c r="J3113" s="20" t="s">
        <v>7167</v>
      </c>
      <c r="K3113" s="7"/>
      <c r="L3113" s="49" t="s">
        <v>5540</v>
      </c>
    </row>
    <row r="3114" spans="1:12" x14ac:dyDescent="0.2">
      <c r="A3114" s="105">
        <v>42398</v>
      </c>
      <c r="B3114" s="7">
        <v>7638</v>
      </c>
      <c r="C3114" s="20" t="s">
        <v>7295</v>
      </c>
      <c r="D3114" s="6">
        <v>5000</v>
      </c>
      <c r="E3114" s="6">
        <v>5000</v>
      </c>
      <c r="F3114" s="6"/>
      <c r="G3114" s="6"/>
      <c r="H3114" s="31">
        <f>E3114-F3114</f>
        <v>5000</v>
      </c>
      <c r="I3114" s="4">
        <f>+I3113+G3114-H3114</f>
        <v>7078295.2250000006</v>
      </c>
      <c r="J3114" s="20" t="s">
        <v>7167</v>
      </c>
      <c r="K3114" s="7"/>
      <c r="L3114" s="49" t="s">
        <v>5540</v>
      </c>
    </row>
    <row r="3115" spans="1:12" x14ac:dyDescent="0.2">
      <c r="A3115" s="105">
        <v>42398</v>
      </c>
      <c r="B3115" s="7">
        <v>7639</v>
      </c>
      <c r="C3115" s="20" t="s">
        <v>7516</v>
      </c>
      <c r="D3115" s="6">
        <v>5000</v>
      </c>
      <c r="E3115" s="6">
        <v>5000</v>
      </c>
      <c r="F3115" s="6"/>
      <c r="G3115" s="6"/>
      <c r="H3115" s="31">
        <f>E3115-F3115</f>
        <v>5000</v>
      </c>
      <c r="I3115" s="4">
        <f>+I3114+G3115-H3115</f>
        <v>7073295.2250000006</v>
      </c>
      <c r="J3115" s="20" t="s">
        <v>7167</v>
      </c>
      <c r="K3115" s="7"/>
      <c r="L3115" s="49" t="s">
        <v>5540</v>
      </c>
    </row>
    <row r="3116" spans="1:12" x14ac:dyDescent="0.2">
      <c r="A3116" s="105">
        <v>42398</v>
      </c>
      <c r="B3116" s="7">
        <v>7640</v>
      </c>
      <c r="C3116" s="20" t="s">
        <v>6701</v>
      </c>
      <c r="D3116" s="6">
        <v>5000</v>
      </c>
      <c r="E3116" s="6">
        <v>5000</v>
      </c>
      <c r="F3116" s="6"/>
      <c r="G3116" s="6"/>
      <c r="H3116" s="31">
        <f>E3116-F3116</f>
        <v>5000</v>
      </c>
      <c r="I3116" s="4">
        <f>+I3115+G3116-H3116</f>
        <v>7068295.2250000006</v>
      </c>
      <c r="J3116" s="20" t="s">
        <v>7167</v>
      </c>
      <c r="K3116" s="7"/>
      <c r="L3116" s="49" t="s">
        <v>5540</v>
      </c>
    </row>
    <row r="3117" spans="1:12" x14ac:dyDescent="0.2">
      <c r="A3117" s="105">
        <v>42398</v>
      </c>
      <c r="B3117" s="7">
        <v>7641</v>
      </c>
      <c r="C3117" s="20" t="s">
        <v>7238</v>
      </c>
      <c r="D3117" s="6">
        <v>800</v>
      </c>
      <c r="E3117" s="6">
        <v>800</v>
      </c>
      <c r="F3117" s="6"/>
      <c r="G3117" s="6"/>
      <c r="H3117" s="31">
        <f>E3117-F3117</f>
        <v>800</v>
      </c>
      <c r="I3117" s="4">
        <f>+I3116+G3117-H3117</f>
        <v>7067495.2250000006</v>
      </c>
      <c r="J3117" s="20" t="s">
        <v>6550</v>
      </c>
      <c r="K3117" s="7"/>
      <c r="L3117" s="49" t="s">
        <v>5540</v>
      </c>
    </row>
    <row r="3118" spans="1:12" x14ac:dyDescent="0.2">
      <c r="A3118" s="105">
        <v>42398</v>
      </c>
      <c r="B3118" s="7">
        <v>7642</v>
      </c>
      <c r="C3118" s="20" t="s">
        <v>7252</v>
      </c>
      <c r="D3118" s="6">
        <v>1000</v>
      </c>
      <c r="E3118" s="6">
        <v>1000</v>
      </c>
      <c r="F3118" s="6"/>
      <c r="G3118" s="6"/>
      <c r="H3118" s="31">
        <f>E3118-F3118</f>
        <v>1000</v>
      </c>
      <c r="I3118" s="4">
        <f>+I3117+G3118-H3118</f>
        <v>7066495.2250000006</v>
      </c>
      <c r="J3118" s="20" t="s">
        <v>6550</v>
      </c>
      <c r="K3118" s="7"/>
      <c r="L3118" s="49" t="s">
        <v>5540</v>
      </c>
    </row>
    <row r="3119" spans="1:12" x14ac:dyDescent="0.2">
      <c r="A3119" s="105">
        <v>42398</v>
      </c>
      <c r="B3119" s="7">
        <v>7643</v>
      </c>
      <c r="C3119" s="20" t="s">
        <v>7628</v>
      </c>
      <c r="D3119" s="6">
        <v>1500</v>
      </c>
      <c r="E3119" s="6">
        <v>1500</v>
      </c>
      <c r="F3119" s="6"/>
      <c r="G3119" s="6"/>
      <c r="H3119" s="31">
        <f>E3119-F3119</f>
        <v>1500</v>
      </c>
      <c r="I3119" s="4">
        <f>+I3118+G3119-H3119</f>
        <v>7064995.2250000006</v>
      </c>
      <c r="J3119" s="20" t="s">
        <v>6550</v>
      </c>
      <c r="K3119" s="7"/>
      <c r="L3119" s="49" t="s">
        <v>5540</v>
      </c>
    </row>
    <row r="3120" spans="1:12" x14ac:dyDescent="0.2">
      <c r="A3120" s="105">
        <v>42398</v>
      </c>
      <c r="B3120" s="7">
        <v>7644</v>
      </c>
      <c r="C3120" s="20" t="s">
        <v>6206</v>
      </c>
      <c r="D3120" s="6">
        <v>2700</v>
      </c>
      <c r="E3120" s="6">
        <v>2700</v>
      </c>
      <c r="F3120" s="6"/>
      <c r="G3120" s="6"/>
      <c r="H3120" s="31">
        <f>E3120-F3120</f>
        <v>2700</v>
      </c>
      <c r="I3120" s="4">
        <f>+I3119+G3120-H3120</f>
        <v>7062295.2250000006</v>
      </c>
      <c r="J3120" s="20" t="s">
        <v>7627</v>
      </c>
      <c r="K3120" s="7"/>
      <c r="L3120" s="49" t="s">
        <v>5540</v>
      </c>
    </row>
    <row r="3121" spans="1:12" x14ac:dyDescent="0.2">
      <c r="A3121" s="105">
        <v>42398</v>
      </c>
      <c r="B3121" s="7">
        <v>7645</v>
      </c>
      <c r="C3121" s="20" t="s">
        <v>6929</v>
      </c>
      <c r="D3121" s="6">
        <v>188850.5</v>
      </c>
      <c r="E3121" s="6">
        <v>188850.5</v>
      </c>
      <c r="F3121" s="6">
        <v>9442.5300000000007</v>
      </c>
      <c r="G3121" s="6"/>
      <c r="H3121" s="31">
        <f>E3121-F3121</f>
        <v>179407.97</v>
      </c>
      <c r="I3121" s="4">
        <f>+I3120+G3121-H3121</f>
        <v>6882887.2550000008</v>
      </c>
      <c r="J3121" s="20" t="s">
        <v>7186</v>
      </c>
      <c r="K3121" s="7">
        <v>5</v>
      </c>
      <c r="L3121" s="49" t="s">
        <v>5540</v>
      </c>
    </row>
    <row r="3122" spans="1:12" x14ac:dyDescent="0.2">
      <c r="A3122" s="105">
        <v>42398</v>
      </c>
      <c r="B3122" s="7">
        <v>7646</v>
      </c>
      <c r="C3122" s="20" t="s">
        <v>5790</v>
      </c>
      <c r="D3122" s="6"/>
      <c r="E3122" s="6"/>
      <c r="F3122" s="6">
        <f>E3122*0.05</f>
        <v>0</v>
      </c>
      <c r="G3122" s="6"/>
      <c r="H3122" s="5">
        <f>E3122-F3122</f>
        <v>0</v>
      </c>
      <c r="I3122" s="4">
        <f>+I3121+G3122-H3122</f>
        <v>6882887.2550000008</v>
      </c>
      <c r="J3122" s="20" t="s">
        <v>5790</v>
      </c>
      <c r="K3122" s="7"/>
      <c r="L3122" s="49" t="s">
        <v>5789</v>
      </c>
    </row>
    <row r="3123" spans="1:12" x14ac:dyDescent="0.2">
      <c r="A3123" s="105">
        <v>42398</v>
      </c>
      <c r="B3123" s="7">
        <v>7647</v>
      </c>
      <c r="C3123" s="20" t="s">
        <v>5871</v>
      </c>
      <c r="D3123" s="6">
        <v>18800</v>
      </c>
      <c r="E3123" s="6">
        <v>18800</v>
      </c>
      <c r="F3123" s="6">
        <f>E3123*0.05</f>
        <v>940</v>
      </c>
      <c r="G3123" s="6"/>
      <c r="H3123" s="31">
        <f>E3123-F3123</f>
        <v>17860</v>
      </c>
      <c r="I3123" s="4">
        <f>+I3122+G3123-H3123</f>
        <v>6865027.2550000008</v>
      </c>
      <c r="J3123" s="20" t="s">
        <v>7293</v>
      </c>
      <c r="K3123" s="7">
        <v>5</v>
      </c>
      <c r="L3123" s="49" t="s">
        <v>5540</v>
      </c>
    </row>
    <row r="3124" spans="1:12" x14ac:dyDescent="0.2">
      <c r="A3124" s="105">
        <v>42398</v>
      </c>
      <c r="B3124" s="7">
        <v>7648</v>
      </c>
      <c r="C3124" s="20" t="s">
        <v>6226</v>
      </c>
      <c r="D3124" s="6">
        <v>15338.25</v>
      </c>
      <c r="E3124" s="6">
        <v>15338.25</v>
      </c>
      <c r="F3124" s="6">
        <f>E3124*0.05</f>
        <v>766.91250000000002</v>
      </c>
      <c r="G3124" s="6"/>
      <c r="H3124" s="31">
        <f>E3124-F3124</f>
        <v>14571.3375</v>
      </c>
      <c r="I3124" s="4">
        <f>+I3123+G3124-H3124</f>
        <v>6850455.9175000004</v>
      </c>
      <c r="J3124" s="20" t="s">
        <v>6437</v>
      </c>
      <c r="K3124" s="7">
        <v>5</v>
      </c>
      <c r="L3124" s="49" t="s">
        <v>5540</v>
      </c>
    </row>
    <row r="3125" spans="1:12" x14ac:dyDescent="0.2">
      <c r="A3125" s="105">
        <v>42398</v>
      </c>
      <c r="B3125" s="7">
        <v>7649</v>
      </c>
      <c r="C3125" s="20" t="s">
        <v>7294</v>
      </c>
      <c r="D3125" s="6">
        <v>9200</v>
      </c>
      <c r="E3125" s="6">
        <v>9200</v>
      </c>
      <c r="F3125" s="6">
        <f>E3125*0.05</f>
        <v>460</v>
      </c>
      <c r="G3125" s="6"/>
      <c r="H3125" s="31">
        <f>E3125-F3125</f>
        <v>8740</v>
      </c>
      <c r="I3125" s="4">
        <f>+I3124+G3125-H3125</f>
        <v>6841715.9175000004</v>
      </c>
      <c r="J3125" s="20" t="s">
        <v>2030</v>
      </c>
      <c r="K3125" s="7">
        <v>5</v>
      </c>
      <c r="L3125" s="49" t="s">
        <v>5540</v>
      </c>
    </row>
    <row r="3126" spans="1:12" x14ac:dyDescent="0.2">
      <c r="A3126" s="105">
        <v>42398</v>
      </c>
      <c r="B3126" s="7">
        <v>7650</v>
      </c>
      <c r="C3126" s="20" t="s">
        <v>7626</v>
      </c>
      <c r="D3126" s="6">
        <v>7860</v>
      </c>
      <c r="E3126" s="6">
        <v>7860</v>
      </c>
      <c r="F3126" s="6"/>
      <c r="G3126" s="6"/>
      <c r="H3126" s="31">
        <f>E3126-F3126</f>
        <v>7860</v>
      </c>
      <c r="I3126" s="4">
        <f>+I3125+G3126-H3126</f>
        <v>6833855.9175000004</v>
      </c>
      <c r="J3126" s="20" t="s">
        <v>6550</v>
      </c>
      <c r="K3126" s="7"/>
      <c r="L3126" s="49" t="s">
        <v>5540</v>
      </c>
    </row>
    <row r="3127" spans="1:12" x14ac:dyDescent="0.2">
      <c r="A3127" s="105">
        <v>42398</v>
      </c>
      <c r="B3127" s="7">
        <v>7651</v>
      </c>
      <c r="C3127" s="20" t="s">
        <v>7625</v>
      </c>
      <c r="D3127" s="6">
        <v>1500</v>
      </c>
      <c r="E3127" s="6">
        <v>1500</v>
      </c>
      <c r="F3127" s="6"/>
      <c r="G3127" s="6"/>
      <c r="H3127" s="31">
        <f>E3127-F3127</f>
        <v>1500</v>
      </c>
      <c r="I3127" s="4">
        <f>+I3126+G3127-H3127</f>
        <v>6832355.9175000004</v>
      </c>
      <c r="J3127" s="20" t="s">
        <v>6550</v>
      </c>
      <c r="K3127" s="7"/>
      <c r="L3127" s="49" t="s">
        <v>5540</v>
      </c>
    </row>
    <row r="3128" spans="1:12" x14ac:dyDescent="0.2">
      <c r="A3128" s="105">
        <v>42398</v>
      </c>
      <c r="B3128" s="7">
        <v>7652</v>
      </c>
      <c r="C3128" s="19" t="s">
        <v>7624</v>
      </c>
      <c r="D3128" s="6">
        <v>1000</v>
      </c>
      <c r="E3128" s="6">
        <v>1000</v>
      </c>
      <c r="F3128" s="6"/>
      <c r="G3128" s="6"/>
      <c r="H3128" s="31">
        <f>E3128-F3128</f>
        <v>1000</v>
      </c>
      <c r="I3128" s="4">
        <f>+I3127+G3128-H3128</f>
        <v>6831355.9175000004</v>
      </c>
      <c r="J3128" s="20" t="s">
        <v>6550</v>
      </c>
      <c r="K3128" s="7"/>
      <c r="L3128" s="49" t="s">
        <v>5540</v>
      </c>
    </row>
    <row r="3129" spans="1:12" x14ac:dyDescent="0.2">
      <c r="A3129" s="105">
        <v>42398</v>
      </c>
      <c r="B3129" s="7">
        <v>7653</v>
      </c>
      <c r="C3129" s="19" t="s">
        <v>7623</v>
      </c>
      <c r="D3129" s="6">
        <v>1100</v>
      </c>
      <c r="E3129" s="6">
        <v>1100</v>
      </c>
      <c r="F3129" s="6"/>
      <c r="G3129" s="6"/>
      <c r="H3129" s="31">
        <f>E3129-F3129</f>
        <v>1100</v>
      </c>
      <c r="I3129" s="4">
        <f>+I3128+G3129-H3129</f>
        <v>6830255.9175000004</v>
      </c>
      <c r="J3129" s="20" t="s">
        <v>6550</v>
      </c>
      <c r="K3129" s="7"/>
      <c r="L3129" s="49" t="s">
        <v>5540</v>
      </c>
    </row>
    <row r="3130" spans="1:12" x14ac:dyDescent="0.2">
      <c r="A3130" s="105">
        <v>42398</v>
      </c>
      <c r="B3130" s="7">
        <v>7654</v>
      </c>
      <c r="C3130" s="19" t="s">
        <v>7545</v>
      </c>
      <c r="D3130" s="6">
        <v>2000</v>
      </c>
      <c r="E3130" s="6">
        <v>2000</v>
      </c>
      <c r="F3130" s="6"/>
      <c r="G3130" s="6"/>
      <c r="H3130" s="31">
        <f>E3130-F3130</f>
        <v>2000</v>
      </c>
      <c r="I3130" s="4">
        <f>+I3129+G3130-H3130</f>
        <v>6828255.9175000004</v>
      </c>
      <c r="J3130" s="20" t="s">
        <v>7588</v>
      </c>
      <c r="K3130" s="7"/>
      <c r="L3130" s="49" t="s">
        <v>5540</v>
      </c>
    </row>
    <row r="3131" spans="1:12" x14ac:dyDescent="0.2">
      <c r="A3131" s="19"/>
      <c r="B3131" s="7"/>
      <c r="C3131" s="20" t="s">
        <v>7117</v>
      </c>
      <c r="D3131" s="6"/>
      <c r="E3131" s="6"/>
      <c r="F3131" s="6">
        <f>E3131*0.05</f>
        <v>0</v>
      </c>
      <c r="G3131" s="6"/>
      <c r="H3131" s="5">
        <f>4618.16+0.01</f>
        <v>4618.17</v>
      </c>
      <c r="I3131" s="4">
        <f>+I3130+G3131-H3131</f>
        <v>6823637.7475000005</v>
      </c>
      <c r="J3131" s="19"/>
      <c r="K3131" s="7"/>
    </row>
    <row r="3132" spans="1:12" ht="15" x14ac:dyDescent="0.25">
      <c r="A3132" s="19"/>
      <c r="B3132" s="7"/>
      <c r="C3132" s="112" t="s">
        <v>7622</v>
      </c>
      <c r="D3132" s="6"/>
      <c r="E3132" s="6"/>
      <c r="F3132" s="6">
        <f>E3132*0.05</f>
        <v>0</v>
      </c>
      <c r="G3132" s="6"/>
      <c r="H3132" s="31"/>
      <c r="I3132" s="13">
        <f>+I3131+G3132-H3132</f>
        <v>6823637.7475000005</v>
      </c>
      <c r="J3132" s="19"/>
      <c r="K3132" s="7"/>
    </row>
    <row r="3133" spans="1:12" x14ac:dyDescent="0.2">
      <c r="A3133" s="105">
        <v>42403</v>
      </c>
      <c r="B3133" s="7">
        <v>7655</v>
      </c>
      <c r="C3133" s="19" t="s">
        <v>7621</v>
      </c>
      <c r="D3133" s="6">
        <v>6100</v>
      </c>
      <c r="E3133" s="6">
        <v>6100</v>
      </c>
      <c r="F3133" s="6">
        <v>610</v>
      </c>
      <c r="G3133" s="6"/>
      <c r="H3133" s="31">
        <f>E3133-F3133</f>
        <v>5490</v>
      </c>
      <c r="I3133" s="4">
        <f>+I3132+G3133-H3133</f>
        <v>6818147.7475000005</v>
      </c>
      <c r="J3133" s="19" t="s">
        <v>7620</v>
      </c>
      <c r="K3133" s="7"/>
      <c r="L3133" t="s">
        <v>5540</v>
      </c>
    </row>
    <row r="3134" spans="1:12" x14ac:dyDescent="0.2">
      <c r="A3134" s="105">
        <v>42403</v>
      </c>
      <c r="B3134" s="7">
        <v>7656</v>
      </c>
      <c r="C3134" s="19" t="s">
        <v>2921</v>
      </c>
      <c r="D3134" s="6">
        <v>87615</v>
      </c>
      <c r="E3134" s="6">
        <v>87615</v>
      </c>
      <c r="F3134" s="6">
        <v>3712.5</v>
      </c>
      <c r="G3134" s="6"/>
      <c r="H3134" s="31">
        <f>E3134-F3134</f>
        <v>83902.5</v>
      </c>
      <c r="I3134" s="4">
        <f>+I3133+G3134-H3134</f>
        <v>6734245.2475000005</v>
      </c>
      <c r="J3134" s="19" t="s">
        <v>5941</v>
      </c>
      <c r="K3134" s="7">
        <v>5</v>
      </c>
      <c r="L3134" t="s">
        <v>5540</v>
      </c>
    </row>
    <row r="3135" spans="1:12" x14ac:dyDescent="0.2">
      <c r="A3135" s="105">
        <v>42403</v>
      </c>
      <c r="B3135" s="7">
        <v>7657</v>
      </c>
      <c r="C3135" s="19" t="s">
        <v>7380</v>
      </c>
      <c r="D3135" s="6">
        <v>9500</v>
      </c>
      <c r="E3135" s="6">
        <v>9500</v>
      </c>
      <c r="F3135" s="6">
        <f>E3135*0.05</f>
        <v>475</v>
      </c>
      <c r="G3135" s="6"/>
      <c r="H3135" s="31">
        <f>E3135-F3135</f>
        <v>9025</v>
      </c>
      <c r="I3135" s="4">
        <f>+I3134+G3135-H3135</f>
        <v>6725220.2475000005</v>
      </c>
      <c r="J3135" s="19" t="s">
        <v>7619</v>
      </c>
      <c r="K3135" s="7">
        <v>5</v>
      </c>
      <c r="L3135" t="s">
        <v>5540</v>
      </c>
    </row>
    <row r="3136" spans="1:12" x14ac:dyDescent="0.2">
      <c r="A3136" s="105">
        <v>42404</v>
      </c>
      <c r="B3136" s="7">
        <v>7658</v>
      </c>
      <c r="C3136" s="19" t="s">
        <v>5996</v>
      </c>
      <c r="D3136" s="6">
        <v>4700</v>
      </c>
      <c r="E3136" s="6">
        <v>4700</v>
      </c>
      <c r="F3136" s="6"/>
      <c r="G3136" s="6"/>
      <c r="H3136" s="31">
        <f>E3136-F3136</f>
        <v>4700</v>
      </c>
      <c r="I3136" s="4">
        <f>+I3135+G3136-H3136</f>
        <v>6720520.2475000005</v>
      </c>
      <c r="J3136" s="19" t="s">
        <v>7364</v>
      </c>
      <c r="K3136" s="7">
        <v>5</v>
      </c>
      <c r="L3136" t="s">
        <v>5540</v>
      </c>
    </row>
    <row r="3137" spans="1:12" x14ac:dyDescent="0.2">
      <c r="A3137" s="105">
        <v>42404</v>
      </c>
      <c r="B3137" s="7">
        <v>7659</v>
      </c>
      <c r="C3137" s="19" t="s">
        <v>5564</v>
      </c>
      <c r="D3137" s="6">
        <v>16141.72</v>
      </c>
      <c r="E3137" s="6">
        <v>16141.72</v>
      </c>
      <c r="F3137" s="6">
        <v>683.97</v>
      </c>
      <c r="G3137" s="6"/>
      <c r="H3137" s="31">
        <f>E3137-F3137</f>
        <v>15457.75</v>
      </c>
      <c r="I3137" s="4">
        <f>+I3136+G3137-H3137</f>
        <v>6705062.4975000005</v>
      </c>
      <c r="J3137" s="19" t="s">
        <v>3481</v>
      </c>
      <c r="K3137" s="7">
        <v>5</v>
      </c>
      <c r="L3137" t="s">
        <v>5540</v>
      </c>
    </row>
    <row r="3138" spans="1:12" x14ac:dyDescent="0.2">
      <c r="A3138" s="105">
        <v>42404</v>
      </c>
      <c r="B3138" s="7">
        <v>7660</v>
      </c>
      <c r="C3138" s="19" t="s">
        <v>7526</v>
      </c>
      <c r="D3138" s="6">
        <v>3708</v>
      </c>
      <c r="E3138" s="6">
        <v>3708</v>
      </c>
      <c r="F3138" s="6">
        <f>E3138*0.05</f>
        <v>185.4</v>
      </c>
      <c r="G3138" s="6"/>
      <c r="H3138" s="31">
        <f>E3138-F3138</f>
        <v>3522.6</v>
      </c>
      <c r="I3138" s="4">
        <f>+I3137+G3138-H3138</f>
        <v>6701539.8975000009</v>
      </c>
      <c r="J3138" s="19" t="s">
        <v>7618</v>
      </c>
      <c r="K3138" s="7">
        <v>5</v>
      </c>
      <c r="L3138" t="s">
        <v>5540</v>
      </c>
    </row>
    <row r="3139" spans="1:12" x14ac:dyDescent="0.2">
      <c r="A3139" s="105">
        <v>42404</v>
      </c>
      <c r="B3139" s="7">
        <v>7661</v>
      </c>
      <c r="C3139" s="19" t="s">
        <v>5790</v>
      </c>
      <c r="D3139" s="6"/>
      <c r="E3139" s="6"/>
      <c r="F3139" s="6">
        <f>E3139*0.05</f>
        <v>0</v>
      </c>
      <c r="G3139" s="6"/>
      <c r="H3139" s="5">
        <f>E3139-F3139</f>
        <v>0</v>
      </c>
      <c r="I3139" s="6">
        <f>+I3138+G3139-H3139</f>
        <v>6701539.8975000009</v>
      </c>
      <c r="J3139" s="19" t="s">
        <v>5790</v>
      </c>
      <c r="K3139" s="7"/>
      <c r="L3139" t="s">
        <v>5789</v>
      </c>
    </row>
    <row r="3140" spans="1:12" x14ac:dyDescent="0.2">
      <c r="A3140" s="105">
        <v>42404</v>
      </c>
      <c r="B3140" s="7">
        <v>7662</v>
      </c>
      <c r="C3140" s="19" t="s">
        <v>7617</v>
      </c>
      <c r="D3140" s="6">
        <v>488635.94</v>
      </c>
      <c r="E3140" s="6">
        <v>488635.94</v>
      </c>
      <c r="F3140" s="6">
        <v>17963.88</v>
      </c>
      <c r="G3140" s="6"/>
      <c r="H3140" s="31">
        <f>E3140-F3140</f>
        <v>470672.06</v>
      </c>
      <c r="I3140" s="6">
        <f>+I3139+G3140-H3140</f>
        <v>6230867.8375000013</v>
      </c>
      <c r="J3140" s="19" t="s">
        <v>7616</v>
      </c>
      <c r="K3140" s="7">
        <v>5</v>
      </c>
      <c r="L3140" t="s">
        <v>5540</v>
      </c>
    </row>
    <row r="3141" spans="1:12" x14ac:dyDescent="0.2">
      <c r="A3141" s="105">
        <v>42405</v>
      </c>
      <c r="B3141" s="7">
        <v>7663</v>
      </c>
      <c r="C3141" s="19" t="s">
        <v>7528</v>
      </c>
      <c r="D3141" s="6">
        <v>4500</v>
      </c>
      <c r="E3141" s="6">
        <v>4500</v>
      </c>
      <c r="F3141" s="6">
        <v>450</v>
      </c>
      <c r="G3141" s="6"/>
      <c r="H3141" s="31">
        <f>E3141-F3141</f>
        <v>4050</v>
      </c>
      <c r="I3141" s="6">
        <f>+I3140+G3141-H3141</f>
        <v>6226817.8375000013</v>
      </c>
      <c r="J3141" s="19" t="s">
        <v>7615</v>
      </c>
      <c r="K3141" s="7"/>
      <c r="L3141" t="s">
        <v>5540</v>
      </c>
    </row>
    <row r="3142" spans="1:12" x14ac:dyDescent="0.2">
      <c r="A3142" s="105">
        <v>42405</v>
      </c>
      <c r="B3142" s="7">
        <v>7664</v>
      </c>
      <c r="C3142" s="19" t="s">
        <v>7614</v>
      </c>
      <c r="D3142" s="6">
        <v>11000</v>
      </c>
      <c r="E3142" s="6">
        <v>11000</v>
      </c>
      <c r="F3142" s="6">
        <v>1100</v>
      </c>
      <c r="G3142" s="6"/>
      <c r="H3142" s="31">
        <f>E3142-F3142</f>
        <v>9900</v>
      </c>
      <c r="I3142" s="6">
        <f>+I3141+G3142-H3142</f>
        <v>6216917.8375000013</v>
      </c>
      <c r="J3142" s="19" t="s">
        <v>7613</v>
      </c>
      <c r="K3142" s="7">
        <v>5</v>
      </c>
      <c r="L3142" t="s">
        <v>5540</v>
      </c>
    </row>
    <row r="3143" spans="1:12" x14ac:dyDescent="0.2">
      <c r="A3143" s="105">
        <v>42405</v>
      </c>
      <c r="B3143" s="7">
        <v>7665</v>
      </c>
      <c r="C3143" s="19" t="s">
        <v>5790</v>
      </c>
      <c r="D3143" s="6"/>
      <c r="E3143" s="6"/>
      <c r="F3143" s="6">
        <f>E3143*0.05</f>
        <v>0</v>
      </c>
      <c r="G3143" s="6"/>
      <c r="H3143" s="5">
        <f>E3143-F3143</f>
        <v>0</v>
      </c>
      <c r="I3143" s="6">
        <f>+I3142+G3143-H3143</f>
        <v>6216917.8375000013</v>
      </c>
      <c r="J3143" s="19" t="s">
        <v>5790</v>
      </c>
      <c r="K3143" s="7"/>
      <c r="L3143" t="s">
        <v>5789</v>
      </c>
    </row>
    <row r="3144" spans="1:12" x14ac:dyDescent="0.2">
      <c r="A3144" s="105">
        <v>42405</v>
      </c>
      <c r="B3144" s="7">
        <v>7666</v>
      </c>
      <c r="C3144" s="19" t="s">
        <v>5790</v>
      </c>
      <c r="D3144" s="6"/>
      <c r="E3144" s="6"/>
      <c r="F3144" s="6">
        <f>E3144*0.05</f>
        <v>0</v>
      </c>
      <c r="G3144" s="6"/>
      <c r="H3144" s="5">
        <f>E3144-F3144</f>
        <v>0</v>
      </c>
      <c r="I3144" s="6">
        <f>+I3143+G3144-H3144</f>
        <v>6216917.8375000013</v>
      </c>
      <c r="J3144" s="19" t="s">
        <v>5790</v>
      </c>
      <c r="K3144" s="7"/>
      <c r="L3144" t="s">
        <v>5789</v>
      </c>
    </row>
    <row r="3145" spans="1:12" x14ac:dyDescent="0.2">
      <c r="A3145" s="105">
        <v>42405</v>
      </c>
      <c r="B3145" s="7">
        <v>7667</v>
      </c>
      <c r="C3145" s="20" t="s">
        <v>5422</v>
      </c>
      <c r="D3145" s="6">
        <v>1269143.1000000001</v>
      </c>
      <c r="E3145" s="6">
        <v>1269143.1000000001</v>
      </c>
      <c r="F3145" s="6">
        <v>53777.25</v>
      </c>
      <c r="G3145" s="6"/>
      <c r="H3145" s="31">
        <f>E3145-F3145</f>
        <v>1215365.8500000001</v>
      </c>
      <c r="I3145" s="6">
        <f>+I3144+G3145-H3145</f>
        <v>5001551.9875000007</v>
      </c>
      <c r="J3145" s="20" t="s">
        <v>7612</v>
      </c>
      <c r="K3145" s="7">
        <v>5</v>
      </c>
      <c r="L3145" t="s">
        <v>5540</v>
      </c>
    </row>
    <row r="3146" spans="1:12" x14ac:dyDescent="0.2">
      <c r="A3146" s="105">
        <v>42405</v>
      </c>
      <c r="B3146" s="7">
        <v>7668</v>
      </c>
      <c r="C3146" s="19" t="s">
        <v>5790</v>
      </c>
      <c r="D3146" s="6"/>
      <c r="E3146" s="6"/>
      <c r="F3146" s="6"/>
      <c r="G3146" s="6"/>
      <c r="H3146" s="5">
        <f>E3146-F3146</f>
        <v>0</v>
      </c>
      <c r="I3146" s="6">
        <f>+I3145+G3146-H3146</f>
        <v>5001551.9875000007</v>
      </c>
      <c r="J3146" s="19" t="s">
        <v>5790</v>
      </c>
      <c r="K3146" s="7"/>
      <c r="L3146" t="s">
        <v>5789</v>
      </c>
    </row>
    <row r="3147" spans="1:12" x14ac:dyDescent="0.2">
      <c r="A3147" s="105">
        <v>42405</v>
      </c>
      <c r="B3147" s="7">
        <v>7669</v>
      </c>
      <c r="C3147" s="19" t="s">
        <v>5790</v>
      </c>
      <c r="D3147" s="6"/>
      <c r="E3147" s="6"/>
      <c r="F3147" s="6"/>
      <c r="G3147" s="6"/>
      <c r="H3147" s="5">
        <f>E3147-F3147</f>
        <v>0</v>
      </c>
      <c r="I3147" s="6">
        <f>+I3146+G3147-H3147</f>
        <v>5001551.9875000007</v>
      </c>
      <c r="J3147" s="19" t="s">
        <v>5790</v>
      </c>
      <c r="K3147" s="7"/>
      <c r="L3147" t="s">
        <v>5789</v>
      </c>
    </row>
    <row r="3148" spans="1:12" x14ac:dyDescent="0.2">
      <c r="A3148" s="105">
        <v>42405</v>
      </c>
      <c r="B3148" s="7">
        <v>7670</v>
      </c>
      <c r="C3148" s="19" t="s">
        <v>7611</v>
      </c>
      <c r="D3148" s="6">
        <v>1060</v>
      </c>
      <c r="E3148" s="6">
        <v>1060</v>
      </c>
      <c r="F3148" s="6"/>
      <c r="G3148" s="6"/>
      <c r="H3148" s="31">
        <f>E3148-F3148</f>
        <v>1060</v>
      </c>
      <c r="I3148" s="6">
        <f>+I3147+G3148-H3148</f>
        <v>5000491.9875000007</v>
      </c>
      <c r="J3148" s="19" t="s">
        <v>7279</v>
      </c>
      <c r="K3148" s="7">
        <v>5</v>
      </c>
      <c r="L3148" t="s">
        <v>5540</v>
      </c>
    </row>
    <row r="3149" spans="1:12" x14ac:dyDescent="0.2">
      <c r="A3149" s="105">
        <v>42405</v>
      </c>
      <c r="B3149" s="7">
        <v>7671</v>
      </c>
      <c r="C3149" s="20" t="s">
        <v>5422</v>
      </c>
      <c r="D3149" s="6">
        <v>190865</v>
      </c>
      <c r="E3149" s="6">
        <v>190865</v>
      </c>
      <c r="F3149" s="6">
        <v>8546.5</v>
      </c>
      <c r="G3149" s="6"/>
      <c r="H3149" s="31">
        <f>E3149-F3149</f>
        <v>182318.5</v>
      </c>
      <c r="I3149" s="6">
        <f>+I3148+G3149-H3149</f>
        <v>4818173.4875000007</v>
      </c>
      <c r="J3149" s="20" t="s">
        <v>5678</v>
      </c>
      <c r="K3149" s="7">
        <v>5</v>
      </c>
      <c r="L3149" t="s">
        <v>5540</v>
      </c>
    </row>
    <row r="3150" spans="1:12" x14ac:dyDescent="0.2">
      <c r="A3150" s="105">
        <v>42408</v>
      </c>
      <c r="B3150" s="7">
        <v>7672</v>
      </c>
      <c r="C3150" s="19" t="s">
        <v>5790</v>
      </c>
      <c r="D3150" s="6"/>
      <c r="E3150" s="6"/>
      <c r="F3150" s="6">
        <f>E3150*0.05</f>
        <v>0</v>
      </c>
      <c r="G3150" s="6"/>
      <c r="H3150" s="5">
        <f>E3150-F3150</f>
        <v>0</v>
      </c>
      <c r="I3150" s="6">
        <f>+I3149+G3150-H3150</f>
        <v>4818173.4875000007</v>
      </c>
      <c r="J3150" s="19" t="s">
        <v>5790</v>
      </c>
      <c r="K3150" s="7"/>
      <c r="L3150" t="s">
        <v>5789</v>
      </c>
    </row>
    <row r="3151" spans="1:12" x14ac:dyDescent="0.2">
      <c r="A3151" s="105">
        <v>42408</v>
      </c>
      <c r="B3151" s="7">
        <v>7673</v>
      </c>
      <c r="C3151" s="19" t="s">
        <v>6015</v>
      </c>
      <c r="D3151" s="6">
        <v>15427.51</v>
      </c>
      <c r="E3151" s="6">
        <v>15427.51</v>
      </c>
      <c r="F3151" s="6"/>
      <c r="G3151" s="6"/>
      <c r="H3151" s="31">
        <f>E3151-F3151</f>
        <v>15427.51</v>
      </c>
      <c r="I3151" s="6">
        <f>+I3150+G3151-H3151</f>
        <v>4802745.977500001</v>
      </c>
      <c r="J3151" s="19" t="s">
        <v>7610</v>
      </c>
      <c r="K3151" s="7"/>
      <c r="L3151" t="s">
        <v>5540</v>
      </c>
    </row>
    <row r="3152" spans="1:12" x14ac:dyDescent="0.2">
      <c r="A3152" s="105">
        <v>42408</v>
      </c>
      <c r="B3152" s="7">
        <v>7674</v>
      </c>
      <c r="C3152" s="19" t="s">
        <v>6752</v>
      </c>
      <c r="D3152" s="6">
        <v>46336</v>
      </c>
      <c r="E3152" s="6">
        <v>46336</v>
      </c>
      <c r="F3152" s="6">
        <f>E3152*0.05</f>
        <v>2316.8000000000002</v>
      </c>
      <c r="G3152" s="6"/>
      <c r="H3152" s="31">
        <f>E3152-F3152</f>
        <v>44019.199999999997</v>
      </c>
      <c r="I3152" s="6">
        <f>+I3151+G3152-H3152</f>
        <v>4758726.7775000008</v>
      </c>
      <c r="J3152" s="19" t="s">
        <v>48</v>
      </c>
      <c r="K3152" s="7">
        <v>5</v>
      </c>
      <c r="L3152" t="s">
        <v>5540</v>
      </c>
    </row>
    <row r="3153" spans="1:12" x14ac:dyDescent="0.2">
      <c r="A3153" s="105">
        <v>42408</v>
      </c>
      <c r="B3153" s="7">
        <v>7675</v>
      </c>
      <c r="C3153" s="19" t="s">
        <v>6291</v>
      </c>
      <c r="D3153" s="6">
        <v>7898.48</v>
      </c>
      <c r="E3153" s="6">
        <v>7898.48</v>
      </c>
      <c r="F3153" s="6">
        <f>E3153*0.05</f>
        <v>394.92399999999998</v>
      </c>
      <c r="G3153" s="6"/>
      <c r="H3153" s="5">
        <f>E3153-F3153</f>
        <v>7503.5559999999996</v>
      </c>
      <c r="I3153" s="6">
        <f>+I3152+G3153-H3153</f>
        <v>4751223.2215000009</v>
      </c>
      <c r="J3153" s="19" t="s">
        <v>7170</v>
      </c>
      <c r="K3153" s="7">
        <v>5</v>
      </c>
      <c r="L3153" t="s">
        <v>5540</v>
      </c>
    </row>
    <row r="3154" spans="1:12" x14ac:dyDescent="0.2">
      <c r="A3154" s="105">
        <v>42408</v>
      </c>
      <c r="B3154" s="7">
        <v>7676</v>
      </c>
      <c r="C3154" s="19" t="s">
        <v>120</v>
      </c>
      <c r="D3154" s="6">
        <v>38411.74</v>
      </c>
      <c r="E3154" s="6">
        <v>38411.74</v>
      </c>
      <c r="F3154" s="6">
        <v>1627.62</v>
      </c>
      <c r="G3154" s="6"/>
      <c r="H3154" s="31">
        <f>E3154-F3154</f>
        <v>36784.119999999995</v>
      </c>
      <c r="I3154" s="6">
        <f>+I3153+G3154-H3154</f>
        <v>4714439.1015000008</v>
      </c>
      <c r="J3154" s="19" t="s">
        <v>3481</v>
      </c>
      <c r="K3154" s="7">
        <v>5</v>
      </c>
      <c r="L3154" t="s">
        <v>5540</v>
      </c>
    </row>
    <row r="3155" spans="1:12" x14ac:dyDescent="0.2">
      <c r="A3155" s="105">
        <v>42408</v>
      </c>
      <c r="B3155" s="7">
        <v>7677</v>
      </c>
      <c r="C3155" s="19" t="s">
        <v>126</v>
      </c>
      <c r="D3155" s="6">
        <v>5794</v>
      </c>
      <c r="E3155" s="6">
        <v>5794</v>
      </c>
      <c r="F3155" s="6">
        <f>E3155*0.05</f>
        <v>289.7</v>
      </c>
      <c r="G3155" s="6"/>
      <c r="H3155" s="31">
        <f>E3155-F3155</f>
        <v>5504.3</v>
      </c>
      <c r="I3155" s="6">
        <f>+I3154+G3155-H3155</f>
        <v>4708934.801500001</v>
      </c>
      <c r="J3155" s="19" t="s">
        <v>5851</v>
      </c>
      <c r="K3155" s="7">
        <v>5</v>
      </c>
      <c r="L3155" t="s">
        <v>5540</v>
      </c>
    </row>
    <row r="3156" spans="1:12" x14ac:dyDescent="0.2">
      <c r="A3156" s="105">
        <v>42408</v>
      </c>
      <c r="B3156" s="7">
        <v>7678</v>
      </c>
      <c r="C3156" s="19" t="s">
        <v>1634</v>
      </c>
      <c r="D3156" s="6">
        <v>27670</v>
      </c>
      <c r="E3156" s="6">
        <v>27670</v>
      </c>
      <c r="F3156" s="6">
        <f>E3156*0.05</f>
        <v>1383.5</v>
      </c>
      <c r="G3156" s="6"/>
      <c r="H3156" s="31">
        <f>E3156-F3156</f>
        <v>26286.5</v>
      </c>
      <c r="I3156" s="6">
        <f>+I3155+G3156-H3156</f>
        <v>4682648.301500001</v>
      </c>
      <c r="J3156" s="19" t="s">
        <v>101</v>
      </c>
      <c r="K3156" s="7">
        <v>5</v>
      </c>
      <c r="L3156" t="s">
        <v>5540</v>
      </c>
    </row>
    <row r="3157" spans="1:12" x14ac:dyDescent="0.2">
      <c r="A3157" s="105">
        <v>42408</v>
      </c>
      <c r="B3157" s="7">
        <v>7679</v>
      </c>
      <c r="C3157" s="19" t="s">
        <v>582</v>
      </c>
      <c r="D3157" s="6">
        <v>23345</v>
      </c>
      <c r="E3157" s="6">
        <v>23345</v>
      </c>
      <c r="F3157" s="6">
        <v>989.2</v>
      </c>
      <c r="G3157" s="6"/>
      <c r="H3157" s="31">
        <f>E3157-F3157</f>
        <v>22355.8</v>
      </c>
      <c r="I3157" s="6">
        <f>+I3156+G3157-H3157</f>
        <v>4660292.5015000012</v>
      </c>
      <c r="J3157" s="19" t="s">
        <v>7421</v>
      </c>
      <c r="K3157" s="7">
        <v>5</v>
      </c>
      <c r="L3157" t="s">
        <v>5540</v>
      </c>
    </row>
    <row r="3158" spans="1:12" x14ac:dyDescent="0.2">
      <c r="A3158" s="105">
        <v>42408</v>
      </c>
      <c r="B3158" s="7">
        <v>7680</v>
      </c>
      <c r="C3158" s="19" t="s">
        <v>7533</v>
      </c>
      <c r="D3158" s="6">
        <v>26979.4</v>
      </c>
      <c r="E3158" s="6">
        <v>26979.4</v>
      </c>
      <c r="F3158" s="6">
        <v>1076</v>
      </c>
      <c r="G3158" s="6"/>
      <c r="H3158" s="31">
        <f>E3158-F3158</f>
        <v>25903.4</v>
      </c>
      <c r="I3158" s="6">
        <f>+I3157+G3158-H3158</f>
        <v>4634389.1015000008</v>
      </c>
      <c r="J3158" s="19" t="s">
        <v>889</v>
      </c>
      <c r="K3158" s="7">
        <v>5</v>
      </c>
      <c r="L3158" t="s">
        <v>5540</v>
      </c>
    </row>
    <row r="3159" spans="1:12" x14ac:dyDescent="0.2">
      <c r="A3159" s="105">
        <v>42408</v>
      </c>
      <c r="B3159" s="7">
        <v>7681</v>
      </c>
      <c r="C3159" s="19" t="s">
        <v>5790</v>
      </c>
      <c r="D3159" s="6"/>
      <c r="E3159" s="6"/>
      <c r="F3159" s="6">
        <f>E3159*0.05</f>
        <v>0</v>
      </c>
      <c r="G3159" s="6"/>
      <c r="H3159" s="5">
        <f>E3159-F3159</f>
        <v>0</v>
      </c>
      <c r="I3159" s="6">
        <f>+I3158+G3159-H3159</f>
        <v>4634389.1015000008</v>
      </c>
      <c r="J3159" s="19" t="s">
        <v>5790</v>
      </c>
      <c r="K3159" s="7"/>
      <c r="L3159" t="s">
        <v>5789</v>
      </c>
    </row>
    <row r="3160" spans="1:12" x14ac:dyDescent="0.2">
      <c r="A3160" s="105">
        <v>42408</v>
      </c>
      <c r="B3160" s="7">
        <v>7682</v>
      </c>
      <c r="C3160" s="19" t="s">
        <v>5550</v>
      </c>
      <c r="D3160" s="6">
        <v>6107</v>
      </c>
      <c r="E3160" s="6">
        <v>6107</v>
      </c>
      <c r="F3160" s="6">
        <f>E3160*0.05</f>
        <v>305.35000000000002</v>
      </c>
      <c r="G3160" s="6"/>
      <c r="H3160" s="31">
        <f>E3160-F3160</f>
        <v>5801.65</v>
      </c>
      <c r="I3160" s="6">
        <f>+I3159+G3160-H3160</f>
        <v>4628587.4515000004</v>
      </c>
      <c r="J3160" s="19" t="s">
        <v>48</v>
      </c>
      <c r="K3160" s="7">
        <v>5</v>
      </c>
      <c r="L3160" t="s">
        <v>5540</v>
      </c>
    </row>
    <row r="3161" spans="1:12" x14ac:dyDescent="0.2">
      <c r="A3161" s="105">
        <v>42408</v>
      </c>
      <c r="B3161" s="7">
        <v>7683</v>
      </c>
      <c r="C3161" s="19" t="s">
        <v>7502</v>
      </c>
      <c r="D3161" s="6">
        <v>29500</v>
      </c>
      <c r="E3161" s="6">
        <v>29500</v>
      </c>
      <c r="F3161" s="6">
        <f>E3161*0.05</f>
        <v>1475</v>
      </c>
      <c r="G3161" s="6"/>
      <c r="H3161" s="31">
        <f>E3161-F3161</f>
        <v>28025</v>
      </c>
      <c r="I3161" s="6">
        <f>+I3160+G3161-H3161</f>
        <v>4600562.4515000004</v>
      </c>
      <c r="J3161" s="19" t="s">
        <v>7609</v>
      </c>
      <c r="K3161" s="7">
        <v>5</v>
      </c>
      <c r="L3161" t="s">
        <v>5540</v>
      </c>
    </row>
    <row r="3162" spans="1:12" x14ac:dyDescent="0.2">
      <c r="A3162" s="105">
        <v>42408</v>
      </c>
      <c r="B3162" s="7">
        <v>7684</v>
      </c>
      <c r="C3162" s="19" t="s">
        <v>7608</v>
      </c>
      <c r="D3162" s="6">
        <v>5000</v>
      </c>
      <c r="E3162" s="6">
        <v>5000</v>
      </c>
      <c r="F3162" s="6">
        <f>E3162*0.05</f>
        <v>250</v>
      </c>
      <c r="G3162" s="6"/>
      <c r="H3162" s="31">
        <f>E3162-F3162</f>
        <v>4750</v>
      </c>
      <c r="I3162" s="6">
        <f>+I3161+G3162-H3162</f>
        <v>4595812.4515000004</v>
      </c>
      <c r="J3162" s="19" t="s">
        <v>7607</v>
      </c>
      <c r="K3162" s="7">
        <v>5</v>
      </c>
      <c r="L3162" t="s">
        <v>5540</v>
      </c>
    </row>
    <row r="3163" spans="1:12" x14ac:dyDescent="0.2">
      <c r="A3163" s="105">
        <v>42408</v>
      </c>
      <c r="B3163" s="7">
        <v>7685</v>
      </c>
      <c r="C3163" s="19" t="s">
        <v>5790</v>
      </c>
      <c r="D3163" s="6"/>
      <c r="E3163" s="6"/>
      <c r="F3163" s="6">
        <f>E3163*0.05</f>
        <v>0</v>
      </c>
      <c r="G3163" s="6"/>
      <c r="H3163" s="5">
        <f>E3163-F3163</f>
        <v>0</v>
      </c>
      <c r="I3163" s="6">
        <f>+I3162+G3163-H3163</f>
        <v>4595812.4515000004</v>
      </c>
      <c r="J3163" s="19" t="s">
        <v>5790</v>
      </c>
      <c r="K3163" s="7"/>
      <c r="L3163" t="s">
        <v>5789</v>
      </c>
    </row>
    <row r="3164" spans="1:12" x14ac:dyDescent="0.2">
      <c r="A3164" s="105">
        <v>42408</v>
      </c>
      <c r="B3164" s="7">
        <v>7686</v>
      </c>
      <c r="C3164" s="19" t="s">
        <v>267</v>
      </c>
      <c r="D3164" s="6">
        <v>5900</v>
      </c>
      <c r="E3164" s="6">
        <v>5900</v>
      </c>
      <c r="F3164" s="6">
        <v>211.86</v>
      </c>
      <c r="G3164" s="6"/>
      <c r="H3164" s="31">
        <f>E3164-F3164</f>
        <v>5688.14</v>
      </c>
      <c r="I3164" s="6">
        <f>+I3163+G3164-H3164</f>
        <v>4590124.3115000008</v>
      </c>
      <c r="J3164" s="19" t="s">
        <v>7606</v>
      </c>
      <c r="K3164" s="7">
        <v>5</v>
      </c>
      <c r="L3164" t="s">
        <v>5540</v>
      </c>
    </row>
    <row r="3165" spans="1:12" x14ac:dyDescent="0.2">
      <c r="A3165" s="105">
        <v>42408</v>
      </c>
      <c r="B3165" s="7">
        <v>7687</v>
      </c>
      <c r="C3165" s="19" t="s">
        <v>5790</v>
      </c>
      <c r="D3165" s="6"/>
      <c r="E3165" s="6"/>
      <c r="F3165" s="6">
        <f>E3165*0.05</f>
        <v>0</v>
      </c>
      <c r="G3165" s="6"/>
      <c r="H3165" s="5">
        <f>E3165-F3165</f>
        <v>0</v>
      </c>
      <c r="I3165" s="6">
        <f>+I3164+G3165-H3165</f>
        <v>4590124.3115000008</v>
      </c>
      <c r="J3165" s="19" t="s">
        <v>5790</v>
      </c>
      <c r="K3165" s="7"/>
      <c r="L3165" t="s">
        <v>5789</v>
      </c>
    </row>
    <row r="3166" spans="1:12" x14ac:dyDescent="0.2">
      <c r="A3166" s="105">
        <v>42408</v>
      </c>
      <c r="B3166" s="7">
        <v>7688</v>
      </c>
      <c r="C3166" s="19" t="s">
        <v>7605</v>
      </c>
      <c r="D3166" s="6">
        <v>4991.3999999999996</v>
      </c>
      <c r="E3166" s="6">
        <v>4991.3999999999996</v>
      </c>
      <c r="F3166" s="6">
        <v>211.5</v>
      </c>
      <c r="G3166" s="6"/>
      <c r="H3166" s="31">
        <f>E3166-F3166</f>
        <v>4779.8999999999996</v>
      </c>
      <c r="I3166" s="6">
        <f>+I3165+G3166-H3166</f>
        <v>4585344.4115000004</v>
      </c>
      <c r="J3166" s="19" t="s">
        <v>7604</v>
      </c>
      <c r="K3166" s="7">
        <v>5</v>
      </c>
      <c r="L3166" t="s">
        <v>5540</v>
      </c>
    </row>
    <row r="3167" spans="1:12" x14ac:dyDescent="0.2">
      <c r="A3167" s="105">
        <v>42408</v>
      </c>
      <c r="B3167" s="7">
        <v>7689</v>
      </c>
      <c r="C3167" s="19" t="s">
        <v>6323</v>
      </c>
      <c r="D3167" s="6">
        <v>9131.7000000000007</v>
      </c>
      <c r="E3167" s="6">
        <v>9131.7000000000007</v>
      </c>
      <c r="F3167" s="6">
        <v>387.68</v>
      </c>
      <c r="G3167" s="6"/>
      <c r="H3167" s="31">
        <f>E3167-F3167</f>
        <v>8744.02</v>
      </c>
      <c r="I3167" s="6">
        <f>+I3166+G3167-H3167</f>
        <v>4576600.3915000008</v>
      </c>
      <c r="J3167" s="19" t="s">
        <v>7421</v>
      </c>
      <c r="K3167" s="7">
        <v>5</v>
      </c>
      <c r="L3167" t="s">
        <v>5540</v>
      </c>
    </row>
    <row r="3168" spans="1:12" x14ac:dyDescent="0.2">
      <c r="A3168" s="105">
        <v>42408</v>
      </c>
      <c r="B3168" s="7">
        <v>7690</v>
      </c>
      <c r="C3168" s="19" t="s">
        <v>6810</v>
      </c>
      <c r="D3168" s="6">
        <f>1130+50</f>
        <v>1180</v>
      </c>
      <c r="E3168" s="6">
        <f>1130+50</f>
        <v>1180</v>
      </c>
      <c r="F3168" s="6">
        <v>50</v>
      </c>
      <c r="G3168" s="6"/>
      <c r="H3168" s="31">
        <f>E3168-F3168</f>
        <v>1130</v>
      </c>
      <c r="I3168" s="6">
        <f>+I3167+G3168-H3168</f>
        <v>4575470.3915000008</v>
      </c>
      <c r="J3168" s="19" t="s">
        <v>7603</v>
      </c>
      <c r="K3168" s="7">
        <v>5</v>
      </c>
      <c r="L3168" t="s">
        <v>5540</v>
      </c>
    </row>
    <row r="3169" spans="1:12" x14ac:dyDescent="0.2">
      <c r="A3169" s="105">
        <v>42408</v>
      </c>
      <c r="B3169" s="7">
        <v>7691</v>
      </c>
      <c r="C3169" s="19" t="s">
        <v>7224</v>
      </c>
      <c r="D3169" s="6">
        <v>1200</v>
      </c>
      <c r="E3169" s="6">
        <v>1200</v>
      </c>
      <c r="F3169" s="6"/>
      <c r="G3169" s="6"/>
      <c r="H3169" s="31">
        <f>E3169-F3169</f>
        <v>1200</v>
      </c>
      <c r="I3169" s="6">
        <f>+I3168+G3169-H3169</f>
        <v>4574270.3915000008</v>
      </c>
      <c r="J3169" s="19" t="s">
        <v>7602</v>
      </c>
      <c r="K3169" s="7">
        <v>5</v>
      </c>
      <c r="L3169" t="s">
        <v>5540</v>
      </c>
    </row>
    <row r="3170" spans="1:12" x14ac:dyDescent="0.2">
      <c r="A3170" s="105">
        <v>42408</v>
      </c>
      <c r="B3170" s="7">
        <v>7692</v>
      </c>
      <c r="C3170" s="19" t="s">
        <v>7505</v>
      </c>
      <c r="D3170" s="6">
        <v>1800</v>
      </c>
      <c r="E3170" s="6">
        <v>1800</v>
      </c>
      <c r="F3170" s="6">
        <v>180</v>
      </c>
      <c r="G3170" s="6"/>
      <c r="H3170" s="31">
        <f>E3170-F3170</f>
        <v>1620</v>
      </c>
      <c r="I3170" s="6">
        <f>+I3169+G3170-H3170</f>
        <v>4572650.3915000008</v>
      </c>
      <c r="J3170" s="19" t="s">
        <v>7601</v>
      </c>
      <c r="K3170" s="7">
        <v>5</v>
      </c>
      <c r="L3170" t="s">
        <v>5540</v>
      </c>
    </row>
    <row r="3171" spans="1:12" x14ac:dyDescent="0.2">
      <c r="A3171" s="105">
        <v>42408</v>
      </c>
      <c r="B3171" s="7">
        <v>7693</v>
      </c>
      <c r="C3171" s="19" t="s">
        <v>5790</v>
      </c>
      <c r="D3171" s="6"/>
      <c r="E3171" s="6"/>
      <c r="F3171" s="6">
        <f>E3171*0.05</f>
        <v>0</v>
      </c>
      <c r="G3171" s="6"/>
      <c r="H3171" s="5">
        <f>E3171-F3171</f>
        <v>0</v>
      </c>
      <c r="I3171" s="6">
        <f>+I3170+G3171-H3171</f>
        <v>4572650.3915000008</v>
      </c>
      <c r="J3171" s="19" t="s">
        <v>5790</v>
      </c>
      <c r="K3171" s="7"/>
      <c r="L3171" t="s">
        <v>5789</v>
      </c>
    </row>
    <row r="3172" spans="1:12" x14ac:dyDescent="0.2">
      <c r="A3172" s="105">
        <v>42408</v>
      </c>
      <c r="B3172" s="7">
        <v>7694</v>
      </c>
      <c r="C3172" s="19" t="s">
        <v>7600</v>
      </c>
      <c r="D3172" s="6">
        <v>700</v>
      </c>
      <c r="E3172" s="6">
        <v>700</v>
      </c>
      <c r="F3172" s="6"/>
      <c r="G3172" s="6"/>
      <c r="H3172" s="31">
        <f>E3172-F3172</f>
        <v>700</v>
      </c>
      <c r="I3172" s="6">
        <f>+I3171+G3172-H3172</f>
        <v>4571950.3915000008</v>
      </c>
      <c r="J3172" s="19" t="s">
        <v>7588</v>
      </c>
      <c r="K3172" s="7"/>
      <c r="L3172" t="s">
        <v>5540</v>
      </c>
    </row>
    <row r="3173" spans="1:12" x14ac:dyDescent="0.2">
      <c r="A3173" s="105">
        <v>42408</v>
      </c>
      <c r="B3173" s="7">
        <v>7695</v>
      </c>
      <c r="C3173" s="19" t="s">
        <v>7599</v>
      </c>
      <c r="D3173" s="6">
        <v>1500</v>
      </c>
      <c r="E3173" s="6">
        <v>1500</v>
      </c>
      <c r="F3173" s="6"/>
      <c r="G3173" s="6"/>
      <c r="H3173" s="31">
        <f>E3173-F3173</f>
        <v>1500</v>
      </c>
      <c r="I3173" s="6">
        <f>+I3172+G3173-H3173</f>
        <v>4570450.3915000008</v>
      </c>
      <c r="J3173" s="19" t="s">
        <v>7588</v>
      </c>
      <c r="K3173" s="7"/>
      <c r="L3173" t="s">
        <v>5540</v>
      </c>
    </row>
    <row r="3174" spans="1:12" x14ac:dyDescent="0.2">
      <c r="A3174" s="105">
        <v>42408</v>
      </c>
      <c r="B3174" s="7">
        <v>7696</v>
      </c>
      <c r="C3174" s="19" t="s">
        <v>7598</v>
      </c>
      <c r="D3174" s="6">
        <v>1262</v>
      </c>
      <c r="E3174" s="6">
        <v>1262</v>
      </c>
      <c r="F3174" s="6"/>
      <c r="G3174" s="6"/>
      <c r="H3174" s="31">
        <f>E3174-F3174</f>
        <v>1262</v>
      </c>
      <c r="I3174" s="6">
        <f>+I3173+G3174-H3174</f>
        <v>4569188.3915000008</v>
      </c>
      <c r="J3174" s="19" t="s">
        <v>7588</v>
      </c>
      <c r="K3174" s="7"/>
      <c r="L3174" t="s">
        <v>5540</v>
      </c>
    </row>
    <row r="3175" spans="1:12" x14ac:dyDescent="0.2">
      <c r="A3175" s="105">
        <v>42408</v>
      </c>
      <c r="B3175" s="7">
        <v>7697</v>
      </c>
      <c r="C3175" s="19" t="s">
        <v>7597</v>
      </c>
      <c r="D3175" s="6">
        <v>703</v>
      </c>
      <c r="E3175" s="6">
        <v>703</v>
      </c>
      <c r="F3175" s="6"/>
      <c r="G3175" s="6"/>
      <c r="H3175" s="31">
        <f>E3175-F3175</f>
        <v>703</v>
      </c>
      <c r="I3175" s="6">
        <f>+I3174+G3175-H3175</f>
        <v>4568485.3915000008</v>
      </c>
      <c r="J3175" s="19" t="s">
        <v>7588</v>
      </c>
      <c r="K3175" s="7"/>
      <c r="L3175" t="s">
        <v>5540</v>
      </c>
    </row>
    <row r="3176" spans="1:12" x14ac:dyDescent="0.2">
      <c r="A3176" s="105">
        <v>42408</v>
      </c>
      <c r="B3176" s="7">
        <v>7698</v>
      </c>
      <c r="C3176" s="19" t="s">
        <v>7596</v>
      </c>
      <c r="D3176" s="6">
        <v>4066</v>
      </c>
      <c r="E3176" s="6">
        <v>4066</v>
      </c>
      <c r="F3176" s="6"/>
      <c r="G3176" s="6"/>
      <c r="H3176" s="31">
        <f>E3176-F3176</f>
        <v>4066</v>
      </c>
      <c r="I3176" s="6">
        <f>+I3175+G3176-H3176</f>
        <v>4564419.3915000008</v>
      </c>
      <c r="J3176" s="19" t="s">
        <v>7588</v>
      </c>
      <c r="K3176" s="7"/>
      <c r="L3176" t="s">
        <v>5540</v>
      </c>
    </row>
    <row r="3177" spans="1:12" x14ac:dyDescent="0.2">
      <c r="A3177" s="105">
        <v>42408</v>
      </c>
      <c r="B3177" s="7">
        <v>7699</v>
      </c>
      <c r="C3177" s="19" t="s">
        <v>5790</v>
      </c>
      <c r="D3177" s="6"/>
      <c r="E3177" s="6"/>
      <c r="F3177" s="6">
        <f>E3177*0.05</f>
        <v>0</v>
      </c>
      <c r="G3177" s="6"/>
      <c r="H3177" s="5">
        <f>E3177-F3177</f>
        <v>0</v>
      </c>
      <c r="I3177" s="6">
        <f>+I3176+G3177-H3177</f>
        <v>4564419.3915000008</v>
      </c>
      <c r="J3177" s="19" t="s">
        <v>5790</v>
      </c>
      <c r="K3177" s="7"/>
      <c r="L3177" t="s">
        <v>5789</v>
      </c>
    </row>
    <row r="3178" spans="1:12" x14ac:dyDescent="0.2">
      <c r="A3178" s="105">
        <v>42408</v>
      </c>
      <c r="B3178" s="7">
        <v>7700</v>
      </c>
      <c r="C3178" s="19" t="s">
        <v>5790</v>
      </c>
      <c r="D3178" s="6"/>
      <c r="E3178" s="6"/>
      <c r="F3178" s="6">
        <f>E3178*0.05</f>
        <v>0</v>
      </c>
      <c r="G3178" s="6"/>
      <c r="H3178" s="5">
        <f>E3178-F3178</f>
        <v>0</v>
      </c>
      <c r="I3178" s="6">
        <f>+I3177+G3178-H3178</f>
        <v>4564419.3915000008</v>
      </c>
      <c r="J3178" s="19"/>
      <c r="K3178" s="7"/>
      <c r="L3178" t="s">
        <v>5789</v>
      </c>
    </row>
    <row r="3179" spans="1:12" x14ac:dyDescent="0.2">
      <c r="A3179" s="105">
        <v>42408</v>
      </c>
      <c r="B3179" s="7">
        <v>7701</v>
      </c>
      <c r="C3179" s="19" t="s">
        <v>5790</v>
      </c>
      <c r="D3179" s="6"/>
      <c r="E3179" s="6"/>
      <c r="F3179" s="6"/>
      <c r="G3179" s="6"/>
      <c r="H3179" s="5">
        <f>E3179-F3179</f>
        <v>0</v>
      </c>
      <c r="I3179" s="6">
        <f>+I3178+G3179-H3179</f>
        <v>4564419.3915000008</v>
      </c>
      <c r="J3179" s="19" t="s">
        <v>5790</v>
      </c>
      <c r="K3179" s="7"/>
      <c r="L3179" t="s">
        <v>5789</v>
      </c>
    </row>
    <row r="3180" spans="1:12" x14ac:dyDescent="0.2">
      <c r="A3180" s="105">
        <v>42408</v>
      </c>
      <c r="B3180" s="7">
        <v>7702</v>
      </c>
      <c r="C3180" s="19" t="s">
        <v>7595</v>
      </c>
      <c r="D3180" s="6">
        <v>1000</v>
      </c>
      <c r="E3180" s="6">
        <v>1000</v>
      </c>
      <c r="F3180" s="6"/>
      <c r="G3180" s="6"/>
      <c r="H3180" s="31">
        <f>E3180-F3180</f>
        <v>1000</v>
      </c>
      <c r="I3180" s="6">
        <f>+I3179+G3180-H3180</f>
        <v>4563419.3915000008</v>
      </c>
      <c r="J3180" s="19" t="s">
        <v>7588</v>
      </c>
      <c r="K3180" s="7"/>
      <c r="L3180" t="s">
        <v>5540</v>
      </c>
    </row>
    <row r="3181" spans="1:12" x14ac:dyDescent="0.2">
      <c r="A3181" s="105">
        <v>42408</v>
      </c>
      <c r="B3181" s="7">
        <v>7703</v>
      </c>
      <c r="C3181" s="19" t="s">
        <v>5790</v>
      </c>
      <c r="D3181" s="6"/>
      <c r="E3181" s="6"/>
      <c r="F3181" s="6">
        <f>E3181*0.05</f>
        <v>0</v>
      </c>
      <c r="G3181" s="6"/>
      <c r="H3181" s="5">
        <f>E3181-F3181</f>
        <v>0</v>
      </c>
      <c r="I3181" s="6">
        <f>+I3180+G3181-H3181</f>
        <v>4563419.3915000008</v>
      </c>
      <c r="J3181" s="19" t="s">
        <v>5790</v>
      </c>
      <c r="K3181" s="7"/>
      <c r="L3181" t="s">
        <v>5789</v>
      </c>
    </row>
    <row r="3182" spans="1:12" x14ac:dyDescent="0.2">
      <c r="A3182" s="105">
        <v>42408</v>
      </c>
      <c r="B3182" s="7">
        <v>7704</v>
      </c>
      <c r="C3182" s="19" t="s">
        <v>5790</v>
      </c>
      <c r="D3182" s="6"/>
      <c r="E3182" s="6"/>
      <c r="F3182" s="6">
        <f>E3182*0.05</f>
        <v>0</v>
      </c>
      <c r="G3182" s="6"/>
      <c r="H3182" s="5">
        <f>E3182-F3182</f>
        <v>0</v>
      </c>
      <c r="I3182" s="6">
        <f>+I3181+G3182-H3182</f>
        <v>4563419.3915000008</v>
      </c>
      <c r="J3182" s="19" t="s">
        <v>5790</v>
      </c>
      <c r="K3182" s="7"/>
      <c r="L3182" t="s">
        <v>5789</v>
      </c>
    </row>
    <row r="3183" spans="1:12" x14ac:dyDescent="0.2">
      <c r="A3183" s="105">
        <v>42408</v>
      </c>
      <c r="B3183" s="7">
        <v>7705</v>
      </c>
      <c r="C3183" s="19" t="s">
        <v>6749</v>
      </c>
      <c r="D3183" s="6">
        <v>32752.13</v>
      </c>
      <c r="E3183" s="6">
        <v>32752.13</v>
      </c>
      <c r="F3183" s="6"/>
      <c r="G3183" s="6"/>
      <c r="H3183" s="31">
        <f>E3183-F3183</f>
        <v>32752.13</v>
      </c>
      <c r="I3183" s="6">
        <f>+I3182+G3183-H3183</f>
        <v>4530667.261500001</v>
      </c>
      <c r="J3183" s="19" t="s">
        <v>7338</v>
      </c>
      <c r="K3183" s="7"/>
      <c r="L3183" t="s">
        <v>5540</v>
      </c>
    </row>
    <row r="3184" spans="1:12" x14ac:dyDescent="0.2">
      <c r="A3184" s="105">
        <v>42412</v>
      </c>
      <c r="B3184" s="7">
        <v>7706</v>
      </c>
      <c r="C3184" s="19" t="s">
        <v>5996</v>
      </c>
      <c r="D3184" s="6">
        <v>4700</v>
      </c>
      <c r="E3184" s="6">
        <v>4700</v>
      </c>
      <c r="F3184" s="6"/>
      <c r="G3184" s="6"/>
      <c r="H3184" s="31">
        <f>E3184-F3184</f>
        <v>4700</v>
      </c>
      <c r="I3184" s="6">
        <f>+I3183+G3184-H3184</f>
        <v>4525967.261500001</v>
      </c>
      <c r="J3184" s="19" t="s">
        <v>7364</v>
      </c>
      <c r="K3184" s="7">
        <v>5</v>
      </c>
      <c r="L3184" t="s">
        <v>5540</v>
      </c>
    </row>
    <row r="3185" spans="1:12" x14ac:dyDescent="0.2">
      <c r="A3185" s="105">
        <v>42415</v>
      </c>
      <c r="B3185" s="7">
        <v>7707</v>
      </c>
      <c r="C3185" s="19" t="s">
        <v>5971</v>
      </c>
      <c r="D3185" s="6">
        <v>1200</v>
      </c>
      <c r="E3185" s="6">
        <v>1200</v>
      </c>
      <c r="F3185" s="6"/>
      <c r="G3185" s="6"/>
      <c r="H3185" s="31">
        <f>E3185-F3185</f>
        <v>1200</v>
      </c>
      <c r="I3185" s="6">
        <f>+I3184+G3185-H3185</f>
        <v>4524767.261500001</v>
      </c>
      <c r="J3185" s="19" t="s">
        <v>6080</v>
      </c>
      <c r="K3185" s="7"/>
      <c r="L3185" t="s">
        <v>5540</v>
      </c>
    </row>
    <row r="3186" spans="1:12" x14ac:dyDescent="0.2">
      <c r="A3186" s="105">
        <v>42416</v>
      </c>
      <c r="B3186" s="7">
        <v>7708</v>
      </c>
      <c r="C3186" s="19" t="s">
        <v>7594</v>
      </c>
      <c r="D3186" s="6">
        <v>5000</v>
      </c>
      <c r="E3186" s="6">
        <v>5000</v>
      </c>
      <c r="F3186" s="6"/>
      <c r="G3186" s="6"/>
      <c r="H3186" s="31">
        <f>E3186-F3186</f>
        <v>5000</v>
      </c>
      <c r="I3186" s="6">
        <f>+I3185+G3186-H3186</f>
        <v>4519767.261500001</v>
      </c>
      <c r="J3186" s="19" t="s">
        <v>7593</v>
      </c>
      <c r="K3186" s="7">
        <v>5</v>
      </c>
      <c r="L3186" t="s">
        <v>5540</v>
      </c>
    </row>
    <row r="3187" spans="1:12" x14ac:dyDescent="0.2">
      <c r="A3187" s="105">
        <v>42416</v>
      </c>
      <c r="B3187" s="7">
        <v>7709</v>
      </c>
      <c r="C3187" s="19" t="s">
        <v>7592</v>
      </c>
      <c r="D3187" s="6">
        <v>14358.41</v>
      </c>
      <c r="E3187" s="6">
        <v>14358.41</v>
      </c>
      <c r="F3187" s="6"/>
      <c r="G3187" s="6"/>
      <c r="H3187" s="31">
        <f>E3187-F3187</f>
        <v>14358.41</v>
      </c>
      <c r="I3187" s="6">
        <f>+I3186+G3187-H3187</f>
        <v>4505408.8515000008</v>
      </c>
      <c r="J3187" s="19" t="s">
        <v>7591</v>
      </c>
      <c r="K3187" s="7"/>
      <c r="L3187" t="s">
        <v>5540</v>
      </c>
    </row>
    <row r="3188" spans="1:12" x14ac:dyDescent="0.2">
      <c r="A3188" s="105">
        <v>42416</v>
      </c>
      <c r="B3188" s="7">
        <v>7710</v>
      </c>
      <c r="C3188" s="19" t="s">
        <v>6325</v>
      </c>
      <c r="D3188" s="6">
        <v>21000</v>
      </c>
      <c r="E3188" s="6">
        <v>21000</v>
      </c>
      <c r="F3188" s="6">
        <v>2100</v>
      </c>
      <c r="G3188" s="6"/>
      <c r="H3188" s="31">
        <f>E3188-F3188</f>
        <v>18900</v>
      </c>
      <c r="I3188" s="6">
        <f>+I3187+G3188-H3188</f>
        <v>4486508.8515000008</v>
      </c>
      <c r="J3188" s="19" t="s">
        <v>7590</v>
      </c>
      <c r="K3188" s="7"/>
      <c r="L3188" t="s">
        <v>5540</v>
      </c>
    </row>
    <row r="3189" spans="1:12" x14ac:dyDescent="0.2">
      <c r="A3189" s="105">
        <v>42418</v>
      </c>
      <c r="B3189" s="7">
        <v>7711</v>
      </c>
      <c r="C3189" s="20" t="s">
        <v>7589</v>
      </c>
      <c r="D3189" s="6">
        <v>1500</v>
      </c>
      <c r="E3189" s="6">
        <v>1500</v>
      </c>
      <c r="F3189" s="6"/>
      <c r="G3189" s="6"/>
      <c r="H3189" s="31">
        <f>E3189-F3189</f>
        <v>1500</v>
      </c>
      <c r="I3189" s="6">
        <f>+I3188+G3189-H3189</f>
        <v>4485008.8515000008</v>
      </c>
      <c r="J3189" s="20" t="s">
        <v>7588</v>
      </c>
      <c r="K3189" s="7"/>
      <c r="L3189" t="s">
        <v>5540</v>
      </c>
    </row>
    <row r="3190" spans="1:12" x14ac:dyDescent="0.2">
      <c r="A3190" s="105">
        <v>42418</v>
      </c>
      <c r="B3190" s="7">
        <v>7712</v>
      </c>
      <c r="C3190" s="20" t="s">
        <v>5996</v>
      </c>
      <c r="D3190" s="6">
        <v>4700</v>
      </c>
      <c r="E3190" s="6">
        <v>4700</v>
      </c>
      <c r="F3190" s="6"/>
      <c r="G3190" s="6"/>
      <c r="H3190" s="31">
        <f>E3190-F3190</f>
        <v>4700</v>
      </c>
      <c r="I3190" s="6">
        <f>+I3189+G3190-H3190</f>
        <v>4480308.8515000008</v>
      </c>
      <c r="J3190" s="20" t="s">
        <v>7364</v>
      </c>
      <c r="K3190" s="7">
        <v>5</v>
      </c>
      <c r="L3190" t="s">
        <v>5540</v>
      </c>
    </row>
    <row r="3191" spans="1:12" x14ac:dyDescent="0.2">
      <c r="A3191" s="105">
        <v>42423</v>
      </c>
      <c r="B3191" s="7"/>
      <c r="C3191" s="20" t="s">
        <v>6097</v>
      </c>
      <c r="D3191" s="6"/>
      <c r="E3191" s="6"/>
      <c r="F3191" s="6"/>
      <c r="G3191" s="6">
        <v>1185581.6599999999</v>
      </c>
      <c r="H3191" s="5"/>
      <c r="I3191" s="6">
        <f>+I3190+G3191-H3191</f>
        <v>5665890.511500001</v>
      </c>
      <c r="J3191" s="20"/>
      <c r="K3191" s="7"/>
    </row>
    <row r="3192" spans="1:12" x14ac:dyDescent="0.2">
      <c r="A3192" s="105">
        <v>42423</v>
      </c>
      <c r="B3192" s="7">
        <v>7713</v>
      </c>
      <c r="C3192" s="19" t="s">
        <v>5971</v>
      </c>
      <c r="D3192" s="6">
        <v>500</v>
      </c>
      <c r="E3192" s="6">
        <v>500</v>
      </c>
      <c r="F3192" s="6"/>
      <c r="G3192" s="6"/>
      <c r="H3192" s="31">
        <f>E3192-F3192</f>
        <v>500</v>
      </c>
      <c r="I3192" s="6">
        <f>+I3191+G3192-H3192</f>
        <v>5665390.511500001</v>
      </c>
      <c r="J3192" s="19" t="s">
        <v>3820</v>
      </c>
      <c r="K3192" s="7"/>
      <c r="L3192" t="s">
        <v>5540</v>
      </c>
    </row>
    <row r="3193" spans="1:12" x14ac:dyDescent="0.2">
      <c r="A3193" s="105">
        <v>42423</v>
      </c>
      <c r="B3193" s="7">
        <v>7714</v>
      </c>
      <c r="C3193" s="19" t="s">
        <v>7387</v>
      </c>
      <c r="D3193" s="6">
        <v>1062073.75</v>
      </c>
      <c r="E3193" s="6">
        <v>1062073.75</v>
      </c>
      <c r="F3193" s="6">
        <v>45003.13</v>
      </c>
      <c r="G3193" s="6"/>
      <c r="H3193" s="31">
        <f>E3193-F3193</f>
        <v>1017070.62</v>
      </c>
      <c r="I3193" s="6">
        <f>+I3192+G3193-H3193</f>
        <v>4648319.8915000008</v>
      </c>
      <c r="J3193" s="19" t="s">
        <v>7587</v>
      </c>
      <c r="K3193" s="7">
        <v>5</v>
      </c>
      <c r="L3193" t="s">
        <v>5540</v>
      </c>
    </row>
    <row r="3194" spans="1:12" x14ac:dyDescent="0.2">
      <c r="A3194" s="105">
        <v>42424</v>
      </c>
      <c r="B3194" s="7">
        <v>7715</v>
      </c>
      <c r="C3194" s="19" t="s">
        <v>6695</v>
      </c>
      <c r="D3194" s="6">
        <v>2000</v>
      </c>
      <c r="E3194" s="6">
        <v>2000</v>
      </c>
      <c r="F3194" s="6"/>
      <c r="G3194" s="6"/>
      <c r="H3194" s="31">
        <f>E3194-F3194</f>
        <v>2000</v>
      </c>
      <c r="I3194" s="6">
        <f>+I3193+G3194-H3194</f>
        <v>4646319.8915000008</v>
      </c>
      <c r="J3194" s="19" t="s">
        <v>6080</v>
      </c>
      <c r="K3194" s="7"/>
      <c r="L3194" t="s">
        <v>5540</v>
      </c>
    </row>
    <row r="3195" spans="1:12" x14ac:dyDescent="0.2">
      <c r="A3195" s="105">
        <v>42425</v>
      </c>
      <c r="B3195" s="7"/>
      <c r="C3195" s="19" t="s">
        <v>6213</v>
      </c>
      <c r="D3195" s="6">
        <v>474100</v>
      </c>
      <c r="E3195" s="6">
        <v>474100</v>
      </c>
      <c r="F3195" s="6"/>
      <c r="G3195" s="6"/>
      <c r="H3195" s="31">
        <f>E3195-F3195</f>
        <v>474100</v>
      </c>
      <c r="I3195" s="6">
        <f>+I3194+G3195-H3195</f>
        <v>4172219.8915000008</v>
      </c>
      <c r="J3195" s="19" t="s">
        <v>7586</v>
      </c>
      <c r="K3195" s="7"/>
      <c r="L3195" t="s">
        <v>5540</v>
      </c>
    </row>
    <row r="3196" spans="1:12" x14ac:dyDescent="0.2">
      <c r="A3196" s="105">
        <v>42425</v>
      </c>
      <c r="B3196" s="7">
        <v>7716</v>
      </c>
      <c r="C3196" s="19" t="s">
        <v>5996</v>
      </c>
      <c r="D3196" s="6">
        <v>4700</v>
      </c>
      <c r="E3196" s="6">
        <v>4700</v>
      </c>
      <c r="F3196" s="6"/>
      <c r="G3196" s="6"/>
      <c r="H3196" s="31">
        <f>E3196-F3196</f>
        <v>4700</v>
      </c>
      <c r="I3196" s="6">
        <f>+I3195+G3196-H3196</f>
        <v>4167519.8915000008</v>
      </c>
      <c r="J3196" s="19" t="s">
        <v>7364</v>
      </c>
      <c r="K3196" s="7">
        <v>5</v>
      </c>
      <c r="L3196" t="s">
        <v>5540</v>
      </c>
    </row>
    <row r="3197" spans="1:12" x14ac:dyDescent="0.2">
      <c r="A3197" s="105">
        <v>42425</v>
      </c>
      <c r="B3197" s="7">
        <v>7717</v>
      </c>
      <c r="C3197" s="19" t="s">
        <v>7252</v>
      </c>
      <c r="D3197" s="6">
        <v>7600</v>
      </c>
      <c r="E3197" s="6">
        <v>7600</v>
      </c>
      <c r="F3197" s="6"/>
      <c r="G3197" s="6"/>
      <c r="H3197" s="31">
        <f>E3197-F3197</f>
        <v>7600</v>
      </c>
      <c r="I3197" s="6">
        <f>+I3196+G3197-H3197</f>
        <v>4159919.8915000008</v>
      </c>
      <c r="J3197" s="19" t="s">
        <v>7585</v>
      </c>
      <c r="K3197" s="7"/>
      <c r="L3197" s="49" t="s">
        <v>5606</v>
      </c>
    </row>
    <row r="3198" spans="1:12" x14ac:dyDescent="0.2">
      <c r="A3198" s="105">
        <v>42425</v>
      </c>
      <c r="B3198" s="7">
        <v>7718</v>
      </c>
      <c r="C3198" s="19" t="s">
        <v>7247</v>
      </c>
      <c r="D3198" s="6">
        <v>1500</v>
      </c>
      <c r="E3198" s="6">
        <v>1500</v>
      </c>
      <c r="F3198" s="6"/>
      <c r="G3198" s="6"/>
      <c r="H3198" s="31">
        <f>E3198-F3198</f>
        <v>1500</v>
      </c>
      <c r="I3198" s="6">
        <f>+I3197+G3198-H3198</f>
        <v>4158419.8915000008</v>
      </c>
      <c r="J3198" s="19" t="s">
        <v>7584</v>
      </c>
      <c r="K3198" s="7"/>
      <c r="L3198" t="s">
        <v>5540</v>
      </c>
    </row>
    <row r="3199" spans="1:12" x14ac:dyDescent="0.2">
      <c r="A3199" s="105">
        <v>42425</v>
      </c>
      <c r="B3199" s="7">
        <v>7719</v>
      </c>
      <c r="C3199" s="19" t="s">
        <v>5790</v>
      </c>
      <c r="D3199" s="6"/>
      <c r="E3199" s="6"/>
      <c r="F3199" s="6">
        <f>E3199*0.05</f>
        <v>0</v>
      </c>
      <c r="G3199" s="6"/>
      <c r="H3199" s="5">
        <f>E3199-F3199</f>
        <v>0</v>
      </c>
      <c r="I3199" s="6">
        <f>+I3198+G3199-H3199</f>
        <v>4158419.8915000008</v>
      </c>
      <c r="J3199" s="19" t="s">
        <v>5790</v>
      </c>
      <c r="K3199" s="7"/>
      <c r="L3199" t="s">
        <v>5789</v>
      </c>
    </row>
    <row r="3200" spans="1:12" x14ac:dyDescent="0.2">
      <c r="A3200" s="105">
        <v>42425</v>
      </c>
      <c r="B3200" s="7">
        <v>7720</v>
      </c>
      <c r="C3200" s="19" t="s">
        <v>6294</v>
      </c>
      <c r="D3200" s="6">
        <v>8000</v>
      </c>
      <c r="E3200" s="6">
        <v>8000</v>
      </c>
      <c r="F3200" s="6"/>
      <c r="G3200" s="6"/>
      <c r="H3200" s="31">
        <f>E3200-F3200</f>
        <v>8000</v>
      </c>
      <c r="I3200" s="6">
        <f>+I3199+G3200-H3200</f>
        <v>4150419.8915000008</v>
      </c>
      <c r="J3200" s="19" t="s">
        <v>7167</v>
      </c>
      <c r="K3200" s="7"/>
      <c r="L3200" t="s">
        <v>5540</v>
      </c>
    </row>
    <row r="3201" spans="1:12" x14ac:dyDescent="0.2">
      <c r="A3201" s="105">
        <v>42425</v>
      </c>
      <c r="B3201" s="7">
        <v>7721</v>
      </c>
      <c r="C3201" s="19" t="s">
        <v>7516</v>
      </c>
      <c r="D3201" s="6">
        <v>5000</v>
      </c>
      <c r="E3201" s="6">
        <v>5000</v>
      </c>
      <c r="F3201" s="6"/>
      <c r="G3201" s="6"/>
      <c r="H3201" s="31">
        <f>E3201-F3201</f>
        <v>5000</v>
      </c>
      <c r="I3201" s="6">
        <f>+I3200+G3201-H3201</f>
        <v>4145419.8915000008</v>
      </c>
      <c r="J3201" s="19" t="s">
        <v>7167</v>
      </c>
      <c r="K3201" s="7"/>
      <c r="L3201" t="s">
        <v>5540</v>
      </c>
    </row>
    <row r="3202" spans="1:12" x14ac:dyDescent="0.2">
      <c r="A3202" s="105">
        <v>42425</v>
      </c>
      <c r="B3202" s="7">
        <v>7722</v>
      </c>
      <c r="C3202" s="19" t="s">
        <v>7295</v>
      </c>
      <c r="D3202" s="6">
        <v>5000</v>
      </c>
      <c r="E3202" s="6">
        <v>5000</v>
      </c>
      <c r="F3202" s="6"/>
      <c r="G3202" s="6"/>
      <c r="H3202" s="31">
        <f>E3202-F3202</f>
        <v>5000</v>
      </c>
      <c r="I3202" s="6">
        <f>+I3201+G3202-H3202</f>
        <v>4140419.8915000008</v>
      </c>
      <c r="J3202" s="19" t="s">
        <v>7167</v>
      </c>
      <c r="K3202" s="7"/>
      <c r="L3202" t="s">
        <v>5540</v>
      </c>
    </row>
    <row r="3203" spans="1:12" x14ac:dyDescent="0.2">
      <c r="A3203" s="105">
        <v>42425</v>
      </c>
      <c r="B3203" s="7">
        <v>7723</v>
      </c>
      <c r="C3203" s="19" t="s">
        <v>5790</v>
      </c>
      <c r="D3203" s="6"/>
      <c r="E3203" s="6"/>
      <c r="F3203" s="6"/>
      <c r="G3203" s="6"/>
      <c r="H3203" s="5">
        <f>E3203-F3203</f>
        <v>0</v>
      </c>
      <c r="I3203" s="6">
        <f>+I3202+G3203-H3203</f>
        <v>4140419.8915000008</v>
      </c>
      <c r="J3203" s="19" t="s">
        <v>5790</v>
      </c>
      <c r="K3203" s="7"/>
      <c r="L3203" t="s">
        <v>5789</v>
      </c>
    </row>
    <row r="3204" spans="1:12" x14ac:dyDescent="0.2">
      <c r="A3204" s="105">
        <v>42425</v>
      </c>
      <c r="B3204" s="7">
        <v>7724</v>
      </c>
      <c r="C3204" s="19" t="s">
        <v>6015</v>
      </c>
      <c r="D3204" s="6">
        <v>18417.060000000001</v>
      </c>
      <c r="E3204" s="6">
        <v>18417.060000000001</v>
      </c>
      <c r="F3204" s="6"/>
      <c r="G3204" s="6"/>
      <c r="H3204" s="31">
        <f>E3204-F3204</f>
        <v>18417.060000000001</v>
      </c>
      <c r="I3204" s="6">
        <f>+I3203+G3204-H3204</f>
        <v>4122002.8315000008</v>
      </c>
      <c r="J3204" s="19" t="s">
        <v>7583</v>
      </c>
      <c r="K3204" s="7">
        <v>5</v>
      </c>
      <c r="L3204" s="49" t="s">
        <v>5606</v>
      </c>
    </row>
    <row r="3205" spans="1:12" x14ac:dyDescent="0.2">
      <c r="A3205" s="105">
        <v>42425</v>
      </c>
      <c r="B3205" s="7">
        <v>7725</v>
      </c>
      <c r="C3205" s="19" t="s">
        <v>6015</v>
      </c>
      <c r="D3205" s="6">
        <v>21580.23</v>
      </c>
      <c r="E3205" s="6">
        <v>21580.23</v>
      </c>
      <c r="F3205" s="6"/>
      <c r="G3205" s="6"/>
      <c r="H3205" s="31">
        <f>E3205-F3205</f>
        <v>21580.23</v>
      </c>
      <c r="I3205" s="6">
        <f>+I3204+G3205-H3205</f>
        <v>4100422.6015000008</v>
      </c>
      <c r="J3205" s="19" t="s">
        <v>7582</v>
      </c>
      <c r="K3205" s="7">
        <v>5</v>
      </c>
      <c r="L3205" s="49" t="s">
        <v>5606</v>
      </c>
    </row>
    <row r="3206" spans="1:12" x14ac:dyDescent="0.2">
      <c r="A3206" s="105">
        <v>42425</v>
      </c>
      <c r="B3206" s="7">
        <v>7726</v>
      </c>
      <c r="C3206" s="19" t="s">
        <v>7127</v>
      </c>
      <c r="D3206" s="6">
        <v>5000</v>
      </c>
      <c r="E3206" s="6">
        <v>5000</v>
      </c>
      <c r="F3206" s="6"/>
      <c r="G3206" s="6"/>
      <c r="H3206" s="31">
        <f>E3206-F3206</f>
        <v>5000</v>
      </c>
      <c r="I3206" s="6">
        <f>+I3205+G3206-H3206</f>
        <v>4095422.6015000008</v>
      </c>
      <c r="J3206" s="19" t="s">
        <v>7167</v>
      </c>
      <c r="K3206" s="7"/>
      <c r="L3206" t="s">
        <v>5540</v>
      </c>
    </row>
    <row r="3207" spans="1:12" x14ac:dyDescent="0.2">
      <c r="A3207" s="105">
        <v>42426</v>
      </c>
      <c r="B3207" s="7">
        <v>7727</v>
      </c>
      <c r="C3207" s="19" t="s">
        <v>7581</v>
      </c>
      <c r="D3207" s="6">
        <v>3000</v>
      </c>
      <c r="E3207" s="6">
        <v>3000</v>
      </c>
      <c r="F3207" s="6"/>
      <c r="G3207" s="6"/>
      <c r="H3207" s="31">
        <f>E3207-F3207</f>
        <v>3000</v>
      </c>
      <c r="I3207" s="6">
        <f>+I3206+G3207-H3207</f>
        <v>4092422.6015000008</v>
      </c>
      <c r="J3207" s="19" t="s">
        <v>7580</v>
      </c>
      <c r="K3207" s="7"/>
      <c r="L3207" s="49" t="s">
        <v>5606</v>
      </c>
    </row>
    <row r="3208" spans="1:12" x14ac:dyDescent="0.2">
      <c r="A3208" s="105">
        <v>42426</v>
      </c>
      <c r="B3208" s="7">
        <v>7728</v>
      </c>
      <c r="C3208" s="19" t="s">
        <v>2921</v>
      </c>
      <c r="D3208" s="6">
        <v>95580</v>
      </c>
      <c r="E3208" s="6">
        <v>95580</v>
      </c>
      <c r="F3208" s="6">
        <v>4050</v>
      </c>
      <c r="G3208" s="6"/>
      <c r="H3208" s="31">
        <f>E3208-F3208</f>
        <v>91530</v>
      </c>
      <c r="I3208" s="6">
        <f>+I3207+G3208-H3208</f>
        <v>4000892.6015000008</v>
      </c>
      <c r="J3208" s="19" t="s">
        <v>5941</v>
      </c>
      <c r="K3208" s="7">
        <v>5</v>
      </c>
      <c r="L3208" s="49" t="s">
        <v>5606</v>
      </c>
    </row>
    <row r="3209" spans="1:12" x14ac:dyDescent="0.2">
      <c r="A3209" s="105">
        <v>42426</v>
      </c>
      <c r="B3209" s="7">
        <v>7729</v>
      </c>
      <c r="C3209" s="19" t="s">
        <v>7579</v>
      </c>
      <c r="D3209" s="6">
        <v>21000</v>
      </c>
      <c r="E3209" s="6">
        <v>21000</v>
      </c>
      <c r="F3209" s="6">
        <v>2100</v>
      </c>
      <c r="G3209" s="6"/>
      <c r="H3209" s="31">
        <f>E3209-F3209</f>
        <v>18900</v>
      </c>
      <c r="I3209" s="6">
        <f>+I3208+G3209-H3209</f>
        <v>3981992.6015000008</v>
      </c>
      <c r="J3209" s="19" t="s">
        <v>7578</v>
      </c>
      <c r="K3209" s="7"/>
      <c r="L3209" t="s">
        <v>5540</v>
      </c>
    </row>
    <row r="3210" spans="1:12" x14ac:dyDescent="0.2">
      <c r="A3210" s="105">
        <v>42426</v>
      </c>
      <c r="B3210" s="7">
        <v>7730</v>
      </c>
      <c r="C3210" s="19" t="s">
        <v>7554</v>
      </c>
      <c r="D3210" s="6">
        <v>100000</v>
      </c>
      <c r="E3210" s="6">
        <v>100000</v>
      </c>
      <c r="F3210" s="6">
        <f>E3210*0.05</f>
        <v>5000</v>
      </c>
      <c r="G3210" s="6"/>
      <c r="H3210" s="31">
        <f>E3210-F3210</f>
        <v>95000</v>
      </c>
      <c r="I3210" s="6">
        <f>+I3209+G3210-H3210</f>
        <v>3886992.6015000008</v>
      </c>
      <c r="J3210" s="19" t="s">
        <v>2262</v>
      </c>
      <c r="K3210" s="7">
        <v>5</v>
      </c>
      <c r="L3210" t="s">
        <v>5540</v>
      </c>
    </row>
    <row r="3211" spans="1:12" x14ac:dyDescent="0.2">
      <c r="A3211" s="105">
        <v>42429</v>
      </c>
      <c r="B3211" s="7">
        <v>7731</v>
      </c>
      <c r="C3211" s="19" t="s">
        <v>7492</v>
      </c>
      <c r="D3211" s="6">
        <v>6000</v>
      </c>
      <c r="E3211" s="6">
        <v>6000</v>
      </c>
      <c r="F3211" s="6"/>
      <c r="G3211" s="6"/>
      <c r="H3211" s="31">
        <f>E3211-F3211</f>
        <v>6000</v>
      </c>
      <c r="I3211" s="6">
        <f>+I3210+G3211-H3211</f>
        <v>3880992.6015000008</v>
      </c>
      <c r="J3211" s="19" t="s">
        <v>6798</v>
      </c>
      <c r="K3211" s="7"/>
      <c r="L3211" s="49" t="s">
        <v>5606</v>
      </c>
    </row>
    <row r="3212" spans="1:12" x14ac:dyDescent="0.2">
      <c r="A3212" s="105">
        <v>42429</v>
      </c>
      <c r="B3212" s="7">
        <v>7732</v>
      </c>
      <c r="C3212" s="19" t="s">
        <v>5790</v>
      </c>
      <c r="D3212" s="6"/>
      <c r="E3212" s="6"/>
      <c r="F3212" s="6">
        <f>E3212*0.05</f>
        <v>0</v>
      </c>
      <c r="G3212" s="6"/>
      <c r="H3212" s="5">
        <f>E3212-F3212</f>
        <v>0</v>
      </c>
      <c r="I3212" s="6">
        <f>+I3211+G3212-H3212</f>
        <v>3880992.6015000008</v>
      </c>
      <c r="J3212" s="19" t="s">
        <v>5790</v>
      </c>
      <c r="K3212" s="7"/>
      <c r="L3212" t="s">
        <v>5789</v>
      </c>
    </row>
    <row r="3213" spans="1:12" x14ac:dyDescent="0.2">
      <c r="A3213" s="105">
        <v>42429</v>
      </c>
      <c r="B3213" s="7">
        <v>7733</v>
      </c>
      <c r="C3213" s="19" t="s">
        <v>7514</v>
      </c>
      <c r="D3213" s="6">
        <v>6200</v>
      </c>
      <c r="E3213" s="6">
        <v>6200</v>
      </c>
      <c r="F3213" s="6"/>
      <c r="G3213" s="6"/>
      <c r="H3213" s="31">
        <f>E3213-F3213</f>
        <v>6200</v>
      </c>
      <c r="I3213" s="6">
        <f>+I3212+G3213-H3213</f>
        <v>3874792.6015000008</v>
      </c>
      <c r="J3213" s="19" t="s">
        <v>7513</v>
      </c>
      <c r="K3213" s="7"/>
      <c r="L3213" s="49" t="s">
        <v>5606</v>
      </c>
    </row>
    <row r="3214" spans="1:12" x14ac:dyDescent="0.2">
      <c r="A3214" s="105">
        <v>42429</v>
      </c>
      <c r="B3214" s="7">
        <v>7734</v>
      </c>
      <c r="C3214" s="19" t="s">
        <v>7294</v>
      </c>
      <c r="D3214" s="6">
        <v>9200</v>
      </c>
      <c r="E3214" s="6">
        <v>9200</v>
      </c>
      <c r="F3214" s="6">
        <f>E3214*0.05</f>
        <v>460</v>
      </c>
      <c r="G3214" s="6"/>
      <c r="H3214" s="31">
        <f>E3214-F3214</f>
        <v>8740</v>
      </c>
      <c r="I3214" s="6">
        <f>+I3213+G3214-H3214</f>
        <v>3866052.6015000008</v>
      </c>
      <c r="J3214" s="19" t="s">
        <v>2030</v>
      </c>
      <c r="K3214" s="7">
        <v>5</v>
      </c>
      <c r="L3214" s="49" t="s">
        <v>5606</v>
      </c>
    </row>
    <row r="3215" spans="1:12" x14ac:dyDescent="0.2">
      <c r="A3215" s="19"/>
      <c r="B3215" s="7"/>
      <c r="C3215" s="19" t="s">
        <v>7117</v>
      </c>
      <c r="D3215" s="6">
        <v>6629.17</v>
      </c>
      <c r="E3215" s="6">
        <v>6629.17</v>
      </c>
      <c r="F3215" s="6"/>
      <c r="G3215" s="6"/>
      <c r="H3215" s="5">
        <f>E3215-F3215</f>
        <v>6629.17</v>
      </c>
      <c r="I3215" s="6">
        <f>+I3214+G3215-H3215</f>
        <v>3859423.4315000009</v>
      </c>
      <c r="J3215" s="19"/>
      <c r="K3215" s="7"/>
    </row>
    <row r="3216" spans="1:12" ht="15" x14ac:dyDescent="0.25">
      <c r="A3216" s="19"/>
      <c r="B3216" s="7"/>
      <c r="C3216" s="112" t="s">
        <v>7577</v>
      </c>
      <c r="D3216" s="6"/>
      <c r="E3216" s="6"/>
      <c r="F3216" s="6">
        <f>E3216*0.05</f>
        <v>0</v>
      </c>
      <c r="G3216" s="6"/>
      <c r="H3216" s="5"/>
      <c r="I3216" s="13">
        <f>+I3215+G3216-H3216</f>
        <v>3859423.4315000009</v>
      </c>
      <c r="J3216" s="19"/>
      <c r="K3216" s="7"/>
    </row>
    <row r="3217" spans="1:12" x14ac:dyDescent="0.2">
      <c r="A3217" s="105">
        <v>42431</v>
      </c>
      <c r="B3217" s="7">
        <v>7735</v>
      </c>
      <c r="C3217" s="19" t="s">
        <v>7427</v>
      </c>
      <c r="D3217" s="6">
        <v>5000</v>
      </c>
      <c r="E3217" s="6">
        <v>5000</v>
      </c>
      <c r="F3217" s="6"/>
      <c r="G3217" s="6"/>
      <c r="H3217" s="31">
        <f>E3217-F3217</f>
        <v>5000</v>
      </c>
      <c r="I3217" s="6">
        <f>+I3216+G3217-H3217</f>
        <v>3854423.4315000009</v>
      </c>
      <c r="J3217" s="20" t="s">
        <v>7167</v>
      </c>
      <c r="K3217" s="7"/>
      <c r="L3217" t="s">
        <v>5606</v>
      </c>
    </row>
    <row r="3218" spans="1:12" x14ac:dyDescent="0.2">
      <c r="A3218" s="105">
        <v>42431</v>
      </c>
      <c r="B3218" s="7">
        <v>7736</v>
      </c>
      <c r="C3218" s="20" t="s">
        <v>7545</v>
      </c>
      <c r="D3218" s="6">
        <v>6600</v>
      </c>
      <c r="E3218" s="6">
        <v>6600</v>
      </c>
      <c r="F3218" s="6"/>
      <c r="G3218" s="6"/>
      <c r="H3218" s="31">
        <f>E3218-F3218</f>
        <v>6600</v>
      </c>
      <c r="I3218" s="6">
        <f>+I3217+G3218-H3218</f>
        <v>3847823.4315000009</v>
      </c>
      <c r="J3218" s="20" t="s">
        <v>6798</v>
      </c>
      <c r="K3218" s="7"/>
      <c r="L3218" t="s">
        <v>5606</v>
      </c>
    </row>
    <row r="3219" spans="1:12" x14ac:dyDescent="0.2">
      <c r="A3219" s="105">
        <v>42431</v>
      </c>
      <c r="B3219" s="7">
        <v>7737</v>
      </c>
      <c r="C3219" s="20" t="s">
        <v>7446</v>
      </c>
      <c r="D3219" s="6">
        <v>7500</v>
      </c>
      <c r="E3219" s="6">
        <v>7500</v>
      </c>
      <c r="F3219" s="6"/>
      <c r="G3219" s="6"/>
      <c r="H3219" s="31">
        <f>E3219-F3219</f>
        <v>7500</v>
      </c>
      <c r="I3219" s="6">
        <f>+I3218+G3219-H3219</f>
        <v>3840323.4315000009</v>
      </c>
      <c r="J3219" s="20" t="s">
        <v>7576</v>
      </c>
      <c r="K3219" s="7"/>
      <c r="L3219" t="s">
        <v>5606</v>
      </c>
    </row>
    <row r="3220" spans="1:12" x14ac:dyDescent="0.2">
      <c r="A3220" s="105">
        <v>42431</v>
      </c>
      <c r="B3220" s="7">
        <v>7738</v>
      </c>
      <c r="C3220" s="20" t="s">
        <v>7575</v>
      </c>
      <c r="D3220" s="6">
        <v>6600</v>
      </c>
      <c r="E3220" s="6">
        <v>6600</v>
      </c>
      <c r="F3220" s="6"/>
      <c r="G3220" s="6"/>
      <c r="H3220" s="31">
        <f>E3220-F3220</f>
        <v>6600</v>
      </c>
      <c r="I3220" s="6">
        <f>+I3219+G3220-H3220</f>
        <v>3833723.4315000009</v>
      </c>
      <c r="J3220" s="20" t="s">
        <v>6798</v>
      </c>
      <c r="K3220" s="7"/>
      <c r="L3220" t="s">
        <v>5606</v>
      </c>
    </row>
    <row r="3221" spans="1:12" x14ac:dyDescent="0.2">
      <c r="A3221" s="105">
        <v>42431</v>
      </c>
      <c r="B3221" s="7">
        <v>7739</v>
      </c>
      <c r="C3221" s="19" t="s">
        <v>6929</v>
      </c>
      <c r="D3221" s="6">
        <v>157555.87</v>
      </c>
      <c r="E3221" s="6">
        <v>157555.87</v>
      </c>
      <c r="F3221" s="6">
        <f>E3221*0.05</f>
        <v>7877.7934999999998</v>
      </c>
      <c r="G3221" s="6"/>
      <c r="H3221" s="31">
        <f>E3221-F3221</f>
        <v>149678.0765</v>
      </c>
      <c r="I3221" s="6">
        <f>+I3220+G3221-H3221</f>
        <v>3684045.3550000009</v>
      </c>
      <c r="J3221" s="19" t="s">
        <v>7186</v>
      </c>
      <c r="K3221" s="7">
        <v>5</v>
      </c>
      <c r="L3221" t="s">
        <v>5606</v>
      </c>
    </row>
    <row r="3222" spans="1:12" x14ac:dyDescent="0.2">
      <c r="A3222" s="105">
        <v>42431</v>
      </c>
      <c r="B3222" s="7">
        <v>7740</v>
      </c>
      <c r="C3222" s="19" t="s">
        <v>7436</v>
      </c>
      <c r="D3222" s="6">
        <v>100000</v>
      </c>
      <c r="E3222" s="6">
        <v>100000</v>
      </c>
      <c r="F3222" s="6">
        <v>4962.6499999999996</v>
      </c>
      <c r="G3222" s="6"/>
      <c r="H3222" s="31">
        <f>E3222-F3222</f>
        <v>95037.35</v>
      </c>
      <c r="I3222" s="6">
        <f>+I3221+G3222-H3222</f>
        <v>3589008.0050000008</v>
      </c>
      <c r="J3222" s="19" t="s">
        <v>7574</v>
      </c>
      <c r="K3222" s="7">
        <v>5</v>
      </c>
      <c r="L3222" t="s">
        <v>5606</v>
      </c>
    </row>
    <row r="3223" spans="1:12" x14ac:dyDescent="0.2">
      <c r="A3223" s="105">
        <v>42431</v>
      </c>
      <c r="B3223" s="7">
        <v>7741</v>
      </c>
      <c r="C3223" s="19" t="s">
        <v>6752</v>
      </c>
      <c r="D3223" s="6">
        <v>45222</v>
      </c>
      <c r="E3223" s="6">
        <v>45222</v>
      </c>
      <c r="F3223" s="6">
        <f>E3223*0.05</f>
        <v>2261.1</v>
      </c>
      <c r="G3223" s="6"/>
      <c r="H3223" s="31">
        <f>E3223-F3223</f>
        <v>42960.9</v>
      </c>
      <c r="I3223" s="6">
        <f>+I3222+G3223-H3223</f>
        <v>3546047.1050000009</v>
      </c>
      <c r="J3223" s="19" t="s">
        <v>48</v>
      </c>
      <c r="K3223" s="7">
        <v>5</v>
      </c>
      <c r="L3223" t="s">
        <v>5606</v>
      </c>
    </row>
    <row r="3224" spans="1:12" x14ac:dyDescent="0.2">
      <c r="A3224" s="105">
        <v>42431</v>
      </c>
      <c r="B3224" s="7">
        <v>7742</v>
      </c>
      <c r="C3224" s="19" t="s">
        <v>6291</v>
      </c>
      <c r="D3224" s="6">
        <v>9211</v>
      </c>
      <c r="E3224" s="6">
        <v>9211</v>
      </c>
      <c r="F3224" s="6">
        <f>E3224*0.05</f>
        <v>460.55</v>
      </c>
      <c r="G3224" s="6"/>
      <c r="H3224" s="31">
        <f>E3224-F3224</f>
        <v>8750.4500000000007</v>
      </c>
      <c r="I3224" s="6">
        <f>+I3223+G3224-H3224</f>
        <v>3537296.6550000007</v>
      </c>
      <c r="J3224" s="19" t="s">
        <v>7170</v>
      </c>
      <c r="K3224" s="7">
        <v>5</v>
      </c>
      <c r="L3224" t="s">
        <v>5606</v>
      </c>
    </row>
    <row r="3225" spans="1:12" x14ac:dyDescent="0.2">
      <c r="A3225" s="105">
        <v>42431</v>
      </c>
      <c r="B3225" s="7">
        <v>7743</v>
      </c>
      <c r="C3225" s="19" t="s">
        <v>5790</v>
      </c>
      <c r="D3225" s="6"/>
      <c r="E3225" s="6"/>
      <c r="F3225" s="6"/>
      <c r="G3225" s="6"/>
      <c r="H3225" s="5">
        <f>E3225-F3225</f>
        <v>0</v>
      </c>
      <c r="I3225" s="6">
        <f>+I3224+G3225-H3225</f>
        <v>3537296.6550000007</v>
      </c>
      <c r="J3225" s="19" t="s">
        <v>5790</v>
      </c>
      <c r="K3225" s="7"/>
      <c r="L3225" t="s">
        <v>5789</v>
      </c>
    </row>
    <row r="3226" spans="1:12" x14ac:dyDescent="0.2">
      <c r="A3226" s="105">
        <v>42431</v>
      </c>
      <c r="B3226" s="7">
        <v>7744</v>
      </c>
      <c r="C3226" s="19" t="s">
        <v>5790</v>
      </c>
      <c r="D3226" s="6"/>
      <c r="E3226" s="6"/>
      <c r="F3226" s="6">
        <f>E3226*0.05</f>
        <v>0</v>
      </c>
      <c r="G3226" s="6"/>
      <c r="H3226" s="5">
        <f>E3226-F3226</f>
        <v>0</v>
      </c>
      <c r="I3226" s="6">
        <f>+I3225+G3226-H3226</f>
        <v>3537296.6550000007</v>
      </c>
      <c r="J3226" s="19" t="s">
        <v>5790</v>
      </c>
      <c r="K3226" s="7"/>
      <c r="L3226" t="s">
        <v>5789</v>
      </c>
    </row>
    <row r="3227" spans="1:12" x14ac:dyDescent="0.2">
      <c r="A3227" s="105">
        <v>42431</v>
      </c>
      <c r="B3227" s="7">
        <v>7745</v>
      </c>
      <c r="C3227" s="19" t="s">
        <v>126</v>
      </c>
      <c r="D3227" s="6">
        <v>3230</v>
      </c>
      <c r="E3227" s="6">
        <v>3230</v>
      </c>
      <c r="F3227" s="6">
        <f>E3227*0.05</f>
        <v>161.5</v>
      </c>
      <c r="G3227" s="6"/>
      <c r="H3227" s="31">
        <f>E3227-F3227</f>
        <v>3068.5</v>
      </c>
      <c r="I3227" s="6">
        <f>+I3226+G3227-H3227</f>
        <v>3534228.1550000007</v>
      </c>
      <c r="J3227" s="19" t="s">
        <v>5851</v>
      </c>
      <c r="K3227" s="7">
        <v>5</v>
      </c>
      <c r="L3227" t="s">
        <v>5606</v>
      </c>
    </row>
    <row r="3228" spans="1:12" x14ac:dyDescent="0.2">
      <c r="A3228" s="105">
        <v>42431</v>
      </c>
      <c r="B3228" s="7">
        <v>7746</v>
      </c>
      <c r="C3228" s="19" t="s">
        <v>1634</v>
      </c>
      <c r="D3228" s="6">
        <v>19453</v>
      </c>
      <c r="E3228" s="6">
        <v>19453</v>
      </c>
      <c r="F3228" s="6">
        <f>E3228*0.05</f>
        <v>972.65000000000009</v>
      </c>
      <c r="G3228" s="6"/>
      <c r="H3228" s="5">
        <f>E3228-F3228</f>
        <v>18480.349999999999</v>
      </c>
      <c r="I3228" s="6">
        <f>+I3227+G3228-H3228</f>
        <v>3515747.8050000006</v>
      </c>
      <c r="J3228" s="19" t="s">
        <v>7573</v>
      </c>
      <c r="K3228" s="7">
        <v>5</v>
      </c>
      <c r="L3228" t="s">
        <v>5606</v>
      </c>
    </row>
    <row r="3229" spans="1:12" x14ac:dyDescent="0.2">
      <c r="A3229" s="105">
        <v>42431</v>
      </c>
      <c r="B3229" s="7">
        <v>7747</v>
      </c>
      <c r="C3229" s="19" t="s">
        <v>5871</v>
      </c>
      <c r="D3229" s="6">
        <v>20048</v>
      </c>
      <c r="E3229" s="6">
        <v>20048</v>
      </c>
      <c r="F3229" s="6">
        <f>E3229*0.05</f>
        <v>1002.4000000000001</v>
      </c>
      <c r="G3229" s="6"/>
      <c r="H3229" s="5">
        <f>E3229-F3229</f>
        <v>19045.599999999999</v>
      </c>
      <c r="I3229" s="6">
        <f>+I3228+G3229-H3229</f>
        <v>3496702.2050000005</v>
      </c>
      <c r="J3229" s="19" t="s">
        <v>7293</v>
      </c>
      <c r="K3229" s="7">
        <v>5</v>
      </c>
      <c r="L3229" t="s">
        <v>5606</v>
      </c>
    </row>
    <row r="3230" spans="1:12" x14ac:dyDescent="0.2">
      <c r="A3230" s="105">
        <v>42431</v>
      </c>
      <c r="B3230" s="7">
        <v>7748</v>
      </c>
      <c r="C3230" s="19" t="s">
        <v>6226</v>
      </c>
      <c r="D3230" s="6">
        <v>12075</v>
      </c>
      <c r="E3230" s="6">
        <v>12075</v>
      </c>
      <c r="F3230" s="6">
        <f>E3230*0.05</f>
        <v>603.75</v>
      </c>
      <c r="G3230" s="6"/>
      <c r="H3230" s="31">
        <f>E3230-F3230</f>
        <v>11471.25</v>
      </c>
      <c r="I3230" s="6">
        <f>+I3229+G3230-H3230</f>
        <v>3485230.9550000005</v>
      </c>
      <c r="J3230" s="19" t="s">
        <v>128</v>
      </c>
      <c r="K3230" s="7">
        <v>5</v>
      </c>
      <c r="L3230" t="s">
        <v>5606</v>
      </c>
    </row>
    <row r="3231" spans="1:12" x14ac:dyDescent="0.2">
      <c r="A3231" s="105">
        <v>42431</v>
      </c>
      <c r="B3231" s="7">
        <v>7749</v>
      </c>
      <c r="C3231" s="19" t="s">
        <v>5790</v>
      </c>
      <c r="D3231" s="6"/>
      <c r="E3231" s="6"/>
      <c r="F3231" s="6">
        <f>E3231*0.05</f>
        <v>0</v>
      </c>
      <c r="G3231" s="6"/>
      <c r="H3231" s="5">
        <f>E3231-F3231</f>
        <v>0</v>
      </c>
      <c r="I3231" s="6">
        <f>+I3230+G3231-H3231</f>
        <v>3485230.9550000005</v>
      </c>
      <c r="J3231" s="19" t="s">
        <v>5790</v>
      </c>
      <c r="K3231" s="7"/>
      <c r="L3231" t="s">
        <v>5789</v>
      </c>
    </row>
    <row r="3232" spans="1:12" x14ac:dyDescent="0.2">
      <c r="A3232" s="105">
        <v>42431</v>
      </c>
      <c r="B3232" s="7">
        <v>7750</v>
      </c>
      <c r="C3232" s="19" t="s">
        <v>7533</v>
      </c>
      <c r="D3232" s="6">
        <v>27938.720000000001</v>
      </c>
      <c r="E3232" s="6">
        <v>27938.720000000001</v>
      </c>
      <c r="F3232" s="6">
        <v>1183.8399999999999</v>
      </c>
      <c r="G3232" s="6"/>
      <c r="H3232" s="5">
        <f>E3232-F3232</f>
        <v>26754.880000000001</v>
      </c>
      <c r="I3232" s="6">
        <f>+I3231+G3232-H3232</f>
        <v>3458476.0750000007</v>
      </c>
      <c r="J3232" s="19" t="s">
        <v>7423</v>
      </c>
      <c r="K3232" s="7">
        <v>5</v>
      </c>
      <c r="L3232" t="s">
        <v>5606</v>
      </c>
    </row>
    <row r="3233" spans="1:12" x14ac:dyDescent="0.2">
      <c r="A3233" s="105">
        <v>42432</v>
      </c>
      <c r="B3233" s="7">
        <v>7751</v>
      </c>
      <c r="C3233" s="19" t="s">
        <v>5550</v>
      </c>
      <c r="D3233" s="6">
        <v>6042</v>
      </c>
      <c r="E3233" s="6">
        <v>6042</v>
      </c>
      <c r="F3233" s="6">
        <f>E3233*0.05</f>
        <v>302.10000000000002</v>
      </c>
      <c r="G3233" s="6"/>
      <c r="H3233" s="5">
        <f>E3233-F3233</f>
        <v>5739.9</v>
      </c>
      <c r="I3233" s="6">
        <f>+I3232+G3233-H3233</f>
        <v>3452736.1750000007</v>
      </c>
      <c r="J3233" s="19" t="s">
        <v>48</v>
      </c>
      <c r="K3233" s="7">
        <v>5</v>
      </c>
      <c r="L3233" t="s">
        <v>5606</v>
      </c>
    </row>
    <row r="3234" spans="1:12" x14ac:dyDescent="0.2">
      <c r="A3234" s="105">
        <v>42432</v>
      </c>
      <c r="B3234" s="7">
        <v>7752</v>
      </c>
      <c r="C3234" s="19" t="s">
        <v>5996</v>
      </c>
      <c r="D3234" s="6">
        <v>4700</v>
      </c>
      <c r="E3234" s="6">
        <v>4700</v>
      </c>
      <c r="F3234" s="6"/>
      <c r="G3234" s="6"/>
      <c r="H3234" s="31">
        <f>E3234-F3234</f>
        <v>4700</v>
      </c>
      <c r="I3234" s="6">
        <f>+I3233+G3234-H3234</f>
        <v>3448036.1750000007</v>
      </c>
      <c r="J3234" s="19" t="s">
        <v>7364</v>
      </c>
      <c r="K3234" s="7">
        <v>5</v>
      </c>
      <c r="L3234" t="s">
        <v>5606</v>
      </c>
    </row>
    <row r="3235" spans="1:12" x14ac:dyDescent="0.2">
      <c r="A3235" s="105">
        <v>42432</v>
      </c>
      <c r="B3235" s="7">
        <v>7753</v>
      </c>
      <c r="C3235" s="19" t="s">
        <v>582</v>
      </c>
      <c r="D3235" s="6">
        <v>28190</v>
      </c>
      <c r="E3235" s="6">
        <v>28190</v>
      </c>
      <c r="F3235" s="6">
        <v>1194.49</v>
      </c>
      <c r="G3235" s="6"/>
      <c r="H3235" s="5">
        <f>E3235-F3235</f>
        <v>26995.51</v>
      </c>
      <c r="I3235" s="6">
        <f>+I3234+G3235-H3235</f>
        <v>3421040.665000001</v>
      </c>
      <c r="J3235" s="19" t="s">
        <v>7572</v>
      </c>
      <c r="K3235" s="7">
        <v>5</v>
      </c>
      <c r="L3235" t="s">
        <v>5606</v>
      </c>
    </row>
    <row r="3236" spans="1:12" x14ac:dyDescent="0.2">
      <c r="A3236" s="105">
        <v>42432</v>
      </c>
      <c r="B3236" s="7">
        <v>7754</v>
      </c>
      <c r="C3236" s="19" t="s">
        <v>7571</v>
      </c>
      <c r="D3236" s="6">
        <v>1100</v>
      </c>
      <c r="E3236" s="6">
        <v>1100</v>
      </c>
      <c r="F3236" s="6">
        <v>46.61</v>
      </c>
      <c r="G3236" s="6"/>
      <c r="H3236" s="5">
        <f>E3236-F3236</f>
        <v>1053.3900000000001</v>
      </c>
      <c r="I3236" s="6">
        <f>+I3235+G3236-H3236</f>
        <v>3419987.2750000008</v>
      </c>
      <c r="J3236" s="19" t="s">
        <v>7570</v>
      </c>
      <c r="K3236" s="7">
        <v>5</v>
      </c>
      <c r="L3236" t="s">
        <v>5606</v>
      </c>
    </row>
    <row r="3237" spans="1:12" x14ac:dyDescent="0.2">
      <c r="A3237" s="105">
        <v>42432</v>
      </c>
      <c r="B3237" s="7">
        <v>7755</v>
      </c>
      <c r="C3237" s="19" t="s">
        <v>7569</v>
      </c>
      <c r="D3237" s="6">
        <v>2000</v>
      </c>
      <c r="E3237" s="6">
        <v>2000</v>
      </c>
      <c r="F3237" s="6">
        <v>200</v>
      </c>
      <c r="G3237" s="6"/>
      <c r="H3237" s="5">
        <f>E3237-F3237</f>
        <v>1800</v>
      </c>
      <c r="I3237" s="6">
        <f>+I3236+G3237-H3237</f>
        <v>3418187.2750000008</v>
      </c>
      <c r="J3237" s="19" t="s">
        <v>7568</v>
      </c>
      <c r="K3237" s="7">
        <v>5</v>
      </c>
      <c r="L3237" t="s">
        <v>5606</v>
      </c>
    </row>
    <row r="3238" spans="1:12" x14ac:dyDescent="0.2">
      <c r="A3238" s="105">
        <v>42432</v>
      </c>
      <c r="B3238" s="7">
        <v>7756</v>
      </c>
      <c r="C3238" s="19" t="s">
        <v>7466</v>
      </c>
      <c r="D3238" s="6">
        <v>12175</v>
      </c>
      <c r="E3238" s="6">
        <v>12175</v>
      </c>
      <c r="F3238" s="6"/>
      <c r="G3238" s="6"/>
      <c r="H3238" s="5">
        <f>E3238-F3238</f>
        <v>12175</v>
      </c>
      <c r="I3238" s="6">
        <f>+I3237+G3238-H3238</f>
        <v>3406012.2750000008</v>
      </c>
      <c r="J3238" s="19" t="s">
        <v>7567</v>
      </c>
      <c r="K3238" s="7">
        <v>5</v>
      </c>
      <c r="L3238" t="s">
        <v>5606</v>
      </c>
    </row>
    <row r="3239" spans="1:12" x14ac:dyDescent="0.2">
      <c r="A3239" s="105">
        <v>42432</v>
      </c>
      <c r="B3239" s="7">
        <v>7757</v>
      </c>
      <c r="C3239" s="19" t="s">
        <v>7566</v>
      </c>
      <c r="D3239" s="6">
        <v>500</v>
      </c>
      <c r="E3239" s="6">
        <v>500</v>
      </c>
      <c r="F3239" s="6">
        <f>E3239*0.05</f>
        <v>25</v>
      </c>
      <c r="G3239" s="6"/>
      <c r="H3239" s="5">
        <f>E3239-F3239</f>
        <v>475</v>
      </c>
      <c r="I3239" s="6">
        <f>+I3238+G3239-H3239</f>
        <v>3405537.2750000008</v>
      </c>
      <c r="J3239" s="19" t="s">
        <v>7393</v>
      </c>
      <c r="K3239" s="7">
        <v>5</v>
      </c>
      <c r="L3239" t="s">
        <v>5606</v>
      </c>
    </row>
    <row r="3240" spans="1:12" x14ac:dyDescent="0.2">
      <c r="A3240" s="105">
        <v>42432</v>
      </c>
      <c r="B3240" s="7">
        <v>7758</v>
      </c>
      <c r="C3240" s="19" t="s">
        <v>7161</v>
      </c>
      <c r="D3240" s="6">
        <v>3370</v>
      </c>
      <c r="E3240" s="6">
        <v>3370</v>
      </c>
      <c r="F3240" s="6">
        <f>E3240*0.05</f>
        <v>168.5</v>
      </c>
      <c r="G3240" s="6"/>
      <c r="H3240" s="5">
        <f>E3240-F3240</f>
        <v>3201.5</v>
      </c>
      <c r="I3240" s="6">
        <f>+I3239+G3240-H3240</f>
        <v>3402335.7750000008</v>
      </c>
      <c r="J3240" s="19" t="s">
        <v>7565</v>
      </c>
      <c r="K3240" s="7">
        <v>5</v>
      </c>
      <c r="L3240" t="s">
        <v>5606</v>
      </c>
    </row>
    <row r="3241" spans="1:12" x14ac:dyDescent="0.2">
      <c r="A3241" s="105">
        <v>42432</v>
      </c>
      <c r="B3241" s="7">
        <v>7759</v>
      </c>
      <c r="C3241" s="19" t="s">
        <v>7343</v>
      </c>
      <c r="D3241" s="6">
        <v>5000</v>
      </c>
      <c r="E3241" s="6">
        <v>5000</v>
      </c>
      <c r="F3241" s="6">
        <f>E3241*0.05</f>
        <v>250</v>
      </c>
      <c r="G3241" s="6"/>
      <c r="H3241" s="5">
        <f>E3241-F3241</f>
        <v>4750</v>
      </c>
      <c r="I3241" s="6">
        <f>+I3240+G3241-H3241</f>
        <v>3397585.7750000008</v>
      </c>
      <c r="J3241" s="19" t="s">
        <v>7564</v>
      </c>
      <c r="K3241" s="7">
        <v>5</v>
      </c>
      <c r="L3241" t="s">
        <v>5606</v>
      </c>
    </row>
    <row r="3242" spans="1:12" x14ac:dyDescent="0.2">
      <c r="A3242" s="105">
        <v>42432</v>
      </c>
      <c r="B3242" s="7">
        <v>7760</v>
      </c>
      <c r="C3242" s="19" t="s">
        <v>5790</v>
      </c>
      <c r="D3242" s="6"/>
      <c r="E3242" s="6"/>
      <c r="F3242" s="6">
        <f>E3242*0.05</f>
        <v>0</v>
      </c>
      <c r="G3242" s="6"/>
      <c r="H3242" s="5">
        <f>E3242-F3242</f>
        <v>0</v>
      </c>
      <c r="I3242" s="6">
        <f>+I3241+G3242-H3242</f>
        <v>3397585.7750000008</v>
      </c>
      <c r="J3242" s="19" t="s">
        <v>5790</v>
      </c>
      <c r="K3242" s="7"/>
      <c r="L3242" t="s">
        <v>5789</v>
      </c>
    </row>
    <row r="3243" spans="1:12" x14ac:dyDescent="0.2">
      <c r="A3243" s="105">
        <v>42432</v>
      </c>
      <c r="B3243" s="7">
        <v>7761</v>
      </c>
      <c r="C3243" s="19" t="s">
        <v>5564</v>
      </c>
      <c r="D3243" s="6">
        <v>7112.62</v>
      </c>
      <c r="E3243" s="6">
        <v>7112.62</v>
      </c>
      <c r="F3243" s="6">
        <v>301.38</v>
      </c>
      <c r="G3243" s="6"/>
      <c r="H3243" s="5">
        <f>E3243-F3243</f>
        <v>6811.24</v>
      </c>
      <c r="I3243" s="6">
        <f>+I3242+G3243-H3243</f>
        <v>3390774.5350000006</v>
      </c>
      <c r="J3243" s="19" t="s">
        <v>3481</v>
      </c>
      <c r="K3243" s="7">
        <v>5</v>
      </c>
      <c r="L3243" t="s">
        <v>5606</v>
      </c>
    </row>
    <row r="3244" spans="1:12" x14ac:dyDescent="0.2">
      <c r="A3244" s="105">
        <v>42432</v>
      </c>
      <c r="B3244" s="7">
        <v>7762</v>
      </c>
      <c r="C3244" s="19" t="s">
        <v>7290</v>
      </c>
      <c r="D3244" s="6">
        <v>1500</v>
      </c>
      <c r="E3244" s="6">
        <v>1500</v>
      </c>
      <c r="F3244" s="6"/>
      <c r="G3244" s="6"/>
      <c r="H3244" s="31">
        <f>E3244-F3244</f>
        <v>1500</v>
      </c>
      <c r="I3244" s="6">
        <f>+I3243+G3244-H3244</f>
        <v>3389274.5350000006</v>
      </c>
      <c r="J3244" s="19" t="s">
        <v>3820</v>
      </c>
      <c r="K3244" s="7"/>
      <c r="L3244" t="s">
        <v>5606</v>
      </c>
    </row>
    <row r="3245" spans="1:12" x14ac:dyDescent="0.2">
      <c r="A3245" s="105">
        <v>42433</v>
      </c>
      <c r="B3245" s="7">
        <v>7763</v>
      </c>
      <c r="C3245" s="19" t="s">
        <v>7563</v>
      </c>
      <c r="D3245" s="6">
        <v>360540.75</v>
      </c>
      <c r="E3245" s="6">
        <v>360540.75</v>
      </c>
      <c r="F3245" s="6">
        <f>E3245*0.05</f>
        <v>18027.037500000002</v>
      </c>
      <c r="G3245" s="6"/>
      <c r="H3245" s="31">
        <f>E3245-F3245</f>
        <v>342513.71250000002</v>
      </c>
      <c r="I3245" s="6">
        <f>+I3244+G3245-H3245</f>
        <v>3046760.8225000007</v>
      </c>
      <c r="J3245" s="19" t="s">
        <v>7562</v>
      </c>
      <c r="K3245" s="7">
        <v>5</v>
      </c>
      <c r="L3245" t="s">
        <v>5606</v>
      </c>
    </row>
    <row r="3246" spans="1:12" x14ac:dyDescent="0.2">
      <c r="A3246" s="105">
        <v>42433</v>
      </c>
      <c r="B3246" s="7">
        <v>7764</v>
      </c>
      <c r="C3246" s="19" t="s">
        <v>5790</v>
      </c>
      <c r="D3246" s="6"/>
      <c r="E3246" s="6"/>
      <c r="F3246" s="6">
        <f>E3246*0.05</f>
        <v>0</v>
      </c>
      <c r="G3246" s="6"/>
      <c r="H3246" s="5">
        <f>E3246-F3246</f>
        <v>0</v>
      </c>
      <c r="I3246" s="6">
        <f>+I3245+G3246-H3246</f>
        <v>3046760.8225000007</v>
      </c>
      <c r="J3246" s="19" t="s">
        <v>5790</v>
      </c>
      <c r="K3246" s="7"/>
      <c r="L3246" t="s">
        <v>5789</v>
      </c>
    </row>
    <row r="3247" spans="1:12" x14ac:dyDescent="0.2">
      <c r="A3247" s="105">
        <v>42436</v>
      </c>
      <c r="B3247" s="7">
        <v>7765</v>
      </c>
      <c r="C3247" s="19" t="s">
        <v>120</v>
      </c>
      <c r="D3247" s="6">
        <v>39059.620000000003</v>
      </c>
      <c r="E3247" s="6">
        <v>39059.620000000003</v>
      </c>
      <c r="F3247" s="6">
        <v>1674.35</v>
      </c>
      <c r="G3247" s="6"/>
      <c r="H3247" s="5">
        <f>E3247-F3247</f>
        <v>37385.270000000004</v>
      </c>
      <c r="I3247" s="6">
        <f>+I3246+G3247-H3247</f>
        <v>3009375.5525000007</v>
      </c>
      <c r="J3247" s="19" t="s">
        <v>3481</v>
      </c>
      <c r="K3247" s="7">
        <v>5</v>
      </c>
      <c r="L3247" t="s">
        <v>5606</v>
      </c>
    </row>
    <row r="3248" spans="1:12" x14ac:dyDescent="0.2">
      <c r="A3248" s="105">
        <v>42437</v>
      </c>
      <c r="B3248" s="7">
        <v>7766</v>
      </c>
      <c r="C3248" s="19" t="s">
        <v>6206</v>
      </c>
      <c r="D3248" s="6">
        <v>5500</v>
      </c>
      <c r="E3248" s="6">
        <v>5500</v>
      </c>
      <c r="F3248" s="6"/>
      <c r="G3248" s="6"/>
      <c r="H3248" s="5">
        <f>E3248-F3248</f>
        <v>5500</v>
      </c>
      <c r="I3248" s="6">
        <f>+I3247+G3248-H3248</f>
        <v>3003875.5525000007</v>
      </c>
      <c r="J3248" s="19" t="s">
        <v>7538</v>
      </c>
      <c r="K3248" s="7"/>
      <c r="L3248" t="s">
        <v>5606</v>
      </c>
    </row>
    <row r="3249" spans="1:12" x14ac:dyDescent="0.2">
      <c r="A3249" s="105">
        <v>42438</v>
      </c>
      <c r="B3249" s="7">
        <v>7767</v>
      </c>
      <c r="C3249" s="20" t="s">
        <v>5790</v>
      </c>
      <c r="D3249" s="6"/>
      <c r="E3249" s="6"/>
      <c r="F3249" s="6">
        <f>E3249*0.05</f>
        <v>0</v>
      </c>
      <c r="G3249" s="6"/>
      <c r="H3249" s="5">
        <f>E3249-F3249</f>
        <v>0</v>
      </c>
      <c r="I3249" s="6">
        <f>+I3248+G3249-H3249</f>
        <v>3003875.5525000007</v>
      </c>
      <c r="J3249" s="20" t="s">
        <v>5790</v>
      </c>
      <c r="K3249" s="7"/>
      <c r="L3249" s="49" t="s">
        <v>5789</v>
      </c>
    </row>
    <row r="3250" spans="1:12" x14ac:dyDescent="0.2">
      <c r="A3250" s="105">
        <v>42438</v>
      </c>
      <c r="B3250" s="7">
        <v>7768</v>
      </c>
      <c r="C3250" s="19" t="s">
        <v>6749</v>
      </c>
      <c r="D3250" s="6">
        <v>233426.34</v>
      </c>
      <c r="E3250" s="6">
        <v>233426.34</v>
      </c>
      <c r="F3250" s="6"/>
      <c r="G3250" s="6"/>
      <c r="H3250" s="5">
        <f>E3250-F3250</f>
        <v>233426.34</v>
      </c>
      <c r="I3250" s="6">
        <f>+I3249+G3250-H3250</f>
        <v>2770449.2125000008</v>
      </c>
      <c r="J3250" s="19" t="s">
        <v>7338</v>
      </c>
      <c r="K3250" s="7">
        <v>10</v>
      </c>
      <c r="L3250" t="s">
        <v>5606</v>
      </c>
    </row>
    <row r="3251" spans="1:12" x14ac:dyDescent="0.2">
      <c r="A3251" s="105">
        <v>42438</v>
      </c>
      <c r="B3251" s="7">
        <v>7769</v>
      </c>
      <c r="C3251" s="19" t="s">
        <v>7561</v>
      </c>
      <c r="D3251" s="6">
        <v>1800</v>
      </c>
      <c r="E3251" s="6">
        <v>1800</v>
      </c>
      <c r="F3251" s="6">
        <f>E3251*0.05</f>
        <v>90</v>
      </c>
      <c r="G3251" s="6"/>
      <c r="H3251" s="5">
        <f>E3251-F3251</f>
        <v>1710</v>
      </c>
      <c r="I3251" s="6">
        <f>+I3250+G3251-H3251</f>
        <v>2768739.2125000008</v>
      </c>
      <c r="J3251" s="19" t="s">
        <v>7560</v>
      </c>
      <c r="K3251" s="7">
        <v>5</v>
      </c>
      <c r="L3251" t="s">
        <v>5606</v>
      </c>
    </row>
    <row r="3252" spans="1:12" x14ac:dyDescent="0.2">
      <c r="A3252" s="105">
        <v>42439</v>
      </c>
      <c r="B3252" s="7">
        <v>7770</v>
      </c>
      <c r="C3252" s="19" t="s">
        <v>5996</v>
      </c>
      <c r="D3252" s="6">
        <v>4700</v>
      </c>
      <c r="E3252" s="6">
        <v>4700</v>
      </c>
      <c r="F3252" s="6"/>
      <c r="G3252" s="6"/>
      <c r="H3252" s="5">
        <f>E3252-F3252</f>
        <v>4700</v>
      </c>
      <c r="I3252" s="6">
        <f>+I3251+G3252-H3252</f>
        <v>2764039.2125000008</v>
      </c>
      <c r="J3252" s="19" t="s">
        <v>7364</v>
      </c>
      <c r="K3252" s="7">
        <v>5</v>
      </c>
      <c r="L3252" t="s">
        <v>5606</v>
      </c>
    </row>
    <row r="3253" spans="1:12" x14ac:dyDescent="0.2">
      <c r="A3253" s="105">
        <v>42440</v>
      </c>
      <c r="B3253" s="7">
        <v>7771</v>
      </c>
      <c r="C3253" s="19" t="s">
        <v>7453</v>
      </c>
      <c r="D3253" s="6">
        <v>3000</v>
      </c>
      <c r="E3253" s="6">
        <v>3000</v>
      </c>
      <c r="F3253" s="6"/>
      <c r="G3253" s="6"/>
      <c r="H3253" s="5">
        <f>E3253-F3253</f>
        <v>3000</v>
      </c>
      <c r="I3253" s="6">
        <f>+I3252+G3253-H3253</f>
        <v>2761039.2125000008</v>
      </c>
      <c r="J3253" s="19" t="s">
        <v>7559</v>
      </c>
      <c r="K3253" s="7">
        <v>5</v>
      </c>
      <c r="L3253" t="s">
        <v>5606</v>
      </c>
    </row>
    <row r="3254" spans="1:12" x14ac:dyDescent="0.2">
      <c r="A3254" s="105">
        <v>42440</v>
      </c>
      <c r="B3254" s="7">
        <v>7772</v>
      </c>
      <c r="C3254" s="19" t="s">
        <v>6077</v>
      </c>
      <c r="D3254" s="6">
        <v>500</v>
      </c>
      <c r="E3254" s="6">
        <v>500</v>
      </c>
      <c r="F3254" s="6"/>
      <c r="G3254" s="6"/>
      <c r="H3254" s="5">
        <f>E3254-F3254</f>
        <v>500</v>
      </c>
      <c r="I3254" s="6">
        <f>+I3253+G3254-H3254</f>
        <v>2760539.2125000008</v>
      </c>
      <c r="J3254" s="19" t="s">
        <v>3820</v>
      </c>
      <c r="K3254" s="7"/>
      <c r="L3254" t="s">
        <v>5606</v>
      </c>
    </row>
    <row r="3255" spans="1:12" x14ac:dyDescent="0.2">
      <c r="A3255" s="105">
        <v>42440</v>
      </c>
      <c r="B3255" s="7">
        <v>7773</v>
      </c>
      <c r="C3255" s="19" t="s">
        <v>7558</v>
      </c>
      <c r="D3255" s="6">
        <v>1228</v>
      </c>
      <c r="E3255" s="6">
        <v>1228</v>
      </c>
      <c r="F3255" s="6">
        <v>52.03</v>
      </c>
      <c r="G3255" s="6"/>
      <c r="H3255" s="5">
        <f>E3255-F3255</f>
        <v>1175.97</v>
      </c>
      <c r="I3255" s="6">
        <f>+I3254+G3255-H3255</f>
        <v>2759363.2425000006</v>
      </c>
      <c r="J3255" s="19" t="s">
        <v>7557</v>
      </c>
      <c r="K3255" s="7">
        <v>5</v>
      </c>
      <c r="L3255" t="s">
        <v>5606</v>
      </c>
    </row>
    <row r="3256" spans="1:12" x14ac:dyDescent="0.2">
      <c r="A3256" s="105">
        <v>42440</v>
      </c>
      <c r="B3256" s="7">
        <v>7774</v>
      </c>
      <c r="C3256" s="19" t="s">
        <v>7556</v>
      </c>
      <c r="D3256" s="6">
        <v>1500</v>
      </c>
      <c r="E3256" s="6">
        <v>1500</v>
      </c>
      <c r="F3256" s="6">
        <v>150</v>
      </c>
      <c r="G3256" s="6"/>
      <c r="H3256" s="5">
        <f>E3256-F3256</f>
        <v>1350</v>
      </c>
      <c r="I3256" s="6">
        <f>+I3255+G3256-H3256</f>
        <v>2758013.2425000006</v>
      </c>
      <c r="J3256" s="19" t="s">
        <v>7555</v>
      </c>
      <c r="K3256" s="7"/>
      <c r="L3256" t="s">
        <v>5606</v>
      </c>
    </row>
    <row r="3257" spans="1:12" x14ac:dyDescent="0.2">
      <c r="A3257" s="105">
        <v>42440</v>
      </c>
      <c r="B3257" s="7">
        <v>7775</v>
      </c>
      <c r="C3257" s="19" t="s">
        <v>5790</v>
      </c>
      <c r="D3257" s="6"/>
      <c r="E3257" s="6"/>
      <c r="F3257" s="6">
        <f>E3257*0.05</f>
        <v>0</v>
      </c>
      <c r="G3257" s="6"/>
      <c r="H3257" s="5">
        <f>E3257-F3257</f>
        <v>0</v>
      </c>
      <c r="I3257" s="6">
        <f>+I3256+G3257-H3257</f>
        <v>2758013.2425000006</v>
      </c>
      <c r="J3257" s="19" t="s">
        <v>5790</v>
      </c>
      <c r="K3257" s="7"/>
      <c r="L3257" t="s">
        <v>5789</v>
      </c>
    </row>
    <row r="3258" spans="1:12" x14ac:dyDescent="0.2">
      <c r="A3258" s="105">
        <v>42440</v>
      </c>
      <c r="B3258" s="7">
        <v>7776</v>
      </c>
      <c r="C3258" s="19" t="s">
        <v>5790</v>
      </c>
      <c r="D3258" s="6"/>
      <c r="E3258" s="6"/>
      <c r="F3258" s="6">
        <f>E3258*0.05</f>
        <v>0</v>
      </c>
      <c r="G3258" s="6"/>
      <c r="H3258" s="5">
        <f>E3258-F3258</f>
        <v>0</v>
      </c>
      <c r="I3258" s="6">
        <f>+I3257+G3258-H3258</f>
        <v>2758013.2425000006</v>
      </c>
      <c r="J3258" s="19" t="s">
        <v>5790</v>
      </c>
      <c r="K3258" s="7"/>
      <c r="L3258" t="s">
        <v>5789</v>
      </c>
    </row>
    <row r="3259" spans="1:12" x14ac:dyDescent="0.2">
      <c r="A3259" s="105">
        <v>42440</v>
      </c>
      <c r="B3259" s="7">
        <v>7777</v>
      </c>
      <c r="C3259" s="20" t="s">
        <v>7554</v>
      </c>
      <c r="D3259" s="6">
        <v>111030.35</v>
      </c>
      <c r="E3259" s="6">
        <v>111030.35</v>
      </c>
      <c r="F3259" s="6">
        <f>E3259*0.05</f>
        <v>5551.5175000000008</v>
      </c>
      <c r="G3259" s="6"/>
      <c r="H3259" s="5">
        <f>E3259-F3259</f>
        <v>105478.8325</v>
      </c>
      <c r="I3259" s="6">
        <f>+I3258+G3259-H3259</f>
        <v>2652534.4100000006</v>
      </c>
      <c r="J3259" s="20" t="s">
        <v>2262</v>
      </c>
      <c r="K3259" s="7">
        <v>5</v>
      </c>
      <c r="L3259" t="s">
        <v>5606</v>
      </c>
    </row>
    <row r="3260" spans="1:12" x14ac:dyDescent="0.2">
      <c r="A3260" s="105">
        <v>42440</v>
      </c>
      <c r="B3260" s="7">
        <v>7778</v>
      </c>
      <c r="C3260" s="19" t="s">
        <v>7553</v>
      </c>
      <c r="D3260" s="6">
        <v>3500</v>
      </c>
      <c r="E3260" s="6">
        <v>3500</v>
      </c>
      <c r="F3260" s="6"/>
      <c r="G3260" s="6"/>
      <c r="H3260" s="5">
        <f>E3260-F3260</f>
        <v>3500</v>
      </c>
      <c r="I3260" s="6">
        <f>+I3259+G3260-H3260</f>
        <v>2649034.4100000006</v>
      </c>
      <c r="J3260" s="19" t="s">
        <v>7552</v>
      </c>
      <c r="K3260" s="7">
        <v>5</v>
      </c>
      <c r="L3260" t="s">
        <v>5606</v>
      </c>
    </row>
    <row r="3261" spans="1:12" x14ac:dyDescent="0.2">
      <c r="A3261" s="105">
        <v>42443</v>
      </c>
      <c r="B3261" s="7">
        <v>7779</v>
      </c>
      <c r="C3261" s="19" t="s">
        <v>5790</v>
      </c>
      <c r="D3261" s="6"/>
      <c r="E3261" s="6"/>
      <c r="F3261" s="6">
        <f>E3261*0.05</f>
        <v>0</v>
      </c>
      <c r="G3261" s="6"/>
      <c r="H3261" s="5">
        <f>E3261-F3261</f>
        <v>0</v>
      </c>
      <c r="I3261" s="6">
        <f>+I3260+G3261-H3261</f>
        <v>2649034.4100000006</v>
      </c>
      <c r="J3261" s="19" t="s">
        <v>5790</v>
      </c>
      <c r="K3261" s="7"/>
      <c r="L3261" t="s">
        <v>5789</v>
      </c>
    </row>
    <row r="3262" spans="1:12" x14ac:dyDescent="0.2">
      <c r="A3262" s="105">
        <v>42443</v>
      </c>
      <c r="B3262" s="7">
        <v>7780</v>
      </c>
      <c r="C3262" s="19" t="s">
        <v>7140</v>
      </c>
      <c r="D3262" s="6">
        <v>1000</v>
      </c>
      <c r="E3262" s="6">
        <v>1000</v>
      </c>
      <c r="F3262" s="6"/>
      <c r="G3262" s="6"/>
      <c r="H3262" s="5">
        <f>E3262-F3262</f>
        <v>1000</v>
      </c>
      <c r="I3262" s="6">
        <f>+I3261+G3262-H3262</f>
        <v>2648034.4100000006</v>
      </c>
      <c r="J3262" s="19" t="s">
        <v>6080</v>
      </c>
      <c r="K3262" s="7"/>
      <c r="L3262" t="s">
        <v>5606</v>
      </c>
    </row>
    <row r="3263" spans="1:12" x14ac:dyDescent="0.2">
      <c r="A3263" s="105">
        <v>42446</v>
      </c>
      <c r="B3263" s="7">
        <v>7781</v>
      </c>
      <c r="C3263" s="19" t="s">
        <v>5971</v>
      </c>
      <c r="D3263" s="6">
        <v>1500</v>
      </c>
      <c r="E3263" s="6">
        <v>1500</v>
      </c>
      <c r="F3263" s="6"/>
      <c r="G3263" s="6"/>
      <c r="H3263" s="5">
        <f>E3263-F3263</f>
        <v>1500</v>
      </c>
      <c r="I3263" s="6">
        <f>+I3262+G3263-H3263</f>
        <v>2646534.4100000006</v>
      </c>
      <c r="J3263" s="19" t="s">
        <v>6080</v>
      </c>
      <c r="K3263" s="7"/>
      <c r="L3263" t="s">
        <v>5606</v>
      </c>
    </row>
    <row r="3264" spans="1:12" x14ac:dyDescent="0.2">
      <c r="A3264" s="105">
        <v>42446</v>
      </c>
      <c r="B3264" s="7">
        <v>7782</v>
      </c>
      <c r="C3264" s="19" t="s">
        <v>6310</v>
      </c>
      <c r="D3264" s="6">
        <v>1250</v>
      </c>
      <c r="E3264" s="6">
        <v>1250</v>
      </c>
      <c r="F3264" s="6">
        <f>E3264*0.05</f>
        <v>62.5</v>
      </c>
      <c r="G3264" s="6"/>
      <c r="H3264" s="5">
        <f>E3264-F3264</f>
        <v>1187.5</v>
      </c>
      <c r="I3264" s="6">
        <f>+I3263+G3264-H3264</f>
        <v>2645346.9100000006</v>
      </c>
      <c r="J3264" s="19" t="s">
        <v>7351</v>
      </c>
      <c r="K3264" s="7"/>
      <c r="L3264" t="s">
        <v>5606</v>
      </c>
    </row>
    <row r="3265" spans="1:12" x14ac:dyDescent="0.2">
      <c r="A3265" s="105">
        <v>42446</v>
      </c>
      <c r="B3265" s="7">
        <v>7783</v>
      </c>
      <c r="C3265" s="19" t="s">
        <v>5996</v>
      </c>
      <c r="D3265" s="6">
        <v>4700</v>
      </c>
      <c r="E3265" s="6">
        <v>4700</v>
      </c>
      <c r="F3265" s="6"/>
      <c r="G3265" s="6"/>
      <c r="H3265" s="5">
        <f>E3265-F3265</f>
        <v>4700</v>
      </c>
      <c r="I3265" s="6">
        <f>+I3264+G3265-H3265</f>
        <v>2640646.9100000006</v>
      </c>
      <c r="J3265" s="19" t="s">
        <v>7364</v>
      </c>
      <c r="K3265" s="7">
        <v>5</v>
      </c>
      <c r="L3265" t="s">
        <v>5606</v>
      </c>
    </row>
    <row r="3266" spans="1:12" x14ac:dyDescent="0.2">
      <c r="A3266" s="105">
        <v>43542</v>
      </c>
      <c r="B3266" s="7">
        <v>7784</v>
      </c>
      <c r="C3266" s="19" t="s">
        <v>7466</v>
      </c>
      <c r="D3266" s="6">
        <v>2000</v>
      </c>
      <c r="E3266" s="6">
        <v>2000</v>
      </c>
      <c r="F3266" s="6"/>
      <c r="G3266" s="6"/>
      <c r="H3266" s="5">
        <f>E3266-F3266</f>
        <v>2000</v>
      </c>
      <c r="I3266" s="6">
        <f>+I3265+G3266-H3266</f>
        <v>2638646.9100000006</v>
      </c>
      <c r="J3266" s="19" t="s">
        <v>3820</v>
      </c>
      <c r="K3266" s="7"/>
      <c r="L3266" t="s">
        <v>5606</v>
      </c>
    </row>
    <row r="3267" spans="1:12" x14ac:dyDescent="0.2">
      <c r="A3267" s="105">
        <v>42447</v>
      </c>
      <c r="B3267" s="7">
        <v>7785</v>
      </c>
      <c r="C3267" s="19" t="s">
        <v>7551</v>
      </c>
      <c r="D3267" s="6">
        <v>1000</v>
      </c>
      <c r="E3267" s="6">
        <v>1000</v>
      </c>
      <c r="F3267" s="6">
        <v>100</v>
      </c>
      <c r="G3267" s="6"/>
      <c r="H3267" s="5">
        <f>E3267-F3267</f>
        <v>900</v>
      </c>
      <c r="I3267" s="6">
        <f>+I3266+G3267-H3267</f>
        <v>2637746.9100000006</v>
      </c>
      <c r="J3267" s="19" t="s">
        <v>7550</v>
      </c>
      <c r="K3267" s="7"/>
      <c r="L3267" t="s">
        <v>5606</v>
      </c>
    </row>
    <row r="3268" spans="1:12" x14ac:dyDescent="0.2">
      <c r="A3268" s="105">
        <v>42451</v>
      </c>
      <c r="B3268" s="7">
        <v>7786</v>
      </c>
      <c r="C3268" s="20" t="s">
        <v>7436</v>
      </c>
      <c r="D3268" s="6">
        <v>521265</v>
      </c>
      <c r="E3268" s="6">
        <v>521265</v>
      </c>
      <c r="F3268" s="6">
        <v>22087.5</v>
      </c>
      <c r="G3268" s="6"/>
      <c r="H3268" s="5">
        <f>E3268-F3268</f>
        <v>499177.5</v>
      </c>
      <c r="I3268" s="6">
        <f>+I3267+G3268-H3268</f>
        <v>2138569.4100000006</v>
      </c>
      <c r="J3268" s="20" t="s">
        <v>7549</v>
      </c>
      <c r="K3268" s="7">
        <v>5</v>
      </c>
      <c r="L3268" t="s">
        <v>5606</v>
      </c>
    </row>
    <row r="3269" spans="1:12" x14ac:dyDescent="0.2">
      <c r="A3269" s="105">
        <v>42452</v>
      </c>
      <c r="B3269" s="7">
        <v>7787</v>
      </c>
      <c r="C3269" s="19" t="s">
        <v>5996</v>
      </c>
      <c r="D3269" s="6">
        <v>5200</v>
      </c>
      <c r="E3269" s="6">
        <v>5200</v>
      </c>
      <c r="F3269" s="6"/>
      <c r="G3269" s="6"/>
      <c r="H3269" s="5">
        <f>E3269-F3269</f>
        <v>5200</v>
      </c>
      <c r="I3269" s="6">
        <f>+I3268+G3269-H3269</f>
        <v>2133369.4100000006</v>
      </c>
      <c r="J3269" s="19" t="s">
        <v>7364</v>
      </c>
      <c r="K3269" s="7">
        <v>5</v>
      </c>
      <c r="L3269" t="s">
        <v>5606</v>
      </c>
    </row>
    <row r="3270" spans="1:12" x14ac:dyDescent="0.2">
      <c r="A3270" s="105">
        <v>42452</v>
      </c>
      <c r="B3270" s="7"/>
      <c r="C3270" s="19" t="s">
        <v>6097</v>
      </c>
      <c r="D3270" s="6"/>
      <c r="E3270" s="6"/>
      <c r="F3270" s="6">
        <f>E3270*0.05</f>
        <v>0</v>
      </c>
      <c r="G3270" s="6">
        <v>1228163.3999999999</v>
      </c>
      <c r="H3270" s="5">
        <f>E3270-F3270</f>
        <v>0</v>
      </c>
      <c r="I3270" s="6">
        <f>+I3269+G3270-H3270</f>
        <v>3361532.8100000005</v>
      </c>
      <c r="J3270" s="19" t="s">
        <v>7548</v>
      </c>
      <c r="K3270" s="7"/>
      <c r="L3270" t="s">
        <v>5606</v>
      </c>
    </row>
    <row r="3271" spans="1:12" x14ac:dyDescent="0.2">
      <c r="A3271" s="105">
        <v>42458</v>
      </c>
      <c r="B3271" s="7">
        <v>7788</v>
      </c>
      <c r="C3271" s="19" t="s">
        <v>2921</v>
      </c>
      <c r="D3271" s="6">
        <v>92925</v>
      </c>
      <c r="E3271" s="6">
        <v>92925</v>
      </c>
      <c r="F3271" s="6">
        <v>3937.5</v>
      </c>
      <c r="G3271" s="6"/>
      <c r="H3271" s="5">
        <f>E3271-F3271</f>
        <v>88987.5</v>
      </c>
      <c r="I3271" s="6">
        <f>+I3270+G3271-H3271</f>
        <v>3272545.3100000005</v>
      </c>
      <c r="J3271" s="19" t="s">
        <v>5941</v>
      </c>
      <c r="K3271" s="7">
        <v>5</v>
      </c>
      <c r="L3271" t="s">
        <v>5606</v>
      </c>
    </row>
    <row r="3272" spans="1:12" x14ac:dyDescent="0.2">
      <c r="A3272" s="105">
        <v>42458</v>
      </c>
      <c r="B3272" s="7"/>
      <c r="C3272" s="19" t="s">
        <v>6213</v>
      </c>
      <c r="D3272" s="6">
        <v>481575</v>
      </c>
      <c r="E3272" s="6">
        <v>481575</v>
      </c>
      <c r="F3272" s="6"/>
      <c r="G3272" s="6"/>
      <c r="H3272" s="5">
        <f>E3272-F3272</f>
        <v>481575</v>
      </c>
      <c r="I3272" s="6">
        <f>+I3271+G3272-H3272</f>
        <v>2790970.3100000005</v>
      </c>
      <c r="J3272" s="19"/>
      <c r="K3272" s="7"/>
      <c r="L3272" t="s">
        <v>5606</v>
      </c>
    </row>
    <row r="3273" spans="1:12" x14ac:dyDescent="0.2">
      <c r="A3273" s="105">
        <v>42459</v>
      </c>
      <c r="B3273" s="7">
        <v>7789</v>
      </c>
      <c r="C3273" s="19" t="s">
        <v>418</v>
      </c>
      <c r="D3273" s="6">
        <v>1200</v>
      </c>
      <c r="E3273" s="6">
        <v>1200</v>
      </c>
      <c r="F3273" s="6"/>
      <c r="G3273" s="6"/>
      <c r="H3273" s="31">
        <f>E3273-F3273</f>
        <v>1200</v>
      </c>
      <c r="I3273" s="6">
        <f>+I3272+G3273-H3273</f>
        <v>2789770.3100000005</v>
      </c>
      <c r="J3273" s="19" t="s">
        <v>6080</v>
      </c>
      <c r="K3273" s="7"/>
      <c r="L3273" s="49" t="s">
        <v>5606</v>
      </c>
    </row>
    <row r="3274" spans="1:12" x14ac:dyDescent="0.2">
      <c r="A3274" s="105">
        <v>42459</v>
      </c>
      <c r="B3274" s="7">
        <v>7790</v>
      </c>
      <c r="C3274" s="19" t="s">
        <v>5971</v>
      </c>
      <c r="D3274" s="6">
        <v>1000</v>
      </c>
      <c r="E3274" s="6">
        <v>1000</v>
      </c>
      <c r="F3274" s="6"/>
      <c r="G3274" s="6"/>
      <c r="H3274" s="31">
        <f>E3274-F3274</f>
        <v>1000</v>
      </c>
      <c r="I3274" s="6">
        <f>+I3273+G3274-H3274</f>
        <v>2788770.3100000005</v>
      </c>
      <c r="J3274" s="19" t="s">
        <v>6080</v>
      </c>
      <c r="K3274" s="7"/>
      <c r="L3274" s="49" t="s">
        <v>5606</v>
      </c>
    </row>
    <row r="3275" spans="1:12" x14ac:dyDescent="0.2">
      <c r="A3275" s="105">
        <v>42459</v>
      </c>
      <c r="B3275" s="7">
        <v>7791</v>
      </c>
      <c r="C3275" s="19" t="s">
        <v>5790</v>
      </c>
      <c r="D3275" s="6"/>
      <c r="E3275" s="6"/>
      <c r="F3275" s="6">
        <f>E3275*0.05</f>
        <v>0</v>
      </c>
      <c r="G3275" s="6"/>
      <c r="H3275" s="5">
        <f>E3275-F3275</f>
        <v>0</v>
      </c>
      <c r="I3275" s="6">
        <f>+I3274+G3275-H3275</f>
        <v>2788770.3100000005</v>
      </c>
      <c r="J3275" s="19" t="s">
        <v>5790</v>
      </c>
      <c r="K3275" s="7"/>
      <c r="L3275" t="s">
        <v>5789</v>
      </c>
    </row>
    <row r="3276" spans="1:12" x14ac:dyDescent="0.2">
      <c r="A3276" s="105">
        <v>42459</v>
      </c>
      <c r="B3276" s="7">
        <v>7792</v>
      </c>
      <c r="C3276" s="19" t="s">
        <v>7140</v>
      </c>
      <c r="D3276" s="6">
        <v>22000</v>
      </c>
      <c r="E3276" s="6">
        <v>22000</v>
      </c>
      <c r="F3276" s="6"/>
      <c r="G3276" s="6"/>
      <c r="H3276" s="5">
        <f>E3276-F3276</f>
        <v>22000</v>
      </c>
      <c r="I3276" s="6">
        <f>+I3275+G3276-H3276</f>
        <v>2766770.3100000005</v>
      </c>
      <c r="J3276" s="19" t="s">
        <v>7547</v>
      </c>
      <c r="K3276" s="7"/>
      <c r="L3276" t="s">
        <v>5606</v>
      </c>
    </row>
    <row r="3277" spans="1:12" x14ac:dyDescent="0.2">
      <c r="A3277" s="105">
        <v>42460</v>
      </c>
      <c r="B3277" s="7">
        <v>7793</v>
      </c>
      <c r="C3277" s="19" t="s">
        <v>7492</v>
      </c>
      <c r="D3277" s="6">
        <v>6000</v>
      </c>
      <c r="E3277" s="6">
        <v>6000</v>
      </c>
      <c r="F3277" s="6"/>
      <c r="G3277" s="6"/>
      <c r="H3277" s="31">
        <f>E3277-F3277</f>
        <v>6000</v>
      </c>
      <c r="I3277" s="6">
        <f>+I3276+G3277-H3277</f>
        <v>2760770.3100000005</v>
      </c>
      <c r="J3277" s="19" t="s">
        <v>7546</v>
      </c>
      <c r="K3277" s="7"/>
      <c r="L3277" s="49" t="s">
        <v>5606</v>
      </c>
    </row>
    <row r="3278" spans="1:12" x14ac:dyDescent="0.2">
      <c r="A3278" s="105">
        <v>42460</v>
      </c>
      <c r="B3278" s="7">
        <v>7794</v>
      </c>
      <c r="C3278" s="19" t="s">
        <v>7545</v>
      </c>
      <c r="D3278" s="6">
        <v>6600</v>
      </c>
      <c r="E3278" s="6">
        <v>6600</v>
      </c>
      <c r="F3278" s="6"/>
      <c r="G3278" s="6"/>
      <c r="H3278" s="31">
        <f>E3278-F3278</f>
        <v>6600</v>
      </c>
      <c r="I3278" s="6">
        <f>+I3277+G3278-H3278</f>
        <v>2754170.3100000005</v>
      </c>
      <c r="J3278" s="19" t="s">
        <v>7195</v>
      </c>
      <c r="K3278" s="7"/>
      <c r="L3278" s="49" t="s">
        <v>5606</v>
      </c>
    </row>
    <row r="3279" spans="1:12" x14ac:dyDescent="0.2">
      <c r="A3279" s="105">
        <v>42460</v>
      </c>
      <c r="B3279" s="7">
        <v>7795</v>
      </c>
      <c r="C3279" s="19" t="s">
        <v>5996</v>
      </c>
      <c r="D3279" s="6">
        <v>4700</v>
      </c>
      <c r="E3279" s="6">
        <v>4700</v>
      </c>
      <c r="F3279" s="6"/>
      <c r="G3279" s="6"/>
      <c r="H3279" s="31">
        <f>E3279-F3279</f>
        <v>4700</v>
      </c>
      <c r="I3279" s="6">
        <f>+I3278+G3279-H3279</f>
        <v>2749470.3100000005</v>
      </c>
      <c r="J3279" s="19" t="s">
        <v>7364</v>
      </c>
      <c r="K3279" s="7">
        <v>5</v>
      </c>
      <c r="L3279" s="49" t="s">
        <v>5606</v>
      </c>
    </row>
    <row r="3280" spans="1:12" x14ac:dyDescent="0.2">
      <c r="A3280" s="105">
        <v>42460</v>
      </c>
      <c r="B3280" s="7">
        <v>7796</v>
      </c>
      <c r="C3280" s="19" t="s">
        <v>7252</v>
      </c>
      <c r="D3280" s="6">
        <v>7600</v>
      </c>
      <c r="E3280" s="6">
        <v>7600</v>
      </c>
      <c r="F3280" s="6"/>
      <c r="G3280" s="6"/>
      <c r="H3280" s="31">
        <f>E3280-F3280</f>
        <v>7600</v>
      </c>
      <c r="I3280" s="6">
        <f>+I3279+G3280-H3280</f>
        <v>2741870.3100000005</v>
      </c>
      <c r="J3280" s="19" t="s">
        <v>6798</v>
      </c>
      <c r="K3280" s="7"/>
      <c r="L3280" s="49" t="s">
        <v>5606</v>
      </c>
    </row>
    <row r="3281" spans="1:12" x14ac:dyDescent="0.2">
      <c r="A3281" s="105">
        <v>42460</v>
      </c>
      <c r="B3281" s="7">
        <v>7797</v>
      </c>
      <c r="C3281" s="19" t="s">
        <v>7446</v>
      </c>
      <c r="D3281" s="6">
        <v>20000</v>
      </c>
      <c r="E3281" s="6">
        <v>20000</v>
      </c>
      <c r="F3281" s="6"/>
      <c r="G3281" s="6"/>
      <c r="H3281" s="31">
        <f>E3281-F3281</f>
        <v>20000</v>
      </c>
      <c r="I3281" s="6">
        <f>+I3280+G3281-H3281</f>
        <v>2721870.3100000005</v>
      </c>
      <c r="J3281" s="19" t="s">
        <v>6798</v>
      </c>
      <c r="K3281" s="7"/>
      <c r="L3281" s="49" t="s">
        <v>5606</v>
      </c>
    </row>
    <row r="3282" spans="1:12" x14ac:dyDescent="0.2">
      <c r="A3282" s="105">
        <v>42460</v>
      </c>
      <c r="B3282" s="7">
        <v>7798</v>
      </c>
      <c r="C3282" s="19" t="s">
        <v>7413</v>
      </c>
      <c r="D3282" s="6">
        <v>6600</v>
      </c>
      <c r="E3282" s="6">
        <v>6600</v>
      </c>
      <c r="F3282" s="6"/>
      <c r="G3282" s="6"/>
      <c r="H3282" s="31">
        <f>E3282-F3282</f>
        <v>6600</v>
      </c>
      <c r="I3282" s="6">
        <f>+I3281+G3282-H3282</f>
        <v>2715270.3100000005</v>
      </c>
      <c r="J3282" s="19" t="s">
        <v>6798</v>
      </c>
      <c r="K3282" s="7"/>
      <c r="L3282" s="49" t="s">
        <v>5606</v>
      </c>
    </row>
    <row r="3283" spans="1:12" x14ac:dyDescent="0.2">
      <c r="A3283" s="105">
        <v>42460</v>
      </c>
      <c r="B3283" s="7">
        <v>7799</v>
      </c>
      <c r="C3283" s="19" t="s">
        <v>6865</v>
      </c>
      <c r="D3283" s="6">
        <v>5400</v>
      </c>
      <c r="E3283" s="6">
        <v>5400</v>
      </c>
      <c r="F3283" s="6"/>
      <c r="G3283" s="6"/>
      <c r="H3283" s="31">
        <f>E3283-F3283</f>
        <v>5400</v>
      </c>
      <c r="I3283" s="6">
        <f>+I3282+G3283-H3283</f>
        <v>2709870.3100000005</v>
      </c>
      <c r="J3283" s="19" t="s">
        <v>6798</v>
      </c>
      <c r="K3283" s="7"/>
      <c r="L3283" s="49" t="s">
        <v>5606</v>
      </c>
    </row>
    <row r="3284" spans="1:12" x14ac:dyDescent="0.2">
      <c r="A3284" s="105">
        <v>42460</v>
      </c>
      <c r="B3284" s="7">
        <v>7800</v>
      </c>
      <c r="C3284" s="19" t="s">
        <v>5790</v>
      </c>
      <c r="D3284" s="6"/>
      <c r="E3284" s="6"/>
      <c r="F3284" s="6">
        <f>E3284*0.05</f>
        <v>0</v>
      </c>
      <c r="G3284" s="6"/>
      <c r="H3284" s="5">
        <f>E3284-F3284</f>
        <v>0</v>
      </c>
      <c r="I3284" s="6">
        <f>+I3283+G3284-H3284</f>
        <v>2709870.3100000005</v>
      </c>
      <c r="J3284" s="19" t="s">
        <v>5790</v>
      </c>
      <c r="K3284" s="7"/>
      <c r="L3284" t="s">
        <v>5789</v>
      </c>
    </row>
    <row r="3285" spans="1:12" x14ac:dyDescent="0.2">
      <c r="A3285" s="105">
        <v>42460</v>
      </c>
      <c r="B3285" s="7">
        <v>7801</v>
      </c>
      <c r="C3285" s="19" t="s">
        <v>7544</v>
      </c>
      <c r="D3285" s="6">
        <v>3300</v>
      </c>
      <c r="E3285" s="6">
        <v>3300</v>
      </c>
      <c r="F3285" s="6"/>
      <c r="G3285" s="6"/>
      <c r="H3285" s="31">
        <f>E3285-F3285</f>
        <v>3300</v>
      </c>
      <c r="I3285" s="6">
        <f>+I3284+G3285-H3285</f>
        <v>2706570.3100000005</v>
      </c>
      <c r="J3285" s="19" t="s">
        <v>6798</v>
      </c>
      <c r="K3285" s="7"/>
      <c r="L3285" s="49" t="s">
        <v>5606</v>
      </c>
    </row>
    <row r="3286" spans="1:12" x14ac:dyDescent="0.2">
      <c r="A3286" s="105">
        <v>42460</v>
      </c>
      <c r="B3286" s="7">
        <v>7802</v>
      </c>
      <c r="C3286" s="19" t="s">
        <v>7247</v>
      </c>
      <c r="D3286" s="6">
        <v>1500</v>
      </c>
      <c r="E3286" s="6">
        <v>1500</v>
      </c>
      <c r="F3286" s="6"/>
      <c r="G3286" s="6"/>
      <c r="H3286" s="31">
        <f>E3286-F3286</f>
        <v>1500</v>
      </c>
      <c r="I3286" s="6">
        <f>+I3285+G3286-H3286</f>
        <v>2705070.3100000005</v>
      </c>
      <c r="J3286" s="19" t="s">
        <v>7543</v>
      </c>
      <c r="K3286" s="7"/>
      <c r="L3286" s="49" t="s">
        <v>5606</v>
      </c>
    </row>
    <row r="3287" spans="1:12" x14ac:dyDescent="0.2">
      <c r="A3287" s="105">
        <v>42460</v>
      </c>
      <c r="B3287" s="7">
        <v>7803</v>
      </c>
      <c r="C3287" s="19" t="s">
        <v>6695</v>
      </c>
      <c r="D3287" s="6">
        <v>6000</v>
      </c>
      <c r="E3287" s="6">
        <v>6000</v>
      </c>
      <c r="F3287" s="6"/>
      <c r="G3287" s="6"/>
      <c r="H3287" s="31">
        <f>E3287-F3287</f>
        <v>6000</v>
      </c>
      <c r="I3287" s="6">
        <f>+I3286+G3287-H3287</f>
        <v>2699070.3100000005</v>
      </c>
      <c r="J3287" s="19" t="s">
        <v>7542</v>
      </c>
      <c r="K3287" s="7"/>
      <c r="L3287" s="49" t="s">
        <v>5606</v>
      </c>
    </row>
    <row r="3288" spans="1:12" x14ac:dyDescent="0.2">
      <c r="A3288" s="105">
        <v>42460</v>
      </c>
      <c r="B3288" s="7">
        <v>7804</v>
      </c>
      <c r="C3288" s="19" t="s">
        <v>7415</v>
      </c>
      <c r="D3288" s="6">
        <v>4000</v>
      </c>
      <c r="E3288" s="6">
        <v>4000</v>
      </c>
      <c r="F3288" s="6"/>
      <c r="G3288" s="6"/>
      <c r="H3288" s="31">
        <f>E3288-F3288</f>
        <v>4000</v>
      </c>
      <c r="I3288" s="6">
        <f>+I3287+G3288-H3288</f>
        <v>2695070.3100000005</v>
      </c>
      <c r="J3288" s="19" t="s">
        <v>7542</v>
      </c>
      <c r="K3288" s="7"/>
      <c r="L3288" s="49" t="s">
        <v>5606</v>
      </c>
    </row>
    <row r="3289" spans="1:12" x14ac:dyDescent="0.2">
      <c r="A3289" s="105">
        <v>42460</v>
      </c>
      <c r="B3289" s="7">
        <v>7805</v>
      </c>
      <c r="C3289" s="19" t="s">
        <v>7294</v>
      </c>
      <c r="D3289" s="6">
        <v>9200</v>
      </c>
      <c r="E3289" s="6">
        <v>9200</v>
      </c>
      <c r="F3289" s="6">
        <f>E3289*0.05</f>
        <v>460</v>
      </c>
      <c r="G3289" s="6"/>
      <c r="H3289" s="31">
        <f>E3289-F3289</f>
        <v>8740</v>
      </c>
      <c r="I3289" s="6">
        <f>+I3288+G3289-H3289</f>
        <v>2686330.3100000005</v>
      </c>
      <c r="J3289" s="19" t="s">
        <v>2030</v>
      </c>
      <c r="K3289" s="7">
        <v>5</v>
      </c>
      <c r="L3289" s="49" t="s">
        <v>5606</v>
      </c>
    </row>
    <row r="3290" spans="1:12" x14ac:dyDescent="0.2">
      <c r="A3290" s="105"/>
      <c r="B3290" s="7"/>
      <c r="C3290" s="20" t="s">
        <v>7117</v>
      </c>
      <c r="D3290" s="6">
        <v>3897.55</v>
      </c>
      <c r="E3290" s="6">
        <v>3897.55</v>
      </c>
      <c r="F3290" s="6"/>
      <c r="G3290" s="6"/>
      <c r="H3290" s="5">
        <f>E3290-F3290</f>
        <v>3897.55</v>
      </c>
      <c r="I3290" s="6">
        <f>+I3289+G3290-H3290</f>
        <v>2682432.7600000007</v>
      </c>
      <c r="J3290" s="19"/>
      <c r="K3290" s="7"/>
    </row>
    <row r="3291" spans="1:12" ht="15" x14ac:dyDescent="0.25">
      <c r="A3291" s="105"/>
      <c r="B3291" s="7"/>
      <c r="C3291" s="112" t="s">
        <v>7541</v>
      </c>
      <c r="D3291" s="6"/>
      <c r="E3291" s="6"/>
      <c r="F3291" s="6">
        <f>E3291*0.05</f>
        <v>0</v>
      </c>
      <c r="G3291" s="6"/>
      <c r="H3291" s="31"/>
      <c r="I3291" s="13">
        <f>+I3290+G3291-H3291</f>
        <v>2682432.7600000007</v>
      </c>
      <c r="J3291" s="19"/>
      <c r="K3291" s="7"/>
    </row>
    <row r="3292" spans="1:12" x14ac:dyDescent="0.2">
      <c r="A3292" s="105">
        <v>42461</v>
      </c>
      <c r="B3292" s="7">
        <v>7806</v>
      </c>
      <c r="C3292" s="19" t="s">
        <v>5790</v>
      </c>
      <c r="D3292" s="6"/>
      <c r="E3292" s="6"/>
      <c r="F3292" s="6">
        <f>E3292*0.05</f>
        <v>0</v>
      </c>
      <c r="G3292" s="6"/>
      <c r="H3292" s="5">
        <f>E3292-F3292</f>
        <v>0</v>
      </c>
      <c r="I3292" s="6">
        <f>+I3291+G3292-H3292</f>
        <v>2682432.7600000007</v>
      </c>
      <c r="J3292" s="19" t="s">
        <v>5790</v>
      </c>
      <c r="K3292" s="7"/>
      <c r="L3292" s="49"/>
    </row>
    <row r="3293" spans="1:12" x14ac:dyDescent="0.2">
      <c r="A3293" s="105">
        <v>42461</v>
      </c>
      <c r="B3293" s="7">
        <v>7807</v>
      </c>
      <c r="C3293" s="20" t="s">
        <v>7481</v>
      </c>
      <c r="D3293" s="6">
        <v>2950</v>
      </c>
      <c r="E3293" s="6">
        <v>2950</v>
      </c>
      <c r="F3293" s="6">
        <v>125</v>
      </c>
      <c r="G3293" s="6"/>
      <c r="H3293" s="31">
        <f>E3293-F3293</f>
        <v>2825</v>
      </c>
      <c r="I3293" s="6">
        <f>+I3292+G3293-H3293</f>
        <v>2679607.7600000007</v>
      </c>
      <c r="J3293" s="20" t="s">
        <v>7540</v>
      </c>
      <c r="K3293" s="7">
        <v>5</v>
      </c>
      <c r="L3293" s="49" t="s">
        <v>5606</v>
      </c>
    </row>
    <row r="3294" spans="1:12" x14ac:dyDescent="0.2">
      <c r="A3294" s="105">
        <v>42461</v>
      </c>
      <c r="B3294" s="7">
        <v>7808</v>
      </c>
      <c r="C3294" s="20" t="s">
        <v>7539</v>
      </c>
      <c r="D3294" s="6">
        <v>1300</v>
      </c>
      <c r="E3294" s="6">
        <v>1300</v>
      </c>
      <c r="F3294" s="6"/>
      <c r="G3294" s="6"/>
      <c r="H3294" s="31">
        <f>E3294-F3294</f>
        <v>1300</v>
      </c>
      <c r="I3294" s="6">
        <f>+I3293+G3294-H3294</f>
        <v>2678307.7600000007</v>
      </c>
      <c r="J3294" s="20" t="s">
        <v>3820</v>
      </c>
      <c r="K3294" s="7"/>
      <c r="L3294" s="49" t="s">
        <v>5606</v>
      </c>
    </row>
    <row r="3295" spans="1:12" x14ac:dyDescent="0.2">
      <c r="A3295" s="105">
        <v>42461</v>
      </c>
      <c r="B3295" s="7">
        <v>7809</v>
      </c>
      <c r="C3295" s="19" t="s">
        <v>7461</v>
      </c>
      <c r="D3295" s="6">
        <v>1300</v>
      </c>
      <c r="E3295" s="6">
        <v>1300</v>
      </c>
      <c r="F3295" s="6"/>
      <c r="G3295" s="6"/>
      <c r="H3295" s="31">
        <f>E3295-F3295</f>
        <v>1300</v>
      </c>
      <c r="I3295" s="6">
        <f>+I3294+G3295-H3295</f>
        <v>2677007.7600000007</v>
      </c>
      <c r="J3295" s="20" t="s">
        <v>3820</v>
      </c>
      <c r="K3295" s="7"/>
      <c r="L3295" s="49" t="s">
        <v>5606</v>
      </c>
    </row>
    <row r="3296" spans="1:12" x14ac:dyDescent="0.2">
      <c r="A3296" s="105">
        <v>42461</v>
      </c>
      <c r="B3296" s="7">
        <v>7810</v>
      </c>
      <c r="C3296" s="19" t="s">
        <v>5790</v>
      </c>
      <c r="D3296" s="6"/>
      <c r="E3296" s="6"/>
      <c r="F3296" s="6">
        <f>E3296*0.05</f>
        <v>0</v>
      </c>
      <c r="G3296" s="6"/>
      <c r="H3296" s="5">
        <f>E3296-F3296</f>
        <v>0</v>
      </c>
      <c r="I3296" s="6">
        <f>+I3295+G3296-H3296</f>
        <v>2677007.7600000007</v>
      </c>
      <c r="J3296" s="19" t="s">
        <v>5790</v>
      </c>
      <c r="K3296" s="7"/>
    </row>
    <row r="3297" spans="1:12" x14ac:dyDescent="0.2">
      <c r="A3297" s="105">
        <v>42461</v>
      </c>
      <c r="B3297" s="7">
        <v>7811</v>
      </c>
      <c r="C3297" s="19" t="s">
        <v>6206</v>
      </c>
      <c r="D3297" s="6">
        <v>5500</v>
      </c>
      <c r="E3297" s="6">
        <v>5500</v>
      </c>
      <c r="F3297" s="6"/>
      <c r="G3297" s="6"/>
      <c r="H3297" s="31">
        <f>E3297-F3297</f>
        <v>5500</v>
      </c>
      <c r="I3297" s="6">
        <f>+I3296+G3297-H3297</f>
        <v>2671507.7600000007</v>
      </c>
      <c r="J3297" s="19" t="s">
        <v>7538</v>
      </c>
      <c r="K3297" s="7"/>
      <c r="L3297" s="49" t="s">
        <v>5606</v>
      </c>
    </row>
    <row r="3298" spans="1:12" x14ac:dyDescent="0.2">
      <c r="A3298" s="105">
        <v>42461</v>
      </c>
      <c r="B3298" s="7">
        <v>7812</v>
      </c>
      <c r="C3298" s="19" t="s">
        <v>7537</v>
      </c>
      <c r="D3298" s="6">
        <v>4130</v>
      </c>
      <c r="E3298" s="6">
        <v>4130</v>
      </c>
      <c r="F3298" s="6">
        <v>175</v>
      </c>
      <c r="G3298" s="6"/>
      <c r="H3298" s="31">
        <f>E3298-F3298</f>
        <v>3955</v>
      </c>
      <c r="I3298" s="6">
        <f>+I3297+G3298-H3298</f>
        <v>2667552.7600000007</v>
      </c>
      <c r="J3298" s="19" t="s">
        <v>7536</v>
      </c>
      <c r="K3298" s="7">
        <v>5</v>
      </c>
      <c r="L3298" s="49" t="s">
        <v>5606</v>
      </c>
    </row>
    <row r="3299" spans="1:12" x14ac:dyDescent="0.2">
      <c r="A3299" s="105">
        <v>42464</v>
      </c>
      <c r="B3299" s="7">
        <v>7813</v>
      </c>
      <c r="C3299" s="19" t="s">
        <v>6294</v>
      </c>
      <c r="D3299" s="6">
        <v>11200</v>
      </c>
      <c r="E3299" s="6">
        <v>11200</v>
      </c>
      <c r="F3299" s="6"/>
      <c r="G3299" s="6"/>
      <c r="H3299" s="31">
        <f>E3299-F3299</f>
        <v>11200</v>
      </c>
      <c r="I3299" s="6">
        <f>+I3298+G3299-H3299</f>
        <v>2656352.7600000007</v>
      </c>
      <c r="J3299" s="19" t="s">
        <v>7535</v>
      </c>
      <c r="K3299" s="7"/>
      <c r="L3299" s="49" t="s">
        <v>5606</v>
      </c>
    </row>
    <row r="3300" spans="1:12" x14ac:dyDescent="0.2">
      <c r="A3300" s="105">
        <v>42464</v>
      </c>
      <c r="B3300" s="7">
        <v>7814</v>
      </c>
      <c r="C3300" s="19" t="s">
        <v>6701</v>
      </c>
      <c r="D3300" s="6">
        <v>5000</v>
      </c>
      <c r="E3300" s="6">
        <v>5000</v>
      </c>
      <c r="F3300" s="6"/>
      <c r="G3300" s="6"/>
      <c r="H3300" s="31">
        <f>E3300-F3300</f>
        <v>5000</v>
      </c>
      <c r="I3300" s="6">
        <f>+I3299+G3300-H3300</f>
        <v>2651352.7600000007</v>
      </c>
      <c r="J3300" s="19" t="s">
        <v>7167</v>
      </c>
      <c r="K3300" s="7"/>
      <c r="L3300" s="49" t="s">
        <v>5606</v>
      </c>
    </row>
    <row r="3301" spans="1:12" x14ac:dyDescent="0.2">
      <c r="A3301" s="105">
        <v>42464</v>
      </c>
      <c r="B3301" s="7">
        <v>7815</v>
      </c>
      <c r="C3301" s="19" t="s">
        <v>7127</v>
      </c>
      <c r="D3301" s="6">
        <v>5000</v>
      </c>
      <c r="E3301" s="6">
        <v>5000</v>
      </c>
      <c r="F3301" s="6"/>
      <c r="G3301" s="6"/>
      <c r="H3301" s="31">
        <f>E3301-F3301</f>
        <v>5000</v>
      </c>
      <c r="I3301" s="6">
        <f>+I3300+G3301-H3301</f>
        <v>2646352.7600000007</v>
      </c>
      <c r="J3301" s="19" t="s">
        <v>7167</v>
      </c>
      <c r="K3301" s="7"/>
      <c r="L3301" s="49" t="s">
        <v>5606</v>
      </c>
    </row>
    <row r="3302" spans="1:12" x14ac:dyDescent="0.2">
      <c r="A3302" s="105">
        <v>42464</v>
      </c>
      <c r="B3302" s="7">
        <v>7816</v>
      </c>
      <c r="C3302" s="19" t="s">
        <v>7427</v>
      </c>
      <c r="D3302" s="6">
        <v>5000</v>
      </c>
      <c r="E3302" s="6">
        <v>5000</v>
      </c>
      <c r="F3302" s="6"/>
      <c r="G3302" s="6"/>
      <c r="H3302" s="31">
        <f>E3302-F3302</f>
        <v>5000</v>
      </c>
      <c r="I3302" s="6">
        <f>+I3301+G3302-H3302</f>
        <v>2641352.7600000007</v>
      </c>
      <c r="J3302" s="19" t="s">
        <v>7167</v>
      </c>
      <c r="K3302" s="7"/>
      <c r="L3302" s="49" t="s">
        <v>5606</v>
      </c>
    </row>
    <row r="3303" spans="1:12" x14ac:dyDescent="0.2">
      <c r="A3303" s="105">
        <v>42464</v>
      </c>
      <c r="B3303" s="7">
        <v>7817</v>
      </c>
      <c r="C3303" s="19" t="s">
        <v>7516</v>
      </c>
      <c r="D3303" s="6">
        <v>5000</v>
      </c>
      <c r="E3303" s="6">
        <v>5000</v>
      </c>
      <c r="F3303" s="6"/>
      <c r="G3303" s="6"/>
      <c r="H3303" s="31">
        <f>E3303-F3303</f>
        <v>5000</v>
      </c>
      <c r="I3303" s="6">
        <f>+I3302+G3303-H3303</f>
        <v>2636352.7600000007</v>
      </c>
      <c r="J3303" s="19" t="s">
        <v>7167</v>
      </c>
      <c r="K3303" s="7"/>
      <c r="L3303" s="49" t="s">
        <v>5606</v>
      </c>
    </row>
    <row r="3304" spans="1:12" x14ac:dyDescent="0.2">
      <c r="A3304" s="105">
        <v>42464</v>
      </c>
      <c r="B3304" s="7">
        <v>7818</v>
      </c>
      <c r="C3304" s="19" t="s">
        <v>7514</v>
      </c>
      <c r="D3304" s="6">
        <v>5700</v>
      </c>
      <c r="E3304" s="6">
        <v>5700</v>
      </c>
      <c r="F3304" s="6"/>
      <c r="G3304" s="6"/>
      <c r="H3304" s="31">
        <f>E3304-F3304</f>
        <v>5700</v>
      </c>
      <c r="I3304" s="6">
        <f>+I3303+G3304-H3304</f>
        <v>2630652.7600000007</v>
      </c>
      <c r="J3304" s="19" t="s">
        <v>7513</v>
      </c>
      <c r="K3304" s="7"/>
      <c r="L3304" s="49" t="s">
        <v>5606</v>
      </c>
    </row>
    <row r="3305" spans="1:12" x14ac:dyDescent="0.2">
      <c r="A3305" s="105">
        <v>42464</v>
      </c>
      <c r="B3305" s="7">
        <v>7819</v>
      </c>
      <c r="C3305" s="19" t="s">
        <v>6015</v>
      </c>
      <c r="D3305" s="6">
        <v>9721.74</v>
      </c>
      <c r="E3305" s="6">
        <v>9721.74</v>
      </c>
      <c r="F3305" s="6"/>
      <c r="G3305" s="6"/>
      <c r="H3305" s="31">
        <f>E3305-F3305</f>
        <v>9721.74</v>
      </c>
      <c r="I3305" s="6">
        <f>+I3304+G3305-H3305</f>
        <v>2620931.0200000005</v>
      </c>
      <c r="J3305" s="19" t="s">
        <v>7515</v>
      </c>
      <c r="K3305" s="7"/>
      <c r="L3305" s="49" t="s">
        <v>5606</v>
      </c>
    </row>
    <row r="3306" spans="1:12" x14ac:dyDescent="0.2">
      <c r="A3306" s="105">
        <v>42464</v>
      </c>
      <c r="B3306" s="7">
        <v>7820</v>
      </c>
      <c r="C3306" s="19" t="s">
        <v>6015</v>
      </c>
      <c r="D3306" s="6">
        <v>24781.06</v>
      </c>
      <c r="E3306" s="6">
        <v>24781.06</v>
      </c>
      <c r="F3306" s="6"/>
      <c r="G3306" s="6"/>
      <c r="H3306" s="31">
        <f>E3306-F3306</f>
        <v>24781.06</v>
      </c>
      <c r="I3306" s="6">
        <f>+I3305+G3306-H3306</f>
        <v>2596149.9600000004</v>
      </c>
      <c r="J3306" s="19" t="s">
        <v>7517</v>
      </c>
      <c r="K3306" s="7"/>
      <c r="L3306" s="49" t="s">
        <v>5606</v>
      </c>
    </row>
    <row r="3307" spans="1:12" x14ac:dyDescent="0.2">
      <c r="A3307" s="105">
        <v>42464</v>
      </c>
      <c r="B3307" s="7">
        <v>7821</v>
      </c>
      <c r="C3307" s="20" t="s">
        <v>7534</v>
      </c>
      <c r="D3307" s="6">
        <v>1500</v>
      </c>
      <c r="E3307" s="6">
        <v>1500</v>
      </c>
      <c r="F3307" s="6"/>
      <c r="G3307" s="6"/>
      <c r="H3307" s="31">
        <f>E3307-F3307</f>
        <v>1500</v>
      </c>
      <c r="I3307" s="6">
        <f>+I3306+G3307-H3307</f>
        <v>2594649.9600000004</v>
      </c>
      <c r="J3307" s="19"/>
      <c r="K3307" s="7"/>
      <c r="L3307" s="49" t="s">
        <v>5606</v>
      </c>
    </row>
    <row r="3308" spans="1:12" x14ac:dyDescent="0.2">
      <c r="A3308" s="105">
        <v>42464</v>
      </c>
      <c r="B3308" s="7">
        <v>7822</v>
      </c>
      <c r="C3308" s="20" t="s">
        <v>5790</v>
      </c>
      <c r="D3308" s="6"/>
      <c r="E3308" s="6"/>
      <c r="F3308" s="6">
        <f>E3308*0.05</f>
        <v>0</v>
      </c>
      <c r="G3308" s="6"/>
      <c r="H3308" s="5">
        <f>E3308-F3308</f>
        <v>0</v>
      </c>
      <c r="I3308" s="6">
        <f>+I3307+G3308-H3308</f>
        <v>2594649.9600000004</v>
      </c>
      <c r="J3308" s="20" t="s">
        <v>5790</v>
      </c>
      <c r="K3308" s="7"/>
      <c r="L3308" s="49"/>
    </row>
    <row r="3309" spans="1:12" x14ac:dyDescent="0.2">
      <c r="A3309" s="105">
        <v>42464</v>
      </c>
      <c r="B3309" s="7">
        <v>7823</v>
      </c>
      <c r="C3309" s="20" t="s">
        <v>6929</v>
      </c>
      <c r="D3309" s="6">
        <v>175000</v>
      </c>
      <c r="E3309" s="6">
        <v>175000</v>
      </c>
      <c r="F3309" s="6">
        <f>E3309*0.05</f>
        <v>8750</v>
      </c>
      <c r="G3309" s="6"/>
      <c r="H3309" s="31">
        <f>E3309-F3309</f>
        <v>166250</v>
      </c>
      <c r="I3309" s="6">
        <f>+I3308+G3309-H3309</f>
        <v>2428399.9600000004</v>
      </c>
      <c r="J3309" s="20" t="s">
        <v>7186</v>
      </c>
      <c r="K3309" s="7">
        <v>5</v>
      </c>
      <c r="L3309" s="49" t="s">
        <v>5606</v>
      </c>
    </row>
    <row r="3310" spans="1:12" x14ac:dyDescent="0.2">
      <c r="A3310" s="105">
        <v>42464</v>
      </c>
      <c r="B3310" s="7">
        <v>7824</v>
      </c>
      <c r="C3310" s="20" t="s">
        <v>5871</v>
      </c>
      <c r="D3310" s="6">
        <v>15968</v>
      </c>
      <c r="E3310" s="6">
        <v>15968</v>
      </c>
      <c r="F3310" s="6">
        <f>E3310*0.05</f>
        <v>798.40000000000009</v>
      </c>
      <c r="G3310" s="6"/>
      <c r="H3310" s="31">
        <f>E3310-F3310</f>
        <v>15169.6</v>
      </c>
      <c r="I3310" s="6">
        <f>+I3309+G3310-H3310</f>
        <v>2413230.3600000003</v>
      </c>
      <c r="J3310" s="20" t="s">
        <v>7293</v>
      </c>
      <c r="K3310" s="7">
        <v>5</v>
      </c>
      <c r="L3310" s="49" t="s">
        <v>5606</v>
      </c>
    </row>
    <row r="3311" spans="1:12" x14ac:dyDescent="0.2">
      <c r="A3311" s="105">
        <v>42464</v>
      </c>
      <c r="B3311" s="7">
        <v>7825</v>
      </c>
      <c r="C3311" s="20" t="s">
        <v>6226</v>
      </c>
      <c r="D3311" s="6">
        <v>14148</v>
      </c>
      <c r="E3311" s="6">
        <v>14148</v>
      </c>
      <c r="F3311" s="6">
        <f>E3311*0.05</f>
        <v>707.40000000000009</v>
      </c>
      <c r="G3311" s="6"/>
      <c r="H3311" s="31">
        <f>E3311-F3311</f>
        <v>13440.6</v>
      </c>
      <c r="I3311" s="6">
        <f>+I3310+G3311-H3311</f>
        <v>2399789.7600000002</v>
      </c>
      <c r="J3311" s="20" t="s">
        <v>128</v>
      </c>
      <c r="K3311" s="7">
        <v>5</v>
      </c>
      <c r="L3311" s="49" t="s">
        <v>5606</v>
      </c>
    </row>
    <row r="3312" spans="1:12" x14ac:dyDescent="0.2">
      <c r="A3312" s="105">
        <v>42464</v>
      </c>
      <c r="B3312" s="7">
        <v>7826</v>
      </c>
      <c r="C3312" s="20" t="s">
        <v>5790</v>
      </c>
      <c r="D3312" s="6"/>
      <c r="E3312" s="6"/>
      <c r="F3312" s="6">
        <f>E3312*0.05</f>
        <v>0</v>
      </c>
      <c r="G3312" s="6"/>
      <c r="H3312" s="5">
        <f>E3312-F3312</f>
        <v>0</v>
      </c>
      <c r="I3312" s="6">
        <f>+I3311+G3312-H3312</f>
        <v>2399789.7600000002</v>
      </c>
      <c r="J3312" s="19" t="s">
        <v>5790</v>
      </c>
      <c r="K3312" s="7"/>
    </row>
    <row r="3313" spans="1:12" x14ac:dyDescent="0.2">
      <c r="A3313" s="105">
        <v>42464</v>
      </c>
      <c r="B3313" s="7">
        <v>7827</v>
      </c>
      <c r="C3313" s="19" t="s">
        <v>6752</v>
      </c>
      <c r="D3313" s="6">
        <v>49046.46</v>
      </c>
      <c r="E3313" s="6">
        <v>49046.46</v>
      </c>
      <c r="F3313" s="6">
        <f>E3313*0.05</f>
        <v>2452.3229999999999</v>
      </c>
      <c r="G3313" s="6"/>
      <c r="H3313" s="31">
        <f>E3313-F3313</f>
        <v>46594.137000000002</v>
      </c>
      <c r="I3313" s="6">
        <f>+I3312+G3313-H3313</f>
        <v>2353195.6230000001</v>
      </c>
      <c r="J3313" s="19" t="s">
        <v>48</v>
      </c>
      <c r="K3313" s="7">
        <v>5</v>
      </c>
      <c r="L3313" s="49" t="s">
        <v>5606</v>
      </c>
    </row>
    <row r="3314" spans="1:12" x14ac:dyDescent="0.2">
      <c r="A3314" s="105">
        <v>42464</v>
      </c>
      <c r="B3314" s="7">
        <v>7828</v>
      </c>
      <c r="C3314" s="19" t="s">
        <v>6291</v>
      </c>
      <c r="D3314" s="6">
        <v>6949</v>
      </c>
      <c r="E3314" s="6">
        <v>6949</v>
      </c>
      <c r="F3314" s="6">
        <f>E3314*0.05</f>
        <v>347.45000000000005</v>
      </c>
      <c r="G3314" s="6"/>
      <c r="H3314" s="31">
        <f>E3314-F3314</f>
        <v>6601.55</v>
      </c>
      <c r="I3314" s="6">
        <f>+I3313+G3314-H3314</f>
        <v>2346594.0730000003</v>
      </c>
      <c r="J3314" s="19" t="s">
        <v>7170</v>
      </c>
      <c r="K3314" s="7">
        <v>5</v>
      </c>
      <c r="L3314" s="49" t="s">
        <v>5606</v>
      </c>
    </row>
    <row r="3315" spans="1:12" x14ac:dyDescent="0.2">
      <c r="A3315" s="105">
        <v>42464</v>
      </c>
      <c r="B3315" s="7">
        <v>7829</v>
      </c>
      <c r="C3315" s="19" t="s">
        <v>126</v>
      </c>
      <c r="D3315" s="6">
        <v>3868</v>
      </c>
      <c r="E3315" s="6">
        <v>3868</v>
      </c>
      <c r="F3315" s="6">
        <f>E3315*0.05</f>
        <v>193.4</v>
      </c>
      <c r="G3315" s="6"/>
      <c r="H3315" s="31">
        <f>E3315-F3315</f>
        <v>3674.6</v>
      </c>
      <c r="I3315" s="6">
        <f>+I3314+G3315-H3315</f>
        <v>2342919.4730000002</v>
      </c>
      <c r="J3315" s="19" t="s">
        <v>5851</v>
      </c>
      <c r="K3315" s="7">
        <v>5</v>
      </c>
      <c r="L3315" s="49" t="s">
        <v>5606</v>
      </c>
    </row>
    <row r="3316" spans="1:12" x14ac:dyDescent="0.2">
      <c r="A3316" s="105">
        <v>42464</v>
      </c>
      <c r="B3316" s="7">
        <v>7830</v>
      </c>
      <c r="C3316" s="19" t="s">
        <v>1634</v>
      </c>
      <c r="D3316" s="6">
        <v>21011</v>
      </c>
      <c r="E3316" s="6">
        <v>21011</v>
      </c>
      <c r="F3316" s="6">
        <f>E3316*0.05</f>
        <v>1050.55</v>
      </c>
      <c r="G3316" s="6"/>
      <c r="H3316" s="31">
        <f>E3316-F3316</f>
        <v>19960.45</v>
      </c>
      <c r="I3316" s="6">
        <f>+I3315+G3316-H3316</f>
        <v>2322959.023</v>
      </c>
      <c r="J3316" s="19" t="s">
        <v>101</v>
      </c>
      <c r="K3316" s="7">
        <v>5</v>
      </c>
      <c r="L3316" s="49" t="s">
        <v>5606</v>
      </c>
    </row>
    <row r="3317" spans="1:12" x14ac:dyDescent="0.2">
      <c r="A3317" s="105">
        <v>42464</v>
      </c>
      <c r="B3317" s="7">
        <v>7831</v>
      </c>
      <c r="C3317" s="19" t="s">
        <v>7533</v>
      </c>
      <c r="D3317" s="6">
        <v>26000</v>
      </c>
      <c r="E3317" s="6">
        <v>26000</v>
      </c>
      <c r="F3317" s="6">
        <v>1132.5999999999999</v>
      </c>
      <c r="G3317" s="6"/>
      <c r="H3317" s="31">
        <f>E3317-F3317</f>
        <v>24867.4</v>
      </c>
      <c r="I3317" s="6">
        <f>+I3316+G3317-H3317</f>
        <v>2298091.6230000001</v>
      </c>
      <c r="J3317" s="19" t="s">
        <v>889</v>
      </c>
      <c r="K3317" s="7">
        <v>5</v>
      </c>
      <c r="L3317" s="49" t="s">
        <v>5606</v>
      </c>
    </row>
    <row r="3318" spans="1:12" x14ac:dyDescent="0.2">
      <c r="A3318" s="105">
        <v>42464</v>
      </c>
      <c r="B3318" s="7">
        <v>7832</v>
      </c>
      <c r="C3318" s="19" t="s">
        <v>5790</v>
      </c>
      <c r="D3318" s="6"/>
      <c r="E3318" s="6"/>
      <c r="F3318" s="6">
        <f>E3318*0.05</f>
        <v>0</v>
      </c>
      <c r="G3318" s="6"/>
      <c r="H3318" s="5">
        <f>E3318-F3318</f>
        <v>0</v>
      </c>
      <c r="I3318" s="6">
        <f>+I3317+G3318-H3318</f>
        <v>2298091.6230000001</v>
      </c>
      <c r="J3318" s="19" t="s">
        <v>5790</v>
      </c>
      <c r="K3318" s="7"/>
    </row>
    <row r="3319" spans="1:12" x14ac:dyDescent="0.2">
      <c r="A3319" s="105">
        <v>42464</v>
      </c>
      <c r="B3319" s="7">
        <v>7833</v>
      </c>
      <c r="C3319" s="19" t="s">
        <v>7328</v>
      </c>
      <c r="D3319" s="6">
        <v>1300</v>
      </c>
      <c r="E3319" s="6">
        <v>1300</v>
      </c>
      <c r="F3319" s="6"/>
      <c r="G3319" s="6"/>
      <c r="H3319" s="31">
        <f>E3319-F3319</f>
        <v>1300</v>
      </c>
      <c r="I3319" s="6">
        <f>+I3318+G3319-H3319</f>
        <v>2296791.6230000001</v>
      </c>
      <c r="J3319" s="19" t="s">
        <v>3820</v>
      </c>
      <c r="K3319" s="7"/>
      <c r="L3319" s="49" t="s">
        <v>5606</v>
      </c>
    </row>
    <row r="3320" spans="1:12" x14ac:dyDescent="0.2">
      <c r="A3320" s="105">
        <v>42464</v>
      </c>
      <c r="B3320" s="7">
        <v>7834</v>
      </c>
      <c r="C3320" s="19" t="s">
        <v>7532</v>
      </c>
      <c r="D3320" s="6">
        <v>1300</v>
      </c>
      <c r="E3320" s="6">
        <v>1300</v>
      </c>
      <c r="F3320" s="6"/>
      <c r="G3320" s="6"/>
      <c r="H3320" s="31">
        <f>E3320-F3320</f>
        <v>1300</v>
      </c>
      <c r="I3320" s="6">
        <f>+I3319+G3320-H3320</f>
        <v>2295491.6230000001</v>
      </c>
      <c r="J3320" s="19" t="s">
        <v>3820</v>
      </c>
      <c r="K3320" s="7"/>
      <c r="L3320" s="49" t="s">
        <v>5606</v>
      </c>
    </row>
    <row r="3321" spans="1:12" x14ac:dyDescent="0.2">
      <c r="A3321" s="105">
        <v>42464</v>
      </c>
      <c r="B3321" s="7">
        <v>7835</v>
      </c>
      <c r="C3321" s="19" t="s">
        <v>5550</v>
      </c>
      <c r="D3321" s="6">
        <v>10269</v>
      </c>
      <c r="E3321" s="6">
        <v>10269</v>
      </c>
      <c r="F3321" s="6">
        <f>E3321*0.05</f>
        <v>513.45000000000005</v>
      </c>
      <c r="G3321" s="6"/>
      <c r="H3321" s="31">
        <f>E3321-F3321</f>
        <v>9755.5499999999993</v>
      </c>
      <c r="I3321" s="6">
        <f>+I3320+G3321-H3321</f>
        <v>2285736.0730000003</v>
      </c>
      <c r="J3321" s="19" t="s">
        <v>48</v>
      </c>
      <c r="K3321" s="7">
        <v>5</v>
      </c>
      <c r="L3321" s="49" t="s">
        <v>5606</v>
      </c>
    </row>
    <row r="3322" spans="1:12" x14ac:dyDescent="0.2">
      <c r="A3322" s="105">
        <v>42464</v>
      </c>
      <c r="B3322" s="7">
        <v>7836</v>
      </c>
      <c r="C3322" s="19" t="s">
        <v>5790</v>
      </c>
      <c r="D3322" s="6"/>
      <c r="E3322" s="6"/>
      <c r="F3322" s="6">
        <f>E3322*0.05</f>
        <v>0</v>
      </c>
      <c r="G3322" s="6"/>
      <c r="H3322" s="5">
        <f>E3322-F3322</f>
        <v>0</v>
      </c>
      <c r="I3322" s="6">
        <f>+I3321+G3322-H3322</f>
        <v>2285736.0730000003</v>
      </c>
      <c r="J3322" s="19" t="s">
        <v>5790</v>
      </c>
      <c r="K3322" s="7"/>
    </row>
    <row r="3323" spans="1:12" x14ac:dyDescent="0.2">
      <c r="A3323" s="105">
        <v>42465</v>
      </c>
      <c r="B3323" s="7">
        <v>7837</v>
      </c>
      <c r="C3323" s="20" t="s">
        <v>5790</v>
      </c>
      <c r="D3323" s="6"/>
      <c r="E3323" s="6"/>
      <c r="F3323" s="6">
        <f>E3323*0.05</f>
        <v>0</v>
      </c>
      <c r="G3323" s="6"/>
      <c r="H3323" s="5">
        <f>E3323-F3323</f>
        <v>0</v>
      </c>
      <c r="I3323" s="6">
        <f>+I3322+G3323-H3323</f>
        <v>2285736.0730000003</v>
      </c>
      <c r="J3323" s="20" t="s">
        <v>5790</v>
      </c>
      <c r="K3323" s="7"/>
      <c r="L3323" s="49"/>
    </row>
    <row r="3324" spans="1:12" x14ac:dyDescent="0.2">
      <c r="A3324" s="105">
        <v>42465</v>
      </c>
      <c r="B3324" s="7">
        <v>7838</v>
      </c>
      <c r="C3324" s="19" t="s">
        <v>5790</v>
      </c>
      <c r="D3324" s="6"/>
      <c r="E3324" s="6"/>
      <c r="F3324" s="6">
        <f>E3324*0.05</f>
        <v>0</v>
      </c>
      <c r="G3324" s="6"/>
      <c r="H3324" s="5">
        <f>E3324-F3324</f>
        <v>0</v>
      </c>
      <c r="I3324" s="6">
        <f>+I3323+G3324-H3324</f>
        <v>2285736.0730000003</v>
      </c>
      <c r="J3324" s="19" t="s">
        <v>5790</v>
      </c>
      <c r="K3324" s="7"/>
      <c r="L3324" s="49"/>
    </row>
    <row r="3325" spans="1:12" x14ac:dyDescent="0.2">
      <c r="A3325" s="105">
        <v>42465</v>
      </c>
      <c r="B3325" s="7">
        <v>7839</v>
      </c>
      <c r="C3325" s="20" t="s">
        <v>7505</v>
      </c>
      <c r="D3325" s="6">
        <v>1500</v>
      </c>
      <c r="E3325" s="6">
        <v>1500</v>
      </c>
      <c r="F3325" s="6">
        <v>150</v>
      </c>
      <c r="G3325" s="6"/>
      <c r="H3325" s="31">
        <f>E3325-F3325</f>
        <v>1350</v>
      </c>
      <c r="I3325" s="6">
        <f>+I3324+G3325-H3325</f>
        <v>2284386.0730000003</v>
      </c>
      <c r="J3325" s="20" t="s">
        <v>7291</v>
      </c>
      <c r="K3325" s="7">
        <v>5</v>
      </c>
      <c r="L3325" s="49" t="s">
        <v>5606</v>
      </c>
    </row>
    <row r="3326" spans="1:12" x14ac:dyDescent="0.2">
      <c r="A3326" s="105">
        <v>42465</v>
      </c>
      <c r="B3326" s="7">
        <v>7840</v>
      </c>
      <c r="C3326" s="19" t="s">
        <v>7140</v>
      </c>
      <c r="D3326" s="6">
        <v>1300</v>
      </c>
      <c r="E3326" s="6">
        <v>1300</v>
      </c>
      <c r="F3326" s="6"/>
      <c r="G3326" s="6"/>
      <c r="H3326" s="31">
        <f>E3326-F3326</f>
        <v>1300</v>
      </c>
      <c r="I3326" s="6">
        <f>+I3325+G3326-H3326</f>
        <v>2283086.0730000003</v>
      </c>
      <c r="J3326" s="19" t="s">
        <v>6080</v>
      </c>
      <c r="K3326" s="7"/>
      <c r="L3326" s="49" t="s">
        <v>5606</v>
      </c>
    </row>
    <row r="3327" spans="1:12" x14ac:dyDescent="0.2">
      <c r="A3327" s="105">
        <v>42465</v>
      </c>
      <c r="B3327" s="7">
        <v>7841</v>
      </c>
      <c r="C3327" s="19" t="s">
        <v>7531</v>
      </c>
      <c r="D3327" s="6">
        <v>2000</v>
      </c>
      <c r="E3327" s="6">
        <v>2000</v>
      </c>
      <c r="F3327" s="6">
        <v>200</v>
      </c>
      <c r="G3327" s="6"/>
      <c r="H3327" s="31">
        <f>E3327-F3327</f>
        <v>1800</v>
      </c>
      <c r="I3327" s="6">
        <f>+I3326+G3327-H3327</f>
        <v>2281286.0730000003</v>
      </c>
      <c r="J3327" s="19" t="s">
        <v>6080</v>
      </c>
      <c r="K3327" s="7"/>
      <c r="L3327" s="49" t="s">
        <v>5606</v>
      </c>
    </row>
    <row r="3328" spans="1:12" x14ac:dyDescent="0.2">
      <c r="A3328" s="105">
        <v>42465</v>
      </c>
      <c r="B3328" s="7">
        <v>7842</v>
      </c>
      <c r="C3328" s="20" t="s">
        <v>7530</v>
      </c>
      <c r="D3328" s="6">
        <v>54280</v>
      </c>
      <c r="E3328" s="6">
        <v>54280</v>
      </c>
      <c r="F3328" s="6">
        <v>4600</v>
      </c>
      <c r="G3328" s="6"/>
      <c r="H3328" s="31">
        <f>E3328-F3328</f>
        <v>49680</v>
      </c>
      <c r="I3328" s="6">
        <f>+I3327+G3328-H3328</f>
        <v>2231606.0730000003</v>
      </c>
      <c r="J3328" s="20" t="s">
        <v>7529</v>
      </c>
      <c r="K3328" s="7">
        <v>5</v>
      </c>
      <c r="L3328" s="49" t="s">
        <v>5606</v>
      </c>
    </row>
    <row r="3329" spans="1:12" x14ac:dyDescent="0.2">
      <c r="A3329" s="105">
        <v>42465</v>
      </c>
      <c r="B3329" s="7">
        <v>7843</v>
      </c>
      <c r="C3329" s="19" t="s">
        <v>7528</v>
      </c>
      <c r="D3329" s="6">
        <v>4500</v>
      </c>
      <c r="E3329" s="6">
        <v>4500</v>
      </c>
      <c r="F3329" s="6">
        <v>450</v>
      </c>
      <c r="G3329" s="6"/>
      <c r="H3329" s="31">
        <f>E3329-F3329</f>
        <v>4050</v>
      </c>
      <c r="I3329" s="6">
        <f>+I3328+G3329-H3329</f>
        <v>2227556.0730000003</v>
      </c>
      <c r="J3329" s="19" t="s">
        <v>7527</v>
      </c>
      <c r="K3329" s="7">
        <v>5</v>
      </c>
      <c r="L3329" s="49" t="s">
        <v>5606</v>
      </c>
    </row>
    <row r="3330" spans="1:12" x14ac:dyDescent="0.2">
      <c r="A3330" s="105">
        <v>42465</v>
      </c>
      <c r="B3330" s="7">
        <v>7844</v>
      </c>
      <c r="C3330" s="20" t="s">
        <v>7526</v>
      </c>
      <c r="D3330" s="6">
        <v>3708</v>
      </c>
      <c r="E3330" s="6">
        <v>3708</v>
      </c>
      <c r="F3330" s="6">
        <f>E3330*0.05</f>
        <v>185.4</v>
      </c>
      <c r="G3330" s="6"/>
      <c r="H3330" s="31">
        <f>E3330-F3330</f>
        <v>3522.6</v>
      </c>
      <c r="I3330" s="6">
        <f>+I3329+G3330-H3330</f>
        <v>2224033.4730000002</v>
      </c>
      <c r="J3330" s="20" t="s">
        <v>7023</v>
      </c>
      <c r="K3330" s="7">
        <v>5</v>
      </c>
      <c r="L3330" s="49" t="s">
        <v>5606</v>
      </c>
    </row>
    <row r="3331" spans="1:12" x14ac:dyDescent="0.2">
      <c r="A3331" s="105">
        <v>42465</v>
      </c>
      <c r="B3331" s="7">
        <v>7845</v>
      </c>
      <c r="C3331" s="20" t="s">
        <v>582</v>
      </c>
      <c r="D3331" s="6">
        <v>8500.2000000000007</v>
      </c>
      <c r="E3331" s="6">
        <v>8500.2000000000007</v>
      </c>
      <c r="F3331" s="6">
        <v>360.94</v>
      </c>
      <c r="G3331" s="6"/>
      <c r="H3331" s="31">
        <f>E3331-F3331</f>
        <v>8139.2600000000011</v>
      </c>
      <c r="I3331" s="6">
        <f>+I3330+G3331-H3331</f>
        <v>2215894.2130000005</v>
      </c>
      <c r="J3331" s="20" t="s">
        <v>7421</v>
      </c>
      <c r="K3331" s="7">
        <v>5</v>
      </c>
      <c r="L3331" s="49" t="s">
        <v>5606</v>
      </c>
    </row>
    <row r="3332" spans="1:12" x14ac:dyDescent="0.2">
      <c r="A3332" s="105">
        <v>42465</v>
      </c>
      <c r="B3332" s="7">
        <v>7846</v>
      </c>
      <c r="C3332" s="20" t="s">
        <v>7161</v>
      </c>
      <c r="D3332" s="6">
        <v>10630</v>
      </c>
      <c r="E3332" s="6">
        <v>10630</v>
      </c>
      <c r="F3332" s="6">
        <f>E3332*0.05</f>
        <v>531.5</v>
      </c>
      <c r="G3332" s="6"/>
      <c r="H3332" s="31">
        <f>E3332-F3332</f>
        <v>10098.5</v>
      </c>
      <c r="I3332" s="6">
        <f>+I3331+G3332-H3332</f>
        <v>2205795.7130000005</v>
      </c>
      <c r="J3332" s="20" t="s">
        <v>7525</v>
      </c>
      <c r="K3332" s="7">
        <v>5</v>
      </c>
      <c r="L3332" s="49" t="s">
        <v>5606</v>
      </c>
    </row>
    <row r="3333" spans="1:12" x14ac:dyDescent="0.2">
      <c r="A3333" s="105">
        <v>42465</v>
      </c>
      <c r="B3333" s="7">
        <v>7847</v>
      </c>
      <c r="C3333" s="20" t="s">
        <v>7524</v>
      </c>
      <c r="D3333" s="6">
        <v>368</v>
      </c>
      <c r="E3333" s="6">
        <v>368</v>
      </c>
      <c r="F3333" s="6"/>
      <c r="G3333" s="6"/>
      <c r="H3333" s="31">
        <f>E3333-F3333</f>
        <v>368</v>
      </c>
      <c r="I3333" s="6">
        <f>+I3332+G3333-H3333</f>
        <v>2205427.7130000005</v>
      </c>
      <c r="J3333" s="20" t="s">
        <v>7523</v>
      </c>
      <c r="K3333" s="7">
        <v>5</v>
      </c>
      <c r="L3333" s="49" t="s">
        <v>5606</v>
      </c>
    </row>
    <row r="3334" spans="1:12" x14ac:dyDescent="0.2">
      <c r="A3334" s="105">
        <v>42465</v>
      </c>
      <c r="B3334" s="7">
        <v>7848</v>
      </c>
      <c r="C3334" s="20" t="s">
        <v>7522</v>
      </c>
      <c r="D3334" s="6">
        <v>10960</v>
      </c>
      <c r="E3334" s="6">
        <v>10960</v>
      </c>
      <c r="F3334" s="6">
        <v>350</v>
      </c>
      <c r="G3334" s="6"/>
      <c r="H3334" s="31">
        <f>E3334-F3334</f>
        <v>10610</v>
      </c>
      <c r="I3334" s="6">
        <f>+I3333+G3334-H3334</f>
        <v>2194817.7130000005</v>
      </c>
      <c r="J3334" s="20" t="s">
        <v>7521</v>
      </c>
      <c r="K3334" s="7">
        <v>5</v>
      </c>
      <c r="L3334" s="49" t="s">
        <v>5606</v>
      </c>
    </row>
    <row r="3335" spans="1:12" x14ac:dyDescent="0.2">
      <c r="A3335" s="105">
        <v>42465</v>
      </c>
      <c r="B3335" s="7">
        <v>7849</v>
      </c>
      <c r="C3335" s="20" t="s">
        <v>5564</v>
      </c>
      <c r="D3335" s="6">
        <v>12078.76</v>
      </c>
      <c r="E3335" s="6">
        <v>12078.76</v>
      </c>
      <c r="F3335" s="6">
        <v>511.81</v>
      </c>
      <c r="G3335" s="6"/>
      <c r="H3335" s="31">
        <f>E3335-F3335</f>
        <v>11566.95</v>
      </c>
      <c r="I3335" s="6">
        <f>+I3334+G3335-H3335</f>
        <v>2183250.7630000003</v>
      </c>
      <c r="J3335" s="20" t="s">
        <v>7123</v>
      </c>
      <c r="K3335" s="7">
        <v>5</v>
      </c>
      <c r="L3335" s="49" t="s">
        <v>5606</v>
      </c>
    </row>
    <row r="3336" spans="1:12" x14ac:dyDescent="0.2">
      <c r="A3336" s="105">
        <v>42465</v>
      </c>
      <c r="B3336" s="7">
        <v>7850</v>
      </c>
      <c r="C3336" s="20" t="s">
        <v>120</v>
      </c>
      <c r="D3336" s="6">
        <v>42372.41</v>
      </c>
      <c r="E3336" s="6">
        <v>42372.41</v>
      </c>
      <c r="F3336" s="6">
        <v>1795.44</v>
      </c>
      <c r="G3336" s="6"/>
      <c r="H3336" s="31">
        <f>E3336-F3336</f>
        <v>40576.97</v>
      </c>
      <c r="I3336" s="6">
        <f>+I3335+G3336-H3336</f>
        <v>2142673.7930000001</v>
      </c>
      <c r="J3336" s="20" t="s">
        <v>3481</v>
      </c>
      <c r="K3336" s="7">
        <v>5</v>
      </c>
      <c r="L3336" s="49" t="s">
        <v>5606</v>
      </c>
    </row>
    <row r="3337" spans="1:12" x14ac:dyDescent="0.2">
      <c r="A3337" s="105">
        <v>42467</v>
      </c>
      <c r="B3337" s="7">
        <v>7851</v>
      </c>
      <c r="C3337" s="19" t="s">
        <v>5996</v>
      </c>
      <c r="D3337" s="6">
        <v>4700</v>
      </c>
      <c r="E3337" s="6">
        <v>4700</v>
      </c>
      <c r="F3337" s="6"/>
      <c r="G3337" s="6"/>
      <c r="H3337" s="31">
        <f>E3337-F3337</f>
        <v>4700</v>
      </c>
      <c r="I3337" s="6">
        <f>+I3336+G3337-H3337</f>
        <v>2137973.7930000001</v>
      </c>
      <c r="J3337" s="19" t="s">
        <v>7364</v>
      </c>
      <c r="K3337" s="7">
        <v>5</v>
      </c>
      <c r="L3337" s="49" t="s">
        <v>5606</v>
      </c>
    </row>
    <row r="3338" spans="1:12" x14ac:dyDescent="0.2">
      <c r="A3338" s="105">
        <v>42472</v>
      </c>
      <c r="B3338" s="7">
        <v>7852</v>
      </c>
      <c r="C3338" s="20" t="s">
        <v>5971</v>
      </c>
      <c r="D3338" s="6">
        <v>1700</v>
      </c>
      <c r="E3338" s="6">
        <v>1700</v>
      </c>
      <c r="F3338" s="6"/>
      <c r="G3338" s="6"/>
      <c r="H3338" s="31">
        <f>E3338-F3338</f>
        <v>1700</v>
      </c>
      <c r="I3338" s="6">
        <f>+I3337+G3338-H3338</f>
        <v>2136273.7930000001</v>
      </c>
      <c r="J3338" s="20" t="s">
        <v>6080</v>
      </c>
      <c r="K3338" s="7"/>
      <c r="L3338" s="49" t="s">
        <v>5606</v>
      </c>
    </row>
    <row r="3339" spans="1:12" x14ac:dyDescent="0.2">
      <c r="A3339" s="105">
        <v>42473</v>
      </c>
      <c r="B3339" s="7">
        <v>7853</v>
      </c>
      <c r="C3339" s="19" t="s">
        <v>5790</v>
      </c>
      <c r="D3339" s="6"/>
      <c r="E3339" s="6"/>
      <c r="F3339" s="6">
        <f>E3339*0.05</f>
        <v>0</v>
      </c>
      <c r="G3339" s="6"/>
      <c r="H3339" s="5">
        <f>E3339-F3339</f>
        <v>0</v>
      </c>
      <c r="I3339" s="6">
        <f>+I3338+G3339-H3339</f>
        <v>2136273.7930000001</v>
      </c>
      <c r="J3339" s="19" t="s">
        <v>5790</v>
      </c>
      <c r="K3339" s="7">
        <v>5</v>
      </c>
    </row>
    <row r="3340" spans="1:12" x14ac:dyDescent="0.2">
      <c r="A3340" s="105">
        <v>42474</v>
      </c>
      <c r="B3340" s="7">
        <v>7854</v>
      </c>
      <c r="C3340" s="19" t="s">
        <v>5996</v>
      </c>
      <c r="D3340" s="6">
        <v>4700</v>
      </c>
      <c r="E3340" s="6">
        <v>4700</v>
      </c>
      <c r="F3340" s="6"/>
      <c r="G3340" s="6"/>
      <c r="H3340" s="31">
        <f>E3340-F3340</f>
        <v>4700</v>
      </c>
      <c r="I3340" s="6">
        <f>+I3339+G3340-H3340</f>
        <v>2131573.7930000001</v>
      </c>
      <c r="J3340" s="19" t="s">
        <v>7364</v>
      </c>
      <c r="K3340" s="7">
        <v>5</v>
      </c>
      <c r="L3340" s="49" t="s">
        <v>5606</v>
      </c>
    </row>
    <row r="3341" spans="1:12" x14ac:dyDescent="0.2">
      <c r="A3341" s="105">
        <v>42479</v>
      </c>
      <c r="B3341" s="7">
        <v>7855</v>
      </c>
      <c r="C3341" s="19" t="s">
        <v>7380</v>
      </c>
      <c r="D3341" s="6">
        <v>10000</v>
      </c>
      <c r="E3341" s="6">
        <v>10000</v>
      </c>
      <c r="F3341" s="6">
        <f>E3341*0.05</f>
        <v>500</v>
      </c>
      <c r="G3341" s="6"/>
      <c r="H3341" s="31">
        <f>E3341-F3341</f>
        <v>9500</v>
      </c>
      <c r="I3341" s="6">
        <f>+I3340+G3341-H3341</f>
        <v>2122073.7930000001</v>
      </c>
      <c r="J3341" s="19" t="s">
        <v>7520</v>
      </c>
      <c r="K3341" s="7">
        <v>5</v>
      </c>
      <c r="L3341" s="49" t="s">
        <v>5606</v>
      </c>
    </row>
    <row r="3342" spans="1:12" x14ac:dyDescent="0.2">
      <c r="A3342" s="105">
        <v>42480</v>
      </c>
      <c r="B3342" s="7">
        <v>7856</v>
      </c>
      <c r="C3342" s="19" t="s">
        <v>5971</v>
      </c>
      <c r="D3342" s="6">
        <v>1500</v>
      </c>
      <c r="E3342" s="6">
        <v>1500</v>
      </c>
      <c r="F3342" s="6"/>
      <c r="G3342" s="6"/>
      <c r="H3342" s="5">
        <f>E3342-F3342</f>
        <v>1500</v>
      </c>
      <c r="I3342" s="6">
        <f>+I3341+G3342-H3342</f>
        <v>2120573.7930000001</v>
      </c>
      <c r="J3342" s="19" t="s">
        <v>6080</v>
      </c>
      <c r="K3342" s="7"/>
      <c r="L3342" s="49" t="s">
        <v>5606</v>
      </c>
    </row>
    <row r="3343" spans="1:12" x14ac:dyDescent="0.2">
      <c r="A3343" s="105">
        <v>42481</v>
      </c>
      <c r="B3343" s="7">
        <v>7857</v>
      </c>
      <c r="C3343" s="19" t="s">
        <v>5996</v>
      </c>
      <c r="D3343" s="6">
        <v>4700</v>
      </c>
      <c r="E3343" s="6">
        <v>4700</v>
      </c>
      <c r="F3343" s="6"/>
      <c r="G3343" s="6"/>
      <c r="H3343" s="31">
        <f>E3343-F3343</f>
        <v>4700</v>
      </c>
      <c r="I3343" s="6">
        <f>+I3342+G3343-H3343</f>
        <v>2115873.7930000001</v>
      </c>
      <c r="J3343" s="19" t="s">
        <v>7364</v>
      </c>
      <c r="K3343" s="7">
        <v>5</v>
      </c>
      <c r="L3343" s="49" t="s">
        <v>5606</v>
      </c>
    </row>
    <row r="3344" spans="1:12" x14ac:dyDescent="0.2">
      <c r="A3344" s="105">
        <v>42486</v>
      </c>
      <c r="B3344" s="7"/>
      <c r="C3344" s="19" t="s">
        <v>6097</v>
      </c>
      <c r="D3344" s="6"/>
      <c r="E3344" s="6"/>
      <c r="F3344" s="6"/>
      <c r="G3344" s="6">
        <v>1224815.02</v>
      </c>
      <c r="H3344" s="5"/>
      <c r="I3344" s="6">
        <f>+I3343+G3344-H3344</f>
        <v>3340688.8130000001</v>
      </c>
      <c r="J3344" s="19"/>
      <c r="K3344" s="7"/>
    </row>
    <row r="3345" spans="1:12" x14ac:dyDescent="0.2">
      <c r="A3345" s="105">
        <v>42486</v>
      </c>
      <c r="B3345" s="7">
        <v>7858</v>
      </c>
      <c r="C3345" s="20" t="s">
        <v>6478</v>
      </c>
      <c r="D3345" s="6">
        <v>70545.820000000007</v>
      </c>
      <c r="E3345" s="6">
        <v>70545.820000000007</v>
      </c>
      <c r="F3345" s="6"/>
      <c r="G3345" s="6"/>
      <c r="H3345" s="5">
        <f>E3345-F3345</f>
        <v>70545.820000000007</v>
      </c>
      <c r="I3345" s="6">
        <f>+I3344+G3345-H3345</f>
        <v>3270142.9930000002</v>
      </c>
      <c r="J3345" s="20" t="s">
        <v>7339</v>
      </c>
      <c r="K3345" s="7">
        <v>5</v>
      </c>
      <c r="L3345" s="49" t="s">
        <v>5606</v>
      </c>
    </row>
    <row r="3346" spans="1:12" x14ac:dyDescent="0.2">
      <c r="A3346" s="105">
        <v>42487</v>
      </c>
      <c r="B3346" s="7">
        <v>7859</v>
      </c>
      <c r="C3346" s="20" t="s">
        <v>7252</v>
      </c>
      <c r="D3346" s="6">
        <v>7600</v>
      </c>
      <c r="E3346" s="6">
        <v>7600</v>
      </c>
      <c r="F3346" s="6"/>
      <c r="G3346" s="6"/>
      <c r="H3346" s="31">
        <f>E3346-F3346</f>
        <v>7600</v>
      </c>
      <c r="I3346" s="6">
        <f>+I3345+G3346-H3346</f>
        <v>3262542.9930000002</v>
      </c>
      <c r="J3346" s="20" t="s">
        <v>6798</v>
      </c>
      <c r="K3346" s="7"/>
      <c r="L3346" s="49" t="s">
        <v>5606</v>
      </c>
    </row>
    <row r="3347" spans="1:12" x14ac:dyDescent="0.2">
      <c r="A3347" s="105">
        <v>42487</v>
      </c>
      <c r="B3347" s="7">
        <v>7860</v>
      </c>
      <c r="C3347" s="20" t="s">
        <v>6093</v>
      </c>
      <c r="D3347" s="6">
        <v>2900</v>
      </c>
      <c r="E3347" s="6">
        <v>2900</v>
      </c>
      <c r="F3347" s="6"/>
      <c r="G3347" s="6"/>
      <c r="H3347" s="31">
        <f>E3347-F3347</f>
        <v>2900</v>
      </c>
      <c r="I3347" s="6">
        <f>+I3346+G3347-H3347</f>
        <v>3259642.9930000002</v>
      </c>
      <c r="J3347" s="20" t="s">
        <v>6798</v>
      </c>
      <c r="K3347" s="7"/>
      <c r="L3347" s="49" t="s">
        <v>5606</v>
      </c>
    </row>
    <row r="3348" spans="1:12" x14ac:dyDescent="0.2">
      <c r="A3348" s="105">
        <v>42487</v>
      </c>
      <c r="B3348" s="7">
        <v>7861</v>
      </c>
      <c r="C3348" s="20" t="s">
        <v>7446</v>
      </c>
      <c r="D3348" s="6">
        <v>17500</v>
      </c>
      <c r="E3348" s="6">
        <v>17500</v>
      </c>
      <c r="F3348" s="6"/>
      <c r="G3348" s="6"/>
      <c r="H3348" s="31">
        <f>E3348-F3348</f>
        <v>17500</v>
      </c>
      <c r="I3348" s="6">
        <f>+I3347+G3348-H3348</f>
        <v>3242142.9930000002</v>
      </c>
      <c r="J3348" s="20" t="s">
        <v>6400</v>
      </c>
      <c r="K3348" s="7"/>
      <c r="L3348" s="49" t="s">
        <v>5606</v>
      </c>
    </row>
    <row r="3349" spans="1:12" x14ac:dyDescent="0.2">
      <c r="A3349" s="105">
        <v>42487</v>
      </c>
      <c r="B3349" s="7">
        <v>7862</v>
      </c>
      <c r="C3349" s="20" t="s">
        <v>7413</v>
      </c>
      <c r="D3349" s="6">
        <v>6600</v>
      </c>
      <c r="E3349" s="6">
        <v>6600</v>
      </c>
      <c r="F3349" s="6"/>
      <c r="G3349" s="6"/>
      <c r="H3349" s="31">
        <f>E3349-F3349</f>
        <v>6600</v>
      </c>
      <c r="I3349" s="6">
        <f>+I3348+G3349-H3349</f>
        <v>3235542.9930000002</v>
      </c>
      <c r="J3349" s="20" t="s">
        <v>6798</v>
      </c>
      <c r="K3349" s="7"/>
      <c r="L3349" s="49" t="s">
        <v>5606</v>
      </c>
    </row>
    <row r="3350" spans="1:12" x14ac:dyDescent="0.2">
      <c r="A3350" s="105">
        <v>42487</v>
      </c>
      <c r="B3350" s="7">
        <v>7863</v>
      </c>
      <c r="C3350" s="20" t="s">
        <v>7492</v>
      </c>
      <c r="D3350" s="6">
        <v>6500</v>
      </c>
      <c r="E3350" s="6">
        <v>6500</v>
      </c>
      <c r="F3350" s="6"/>
      <c r="G3350" s="6"/>
      <c r="H3350" s="31">
        <f>E3350-F3350</f>
        <v>6500</v>
      </c>
      <c r="I3350" s="6">
        <f>+I3349+G3350-H3350</f>
        <v>3229042.9930000002</v>
      </c>
      <c r="J3350" s="20" t="s">
        <v>6798</v>
      </c>
      <c r="K3350" s="7"/>
      <c r="L3350" s="49" t="s">
        <v>5606</v>
      </c>
    </row>
    <row r="3351" spans="1:12" x14ac:dyDescent="0.2">
      <c r="A3351" s="105">
        <v>42487</v>
      </c>
      <c r="B3351" s="7">
        <v>7864</v>
      </c>
      <c r="C3351" s="20" t="s">
        <v>7247</v>
      </c>
      <c r="D3351" s="6">
        <v>1500</v>
      </c>
      <c r="E3351" s="6">
        <v>1500</v>
      </c>
      <c r="F3351" s="6"/>
      <c r="G3351" s="6"/>
      <c r="H3351" s="31">
        <f>E3351-F3351</f>
        <v>1500</v>
      </c>
      <c r="I3351" s="6">
        <f>+I3350+G3351-H3351</f>
        <v>3227542.9930000002</v>
      </c>
      <c r="J3351" s="20" t="s">
        <v>7089</v>
      </c>
      <c r="K3351" s="7"/>
      <c r="L3351" s="49" t="s">
        <v>5606</v>
      </c>
    </row>
    <row r="3352" spans="1:12" x14ac:dyDescent="0.2">
      <c r="A3352" s="105">
        <v>42487</v>
      </c>
      <c r="B3352" s="7"/>
      <c r="C3352" s="19" t="s">
        <v>6213</v>
      </c>
      <c r="D3352" s="6">
        <v>506100</v>
      </c>
      <c r="E3352" s="6">
        <v>506100</v>
      </c>
      <c r="F3352" s="6"/>
      <c r="G3352" s="6"/>
      <c r="H3352" s="31">
        <f>E3352-F3352</f>
        <v>506100</v>
      </c>
      <c r="I3352" s="6">
        <f>+I3351+G3352-H3352</f>
        <v>2721442.9930000002</v>
      </c>
      <c r="J3352" s="20" t="s">
        <v>7519</v>
      </c>
      <c r="K3352" s="7"/>
      <c r="L3352" s="118"/>
    </row>
    <row r="3353" spans="1:12" x14ac:dyDescent="0.2">
      <c r="A3353" s="105">
        <v>42488</v>
      </c>
      <c r="B3353" s="7">
        <v>7865</v>
      </c>
      <c r="C3353" s="19" t="s">
        <v>6015</v>
      </c>
      <c r="D3353" s="6">
        <v>9190.18</v>
      </c>
      <c r="E3353" s="6">
        <v>9190.18</v>
      </c>
      <c r="F3353" s="6"/>
      <c r="G3353" s="6"/>
      <c r="H3353" s="31">
        <f>E3353-F3353</f>
        <v>9190.18</v>
      </c>
      <c r="I3353" s="6">
        <f>+I3352+G3353-H3353</f>
        <v>2712252.8130000001</v>
      </c>
      <c r="J3353" s="19" t="s">
        <v>7518</v>
      </c>
      <c r="K3353" s="7"/>
      <c r="L3353" s="49" t="s">
        <v>5606</v>
      </c>
    </row>
    <row r="3354" spans="1:12" x14ac:dyDescent="0.2">
      <c r="A3354" s="105">
        <v>42488</v>
      </c>
      <c r="B3354" s="7">
        <v>7866</v>
      </c>
      <c r="C3354" s="19" t="s">
        <v>5996</v>
      </c>
      <c r="D3354" s="6">
        <v>4700</v>
      </c>
      <c r="E3354" s="6">
        <v>4700</v>
      </c>
      <c r="F3354" s="6"/>
      <c r="G3354" s="6"/>
      <c r="H3354" s="31">
        <f>E3354-F3354</f>
        <v>4700</v>
      </c>
      <c r="I3354" s="6">
        <f>+I3353+G3354-H3354</f>
        <v>2707552.8130000001</v>
      </c>
      <c r="J3354" s="19" t="s">
        <v>7364</v>
      </c>
      <c r="K3354" s="7">
        <v>5</v>
      </c>
      <c r="L3354" s="49" t="s">
        <v>5606</v>
      </c>
    </row>
    <row r="3355" spans="1:12" x14ac:dyDescent="0.2">
      <c r="A3355" s="105">
        <v>42488</v>
      </c>
      <c r="B3355" s="7">
        <v>7867</v>
      </c>
      <c r="C3355" s="19" t="s">
        <v>6015</v>
      </c>
      <c r="D3355" s="6">
        <v>13864.91</v>
      </c>
      <c r="E3355" s="6">
        <v>13864.91</v>
      </c>
      <c r="F3355" s="6"/>
      <c r="G3355" s="6"/>
      <c r="H3355" s="31">
        <f>E3355-F3355</f>
        <v>13864.91</v>
      </c>
      <c r="I3355" s="6">
        <f>+I3354+G3355-H3355</f>
        <v>2693687.9029999999</v>
      </c>
      <c r="J3355" s="19" t="s">
        <v>7517</v>
      </c>
      <c r="K3355" s="7">
        <v>5</v>
      </c>
      <c r="L3355" s="49" t="s">
        <v>5606</v>
      </c>
    </row>
    <row r="3356" spans="1:12" x14ac:dyDescent="0.2">
      <c r="A3356" s="105">
        <v>42488</v>
      </c>
      <c r="B3356" s="7">
        <v>7868</v>
      </c>
      <c r="C3356" s="19" t="s">
        <v>7127</v>
      </c>
      <c r="D3356" s="6">
        <v>5000</v>
      </c>
      <c r="E3356" s="6">
        <v>5000</v>
      </c>
      <c r="F3356" s="6"/>
      <c r="G3356" s="6"/>
      <c r="H3356" s="31">
        <f>E3356-F3356</f>
        <v>5000</v>
      </c>
      <c r="I3356" s="6">
        <f>+I3355+G3356-H3356</f>
        <v>2688687.9029999999</v>
      </c>
      <c r="J3356" s="19" t="s">
        <v>7089</v>
      </c>
      <c r="K3356" s="7"/>
      <c r="L3356" s="49" t="s">
        <v>5606</v>
      </c>
    </row>
    <row r="3357" spans="1:12" x14ac:dyDescent="0.2">
      <c r="A3357" s="105">
        <v>42488</v>
      </c>
      <c r="B3357" s="7">
        <v>7869</v>
      </c>
      <c r="C3357" s="19" t="s">
        <v>5790</v>
      </c>
      <c r="D3357" s="6"/>
      <c r="E3357" s="6"/>
      <c r="F3357" s="6">
        <f>E3357*0.05</f>
        <v>0</v>
      </c>
      <c r="G3357" s="6"/>
      <c r="H3357" s="5">
        <f>E3357-F3357</f>
        <v>0</v>
      </c>
      <c r="I3357" s="6">
        <f>+I3356+G3357-H3357</f>
        <v>2688687.9029999999</v>
      </c>
      <c r="J3357" s="19" t="s">
        <v>5790</v>
      </c>
      <c r="K3357" s="7"/>
    </row>
    <row r="3358" spans="1:12" x14ac:dyDescent="0.2">
      <c r="A3358" s="105">
        <v>42488</v>
      </c>
      <c r="B3358" s="7">
        <v>7870</v>
      </c>
      <c r="C3358" s="19" t="s">
        <v>6701</v>
      </c>
      <c r="D3358" s="6">
        <v>5000</v>
      </c>
      <c r="E3358" s="6">
        <v>5000</v>
      </c>
      <c r="F3358" s="6"/>
      <c r="G3358" s="6"/>
      <c r="H3358" s="31">
        <f>E3358-F3358</f>
        <v>5000</v>
      </c>
      <c r="I3358" s="6">
        <f>+I3357+G3358-H3358</f>
        <v>2683687.9029999999</v>
      </c>
      <c r="J3358" s="19" t="s">
        <v>7167</v>
      </c>
      <c r="K3358" s="7"/>
      <c r="L3358" s="49" t="s">
        <v>5606</v>
      </c>
    </row>
    <row r="3359" spans="1:12" x14ac:dyDescent="0.2">
      <c r="A3359" s="105">
        <v>42488</v>
      </c>
      <c r="B3359" s="7">
        <v>7871</v>
      </c>
      <c r="C3359" s="19" t="s">
        <v>7516</v>
      </c>
      <c r="D3359" s="6">
        <v>5000</v>
      </c>
      <c r="E3359" s="6">
        <v>5000</v>
      </c>
      <c r="F3359" s="6"/>
      <c r="G3359" s="6"/>
      <c r="H3359" s="31">
        <f>E3359-F3359</f>
        <v>5000</v>
      </c>
      <c r="I3359" s="6">
        <f>+I3358+G3359-H3359</f>
        <v>2678687.9029999999</v>
      </c>
      <c r="J3359" s="19" t="s">
        <v>7167</v>
      </c>
      <c r="K3359" s="7"/>
      <c r="L3359" s="49" t="s">
        <v>5606</v>
      </c>
    </row>
    <row r="3360" spans="1:12" x14ac:dyDescent="0.2">
      <c r="A3360" s="105">
        <v>42488</v>
      </c>
      <c r="B3360" s="7">
        <v>7872</v>
      </c>
      <c r="C3360" s="19" t="s">
        <v>7295</v>
      </c>
      <c r="D3360" s="6">
        <v>5000</v>
      </c>
      <c r="E3360" s="6">
        <v>5000</v>
      </c>
      <c r="F3360" s="6"/>
      <c r="G3360" s="6"/>
      <c r="H3360" s="31">
        <f>E3360-F3360</f>
        <v>5000</v>
      </c>
      <c r="I3360" s="6">
        <f>+I3359+G3360-H3360</f>
        <v>2673687.9029999999</v>
      </c>
      <c r="J3360" s="19" t="s">
        <v>7167</v>
      </c>
      <c r="K3360" s="7"/>
      <c r="L3360" s="49" t="s">
        <v>5606</v>
      </c>
    </row>
    <row r="3361" spans="1:12" x14ac:dyDescent="0.2">
      <c r="A3361" s="105">
        <v>42488</v>
      </c>
      <c r="B3361" s="7">
        <v>7873</v>
      </c>
      <c r="C3361" s="19" t="s">
        <v>6015</v>
      </c>
      <c r="D3361" s="6">
        <v>2455.6799999999998</v>
      </c>
      <c r="E3361" s="6">
        <v>2455.6799999999998</v>
      </c>
      <c r="F3361" s="6"/>
      <c r="G3361" s="6"/>
      <c r="H3361" s="31">
        <f>E3361-F3361</f>
        <v>2455.6799999999998</v>
      </c>
      <c r="I3361" s="6">
        <f>+I3360+G3361-H3361</f>
        <v>2671232.2229999998</v>
      </c>
      <c r="J3361" s="19" t="s">
        <v>7515</v>
      </c>
      <c r="K3361" s="7">
        <v>5</v>
      </c>
      <c r="L3361" s="49" t="s">
        <v>5606</v>
      </c>
    </row>
    <row r="3362" spans="1:12" x14ac:dyDescent="0.2">
      <c r="A3362" s="105">
        <v>42489</v>
      </c>
      <c r="B3362" s="7">
        <v>7874</v>
      </c>
      <c r="C3362" s="19" t="s">
        <v>6294</v>
      </c>
      <c r="D3362" s="6">
        <v>10200</v>
      </c>
      <c r="E3362" s="6">
        <v>10200</v>
      </c>
      <c r="F3362" s="6"/>
      <c r="G3362" s="6"/>
      <c r="H3362" s="31">
        <f>E3362-F3362</f>
        <v>10200</v>
      </c>
      <c r="I3362" s="6">
        <f>+I3361+G3362-H3362</f>
        <v>2661032.2229999998</v>
      </c>
      <c r="J3362" s="19" t="s">
        <v>7381</v>
      </c>
      <c r="K3362" s="7"/>
      <c r="L3362" s="49" t="s">
        <v>5606</v>
      </c>
    </row>
    <row r="3363" spans="1:12" x14ac:dyDescent="0.2">
      <c r="A3363" s="105">
        <v>42489</v>
      </c>
      <c r="B3363" s="7">
        <v>7875</v>
      </c>
      <c r="C3363" s="19" t="s">
        <v>2921</v>
      </c>
      <c r="D3363" s="6">
        <v>7000</v>
      </c>
      <c r="E3363" s="6">
        <v>7000</v>
      </c>
      <c r="F3363" s="6"/>
      <c r="G3363" s="6"/>
      <c r="H3363" s="31">
        <f>E3363-F3363</f>
        <v>7000</v>
      </c>
      <c r="I3363" s="6">
        <f>+I3362+G3363-H3363</f>
        <v>2654032.2229999998</v>
      </c>
      <c r="J3363" s="19" t="s">
        <v>5941</v>
      </c>
      <c r="K3363" s="7">
        <v>5</v>
      </c>
      <c r="L3363" s="49" t="s">
        <v>5606</v>
      </c>
    </row>
    <row r="3364" spans="1:12" x14ac:dyDescent="0.2">
      <c r="A3364" s="105">
        <v>42489</v>
      </c>
      <c r="B3364" s="7">
        <v>7876</v>
      </c>
      <c r="C3364" s="19" t="s">
        <v>2921</v>
      </c>
      <c r="D3364" s="6">
        <v>96545</v>
      </c>
      <c r="E3364" s="6">
        <v>96545</v>
      </c>
      <c r="F3364" s="6">
        <v>4145.5</v>
      </c>
      <c r="G3364" s="6"/>
      <c r="H3364" s="31">
        <f>E3364-F3364</f>
        <v>92399.5</v>
      </c>
      <c r="I3364" s="6">
        <f>+I3363+G3364-H3364</f>
        <v>2561632.7229999998</v>
      </c>
      <c r="J3364" s="19" t="s">
        <v>5941</v>
      </c>
      <c r="K3364" s="7">
        <v>5</v>
      </c>
      <c r="L3364" s="49" t="s">
        <v>5606</v>
      </c>
    </row>
    <row r="3365" spans="1:12" x14ac:dyDescent="0.2">
      <c r="A3365" s="105">
        <v>42489</v>
      </c>
      <c r="B3365" s="7">
        <v>7877</v>
      </c>
      <c r="C3365" s="19" t="s">
        <v>7514</v>
      </c>
      <c r="D3365" s="6">
        <v>7700</v>
      </c>
      <c r="E3365" s="6">
        <v>7700</v>
      </c>
      <c r="F3365" s="6"/>
      <c r="G3365" s="6"/>
      <c r="H3365" s="31">
        <f>E3365-F3365</f>
        <v>7700</v>
      </c>
      <c r="I3365" s="6">
        <f>+I3364+G3365-H3365</f>
        <v>2553932.7229999998</v>
      </c>
      <c r="J3365" s="19" t="s">
        <v>7513</v>
      </c>
      <c r="K3365" s="7"/>
      <c r="L3365" s="49" t="s">
        <v>5606</v>
      </c>
    </row>
    <row r="3366" spans="1:12" x14ac:dyDescent="0.2">
      <c r="A3366" s="105">
        <v>42489</v>
      </c>
      <c r="B3366" s="7">
        <v>7878</v>
      </c>
      <c r="C3366" s="20" t="s">
        <v>6929</v>
      </c>
      <c r="D3366" s="6">
        <v>167267.65</v>
      </c>
      <c r="E3366" s="6">
        <v>167267.65</v>
      </c>
      <c r="F3366" s="6">
        <f>E3366*0.05</f>
        <v>8363.3824999999997</v>
      </c>
      <c r="G3366" s="6"/>
      <c r="H3366" s="5">
        <f>E3366-F3366</f>
        <v>158904.26749999999</v>
      </c>
      <c r="I3366" s="6">
        <f>+I3365+G3366-H3366</f>
        <v>2395028.4554999997</v>
      </c>
      <c r="J3366" s="20" t="s">
        <v>7186</v>
      </c>
      <c r="K3366" s="7">
        <v>5</v>
      </c>
      <c r="L3366" s="49" t="s">
        <v>5606</v>
      </c>
    </row>
    <row r="3367" spans="1:12" x14ac:dyDescent="0.2">
      <c r="A3367" s="105">
        <v>42489</v>
      </c>
      <c r="B3367" s="7">
        <v>7879</v>
      </c>
      <c r="C3367" s="20" t="s">
        <v>7294</v>
      </c>
      <c r="D3367" s="6">
        <v>11325</v>
      </c>
      <c r="E3367" s="6">
        <v>11325</v>
      </c>
      <c r="F3367" s="6">
        <f>E3367*0.05</f>
        <v>566.25</v>
      </c>
      <c r="G3367" s="6"/>
      <c r="H3367" s="31">
        <f>E3367-F3367</f>
        <v>10758.75</v>
      </c>
      <c r="I3367" s="6">
        <f>+I3366+G3367-H3367</f>
        <v>2384269.7054999997</v>
      </c>
      <c r="J3367" s="20" t="s">
        <v>2030</v>
      </c>
      <c r="K3367" s="7">
        <v>5</v>
      </c>
      <c r="L3367" s="49" t="s">
        <v>5606</v>
      </c>
    </row>
    <row r="3368" spans="1:12" x14ac:dyDescent="0.2">
      <c r="A3368" s="105">
        <v>42489</v>
      </c>
      <c r="B3368" s="7">
        <v>7880</v>
      </c>
      <c r="C3368" s="19" t="s">
        <v>5790</v>
      </c>
      <c r="D3368" s="6"/>
      <c r="E3368" s="6"/>
      <c r="F3368" s="6">
        <f>E3368*0.05</f>
        <v>0</v>
      </c>
      <c r="G3368" s="6"/>
      <c r="H3368" s="5">
        <f>E3368-F3368</f>
        <v>0</v>
      </c>
      <c r="I3368" s="6">
        <f>+I3367+G3368-H3368</f>
        <v>2384269.7054999997</v>
      </c>
      <c r="J3368" s="19" t="s">
        <v>5790</v>
      </c>
      <c r="K3368" s="7"/>
    </row>
    <row r="3369" spans="1:12" x14ac:dyDescent="0.2">
      <c r="A3369" s="105">
        <v>42489</v>
      </c>
      <c r="B3369" s="7">
        <v>7881</v>
      </c>
      <c r="C3369" s="19" t="s">
        <v>6752</v>
      </c>
      <c r="D3369" s="6">
        <v>45086</v>
      </c>
      <c r="E3369" s="6">
        <v>45086</v>
      </c>
      <c r="F3369" s="6">
        <f>E3369*0.05</f>
        <v>2254.3000000000002</v>
      </c>
      <c r="G3369" s="6"/>
      <c r="H3369" s="31">
        <f>E3369-F3369</f>
        <v>42831.7</v>
      </c>
      <c r="I3369" s="6">
        <f>+I3368+G3369-H3369</f>
        <v>2341438.0054999995</v>
      </c>
      <c r="J3369" s="19" t="s">
        <v>48</v>
      </c>
      <c r="K3369" s="7">
        <v>5</v>
      </c>
      <c r="L3369" s="49" t="s">
        <v>5606</v>
      </c>
    </row>
    <row r="3370" spans="1:12" x14ac:dyDescent="0.2">
      <c r="A3370" s="105">
        <v>42489</v>
      </c>
      <c r="B3370" s="7">
        <v>7882</v>
      </c>
      <c r="C3370" s="19" t="s">
        <v>6291</v>
      </c>
      <c r="D3370" s="6">
        <v>12446.32</v>
      </c>
      <c r="E3370" s="6">
        <v>12446.32</v>
      </c>
      <c r="F3370" s="6">
        <v>622.32000000000005</v>
      </c>
      <c r="G3370" s="6"/>
      <c r="H3370" s="5">
        <f>E3370-F3370</f>
        <v>11824</v>
      </c>
      <c r="I3370" s="6">
        <f>+I3369+G3370-H3370</f>
        <v>2329614.0054999995</v>
      </c>
      <c r="J3370" s="19" t="s">
        <v>7170</v>
      </c>
      <c r="K3370" s="7">
        <v>5</v>
      </c>
      <c r="L3370" s="49" t="s">
        <v>5606</v>
      </c>
    </row>
    <row r="3371" spans="1:12" x14ac:dyDescent="0.2">
      <c r="A3371" s="105">
        <v>42489</v>
      </c>
      <c r="B3371" s="7">
        <v>7883</v>
      </c>
      <c r="C3371" s="19" t="s">
        <v>5790</v>
      </c>
      <c r="D3371" s="6"/>
      <c r="E3371" s="6"/>
      <c r="F3371" s="6">
        <f>E3371*0.05</f>
        <v>0</v>
      </c>
      <c r="G3371" s="6"/>
      <c r="H3371" s="5">
        <f>E3371-F3371</f>
        <v>0</v>
      </c>
      <c r="I3371" s="6">
        <f>+I3370+G3371-H3371</f>
        <v>2329614.0054999995</v>
      </c>
      <c r="J3371" s="19" t="s">
        <v>5790</v>
      </c>
      <c r="K3371" s="7"/>
      <c r="L3371" s="49"/>
    </row>
    <row r="3372" spans="1:12" x14ac:dyDescent="0.2">
      <c r="A3372" s="105">
        <v>42489</v>
      </c>
      <c r="B3372" s="7">
        <v>7884</v>
      </c>
      <c r="C3372" s="19" t="s">
        <v>126</v>
      </c>
      <c r="D3372" s="6">
        <v>3018</v>
      </c>
      <c r="E3372" s="6">
        <v>3018</v>
      </c>
      <c r="F3372" s="6">
        <f>E3372*0.05</f>
        <v>150.9</v>
      </c>
      <c r="G3372" s="6"/>
      <c r="H3372" s="5">
        <f>E3372-F3372</f>
        <v>2867.1</v>
      </c>
      <c r="I3372" s="6">
        <f>+I3371+G3372-H3372</f>
        <v>2326746.9054999994</v>
      </c>
      <c r="J3372" s="19" t="s">
        <v>5851</v>
      </c>
      <c r="K3372" s="7">
        <v>5</v>
      </c>
      <c r="L3372" s="49" t="s">
        <v>5606</v>
      </c>
    </row>
    <row r="3373" spans="1:12" x14ac:dyDescent="0.2">
      <c r="A3373" s="105"/>
      <c r="B3373" s="7"/>
      <c r="C3373" s="20" t="s">
        <v>7512</v>
      </c>
      <c r="D3373" s="6"/>
      <c r="E3373" s="6"/>
      <c r="F3373" s="6"/>
      <c r="G3373" s="6">
        <v>105.36</v>
      </c>
      <c r="H3373" s="5">
        <f>E3373-F3373</f>
        <v>0</v>
      </c>
      <c r="I3373" s="6">
        <f>+I3372+G3373-H3373</f>
        <v>2326852.2654999993</v>
      </c>
      <c r="J3373" s="19"/>
      <c r="K3373" s="7"/>
    </row>
    <row r="3374" spans="1:12" x14ac:dyDescent="0.2">
      <c r="A3374" s="105"/>
      <c r="B3374" s="7"/>
      <c r="C3374" s="20" t="s">
        <v>7117</v>
      </c>
      <c r="D3374" s="6">
        <v>2078.59</v>
      </c>
      <c r="E3374" s="6">
        <v>2078.59</v>
      </c>
      <c r="F3374" s="6"/>
      <c r="G3374" s="6"/>
      <c r="H3374" s="5">
        <f>E3374-F3374</f>
        <v>2078.59</v>
      </c>
      <c r="I3374" s="6">
        <f>+I3373+G3374-H3374</f>
        <v>2324773.6754999994</v>
      </c>
      <c r="J3374" s="19"/>
      <c r="K3374" s="7"/>
    </row>
    <row r="3375" spans="1:12" ht="15" x14ac:dyDescent="0.25">
      <c r="A3375" s="19"/>
      <c r="B3375" s="7"/>
      <c r="C3375" s="112" t="s">
        <v>7511</v>
      </c>
      <c r="D3375" s="6"/>
      <c r="E3375" s="6"/>
      <c r="F3375" s="6">
        <f>E3375*0.05</f>
        <v>0</v>
      </c>
      <c r="G3375" s="6"/>
      <c r="H3375" s="5">
        <f>E3375-F3375</f>
        <v>0</v>
      </c>
      <c r="I3375" s="13">
        <f>+I3374+G3375-H3375</f>
        <v>2324773.6754999994</v>
      </c>
      <c r="J3375" s="19"/>
      <c r="K3375" s="7"/>
    </row>
    <row r="3376" spans="1:12" x14ac:dyDescent="0.2">
      <c r="A3376" s="105">
        <v>42493</v>
      </c>
      <c r="B3376" s="7">
        <v>7885</v>
      </c>
      <c r="C3376" s="20" t="s">
        <v>2943</v>
      </c>
      <c r="D3376" s="6">
        <v>43282.400000000001</v>
      </c>
      <c r="E3376" s="6">
        <v>43282.400000000001</v>
      </c>
      <c r="F3376" s="6">
        <v>1751.47</v>
      </c>
      <c r="G3376" s="6"/>
      <c r="H3376" s="5">
        <f>E3376-F3376</f>
        <v>41530.93</v>
      </c>
      <c r="I3376" s="6">
        <f>+I3375+G3376-H3376</f>
        <v>2283242.7454999993</v>
      </c>
      <c r="J3376" s="19" t="s">
        <v>7510</v>
      </c>
      <c r="K3376" s="7">
        <v>5</v>
      </c>
      <c r="L3376" s="49" t="s">
        <v>5606</v>
      </c>
    </row>
    <row r="3377" spans="1:12" x14ac:dyDescent="0.2">
      <c r="A3377" s="105">
        <v>42493</v>
      </c>
      <c r="B3377" s="7">
        <v>7886</v>
      </c>
      <c r="C3377" s="19" t="s">
        <v>7509</v>
      </c>
      <c r="D3377" s="6">
        <v>80000</v>
      </c>
      <c r="E3377" s="6">
        <v>80000</v>
      </c>
      <c r="F3377" s="6">
        <f>E3377*0.05</f>
        <v>4000</v>
      </c>
      <c r="G3377" s="6"/>
      <c r="H3377" s="5">
        <f>E3377-F3377</f>
        <v>76000</v>
      </c>
      <c r="I3377" s="6">
        <f>+I3376+G3377-H3377</f>
        <v>2207242.7454999993</v>
      </c>
      <c r="J3377" s="19" t="s">
        <v>7154</v>
      </c>
      <c r="K3377" s="7"/>
      <c r="L3377" s="49" t="s">
        <v>5606</v>
      </c>
    </row>
    <row r="3378" spans="1:12" x14ac:dyDescent="0.2">
      <c r="A3378" s="105">
        <v>42495</v>
      </c>
      <c r="B3378" s="7">
        <v>7887</v>
      </c>
      <c r="C3378" s="19" t="s">
        <v>6226</v>
      </c>
      <c r="D3378" s="6">
        <v>16345.5</v>
      </c>
      <c r="E3378" s="6">
        <v>16345.5</v>
      </c>
      <c r="F3378" s="6">
        <f>E3378*0.05</f>
        <v>817.27500000000009</v>
      </c>
      <c r="G3378" s="6"/>
      <c r="H3378" s="5">
        <f>E3378-F3378</f>
        <v>15528.225</v>
      </c>
      <c r="I3378" s="6">
        <f>+I3377+G3378-H3378</f>
        <v>2191714.5204999992</v>
      </c>
      <c r="J3378" s="19" t="s">
        <v>128</v>
      </c>
      <c r="K3378" s="7">
        <v>5</v>
      </c>
      <c r="L3378" s="49" t="s">
        <v>5606</v>
      </c>
    </row>
    <row r="3379" spans="1:12" x14ac:dyDescent="0.2">
      <c r="A3379" s="105">
        <v>42495</v>
      </c>
      <c r="B3379" s="7">
        <v>7888</v>
      </c>
      <c r="C3379" s="20" t="s">
        <v>5871</v>
      </c>
      <c r="D3379" s="6">
        <v>10296</v>
      </c>
      <c r="E3379" s="6">
        <v>10296</v>
      </c>
      <c r="F3379" s="6">
        <f>E3379*0.05</f>
        <v>514.80000000000007</v>
      </c>
      <c r="G3379" s="6"/>
      <c r="H3379" s="5">
        <f>E3379-F3379</f>
        <v>9781.2000000000007</v>
      </c>
      <c r="I3379" s="6">
        <f>+I3378+G3379-H3379</f>
        <v>2181933.320499999</v>
      </c>
      <c r="J3379" s="20" t="s">
        <v>7293</v>
      </c>
      <c r="K3379" s="7">
        <v>5</v>
      </c>
      <c r="L3379" s="49" t="s">
        <v>5606</v>
      </c>
    </row>
    <row r="3380" spans="1:12" x14ac:dyDescent="0.2">
      <c r="A3380" s="19"/>
      <c r="B3380" s="7">
        <v>7889</v>
      </c>
      <c r="C3380" s="20" t="s">
        <v>5790</v>
      </c>
      <c r="D3380" s="6"/>
      <c r="E3380" s="6"/>
      <c r="F3380" s="6">
        <f>E3380*0.05</f>
        <v>0</v>
      </c>
      <c r="G3380" s="6"/>
      <c r="H3380" s="5">
        <f>E3380-F3380</f>
        <v>0</v>
      </c>
      <c r="I3380" s="6">
        <f>+I3379+G3380-H3380</f>
        <v>2181933.320499999</v>
      </c>
      <c r="J3380" s="20" t="s">
        <v>5790</v>
      </c>
      <c r="K3380" s="7"/>
      <c r="L3380" s="49"/>
    </row>
    <row r="3381" spans="1:12" x14ac:dyDescent="0.2">
      <c r="A3381" s="105">
        <v>42495</v>
      </c>
      <c r="B3381" s="7">
        <v>7890</v>
      </c>
      <c r="C3381" s="20" t="s">
        <v>6206</v>
      </c>
      <c r="D3381" s="6">
        <v>5500</v>
      </c>
      <c r="E3381" s="6">
        <v>5500</v>
      </c>
      <c r="F3381" s="6"/>
      <c r="G3381" s="6"/>
      <c r="H3381" s="5">
        <f>E3381-F3381</f>
        <v>5500</v>
      </c>
      <c r="I3381" s="6">
        <f>+I3380+G3381-H3381</f>
        <v>2176433.320499999</v>
      </c>
      <c r="J3381" s="20" t="s">
        <v>7508</v>
      </c>
      <c r="K3381" s="7"/>
      <c r="L3381" s="49" t="s">
        <v>5606</v>
      </c>
    </row>
    <row r="3382" spans="1:12" x14ac:dyDescent="0.2">
      <c r="A3382" s="105">
        <v>42495</v>
      </c>
      <c r="B3382" s="7">
        <v>7891</v>
      </c>
      <c r="C3382" s="20" t="s">
        <v>7507</v>
      </c>
      <c r="D3382" s="6">
        <v>3000</v>
      </c>
      <c r="E3382" s="6">
        <v>3000</v>
      </c>
      <c r="F3382" s="6"/>
      <c r="G3382" s="6"/>
      <c r="H3382" s="5">
        <f>E3382-F3382</f>
        <v>3000</v>
      </c>
      <c r="I3382" s="6">
        <f>+I3381+G3382-H3382</f>
        <v>2173433.320499999</v>
      </c>
      <c r="J3382" s="20" t="s">
        <v>7506</v>
      </c>
      <c r="K3382" s="7"/>
      <c r="L3382" s="49" t="s">
        <v>5606</v>
      </c>
    </row>
    <row r="3383" spans="1:12" x14ac:dyDescent="0.2">
      <c r="A3383" s="105">
        <v>42495</v>
      </c>
      <c r="B3383" s="7">
        <v>7892</v>
      </c>
      <c r="C3383" s="19" t="s">
        <v>7505</v>
      </c>
      <c r="D3383" s="6">
        <v>1500</v>
      </c>
      <c r="E3383" s="6">
        <v>1500</v>
      </c>
      <c r="F3383" s="6"/>
      <c r="G3383" s="6"/>
      <c r="H3383" s="5">
        <f>E3383-F3383</f>
        <v>1500</v>
      </c>
      <c r="I3383" s="6">
        <f>+I3382+G3383-H3383</f>
        <v>2171933.320499999</v>
      </c>
      <c r="J3383" s="19" t="s">
        <v>7504</v>
      </c>
      <c r="K3383" s="7"/>
      <c r="L3383" s="49" t="s">
        <v>5606</v>
      </c>
    </row>
    <row r="3384" spans="1:12" x14ac:dyDescent="0.2">
      <c r="A3384" s="105">
        <v>42495</v>
      </c>
      <c r="B3384" s="7">
        <v>7893</v>
      </c>
      <c r="C3384" s="20" t="s">
        <v>120</v>
      </c>
      <c r="D3384" s="6">
        <v>38155.11</v>
      </c>
      <c r="E3384" s="6">
        <v>38155.11</v>
      </c>
      <c r="F3384" s="6">
        <v>1621.31</v>
      </c>
      <c r="G3384" s="6"/>
      <c r="H3384" s="5">
        <f>E3384-F3384</f>
        <v>36533.800000000003</v>
      </c>
      <c r="I3384" s="6">
        <f>+I3383+G3384-H3384</f>
        <v>2135399.5204999992</v>
      </c>
      <c r="J3384" s="20" t="s">
        <v>3481</v>
      </c>
      <c r="K3384" s="7">
        <v>5</v>
      </c>
      <c r="L3384" s="49" t="s">
        <v>5606</v>
      </c>
    </row>
    <row r="3385" spans="1:12" x14ac:dyDescent="0.2">
      <c r="A3385" s="105">
        <v>42495</v>
      </c>
      <c r="B3385" s="7">
        <v>7894</v>
      </c>
      <c r="C3385" s="19" t="s">
        <v>7503</v>
      </c>
      <c r="D3385" s="6">
        <v>27856.99</v>
      </c>
      <c r="E3385" s="6">
        <v>27856.99</v>
      </c>
      <c r="F3385" s="6">
        <v>1149.48</v>
      </c>
      <c r="G3385" s="6"/>
      <c r="H3385" s="5">
        <f>E3385-F3385</f>
        <v>26707.510000000002</v>
      </c>
      <c r="I3385" s="6">
        <f>+I3384+G3385-H3385</f>
        <v>2108692.0104999994</v>
      </c>
      <c r="J3385" s="19" t="s">
        <v>7423</v>
      </c>
      <c r="K3385" s="7">
        <v>5</v>
      </c>
      <c r="L3385" s="49" t="s">
        <v>5606</v>
      </c>
    </row>
    <row r="3386" spans="1:12" x14ac:dyDescent="0.2">
      <c r="A3386" s="105">
        <v>42495</v>
      </c>
      <c r="B3386" s="7">
        <v>7895</v>
      </c>
      <c r="C3386" s="19" t="s">
        <v>5996</v>
      </c>
      <c r="D3386" s="6">
        <v>4700</v>
      </c>
      <c r="E3386" s="6">
        <v>4700</v>
      </c>
      <c r="F3386" s="6"/>
      <c r="G3386" s="6"/>
      <c r="H3386" s="5">
        <f>E3386-F3386</f>
        <v>4700</v>
      </c>
      <c r="I3386" s="6">
        <f>+I3385+G3386-H3386</f>
        <v>2103992.0104999994</v>
      </c>
      <c r="J3386" s="19" t="s">
        <v>7364</v>
      </c>
      <c r="K3386" s="7">
        <v>5</v>
      </c>
      <c r="L3386" s="49" t="s">
        <v>5606</v>
      </c>
    </row>
    <row r="3387" spans="1:12" x14ac:dyDescent="0.2">
      <c r="A3387" s="105">
        <v>42495</v>
      </c>
      <c r="B3387" s="7">
        <v>7896</v>
      </c>
      <c r="C3387" s="19" t="s">
        <v>7502</v>
      </c>
      <c r="D3387" s="6">
        <v>29500</v>
      </c>
      <c r="E3387" s="6">
        <v>29500</v>
      </c>
      <c r="F3387" s="6">
        <v>1025</v>
      </c>
      <c r="G3387" s="6"/>
      <c r="H3387" s="5">
        <f>E3387-F3387</f>
        <v>28475</v>
      </c>
      <c r="I3387" s="6">
        <f>+I3386+G3387-H3387</f>
        <v>2075517.0104999994</v>
      </c>
      <c r="J3387" s="19" t="s">
        <v>7501</v>
      </c>
      <c r="K3387" s="7">
        <v>5</v>
      </c>
      <c r="L3387" s="49" t="s">
        <v>5606</v>
      </c>
    </row>
    <row r="3388" spans="1:12" x14ac:dyDescent="0.2">
      <c r="A3388" s="105">
        <v>42495</v>
      </c>
      <c r="B3388" s="7">
        <v>7897</v>
      </c>
      <c r="C3388" s="19" t="s">
        <v>5790</v>
      </c>
      <c r="D3388" s="6"/>
      <c r="E3388" s="6"/>
      <c r="F3388" s="6">
        <f>E3388*0.05</f>
        <v>0</v>
      </c>
      <c r="G3388" s="6"/>
      <c r="H3388" s="5">
        <f>E3388-F3388</f>
        <v>0</v>
      </c>
      <c r="I3388" s="6">
        <f>+I3387+G3388-H3388</f>
        <v>2075517.0104999994</v>
      </c>
      <c r="J3388" s="19" t="s">
        <v>5790</v>
      </c>
      <c r="K3388" s="7"/>
    </row>
    <row r="3389" spans="1:12" x14ac:dyDescent="0.2">
      <c r="A3389" s="105">
        <v>42495</v>
      </c>
      <c r="B3389" s="7">
        <v>7898</v>
      </c>
      <c r="C3389" s="19" t="s">
        <v>582</v>
      </c>
      <c r="D3389" s="6">
        <v>4550</v>
      </c>
      <c r="E3389" s="6">
        <v>4550</v>
      </c>
      <c r="F3389" s="6">
        <v>192.8</v>
      </c>
      <c r="G3389" s="6"/>
      <c r="H3389" s="5">
        <f>E3389-F3389</f>
        <v>4357.2</v>
      </c>
      <c r="I3389" s="6">
        <f>+I3388+G3389-H3389</f>
        <v>2071159.8104999994</v>
      </c>
      <c r="J3389" s="19" t="s">
        <v>7500</v>
      </c>
      <c r="K3389" s="7">
        <v>5</v>
      </c>
      <c r="L3389" s="49" t="s">
        <v>5606</v>
      </c>
    </row>
    <row r="3390" spans="1:12" x14ac:dyDescent="0.2">
      <c r="A3390" s="105">
        <v>42495</v>
      </c>
      <c r="B3390" s="7">
        <v>7899</v>
      </c>
      <c r="C3390" s="19" t="s">
        <v>6486</v>
      </c>
      <c r="D3390" s="6">
        <v>3350</v>
      </c>
      <c r="E3390" s="6">
        <v>3350</v>
      </c>
      <c r="F3390" s="6">
        <v>335</v>
      </c>
      <c r="G3390" s="6"/>
      <c r="H3390" s="5">
        <f>E3390-F3390</f>
        <v>3015</v>
      </c>
      <c r="I3390" s="6">
        <f>+I3389+G3390-H3390</f>
        <v>2068144.8104999994</v>
      </c>
      <c r="J3390" s="19" t="s">
        <v>7499</v>
      </c>
      <c r="K3390" s="7">
        <v>5</v>
      </c>
      <c r="L3390" s="49" t="s">
        <v>5606</v>
      </c>
    </row>
    <row r="3391" spans="1:12" x14ac:dyDescent="0.2">
      <c r="A3391" s="105">
        <v>42496</v>
      </c>
      <c r="B3391" s="7">
        <v>7900</v>
      </c>
      <c r="C3391" s="19" t="s">
        <v>7498</v>
      </c>
      <c r="D3391" s="6">
        <v>14625</v>
      </c>
      <c r="E3391" s="6">
        <v>14625</v>
      </c>
      <c r="F3391" s="6"/>
      <c r="G3391" s="6"/>
      <c r="H3391" s="5">
        <f>E3391-F3391</f>
        <v>14625</v>
      </c>
      <c r="I3391" s="6">
        <f>+I3390+G3391-H3391</f>
        <v>2053519.8104999994</v>
      </c>
      <c r="J3391" s="19" t="s">
        <v>7478</v>
      </c>
      <c r="K3391" s="7">
        <v>5</v>
      </c>
      <c r="L3391" s="49" t="s">
        <v>5606</v>
      </c>
    </row>
    <row r="3392" spans="1:12" x14ac:dyDescent="0.2">
      <c r="A3392" s="105">
        <v>42496</v>
      </c>
      <c r="B3392" s="7">
        <v>7901</v>
      </c>
      <c r="C3392" s="19" t="s">
        <v>7497</v>
      </c>
      <c r="D3392" s="6">
        <v>2500</v>
      </c>
      <c r="E3392" s="6">
        <v>2500</v>
      </c>
      <c r="F3392" s="6"/>
      <c r="G3392" s="6"/>
      <c r="H3392" s="5">
        <f>E3392-F3392</f>
        <v>2500</v>
      </c>
      <c r="I3392" s="6">
        <f>+I3391+G3392-H3392</f>
        <v>2051019.8104999994</v>
      </c>
      <c r="J3392" s="19" t="s">
        <v>7496</v>
      </c>
      <c r="K3392" s="7">
        <v>5</v>
      </c>
      <c r="L3392" s="49" t="s">
        <v>5606</v>
      </c>
    </row>
    <row r="3393" spans="1:12" x14ac:dyDescent="0.2">
      <c r="A3393" s="105">
        <v>42496</v>
      </c>
      <c r="B3393" s="7">
        <v>7902</v>
      </c>
      <c r="C3393" s="19" t="s">
        <v>5790</v>
      </c>
      <c r="D3393" s="6"/>
      <c r="E3393" s="6"/>
      <c r="F3393" s="6">
        <f>E3393*0.05</f>
        <v>0</v>
      </c>
      <c r="G3393" s="6"/>
      <c r="H3393" s="5">
        <f>E3393-F3393</f>
        <v>0</v>
      </c>
      <c r="I3393" s="6">
        <f>+I3392+G3393-H3393</f>
        <v>2051019.8104999994</v>
      </c>
      <c r="J3393" s="19" t="s">
        <v>5790</v>
      </c>
      <c r="K3393" s="7"/>
    </row>
    <row r="3394" spans="1:12" x14ac:dyDescent="0.2">
      <c r="A3394" s="105">
        <v>42499</v>
      </c>
      <c r="B3394" s="7">
        <v>7903</v>
      </c>
      <c r="C3394" s="19" t="s">
        <v>7136</v>
      </c>
      <c r="D3394" s="6">
        <v>2275</v>
      </c>
      <c r="E3394" s="6">
        <v>2275</v>
      </c>
      <c r="F3394" s="6">
        <f>E3394*0.05</f>
        <v>113.75</v>
      </c>
      <c r="G3394" s="6"/>
      <c r="H3394" s="5">
        <f>E3394-F3394</f>
        <v>2161.25</v>
      </c>
      <c r="I3394" s="6">
        <f>+I3393+G3394-H3394</f>
        <v>2048858.5604999994</v>
      </c>
      <c r="J3394" s="19" t="s">
        <v>7495</v>
      </c>
      <c r="K3394" s="7">
        <v>5</v>
      </c>
      <c r="L3394" s="49" t="s">
        <v>5606</v>
      </c>
    </row>
    <row r="3395" spans="1:12" x14ac:dyDescent="0.2">
      <c r="A3395" s="105">
        <v>42499</v>
      </c>
      <c r="B3395" s="7">
        <v>7904</v>
      </c>
      <c r="C3395" s="20" t="s">
        <v>5790</v>
      </c>
      <c r="D3395" s="6"/>
      <c r="E3395" s="6"/>
      <c r="F3395" s="6"/>
      <c r="G3395" s="6"/>
      <c r="H3395" s="5">
        <f>E3395-F3395</f>
        <v>0</v>
      </c>
      <c r="I3395" s="6">
        <f>+I3394+G3395-H3395</f>
        <v>2048858.5604999994</v>
      </c>
      <c r="J3395" s="20" t="s">
        <v>5790</v>
      </c>
      <c r="K3395" s="7"/>
      <c r="L3395" s="49" t="s">
        <v>5789</v>
      </c>
    </row>
    <row r="3396" spans="1:12" x14ac:dyDescent="0.2">
      <c r="A3396" s="105">
        <v>42502</v>
      </c>
      <c r="B3396" s="7">
        <v>7905</v>
      </c>
      <c r="C3396" s="19" t="s">
        <v>5996</v>
      </c>
      <c r="D3396" s="6">
        <v>4700</v>
      </c>
      <c r="E3396" s="6">
        <v>4700</v>
      </c>
      <c r="F3396" s="6"/>
      <c r="G3396" s="6"/>
      <c r="H3396" s="5">
        <f>E3396-F3396</f>
        <v>4700</v>
      </c>
      <c r="I3396" s="6">
        <f>+I3395+G3396-H3396</f>
        <v>2044158.5604999994</v>
      </c>
      <c r="J3396" s="19" t="s">
        <v>7364</v>
      </c>
      <c r="K3396" s="7">
        <v>5</v>
      </c>
      <c r="L3396" s="49" t="s">
        <v>5606</v>
      </c>
    </row>
    <row r="3397" spans="1:12" x14ac:dyDescent="0.2">
      <c r="A3397" s="105">
        <v>42507</v>
      </c>
      <c r="B3397" s="7">
        <v>7906</v>
      </c>
      <c r="C3397" s="20" t="s">
        <v>5971</v>
      </c>
      <c r="D3397" s="6">
        <v>1750</v>
      </c>
      <c r="E3397" s="6">
        <v>1750</v>
      </c>
      <c r="F3397" s="6"/>
      <c r="G3397" s="6"/>
      <c r="H3397" s="5">
        <f>E3397-F3397</f>
        <v>1750</v>
      </c>
      <c r="I3397" s="6">
        <f>+I3396+G3397-H3397</f>
        <v>2042408.5604999994</v>
      </c>
      <c r="J3397" s="20" t="s">
        <v>6080</v>
      </c>
      <c r="K3397" s="7"/>
      <c r="L3397" s="49" t="s">
        <v>5606</v>
      </c>
    </row>
    <row r="3398" spans="1:12" x14ac:dyDescent="0.2">
      <c r="A3398" s="105">
        <v>42507</v>
      </c>
      <c r="B3398" s="7">
        <v>7907</v>
      </c>
      <c r="C3398" s="20" t="s">
        <v>7494</v>
      </c>
      <c r="D3398" s="6">
        <v>500</v>
      </c>
      <c r="E3398" s="6">
        <v>500</v>
      </c>
      <c r="F3398" s="6"/>
      <c r="G3398" s="6"/>
      <c r="H3398" s="5">
        <f>E3398-F3398</f>
        <v>500</v>
      </c>
      <c r="I3398" s="6">
        <f>+I3397+G3398-H3398</f>
        <v>2041908.5604999994</v>
      </c>
      <c r="J3398" s="20" t="s">
        <v>6080</v>
      </c>
      <c r="K3398" s="7"/>
      <c r="L3398" s="49" t="s">
        <v>5606</v>
      </c>
    </row>
    <row r="3399" spans="1:12" x14ac:dyDescent="0.2">
      <c r="A3399" s="105">
        <v>42509</v>
      </c>
      <c r="B3399" s="7">
        <v>7908</v>
      </c>
      <c r="C3399" s="19" t="s">
        <v>5996</v>
      </c>
      <c r="D3399" s="6">
        <v>4700</v>
      </c>
      <c r="E3399" s="6">
        <v>4700</v>
      </c>
      <c r="F3399" s="6"/>
      <c r="G3399" s="6"/>
      <c r="H3399" s="5">
        <f>E3399-F3399</f>
        <v>4700</v>
      </c>
      <c r="I3399" s="6">
        <f>+I3398+G3399-H3399</f>
        <v>2037208.5604999994</v>
      </c>
      <c r="J3399" s="19" t="s">
        <v>7364</v>
      </c>
      <c r="K3399" s="7">
        <v>5</v>
      </c>
      <c r="L3399" s="49" t="s">
        <v>5606</v>
      </c>
    </row>
    <row r="3400" spans="1:12" x14ac:dyDescent="0.2">
      <c r="A3400" s="105">
        <v>42509</v>
      </c>
      <c r="B3400" s="7">
        <v>7909</v>
      </c>
      <c r="C3400" s="19" t="s">
        <v>5971</v>
      </c>
      <c r="D3400" s="6">
        <v>400</v>
      </c>
      <c r="E3400" s="6">
        <v>400</v>
      </c>
      <c r="F3400" s="6"/>
      <c r="G3400" s="6"/>
      <c r="H3400" s="5">
        <f>E3400-F3400</f>
        <v>400</v>
      </c>
      <c r="I3400" s="6">
        <f>+I3399+G3400-H3400</f>
        <v>2036808.5604999994</v>
      </c>
      <c r="J3400" s="19" t="s">
        <v>6889</v>
      </c>
      <c r="K3400" s="7">
        <v>5</v>
      </c>
      <c r="L3400" s="49" t="s">
        <v>5606</v>
      </c>
    </row>
    <row r="3401" spans="1:12" x14ac:dyDescent="0.2">
      <c r="A3401" s="105">
        <v>42514</v>
      </c>
      <c r="B3401" s="7"/>
      <c r="C3401" s="19" t="s">
        <v>6097</v>
      </c>
      <c r="D3401" s="6"/>
      <c r="E3401" s="6"/>
      <c r="F3401" s="6">
        <f>E3401*0.05</f>
        <v>0</v>
      </c>
      <c r="G3401" s="6">
        <v>1269389.6200000001</v>
      </c>
      <c r="H3401" s="5">
        <f>E3401-F3401</f>
        <v>0</v>
      </c>
      <c r="I3401" s="6">
        <f>+I3400+G3401-H3401</f>
        <v>3306198.1804999998</v>
      </c>
      <c r="J3401" s="19"/>
      <c r="K3401" s="7"/>
    </row>
    <row r="3402" spans="1:12" x14ac:dyDescent="0.2">
      <c r="A3402" s="105">
        <v>42514</v>
      </c>
      <c r="B3402" s="7">
        <v>7910</v>
      </c>
      <c r="C3402" s="19" t="s">
        <v>7493</v>
      </c>
      <c r="D3402" s="6">
        <v>500</v>
      </c>
      <c r="E3402" s="6">
        <v>500</v>
      </c>
      <c r="F3402" s="6"/>
      <c r="G3402" s="6"/>
      <c r="H3402" s="5">
        <f>E3402-F3402</f>
        <v>500</v>
      </c>
      <c r="I3402" s="6">
        <f>+I3401+G3402-H3402</f>
        <v>3305698.1804999998</v>
      </c>
      <c r="J3402" s="19" t="s">
        <v>6080</v>
      </c>
      <c r="K3402" s="7"/>
      <c r="L3402" s="49" t="s">
        <v>5606</v>
      </c>
    </row>
    <row r="3403" spans="1:12" x14ac:dyDescent="0.2">
      <c r="A3403" s="105">
        <v>42517</v>
      </c>
      <c r="B3403" s="7">
        <v>7911</v>
      </c>
      <c r="C3403" s="19" t="s">
        <v>5996</v>
      </c>
      <c r="D3403" s="6">
        <v>4700</v>
      </c>
      <c r="E3403" s="6">
        <v>4700</v>
      </c>
      <c r="F3403" s="6"/>
      <c r="G3403" s="6"/>
      <c r="H3403" s="5">
        <f>E3403-F3403</f>
        <v>4700</v>
      </c>
      <c r="I3403" s="6">
        <f>+I3402+G3403-H3403</f>
        <v>3300998.1804999998</v>
      </c>
      <c r="J3403" s="19" t="s">
        <v>7364</v>
      </c>
      <c r="K3403" s="7">
        <v>5</v>
      </c>
      <c r="L3403" s="49" t="s">
        <v>5606</v>
      </c>
    </row>
    <row r="3404" spans="1:12" x14ac:dyDescent="0.2">
      <c r="A3404" s="105">
        <v>42517</v>
      </c>
      <c r="B3404" s="7">
        <v>7912</v>
      </c>
      <c r="C3404" s="19" t="s">
        <v>418</v>
      </c>
      <c r="D3404" s="6">
        <v>1300</v>
      </c>
      <c r="E3404" s="6">
        <v>1300</v>
      </c>
      <c r="F3404" s="6"/>
      <c r="G3404" s="6"/>
      <c r="H3404" s="5">
        <f>E3404-F3404</f>
        <v>1300</v>
      </c>
      <c r="I3404" s="6">
        <f>+I3403+G3404-H3404</f>
        <v>3299698.1804999998</v>
      </c>
      <c r="J3404" s="19" t="s">
        <v>3820</v>
      </c>
      <c r="K3404" s="7"/>
      <c r="L3404" s="49" t="s">
        <v>5606</v>
      </c>
    </row>
    <row r="3405" spans="1:12" x14ac:dyDescent="0.2">
      <c r="A3405" s="105">
        <v>42517</v>
      </c>
      <c r="B3405" s="7">
        <v>7913</v>
      </c>
      <c r="C3405" s="19" t="s">
        <v>5790</v>
      </c>
      <c r="D3405" s="6"/>
      <c r="E3405" s="6"/>
      <c r="F3405" s="6">
        <f>E3405*0.05</f>
        <v>0</v>
      </c>
      <c r="G3405" s="6"/>
      <c r="H3405" s="5">
        <f>E3405-F3405</f>
        <v>0</v>
      </c>
      <c r="I3405" s="6">
        <f>+I3404+G3405-H3405</f>
        <v>3299698.1804999998</v>
      </c>
      <c r="J3405" s="19" t="s">
        <v>5790</v>
      </c>
      <c r="K3405" s="7"/>
      <c r="L3405" t="s">
        <v>5789</v>
      </c>
    </row>
    <row r="3406" spans="1:12" x14ac:dyDescent="0.2">
      <c r="A3406" s="105">
        <v>42517</v>
      </c>
      <c r="B3406" s="7">
        <v>7914</v>
      </c>
      <c r="C3406" s="19" t="s">
        <v>5971</v>
      </c>
      <c r="D3406" s="6">
        <v>800</v>
      </c>
      <c r="E3406" s="6">
        <v>800</v>
      </c>
      <c r="F3406" s="6"/>
      <c r="G3406" s="6"/>
      <c r="H3406" s="5">
        <f>E3406-F3406</f>
        <v>800</v>
      </c>
      <c r="I3406" s="6">
        <f>+I3405+G3406-H3406</f>
        <v>3298898.1804999998</v>
      </c>
      <c r="J3406" s="19" t="s">
        <v>3820</v>
      </c>
      <c r="K3406" s="7"/>
      <c r="L3406" s="49" t="s">
        <v>5606</v>
      </c>
    </row>
    <row r="3407" spans="1:12" x14ac:dyDescent="0.2">
      <c r="A3407" s="105">
        <v>42517</v>
      </c>
      <c r="B3407" s="7">
        <v>7915</v>
      </c>
      <c r="C3407" s="19" t="s">
        <v>7252</v>
      </c>
      <c r="D3407" s="6">
        <v>7600</v>
      </c>
      <c r="E3407" s="6">
        <v>7600</v>
      </c>
      <c r="F3407" s="6"/>
      <c r="G3407" s="6"/>
      <c r="H3407" s="5">
        <f>E3407-F3407</f>
        <v>7600</v>
      </c>
      <c r="I3407" s="6">
        <f>+I3406+G3407-H3407</f>
        <v>3291298.1804999998</v>
      </c>
      <c r="J3407" s="19" t="s">
        <v>6798</v>
      </c>
      <c r="K3407" s="7"/>
      <c r="L3407" s="49" t="s">
        <v>5606</v>
      </c>
    </row>
    <row r="3408" spans="1:12" x14ac:dyDescent="0.2">
      <c r="A3408" s="105">
        <v>42517</v>
      </c>
      <c r="B3408" s="7">
        <v>7916</v>
      </c>
      <c r="C3408" s="19" t="s">
        <v>6093</v>
      </c>
      <c r="D3408" s="6">
        <v>6600</v>
      </c>
      <c r="E3408" s="6">
        <v>6600</v>
      </c>
      <c r="F3408" s="6"/>
      <c r="G3408" s="6"/>
      <c r="H3408" s="5">
        <f>E3408-F3408</f>
        <v>6600</v>
      </c>
      <c r="I3408" s="6">
        <f>+I3407+G3408-H3408</f>
        <v>3284698.1804999998</v>
      </c>
      <c r="J3408" s="19" t="s">
        <v>6798</v>
      </c>
      <c r="K3408" s="7"/>
      <c r="L3408" s="49" t="s">
        <v>5606</v>
      </c>
    </row>
    <row r="3409" spans="1:12" x14ac:dyDescent="0.2">
      <c r="A3409" s="105">
        <v>42517</v>
      </c>
      <c r="B3409" s="7">
        <v>7917</v>
      </c>
      <c r="C3409" s="19" t="s">
        <v>5790</v>
      </c>
      <c r="D3409" s="6"/>
      <c r="E3409" s="6"/>
      <c r="F3409" s="6">
        <f>E3409*0.05</f>
        <v>0</v>
      </c>
      <c r="G3409" s="6"/>
      <c r="H3409" s="5">
        <f>E3409-F3409</f>
        <v>0</v>
      </c>
      <c r="I3409" s="6">
        <f>+I3408+G3409-H3409</f>
        <v>3284698.1804999998</v>
      </c>
      <c r="J3409" s="19" t="s">
        <v>5790</v>
      </c>
      <c r="K3409" s="7"/>
      <c r="L3409" t="s">
        <v>5789</v>
      </c>
    </row>
    <row r="3410" spans="1:12" x14ac:dyDescent="0.2">
      <c r="A3410" s="105">
        <v>42517</v>
      </c>
      <c r="B3410" s="7">
        <v>7918</v>
      </c>
      <c r="C3410" s="19" t="s">
        <v>7446</v>
      </c>
      <c r="D3410" s="6">
        <v>20000</v>
      </c>
      <c r="E3410" s="6">
        <v>20000</v>
      </c>
      <c r="F3410" s="6"/>
      <c r="G3410" s="6"/>
      <c r="H3410" s="31">
        <f>E3410-F3410</f>
        <v>20000</v>
      </c>
      <c r="I3410" s="6">
        <f>+I3409+G3410-H3410</f>
        <v>3264698.1804999998</v>
      </c>
      <c r="J3410" s="19" t="s">
        <v>6400</v>
      </c>
      <c r="K3410" s="7"/>
      <c r="L3410" s="49" t="s">
        <v>5606</v>
      </c>
    </row>
    <row r="3411" spans="1:12" x14ac:dyDescent="0.2">
      <c r="A3411" s="105">
        <v>42517</v>
      </c>
      <c r="B3411" s="7">
        <v>7919</v>
      </c>
      <c r="C3411" s="19" t="s">
        <v>7413</v>
      </c>
      <c r="D3411" s="6">
        <v>6600</v>
      </c>
      <c r="E3411" s="6">
        <v>6600</v>
      </c>
      <c r="F3411" s="6"/>
      <c r="G3411" s="6"/>
      <c r="H3411" s="5">
        <f>E3411-F3411</f>
        <v>6600</v>
      </c>
      <c r="I3411" s="6">
        <f>+I3410+G3411-H3411</f>
        <v>3258098.1804999998</v>
      </c>
      <c r="J3411" s="19" t="s">
        <v>6798</v>
      </c>
      <c r="K3411" s="7"/>
      <c r="L3411" s="49" t="s">
        <v>5606</v>
      </c>
    </row>
    <row r="3412" spans="1:12" x14ac:dyDescent="0.2">
      <c r="A3412" s="105">
        <v>42517</v>
      </c>
      <c r="B3412" s="7">
        <v>7920</v>
      </c>
      <c r="C3412" s="19" t="s">
        <v>7492</v>
      </c>
      <c r="D3412" s="6">
        <v>6300</v>
      </c>
      <c r="E3412" s="6">
        <v>6300</v>
      </c>
      <c r="F3412" s="6"/>
      <c r="G3412" s="6"/>
      <c r="H3412" s="5">
        <f>E3412-F3412</f>
        <v>6300</v>
      </c>
      <c r="I3412" s="6">
        <f>+I3411+G3412-H3412</f>
        <v>3251798.1804999998</v>
      </c>
      <c r="J3412" s="19" t="s">
        <v>6798</v>
      </c>
      <c r="K3412" s="7"/>
      <c r="L3412" s="49" t="s">
        <v>5606</v>
      </c>
    </row>
    <row r="3413" spans="1:12" x14ac:dyDescent="0.2">
      <c r="A3413" s="105">
        <v>42517</v>
      </c>
      <c r="B3413" s="7">
        <v>7921</v>
      </c>
      <c r="C3413" s="19" t="s">
        <v>6452</v>
      </c>
      <c r="D3413" s="6">
        <v>12000</v>
      </c>
      <c r="E3413" s="6">
        <v>12000</v>
      </c>
      <c r="F3413" s="6"/>
      <c r="G3413" s="6"/>
      <c r="H3413" s="31">
        <f>E3413-F3413</f>
        <v>12000</v>
      </c>
      <c r="I3413" s="6">
        <f>+I3412+G3413-H3413</f>
        <v>3239798.1804999998</v>
      </c>
      <c r="J3413" s="19" t="s">
        <v>6798</v>
      </c>
      <c r="K3413" s="7"/>
      <c r="L3413" s="49" t="s">
        <v>5606</v>
      </c>
    </row>
    <row r="3414" spans="1:12" x14ac:dyDescent="0.2">
      <c r="A3414" s="105">
        <v>42517</v>
      </c>
      <c r="B3414" s="7">
        <v>7922</v>
      </c>
      <c r="C3414" s="19" t="s">
        <v>7247</v>
      </c>
      <c r="D3414" s="6">
        <v>1500</v>
      </c>
      <c r="E3414" s="6">
        <v>1500</v>
      </c>
      <c r="F3414" s="6"/>
      <c r="G3414" s="6"/>
      <c r="H3414" s="5">
        <f>E3414-F3414</f>
        <v>1500</v>
      </c>
      <c r="I3414" s="6">
        <f>+I3413+G3414-H3414</f>
        <v>3238298.1804999998</v>
      </c>
      <c r="J3414" s="19" t="s">
        <v>7349</v>
      </c>
      <c r="K3414" s="7"/>
      <c r="L3414" s="49" t="s">
        <v>5606</v>
      </c>
    </row>
    <row r="3415" spans="1:12" x14ac:dyDescent="0.2">
      <c r="A3415" s="105">
        <v>42517</v>
      </c>
      <c r="B3415" s="7">
        <v>7923</v>
      </c>
      <c r="C3415" s="19" t="s">
        <v>7491</v>
      </c>
      <c r="D3415" s="6">
        <v>4000</v>
      </c>
      <c r="E3415" s="6">
        <v>4000</v>
      </c>
      <c r="F3415" s="6"/>
      <c r="G3415" s="6"/>
      <c r="H3415" s="5">
        <f>E3415-F3415</f>
        <v>4000</v>
      </c>
      <c r="I3415" s="6">
        <f>+I3414+G3415-H3415</f>
        <v>3234298.1804999998</v>
      </c>
      <c r="J3415" s="19" t="s">
        <v>7490</v>
      </c>
      <c r="K3415" s="7"/>
      <c r="L3415" s="49" t="s">
        <v>5606</v>
      </c>
    </row>
    <row r="3416" spans="1:12" x14ac:dyDescent="0.2">
      <c r="A3416" s="105">
        <v>42517</v>
      </c>
      <c r="B3416" s="7"/>
      <c r="C3416" s="19" t="s">
        <v>6213</v>
      </c>
      <c r="D3416" s="6">
        <v>517300</v>
      </c>
      <c r="E3416" s="6">
        <v>517300</v>
      </c>
      <c r="F3416" s="6"/>
      <c r="G3416" s="6"/>
      <c r="H3416" s="5">
        <f>E3416-F3416</f>
        <v>517300</v>
      </c>
      <c r="I3416" s="6">
        <f>+I3415+G3416-H3416</f>
        <v>2716998.1804999998</v>
      </c>
      <c r="J3416" s="19" t="s">
        <v>6161</v>
      </c>
      <c r="K3416" s="7"/>
      <c r="L3416" s="49" t="s">
        <v>5606</v>
      </c>
    </row>
    <row r="3417" spans="1:12" x14ac:dyDescent="0.2">
      <c r="A3417" s="105">
        <v>42521</v>
      </c>
      <c r="B3417" s="7">
        <v>7924</v>
      </c>
      <c r="C3417" s="19" t="s">
        <v>5790</v>
      </c>
      <c r="D3417" s="6"/>
      <c r="E3417" s="6"/>
      <c r="F3417" s="6"/>
      <c r="G3417" s="6"/>
      <c r="H3417" s="5">
        <f>E3417-F3417</f>
        <v>0</v>
      </c>
      <c r="I3417" s="6">
        <f>+I3416+G3417-H3417</f>
        <v>2716998.1804999998</v>
      </c>
      <c r="J3417" s="19" t="s">
        <v>5790</v>
      </c>
      <c r="K3417" s="7"/>
      <c r="L3417" t="s">
        <v>5789</v>
      </c>
    </row>
    <row r="3418" spans="1:12" x14ac:dyDescent="0.2">
      <c r="A3418" s="105">
        <v>42521</v>
      </c>
      <c r="B3418" s="7">
        <v>7925</v>
      </c>
      <c r="C3418" s="19" t="s">
        <v>7436</v>
      </c>
      <c r="D3418" s="6">
        <v>221265</v>
      </c>
      <c r="E3418" s="6">
        <v>221265</v>
      </c>
      <c r="F3418" s="6">
        <f>E3418*0.05</f>
        <v>11063.25</v>
      </c>
      <c r="G3418" s="6"/>
      <c r="H3418" s="5">
        <f>E3418-F3418</f>
        <v>210201.75</v>
      </c>
      <c r="I3418" s="6">
        <f>+I3417+G3418-H3418</f>
        <v>2506796.4304999998</v>
      </c>
      <c r="J3418" s="19" t="s">
        <v>7489</v>
      </c>
      <c r="K3418" s="7">
        <v>5</v>
      </c>
      <c r="L3418" s="49" t="s">
        <v>5606</v>
      </c>
    </row>
    <row r="3419" spans="1:12" x14ac:dyDescent="0.2">
      <c r="A3419" s="105">
        <v>42521</v>
      </c>
      <c r="B3419" s="7">
        <v>7926</v>
      </c>
      <c r="C3419" s="19" t="s">
        <v>2921</v>
      </c>
      <c r="D3419" s="6">
        <v>108775</v>
      </c>
      <c r="E3419" s="6">
        <v>108775</v>
      </c>
      <c r="F3419" s="6">
        <v>4554.5</v>
      </c>
      <c r="G3419" s="6"/>
      <c r="H3419" s="31">
        <f>E3419-F3419</f>
        <v>104220.5</v>
      </c>
      <c r="I3419" s="6">
        <f>+I3418+G3419-H3419</f>
        <v>2402575.9304999998</v>
      </c>
      <c r="J3419" s="19" t="s">
        <v>5941</v>
      </c>
      <c r="K3419" s="7">
        <v>5</v>
      </c>
      <c r="L3419" s="49" t="s">
        <v>5606</v>
      </c>
    </row>
    <row r="3420" spans="1:12" x14ac:dyDescent="0.2">
      <c r="A3420" s="105">
        <v>42521</v>
      </c>
      <c r="B3420" s="7">
        <v>7927</v>
      </c>
      <c r="C3420" s="19" t="s">
        <v>6929</v>
      </c>
      <c r="D3420" s="6">
        <v>220000</v>
      </c>
      <c r="E3420" s="6">
        <v>220000</v>
      </c>
      <c r="F3420" s="6">
        <f>E3420*0.05</f>
        <v>11000</v>
      </c>
      <c r="G3420" s="6"/>
      <c r="H3420" s="31">
        <f>E3420-F3420</f>
        <v>209000</v>
      </c>
      <c r="I3420" s="6">
        <f>+I3419+G3420-H3420</f>
        <v>2193575.9304999998</v>
      </c>
      <c r="J3420" s="19" t="s">
        <v>7488</v>
      </c>
      <c r="K3420" s="7">
        <v>5</v>
      </c>
      <c r="L3420" s="49" t="s">
        <v>5606</v>
      </c>
    </row>
    <row r="3421" spans="1:12" x14ac:dyDescent="0.2">
      <c r="A3421" s="105">
        <v>42521</v>
      </c>
      <c r="B3421" s="7">
        <v>7928</v>
      </c>
      <c r="C3421" s="20" t="s">
        <v>6015</v>
      </c>
      <c r="D3421" s="6">
        <v>9534.27</v>
      </c>
      <c r="E3421" s="6">
        <v>9534.27</v>
      </c>
      <c r="F3421" s="6"/>
      <c r="G3421" s="6"/>
      <c r="H3421" s="31">
        <f>E3421-F3421</f>
        <v>9534.27</v>
      </c>
      <c r="I3421" s="6">
        <f>+I3420+G3421-H3421</f>
        <v>2184041.6604999998</v>
      </c>
      <c r="J3421" s="20" t="s">
        <v>7487</v>
      </c>
      <c r="K3421" s="7">
        <v>5</v>
      </c>
      <c r="L3421" s="49" t="s">
        <v>5606</v>
      </c>
    </row>
    <row r="3422" spans="1:12" x14ac:dyDescent="0.2">
      <c r="A3422" s="19"/>
      <c r="B3422" s="7"/>
      <c r="C3422" s="20" t="s">
        <v>7117</v>
      </c>
      <c r="D3422" s="6">
        <v>2454.56</v>
      </c>
      <c r="E3422" s="6">
        <v>2454.58</v>
      </c>
      <c r="F3422" s="6"/>
      <c r="G3422" s="6"/>
      <c r="H3422" s="5">
        <f>E3422-F3422</f>
        <v>2454.58</v>
      </c>
      <c r="I3422" s="6">
        <f>+I3421+G3422-H3422</f>
        <v>2181587.0804999997</v>
      </c>
      <c r="J3422" s="19"/>
      <c r="K3422" s="7"/>
    </row>
    <row r="3423" spans="1:12" ht="15" x14ac:dyDescent="0.25">
      <c r="A3423" s="19"/>
      <c r="B3423" s="7"/>
      <c r="C3423" s="112" t="s">
        <v>7486</v>
      </c>
      <c r="D3423" s="6"/>
      <c r="E3423" s="6"/>
      <c r="F3423" s="6">
        <f>E3423*0.05</f>
        <v>0</v>
      </c>
      <c r="G3423" s="6"/>
      <c r="H3423" s="5">
        <f>D3423-F3423</f>
        <v>0</v>
      </c>
      <c r="I3423" s="13">
        <f>+I3422+G3423-H3423</f>
        <v>2181587.0804999997</v>
      </c>
      <c r="J3423" s="19"/>
      <c r="K3423" s="7"/>
    </row>
    <row r="3424" spans="1:12" x14ac:dyDescent="0.2">
      <c r="A3424" s="105">
        <v>42522</v>
      </c>
      <c r="B3424" s="7">
        <v>7929</v>
      </c>
      <c r="C3424" s="20" t="s">
        <v>7427</v>
      </c>
      <c r="D3424" s="6">
        <v>5000</v>
      </c>
      <c r="E3424" s="6">
        <v>5000</v>
      </c>
      <c r="F3424" s="6"/>
      <c r="G3424" s="6"/>
      <c r="H3424" s="31">
        <f>D3424-F3424</f>
        <v>5000</v>
      </c>
      <c r="I3424" s="6">
        <f>+I3423+G3424-H3424</f>
        <v>2176587.0804999997</v>
      </c>
      <c r="J3424" s="20" t="s">
        <v>7167</v>
      </c>
      <c r="K3424" s="7"/>
      <c r="L3424" s="49" t="s">
        <v>5606</v>
      </c>
    </row>
    <row r="3425" spans="1:12" x14ac:dyDescent="0.2">
      <c r="A3425" s="105">
        <v>42522</v>
      </c>
      <c r="B3425" s="7">
        <v>7930</v>
      </c>
      <c r="C3425" s="20" t="s">
        <v>6294</v>
      </c>
      <c r="D3425" s="6">
        <v>10400</v>
      </c>
      <c r="E3425" s="6">
        <v>10400</v>
      </c>
      <c r="F3425" s="6"/>
      <c r="G3425" s="6"/>
      <c r="H3425" s="31">
        <f>D3425-F3425</f>
        <v>10400</v>
      </c>
      <c r="I3425" s="6">
        <f>+I3424+G3425-H3425</f>
        <v>2166187.0804999997</v>
      </c>
      <c r="J3425" s="20" t="s">
        <v>7167</v>
      </c>
      <c r="K3425" s="7"/>
      <c r="L3425" s="49" t="s">
        <v>5606</v>
      </c>
    </row>
    <row r="3426" spans="1:12" x14ac:dyDescent="0.2">
      <c r="A3426" s="105">
        <v>42522</v>
      </c>
      <c r="B3426" s="7">
        <v>7931</v>
      </c>
      <c r="C3426" s="20" t="s">
        <v>6701</v>
      </c>
      <c r="D3426" s="6">
        <v>5000</v>
      </c>
      <c r="E3426" s="6">
        <v>5000</v>
      </c>
      <c r="F3426" s="6"/>
      <c r="G3426" s="6"/>
      <c r="H3426" s="31">
        <f>D3426-F3426</f>
        <v>5000</v>
      </c>
      <c r="I3426" s="6">
        <f>+I3425+G3426-H3426</f>
        <v>2161187.0804999997</v>
      </c>
      <c r="J3426" s="20" t="s">
        <v>7167</v>
      </c>
      <c r="K3426" s="7"/>
      <c r="L3426" s="49" t="s">
        <v>5606</v>
      </c>
    </row>
    <row r="3427" spans="1:12" x14ac:dyDescent="0.2">
      <c r="A3427" s="105">
        <v>42522</v>
      </c>
      <c r="B3427" s="7">
        <v>7932</v>
      </c>
      <c r="C3427" s="20" t="s">
        <v>7127</v>
      </c>
      <c r="D3427" s="6">
        <v>5000</v>
      </c>
      <c r="E3427" s="6">
        <v>5000</v>
      </c>
      <c r="F3427" s="6"/>
      <c r="G3427" s="6"/>
      <c r="H3427" s="31">
        <f>D3427-F3427</f>
        <v>5000</v>
      </c>
      <c r="I3427" s="6">
        <f>+I3426+G3427-H3427</f>
        <v>2156187.0804999997</v>
      </c>
      <c r="J3427" s="20" t="s">
        <v>7167</v>
      </c>
      <c r="K3427" s="7"/>
      <c r="L3427" s="49" t="s">
        <v>5606</v>
      </c>
    </row>
    <row r="3428" spans="1:12" x14ac:dyDescent="0.2">
      <c r="A3428" s="105">
        <v>42522</v>
      </c>
      <c r="B3428" s="7">
        <v>7933</v>
      </c>
      <c r="C3428" s="20" t="s">
        <v>7485</v>
      </c>
      <c r="D3428" s="6">
        <v>5000</v>
      </c>
      <c r="E3428" s="6">
        <v>5000</v>
      </c>
      <c r="F3428" s="6"/>
      <c r="G3428" s="6"/>
      <c r="H3428" s="31">
        <f>D3428-F3428</f>
        <v>5000</v>
      </c>
      <c r="I3428" s="6">
        <f>+I3427+G3428-H3428</f>
        <v>2151187.0804999997</v>
      </c>
      <c r="J3428" s="20" t="s">
        <v>7167</v>
      </c>
      <c r="K3428" s="7"/>
      <c r="L3428" s="49" t="s">
        <v>5606</v>
      </c>
    </row>
    <row r="3429" spans="1:12" x14ac:dyDescent="0.2">
      <c r="A3429" s="105">
        <v>42522</v>
      </c>
      <c r="B3429" s="7">
        <v>7934</v>
      </c>
      <c r="C3429" s="20" t="s">
        <v>7466</v>
      </c>
      <c r="D3429" s="6">
        <v>4000</v>
      </c>
      <c r="E3429" s="6">
        <v>4000</v>
      </c>
      <c r="F3429" s="6"/>
      <c r="G3429" s="6"/>
      <c r="H3429" s="31">
        <f>D3429-F3429</f>
        <v>4000</v>
      </c>
      <c r="I3429" s="6">
        <f>+I3428+G3429-H3429</f>
        <v>2147187.0804999997</v>
      </c>
      <c r="J3429" s="20" t="s">
        <v>3820</v>
      </c>
      <c r="K3429" s="7"/>
      <c r="L3429" s="49" t="s">
        <v>5606</v>
      </c>
    </row>
    <row r="3430" spans="1:12" x14ac:dyDescent="0.2">
      <c r="A3430" s="105">
        <v>42523</v>
      </c>
      <c r="B3430" s="7">
        <v>7935</v>
      </c>
      <c r="C3430" s="19" t="s">
        <v>5996</v>
      </c>
      <c r="D3430" s="6">
        <v>4700</v>
      </c>
      <c r="E3430" s="6">
        <v>4700</v>
      </c>
      <c r="F3430" s="6"/>
      <c r="G3430" s="6"/>
      <c r="H3430" s="31">
        <f>D3430-F3430</f>
        <v>4700</v>
      </c>
      <c r="I3430" s="6">
        <f>+I3429+G3430-H3430</f>
        <v>2142487.0804999997</v>
      </c>
      <c r="J3430" s="19" t="s">
        <v>7364</v>
      </c>
      <c r="K3430" s="7">
        <v>5</v>
      </c>
      <c r="L3430" s="49" t="s">
        <v>5606</v>
      </c>
    </row>
    <row r="3431" spans="1:12" x14ac:dyDescent="0.2">
      <c r="A3431" s="105">
        <v>42523</v>
      </c>
      <c r="B3431" s="7">
        <v>7936</v>
      </c>
      <c r="C3431" s="19" t="s">
        <v>6752</v>
      </c>
      <c r="D3431" s="6">
        <v>41390.54</v>
      </c>
      <c r="E3431" s="6">
        <v>41390.54</v>
      </c>
      <c r="F3431" s="6">
        <f>E3431*0.05</f>
        <v>2069.527</v>
      </c>
      <c r="G3431" s="6"/>
      <c r="H3431" s="31">
        <f>D3431-F3431</f>
        <v>39321.012999999999</v>
      </c>
      <c r="I3431" s="6">
        <f>+I3430+G3431-H3431</f>
        <v>2103166.0674999999</v>
      </c>
      <c r="J3431" s="19" t="s">
        <v>4801</v>
      </c>
      <c r="K3431" s="7">
        <v>5</v>
      </c>
      <c r="L3431" s="49" t="s">
        <v>5606</v>
      </c>
    </row>
    <row r="3432" spans="1:12" x14ac:dyDescent="0.2">
      <c r="A3432" s="105">
        <v>42523</v>
      </c>
      <c r="B3432" s="7">
        <v>7937</v>
      </c>
      <c r="C3432" s="19" t="s">
        <v>5790</v>
      </c>
      <c r="D3432" s="6"/>
      <c r="E3432" s="6"/>
      <c r="F3432" s="6">
        <f>E3432*0.05</f>
        <v>0</v>
      </c>
      <c r="G3432" s="6"/>
      <c r="H3432" s="5">
        <f>D3432-F3432</f>
        <v>0</v>
      </c>
      <c r="I3432" s="6">
        <f>+I3431+G3432-H3432</f>
        <v>2103166.0674999999</v>
      </c>
      <c r="J3432" s="19" t="s">
        <v>5790</v>
      </c>
      <c r="K3432" s="7"/>
      <c r="L3432" t="s">
        <v>5789</v>
      </c>
    </row>
    <row r="3433" spans="1:12" x14ac:dyDescent="0.2">
      <c r="A3433" s="105">
        <v>42523</v>
      </c>
      <c r="B3433" s="7">
        <v>7938</v>
      </c>
      <c r="C3433" s="19" t="s">
        <v>6291</v>
      </c>
      <c r="D3433" s="6">
        <v>8284</v>
      </c>
      <c r="E3433" s="6">
        <v>8284</v>
      </c>
      <c r="F3433" s="6">
        <f>E3433*0.05</f>
        <v>414.20000000000005</v>
      </c>
      <c r="G3433" s="6"/>
      <c r="H3433" s="31">
        <f>D3433-F3433</f>
        <v>7869.8</v>
      </c>
      <c r="I3433" s="6">
        <f>+I3432+G3433-H3433</f>
        <v>2095296.2674999998</v>
      </c>
      <c r="J3433" s="19" t="s">
        <v>7170</v>
      </c>
      <c r="K3433" s="7">
        <v>5</v>
      </c>
      <c r="L3433" s="49" t="s">
        <v>5606</v>
      </c>
    </row>
    <row r="3434" spans="1:12" x14ac:dyDescent="0.2">
      <c r="A3434" s="105">
        <v>42523</v>
      </c>
      <c r="B3434" s="7">
        <v>7939</v>
      </c>
      <c r="C3434" s="19" t="s">
        <v>126</v>
      </c>
      <c r="D3434" s="6">
        <v>4894</v>
      </c>
      <c r="E3434" s="6">
        <v>4894</v>
      </c>
      <c r="F3434" s="6">
        <f>E3434*0.05</f>
        <v>244.70000000000002</v>
      </c>
      <c r="G3434" s="6"/>
      <c r="H3434" s="31">
        <f>D3434-F3434</f>
        <v>4649.3</v>
      </c>
      <c r="I3434" s="6">
        <f>+I3433+G3434-H3434</f>
        <v>2090646.9674999998</v>
      </c>
      <c r="J3434" s="19" t="s">
        <v>5851</v>
      </c>
      <c r="K3434" s="7">
        <v>5</v>
      </c>
      <c r="L3434" s="49" t="s">
        <v>5606</v>
      </c>
    </row>
    <row r="3435" spans="1:12" x14ac:dyDescent="0.2">
      <c r="A3435" s="105">
        <v>42523</v>
      </c>
      <c r="B3435" s="7">
        <v>7940</v>
      </c>
      <c r="C3435" s="19" t="s">
        <v>5871</v>
      </c>
      <c r="D3435" s="6">
        <v>15000</v>
      </c>
      <c r="E3435" s="6">
        <v>15000</v>
      </c>
      <c r="F3435" s="6">
        <f>E3435*0.05</f>
        <v>750</v>
      </c>
      <c r="G3435" s="6"/>
      <c r="H3435" s="31">
        <f>D3435-F3435</f>
        <v>14250</v>
      </c>
      <c r="I3435" s="6">
        <f>+I3434+G3435-H3435</f>
        <v>2076396.9674999998</v>
      </c>
      <c r="J3435" s="19" t="s">
        <v>7293</v>
      </c>
      <c r="K3435" s="7">
        <v>5</v>
      </c>
      <c r="L3435" s="49" t="s">
        <v>5606</v>
      </c>
    </row>
    <row r="3436" spans="1:12" x14ac:dyDescent="0.2">
      <c r="A3436" s="105">
        <v>42523</v>
      </c>
      <c r="B3436" s="7">
        <v>7941</v>
      </c>
      <c r="C3436" s="19" t="s">
        <v>7294</v>
      </c>
      <c r="D3436" s="6">
        <v>11500</v>
      </c>
      <c r="E3436" s="6">
        <v>11500</v>
      </c>
      <c r="F3436" s="6">
        <f>E3436*0.05</f>
        <v>575</v>
      </c>
      <c r="G3436" s="6"/>
      <c r="H3436" s="31">
        <f>D3436-F3436</f>
        <v>10925</v>
      </c>
      <c r="I3436" s="6">
        <f>+I3435+G3436-H3436</f>
        <v>2065471.9674999998</v>
      </c>
      <c r="J3436" s="19" t="s">
        <v>2030</v>
      </c>
      <c r="K3436" s="7">
        <v>5</v>
      </c>
      <c r="L3436" s="49" t="s">
        <v>5606</v>
      </c>
    </row>
    <row r="3437" spans="1:12" x14ac:dyDescent="0.2">
      <c r="A3437" s="105">
        <v>42523</v>
      </c>
      <c r="B3437" s="7">
        <v>7942</v>
      </c>
      <c r="C3437" s="19" t="s">
        <v>6226</v>
      </c>
      <c r="D3437" s="6">
        <v>13768.5</v>
      </c>
      <c r="E3437" s="6">
        <v>13768.5</v>
      </c>
      <c r="F3437" s="6">
        <v>688.43</v>
      </c>
      <c r="G3437" s="6"/>
      <c r="H3437" s="31">
        <f>D3437-F3437</f>
        <v>13080.07</v>
      </c>
      <c r="I3437" s="6">
        <f>+I3436+G3437-H3437</f>
        <v>2052391.8974999997</v>
      </c>
      <c r="J3437" s="19" t="s">
        <v>128</v>
      </c>
      <c r="K3437" s="7">
        <v>5</v>
      </c>
      <c r="L3437" s="49" t="s">
        <v>5606</v>
      </c>
    </row>
    <row r="3438" spans="1:12" x14ac:dyDescent="0.2">
      <c r="A3438" s="105">
        <v>42523</v>
      </c>
      <c r="B3438" s="7">
        <v>7943</v>
      </c>
      <c r="C3438" s="19" t="s">
        <v>7463</v>
      </c>
      <c r="D3438" s="6">
        <v>24872.6</v>
      </c>
      <c r="E3438" s="6">
        <v>24872.6</v>
      </c>
      <c r="F3438" s="6">
        <v>1053.92</v>
      </c>
      <c r="G3438" s="6"/>
      <c r="H3438" s="31">
        <f>D3438-F3438</f>
        <v>23818.68</v>
      </c>
      <c r="I3438" s="6">
        <f>+I3437+G3438-H3438</f>
        <v>2028573.2174999998</v>
      </c>
      <c r="J3438" s="19" t="s">
        <v>7484</v>
      </c>
      <c r="K3438" s="7">
        <v>5</v>
      </c>
      <c r="L3438" s="49" t="s">
        <v>5606</v>
      </c>
    </row>
    <row r="3439" spans="1:12" x14ac:dyDescent="0.2">
      <c r="A3439" s="105">
        <v>42523</v>
      </c>
      <c r="B3439" s="7">
        <v>7944</v>
      </c>
      <c r="C3439" s="19" t="s">
        <v>5550</v>
      </c>
      <c r="D3439" s="6">
        <v>16212.38</v>
      </c>
      <c r="E3439" s="6">
        <v>16212.38</v>
      </c>
      <c r="F3439" s="6">
        <f>E3439*0.05</f>
        <v>810.61900000000003</v>
      </c>
      <c r="G3439" s="6"/>
      <c r="H3439" s="31">
        <f>D3439-F3439</f>
        <v>15401.760999999999</v>
      </c>
      <c r="I3439" s="6">
        <f>+I3438+G3439-H3439</f>
        <v>2013171.4564999999</v>
      </c>
      <c r="J3439" s="19" t="s">
        <v>4801</v>
      </c>
      <c r="K3439" s="7">
        <v>5</v>
      </c>
      <c r="L3439" s="49" t="s">
        <v>5606</v>
      </c>
    </row>
    <row r="3440" spans="1:12" x14ac:dyDescent="0.2">
      <c r="A3440" s="105">
        <v>42523</v>
      </c>
      <c r="B3440" s="7">
        <v>7945</v>
      </c>
      <c r="C3440" s="19" t="s">
        <v>582</v>
      </c>
      <c r="D3440" s="6">
        <v>7405</v>
      </c>
      <c r="E3440" s="6">
        <v>7405</v>
      </c>
      <c r="F3440" s="6">
        <v>313.77</v>
      </c>
      <c r="G3440" s="6"/>
      <c r="H3440" s="31">
        <f>D3440-F3440</f>
        <v>7091.23</v>
      </c>
      <c r="I3440" s="6">
        <f>+I3439+G3440-H3440</f>
        <v>2006080.2264999999</v>
      </c>
      <c r="J3440" s="19" t="s">
        <v>7421</v>
      </c>
      <c r="K3440" s="7">
        <v>5</v>
      </c>
      <c r="L3440" s="49" t="s">
        <v>5606</v>
      </c>
    </row>
    <row r="3441" spans="1:12" x14ac:dyDescent="0.2">
      <c r="A3441" s="105">
        <v>42523</v>
      </c>
      <c r="B3441" s="7">
        <v>7946</v>
      </c>
      <c r="C3441" s="19" t="s">
        <v>7483</v>
      </c>
      <c r="D3441" s="6">
        <v>2000</v>
      </c>
      <c r="E3441" s="6">
        <v>2000</v>
      </c>
      <c r="F3441" s="6"/>
      <c r="G3441" s="6"/>
      <c r="H3441" s="31">
        <f>D3441-F3441</f>
        <v>2000</v>
      </c>
      <c r="I3441" s="6">
        <f>+I3440+G3441-H3441</f>
        <v>2004080.2264999999</v>
      </c>
      <c r="J3441" s="19" t="s">
        <v>7482</v>
      </c>
      <c r="K3441" s="7">
        <v>5</v>
      </c>
      <c r="L3441" s="49" t="s">
        <v>5606</v>
      </c>
    </row>
    <row r="3442" spans="1:12" x14ac:dyDescent="0.2">
      <c r="A3442" s="105">
        <v>42523</v>
      </c>
      <c r="B3442" s="7">
        <v>7947</v>
      </c>
      <c r="C3442" s="19" t="s">
        <v>6814</v>
      </c>
      <c r="D3442" s="6">
        <v>1100</v>
      </c>
      <c r="E3442" s="6">
        <v>1100</v>
      </c>
      <c r="F3442" s="6"/>
      <c r="G3442" s="6"/>
      <c r="H3442" s="31">
        <f>D3442-F3442</f>
        <v>1100</v>
      </c>
      <c r="I3442" s="6">
        <f>+I3441+G3442-H3442</f>
        <v>2002980.2264999999</v>
      </c>
      <c r="J3442" s="19" t="s">
        <v>7278</v>
      </c>
      <c r="K3442" s="7"/>
      <c r="L3442" s="49" t="s">
        <v>5606</v>
      </c>
    </row>
    <row r="3443" spans="1:12" x14ac:dyDescent="0.2">
      <c r="A3443" s="105">
        <v>42523</v>
      </c>
      <c r="B3443" s="7">
        <v>7948</v>
      </c>
      <c r="C3443" s="19" t="s">
        <v>1634</v>
      </c>
      <c r="D3443" s="6">
        <v>20000</v>
      </c>
      <c r="E3443" s="6">
        <v>20000</v>
      </c>
      <c r="F3443" s="6">
        <f>E3443*0.05</f>
        <v>1000</v>
      </c>
      <c r="G3443" s="6"/>
      <c r="H3443" s="31">
        <f>D3443-F3443</f>
        <v>19000</v>
      </c>
      <c r="I3443" s="6">
        <f>+I3442+G3443-H3443</f>
        <v>1983980.2264999999</v>
      </c>
      <c r="J3443" s="19" t="s">
        <v>2192</v>
      </c>
      <c r="K3443" s="7">
        <v>5</v>
      </c>
      <c r="L3443" s="49" t="s">
        <v>5606</v>
      </c>
    </row>
    <row r="3444" spans="1:12" x14ac:dyDescent="0.2">
      <c r="A3444" s="105">
        <v>42523</v>
      </c>
      <c r="B3444" s="7">
        <v>7949</v>
      </c>
      <c r="C3444" s="19" t="s">
        <v>7481</v>
      </c>
      <c r="D3444" s="6">
        <v>3245</v>
      </c>
      <c r="E3444" s="6">
        <v>3245</v>
      </c>
      <c r="F3444" s="6">
        <v>137.5</v>
      </c>
      <c r="G3444" s="6"/>
      <c r="H3444" s="31">
        <f>D3444-F3444</f>
        <v>3107.5</v>
      </c>
      <c r="I3444" s="6">
        <f>+I3443+G3444-H3444</f>
        <v>1980872.7264999999</v>
      </c>
      <c r="J3444" s="19" t="s">
        <v>7480</v>
      </c>
      <c r="K3444" s="7">
        <v>5</v>
      </c>
      <c r="L3444" s="49" t="s">
        <v>5606</v>
      </c>
    </row>
    <row r="3445" spans="1:12" x14ac:dyDescent="0.2">
      <c r="A3445" s="105">
        <v>42523</v>
      </c>
      <c r="B3445" s="7">
        <v>7950</v>
      </c>
      <c r="C3445" s="19" t="s">
        <v>120</v>
      </c>
      <c r="D3445" s="6">
        <v>37214.39</v>
      </c>
      <c r="E3445" s="6">
        <v>37214.39</v>
      </c>
      <c r="F3445" s="6">
        <v>1605.98</v>
      </c>
      <c r="G3445" s="6"/>
      <c r="H3445" s="31">
        <f>D3445-F3445</f>
        <v>35608.409999999996</v>
      </c>
      <c r="I3445" s="6">
        <f>+I3444+G3445-H3445</f>
        <v>1945264.3165</v>
      </c>
      <c r="J3445" s="19" t="s">
        <v>7123</v>
      </c>
      <c r="K3445" s="7">
        <v>5</v>
      </c>
      <c r="L3445" s="49" t="s">
        <v>5606</v>
      </c>
    </row>
    <row r="3446" spans="1:12" x14ac:dyDescent="0.2">
      <c r="A3446" s="105">
        <v>42527</v>
      </c>
      <c r="B3446" s="7">
        <v>7951</v>
      </c>
      <c r="C3446" s="19" t="s">
        <v>7479</v>
      </c>
      <c r="D3446" s="6">
        <v>14625</v>
      </c>
      <c r="E3446" s="6">
        <v>14625</v>
      </c>
      <c r="F3446" s="6"/>
      <c r="G3446" s="6"/>
      <c r="H3446" s="31">
        <f>D3446-F3446</f>
        <v>14625</v>
      </c>
      <c r="I3446" s="6">
        <f>+I3445+G3446-H3446</f>
        <v>1930639.3165</v>
      </c>
      <c r="J3446" s="19" t="s">
        <v>7478</v>
      </c>
      <c r="K3446" s="7"/>
      <c r="L3446" s="49" t="s">
        <v>5606</v>
      </c>
    </row>
    <row r="3447" spans="1:12" x14ac:dyDescent="0.2">
      <c r="A3447" s="105">
        <v>42529</v>
      </c>
      <c r="B3447" s="7">
        <v>7952</v>
      </c>
      <c r="C3447" s="19" t="s">
        <v>7477</v>
      </c>
      <c r="D3447" s="6">
        <v>25000</v>
      </c>
      <c r="E3447" s="6">
        <v>25000</v>
      </c>
      <c r="F3447" s="6"/>
      <c r="G3447" s="6"/>
      <c r="H3447" s="31">
        <f>D3447-F3447</f>
        <v>25000</v>
      </c>
      <c r="I3447" s="6">
        <f>+I3446+G3447-H3447</f>
        <v>1905639.3165</v>
      </c>
      <c r="J3447" s="19" t="s">
        <v>7103</v>
      </c>
      <c r="K3447" s="7">
        <v>5</v>
      </c>
      <c r="L3447" s="49" t="s">
        <v>5606</v>
      </c>
    </row>
    <row r="3448" spans="1:12" x14ac:dyDescent="0.2">
      <c r="A3448" s="105">
        <v>42529</v>
      </c>
      <c r="B3448" s="7">
        <v>7953</v>
      </c>
      <c r="C3448" s="19" t="s">
        <v>5971</v>
      </c>
      <c r="D3448" s="6">
        <v>1700</v>
      </c>
      <c r="E3448" s="6">
        <v>1700</v>
      </c>
      <c r="F3448" s="6"/>
      <c r="G3448" s="6"/>
      <c r="H3448" s="31">
        <f>D3448-F3448</f>
        <v>1700</v>
      </c>
      <c r="I3448" s="6">
        <f>+I3447+G3448-H3448</f>
        <v>1903939.3165</v>
      </c>
      <c r="J3448" s="19" t="s">
        <v>6080</v>
      </c>
      <c r="K3448" s="7"/>
      <c r="L3448" s="49" t="s">
        <v>5606</v>
      </c>
    </row>
    <row r="3449" spans="1:12" x14ac:dyDescent="0.2">
      <c r="A3449" s="105">
        <v>42529</v>
      </c>
      <c r="B3449" s="7">
        <v>7954</v>
      </c>
      <c r="C3449" s="19" t="s">
        <v>6486</v>
      </c>
      <c r="D3449" s="6">
        <v>6000</v>
      </c>
      <c r="E3449" s="6">
        <v>6000</v>
      </c>
      <c r="F3449" s="6">
        <v>600</v>
      </c>
      <c r="G3449" s="6"/>
      <c r="H3449" s="31">
        <f>D3449-F3449</f>
        <v>5400</v>
      </c>
      <c r="I3449" s="6">
        <f>+I3448+G3449-H3449</f>
        <v>1898539.3165</v>
      </c>
      <c r="J3449" s="19" t="s">
        <v>7476</v>
      </c>
      <c r="K3449" s="7"/>
      <c r="L3449" s="49" t="s">
        <v>5606</v>
      </c>
    </row>
    <row r="3450" spans="1:12" x14ac:dyDescent="0.2">
      <c r="A3450" s="105">
        <v>42531</v>
      </c>
      <c r="B3450" s="7">
        <v>7955</v>
      </c>
      <c r="C3450" s="19" t="s">
        <v>5996</v>
      </c>
      <c r="D3450" s="6">
        <v>4700</v>
      </c>
      <c r="E3450" s="6">
        <v>4700</v>
      </c>
      <c r="F3450" s="6"/>
      <c r="G3450" s="6"/>
      <c r="H3450" s="31">
        <f>D3450-F3450</f>
        <v>4700</v>
      </c>
      <c r="I3450" s="6">
        <f>+I3449+G3450-H3450</f>
        <v>1893839.3165</v>
      </c>
      <c r="J3450" s="19" t="s">
        <v>7364</v>
      </c>
      <c r="K3450" s="7">
        <v>5</v>
      </c>
      <c r="L3450" s="49" t="s">
        <v>5606</v>
      </c>
    </row>
    <row r="3451" spans="1:12" x14ac:dyDescent="0.2">
      <c r="A3451" s="105">
        <v>42531</v>
      </c>
      <c r="B3451" s="7"/>
      <c r="C3451" s="19" t="s">
        <v>6620</v>
      </c>
      <c r="D3451" s="6">
        <v>392210</v>
      </c>
      <c r="E3451" s="6">
        <v>392210</v>
      </c>
      <c r="F3451" s="6"/>
      <c r="G3451" s="6"/>
      <c r="H3451" s="31">
        <f>D3451-F3451</f>
        <v>392210</v>
      </c>
      <c r="I3451" s="6">
        <f>+I3450+G3451-H3451</f>
        <v>1501629.3165</v>
      </c>
      <c r="J3451" s="19" t="s">
        <v>7475</v>
      </c>
      <c r="K3451" s="7"/>
      <c r="L3451" s="49" t="s">
        <v>5606</v>
      </c>
    </row>
    <row r="3452" spans="1:12" x14ac:dyDescent="0.2">
      <c r="A3452" s="105">
        <v>42535</v>
      </c>
      <c r="B3452" s="7">
        <v>7956</v>
      </c>
      <c r="C3452" s="20" t="s">
        <v>7189</v>
      </c>
      <c r="D3452" s="6">
        <v>17300</v>
      </c>
      <c r="E3452" s="6">
        <v>17300</v>
      </c>
      <c r="F3452" s="6"/>
      <c r="G3452" s="6"/>
      <c r="H3452" s="31">
        <f>D3452-F3452</f>
        <v>17300</v>
      </c>
      <c r="I3452" s="6">
        <f>+I3451+G3452-H3452</f>
        <v>1484329.3165</v>
      </c>
      <c r="J3452" s="20" t="s">
        <v>6550</v>
      </c>
      <c r="K3452" s="7"/>
      <c r="L3452" s="49" t="s">
        <v>5606</v>
      </c>
    </row>
    <row r="3453" spans="1:12" x14ac:dyDescent="0.2">
      <c r="A3453" s="105">
        <v>42535</v>
      </c>
      <c r="B3453" s="7">
        <v>7957</v>
      </c>
      <c r="C3453" s="20" t="s">
        <v>6605</v>
      </c>
      <c r="D3453" s="6">
        <v>80000</v>
      </c>
      <c r="E3453" s="6">
        <v>80000</v>
      </c>
      <c r="F3453" s="6">
        <v>3819.66</v>
      </c>
      <c r="G3453" s="6"/>
      <c r="H3453" s="31">
        <f>D3453-F3453</f>
        <v>76180.34</v>
      </c>
      <c r="I3453" s="6">
        <f>+I3452+G3453-H3453</f>
        <v>1408148.9764999999</v>
      </c>
      <c r="J3453" s="20" t="s">
        <v>6196</v>
      </c>
      <c r="K3453" s="7">
        <v>5</v>
      </c>
      <c r="L3453" s="49" t="s">
        <v>5606</v>
      </c>
    </row>
    <row r="3454" spans="1:12" x14ac:dyDescent="0.2">
      <c r="A3454" s="105">
        <v>42536</v>
      </c>
      <c r="B3454" s="7">
        <v>7958</v>
      </c>
      <c r="C3454" s="20" t="s">
        <v>7474</v>
      </c>
      <c r="D3454" s="6">
        <v>1100</v>
      </c>
      <c r="E3454" s="6">
        <v>1100</v>
      </c>
      <c r="F3454" s="6"/>
      <c r="G3454" s="6"/>
      <c r="H3454" s="31">
        <f>D3454-F3454</f>
        <v>1100</v>
      </c>
      <c r="I3454" s="6">
        <f>+I3453+G3454-H3454</f>
        <v>1407048.9764999999</v>
      </c>
      <c r="J3454" s="20" t="s">
        <v>6080</v>
      </c>
      <c r="K3454" s="7"/>
      <c r="L3454" s="49" t="s">
        <v>5606</v>
      </c>
    </row>
    <row r="3455" spans="1:12" x14ac:dyDescent="0.2">
      <c r="A3455" s="105">
        <v>42538</v>
      </c>
      <c r="B3455" s="7">
        <v>7959</v>
      </c>
      <c r="C3455" s="19" t="s">
        <v>5996</v>
      </c>
      <c r="D3455" s="6">
        <v>4700</v>
      </c>
      <c r="E3455" s="6">
        <v>4700</v>
      </c>
      <c r="F3455" s="6"/>
      <c r="G3455" s="6"/>
      <c r="H3455" s="31">
        <f>D3455-F3455</f>
        <v>4700</v>
      </c>
      <c r="I3455" s="6">
        <f>+I3454+G3455-H3455</f>
        <v>1402348.9764999999</v>
      </c>
      <c r="J3455" s="19" t="s">
        <v>7364</v>
      </c>
      <c r="K3455" s="7">
        <v>5</v>
      </c>
      <c r="L3455" s="49" t="s">
        <v>5606</v>
      </c>
    </row>
    <row r="3456" spans="1:12" x14ac:dyDescent="0.2">
      <c r="A3456" s="105">
        <v>42538</v>
      </c>
      <c r="B3456" s="7">
        <v>7960</v>
      </c>
      <c r="C3456" s="19" t="s">
        <v>7433</v>
      </c>
      <c r="D3456" s="6">
        <v>1650</v>
      </c>
      <c r="E3456" s="6">
        <v>1650</v>
      </c>
      <c r="F3456" s="6">
        <v>165</v>
      </c>
      <c r="G3456" s="6"/>
      <c r="H3456" s="31">
        <f>D3456-F3456</f>
        <v>1485</v>
      </c>
      <c r="I3456" s="6">
        <f>+I3455+G3456-H3456</f>
        <v>1400863.9764999999</v>
      </c>
      <c r="J3456" s="19" t="s">
        <v>7473</v>
      </c>
      <c r="K3456" s="7"/>
      <c r="L3456" s="49" t="s">
        <v>5606</v>
      </c>
    </row>
    <row r="3457" spans="1:12" x14ac:dyDescent="0.2">
      <c r="A3457" s="105">
        <v>42541</v>
      </c>
      <c r="B3457" s="7">
        <v>7961</v>
      </c>
      <c r="C3457" s="19" t="s">
        <v>6478</v>
      </c>
      <c r="D3457" s="6">
        <v>27328.799999999999</v>
      </c>
      <c r="E3457" s="6">
        <v>27328.799999999999</v>
      </c>
      <c r="F3457" s="6">
        <f>E3457*0.05</f>
        <v>1366.44</v>
      </c>
      <c r="G3457" s="6"/>
      <c r="H3457" s="31">
        <f>D3457-F3457</f>
        <v>25962.36</v>
      </c>
      <c r="I3457" s="6">
        <f>+I3456+G3457-H3457</f>
        <v>1374901.6164999998</v>
      </c>
      <c r="J3457" s="19" t="s">
        <v>7339</v>
      </c>
      <c r="K3457" s="7">
        <v>5</v>
      </c>
      <c r="L3457" s="49" t="s">
        <v>5606</v>
      </c>
    </row>
    <row r="3458" spans="1:12" x14ac:dyDescent="0.2">
      <c r="A3458" s="105">
        <v>42541</v>
      </c>
      <c r="B3458" s="7">
        <v>7962</v>
      </c>
      <c r="C3458" s="19" t="s">
        <v>7320</v>
      </c>
      <c r="D3458" s="6">
        <v>350</v>
      </c>
      <c r="E3458" s="6">
        <v>350</v>
      </c>
      <c r="F3458" s="6"/>
      <c r="G3458" s="6"/>
      <c r="H3458" s="31">
        <f>D3458-F3458</f>
        <v>350</v>
      </c>
      <c r="I3458" s="6">
        <f>+I3457+G3458-H3458</f>
        <v>1374551.6164999998</v>
      </c>
      <c r="J3458" s="19" t="s">
        <v>7472</v>
      </c>
      <c r="K3458" s="7"/>
      <c r="L3458" s="49" t="s">
        <v>5606</v>
      </c>
    </row>
    <row r="3459" spans="1:12" x14ac:dyDescent="0.2">
      <c r="A3459" s="105">
        <v>42542</v>
      </c>
      <c r="B3459" s="7">
        <v>7963</v>
      </c>
      <c r="C3459" s="20" t="s">
        <v>5790</v>
      </c>
      <c r="D3459" s="6"/>
      <c r="E3459" s="6"/>
      <c r="F3459" s="6">
        <f>E3459*0.05</f>
        <v>0</v>
      </c>
      <c r="G3459" s="6"/>
      <c r="H3459" s="5">
        <f>D3459-F3459</f>
        <v>0</v>
      </c>
      <c r="I3459" s="6">
        <f>+I3458+G3459-H3459</f>
        <v>1374551.6164999998</v>
      </c>
      <c r="J3459" s="20" t="s">
        <v>5790</v>
      </c>
      <c r="K3459" s="7" t="s">
        <v>5789</v>
      </c>
    </row>
    <row r="3460" spans="1:12" x14ac:dyDescent="0.2">
      <c r="A3460" s="105">
        <v>42542</v>
      </c>
      <c r="B3460" s="7"/>
      <c r="C3460" s="20" t="s">
        <v>6097</v>
      </c>
      <c r="D3460" s="6"/>
      <c r="E3460" s="6"/>
      <c r="F3460" s="6">
        <f>E3460*0.05</f>
        <v>0</v>
      </c>
      <c r="G3460" s="6">
        <v>844305.13</v>
      </c>
      <c r="H3460" s="5">
        <f>D3460-F3460</f>
        <v>0</v>
      </c>
      <c r="I3460" s="6">
        <f>+I3459+G3460-H3460</f>
        <v>2218856.7464999999</v>
      </c>
      <c r="J3460" s="20"/>
      <c r="K3460" s="7"/>
    </row>
    <row r="3461" spans="1:12" x14ac:dyDescent="0.2">
      <c r="A3461" s="105">
        <v>42543</v>
      </c>
      <c r="B3461" s="7">
        <v>7964</v>
      </c>
      <c r="C3461" s="20" t="s">
        <v>6478</v>
      </c>
      <c r="D3461" s="6">
        <v>24329.279999999999</v>
      </c>
      <c r="E3461" s="6">
        <v>24329.279999999999</v>
      </c>
      <c r="F3461" s="6">
        <v>1075.2</v>
      </c>
      <c r="G3461" s="6"/>
      <c r="H3461" s="31">
        <f>D3461-F3461</f>
        <v>23254.079999999998</v>
      </c>
      <c r="I3461" s="6">
        <f>+I3460+G3461-H3461</f>
        <v>2195602.6664999998</v>
      </c>
      <c r="J3461" s="20" t="s">
        <v>7471</v>
      </c>
      <c r="K3461" s="7">
        <v>5</v>
      </c>
      <c r="L3461" s="49" t="s">
        <v>5606</v>
      </c>
    </row>
    <row r="3462" spans="1:12" x14ac:dyDescent="0.2">
      <c r="A3462" s="105">
        <v>42544</v>
      </c>
      <c r="B3462" s="7">
        <v>7965</v>
      </c>
      <c r="C3462" s="19" t="s">
        <v>5996</v>
      </c>
      <c r="D3462" s="6">
        <v>4700</v>
      </c>
      <c r="E3462" s="6">
        <v>4700</v>
      </c>
      <c r="F3462" s="6"/>
      <c r="G3462" s="6"/>
      <c r="H3462" s="31">
        <f>D3462-F3462</f>
        <v>4700</v>
      </c>
      <c r="I3462" s="6">
        <f>+I3461+G3462-H3462</f>
        <v>2190902.6664999998</v>
      </c>
      <c r="J3462" s="19" t="s">
        <v>7364</v>
      </c>
      <c r="K3462" s="7">
        <v>5</v>
      </c>
      <c r="L3462" s="49" t="s">
        <v>5606</v>
      </c>
    </row>
    <row r="3463" spans="1:12" x14ac:dyDescent="0.2">
      <c r="A3463" s="105">
        <v>42545</v>
      </c>
      <c r="B3463" s="7">
        <v>7966</v>
      </c>
      <c r="C3463" s="20" t="s">
        <v>7446</v>
      </c>
      <c r="D3463" s="6">
        <v>17500</v>
      </c>
      <c r="E3463" s="6">
        <v>17500</v>
      </c>
      <c r="F3463" s="6"/>
      <c r="G3463" s="6"/>
      <c r="H3463" s="31">
        <f>D3463-F3463</f>
        <v>17500</v>
      </c>
      <c r="I3463" s="6">
        <f>+I3462+G3463-H3463</f>
        <v>2173402.6664999998</v>
      </c>
      <c r="J3463" s="20" t="s">
        <v>6798</v>
      </c>
      <c r="K3463" s="7"/>
      <c r="L3463" s="49" t="s">
        <v>5606</v>
      </c>
    </row>
    <row r="3464" spans="1:12" x14ac:dyDescent="0.2">
      <c r="A3464" s="105">
        <v>42545</v>
      </c>
      <c r="B3464" s="7">
        <v>7967</v>
      </c>
      <c r="C3464" s="20" t="s">
        <v>7413</v>
      </c>
      <c r="D3464" s="6">
        <v>4950</v>
      </c>
      <c r="E3464" s="6">
        <v>4950</v>
      </c>
      <c r="F3464" s="6"/>
      <c r="G3464" s="6"/>
      <c r="H3464" s="31">
        <f>D3464-F3464</f>
        <v>4950</v>
      </c>
      <c r="I3464" s="6">
        <f>+I3463+G3464-H3464</f>
        <v>2168452.6664999998</v>
      </c>
      <c r="J3464" s="20" t="s">
        <v>6798</v>
      </c>
      <c r="K3464" s="7"/>
      <c r="L3464" s="49" t="s">
        <v>5606</v>
      </c>
    </row>
    <row r="3465" spans="1:12" x14ac:dyDescent="0.2">
      <c r="A3465" s="105">
        <v>42545</v>
      </c>
      <c r="B3465" s="7">
        <v>7968</v>
      </c>
      <c r="C3465" s="20" t="s">
        <v>6093</v>
      </c>
      <c r="D3465" s="6">
        <v>6600</v>
      </c>
      <c r="E3465" s="6">
        <v>6600</v>
      </c>
      <c r="F3465" s="6"/>
      <c r="G3465" s="6"/>
      <c r="H3465" s="31">
        <f>D3465-F3465</f>
        <v>6600</v>
      </c>
      <c r="I3465" s="6">
        <f>+I3464+G3465-H3465</f>
        <v>2161852.6664999998</v>
      </c>
      <c r="J3465" s="20" t="s">
        <v>6798</v>
      </c>
      <c r="K3465" s="7"/>
      <c r="L3465" s="49" t="s">
        <v>5606</v>
      </c>
    </row>
    <row r="3466" spans="1:12" ht="12" customHeight="1" x14ac:dyDescent="0.2">
      <c r="A3466" s="105">
        <v>42545</v>
      </c>
      <c r="B3466" s="7">
        <v>7969</v>
      </c>
      <c r="C3466" s="20" t="s">
        <v>6452</v>
      </c>
      <c r="D3466" s="6">
        <v>13200</v>
      </c>
      <c r="E3466" s="6">
        <v>13200</v>
      </c>
      <c r="F3466" s="6"/>
      <c r="G3466" s="6"/>
      <c r="H3466" s="31">
        <f>D3466-F3466</f>
        <v>13200</v>
      </c>
      <c r="I3466" s="6">
        <f>+I3465+G3466-H3466</f>
        <v>2148652.6664999998</v>
      </c>
      <c r="J3466" s="20" t="s">
        <v>6798</v>
      </c>
      <c r="K3466" s="7"/>
      <c r="L3466" s="49" t="s">
        <v>5606</v>
      </c>
    </row>
    <row r="3467" spans="1:12" x14ac:dyDescent="0.2">
      <c r="A3467" s="105">
        <v>42545</v>
      </c>
      <c r="B3467" s="7">
        <v>7970</v>
      </c>
      <c r="C3467" s="20" t="s">
        <v>7252</v>
      </c>
      <c r="D3467" s="6">
        <v>7600</v>
      </c>
      <c r="E3467" s="6">
        <v>7600</v>
      </c>
      <c r="F3467" s="6"/>
      <c r="G3467" s="6"/>
      <c r="H3467" s="31">
        <f>D3467-F3467</f>
        <v>7600</v>
      </c>
      <c r="I3467" s="6">
        <f>+I3466+G3467-H3467</f>
        <v>2141052.6664999998</v>
      </c>
      <c r="J3467" s="20" t="s">
        <v>6798</v>
      </c>
      <c r="K3467" s="7"/>
      <c r="L3467" s="49" t="s">
        <v>5606</v>
      </c>
    </row>
    <row r="3468" spans="1:12" x14ac:dyDescent="0.2">
      <c r="A3468" s="105">
        <v>42545</v>
      </c>
      <c r="B3468" s="7">
        <v>7971</v>
      </c>
      <c r="C3468" s="20" t="s">
        <v>7247</v>
      </c>
      <c r="D3468" s="6">
        <v>1500</v>
      </c>
      <c r="E3468" s="6">
        <v>1500</v>
      </c>
      <c r="F3468" s="6"/>
      <c r="G3468" s="6"/>
      <c r="H3468" s="31">
        <f>D3468-F3468</f>
        <v>1500</v>
      </c>
      <c r="I3468" s="6">
        <f>+I3467+G3468-H3468</f>
        <v>2139552.6664999998</v>
      </c>
      <c r="J3468" s="20" t="s">
        <v>7470</v>
      </c>
      <c r="K3468" s="7"/>
      <c r="L3468" s="49" t="s">
        <v>5606</v>
      </c>
    </row>
    <row r="3469" spans="1:12" x14ac:dyDescent="0.2">
      <c r="A3469" s="105">
        <v>42545</v>
      </c>
      <c r="B3469" s="7">
        <v>7972</v>
      </c>
      <c r="C3469" s="20" t="s">
        <v>6294</v>
      </c>
      <c r="D3469" s="6">
        <v>8000</v>
      </c>
      <c r="E3469" s="6">
        <v>8000</v>
      </c>
      <c r="F3469" s="6"/>
      <c r="G3469" s="6"/>
      <c r="H3469" s="31">
        <f>D3469-F3469</f>
        <v>8000</v>
      </c>
      <c r="I3469" s="6">
        <f>+I3468+G3469-H3469</f>
        <v>2131552.6664999998</v>
      </c>
      <c r="J3469" s="20" t="s">
        <v>7469</v>
      </c>
      <c r="K3469" s="7"/>
      <c r="L3469" s="49" t="s">
        <v>5606</v>
      </c>
    </row>
    <row r="3470" spans="1:12" x14ac:dyDescent="0.2">
      <c r="A3470" s="105">
        <v>42545</v>
      </c>
      <c r="B3470" s="7"/>
      <c r="C3470" s="19" t="s">
        <v>6213</v>
      </c>
      <c r="D3470" s="6">
        <v>518825</v>
      </c>
      <c r="E3470" s="6">
        <v>518825</v>
      </c>
      <c r="F3470" s="6"/>
      <c r="G3470" s="6"/>
      <c r="H3470" s="31">
        <f>D3470-F3470</f>
        <v>518825</v>
      </c>
      <c r="I3470" s="6">
        <f>+I3469+G3470-H3470</f>
        <v>1612727.6664999998</v>
      </c>
      <c r="J3470" s="20" t="s">
        <v>7468</v>
      </c>
      <c r="K3470" s="7"/>
      <c r="L3470" s="49" t="s">
        <v>5606</v>
      </c>
    </row>
    <row r="3471" spans="1:12" x14ac:dyDescent="0.2">
      <c r="A3471" s="105">
        <v>42548</v>
      </c>
      <c r="B3471" s="7">
        <v>7973</v>
      </c>
      <c r="C3471" s="20" t="s">
        <v>5971</v>
      </c>
      <c r="D3471" s="6">
        <v>1500</v>
      </c>
      <c r="E3471" s="6">
        <v>1500</v>
      </c>
      <c r="F3471" s="6"/>
      <c r="G3471" s="6"/>
      <c r="H3471" s="31">
        <f>D3471-F3471</f>
        <v>1500</v>
      </c>
      <c r="I3471" s="6">
        <f>+I3470+G3471-H3471</f>
        <v>1611227.6664999998</v>
      </c>
      <c r="J3471" s="20" t="s">
        <v>3820</v>
      </c>
      <c r="K3471" s="7"/>
      <c r="L3471" s="49" t="s">
        <v>5606</v>
      </c>
    </row>
    <row r="3472" spans="1:12" x14ac:dyDescent="0.2">
      <c r="A3472" s="105">
        <v>42549</v>
      </c>
      <c r="B3472" s="7">
        <v>7974</v>
      </c>
      <c r="C3472" s="19" t="s">
        <v>7467</v>
      </c>
      <c r="D3472" s="6">
        <v>2000</v>
      </c>
      <c r="E3472" s="6">
        <v>2000</v>
      </c>
      <c r="F3472" s="6"/>
      <c r="G3472" s="6"/>
      <c r="H3472" s="31">
        <f>D3472-F3472</f>
        <v>2000</v>
      </c>
      <c r="I3472" s="6">
        <f>+I3471+G3472-H3472</f>
        <v>1609227.6664999998</v>
      </c>
      <c r="J3472" s="20" t="s">
        <v>3820</v>
      </c>
      <c r="K3472" s="7"/>
      <c r="L3472" s="49" t="s">
        <v>5606</v>
      </c>
    </row>
    <row r="3473" spans="1:12" x14ac:dyDescent="0.2">
      <c r="A3473" s="105">
        <v>42549</v>
      </c>
      <c r="B3473" s="7">
        <v>7975</v>
      </c>
      <c r="C3473" s="19" t="s">
        <v>7466</v>
      </c>
      <c r="D3473" s="6">
        <v>5100</v>
      </c>
      <c r="E3473" s="6">
        <v>5100</v>
      </c>
      <c r="F3473" s="6"/>
      <c r="G3473" s="6"/>
      <c r="H3473" s="31">
        <f>D3473-F3473</f>
        <v>5100</v>
      </c>
      <c r="I3473" s="6">
        <f>+I3472+G3473-H3473</f>
        <v>1604127.6664999998</v>
      </c>
      <c r="J3473" s="20" t="s">
        <v>3820</v>
      </c>
      <c r="K3473" s="7"/>
      <c r="L3473" s="49" t="s">
        <v>5606</v>
      </c>
    </row>
    <row r="3474" spans="1:12" x14ac:dyDescent="0.2">
      <c r="A3474" s="105">
        <v>42550</v>
      </c>
      <c r="B3474" s="7">
        <v>7976</v>
      </c>
      <c r="C3474" s="20" t="s">
        <v>6015</v>
      </c>
      <c r="D3474" s="6">
        <v>15368.38</v>
      </c>
      <c r="E3474" s="6">
        <v>15368.38</v>
      </c>
      <c r="F3474" s="6"/>
      <c r="G3474" s="6"/>
      <c r="H3474" s="31">
        <f>D3474-F3474</f>
        <v>15368.38</v>
      </c>
      <c r="I3474" s="6">
        <f>+I3473+G3474-H3474</f>
        <v>1588759.2864999999</v>
      </c>
      <c r="J3474" s="20" t="s">
        <v>7465</v>
      </c>
      <c r="K3474" s="7"/>
      <c r="L3474" s="49" t="s">
        <v>5606</v>
      </c>
    </row>
    <row r="3475" spans="1:12" x14ac:dyDescent="0.2">
      <c r="A3475" s="105">
        <v>42550</v>
      </c>
      <c r="B3475" s="7">
        <v>7977</v>
      </c>
      <c r="C3475" s="20" t="s">
        <v>6015</v>
      </c>
      <c r="D3475" s="6">
        <v>1748.99</v>
      </c>
      <c r="E3475" s="6">
        <v>1748.99</v>
      </c>
      <c r="F3475" s="6"/>
      <c r="G3475" s="6"/>
      <c r="H3475" s="31">
        <f>D3475-F3475</f>
        <v>1748.99</v>
      </c>
      <c r="I3475" s="6">
        <f>+I3474+G3475-H3475</f>
        <v>1587010.2964999999</v>
      </c>
      <c r="J3475" s="20" t="s">
        <v>6132</v>
      </c>
      <c r="K3475" s="7"/>
      <c r="L3475" s="49" t="s">
        <v>5606</v>
      </c>
    </row>
    <row r="3476" spans="1:12" x14ac:dyDescent="0.2">
      <c r="A3476" s="105">
        <v>42550</v>
      </c>
      <c r="B3476" s="7">
        <v>7978</v>
      </c>
      <c r="C3476" s="20" t="s">
        <v>6752</v>
      </c>
      <c r="D3476" s="31">
        <v>45322.78</v>
      </c>
      <c r="E3476" s="31">
        <v>37164.68</v>
      </c>
      <c r="F3476" s="31">
        <f>E3476*0.05</f>
        <v>1858.2340000000002</v>
      </c>
      <c r="G3476" s="31"/>
      <c r="H3476" s="31">
        <f>D3476-F3476</f>
        <v>43464.546000000002</v>
      </c>
      <c r="I3476" s="31">
        <f>+I3475+G3476-H3476</f>
        <v>1543545.7504999998</v>
      </c>
      <c r="J3476" s="20" t="s">
        <v>48</v>
      </c>
      <c r="K3476" s="7"/>
      <c r="L3476" s="49" t="s">
        <v>5606</v>
      </c>
    </row>
    <row r="3477" spans="1:12" x14ac:dyDescent="0.2">
      <c r="A3477" s="105">
        <v>42550</v>
      </c>
      <c r="B3477" s="7">
        <v>7979</v>
      </c>
      <c r="C3477" s="20" t="s">
        <v>6291</v>
      </c>
      <c r="D3477" s="6">
        <v>7155</v>
      </c>
      <c r="E3477" s="6">
        <v>5867.1</v>
      </c>
      <c r="F3477" s="6">
        <f>E3477*0.05</f>
        <v>293.35500000000002</v>
      </c>
      <c r="G3477" s="6"/>
      <c r="H3477" s="31">
        <f>D3477-F3477</f>
        <v>6861.6450000000004</v>
      </c>
      <c r="I3477" s="6">
        <f>+I3476+G3477-H3477</f>
        <v>1536684.1054999998</v>
      </c>
      <c r="J3477" s="19" t="s">
        <v>7170</v>
      </c>
      <c r="K3477" s="7"/>
      <c r="L3477" s="49" t="s">
        <v>5606</v>
      </c>
    </row>
    <row r="3478" spans="1:12" x14ac:dyDescent="0.2">
      <c r="A3478" s="105">
        <v>42550</v>
      </c>
      <c r="B3478" s="7">
        <v>7980</v>
      </c>
      <c r="C3478" s="19" t="s">
        <v>126</v>
      </c>
      <c r="D3478" s="6">
        <v>3452</v>
      </c>
      <c r="E3478" s="6">
        <v>2830.64</v>
      </c>
      <c r="F3478" s="6">
        <f>E3478*0.05</f>
        <v>141.53200000000001</v>
      </c>
      <c r="G3478" s="6"/>
      <c r="H3478" s="31">
        <f>D3478-F3478</f>
        <v>3310.4679999999998</v>
      </c>
      <c r="I3478" s="6">
        <f>+I3477+G3478-H3478</f>
        <v>1533373.6374999997</v>
      </c>
      <c r="J3478" s="19" t="s">
        <v>5851</v>
      </c>
      <c r="K3478" s="7"/>
      <c r="L3478" s="49" t="s">
        <v>5606</v>
      </c>
    </row>
    <row r="3479" spans="1:12" x14ac:dyDescent="0.2">
      <c r="A3479" s="105">
        <v>42550</v>
      </c>
      <c r="B3479" s="7">
        <v>7981</v>
      </c>
      <c r="C3479" s="19" t="s">
        <v>6929</v>
      </c>
      <c r="D3479" s="6">
        <v>165000</v>
      </c>
      <c r="E3479" s="6">
        <v>135300</v>
      </c>
      <c r="F3479" s="6">
        <f>E3479*0.05</f>
        <v>6765</v>
      </c>
      <c r="G3479" s="6"/>
      <c r="H3479" s="31">
        <f>D3479-F3479</f>
        <v>158235</v>
      </c>
      <c r="I3479" s="6">
        <f>+I3478+G3479-H3479</f>
        <v>1375138.6374999997</v>
      </c>
      <c r="J3479" s="19" t="s">
        <v>7186</v>
      </c>
      <c r="K3479" s="7"/>
      <c r="L3479" s="49" t="s">
        <v>5606</v>
      </c>
    </row>
    <row r="3480" spans="1:12" x14ac:dyDescent="0.2">
      <c r="A3480" s="105">
        <v>42550</v>
      </c>
      <c r="B3480" s="7">
        <v>7982</v>
      </c>
      <c r="C3480" s="19" t="s">
        <v>120</v>
      </c>
      <c r="D3480" s="6">
        <v>15475.19</v>
      </c>
      <c r="E3480" s="6">
        <v>13376.18</v>
      </c>
      <c r="F3480" s="6">
        <f>E3480*0.05</f>
        <v>668.80900000000008</v>
      </c>
      <c r="G3480" s="6"/>
      <c r="H3480" s="31">
        <f>D3480-F3480</f>
        <v>14806.381000000001</v>
      </c>
      <c r="I3480" s="6">
        <f>+I3479+G3480-H3480</f>
        <v>1360332.2564999997</v>
      </c>
      <c r="J3480" s="19" t="s">
        <v>273</v>
      </c>
      <c r="K3480" s="7"/>
      <c r="L3480" s="49" t="s">
        <v>5606</v>
      </c>
    </row>
    <row r="3481" spans="1:12" x14ac:dyDescent="0.2">
      <c r="A3481" s="105">
        <v>42550</v>
      </c>
      <c r="B3481" s="7">
        <v>7983</v>
      </c>
      <c r="C3481" s="19" t="s">
        <v>5871</v>
      </c>
      <c r="D3481" s="6">
        <v>12956</v>
      </c>
      <c r="E3481" s="6">
        <v>10623.92</v>
      </c>
      <c r="F3481" s="6">
        <f>E3481*0.05</f>
        <v>531.19600000000003</v>
      </c>
      <c r="G3481" s="6"/>
      <c r="H3481" s="31">
        <f>D3481-F3481</f>
        <v>12424.804</v>
      </c>
      <c r="I3481" s="6">
        <f>+I3480+G3481-H3481</f>
        <v>1347907.4524999997</v>
      </c>
      <c r="J3481" s="19" t="s">
        <v>7464</v>
      </c>
      <c r="K3481" s="7"/>
      <c r="L3481" s="49" t="s">
        <v>5606</v>
      </c>
    </row>
    <row r="3482" spans="1:12" x14ac:dyDescent="0.2">
      <c r="A3482" s="105">
        <v>42550</v>
      </c>
      <c r="B3482" s="7">
        <v>7984</v>
      </c>
      <c r="C3482" s="19" t="s">
        <v>7294</v>
      </c>
      <c r="D3482" s="6">
        <v>9200</v>
      </c>
      <c r="E3482" s="6">
        <v>7544</v>
      </c>
      <c r="F3482" s="6">
        <f>E3482*0.05</f>
        <v>377.20000000000005</v>
      </c>
      <c r="G3482" s="6"/>
      <c r="H3482" s="31">
        <f>D3482-F3482</f>
        <v>8822.7999999999993</v>
      </c>
      <c r="I3482" s="6">
        <f>+I3481+G3482-H3482</f>
        <v>1339084.6524999996</v>
      </c>
      <c r="J3482" s="19" t="s">
        <v>2030</v>
      </c>
      <c r="K3482" s="7"/>
      <c r="L3482" s="49" t="s">
        <v>5606</v>
      </c>
    </row>
    <row r="3483" spans="1:12" x14ac:dyDescent="0.2">
      <c r="A3483" s="105">
        <v>42550</v>
      </c>
      <c r="B3483" s="7">
        <v>7985</v>
      </c>
      <c r="C3483" s="19" t="s">
        <v>5790</v>
      </c>
      <c r="D3483" s="6"/>
      <c r="E3483" s="6"/>
      <c r="F3483" s="6">
        <f>E3483*0.05</f>
        <v>0</v>
      </c>
      <c r="G3483" s="6"/>
      <c r="H3483" s="5">
        <f>D3483-F3483</f>
        <v>0</v>
      </c>
      <c r="I3483" s="6">
        <f>+I3482+G3483-H3483</f>
        <v>1339084.6524999996</v>
      </c>
      <c r="J3483" s="19" t="s">
        <v>5790</v>
      </c>
      <c r="K3483" s="7" t="s">
        <v>5789</v>
      </c>
    </row>
    <row r="3484" spans="1:12" x14ac:dyDescent="0.2">
      <c r="A3484" s="105">
        <v>42550</v>
      </c>
      <c r="B3484" s="7">
        <v>7986</v>
      </c>
      <c r="C3484" s="20" t="s">
        <v>7387</v>
      </c>
      <c r="D3484" s="6">
        <v>700000</v>
      </c>
      <c r="E3484" s="6">
        <v>700000</v>
      </c>
      <c r="F3484" s="6">
        <f>E3484*0.05</f>
        <v>35000</v>
      </c>
      <c r="G3484" s="6"/>
      <c r="H3484" s="31">
        <f>D3484-F3484</f>
        <v>665000</v>
      </c>
      <c r="I3484" s="6">
        <f>+I3483+G3484-H3484</f>
        <v>674084.65249999962</v>
      </c>
      <c r="J3484" s="20" t="s">
        <v>7386</v>
      </c>
      <c r="K3484" s="7"/>
      <c r="L3484" s="49" t="s">
        <v>5606</v>
      </c>
    </row>
    <row r="3485" spans="1:12" x14ac:dyDescent="0.2">
      <c r="A3485" s="105">
        <v>42550</v>
      </c>
      <c r="B3485" s="7">
        <v>7987</v>
      </c>
      <c r="C3485" s="19" t="s">
        <v>6226</v>
      </c>
      <c r="D3485" s="6">
        <v>15060</v>
      </c>
      <c r="E3485" s="6">
        <v>12349.2</v>
      </c>
      <c r="F3485" s="6">
        <f>E3485*0.05</f>
        <v>617.46</v>
      </c>
      <c r="G3485" s="6"/>
      <c r="H3485" s="31">
        <f>D3485-F3485</f>
        <v>14442.54</v>
      </c>
      <c r="I3485" s="6">
        <f>+I3484+G3485-H3485</f>
        <v>659642.11249999958</v>
      </c>
      <c r="J3485" s="19" t="s">
        <v>128</v>
      </c>
      <c r="K3485" s="7"/>
      <c r="L3485" s="49" t="s">
        <v>5606</v>
      </c>
    </row>
    <row r="3486" spans="1:12" x14ac:dyDescent="0.2">
      <c r="A3486" s="105">
        <v>42550</v>
      </c>
      <c r="B3486" s="7">
        <v>7988</v>
      </c>
      <c r="C3486" s="19" t="s">
        <v>7463</v>
      </c>
      <c r="D3486" s="6">
        <v>21800</v>
      </c>
      <c r="E3486" s="6">
        <v>17876</v>
      </c>
      <c r="F3486" s="6">
        <f>E3486*0.05</f>
        <v>893.80000000000007</v>
      </c>
      <c r="G3486" s="6"/>
      <c r="H3486" s="31">
        <f>D3486-F3486</f>
        <v>20906.2</v>
      </c>
      <c r="I3486" s="6">
        <f>+I3485+G3486-H3486</f>
        <v>638735.91249999963</v>
      </c>
      <c r="J3486" s="19" t="s">
        <v>7462</v>
      </c>
      <c r="K3486" s="7"/>
      <c r="L3486" s="49" t="s">
        <v>5606</v>
      </c>
    </row>
    <row r="3487" spans="1:12" x14ac:dyDescent="0.2">
      <c r="A3487" s="105">
        <v>42550</v>
      </c>
      <c r="B3487" s="7">
        <v>7989</v>
      </c>
      <c r="C3487" s="19" t="s">
        <v>5996</v>
      </c>
      <c r="D3487" s="6">
        <v>4700</v>
      </c>
      <c r="E3487" s="6">
        <v>4700</v>
      </c>
      <c r="F3487" s="6"/>
      <c r="G3487" s="6"/>
      <c r="H3487" s="31">
        <f>D3487-F3487</f>
        <v>4700</v>
      </c>
      <c r="I3487" s="6">
        <f>+I3486+G3487-H3487</f>
        <v>634035.91249999963</v>
      </c>
      <c r="J3487" s="19" t="s">
        <v>7364</v>
      </c>
      <c r="K3487" s="7"/>
      <c r="L3487" s="49" t="s">
        <v>5606</v>
      </c>
    </row>
    <row r="3488" spans="1:12" x14ac:dyDescent="0.2">
      <c r="A3488" s="105">
        <v>42550</v>
      </c>
      <c r="B3488" s="7">
        <v>7990</v>
      </c>
      <c r="C3488" s="19" t="s">
        <v>2921</v>
      </c>
      <c r="D3488" s="6">
        <v>74340</v>
      </c>
      <c r="E3488" s="6">
        <v>60958.8</v>
      </c>
      <c r="F3488" s="6">
        <f>E3488*0.05</f>
        <v>3047.9400000000005</v>
      </c>
      <c r="G3488" s="6"/>
      <c r="H3488" s="31">
        <f>D3488-F3488</f>
        <v>71292.06</v>
      </c>
      <c r="I3488" s="6">
        <f>+I3487+G3488-H3488</f>
        <v>562743.85249999957</v>
      </c>
      <c r="J3488" s="19" t="s">
        <v>5941</v>
      </c>
      <c r="K3488" s="7"/>
      <c r="L3488" s="49" t="s">
        <v>5606</v>
      </c>
    </row>
    <row r="3489" spans="1:12" x14ac:dyDescent="0.2">
      <c r="A3489" s="105">
        <v>42550</v>
      </c>
      <c r="B3489" s="7">
        <v>7991</v>
      </c>
      <c r="C3489" s="19" t="s">
        <v>6810</v>
      </c>
      <c r="D3489" s="6">
        <v>2360</v>
      </c>
      <c r="E3489" s="6">
        <v>2000</v>
      </c>
      <c r="F3489" s="6">
        <f>E3489*0.05</f>
        <v>100</v>
      </c>
      <c r="G3489" s="6"/>
      <c r="H3489" s="31">
        <f>D3489-F3489</f>
        <v>2260</v>
      </c>
      <c r="I3489" s="6">
        <f>+I3488+G3489-H3489</f>
        <v>560483.85249999957</v>
      </c>
      <c r="J3489" s="19" t="s">
        <v>7131</v>
      </c>
      <c r="K3489" s="7"/>
      <c r="L3489" s="49" t="s">
        <v>5606</v>
      </c>
    </row>
    <row r="3490" spans="1:12" x14ac:dyDescent="0.2">
      <c r="A3490" s="105">
        <v>42550</v>
      </c>
      <c r="B3490" s="7">
        <v>7992</v>
      </c>
      <c r="C3490" s="19" t="s">
        <v>7461</v>
      </c>
      <c r="D3490" s="6">
        <v>1000</v>
      </c>
      <c r="E3490" s="6">
        <v>1000</v>
      </c>
      <c r="F3490" s="6"/>
      <c r="G3490" s="6"/>
      <c r="H3490" s="31">
        <f>D3490-F3490</f>
        <v>1000</v>
      </c>
      <c r="I3490" s="6">
        <f>+I3489+G3490-H3490</f>
        <v>559483.85249999957</v>
      </c>
      <c r="J3490" s="19" t="s">
        <v>6080</v>
      </c>
      <c r="K3490" s="7"/>
      <c r="L3490" s="49" t="s">
        <v>5606</v>
      </c>
    </row>
    <row r="3491" spans="1:12" x14ac:dyDescent="0.2">
      <c r="A3491" s="105">
        <v>42550</v>
      </c>
      <c r="B3491" s="7">
        <v>7993</v>
      </c>
      <c r="C3491" s="19" t="s">
        <v>1634</v>
      </c>
      <c r="D3491" s="6">
        <v>14012</v>
      </c>
      <c r="E3491" s="6">
        <v>11489.84</v>
      </c>
      <c r="F3491" s="6">
        <f>E3491*0.05</f>
        <v>574.49200000000008</v>
      </c>
      <c r="G3491" s="6"/>
      <c r="H3491" s="31">
        <f>D3491-F3491</f>
        <v>13437.508</v>
      </c>
      <c r="I3491" s="6">
        <f>+I3490+G3491-H3491</f>
        <v>546046.34449999954</v>
      </c>
      <c r="J3491" s="19" t="s">
        <v>101</v>
      </c>
      <c r="K3491" s="7"/>
      <c r="L3491" s="49" t="s">
        <v>5606</v>
      </c>
    </row>
    <row r="3492" spans="1:12" x14ac:dyDescent="0.2">
      <c r="A3492" s="105">
        <v>42550</v>
      </c>
      <c r="B3492" s="7">
        <v>7994</v>
      </c>
      <c r="C3492" s="19" t="s">
        <v>7460</v>
      </c>
      <c r="D3492" s="6">
        <v>675</v>
      </c>
      <c r="E3492" s="6">
        <v>553.5</v>
      </c>
      <c r="F3492" s="6">
        <f>E3492*0.05</f>
        <v>27.675000000000001</v>
      </c>
      <c r="G3492" s="6"/>
      <c r="H3492" s="31">
        <f>D3492-F3492</f>
        <v>647.32500000000005</v>
      </c>
      <c r="I3492" s="6">
        <f>+I3491+G3492-H3492</f>
        <v>545399.01949999959</v>
      </c>
      <c r="J3492" s="19" t="s">
        <v>7459</v>
      </c>
      <c r="K3492" s="7"/>
      <c r="L3492" s="49" t="s">
        <v>5606</v>
      </c>
    </row>
    <row r="3493" spans="1:12" x14ac:dyDescent="0.2">
      <c r="A3493" s="105">
        <v>42550</v>
      </c>
      <c r="B3493" s="7">
        <v>7995</v>
      </c>
      <c r="C3493" s="19" t="s">
        <v>7458</v>
      </c>
      <c r="D3493" s="6">
        <v>5500</v>
      </c>
      <c r="E3493" s="6">
        <v>5500</v>
      </c>
      <c r="F3493" s="6"/>
      <c r="G3493" s="6"/>
      <c r="H3493" s="31">
        <f>D3493-F3493</f>
        <v>5500</v>
      </c>
      <c r="I3493" s="6">
        <f>+I3492+G3493-H3493</f>
        <v>539899.01949999959</v>
      </c>
      <c r="J3493" s="19" t="s">
        <v>6798</v>
      </c>
      <c r="K3493" s="7"/>
      <c r="L3493" s="49" t="s">
        <v>5606</v>
      </c>
    </row>
    <row r="3494" spans="1:12" x14ac:dyDescent="0.2">
      <c r="A3494" s="19"/>
      <c r="B3494" s="7"/>
      <c r="C3494" s="19" t="s">
        <v>7117</v>
      </c>
      <c r="D3494" s="6">
        <v>13112.3</v>
      </c>
      <c r="E3494" s="6"/>
      <c r="F3494" s="6">
        <f>E3494*0.05</f>
        <v>0</v>
      </c>
      <c r="G3494" s="6"/>
      <c r="H3494" s="5">
        <f>D3494-F3494</f>
        <v>13112.3</v>
      </c>
      <c r="I3494" s="6">
        <f>+I3493+G3494-H3494</f>
        <v>526786.71949999954</v>
      </c>
      <c r="J3494" s="19"/>
      <c r="K3494" s="7"/>
    </row>
    <row r="3495" spans="1:12" ht="15" x14ac:dyDescent="0.25">
      <c r="A3495" s="19"/>
      <c r="B3495" s="7"/>
      <c r="C3495" s="112" t="s">
        <v>7457</v>
      </c>
      <c r="D3495" s="6"/>
      <c r="E3495" s="6"/>
      <c r="F3495" s="6"/>
      <c r="G3495" s="6"/>
      <c r="H3495" s="5"/>
      <c r="I3495" s="13">
        <f>+I3494+G3495-H3495</f>
        <v>526786.71949999954</v>
      </c>
      <c r="J3495" s="19"/>
      <c r="K3495" s="7"/>
    </row>
    <row r="3496" spans="1:12" x14ac:dyDescent="0.2">
      <c r="A3496" s="105">
        <v>42555</v>
      </c>
      <c r="B3496" s="7">
        <v>7996</v>
      </c>
      <c r="C3496" s="20" t="s">
        <v>7456</v>
      </c>
      <c r="D3496" s="6">
        <v>3000</v>
      </c>
      <c r="E3496" s="6">
        <v>2460</v>
      </c>
      <c r="F3496" s="6">
        <f>E3496*0.05</f>
        <v>123</v>
      </c>
      <c r="G3496" s="6"/>
      <c r="H3496" s="31">
        <f>D3496-F3496</f>
        <v>2877</v>
      </c>
      <c r="I3496" s="6">
        <f>+I3495+G3496-H3496</f>
        <v>523909.71949999954</v>
      </c>
      <c r="J3496" s="20" t="s">
        <v>7455</v>
      </c>
      <c r="K3496" s="7"/>
      <c r="L3496" t="s">
        <v>5606</v>
      </c>
    </row>
    <row r="3497" spans="1:12" x14ac:dyDescent="0.2">
      <c r="A3497" s="105">
        <v>42557</v>
      </c>
      <c r="B3497" s="7">
        <v>7997</v>
      </c>
      <c r="C3497" s="20" t="s">
        <v>7454</v>
      </c>
      <c r="D3497" s="6">
        <v>29200</v>
      </c>
      <c r="E3497" s="6">
        <v>29200</v>
      </c>
      <c r="F3497" s="6"/>
      <c r="G3497" s="6"/>
      <c r="H3497" s="31">
        <f>D3497-F3497</f>
        <v>29200</v>
      </c>
      <c r="I3497" s="6">
        <f>+I3496+G3497-H3497</f>
        <v>494709.71949999954</v>
      </c>
      <c r="J3497" s="20" t="s">
        <v>6165</v>
      </c>
      <c r="K3497" s="7"/>
      <c r="L3497" t="s">
        <v>5606</v>
      </c>
    </row>
    <row r="3498" spans="1:12" x14ac:dyDescent="0.2">
      <c r="A3498" s="105">
        <v>42557</v>
      </c>
      <c r="B3498" s="7">
        <v>7998</v>
      </c>
      <c r="C3498" s="19" t="s">
        <v>7453</v>
      </c>
      <c r="D3498" s="6">
        <v>3000</v>
      </c>
      <c r="E3498" s="6">
        <v>3000</v>
      </c>
      <c r="F3498" s="6"/>
      <c r="G3498" s="6"/>
      <c r="H3498" s="31">
        <f>D3498-F3498</f>
        <v>3000</v>
      </c>
      <c r="I3498" s="6">
        <f>+I3497+G3498-H3498</f>
        <v>491709.71949999954</v>
      </c>
      <c r="J3498" s="19" t="s">
        <v>7452</v>
      </c>
      <c r="K3498" s="7"/>
      <c r="L3498" t="s">
        <v>5606</v>
      </c>
    </row>
    <row r="3499" spans="1:12" x14ac:dyDescent="0.2">
      <c r="A3499" s="105">
        <v>42557</v>
      </c>
      <c r="B3499" s="7">
        <v>7999</v>
      </c>
      <c r="C3499" s="19" t="s">
        <v>6077</v>
      </c>
      <c r="D3499" s="6">
        <v>500</v>
      </c>
      <c r="E3499" s="6">
        <v>500</v>
      </c>
      <c r="F3499" s="6"/>
      <c r="G3499" s="6"/>
      <c r="H3499" s="31">
        <f>D3499-F3499</f>
        <v>500</v>
      </c>
      <c r="I3499" s="6">
        <f>+I3498+G3499-H3499</f>
        <v>491209.71949999954</v>
      </c>
      <c r="J3499" s="19" t="s">
        <v>6080</v>
      </c>
      <c r="K3499" s="7"/>
      <c r="L3499" t="s">
        <v>5606</v>
      </c>
    </row>
    <row r="3500" spans="1:12" x14ac:dyDescent="0.2">
      <c r="A3500" s="105">
        <v>42558</v>
      </c>
      <c r="B3500" s="7">
        <v>8000</v>
      </c>
      <c r="C3500" s="20" t="s">
        <v>5996</v>
      </c>
      <c r="D3500" s="6">
        <v>4700</v>
      </c>
      <c r="E3500" s="6">
        <v>4700</v>
      </c>
      <c r="F3500" s="6"/>
      <c r="G3500" s="6"/>
      <c r="H3500" s="31">
        <f>D3500-F3500</f>
        <v>4700</v>
      </c>
      <c r="I3500" s="6">
        <f>+I3499+G3500-H3500</f>
        <v>486509.71949999954</v>
      </c>
      <c r="J3500" s="20" t="s">
        <v>7364</v>
      </c>
      <c r="K3500" s="7"/>
      <c r="L3500" t="s">
        <v>5606</v>
      </c>
    </row>
    <row r="3501" spans="1:12" x14ac:dyDescent="0.2">
      <c r="A3501" s="105">
        <v>42562</v>
      </c>
      <c r="B3501" s="7">
        <v>8001</v>
      </c>
      <c r="C3501" s="19" t="s">
        <v>418</v>
      </c>
      <c r="D3501" s="6">
        <v>1500</v>
      </c>
      <c r="E3501" s="6">
        <v>1500</v>
      </c>
      <c r="F3501" s="6"/>
      <c r="G3501" s="6"/>
      <c r="H3501" s="31">
        <f>D3501-F3501</f>
        <v>1500</v>
      </c>
      <c r="I3501" s="6">
        <f>+I3500+G3501-H3501</f>
        <v>485009.71949999954</v>
      </c>
      <c r="J3501" s="19" t="s">
        <v>6080</v>
      </c>
      <c r="K3501" s="7"/>
      <c r="L3501" t="s">
        <v>5606</v>
      </c>
    </row>
    <row r="3502" spans="1:12" x14ac:dyDescent="0.2">
      <c r="A3502" s="105">
        <v>42565</v>
      </c>
      <c r="B3502" s="7">
        <v>8002</v>
      </c>
      <c r="C3502" s="19" t="s">
        <v>5996</v>
      </c>
      <c r="D3502" s="6">
        <v>4700</v>
      </c>
      <c r="E3502" s="6">
        <v>4700</v>
      </c>
      <c r="F3502" s="6"/>
      <c r="G3502" s="6"/>
      <c r="H3502" s="31">
        <f>D3502-F3502</f>
        <v>4700</v>
      </c>
      <c r="I3502" s="6">
        <f>+I3501+G3502-H3502</f>
        <v>480309.71949999954</v>
      </c>
      <c r="J3502" s="19" t="s">
        <v>7364</v>
      </c>
      <c r="K3502" s="7"/>
      <c r="L3502" t="s">
        <v>5606</v>
      </c>
    </row>
    <row r="3503" spans="1:12" x14ac:dyDescent="0.2">
      <c r="A3503" s="105">
        <v>42565</v>
      </c>
      <c r="B3503" s="7">
        <v>8003</v>
      </c>
      <c r="C3503" s="20" t="s">
        <v>5790</v>
      </c>
      <c r="D3503" s="6"/>
      <c r="E3503" s="6"/>
      <c r="F3503" s="6">
        <f>E3503*0.05</f>
        <v>0</v>
      </c>
      <c r="G3503" s="6"/>
      <c r="H3503" s="5">
        <f>D3503-F3503</f>
        <v>0</v>
      </c>
      <c r="I3503" s="6">
        <f>+I3502+G3503-H3503</f>
        <v>480309.71949999954</v>
      </c>
      <c r="J3503" s="20" t="s">
        <v>5790</v>
      </c>
      <c r="K3503" s="7"/>
    </row>
    <row r="3504" spans="1:12" x14ac:dyDescent="0.2">
      <c r="A3504" s="105">
        <v>42565</v>
      </c>
      <c r="B3504" s="7">
        <v>8004</v>
      </c>
      <c r="C3504" s="19" t="s">
        <v>5971</v>
      </c>
      <c r="D3504" s="6">
        <v>1000</v>
      </c>
      <c r="E3504" s="6">
        <v>1000</v>
      </c>
      <c r="F3504" s="6"/>
      <c r="G3504" s="6"/>
      <c r="H3504" s="31">
        <f>D3504-F3504</f>
        <v>1000</v>
      </c>
      <c r="I3504" s="6">
        <f>+I3503+G3504-H3504</f>
        <v>479309.71949999954</v>
      </c>
      <c r="J3504" s="19" t="s">
        <v>7451</v>
      </c>
      <c r="K3504" s="7"/>
      <c r="L3504" t="s">
        <v>5606</v>
      </c>
    </row>
    <row r="3505" spans="1:12" x14ac:dyDescent="0.2">
      <c r="A3505" s="105">
        <v>42566</v>
      </c>
      <c r="B3505" s="7">
        <v>8005</v>
      </c>
      <c r="C3505" s="20" t="s">
        <v>7450</v>
      </c>
      <c r="D3505" s="6">
        <v>1930</v>
      </c>
      <c r="E3505" s="6">
        <v>1930</v>
      </c>
      <c r="F3505" s="6"/>
      <c r="G3505" s="6"/>
      <c r="H3505" s="31">
        <f>D3505-F3505</f>
        <v>1930</v>
      </c>
      <c r="I3505" s="6">
        <f>+I3504+G3505-H3505</f>
        <v>477379.71949999954</v>
      </c>
      <c r="J3505" s="19" t="s">
        <v>7449</v>
      </c>
      <c r="K3505" s="7"/>
      <c r="L3505" t="s">
        <v>5606</v>
      </c>
    </row>
    <row r="3506" spans="1:12" x14ac:dyDescent="0.2">
      <c r="A3506" s="105">
        <v>42570</v>
      </c>
      <c r="B3506" s="7">
        <v>8006</v>
      </c>
      <c r="C3506" s="19" t="s">
        <v>5790</v>
      </c>
      <c r="D3506" s="6"/>
      <c r="E3506" s="6"/>
      <c r="F3506" s="6">
        <f>E3506*0.05</f>
        <v>0</v>
      </c>
      <c r="G3506" s="6"/>
      <c r="H3506" s="5">
        <f>D3506-F3506</f>
        <v>0</v>
      </c>
      <c r="I3506" s="6">
        <f>+I3505+G3506-H3506</f>
        <v>477379.71949999954</v>
      </c>
      <c r="J3506" s="19" t="s">
        <v>5790</v>
      </c>
      <c r="K3506" s="7" t="s">
        <v>5789</v>
      </c>
    </row>
    <row r="3507" spans="1:12" x14ac:dyDescent="0.2">
      <c r="A3507" s="105">
        <v>42570</v>
      </c>
      <c r="B3507" s="7">
        <v>8007</v>
      </c>
      <c r="C3507" s="19" t="s">
        <v>6478</v>
      </c>
      <c r="D3507" s="6">
        <v>2000</v>
      </c>
      <c r="E3507" s="6">
        <v>2000</v>
      </c>
      <c r="F3507" s="6"/>
      <c r="G3507" s="6"/>
      <c r="H3507" s="31">
        <f>D3507-F3507</f>
        <v>2000</v>
      </c>
      <c r="I3507" s="6">
        <f>+I3506+G3507-H3507</f>
        <v>475379.71949999954</v>
      </c>
      <c r="J3507" s="19" t="s">
        <v>7448</v>
      </c>
      <c r="K3507" s="7"/>
      <c r="L3507" t="s">
        <v>5606</v>
      </c>
    </row>
    <row r="3508" spans="1:12" x14ac:dyDescent="0.2">
      <c r="A3508" s="105">
        <v>42572</v>
      </c>
      <c r="B3508" s="7">
        <v>8008</v>
      </c>
      <c r="C3508" s="19" t="s">
        <v>5971</v>
      </c>
      <c r="D3508" s="6">
        <v>500</v>
      </c>
      <c r="E3508" s="6">
        <v>500</v>
      </c>
      <c r="F3508" s="6"/>
      <c r="G3508" s="6"/>
      <c r="H3508" s="31">
        <f>D3508-F3508</f>
        <v>500</v>
      </c>
      <c r="I3508" s="6">
        <f>+I3507+G3508-H3508</f>
        <v>474879.71949999954</v>
      </c>
      <c r="J3508" s="19" t="s">
        <v>6080</v>
      </c>
      <c r="K3508" s="7"/>
      <c r="L3508" t="s">
        <v>5606</v>
      </c>
    </row>
    <row r="3509" spans="1:12" x14ac:dyDescent="0.2">
      <c r="A3509" s="105">
        <v>42573</v>
      </c>
      <c r="B3509" s="7">
        <v>8009</v>
      </c>
      <c r="C3509" s="19" t="s">
        <v>5996</v>
      </c>
      <c r="D3509" s="6">
        <v>4700</v>
      </c>
      <c r="E3509" s="6">
        <v>4700</v>
      </c>
      <c r="F3509" s="6"/>
      <c r="G3509" s="6"/>
      <c r="H3509" s="31">
        <f>D3509-F3509</f>
        <v>4700</v>
      </c>
      <c r="I3509" s="6">
        <f>+I3508+G3509-H3509</f>
        <v>470179.71949999954</v>
      </c>
      <c r="J3509" s="19" t="s">
        <v>7364</v>
      </c>
      <c r="K3509" s="7"/>
      <c r="L3509" t="s">
        <v>5606</v>
      </c>
    </row>
    <row r="3510" spans="1:12" x14ac:dyDescent="0.2">
      <c r="A3510" s="105">
        <v>42573</v>
      </c>
      <c r="B3510" s="7"/>
      <c r="C3510" s="19" t="s">
        <v>6097</v>
      </c>
      <c r="D3510" s="6"/>
      <c r="E3510" s="6"/>
      <c r="F3510" s="6">
        <f>E3510*0.05</f>
        <v>0</v>
      </c>
      <c r="G3510" s="6">
        <v>442287.9</v>
      </c>
      <c r="H3510" s="5">
        <f>D3510-F3510</f>
        <v>0</v>
      </c>
      <c r="I3510" s="6">
        <f>+I3509+G3510-H3510</f>
        <v>912467.61949999956</v>
      </c>
      <c r="J3510" s="19" t="s">
        <v>7447</v>
      </c>
      <c r="K3510" s="7"/>
    </row>
    <row r="3511" spans="1:12" x14ac:dyDescent="0.2">
      <c r="A3511" s="105">
        <v>42580</v>
      </c>
      <c r="B3511" s="7">
        <v>8010</v>
      </c>
      <c r="C3511" s="19" t="s">
        <v>5971</v>
      </c>
      <c r="D3511" s="6">
        <v>700</v>
      </c>
      <c r="E3511" s="6">
        <v>700</v>
      </c>
      <c r="F3511" s="6"/>
      <c r="G3511" s="6"/>
      <c r="H3511" s="31">
        <f>D3511-F3511</f>
        <v>700</v>
      </c>
      <c r="I3511" s="6">
        <f>+I3510+G3511-H3511</f>
        <v>911767.61949999956</v>
      </c>
      <c r="J3511" s="19" t="s">
        <v>6080</v>
      </c>
      <c r="K3511" s="7"/>
      <c r="L3511" s="49" t="s">
        <v>5606</v>
      </c>
    </row>
    <row r="3512" spans="1:12" x14ac:dyDescent="0.2">
      <c r="A3512" s="105">
        <v>42580</v>
      </c>
      <c r="B3512" s="7">
        <v>8011</v>
      </c>
      <c r="C3512" s="19" t="s">
        <v>7446</v>
      </c>
      <c r="D3512" s="6">
        <v>12500</v>
      </c>
      <c r="E3512" s="6">
        <v>12500</v>
      </c>
      <c r="F3512" s="6"/>
      <c r="G3512" s="6"/>
      <c r="H3512" s="31">
        <f>D3512-F3512</f>
        <v>12500</v>
      </c>
      <c r="I3512" s="6">
        <f>+I3511+G3512-H3512</f>
        <v>899267.61949999956</v>
      </c>
      <c r="J3512" s="19" t="s">
        <v>7444</v>
      </c>
      <c r="K3512" s="7"/>
      <c r="L3512" s="49" t="s">
        <v>5606</v>
      </c>
    </row>
    <row r="3513" spans="1:12" x14ac:dyDescent="0.2">
      <c r="A3513" s="105">
        <v>42580</v>
      </c>
      <c r="B3513" s="7">
        <v>8012</v>
      </c>
      <c r="C3513" s="19" t="s">
        <v>7445</v>
      </c>
      <c r="D3513" s="6">
        <v>2500</v>
      </c>
      <c r="E3513" s="6">
        <v>2500</v>
      </c>
      <c r="F3513" s="6"/>
      <c r="G3513" s="6"/>
      <c r="H3513" s="31">
        <f>D3513-F3513</f>
        <v>2500</v>
      </c>
      <c r="I3513" s="6">
        <f>+I3512+G3513-H3513</f>
        <v>896767.61949999956</v>
      </c>
      <c r="J3513" s="19" t="s">
        <v>7444</v>
      </c>
      <c r="K3513" s="7"/>
      <c r="L3513" s="49" t="s">
        <v>5606</v>
      </c>
    </row>
    <row r="3514" spans="1:12" x14ac:dyDescent="0.2">
      <c r="A3514" s="105">
        <v>42580</v>
      </c>
      <c r="B3514" s="7">
        <v>8013</v>
      </c>
      <c r="C3514" s="19" t="s">
        <v>5996</v>
      </c>
      <c r="D3514" s="6">
        <v>4700</v>
      </c>
      <c r="E3514" s="6">
        <v>4700</v>
      </c>
      <c r="F3514" s="6"/>
      <c r="G3514" s="6"/>
      <c r="H3514" s="31">
        <f>D3514-F3514</f>
        <v>4700</v>
      </c>
      <c r="I3514" s="6">
        <f>+I3513+G3514-H3514</f>
        <v>892067.61949999956</v>
      </c>
      <c r="J3514" s="19" t="s">
        <v>7364</v>
      </c>
      <c r="K3514" s="7"/>
      <c r="L3514" s="49" t="s">
        <v>5606</v>
      </c>
    </row>
    <row r="3515" spans="1:12" x14ac:dyDescent="0.2">
      <c r="A3515" s="105">
        <v>42580</v>
      </c>
      <c r="B3515" s="7">
        <v>8014</v>
      </c>
      <c r="C3515" s="19" t="s">
        <v>5790</v>
      </c>
      <c r="D3515" s="6"/>
      <c r="E3515" s="6"/>
      <c r="F3515" s="6">
        <f>E3515*0.05</f>
        <v>0</v>
      </c>
      <c r="G3515" s="6"/>
      <c r="H3515" s="5">
        <f>D3515-F3515</f>
        <v>0</v>
      </c>
      <c r="I3515" s="6">
        <f>+I3514+G3515-H3515</f>
        <v>892067.61949999956</v>
      </c>
      <c r="J3515" s="19" t="s">
        <v>5790</v>
      </c>
      <c r="K3515" s="7" t="s">
        <v>5789</v>
      </c>
    </row>
    <row r="3516" spans="1:12" x14ac:dyDescent="0.2">
      <c r="A3516" s="105">
        <v>42580</v>
      </c>
      <c r="B3516" s="7"/>
      <c r="C3516" s="20" t="s">
        <v>6213</v>
      </c>
      <c r="D3516" s="6">
        <v>524425</v>
      </c>
      <c r="E3516" s="6">
        <v>524425</v>
      </c>
      <c r="F3516" s="6"/>
      <c r="G3516" s="6"/>
      <c r="H3516" s="31">
        <f>D3516-F3516</f>
        <v>524425</v>
      </c>
      <c r="I3516" s="6">
        <f>+I3515+G3516-H3516</f>
        <v>367642.61949999956</v>
      </c>
      <c r="J3516" s="20" t="s">
        <v>7443</v>
      </c>
      <c r="K3516" s="7"/>
      <c r="L3516" s="49" t="s">
        <v>5606</v>
      </c>
    </row>
    <row r="3517" spans="1:12" x14ac:dyDescent="0.2">
      <c r="A3517" s="105">
        <v>42580</v>
      </c>
      <c r="B3517" s="7">
        <v>8015</v>
      </c>
      <c r="C3517" s="19" t="s">
        <v>7413</v>
      </c>
      <c r="D3517" s="6">
        <v>6600</v>
      </c>
      <c r="E3517" s="6">
        <v>6600</v>
      </c>
      <c r="F3517" s="6"/>
      <c r="G3517" s="6"/>
      <c r="H3517" s="31">
        <f>D3517-F3517</f>
        <v>6600</v>
      </c>
      <c r="I3517" s="6">
        <f>+I3516+G3517-H3517</f>
        <v>361042.61949999956</v>
      </c>
      <c r="J3517" s="19" t="s">
        <v>7440</v>
      </c>
      <c r="K3517" s="7"/>
      <c r="L3517" s="49" t="s">
        <v>5606</v>
      </c>
    </row>
    <row r="3518" spans="1:12" x14ac:dyDescent="0.2">
      <c r="A3518" s="105">
        <v>42580</v>
      </c>
      <c r="B3518" s="7">
        <v>8016</v>
      </c>
      <c r="C3518" s="19" t="s">
        <v>6452</v>
      </c>
      <c r="D3518" s="6">
        <v>12000</v>
      </c>
      <c r="E3518" s="6">
        <v>12000</v>
      </c>
      <c r="F3518" s="6"/>
      <c r="G3518" s="6"/>
      <c r="H3518" s="31">
        <f>D3518-F3518</f>
        <v>12000</v>
      </c>
      <c r="I3518" s="6">
        <f>+I3517+G3518-H3518</f>
        <v>349042.61949999956</v>
      </c>
      <c r="J3518" s="19" t="s">
        <v>7442</v>
      </c>
      <c r="K3518" s="7"/>
      <c r="L3518" s="49" t="s">
        <v>5606</v>
      </c>
    </row>
    <row r="3519" spans="1:12" x14ac:dyDescent="0.2">
      <c r="A3519" s="105">
        <v>42580</v>
      </c>
      <c r="B3519" s="7">
        <v>8017</v>
      </c>
      <c r="C3519" s="19" t="s">
        <v>7247</v>
      </c>
      <c r="D3519" s="6">
        <v>1500</v>
      </c>
      <c r="E3519" s="6">
        <v>1500</v>
      </c>
      <c r="F3519" s="6"/>
      <c r="G3519" s="6"/>
      <c r="H3519" s="31">
        <f>D3519-F3519</f>
        <v>1500</v>
      </c>
      <c r="I3519" s="6">
        <f>+I3518+G3519-H3519</f>
        <v>347542.61949999956</v>
      </c>
      <c r="J3519" s="19" t="s">
        <v>7089</v>
      </c>
      <c r="K3519" s="7"/>
      <c r="L3519" s="49" t="s">
        <v>5606</v>
      </c>
    </row>
    <row r="3520" spans="1:12" x14ac:dyDescent="0.2">
      <c r="A3520" s="105">
        <v>42580</v>
      </c>
      <c r="B3520" s="7">
        <v>8018</v>
      </c>
      <c r="C3520" s="19" t="s">
        <v>7252</v>
      </c>
      <c r="D3520" s="6">
        <v>7600</v>
      </c>
      <c r="E3520" s="6">
        <v>7600</v>
      </c>
      <c r="F3520" s="6"/>
      <c r="G3520" s="6"/>
      <c r="H3520" s="31">
        <f>D3520-F3520</f>
        <v>7600</v>
      </c>
      <c r="I3520" s="6">
        <f>+I3519+G3520-H3520</f>
        <v>339942.61949999956</v>
      </c>
      <c r="J3520" s="19" t="s">
        <v>6659</v>
      </c>
      <c r="K3520" s="7"/>
      <c r="L3520" s="49" t="s">
        <v>5606</v>
      </c>
    </row>
    <row r="3521" spans="1:12" x14ac:dyDescent="0.2">
      <c r="A3521" s="105">
        <v>42580</v>
      </c>
      <c r="B3521" s="7">
        <v>8019</v>
      </c>
      <c r="C3521" s="19" t="s">
        <v>7380</v>
      </c>
      <c r="D3521" s="6">
        <v>4500</v>
      </c>
      <c r="E3521" s="6">
        <v>4500</v>
      </c>
      <c r="F3521" s="6"/>
      <c r="G3521" s="6"/>
      <c r="H3521" s="31">
        <f>D3521-F3521</f>
        <v>4500</v>
      </c>
      <c r="I3521" s="6">
        <f>+I3520+G3521-H3521</f>
        <v>335442.61949999956</v>
      </c>
      <c r="J3521" s="19" t="s">
        <v>7441</v>
      </c>
      <c r="K3521" s="7"/>
      <c r="L3521" s="49" t="s">
        <v>5606</v>
      </c>
    </row>
    <row r="3522" spans="1:12" x14ac:dyDescent="0.2">
      <c r="A3522" s="105">
        <v>42580</v>
      </c>
      <c r="B3522" s="7">
        <v>8020</v>
      </c>
      <c r="C3522" s="19" t="s">
        <v>6093</v>
      </c>
      <c r="D3522" s="6">
        <v>6600</v>
      </c>
      <c r="E3522" s="6">
        <v>6600</v>
      </c>
      <c r="F3522" s="6"/>
      <c r="G3522" s="6"/>
      <c r="H3522" s="31">
        <f>D3522-F3522</f>
        <v>6600</v>
      </c>
      <c r="I3522" s="6">
        <f>+I3521+G3522-H3522</f>
        <v>328842.61949999956</v>
      </c>
      <c r="J3522" s="19" t="s">
        <v>7440</v>
      </c>
      <c r="K3522" s="7"/>
      <c r="L3522" s="49" t="s">
        <v>5606</v>
      </c>
    </row>
    <row r="3523" spans="1:12" x14ac:dyDescent="0.2">
      <c r="A3523" s="105">
        <v>42580</v>
      </c>
      <c r="B3523" s="7">
        <v>8021</v>
      </c>
      <c r="C3523" s="19" t="s">
        <v>5790</v>
      </c>
      <c r="D3523" s="6"/>
      <c r="E3523" s="6"/>
      <c r="F3523" s="6">
        <f>E3523*0.05</f>
        <v>0</v>
      </c>
      <c r="G3523" s="6"/>
      <c r="H3523" s="5">
        <f>D3523-F3523</f>
        <v>0</v>
      </c>
      <c r="I3523" s="6">
        <f>+I3522+G3523-H3523</f>
        <v>328842.61949999956</v>
      </c>
      <c r="J3523" s="19" t="s">
        <v>5790</v>
      </c>
      <c r="K3523" s="7" t="s">
        <v>5789</v>
      </c>
    </row>
    <row r="3524" spans="1:12" x14ac:dyDescent="0.2">
      <c r="A3524" s="105">
        <v>42580</v>
      </c>
      <c r="B3524" s="7">
        <v>8022</v>
      </c>
      <c r="C3524" s="20" t="s">
        <v>5790</v>
      </c>
      <c r="D3524" s="6"/>
      <c r="E3524" s="6"/>
      <c r="F3524" s="6">
        <f>E3524*0.05</f>
        <v>0</v>
      </c>
      <c r="G3524" s="6"/>
      <c r="H3524" s="5">
        <f>D3524-F3524</f>
        <v>0</v>
      </c>
      <c r="I3524" s="6">
        <f>+I3523+G3524-H3524</f>
        <v>328842.61949999956</v>
      </c>
      <c r="J3524" s="20" t="s">
        <v>5790</v>
      </c>
      <c r="K3524" s="34" t="s">
        <v>5789</v>
      </c>
    </row>
    <row r="3525" spans="1:12" x14ac:dyDescent="0.2">
      <c r="A3525" s="105">
        <v>42580</v>
      </c>
      <c r="B3525" s="7">
        <v>8023</v>
      </c>
      <c r="C3525" s="19" t="s">
        <v>5790</v>
      </c>
      <c r="D3525" s="6"/>
      <c r="E3525" s="6"/>
      <c r="F3525" s="6">
        <f>E3525*0.05</f>
        <v>0</v>
      </c>
      <c r="G3525" s="6"/>
      <c r="H3525" s="5">
        <f>D3525-F3525</f>
        <v>0</v>
      </c>
      <c r="I3525" s="6">
        <f>+I3524+G3525-H3525</f>
        <v>328842.61949999956</v>
      </c>
      <c r="J3525" s="19" t="s">
        <v>5790</v>
      </c>
      <c r="K3525" s="7" t="s">
        <v>5789</v>
      </c>
    </row>
    <row r="3526" spans="1:12" x14ac:dyDescent="0.2">
      <c r="A3526" s="105">
        <v>42389</v>
      </c>
      <c r="B3526" s="7"/>
      <c r="C3526" s="19" t="s">
        <v>7439</v>
      </c>
      <c r="D3526" s="6"/>
      <c r="E3526" s="6"/>
      <c r="F3526" s="6"/>
      <c r="G3526" s="6">
        <v>4700</v>
      </c>
      <c r="H3526" s="5">
        <f>D3526-F3526</f>
        <v>0</v>
      </c>
      <c r="I3526" s="6">
        <f>+I3525+G3526-H3526</f>
        <v>333542.61949999956</v>
      </c>
      <c r="J3526" s="19"/>
      <c r="K3526" s="7"/>
    </row>
    <row r="3527" spans="1:12" x14ac:dyDescent="0.2">
      <c r="A3527" s="19"/>
      <c r="B3527" s="7"/>
      <c r="C3527" s="19" t="s">
        <v>7117</v>
      </c>
      <c r="D3527" s="6">
        <v>1695.2</v>
      </c>
      <c r="E3527" s="6"/>
      <c r="F3527" s="6"/>
      <c r="G3527" s="6"/>
      <c r="H3527" s="5">
        <f>D3527-F3527</f>
        <v>1695.2</v>
      </c>
      <c r="I3527" s="6">
        <f>+I3526+G3527-H3527</f>
        <v>331847.41949999955</v>
      </c>
      <c r="J3527" s="19"/>
      <c r="K3527" s="7"/>
    </row>
    <row r="3528" spans="1:12" ht="15" x14ac:dyDescent="0.25">
      <c r="A3528" s="19"/>
      <c r="B3528" s="7"/>
      <c r="C3528" s="112" t="s">
        <v>7438</v>
      </c>
      <c r="D3528" s="6"/>
      <c r="E3528" s="6"/>
      <c r="F3528" s="6"/>
      <c r="G3528" s="6"/>
      <c r="H3528" s="31"/>
      <c r="I3528" s="13">
        <f>+I3527+G3528-H3528</f>
        <v>331847.41949999955</v>
      </c>
      <c r="J3528" s="19"/>
      <c r="K3528" s="7"/>
    </row>
    <row r="3529" spans="1:12" x14ac:dyDescent="0.2">
      <c r="A3529" s="105">
        <v>42583</v>
      </c>
      <c r="B3529" s="7">
        <v>8024</v>
      </c>
      <c r="C3529" s="20" t="s">
        <v>2921</v>
      </c>
      <c r="D3529" s="6">
        <v>82305</v>
      </c>
      <c r="E3529" s="6">
        <v>69750</v>
      </c>
      <c r="F3529" s="6">
        <v>3477.5</v>
      </c>
      <c r="G3529" s="6"/>
      <c r="H3529" s="31">
        <f>D3529-F3529</f>
        <v>78827.5</v>
      </c>
      <c r="I3529" s="6">
        <f>+I3528+G3529-H3529</f>
        <v>253019.91949999955</v>
      </c>
      <c r="J3529" s="20" t="s">
        <v>7437</v>
      </c>
      <c r="K3529" s="7"/>
      <c r="L3529" s="49" t="s">
        <v>5606</v>
      </c>
    </row>
    <row r="3530" spans="1:12" x14ac:dyDescent="0.2">
      <c r="A3530" s="105">
        <v>42585</v>
      </c>
      <c r="B3530" s="7">
        <v>8025</v>
      </c>
      <c r="C3530" s="19" t="s">
        <v>5996</v>
      </c>
      <c r="D3530" s="6">
        <v>4700</v>
      </c>
      <c r="E3530" s="6"/>
      <c r="F3530" s="6">
        <f>E3530*0.05</f>
        <v>0</v>
      </c>
      <c r="G3530" s="6"/>
      <c r="H3530" s="31">
        <f>D3530-F3530</f>
        <v>4700</v>
      </c>
      <c r="I3530" s="6">
        <f>+I3529+G3530-H3530</f>
        <v>248319.91949999955</v>
      </c>
      <c r="J3530" s="19" t="s">
        <v>7364</v>
      </c>
      <c r="K3530" s="7"/>
      <c r="L3530" s="49" t="s">
        <v>5606</v>
      </c>
    </row>
    <row r="3531" spans="1:12" x14ac:dyDescent="0.2">
      <c r="A3531" s="105">
        <v>42585</v>
      </c>
      <c r="B3531" s="7">
        <v>8026</v>
      </c>
      <c r="C3531" s="19" t="s">
        <v>7387</v>
      </c>
      <c r="D3531" s="6">
        <v>100000</v>
      </c>
      <c r="E3531" s="6">
        <v>100000</v>
      </c>
      <c r="F3531" s="6">
        <f>E3531*0.05</f>
        <v>5000</v>
      </c>
      <c r="G3531" s="6"/>
      <c r="H3531" s="31">
        <f>D3531-F3531</f>
        <v>95000</v>
      </c>
      <c r="I3531" s="6">
        <f>+I3530+G3531-H3531</f>
        <v>153319.91949999955</v>
      </c>
      <c r="J3531" s="19" t="s">
        <v>7386</v>
      </c>
      <c r="K3531" s="7"/>
      <c r="L3531" s="49" t="s">
        <v>5606</v>
      </c>
    </row>
    <row r="3532" spans="1:12" x14ac:dyDescent="0.2">
      <c r="A3532" s="105">
        <v>42587</v>
      </c>
      <c r="B3532" s="7">
        <v>8027</v>
      </c>
      <c r="C3532" s="19" t="s">
        <v>5790</v>
      </c>
      <c r="D3532" s="6"/>
      <c r="E3532" s="6"/>
      <c r="F3532" s="6">
        <f>E3532*0.05</f>
        <v>0</v>
      </c>
      <c r="G3532" s="6"/>
      <c r="H3532" s="5">
        <f>D3532-F3532</f>
        <v>0</v>
      </c>
      <c r="I3532" s="6">
        <f>+I3531+G3532-H3532</f>
        <v>153319.91949999955</v>
      </c>
      <c r="J3532" s="19" t="s">
        <v>5790</v>
      </c>
      <c r="K3532" s="7" t="s">
        <v>5789</v>
      </c>
    </row>
    <row r="3533" spans="1:12" x14ac:dyDescent="0.2">
      <c r="A3533" s="105">
        <v>42587</v>
      </c>
      <c r="B3533" s="7">
        <v>8028</v>
      </c>
      <c r="C3533" s="19" t="s">
        <v>5790</v>
      </c>
      <c r="D3533" s="6"/>
      <c r="E3533" s="6"/>
      <c r="F3533" s="6">
        <f>E3533*0.05</f>
        <v>0</v>
      </c>
      <c r="G3533" s="6"/>
      <c r="H3533" s="5">
        <f>D3533-F3533</f>
        <v>0</v>
      </c>
      <c r="I3533" s="6">
        <f>+I3532+G3533-H3533</f>
        <v>153319.91949999955</v>
      </c>
      <c r="J3533" s="19" t="s">
        <v>5790</v>
      </c>
      <c r="K3533" s="7" t="s">
        <v>5789</v>
      </c>
    </row>
    <row r="3534" spans="1:12" x14ac:dyDescent="0.2">
      <c r="A3534" s="105">
        <v>42591</v>
      </c>
      <c r="B3534" s="7">
        <v>8029</v>
      </c>
      <c r="C3534" s="19" t="s">
        <v>5996</v>
      </c>
      <c r="D3534" s="6">
        <v>4700</v>
      </c>
      <c r="E3534" s="6"/>
      <c r="F3534" s="6">
        <f>E3534*0.05</f>
        <v>0</v>
      </c>
      <c r="G3534" s="6"/>
      <c r="H3534" s="31">
        <f>D3534-F3534</f>
        <v>4700</v>
      </c>
      <c r="I3534" s="6">
        <f>+I3533+G3534-H3534</f>
        <v>148619.91949999955</v>
      </c>
      <c r="J3534" s="19" t="s">
        <v>7364</v>
      </c>
      <c r="K3534" s="7"/>
      <c r="L3534" s="49" t="s">
        <v>5606</v>
      </c>
    </row>
    <row r="3535" spans="1:12" x14ac:dyDescent="0.2">
      <c r="A3535" s="105">
        <v>42591</v>
      </c>
      <c r="B3535" s="7">
        <v>8030</v>
      </c>
      <c r="C3535" s="19" t="s">
        <v>7436</v>
      </c>
      <c r="D3535" s="6">
        <v>100000</v>
      </c>
      <c r="E3535" s="6">
        <v>100000</v>
      </c>
      <c r="F3535" s="6">
        <f>E3535*0.05</f>
        <v>5000</v>
      </c>
      <c r="G3535" s="6"/>
      <c r="H3535" s="31">
        <f>D3535-F3535</f>
        <v>95000</v>
      </c>
      <c r="I3535" s="6">
        <f>+I3534+G3535-H3535</f>
        <v>53619.919499999552</v>
      </c>
      <c r="J3535" s="19" t="s">
        <v>7386</v>
      </c>
      <c r="K3535" s="7"/>
      <c r="L3535" s="49" t="s">
        <v>5606</v>
      </c>
    </row>
    <row r="3536" spans="1:12" x14ac:dyDescent="0.2">
      <c r="A3536" s="105">
        <v>42592</v>
      </c>
      <c r="B3536" s="7">
        <v>8031</v>
      </c>
      <c r="C3536" s="19" t="s">
        <v>7376</v>
      </c>
      <c r="D3536" s="6">
        <v>1400</v>
      </c>
      <c r="E3536" s="6">
        <v>1400</v>
      </c>
      <c r="F3536" s="6">
        <v>140</v>
      </c>
      <c r="G3536" s="6"/>
      <c r="H3536" s="31">
        <f>D3536-F3536</f>
        <v>1260</v>
      </c>
      <c r="I3536" s="6">
        <f>+I3535+G3536-H3536</f>
        <v>52359.919499999552</v>
      </c>
      <c r="J3536" s="19" t="s">
        <v>7435</v>
      </c>
      <c r="K3536" s="7"/>
      <c r="L3536" s="49" t="s">
        <v>5606</v>
      </c>
    </row>
    <row r="3537" spans="1:12" x14ac:dyDescent="0.2">
      <c r="A3537" s="105">
        <v>42600</v>
      </c>
      <c r="B3537" s="7">
        <v>8032</v>
      </c>
      <c r="C3537" s="19" t="s">
        <v>5971</v>
      </c>
      <c r="D3537" s="6">
        <v>600</v>
      </c>
      <c r="E3537" s="6"/>
      <c r="F3537" s="6">
        <f>E3537*0.05</f>
        <v>0</v>
      </c>
      <c r="G3537" s="6"/>
      <c r="H3537" s="31">
        <f>D3537-F3537</f>
        <v>600</v>
      </c>
      <c r="I3537" s="6">
        <f>+I3536+G3537-H3537</f>
        <v>51759.919499999552</v>
      </c>
      <c r="J3537" s="19" t="s">
        <v>6080</v>
      </c>
      <c r="K3537" s="7"/>
      <c r="L3537" s="49" t="s">
        <v>5606</v>
      </c>
    </row>
    <row r="3538" spans="1:12" x14ac:dyDescent="0.2">
      <c r="A3538" s="105">
        <v>42601</v>
      </c>
      <c r="B3538" s="7">
        <v>8033</v>
      </c>
      <c r="C3538" s="19" t="s">
        <v>5996</v>
      </c>
      <c r="D3538" s="6">
        <v>4700</v>
      </c>
      <c r="E3538" s="6"/>
      <c r="F3538" s="6">
        <f>E3538*0.05</f>
        <v>0</v>
      </c>
      <c r="G3538" s="6"/>
      <c r="H3538" s="31">
        <f>D3538-F3538</f>
        <v>4700</v>
      </c>
      <c r="I3538" s="6">
        <f>+I3537+G3538-H3538</f>
        <v>47059.919499999552</v>
      </c>
      <c r="J3538" s="19" t="s">
        <v>7364</v>
      </c>
      <c r="K3538" s="7"/>
      <c r="L3538" s="49" t="s">
        <v>5606</v>
      </c>
    </row>
    <row r="3539" spans="1:12" x14ac:dyDescent="0.2">
      <c r="A3539" s="105">
        <v>42605</v>
      </c>
      <c r="B3539" s="7">
        <v>8034</v>
      </c>
      <c r="C3539" s="20" t="s">
        <v>7376</v>
      </c>
      <c r="D3539" s="6">
        <v>500</v>
      </c>
      <c r="E3539" s="6"/>
      <c r="F3539" s="6">
        <f>E3539*0.05</f>
        <v>0</v>
      </c>
      <c r="G3539" s="6"/>
      <c r="H3539" s="31">
        <f>D3539-F3539</f>
        <v>500</v>
      </c>
      <c r="I3539" s="6">
        <f>+I3538+G3539-H3539</f>
        <v>46559.919499999552</v>
      </c>
      <c r="J3539" s="20" t="s">
        <v>7434</v>
      </c>
      <c r="K3539" s="7"/>
      <c r="L3539" s="49" t="s">
        <v>5606</v>
      </c>
    </row>
    <row r="3540" spans="1:12" x14ac:dyDescent="0.2">
      <c r="A3540" s="105">
        <v>42605</v>
      </c>
      <c r="B3540" s="7">
        <v>8035</v>
      </c>
      <c r="C3540" s="19" t="s">
        <v>5790</v>
      </c>
      <c r="D3540" s="6"/>
      <c r="E3540" s="6"/>
      <c r="F3540" s="6">
        <f>E3540*0.05</f>
        <v>0</v>
      </c>
      <c r="G3540" s="6"/>
      <c r="H3540" s="5">
        <f>D3540-F3540</f>
        <v>0</v>
      </c>
      <c r="I3540" s="6">
        <f>+I3539+G3540-H3540</f>
        <v>46559.919499999552</v>
      </c>
      <c r="J3540" s="19" t="s">
        <v>5790</v>
      </c>
      <c r="K3540" s="7" t="s">
        <v>5789</v>
      </c>
    </row>
    <row r="3541" spans="1:12" x14ac:dyDescent="0.2">
      <c r="A3541" s="105">
        <v>42607</v>
      </c>
      <c r="B3541" s="7"/>
      <c r="C3541" s="19" t="s">
        <v>6097</v>
      </c>
      <c r="D3541" s="6"/>
      <c r="E3541" s="6"/>
      <c r="F3541" s="6">
        <f>E3541*0.05</f>
        <v>0</v>
      </c>
      <c r="G3541" s="6">
        <v>1433371.32</v>
      </c>
      <c r="H3541" s="5">
        <f>D3541-F3541</f>
        <v>0</v>
      </c>
      <c r="I3541" s="6">
        <f>+I3540+G3541-H3541</f>
        <v>1479931.2394999997</v>
      </c>
      <c r="J3541" s="19"/>
      <c r="K3541" s="7"/>
    </row>
    <row r="3542" spans="1:12" x14ac:dyDescent="0.2">
      <c r="A3542" s="105">
        <v>42608</v>
      </c>
      <c r="B3542" s="7">
        <v>8036</v>
      </c>
      <c r="C3542" s="19" t="s">
        <v>5996</v>
      </c>
      <c r="D3542" s="6">
        <v>4700</v>
      </c>
      <c r="E3542" s="6"/>
      <c r="F3542" s="6">
        <f>E3542*0.05</f>
        <v>0</v>
      </c>
      <c r="G3542" s="6"/>
      <c r="H3542" s="5">
        <f>D3542-F3542</f>
        <v>4700</v>
      </c>
      <c r="I3542" s="6">
        <f>+I3541+G3542-H3542</f>
        <v>1475231.2394999997</v>
      </c>
      <c r="J3542" s="19" t="s">
        <v>7364</v>
      </c>
      <c r="K3542" s="7"/>
      <c r="L3542" s="49" t="s">
        <v>5606</v>
      </c>
    </row>
    <row r="3543" spans="1:12" x14ac:dyDescent="0.2">
      <c r="A3543" s="105">
        <v>42608</v>
      </c>
      <c r="B3543" s="7">
        <v>8037</v>
      </c>
      <c r="C3543" s="19" t="s">
        <v>5790</v>
      </c>
      <c r="D3543" s="6"/>
      <c r="E3543" s="6"/>
      <c r="F3543" s="6">
        <f>E3543*0.05</f>
        <v>0</v>
      </c>
      <c r="G3543" s="6"/>
      <c r="H3543" s="5">
        <f>D3543-F3543</f>
        <v>0</v>
      </c>
      <c r="I3543" s="6">
        <f>+I3542+G3543-H3543</f>
        <v>1475231.2394999997</v>
      </c>
      <c r="J3543" s="19" t="s">
        <v>5790</v>
      </c>
      <c r="K3543" s="7" t="s">
        <v>5789</v>
      </c>
    </row>
    <row r="3544" spans="1:12" x14ac:dyDescent="0.2">
      <c r="A3544" s="105">
        <v>42608</v>
      </c>
      <c r="B3544" s="7">
        <v>8038</v>
      </c>
      <c r="C3544" s="19" t="s">
        <v>7433</v>
      </c>
      <c r="D3544" s="6">
        <v>3850</v>
      </c>
      <c r="E3544" s="6">
        <v>3850</v>
      </c>
      <c r="F3544" s="6">
        <v>385</v>
      </c>
      <c r="G3544" s="6"/>
      <c r="H3544" s="31">
        <f>D3544-F3544</f>
        <v>3465</v>
      </c>
      <c r="I3544" s="6">
        <f>+I3543+G3544-H3544</f>
        <v>1471766.2394999997</v>
      </c>
      <c r="J3544" s="19" t="s">
        <v>7432</v>
      </c>
      <c r="K3544" s="7"/>
      <c r="L3544" s="49" t="s">
        <v>5606</v>
      </c>
    </row>
    <row r="3545" spans="1:12" x14ac:dyDescent="0.2">
      <c r="A3545" s="105">
        <v>42611</v>
      </c>
      <c r="B3545" s="7">
        <v>8039</v>
      </c>
      <c r="C3545" s="19" t="s">
        <v>267</v>
      </c>
      <c r="D3545" s="6">
        <v>1210</v>
      </c>
      <c r="E3545" s="6">
        <v>1210</v>
      </c>
      <c r="F3545" s="6">
        <v>51.27</v>
      </c>
      <c r="G3545" s="6"/>
      <c r="H3545" s="5">
        <f>D3545-F3545</f>
        <v>1158.73</v>
      </c>
      <c r="I3545" s="6">
        <f>+I3544+G3545-H3545</f>
        <v>1470607.5094999997</v>
      </c>
      <c r="J3545" s="19" t="s">
        <v>7431</v>
      </c>
      <c r="K3545" s="7"/>
      <c r="L3545" s="49" t="s">
        <v>5606</v>
      </c>
    </row>
    <row r="3546" spans="1:12" x14ac:dyDescent="0.2">
      <c r="A3546" s="105">
        <v>42611</v>
      </c>
      <c r="B3546" s="7">
        <v>8040</v>
      </c>
      <c r="C3546" s="20" t="s">
        <v>5971</v>
      </c>
      <c r="D3546" s="6">
        <v>600</v>
      </c>
      <c r="E3546" s="6"/>
      <c r="F3546" s="6">
        <f>E3546*0.05</f>
        <v>0</v>
      </c>
      <c r="G3546" s="6"/>
      <c r="H3546" s="5">
        <f>D3546-F3546</f>
        <v>600</v>
      </c>
      <c r="I3546" s="6">
        <f>+I3545+G3546-H3546</f>
        <v>1470007.5094999997</v>
      </c>
      <c r="J3546" s="20" t="s">
        <v>6080</v>
      </c>
      <c r="K3546" s="7"/>
      <c r="L3546" s="49" t="s">
        <v>5606</v>
      </c>
    </row>
    <row r="3547" spans="1:12" x14ac:dyDescent="0.2">
      <c r="A3547" s="105">
        <v>42611</v>
      </c>
      <c r="B3547" s="7"/>
      <c r="C3547" s="19" t="s">
        <v>6213</v>
      </c>
      <c r="D3547" s="6">
        <v>515100</v>
      </c>
      <c r="E3547" s="6"/>
      <c r="F3547" s="6">
        <f>E3547*0.05</f>
        <v>0</v>
      </c>
      <c r="G3547" s="6"/>
      <c r="H3547" s="5">
        <f>D3547-F3547</f>
        <v>515100</v>
      </c>
      <c r="I3547" s="6">
        <f>+I3546+G3547-H3547</f>
        <v>954907.50949999969</v>
      </c>
      <c r="J3547" s="19" t="s">
        <v>7430</v>
      </c>
      <c r="K3547" s="7"/>
      <c r="L3547" s="49" t="s">
        <v>5606</v>
      </c>
    </row>
    <row r="3548" spans="1:12" x14ac:dyDescent="0.2">
      <c r="A3548" s="105">
        <v>42612</v>
      </c>
      <c r="B3548" s="7">
        <v>8041</v>
      </c>
      <c r="C3548" s="19" t="s">
        <v>7189</v>
      </c>
      <c r="D3548" s="6">
        <v>18200</v>
      </c>
      <c r="E3548" s="6"/>
      <c r="F3548" s="6">
        <f>E3548*0.05</f>
        <v>0</v>
      </c>
      <c r="G3548" s="6"/>
      <c r="H3548" s="5">
        <f>D3548-F3548</f>
        <v>18200</v>
      </c>
      <c r="I3548" s="6">
        <f>+I3547+G3548-H3548</f>
        <v>936707.50949999969</v>
      </c>
      <c r="J3548" s="19" t="s">
        <v>7429</v>
      </c>
      <c r="K3548" s="7"/>
      <c r="L3548" s="49" t="s">
        <v>5606</v>
      </c>
    </row>
    <row r="3549" spans="1:12" x14ac:dyDescent="0.2">
      <c r="A3549" s="105">
        <v>42612</v>
      </c>
      <c r="B3549" s="7">
        <v>8042</v>
      </c>
      <c r="C3549" s="19" t="s">
        <v>7408</v>
      </c>
      <c r="D3549" s="6">
        <v>43761.2</v>
      </c>
      <c r="E3549" s="6">
        <v>43761.2</v>
      </c>
      <c r="F3549" s="6">
        <f>E3549*0.05</f>
        <v>2188.06</v>
      </c>
      <c r="G3549" s="6"/>
      <c r="H3549" s="31">
        <f>D3549-F3549</f>
        <v>41573.14</v>
      </c>
      <c r="I3549" s="6">
        <f>+I3548+G3549-H3549</f>
        <v>895134.36949999968</v>
      </c>
      <c r="J3549" s="19" t="s">
        <v>7339</v>
      </c>
      <c r="K3549" s="7"/>
      <c r="L3549" s="49" t="s">
        <v>5606</v>
      </c>
    </row>
    <row r="3550" spans="1:12" x14ac:dyDescent="0.2">
      <c r="A3550" s="105"/>
      <c r="B3550" s="7"/>
      <c r="C3550" s="19" t="s">
        <v>7117</v>
      </c>
      <c r="D3550" s="6">
        <v>1485.27</v>
      </c>
      <c r="E3550" s="6"/>
      <c r="F3550" s="6">
        <f>E3550*0.05</f>
        <v>0</v>
      </c>
      <c r="G3550" s="6"/>
      <c r="H3550" s="5">
        <f>D3550-F3550</f>
        <v>1485.27</v>
      </c>
      <c r="I3550" s="6">
        <f>+I3549+G3550-H3550</f>
        <v>893649.09949999966</v>
      </c>
      <c r="J3550" s="19"/>
      <c r="K3550" s="7"/>
    </row>
    <row r="3551" spans="1:12" ht="15" x14ac:dyDescent="0.25">
      <c r="A3551" s="105"/>
      <c r="B3551" s="7"/>
      <c r="C3551" s="112" t="s">
        <v>7428</v>
      </c>
      <c r="D3551" s="6"/>
      <c r="E3551" s="6"/>
      <c r="F3551" s="6">
        <f>E3551*0.05</f>
        <v>0</v>
      </c>
      <c r="G3551" s="6"/>
      <c r="H3551" s="5"/>
      <c r="I3551" s="13">
        <f>+I3550+G3551-H3551</f>
        <v>893649.09949999966</v>
      </c>
      <c r="J3551" s="19"/>
      <c r="K3551" s="7"/>
    </row>
    <row r="3552" spans="1:12" x14ac:dyDescent="0.2">
      <c r="A3552" s="105">
        <v>42621</v>
      </c>
      <c r="B3552" s="7">
        <v>8043</v>
      </c>
      <c r="C3552" s="19" t="s">
        <v>126</v>
      </c>
      <c r="D3552" s="6">
        <v>5908</v>
      </c>
      <c r="E3552" s="6">
        <v>4844.5600000000004</v>
      </c>
      <c r="F3552" s="6">
        <f>E3552*0.05</f>
        <v>242.22800000000004</v>
      </c>
      <c r="G3552" s="6"/>
      <c r="H3552" s="31">
        <f>D3552-F3552</f>
        <v>5665.7719999999999</v>
      </c>
      <c r="I3552" s="6">
        <f>+I3551+G3552-H3552</f>
        <v>887983.32749999966</v>
      </c>
      <c r="J3552" s="19" t="s">
        <v>5851</v>
      </c>
      <c r="K3552" s="7"/>
      <c r="L3552" s="49" t="s">
        <v>5606</v>
      </c>
    </row>
    <row r="3553" spans="1:12" x14ac:dyDescent="0.2">
      <c r="A3553" s="105">
        <v>42621</v>
      </c>
      <c r="B3553" s="7">
        <v>8044</v>
      </c>
      <c r="C3553" s="19" t="s">
        <v>6294</v>
      </c>
      <c r="D3553" s="6">
        <v>10000</v>
      </c>
      <c r="E3553" s="6"/>
      <c r="F3553" s="6">
        <f>E3553*0.05</f>
        <v>0</v>
      </c>
      <c r="G3553" s="6"/>
      <c r="H3553" s="31">
        <f>D3553-F3553</f>
        <v>10000</v>
      </c>
      <c r="I3553" s="6">
        <f>+I3552+G3553-H3553</f>
        <v>877983.32749999966</v>
      </c>
      <c r="J3553" s="19" t="s">
        <v>6549</v>
      </c>
      <c r="K3553" s="7"/>
      <c r="L3553" s="49" t="s">
        <v>5606</v>
      </c>
    </row>
    <row r="3554" spans="1:12" x14ac:dyDescent="0.2">
      <c r="A3554" s="105">
        <v>42621</v>
      </c>
      <c r="B3554" s="7">
        <v>8045</v>
      </c>
      <c r="C3554" s="19" t="s">
        <v>7427</v>
      </c>
      <c r="D3554" s="6">
        <v>5000</v>
      </c>
      <c r="E3554" s="6"/>
      <c r="F3554" s="6">
        <f>E3554*0.05</f>
        <v>0</v>
      </c>
      <c r="G3554" s="6"/>
      <c r="H3554" s="31">
        <f>D3554-F3554</f>
        <v>5000</v>
      </c>
      <c r="I3554" s="6">
        <f>+I3553+G3554-H3554</f>
        <v>872983.32749999966</v>
      </c>
      <c r="J3554" s="19" t="s">
        <v>7426</v>
      </c>
      <c r="K3554" s="7"/>
      <c r="L3554" s="49" t="s">
        <v>5606</v>
      </c>
    </row>
    <row r="3555" spans="1:12" x14ac:dyDescent="0.2">
      <c r="A3555" s="105">
        <v>42621</v>
      </c>
      <c r="B3555" s="7">
        <v>8046</v>
      </c>
      <c r="C3555" s="19" t="s">
        <v>7127</v>
      </c>
      <c r="D3555" s="6">
        <v>5000</v>
      </c>
      <c r="E3555" s="6"/>
      <c r="F3555" s="6">
        <f>E3555*0.05</f>
        <v>0</v>
      </c>
      <c r="G3555" s="6"/>
      <c r="H3555" s="31">
        <f>D3555-F3555</f>
        <v>5000</v>
      </c>
      <c r="I3555" s="6">
        <f>+I3554+G3555-H3555</f>
        <v>867983.32749999966</v>
      </c>
      <c r="J3555" s="19" t="s">
        <v>7426</v>
      </c>
      <c r="K3555" s="7"/>
      <c r="L3555" s="49" t="s">
        <v>5606</v>
      </c>
    </row>
    <row r="3556" spans="1:12" x14ac:dyDescent="0.2">
      <c r="A3556" s="105">
        <v>42621</v>
      </c>
      <c r="B3556" s="7">
        <v>8047</v>
      </c>
      <c r="C3556" s="19" t="s">
        <v>7295</v>
      </c>
      <c r="D3556" s="6">
        <v>5000</v>
      </c>
      <c r="E3556" s="6"/>
      <c r="F3556" s="6">
        <f>E3556*0.05</f>
        <v>0</v>
      </c>
      <c r="G3556" s="6"/>
      <c r="H3556" s="31">
        <f>D3556-F3556</f>
        <v>5000</v>
      </c>
      <c r="I3556" s="6">
        <f>+I3555+G3556-H3556</f>
        <v>862983.32749999966</v>
      </c>
      <c r="J3556" s="19" t="s">
        <v>7426</v>
      </c>
      <c r="K3556" s="7"/>
      <c r="L3556" s="49" t="s">
        <v>5606</v>
      </c>
    </row>
    <row r="3557" spans="1:12" x14ac:dyDescent="0.2">
      <c r="A3557" s="105">
        <v>42621</v>
      </c>
      <c r="B3557" s="7">
        <v>8048</v>
      </c>
      <c r="C3557" s="19" t="s">
        <v>6701</v>
      </c>
      <c r="D3557" s="6">
        <v>5000</v>
      </c>
      <c r="E3557" s="6"/>
      <c r="F3557" s="6">
        <f>E3557*0.05</f>
        <v>0</v>
      </c>
      <c r="G3557" s="6"/>
      <c r="H3557" s="31">
        <f>D3557-F3557</f>
        <v>5000</v>
      </c>
      <c r="I3557" s="6">
        <f>+I3556+G3557-H3557</f>
        <v>857983.32749999966</v>
      </c>
      <c r="J3557" s="19" t="s">
        <v>7426</v>
      </c>
      <c r="K3557" s="7"/>
      <c r="L3557" s="49" t="s">
        <v>5606</v>
      </c>
    </row>
    <row r="3558" spans="1:12" x14ac:dyDescent="0.2">
      <c r="A3558" s="105">
        <v>42621</v>
      </c>
      <c r="B3558" s="7">
        <v>8049</v>
      </c>
      <c r="C3558" s="19" t="s">
        <v>2921</v>
      </c>
      <c r="D3558" s="6">
        <v>89385</v>
      </c>
      <c r="E3558" s="6">
        <v>75750</v>
      </c>
      <c r="F3558" s="6">
        <f>E3558*0.05</f>
        <v>3787.5</v>
      </c>
      <c r="G3558" s="6"/>
      <c r="H3558" s="31">
        <f>D3558-F3558</f>
        <v>85597.5</v>
      </c>
      <c r="I3558" s="6">
        <f>+I3557+G3558-H3558</f>
        <v>772385.82749999966</v>
      </c>
      <c r="J3558" s="19" t="s">
        <v>5941</v>
      </c>
      <c r="K3558" s="7"/>
      <c r="L3558" s="49" t="s">
        <v>5606</v>
      </c>
    </row>
    <row r="3559" spans="1:12" x14ac:dyDescent="0.2">
      <c r="A3559" s="105">
        <v>42621</v>
      </c>
      <c r="B3559" s="7">
        <v>8050</v>
      </c>
      <c r="C3559" s="19" t="s">
        <v>6929</v>
      </c>
      <c r="D3559" s="6">
        <v>150000</v>
      </c>
      <c r="E3559" s="6">
        <v>123000</v>
      </c>
      <c r="F3559" s="6">
        <f>E3559*0.05</f>
        <v>6150</v>
      </c>
      <c r="G3559" s="6"/>
      <c r="H3559" s="31">
        <f>D3559-F3559</f>
        <v>143850</v>
      </c>
      <c r="I3559" s="6">
        <f>+I3558+G3559-H3559</f>
        <v>628535.82749999966</v>
      </c>
      <c r="J3559" s="19" t="s">
        <v>7186</v>
      </c>
      <c r="K3559" s="7"/>
      <c r="L3559" s="49" t="s">
        <v>5606</v>
      </c>
    </row>
    <row r="3560" spans="1:12" x14ac:dyDescent="0.2">
      <c r="A3560" s="105">
        <v>42621</v>
      </c>
      <c r="B3560" s="7">
        <v>8051</v>
      </c>
      <c r="C3560" s="19" t="s">
        <v>5871</v>
      </c>
      <c r="D3560" s="6">
        <v>25000</v>
      </c>
      <c r="E3560" s="6">
        <v>20500</v>
      </c>
      <c r="F3560" s="6">
        <f>E3560*0.05</f>
        <v>1025</v>
      </c>
      <c r="G3560" s="6"/>
      <c r="H3560" s="31">
        <f>D3560-F3560</f>
        <v>23975</v>
      </c>
      <c r="I3560" s="6">
        <f>+I3559+G3560-H3560</f>
        <v>604560.82749999966</v>
      </c>
      <c r="J3560" s="19" t="s">
        <v>7293</v>
      </c>
      <c r="K3560" s="7"/>
      <c r="L3560" s="49" t="s">
        <v>5606</v>
      </c>
    </row>
    <row r="3561" spans="1:12" x14ac:dyDescent="0.2">
      <c r="A3561" s="105">
        <v>42621</v>
      </c>
      <c r="B3561" s="7">
        <v>8052</v>
      </c>
      <c r="C3561" s="19" t="s">
        <v>5790</v>
      </c>
      <c r="D3561" s="6"/>
      <c r="E3561" s="6"/>
      <c r="F3561" s="6">
        <f>E3561*0.05</f>
        <v>0</v>
      </c>
      <c r="G3561" s="6"/>
      <c r="H3561" s="5">
        <f>D3561-F3561</f>
        <v>0</v>
      </c>
      <c r="I3561" s="6">
        <f>+I3560+G3561-H3561</f>
        <v>604560.82749999966</v>
      </c>
      <c r="J3561" s="19" t="s">
        <v>5790</v>
      </c>
      <c r="K3561" s="7" t="s">
        <v>5789</v>
      </c>
    </row>
    <row r="3562" spans="1:12" x14ac:dyDescent="0.2">
      <c r="A3562" s="105">
        <v>42621</v>
      </c>
      <c r="B3562" s="7">
        <v>8053</v>
      </c>
      <c r="C3562" s="19" t="s">
        <v>6226</v>
      </c>
      <c r="D3562" s="6">
        <v>20800</v>
      </c>
      <c r="E3562" s="6">
        <v>17056</v>
      </c>
      <c r="F3562" s="6">
        <f>E3562*0.05</f>
        <v>852.80000000000007</v>
      </c>
      <c r="G3562" s="6"/>
      <c r="H3562" s="31">
        <f>D3562-F3562</f>
        <v>19947.2</v>
      </c>
      <c r="I3562" s="6">
        <f>+I3561+G3562-H3562</f>
        <v>584613.62749999971</v>
      </c>
      <c r="J3562" s="19" t="s">
        <v>128</v>
      </c>
      <c r="K3562" s="7"/>
      <c r="L3562" s="49" t="s">
        <v>5606</v>
      </c>
    </row>
    <row r="3563" spans="1:12" x14ac:dyDescent="0.2">
      <c r="A3563" s="105">
        <v>42621</v>
      </c>
      <c r="B3563" s="7">
        <v>8054</v>
      </c>
      <c r="C3563" s="19" t="s">
        <v>5996</v>
      </c>
      <c r="D3563" s="6">
        <v>4700</v>
      </c>
      <c r="E3563" s="6"/>
      <c r="F3563" s="6">
        <f>E3563*0.05</f>
        <v>0</v>
      </c>
      <c r="G3563" s="6"/>
      <c r="H3563" s="31">
        <f>D3563-F3563</f>
        <v>4700</v>
      </c>
      <c r="I3563" s="6">
        <f>+I3562+G3563-H3563</f>
        <v>579913.62749999971</v>
      </c>
      <c r="J3563" s="19" t="s">
        <v>7364</v>
      </c>
      <c r="K3563" s="7"/>
      <c r="L3563" s="49" t="s">
        <v>5606</v>
      </c>
    </row>
    <row r="3564" spans="1:12" x14ac:dyDescent="0.2">
      <c r="A3564" s="105">
        <v>42621</v>
      </c>
      <c r="B3564" s="7">
        <v>8055</v>
      </c>
      <c r="C3564" s="19" t="s">
        <v>6015</v>
      </c>
      <c r="D3564" s="6">
        <v>30962.19</v>
      </c>
      <c r="E3564" s="6"/>
      <c r="F3564" s="6">
        <f>E3564*0.05</f>
        <v>0</v>
      </c>
      <c r="G3564" s="6"/>
      <c r="H3564" s="31">
        <f>D3564-F3564</f>
        <v>30962.19</v>
      </c>
      <c r="I3564" s="6">
        <f>+I3563+G3564-H3564</f>
        <v>548951.43749999977</v>
      </c>
      <c r="J3564" s="19" t="s">
        <v>7425</v>
      </c>
      <c r="K3564" s="7"/>
      <c r="L3564" s="49" t="s">
        <v>5606</v>
      </c>
    </row>
    <row r="3565" spans="1:12" x14ac:dyDescent="0.2">
      <c r="A3565" s="105">
        <v>42621</v>
      </c>
      <c r="B3565" s="7">
        <v>8056</v>
      </c>
      <c r="C3565" s="19" t="s">
        <v>5996</v>
      </c>
      <c r="D3565" s="6">
        <v>4700</v>
      </c>
      <c r="E3565" s="6"/>
      <c r="F3565" s="6">
        <f>E3565*0.05</f>
        <v>0</v>
      </c>
      <c r="G3565" s="6"/>
      <c r="H3565" s="31">
        <f>D3565-F3565</f>
        <v>4700</v>
      </c>
      <c r="I3565" s="6">
        <f>+I3564+G3565-H3565</f>
        <v>544251.43749999977</v>
      </c>
      <c r="J3565" s="19" t="s">
        <v>7364</v>
      </c>
      <c r="K3565" s="7"/>
      <c r="L3565" s="49" t="s">
        <v>5606</v>
      </c>
    </row>
    <row r="3566" spans="1:12" x14ac:dyDescent="0.2">
      <c r="A3566" s="105">
        <v>42621</v>
      </c>
      <c r="B3566" s="7">
        <v>8057</v>
      </c>
      <c r="C3566" s="19" t="s">
        <v>5790</v>
      </c>
      <c r="D3566" s="6"/>
      <c r="E3566" s="6"/>
      <c r="F3566" s="6">
        <f>E3566*0.05</f>
        <v>0</v>
      </c>
      <c r="G3566" s="6"/>
      <c r="H3566" s="5">
        <f>D3566-F3566</f>
        <v>0</v>
      </c>
      <c r="I3566" s="6">
        <f>+I3565+G3566-H3566</f>
        <v>544251.43749999977</v>
      </c>
      <c r="J3566" s="19" t="s">
        <v>5790</v>
      </c>
      <c r="K3566" s="7" t="s">
        <v>5789</v>
      </c>
    </row>
    <row r="3567" spans="1:12" x14ac:dyDescent="0.2">
      <c r="A3567" s="105">
        <v>42621</v>
      </c>
      <c r="B3567" s="7">
        <v>8058</v>
      </c>
      <c r="C3567" s="19" t="s">
        <v>5790</v>
      </c>
      <c r="D3567" s="6"/>
      <c r="E3567" s="6"/>
      <c r="F3567" s="6">
        <f>E3567*0.05</f>
        <v>0</v>
      </c>
      <c r="G3567" s="6"/>
      <c r="H3567" s="5">
        <f>D3567-F3567</f>
        <v>0</v>
      </c>
      <c r="I3567" s="6">
        <f>+I3566+G3567-H3567</f>
        <v>544251.43749999977</v>
      </c>
      <c r="J3567" s="19" t="s">
        <v>5790</v>
      </c>
      <c r="K3567" s="7" t="s">
        <v>5789</v>
      </c>
    </row>
    <row r="3568" spans="1:12" x14ac:dyDescent="0.2">
      <c r="A3568" s="105">
        <v>42621</v>
      </c>
      <c r="B3568" s="7">
        <v>8059</v>
      </c>
      <c r="C3568" s="19" t="s">
        <v>7424</v>
      </c>
      <c r="D3568" s="6">
        <v>36990</v>
      </c>
      <c r="E3568" s="6">
        <v>30331.8</v>
      </c>
      <c r="F3568" s="6">
        <f>E3568*0.05</f>
        <v>1516.5900000000001</v>
      </c>
      <c r="G3568" s="6"/>
      <c r="H3568" s="31">
        <f>D3568-F3568</f>
        <v>35473.410000000003</v>
      </c>
      <c r="I3568" s="6">
        <f>+I3567+G3568-H3568</f>
        <v>508778.02749999973</v>
      </c>
      <c r="J3568" s="19" t="s">
        <v>7423</v>
      </c>
      <c r="K3568" s="7"/>
      <c r="L3568" s="49" t="s">
        <v>5606</v>
      </c>
    </row>
    <row r="3569" spans="1:12" x14ac:dyDescent="0.2">
      <c r="A3569" s="105">
        <v>42621</v>
      </c>
      <c r="B3569" s="7">
        <v>8060</v>
      </c>
      <c r="C3569" s="19" t="s">
        <v>7294</v>
      </c>
      <c r="D3569" s="6">
        <v>16100</v>
      </c>
      <c r="E3569" s="6">
        <v>13202</v>
      </c>
      <c r="F3569" s="6">
        <f>E3569*0.05</f>
        <v>660.1</v>
      </c>
      <c r="G3569" s="6"/>
      <c r="H3569" s="31">
        <f>D3569-F3569</f>
        <v>15439.9</v>
      </c>
      <c r="I3569" s="6">
        <f>+I3568+G3569-H3569</f>
        <v>493338.12749999971</v>
      </c>
      <c r="J3569" s="19" t="s">
        <v>2030</v>
      </c>
      <c r="K3569" s="7"/>
      <c r="L3569" s="49" t="s">
        <v>5606</v>
      </c>
    </row>
    <row r="3570" spans="1:12" x14ac:dyDescent="0.2">
      <c r="A3570" s="105">
        <v>42621</v>
      </c>
      <c r="B3570" s="7">
        <v>8061</v>
      </c>
      <c r="C3570" s="19" t="s">
        <v>6015</v>
      </c>
      <c r="D3570" s="6">
        <v>2113.88</v>
      </c>
      <c r="E3570" s="6"/>
      <c r="F3570" s="6">
        <f>E3570*0.05</f>
        <v>0</v>
      </c>
      <c r="G3570" s="6"/>
      <c r="H3570" s="31">
        <f>D3570-F3570</f>
        <v>2113.88</v>
      </c>
      <c r="I3570" s="6">
        <f>+I3569+G3570-H3570</f>
        <v>491224.24749999971</v>
      </c>
      <c r="J3570" s="19" t="s">
        <v>7422</v>
      </c>
      <c r="K3570" s="7"/>
      <c r="L3570" s="49" t="s">
        <v>5606</v>
      </c>
    </row>
    <row r="3571" spans="1:12" x14ac:dyDescent="0.2">
      <c r="A3571" s="105">
        <v>42621</v>
      </c>
      <c r="B3571" s="7">
        <v>8062</v>
      </c>
      <c r="C3571" s="19" t="s">
        <v>6752</v>
      </c>
      <c r="D3571" s="6">
        <v>103043.35</v>
      </c>
      <c r="E3571" s="6">
        <v>84495.55</v>
      </c>
      <c r="F3571" s="6">
        <f>E3571*0.05</f>
        <v>4224.7775000000001</v>
      </c>
      <c r="G3571" s="6"/>
      <c r="H3571" s="31">
        <f>D3571-F3571</f>
        <v>98818.572500000009</v>
      </c>
      <c r="I3571" s="6">
        <f>+I3570+G3571-H3571</f>
        <v>392405.6749999997</v>
      </c>
      <c r="J3571" s="19" t="s">
        <v>48</v>
      </c>
      <c r="K3571" s="7"/>
      <c r="L3571" s="49" t="s">
        <v>5606</v>
      </c>
    </row>
    <row r="3572" spans="1:12" x14ac:dyDescent="0.2">
      <c r="A3572" s="105">
        <v>42621</v>
      </c>
      <c r="B3572" s="7">
        <v>8063</v>
      </c>
      <c r="C3572" s="19" t="s">
        <v>5550</v>
      </c>
      <c r="D3572" s="6">
        <v>25027</v>
      </c>
      <c r="E3572" s="6">
        <v>20522.14</v>
      </c>
      <c r="F3572" s="6">
        <f>E3572*0.05</f>
        <v>1026.107</v>
      </c>
      <c r="G3572" s="6"/>
      <c r="H3572" s="31">
        <f>D3572-F3572</f>
        <v>24000.893</v>
      </c>
      <c r="I3572" s="6">
        <f>+I3571+G3572-H3572</f>
        <v>368404.78199999972</v>
      </c>
      <c r="J3572" s="19" t="s">
        <v>48</v>
      </c>
      <c r="K3572" s="7"/>
      <c r="L3572" s="49" t="s">
        <v>5606</v>
      </c>
    </row>
    <row r="3573" spans="1:12" x14ac:dyDescent="0.2">
      <c r="A3573" s="105">
        <v>42621</v>
      </c>
      <c r="B3573" s="7">
        <v>8064</v>
      </c>
      <c r="C3573" s="19" t="s">
        <v>582</v>
      </c>
      <c r="D3573" s="6">
        <v>17100</v>
      </c>
      <c r="E3573" s="6">
        <v>14619.66</v>
      </c>
      <c r="F3573" s="6">
        <f>E3573*0.05</f>
        <v>730.98300000000006</v>
      </c>
      <c r="G3573" s="6"/>
      <c r="H3573" s="31">
        <f>D3573-F3573</f>
        <v>16369.017</v>
      </c>
      <c r="I3573" s="6">
        <f>+I3572+G3573-H3573</f>
        <v>352035.76499999972</v>
      </c>
      <c r="J3573" s="19" t="s">
        <v>7421</v>
      </c>
      <c r="K3573" s="7"/>
      <c r="L3573" s="49" t="s">
        <v>5606</v>
      </c>
    </row>
    <row r="3574" spans="1:12" x14ac:dyDescent="0.2">
      <c r="A3574" s="105">
        <v>42621</v>
      </c>
      <c r="B3574" s="7">
        <v>8065</v>
      </c>
      <c r="C3574" s="19" t="s">
        <v>7161</v>
      </c>
      <c r="D3574" s="6">
        <v>9300</v>
      </c>
      <c r="E3574" s="6">
        <v>7626</v>
      </c>
      <c r="F3574" s="6">
        <f>E3574*0.05</f>
        <v>381.3</v>
      </c>
      <c r="G3574" s="6"/>
      <c r="H3574" s="31">
        <f>D3574-F3574</f>
        <v>8918.7000000000007</v>
      </c>
      <c r="I3574" s="6">
        <f>+I3573+G3574-H3574</f>
        <v>343117.06499999971</v>
      </c>
      <c r="J3574" s="19" t="s">
        <v>7402</v>
      </c>
      <c r="K3574" s="7"/>
      <c r="L3574" s="49" t="s">
        <v>5606</v>
      </c>
    </row>
    <row r="3575" spans="1:12" x14ac:dyDescent="0.2">
      <c r="A3575" s="105">
        <v>42621</v>
      </c>
      <c r="B3575" s="7">
        <v>8066</v>
      </c>
      <c r="C3575" s="19" t="s">
        <v>418</v>
      </c>
      <c r="D3575" s="6">
        <v>1300</v>
      </c>
      <c r="E3575" s="6"/>
      <c r="F3575" s="6">
        <f>E3575*0.05</f>
        <v>0</v>
      </c>
      <c r="G3575" s="6"/>
      <c r="H3575" s="31">
        <f>D3575-F3575</f>
        <v>1300</v>
      </c>
      <c r="I3575" s="6">
        <f>+I3574+G3575-H3575</f>
        <v>341817.06499999971</v>
      </c>
      <c r="J3575" s="19" t="s">
        <v>6080</v>
      </c>
      <c r="K3575" s="7"/>
      <c r="L3575" s="49" t="s">
        <v>5606</v>
      </c>
    </row>
    <row r="3576" spans="1:12" x14ac:dyDescent="0.2">
      <c r="A3576" s="105">
        <v>42621</v>
      </c>
      <c r="B3576" s="7">
        <v>8067</v>
      </c>
      <c r="C3576" s="19" t="s">
        <v>5790</v>
      </c>
      <c r="D3576" s="6"/>
      <c r="E3576" s="6"/>
      <c r="F3576" s="6">
        <f>E3576*0.05</f>
        <v>0</v>
      </c>
      <c r="G3576" s="6"/>
      <c r="H3576" s="5">
        <f>D3576-F3576</f>
        <v>0</v>
      </c>
      <c r="I3576" s="6">
        <f>+I3575+G3576-H3576</f>
        <v>341817.06499999971</v>
      </c>
      <c r="J3576" s="19" t="s">
        <v>5790</v>
      </c>
      <c r="K3576" s="7" t="s">
        <v>5789</v>
      </c>
    </row>
    <row r="3577" spans="1:12" x14ac:dyDescent="0.2">
      <c r="A3577" s="105">
        <v>42621</v>
      </c>
      <c r="B3577" s="7">
        <v>8068</v>
      </c>
      <c r="C3577" s="19" t="s">
        <v>120</v>
      </c>
      <c r="D3577" s="6">
        <v>61102.04</v>
      </c>
      <c r="E3577" s="6">
        <v>52308.43</v>
      </c>
      <c r="F3577" s="6">
        <f>E3577*0.05</f>
        <v>2615.4215000000004</v>
      </c>
      <c r="G3577" s="6"/>
      <c r="H3577" s="31">
        <f>D3577-F3577</f>
        <v>58486.618499999997</v>
      </c>
      <c r="I3577" s="6">
        <f>+I3576+G3577-H3577</f>
        <v>283330.44649999973</v>
      </c>
      <c r="J3577" s="19" t="s">
        <v>3481</v>
      </c>
      <c r="K3577" s="7"/>
      <c r="L3577" s="49" t="s">
        <v>5606</v>
      </c>
    </row>
    <row r="3578" spans="1:12" x14ac:dyDescent="0.2">
      <c r="A3578" s="105">
        <v>42621</v>
      </c>
      <c r="B3578" s="7">
        <v>8069</v>
      </c>
      <c r="C3578" s="19" t="s">
        <v>6291</v>
      </c>
      <c r="D3578" s="6">
        <v>6005</v>
      </c>
      <c r="E3578" s="6">
        <v>4924.1000000000004</v>
      </c>
      <c r="F3578" s="6">
        <f>E3578*0.05</f>
        <v>246.20500000000004</v>
      </c>
      <c r="G3578" s="6"/>
      <c r="H3578" s="31">
        <f>D3578-F3578</f>
        <v>5758.7950000000001</v>
      </c>
      <c r="I3578" s="6">
        <f>+I3577+G3578-H3578</f>
        <v>277571.65149999975</v>
      </c>
      <c r="J3578" s="19" t="s">
        <v>7170</v>
      </c>
      <c r="K3578" s="7"/>
      <c r="L3578" s="49" t="s">
        <v>5606</v>
      </c>
    </row>
    <row r="3579" spans="1:12" x14ac:dyDescent="0.2">
      <c r="A3579" s="105">
        <v>42621</v>
      </c>
      <c r="B3579" s="7">
        <v>8070</v>
      </c>
      <c r="C3579" s="19" t="s">
        <v>7420</v>
      </c>
      <c r="D3579" s="6">
        <v>1600</v>
      </c>
      <c r="E3579" s="6"/>
      <c r="F3579" s="6">
        <f>E3579*0.05</f>
        <v>0</v>
      </c>
      <c r="G3579" s="6"/>
      <c r="H3579" s="31">
        <f>D3579-F3579</f>
        <v>1600</v>
      </c>
      <c r="I3579" s="6">
        <f>+I3578+G3579-H3579</f>
        <v>275971.65149999975</v>
      </c>
      <c r="J3579" s="19" t="s">
        <v>7279</v>
      </c>
      <c r="K3579" s="7"/>
      <c r="L3579" s="49" t="s">
        <v>5606</v>
      </c>
    </row>
    <row r="3580" spans="1:12" x14ac:dyDescent="0.2">
      <c r="A3580" s="105">
        <v>42621</v>
      </c>
      <c r="B3580" s="7">
        <v>8071</v>
      </c>
      <c r="C3580" s="19" t="s">
        <v>6749</v>
      </c>
      <c r="D3580" s="6">
        <v>19885.099999999999</v>
      </c>
      <c r="E3580" s="6"/>
      <c r="F3580" s="6">
        <f>E3580*0.05</f>
        <v>0</v>
      </c>
      <c r="G3580" s="6"/>
      <c r="H3580" s="5">
        <f>D3580-F3580</f>
        <v>19885.099999999999</v>
      </c>
      <c r="I3580" s="6">
        <f>+I3579+G3580-H3580</f>
        <v>256086.55149999974</v>
      </c>
      <c r="J3580" s="19" t="s">
        <v>7419</v>
      </c>
      <c r="K3580" s="7"/>
      <c r="L3580" s="49" t="s">
        <v>5606</v>
      </c>
    </row>
    <row r="3581" spans="1:12" x14ac:dyDescent="0.2">
      <c r="A3581" s="105">
        <v>42628</v>
      </c>
      <c r="B3581" s="7">
        <v>8072</v>
      </c>
      <c r="C3581" s="19" t="s">
        <v>5971</v>
      </c>
      <c r="D3581" s="6">
        <v>800</v>
      </c>
      <c r="E3581" s="6"/>
      <c r="F3581" s="6">
        <f>E3581*0.05</f>
        <v>0</v>
      </c>
      <c r="G3581" s="6"/>
      <c r="H3581" s="31">
        <f>D3581-F3581</f>
        <v>800</v>
      </c>
      <c r="I3581" s="6">
        <f>+I3580+G3581-H3581</f>
        <v>255286.55149999974</v>
      </c>
      <c r="J3581" s="19" t="s">
        <v>6080</v>
      </c>
      <c r="K3581" s="7"/>
      <c r="L3581" s="49" t="s">
        <v>5606</v>
      </c>
    </row>
    <row r="3582" spans="1:12" x14ac:dyDescent="0.2">
      <c r="A3582" s="105">
        <v>42628</v>
      </c>
      <c r="B3582" s="7">
        <v>8073</v>
      </c>
      <c r="C3582" s="19" t="s">
        <v>5996</v>
      </c>
      <c r="D3582" s="6">
        <v>4700</v>
      </c>
      <c r="E3582" s="6"/>
      <c r="F3582" s="6">
        <f>E3582*0.05</f>
        <v>0</v>
      </c>
      <c r="G3582" s="6"/>
      <c r="H3582" s="31">
        <f>D3582-F3582</f>
        <v>4700</v>
      </c>
      <c r="I3582" s="6">
        <f>+I3581+G3582-H3582</f>
        <v>250586.55149999974</v>
      </c>
      <c r="J3582" s="19" t="s">
        <v>7364</v>
      </c>
      <c r="K3582" s="7"/>
      <c r="L3582" s="49" t="s">
        <v>5606</v>
      </c>
    </row>
    <row r="3583" spans="1:12" x14ac:dyDescent="0.2">
      <c r="A3583" s="105">
        <v>42634</v>
      </c>
      <c r="B3583" s="7"/>
      <c r="C3583" s="20" t="s">
        <v>7418</v>
      </c>
      <c r="D3583" s="6"/>
      <c r="E3583" s="6"/>
      <c r="F3583" s="6">
        <f>E3583*0.05</f>
        <v>0</v>
      </c>
      <c r="G3583" s="6">
        <v>804009.9</v>
      </c>
      <c r="H3583" s="5">
        <f>D3583-F3583</f>
        <v>0</v>
      </c>
      <c r="I3583" s="6">
        <f>+I3582+G3583-H3583</f>
        <v>1054596.4514999997</v>
      </c>
      <c r="J3583" s="19"/>
      <c r="K3583" s="7"/>
    </row>
    <row r="3584" spans="1:12" x14ac:dyDescent="0.2">
      <c r="A3584" s="105">
        <v>42635</v>
      </c>
      <c r="B3584" s="7">
        <v>8074</v>
      </c>
      <c r="C3584" s="20" t="s">
        <v>7380</v>
      </c>
      <c r="D3584" s="6">
        <v>8700</v>
      </c>
      <c r="E3584" s="6">
        <v>8700</v>
      </c>
      <c r="F3584" s="6">
        <f>E3584*0.05</f>
        <v>435</v>
      </c>
      <c r="G3584" s="6"/>
      <c r="H3584" s="31">
        <f>D3584-F3584</f>
        <v>8265</v>
      </c>
      <c r="I3584" s="6">
        <f>+I3583+G3584-H3584</f>
        <v>1046331.4514999997</v>
      </c>
      <c r="J3584" s="20" t="s">
        <v>7417</v>
      </c>
      <c r="K3584" s="7"/>
      <c r="L3584" s="49" t="s">
        <v>5606</v>
      </c>
    </row>
    <row r="3585" spans="1:12" x14ac:dyDescent="0.2">
      <c r="A3585" s="20" t="s">
        <v>7416</v>
      </c>
      <c r="B3585" s="7">
        <v>8075</v>
      </c>
      <c r="C3585" s="20" t="s">
        <v>5996</v>
      </c>
      <c r="D3585" s="6">
        <v>4700</v>
      </c>
      <c r="E3585" s="6"/>
      <c r="F3585" s="6">
        <f>E3585*0.05</f>
        <v>0</v>
      </c>
      <c r="G3585" s="6"/>
      <c r="H3585" s="31">
        <f>D3585-F3585</f>
        <v>4700</v>
      </c>
      <c r="I3585" s="6">
        <f>+I3584+G3585-H3585</f>
        <v>1041631.4514999997</v>
      </c>
      <c r="J3585" s="20" t="s">
        <v>7364</v>
      </c>
      <c r="K3585" s="7"/>
      <c r="L3585" s="49" t="s">
        <v>5606</v>
      </c>
    </row>
    <row r="3586" spans="1:12" x14ac:dyDescent="0.2">
      <c r="A3586" s="105">
        <v>42635</v>
      </c>
      <c r="B3586" s="7">
        <v>8076</v>
      </c>
      <c r="C3586" s="20" t="s">
        <v>7415</v>
      </c>
      <c r="D3586" s="6">
        <v>2000</v>
      </c>
      <c r="E3586" s="6"/>
      <c r="F3586" s="6">
        <f>E3586*0.05</f>
        <v>0</v>
      </c>
      <c r="G3586" s="6"/>
      <c r="H3586" s="31">
        <f>D3586-F3586</f>
        <v>2000</v>
      </c>
      <c r="I3586" s="6">
        <f>+I3585+G3586-H3586</f>
        <v>1039631.4514999997</v>
      </c>
      <c r="J3586" s="20" t="s">
        <v>6832</v>
      </c>
      <c r="K3586" s="7"/>
      <c r="L3586" s="49" t="s">
        <v>5606</v>
      </c>
    </row>
    <row r="3587" spans="1:12" x14ac:dyDescent="0.2">
      <c r="A3587" s="105">
        <v>42639</v>
      </c>
      <c r="B3587" s="7">
        <v>8077</v>
      </c>
      <c r="C3587" s="20" t="s">
        <v>7079</v>
      </c>
      <c r="D3587" s="6">
        <v>1500</v>
      </c>
      <c r="E3587" s="6">
        <v>1500</v>
      </c>
      <c r="F3587" s="6">
        <f>E3587*0.05</f>
        <v>75</v>
      </c>
      <c r="G3587" s="6"/>
      <c r="H3587" s="31">
        <f>D3587-F3587</f>
        <v>1425</v>
      </c>
      <c r="I3587" s="6">
        <f>+I3586+G3587-H3587</f>
        <v>1038206.4514999997</v>
      </c>
      <c r="J3587" s="20" t="s">
        <v>7351</v>
      </c>
      <c r="K3587" s="7"/>
      <c r="L3587" s="49" t="s">
        <v>5606</v>
      </c>
    </row>
    <row r="3588" spans="1:12" x14ac:dyDescent="0.2">
      <c r="A3588" s="105">
        <v>42640</v>
      </c>
      <c r="B3588" s="7"/>
      <c r="C3588" s="20" t="s">
        <v>6213</v>
      </c>
      <c r="D3588" s="6">
        <v>506925</v>
      </c>
      <c r="E3588" s="6"/>
      <c r="F3588" s="6">
        <f>E3588*0.05</f>
        <v>0</v>
      </c>
      <c r="G3588" s="6"/>
      <c r="H3588" s="31">
        <f>D3588-F3588</f>
        <v>506925</v>
      </c>
      <c r="I3588" s="6">
        <f>+I3587+G3588-H3588</f>
        <v>531281.45149999973</v>
      </c>
      <c r="J3588" s="20" t="s">
        <v>7414</v>
      </c>
      <c r="K3588" s="7"/>
      <c r="L3588" s="49" t="s">
        <v>5606</v>
      </c>
    </row>
    <row r="3589" spans="1:12" x14ac:dyDescent="0.2">
      <c r="A3589" s="105">
        <v>42641</v>
      </c>
      <c r="B3589" s="7">
        <v>8078</v>
      </c>
      <c r="C3589" s="20" t="s">
        <v>7413</v>
      </c>
      <c r="D3589" s="6">
        <v>6600</v>
      </c>
      <c r="E3589" s="6"/>
      <c r="F3589" s="6">
        <f>E3589*0.05</f>
        <v>0</v>
      </c>
      <c r="G3589" s="6"/>
      <c r="H3589" s="31">
        <f>D3589-F3589</f>
        <v>6600</v>
      </c>
      <c r="I3589" s="6">
        <f>+I3588+G3589-H3589</f>
        <v>524681.45149999973</v>
      </c>
      <c r="J3589" s="20" t="s">
        <v>6798</v>
      </c>
      <c r="K3589" s="7"/>
      <c r="L3589" s="49" t="s">
        <v>5606</v>
      </c>
    </row>
    <row r="3590" spans="1:12" x14ac:dyDescent="0.2">
      <c r="A3590" s="105">
        <v>42641</v>
      </c>
      <c r="B3590" s="7">
        <v>8079</v>
      </c>
      <c r="C3590" s="20" t="s">
        <v>5790</v>
      </c>
      <c r="D3590" s="6"/>
      <c r="E3590" s="6"/>
      <c r="F3590" s="6">
        <f>E3590*0.05</f>
        <v>0</v>
      </c>
      <c r="G3590" s="6"/>
      <c r="H3590" s="5">
        <f>D3590-F3590</f>
        <v>0</v>
      </c>
      <c r="I3590" s="6">
        <f>+I3589+G3590-H3590</f>
        <v>524681.45149999973</v>
      </c>
      <c r="J3590" s="20" t="s">
        <v>5790</v>
      </c>
      <c r="K3590" s="34" t="s">
        <v>5789</v>
      </c>
      <c r="L3590" s="49"/>
    </row>
    <row r="3591" spans="1:12" x14ac:dyDescent="0.2">
      <c r="A3591" s="105">
        <v>42641</v>
      </c>
      <c r="B3591" s="7">
        <v>8080</v>
      </c>
      <c r="C3591" s="20" t="s">
        <v>7252</v>
      </c>
      <c r="D3591" s="6">
        <v>7600</v>
      </c>
      <c r="E3591" s="6"/>
      <c r="F3591" s="6">
        <f>E3591*0.05</f>
        <v>0</v>
      </c>
      <c r="G3591" s="6"/>
      <c r="H3591" s="31">
        <f>D3591-F3591</f>
        <v>7600</v>
      </c>
      <c r="I3591" s="6">
        <f>+I3590+G3591-H3591</f>
        <v>517081.45149999973</v>
      </c>
      <c r="J3591" s="20" t="s">
        <v>6798</v>
      </c>
      <c r="K3591" s="7"/>
      <c r="L3591" s="49" t="s">
        <v>5606</v>
      </c>
    </row>
    <row r="3592" spans="1:12" x14ac:dyDescent="0.2">
      <c r="A3592" s="105">
        <v>42641</v>
      </c>
      <c r="B3592" s="7">
        <v>8081</v>
      </c>
      <c r="C3592" s="20" t="s">
        <v>7247</v>
      </c>
      <c r="D3592" s="6">
        <v>1500</v>
      </c>
      <c r="E3592" s="6"/>
      <c r="F3592" s="6">
        <f>E3592*0.05</f>
        <v>0</v>
      </c>
      <c r="G3592" s="6"/>
      <c r="H3592" s="31">
        <f>D3592-F3592</f>
        <v>1500</v>
      </c>
      <c r="I3592" s="6">
        <f>+I3591+G3592-H3592</f>
        <v>515581.45149999973</v>
      </c>
      <c r="J3592" s="20" t="s">
        <v>7412</v>
      </c>
      <c r="K3592" s="7"/>
      <c r="L3592" s="49" t="s">
        <v>5606</v>
      </c>
    </row>
    <row r="3593" spans="1:12" x14ac:dyDescent="0.2">
      <c r="A3593" s="105">
        <v>42641</v>
      </c>
      <c r="B3593" s="7">
        <v>8082</v>
      </c>
      <c r="C3593" s="20" t="s">
        <v>6202</v>
      </c>
      <c r="D3593" s="6">
        <v>1000</v>
      </c>
      <c r="E3593" s="6"/>
      <c r="F3593" s="6">
        <f>E3593*0.05</f>
        <v>0</v>
      </c>
      <c r="G3593" s="6"/>
      <c r="H3593" s="31">
        <f>D3593-F3593</f>
        <v>1000</v>
      </c>
      <c r="I3593" s="6">
        <f>+I3592+G3593-H3593</f>
        <v>514581.45149999973</v>
      </c>
      <c r="J3593" s="20" t="s">
        <v>7411</v>
      </c>
      <c r="K3593" s="7"/>
      <c r="L3593" s="49" t="s">
        <v>5606</v>
      </c>
    </row>
    <row r="3594" spans="1:12" x14ac:dyDescent="0.2">
      <c r="A3594" s="105">
        <v>42641</v>
      </c>
      <c r="B3594" s="7">
        <v>8083</v>
      </c>
      <c r="C3594" s="20" t="s">
        <v>7410</v>
      </c>
      <c r="D3594" s="6">
        <v>400</v>
      </c>
      <c r="E3594" s="6"/>
      <c r="F3594" s="6">
        <f>E3594*0.05</f>
        <v>0</v>
      </c>
      <c r="G3594" s="6"/>
      <c r="H3594" s="31">
        <f>D3594-F3594</f>
        <v>400</v>
      </c>
      <c r="I3594" s="6">
        <f>+I3593+G3594-H3594</f>
        <v>514181.45149999973</v>
      </c>
      <c r="J3594" s="20" t="s">
        <v>7409</v>
      </c>
      <c r="K3594" s="7"/>
      <c r="L3594" s="49" t="s">
        <v>5606</v>
      </c>
    </row>
    <row r="3595" spans="1:12" x14ac:dyDescent="0.2">
      <c r="A3595" s="108">
        <v>42643</v>
      </c>
      <c r="B3595" s="7">
        <v>8084</v>
      </c>
      <c r="C3595" s="20" t="s">
        <v>7408</v>
      </c>
      <c r="D3595" s="6">
        <v>51052.4</v>
      </c>
      <c r="E3595" s="6">
        <v>51052.4</v>
      </c>
      <c r="F3595" s="6"/>
      <c r="G3595" s="6"/>
      <c r="H3595" s="31">
        <f>D3595-F3595</f>
        <v>51052.4</v>
      </c>
      <c r="I3595" s="6">
        <f>+I3594+G3595-H3595</f>
        <v>463129.05149999971</v>
      </c>
      <c r="J3595" s="20" t="s">
        <v>7339</v>
      </c>
      <c r="K3595" s="7"/>
      <c r="L3595" s="49" t="s">
        <v>5606</v>
      </c>
    </row>
    <row r="3596" spans="1:12" x14ac:dyDescent="0.2">
      <c r="A3596" s="105">
        <v>42643</v>
      </c>
      <c r="B3596" s="7">
        <v>8085</v>
      </c>
      <c r="C3596" s="20" t="s">
        <v>5871</v>
      </c>
      <c r="D3596" s="6">
        <v>13750</v>
      </c>
      <c r="E3596" s="6">
        <v>13750</v>
      </c>
      <c r="F3596" s="6">
        <f>E3596*0.05</f>
        <v>687.5</v>
      </c>
      <c r="G3596" s="6"/>
      <c r="H3596" s="31">
        <f>D3596-F3596</f>
        <v>13062.5</v>
      </c>
      <c r="I3596" s="6">
        <f>+I3595+G3596-H3596</f>
        <v>450066.55149999971</v>
      </c>
      <c r="J3596" s="20" t="s">
        <v>7293</v>
      </c>
      <c r="K3596" s="7"/>
      <c r="L3596" s="49" t="s">
        <v>5606</v>
      </c>
    </row>
    <row r="3597" spans="1:12" x14ac:dyDescent="0.2">
      <c r="A3597" s="105">
        <v>42643</v>
      </c>
      <c r="B3597" s="7">
        <v>8086</v>
      </c>
      <c r="C3597" s="20" t="s">
        <v>7407</v>
      </c>
      <c r="D3597" s="6">
        <v>9700</v>
      </c>
      <c r="E3597" s="6">
        <v>9700</v>
      </c>
      <c r="F3597" s="6">
        <f>E3597*0.05</f>
        <v>485</v>
      </c>
      <c r="G3597" s="6"/>
      <c r="H3597" s="31">
        <f>D3597-F3597</f>
        <v>9215</v>
      </c>
      <c r="I3597" s="6">
        <f>+I3596+G3597-H3597</f>
        <v>440851.55149999971</v>
      </c>
      <c r="J3597" s="20" t="s">
        <v>7406</v>
      </c>
      <c r="K3597" s="7"/>
      <c r="L3597" s="49" t="s">
        <v>5606</v>
      </c>
    </row>
    <row r="3598" spans="1:12" x14ac:dyDescent="0.2">
      <c r="A3598" s="105">
        <v>42643</v>
      </c>
      <c r="B3598" s="7">
        <v>8087</v>
      </c>
      <c r="C3598" s="20" t="s">
        <v>5996</v>
      </c>
      <c r="D3598" s="6">
        <v>4700</v>
      </c>
      <c r="E3598" s="6"/>
      <c r="F3598" s="6">
        <f>E3598*0.05</f>
        <v>0</v>
      </c>
      <c r="G3598" s="6"/>
      <c r="H3598" s="31">
        <f>D3598-F3598</f>
        <v>4700</v>
      </c>
      <c r="I3598" s="6">
        <f>+I3597+G3598-H3598</f>
        <v>436151.55149999971</v>
      </c>
      <c r="J3598" s="20" t="s">
        <v>7364</v>
      </c>
      <c r="K3598" s="7"/>
      <c r="L3598" s="49" t="s">
        <v>5606</v>
      </c>
    </row>
    <row r="3599" spans="1:12" x14ac:dyDescent="0.2">
      <c r="A3599" s="105">
        <v>42643</v>
      </c>
      <c r="B3599" s="7">
        <v>8088</v>
      </c>
      <c r="C3599" s="20" t="s">
        <v>5971</v>
      </c>
      <c r="D3599" s="6">
        <v>600</v>
      </c>
      <c r="E3599" s="6"/>
      <c r="F3599" s="6">
        <f>E3599*0.05</f>
        <v>0</v>
      </c>
      <c r="G3599" s="6"/>
      <c r="H3599" s="31">
        <f>D3599-F3599</f>
        <v>600</v>
      </c>
      <c r="I3599" s="6">
        <f>+I3598+G3599-H3599</f>
        <v>435551.55149999971</v>
      </c>
      <c r="J3599" s="20" t="s">
        <v>3820</v>
      </c>
      <c r="K3599" s="7"/>
      <c r="L3599" s="49" t="s">
        <v>5606</v>
      </c>
    </row>
    <row r="3600" spans="1:12" x14ac:dyDescent="0.2">
      <c r="A3600" s="19"/>
      <c r="B3600" s="7"/>
      <c r="C3600" s="19" t="s">
        <v>7117</v>
      </c>
      <c r="D3600" s="6">
        <v>1987.84</v>
      </c>
      <c r="E3600" s="6"/>
      <c r="F3600" s="6">
        <f>E3600*0.05</f>
        <v>0</v>
      </c>
      <c r="G3600" s="6"/>
      <c r="H3600" s="5">
        <f>D3600-F3600</f>
        <v>1987.84</v>
      </c>
      <c r="I3600" s="6">
        <f>+I3599+G3600-H3600</f>
        <v>433563.71149999968</v>
      </c>
      <c r="J3600" s="19"/>
      <c r="K3600" s="7"/>
    </row>
    <row r="3601" spans="1:12" ht="15" x14ac:dyDescent="0.25">
      <c r="A3601" s="105"/>
      <c r="B3601" s="7"/>
      <c r="C3601" s="121" t="s">
        <v>7405</v>
      </c>
      <c r="D3601" s="6"/>
      <c r="E3601" s="6"/>
      <c r="F3601" s="6">
        <f>E3601*0.05</f>
        <v>0</v>
      </c>
      <c r="G3601" s="6"/>
      <c r="H3601" s="31"/>
      <c r="I3601" s="13">
        <f>+I3600+G3601-H3601</f>
        <v>433563.71149999968</v>
      </c>
      <c r="J3601" s="20"/>
      <c r="K3601" s="7"/>
    </row>
    <row r="3602" spans="1:12" x14ac:dyDescent="0.2">
      <c r="A3602" s="105">
        <v>42646</v>
      </c>
      <c r="B3602" s="7"/>
      <c r="C3602" s="20" t="s">
        <v>7377</v>
      </c>
      <c r="D3602" s="6"/>
      <c r="E3602" s="6"/>
      <c r="F3602" s="6">
        <f>E3602*0.05</f>
        <v>0</v>
      </c>
      <c r="G3602" s="6">
        <v>2000</v>
      </c>
      <c r="H3602" s="5">
        <f>D3602-F3602</f>
        <v>0</v>
      </c>
      <c r="I3602" s="6">
        <f>+I3601+G3602-H3602</f>
        <v>435563.71149999968</v>
      </c>
      <c r="J3602" s="20" t="s">
        <v>7404</v>
      </c>
      <c r="K3602" s="7"/>
    </row>
    <row r="3603" spans="1:12" x14ac:dyDescent="0.2">
      <c r="A3603" s="105">
        <v>42646</v>
      </c>
      <c r="B3603" s="7">
        <v>8089</v>
      </c>
      <c r="C3603" s="20" t="s">
        <v>7136</v>
      </c>
      <c r="D3603" s="6">
        <v>3300</v>
      </c>
      <c r="E3603" s="6">
        <v>3300</v>
      </c>
      <c r="F3603" s="6">
        <f>E3603*0.05</f>
        <v>165</v>
      </c>
      <c r="G3603" s="6"/>
      <c r="H3603" s="31">
        <f>D3603-F3603</f>
        <v>3135</v>
      </c>
      <c r="I3603" s="6">
        <f>+I3602+G3603-H3603</f>
        <v>432428.71149999968</v>
      </c>
      <c r="J3603" s="20" t="s">
        <v>7403</v>
      </c>
      <c r="K3603" s="7"/>
      <c r="L3603" s="49" t="s">
        <v>5606</v>
      </c>
    </row>
    <row r="3604" spans="1:12" x14ac:dyDescent="0.2">
      <c r="A3604" s="105">
        <v>42647</v>
      </c>
      <c r="B3604" s="7">
        <v>8090</v>
      </c>
      <c r="C3604" s="20" t="s">
        <v>6226</v>
      </c>
      <c r="D3604" s="6">
        <v>12000</v>
      </c>
      <c r="E3604" s="6">
        <v>12000</v>
      </c>
      <c r="F3604" s="6">
        <f>E3604*0.05</f>
        <v>600</v>
      </c>
      <c r="G3604" s="6"/>
      <c r="H3604" s="31">
        <f>D3604-F3604</f>
        <v>11400</v>
      </c>
      <c r="I3604" s="6">
        <f>+I3603+G3604-H3604</f>
        <v>421028.71149999968</v>
      </c>
      <c r="J3604" s="20" t="s">
        <v>128</v>
      </c>
      <c r="K3604" s="7"/>
      <c r="L3604" s="49" t="s">
        <v>5606</v>
      </c>
    </row>
    <row r="3605" spans="1:12" x14ac:dyDescent="0.2">
      <c r="A3605" s="105">
        <v>42647</v>
      </c>
      <c r="B3605" s="7">
        <v>8091</v>
      </c>
      <c r="C3605" s="20" t="s">
        <v>267</v>
      </c>
      <c r="D3605" s="6">
        <v>1000</v>
      </c>
      <c r="E3605" s="6">
        <v>847.46</v>
      </c>
      <c r="F3605" s="6">
        <f>E3605*0.05</f>
        <v>42.373000000000005</v>
      </c>
      <c r="G3605" s="6"/>
      <c r="H3605" s="31">
        <f>D3605-F3605</f>
        <v>957.62699999999995</v>
      </c>
      <c r="I3605" s="6">
        <f>+I3604+G3605-H3605</f>
        <v>420071.08449999971</v>
      </c>
      <c r="J3605" s="20" t="s">
        <v>7402</v>
      </c>
      <c r="K3605" s="7"/>
      <c r="L3605" s="49" t="s">
        <v>5606</v>
      </c>
    </row>
    <row r="3606" spans="1:12" x14ac:dyDescent="0.2">
      <c r="A3606" s="105">
        <v>42647</v>
      </c>
      <c r="B3606" s="7">
        <v>8092</v>
      </c>
      <c r="C3606" s="20" t="s">
        <v>5790</v>
      </c>
      <c r="D3606" s="6"/>
      <c r="E3606" s="6"/>
      <c r="F3606" s="6">
        <f>E3606*0.05</f>
        <v>0</v>
      </c>
      <c r="G3606" s="6"/>
      <c r="H3606" s="5">
        <f>D3606-F3606</f>
        <v>0</v>
      </c>
      <c r="I3606" s="6">
        <f>+I3605+G3606-H3606</f>
        <v>420071.08449999971</v>
      </c>
      <c r="J3606" s="20" t="s">
        <v>5790</v>
      </c>
      <c r="K3606" s="34" t="s">
        <v>5789</v>
      </c>
    </row>
    <row r="3607" spans="1:12" x14ac:dyDescent="0.2">
      <c r="A3607" s="105">
        <v>42647</v>
      </c>
      <c r="B3607" s="7">
        <v>8093</v>
      </c>
      <c r="C3607" s="19" t="s">
        <v>7231</v>
      </c>
      <c r="D3607" s="6">
        <v>900</v>
      </c>
      <c r="E3607" s="6">
        <v>900</v>
      </c>
      <c r="F3607" s="6">
        <v>90</v>
      </c>
      <c r="G3607" s="6"/>
      <c r="H3607" s="31">
        <f>D3607-F3607</f>
        <v>810</v>
      </c>
      <c r="I3607" s="6">
        <f>+I3606+G3607-H3607</f>
        <v>419261.08449999971</v>
      </c>
      <c r="J3607" s="20" t="s">
        <v>7230</v>
      </c>
      <c r="K3607" s="7"/>
      <c r="L3607" s="49" t="s">
        <v>5606</v>
      </c>
    </row>
    <row r="3608" spans="1:12" x14ac:dyDescent="0.2">
      <c r="A3608" s="105">
        <v>42647</v>
      </c>
      <c r="B3608" s="7">
        <v>8094</v>
      </c>
      <c r="C3608" s="20" t="s">
        <v>7345</v>
      </c>
      <c r="D3608" s="6">
        <v>2200</v>
      </c>
      <c r="E3608" s="6">
        <v>2200</v>
      </c>
      <c r="F3608" s="6">
        <v>220</v>
      </c>
      <c r="G3608" s="6"/>
      <c r="H3608" s="31">
        <f>D3608-F3608</f>
        <v>1980</v>
      </c>
      <c r="I3608" s="6">
        <f>+I3607+G3608-H3608</f>
        <v>417281.08449999971</v>
      </c>
      <c r="J3608" s="20" t="s">
        <v>7401</v>
      </c>
      <c r="K3608" s="7"/>
      <c r="L3608" s="49" t="s">
        <v>5606</v>
      </c>
    </row>
    <row r="3609" spans="1:12" x14ac:dyDescent="0.2">
      <c r="A3609" s="105">
        <v>42648</v>
      </c>
      <c r="B3609" s="7"/>
      <c r="C3609" s="20" t="s">
        <v>6620</v>
      </c>
      <c r="D3609" s="6">
        <v>356600</v>
      </c>
      <c r="E3609" s="6"/>
      <c r="F3609" s="6">
        <f>E3609*0.05</f>
        <v>0</v>
      </c>
      <c r="G3609" s="6"/>
      <c r="H3609" s="31">
        <f>D3609-F3609</f>
        <v>356600</v>
      </c>
      <c r="I3609" s="6">
        <f>+I3608+G3609-H3609</f>
        <v>60681.084499999706</v>
      </c>
      <c r="J3609" s="20" t="s">
        <v>7400</v>
      </c>
      <c r="K3609" s="7"/>
      <c r="L3609" s="49" t="s">
        <v>5606</v>
      </c>
    </row>
    <row r="3610" spans="1:12" x14ac:dyDescent="0.2">
      <c r="A3610" s="105">
        <v>42648</v>
      </c>
      <c r="B3610" s="7">
        <v>8095</v>
      </c>
      <c r="C3610" s="20" t="s">
        <v>7399</v>
      </c>
      <c r="D3610" s="6">
        <v>4950</v>
      </c>
      <c r="E3610" s="6">
        <v>4950</v>
      </c>
      <c r="F3610" s="6">
        <v>495</v>
      </c>
      <c r="G3610" s="6"/>
      <c r="H3610" s="31">
        <f>D3610-F3610</f>
        <v>4455</v>
      </c>
      <c r="I3610" s="6">
        <f>+I3609+G3610-H3610</f>
        <v>56226.084499999706</v>
      </c>
      <c r="J3610" s="20" t="s">
        <v>7398</v>
      </c>
      <c r="K3610" s="7"/>
      <c r="L3610" s="49" t="s">
        <v>5606</v>
      </c>
    </row>
    <row r="3611" spans="1:12" x14ac:dyDescent="0.2">
      <c r="A3611" s="105">
        <v>42648</v>
      </c>
      <c r="B3611" s="7">
        <v>8096</v>
      </c>
      <c r="C3611" s="20" t="s">
        <v>6325</v>
      </c>
      <c r="D3611" s="6">
        <v>1300</v>
      </c>
      <c r="E3611" s="6">
        <v>1300</v>
      </c>
      <c r="F3611" s="6">
        <v>130</v>
      </c>
      <c r="G3611" s="6"/>
      <c r="H3611" s="31">
        <f>D3611-F3611</f>
        <v>1170</v>
      </c>
      <c r="I3611" s="6">
        <f>+I3610+G3611-H3611</f>
        <v>55056.084499999706</v>
      </c>
      <c r="J3611" s="20" t="s">
        <v>7397</v>
      </c>
      <c r="K3611" s="7"/>
      <c r="L3611" s="49" t="s">
        <v>5606</v>
      </c>
    </row>
    <row r="3612" spans="1:12" x14ac:dyDescent="0.2">
      <c r="A3612" s="105">
        <v>42649</v>
      </c>
      <c r="B3612" s="7">
        <v>8097</v>
      </c>
      <c r="C3612" s="20" t="s">
        <v>7189</v>
      </c>
      <c r="D3612" s="6">
        <v>15900</v>
      </c>
      <c r="E3612" s="6"/>
      <c r="F3612" s="6">
        <f>E3612*0.05</f>
        <v>0</v>
      </c>
      <c r="G3612" s="6"/>
      <c r="H3612" s="31">
        <f>D3612-F3612</f>
        <v>15900</v>
      </c>
      <c r="I3612" s="6">
        <f>+I3611+G3612-H3612</f>
        <v>39156.084499999706</v>
      </c>
      <c r="J3612" s="20" t="s">
        <v>7396</v>
      </c>
      <c r="K3612" s="7"/>
      <c r="L3612" s="49" t="s">
        <v>5606</v>
      </c>
    </row>
    <row r="3613" spans="1:12" x14ac:dyDescent="0.2">
      <c r="A3613" s="105">
        <v>42649</v>
      </c>
      <c r="B3613" s="7">
        <v>8098</v>
      </c>
      <c r="C3613" s="20" t="s">
        <v>6294</v>
      </c>
      <c r="D3613" s="6">
        <v>9800</v>
      </c>
      <c r="E3613" s="6"/>
      <c r="F3613" s="6">
        <f>E3613*0.05</f>
        <v>0</v>
      </c>
      <c r="G3613" s="6"/>
      <c r="H3613" s="31">
        <f>D3613-F3613</f>
        <v>9800</v>
      </c>
      <c r="I3613" s="6">
        <f>+I3612+G3613-H3613</f>
        <v>29356.084499999706</v>
      </c>
      <c r="J3613" s="20" t="s">
        <v>7395</v>
      </c>
      <c r="K3613" s="7"/>
      <c r="L3613" s="49" t="s">
        <v>5606</v>
      </c>
    </row>
    <row r="3614" spans="1:12" x14ac:dyDescent="0.2">
      <c r="A3614" s="105">
        <v>42649</v>
      </c>
      <c r="B3614" s="7">
        <v>8099</v>
      </c>
      <c r="C3614" s="20" t="s">
        <v>5996</v>
      </c>
      <c r="D3614" s="6">
        <v>4700</v>
      </c>
      <c r="E3614" s="6"/>
      <c r="F3614" s="6">
        <f>E3614*0.05</f>
        <v>0</v>
      </c>
      <c r="G3614" s="6"/>
      <c r="H3614" s="31">
        <f>D3614-F3614</f>
        <v>4700</v>
      </c>
      <c r="I3614" s="6">
        <f>+I3613+G3614-H3614</f>
        <v>24656.084499999706</v>
      </c>
      <c r="J3614" s="20" t="s">
        <v>7364</v>
      </c>
      <c r="K3614" s="7"/>
      <c r="L3614" s="49" t="s">
        <v>5606</v>
      </c>
    </row>
    <row r="3615" spans="1:12" x14ac:dyDescent="0.2">
      <c r="A3615" s="105">
        <v>42649</v>
      </c>
      <c r="B3615" s="7">
        <v>8100</v>
      </c>
      <c r="C3615" s="20" t="s">
        <v>7394</v>
      </c>
      <c r="D3615" s="6">
        <v>1750</v>
      </c>
      <c r="E3615" s="6">
        <v>1750</v>
      </c>
      <c r="F3615" s="6">
        <f>E3615*0.05</f>
        <v>87.5</v>
      </c>
      <c r="G3615" s="6"/>
      <c r="H3615" s="31">
        <f>D3615-F3615</f>
        <v>1662.5</v>
      </c>
      <c r="I3615" s="6">
        <f>+I3614+G3615-H3615</f>
        <v>22993.584499999706</v>
      </c>
      <c r="J3615" s="20" t="s">
        <v>7393</v>
      </c>
      <c r="K3615" s="7"/>
      <c r="L3615" s="49" t="s">
        <v>5606</v>
      </c>
    </row>
    <row r="3616" spans="1:12" x14ac:dyDescent="0.2">
      <c r="A3616" s="105">
        <v>42650</v>
      </c>
      <c r="B3616" s="7">
        <v>8101</v>
      </c>
      <c r="C3616" s="20" t="s">
        <v>5971</v>
      </c>
      <c r="D3616" s="6">
        <v>800</v>
      </c>
      <c r="E3616" s="6"/>
      <c r="F3616" s="6">
        <f>E3616*0.05</f>
        <v>0</v>
      </c>
      <c r="G3616" s="6"/>
      <c r="H3616" s="31">
        <f>D3616-F3616</f>
        <v>800</v>
      </c>
      <c r="I3616" s="6">
        <f>+I3615+G3616-H3616</f>
        <v>22193.584499999706</v>
      </c>
      <c r="J3616" s="20" t="s">
        <v>6080</v>
      </c>
      <c r="K3616" s="7"/>
      <c r="L3616" s="49" t="s">
        <v>5606</v>
      </c>
    </row>
    <row r="3617" spans="1:12" x14ac:dyDescent="0.2">
      <c r="A3617" s="105">
        <v>42656</v>
      </c>
      <c r="B3617" s="7">
        <v>8102</v>
      </c>
      <c r="C3617" s="20" t="s">
        <v>5996</v>
      </c>
      <c r="D3617" s="6">
        <v>4700</v>
      </c>
      <c r="E3617" s="6"/>
      <c r="F3617" s="6">
        <f>E3617*0.05</f>
        <v>0</v>
      </c>
      <c r="G3617" s="6"/>
      <c r="H3617" s="31">
        <f>D3617-F3617</f>
        <v>4700</v>
      </c>
      <c r="I3617" s="6">
        <f>+I3616+G3617-H3617</f>
        <v>17493.584499999706</v>
      </c>
      <c r="J3617" s="20" t="s">
        <v>7364</v>
      </c>
      <c r="K3617" s="7"/>
      <c r="L3617" s="49" t="s">
        <v>5606</v>
      </c>
    </row>
    <row r="3618" spans="1:12" x14ac:dyDescent="0.2">
      <c r="A3618" s="105">
        <v>42656</v>
      </c>
      <c r="B3618" s="7">
        <v>8103</v>
      </c>
      <c r="C3618" s="20" t="s">
        <v>5971</v>
      </c>
      <c r="D3618" s="6">
        <v>1000</v>
      </c>
      <c r="E3618" s="6"/>
      <c r="F3618" s="6">
        <f>E3618*0.05</f>
        <v>0</v>
      </c>
      <c r="G3618" s="6"/>
      <c r="H3618" s="31">
        <f>D3618-F3618</f>
        <v>1000</v>
      </c>
      <c r="I3618" s="6">
        <f>+I3617+G3618-H3618</f>
        <v>16493.584499999706</v>
      </c>
      <c r="J3618" s="20" t="s">
        <v>6080</v>
      </c>
      <c r="K3618" s="7"/>
      <c r="L3618" s="49" t="s">
        <v>5606</v>
      </c>
    </row>
    <row r="3619" spans="1:12" x14ac:dyDescent="0.2">
      <c r="A3619" s="105">
        <v>42656</v>
      </c>
      <c r="B3619" s="7">
        <v>8104</v>
      </c>
      <c r="C3619" s="20" t="s">
        <v>418</v>
      </c>
      <c r="D3619" s="6">
        <v>1300</v>
      </c>
      <c r="E3619" s="6"/>
      <c r="F3619" s="6">
        <f>E3619*0.05</f>
        <v>0</v>
      </c>
      <c r="G3619" s="6"/>
      <c r="H3619" s="31">
        <f>D3619-F3619</f>
        <v>1300</v>
      </c>
      <c r="I3619" s="6">
        <f>+I3618+G3619-H3619</f>
        <v>15193.584499999706</v>
      </c>
      <c r="J3619" s="20" t="s">
        <v>6080</v>
      </c>
      <c r="K3619" s="7"/>
      <c r="L3619" s="49" t="s">
        <v>5606</v>
      </c>
    </row>
    <row r="3620" spans="1:12" x14ac:dyDescent="0.2">
      <c r="A3620" s="105">
        <v>42656</v>
      </c>
      <c r="B3620" s="7"/>
      <c r="C3620" s="20" t="s">
        <v>7392</v>
      </c>
      <c r="D3620" s="6"/>
      <c r="E3620" s="6"/>
      <c r="F3620" s="6"/>
      <c r="G3620" s="6">
        <v>150</v>
      </c>
      <c r="H3620" s="31"/>
      <c r="I3620" s="6">
        <f>+I3619+G3620-H3620</f>
        <v>15343.584499999706</v>
      </c>
      <c r="J3620" s="20"/>
      <c r="K3620" s="7"/>
      <c r="L3620" s="49"/>
    </row>
    <row r="3621" spans="1:12" x14ac:dyDescent="0.2">
      <c r="A3621" s="105">
        <v>42656</v>
      </c>
      <c r="B3621" s="7"/>
      <c r="C3621" s="20" t="s">
        <v>7392</v>
      </c>
      <c r="D3621" s="6"/>
      <c r="E3621" s="6"/>
      <c r="F3621" s="6"/>
      <c r="G3621" s="6">
        <v>2200</v>
      </c>
      <c r="H3621" s="31"/>
      <c r="I3621" s="6">
        <f>+I3620+G3621-H3621</f>
        <v>17543.584499999706</v>
      </c>
      <c r="J3621" s="20"/>
      <c r="K3621" s="7"/>
      <c r="L3621" s="49"/>
    </row>
    <row r="3622" spans="1:12" x14ac:dyDescent="0.2">
      <c r="A3622" s="105">
        <v>42656</v>
      </c>
      <c r="B3622" s="7"/>
      <c r="C3622" s="20" t="s">
        <v>7392</v>
      </c>
      <c r="D3622" s="6"/>
      <c r="E3622" s="6"/>
      <c r="F3622" s="6"/>
      <c r="G3622" s="6">
        <v>950</v>
      </c>
      <c r="H3622" s="31"/>
      <c r="I3622" s="6">
        <f>+I3621+G3622-H3622</f>
        <v>18493.584499999706</v>
      </c>
      <c r="J3622" s="20"/>
      <c r="K3622" s="7"/>
      <c r="L3622" s="49"/>
    </row>
    <row r="3623" spans="1:12" x14ac:dyDescent="0.2">
      <c r="A3623" s="105">
        <v>42661</v>
      </c>
      <c r="B3623" s="7"/>
      <c r="C3623" s="20" t="s">
        <v>7392</v>
      </c>
      <c r="D3623" s="6"/>
      <c r="E3623" s="6"/>
      <c r="F3623" s="6"/>
      <c r="G3623" s="6">
        <v>450</v>
      </c>
      <c r="H3623" s="31"/>
      <c r="I3623" s="6">
        <f>+I3622+G3623-H3623</f>
        <v>18943.584499999706</v>
      </c>
      <c r="J3623" s="20"/>
      <c r="K3623" s="7"/>
      <c r="L3623" s="49"/>
    </row>
    <row r="3624" spans="1:12" x14ac:dyDescent="0.2">
      <c r="A3624" s="105">
        <v>42662</v>
      </c>
      <c r="B3624" s="7"/>
      <c r="C3624" s="20" t="s">
        <v>7392</v>
      </c>
      <c r="D3624" s="6"/>
      <c r="E3624" s="6"/>
      <c r="F3624" s="6"/>
      <c r="G3624" s="6">
        <v>2250</v>
      </c>
      <c r="H3624" s="31"/>
      <c r="I3624" s="6">
        <f>+I3623+G3624-H3624</f>
        <v>21193.584499999706</v>
      </c>
      <c r="J3624" s="20"/>
      <c r="K3624" s="7"/>
      <c r="L3624" s="49"/>
    </row>
    <row r="3625" spans="1:12" x14ac:dyDescent="0.2">
      <c r="A3625" s="105">
        <v>42663</v>
      </c>
      <c r="B3625" s="7">
        <v>8105</v>
      </c>
      <c r="C3625" s="19" t="s">
        <v>5996</v>
      </c>
      <c r="D3625" s="6">
        <v>4700</v>
      </c>
      <c r="E3625" s="6"/>
      <c r="F3625" s="6">
        <f>E3625*0.05</f>
        <v>0</v>
      </c>
      <c r="G3625" s="6"/>
      <c r="H3625" s="31">
        <f>D3625-F3625</f>
        <v>4700</v>
      </c>
      <c r="I3625" s="6">
        <f>+I3624+G3625-H3625</f>
        <v>16493.584499999706</v>
      </c>
      <c r="J3625" s="19" t="s">
        <v>7364</v>
      </c>
      <c r="K3625" s="7"/>
      <c r="L3625" s="49" t="s">
        <v>5606</v>
      </c>
    </row>
    <row r="3626" spans="1:12" x14ac:dyDescent="0.2">
      <c r="A3626" s="105">
        <v>42667</v>
      </c>
      <c r="B3626" s="7"/>
      <c r="C3626" s="20" t="s">
        <v>7392</v>
      </c>
      <c r="D3626" s="6"/>
      <c r="E3626" s="6"/>
      <c r="F3626" s="6"/>
      <c r="G3626" s="6">
        <v>550</v>
      </c>
      <c r="H3626" s="31"/>
      <c r="I3626" s="6">
        <f>+I3625+G3626-H3626</f>
        <v>17043.584499999706</v>
      </c>
      <c r="J3626" s="19"/>
      <c r="K3626" s="7"/>
      <c r="L3626" s="49"/>
    </row>
    <row r="3627" spans="1:12" x14ac:dyDescent="0.2">
      <c r="A3627" s="105">
        <v>42668</v>
      </c>
      <c r="B3627" s="7"/>
      <c r="C3627" s="20" t="s">
        <v>7392</v>
      </c>
      <c r="D3627" s="6"/>
      <c r="E3627" s="6"/>
      <c r="F3627" s="6"/>
      <c r="G3627" s="6">
        <v>550</v>
      </c>
      <c r="H3627" s="31"/>
      <c r="I3627" s="6">
        <f>+I3626+G3627-H3627</f>
        <v>17593.584499999706</v>
      </c>
      <c r="J3627" s="19"/>
      <c r="K3627" s="7"/>
      <c r="L3627" s="49"/>
    </row>
    <row r="3628" spans="1:12" x14ac:dyDescent="0.2">
      <c r="A3628" s="105">
        <v>42669</v>
      </c>
      <c r="B3628" s="7"/>
      <c r="C3628" s="20" t="s">
        <v>7392</v>
      </c>
      <c r="D3628" s="6"/>
      <c r="E3628" s="6"/>
      <c r="F3628" s="6"/>
      <c r="G3628" s="6">
        <v>900</v>
      </c>
      <c r="H3628" s="31"/>
      <c r="I3628" s="6">
        <f>+I3627+G3628-H3628</f>
        <v>18493.584499999706</v>
      </c>
      <c r="J3628" s="19"/>
      <c r="K3628" s="7"/>
      <c r="L3628" s="49"/>
    </row>
    <row r="3629" spans="1:12" x14ac:dyDescent="0.2">
      <c r="A3629" s="105">
        <v>42670</v>
      </c>
      <c r="B3629" s="7"/>
      <c r="C3629" s="19" t="s">
        <v>6097</v>
      </c>
      <c r="D3629" s="6"/>
      <c r="E3629" s="6"/>
      <c r="F3629" s="6">
        <f>E3629*0.05</f>
        <v>0</v>
      </c>
      <c r="G3629" s="6">
        <v>982077.9</v>
      </c>
      <c r="H3629" s="5">
        <f>D3629-F3629</f>
        <v>0</v>
      </c>
      <c r="I3629" s="6">
        <f>+I3628+G3629-H3629</f>
        <v>1000571.4844999998</v>
      </c>
      <c r="J3629" s="19"/>
      <c r="K3629" s="7"/>
    </row>
    <row r="3630" spans="1:12" x14ac:dyDescent="0.2">
      <c r="A3630" s="105">
        <v>42671</v>
      </c>
      <c r="B3630" s="7">
        <v>8106</v>
      </c>
      <c r="C3630" s="20" t="s">
        <v>5996</v>
      </c>
      <c r="D3630" s="6">
        <v>4700</v>
      </c>
      <c r="E3630" s="6"/>
      <c r="F3630" s="6">
        <f>E3630*0.05</f>
        <v>0</v>
      </c>
      <c r="G3630" s="6"/>
      <c r="H3630" s="31">
        <f>D3630-F3630</f>
        <v>4700</v>
      </c>
      <c r="I3630" s="6">
        <f>+I3629+G3630-H3630</f>
        <v>995871.48449999979</v>
      </c>
      <c r="J3630" s="20" t="s">
        <v>7364</v>
      </c>
      <c r="K3630" s="7"/>
      <c r="L3630" s="49" t="s">
        <v>5606</v>
      </c>
    </row>
    <row r="3631" spans="1:12" x14ac:dyDescent="0.2">
      <c r="A3631" s="105">
        <v>42671</v>
      </c>
      <c r="B3631" s="7">
        <v>8107</v>
      </c>
      <c r="C3631" s="19" t="s">
        <v>2921</v>
      </c>
      <c r="D3631" s="6">
        <v>7500</v>
      </c>
      <c r="E3631" s="6">
        <v>7500</v>
      </c>
      <c r="F3631" s="6"/>
      <c r="G3631" s="6"/>
      <c r="H3631" s="31">
        <f>D3631-F3631</f>
        <v>7500</v>
      </c>
      <c r="I3631" s="6">
        <f>+I3630+G3631-H3631</f>
        <v>988371.48449999979</v>
      </c>
      <c r="J3631" s="19" t="s">
        <v>5941</v>
      </c>
      <c r="K3631" s="7"/>
      <c r="L3631" s="49" t="s">
        <v>5606</v>
      </c>
    </row>
    <row r="3632" spans="1:12" x14ac:dyDescent="0.2">
      <c r="A3632" s="105">
        <v>42674</v>
      </c>
      <c r="B3632" s="7"/>
      <c r="C3632" s="20" t="s">
        <v>7392</v>
      </c>
      <c r="D3632" s="6"/>
      <c r="E3632" s="6"/>
      <c r="F3632" s="6"/>
      <c r="G3632" s="6">
        <v>1150</v>
      </c>
      <c r="H3632" s="31"/>
      <c r="I3632" s="6">
        <f>+I3631+G3632-H3632</f>
        <v>989521.48449999979</v>
      </c>
      <c r="J3632" s="19"/>
      <c r="K3632" s="7"/>
      <c r="L3632" s="49"/>
    </row>
    <row r="3633" spans="1:12" x14ac:dyDescent="0.2">
      <c r="A3633" s="105">
        <v>42674</v>
      </c>
      <c r="B3633" s="7"/>
      <c r="C3633" s="20" t="s">
        <v>6213</v>
      </c>
      <c r="D3633" s="6">
        <v>535850</v>
      </c>
      <c r="E3633" s="6"/>
      <c r="F3633" s="6">
        <f>E3633*0.05</f>
        <v>0</v>
      </c>
      <c r="G3633" s="6"/>
      <c r="H3633" s="31">
        <f>D3633-F3633</f>
        <v>535850</v>
      </c>
      <c r="I3633" s="6">
        <f>+I3632+G3633-H3633</f>
        <v>453671.48449999979</v>
      </c>
      <c r="J3633" s="19" t="s">
        <v>7391</v>
      </c>
      <c r="K3633" s="7"/>
      <c r="L3633" s="49" t="s">
        <v>5606</v>
      </c>
    </row>
    <row r="3634" spans="1:12" x14ac:dyDescent="0.2">
      <c r="A3634" s="105">
        <v>42674</v>
      </c>
      <c r="B3634" s="7">
        <v>8108</v>
      </c>
      <c r="C3634" s="20" t="s">
        <v>7252</v>
      </c>
      <c r="D3634" s="6">
        <v>7600</v>
      </c>
      <c r="E3634" s="6"/>
      <c r="F3634" s="6">
        <f>E3634*0.05</f>
        <v>0</v>
      </c>
      <c r="G3634" s="6"/>
      <c r="H3634" s="5">
        <f>D3634-F3634</f>
        <v>7600</v>
      </c>
      <c r="I3634" s="6">
        <f>+I3633+G3634-H3634</f>
        <v>446071.48449999979</v>
      </c>
      <c r="J3634" s="20" t="s">
        <v>6798</v>
      </c>
      <c r="K3634" s="7"/>
      <c r="L3634" s="49" t="s">
        <v>5606</v>
      </c>
    </row>
    <row r="3635" spans="1:12" x14ac:dyDescent="0.2">
      <c r="A3635" s="105">
        <v>42674</v>
      </c>
      <c r="B3635" s="7">
        <v>8109</v>
      </c>
      <c r="C3635" s="20" t="s">
        <v>7247</v>
      </c>
      <c r="D3635" s="6">
        <v>1500</v>
      </c>
      <c r="E3635" s="6"/>
      <c r="F3635" s="6">
        <f>E3635*0.05</f>
        <v>0</v>
      </c>
      <c r="G3635" s="6"/>
      <c r="H3635" s="5">
        <f>D3635-F3635</f>
        <v>1500</v>
      </c>
      <c r="I3635" s="6">
        <f>+I3634+G3635-H3635</f>
        <v>444571.48449999979</v>
      </c>
      <c r="J3635" s="20" t="s">
        <v>7349</v>
      </c>
      <c r="K3635" s="7"/>
      <c r="L3635" s="49" t="s">
        <v>5606</v>
      </c>
    </row>
    <row r="3636" spans="1:12" x14ac:dyDescent="0.2">
      <c r="A3636" s="105">
        <v>42674</v>
      </c>
      <c r="B3636" s="7">
        <v>8110</v>
      </c>
      <c r="C3636" s="20" t="s">
        <v>6202</v>
      </c>
      <c r="D3636" s="6">
        <v>4000</v>
      </c>
      <c r="E3636" s="6"/>
      <c r="F3636" s="6">
        <f>E3636*0.05</f>
        <v>0</v>
      </c>
      <c r="G3636" s="6"/>
      <c r="H3636" s="5">
        <f>D3636-F3636</f>
        <v>4000</v>
      </c>
      <c r="I3636" s="6">
        <f>+I3635+G3636-H3636</f>
        <v>440571.48449999979</v>
      </c>
      <c r="J3636" s="20" t="s">
        <v>6798</v>
      </c>
      <c r="K3636" s="7"/>
      <c r="L3636" s="49" t="s">
        <v>5606</v>
      </c>
    </row>
    <row r="3637" spans="1:12" x14ac:dyDescent="0.2">
      <c r="A3637" s="19"/>
      <c r="B3637" s="7"/>
      <c r="C3637" s="19" t="s">
        <v>7117</v>
      </c>
      <c r="D3637" s="6">
        <v>1777.38</v>
      </c>
      <c r="E3637" s="6"/>
      <c r="F3637" s="6">
        <f>E3637*0.05</f>
        <v>0</v>
      </c>
      <c r="G3637" s="6"/>
      <c r="H3637" s="5">
        <f>D3637-F3637</f>
        <v>1777.38</v>
      </c>
      <c r="I3637" s="6">
        <f>+I3636+G3637-H3637</f>
        <v>438794.10449999978</v>
      </c>
      <c r="J3637" s="19"/>
      <c r="K3637" s="7"/>
    </row>
    <row r="3638" spans="1:12" ht="15.75" x14ac:dyDescent="0.25">
      <c r="A3638" s="19"/>
      <c r="B3638" s="7"/>
      <c r="C3638" s="117" t="s">
        <v>7390</v>
      </c>
      <c r="D3638" s="6"/>
      <c r="E3638" s="6"/>
      <c r="F3638" s="6">
        <f>E3638*0.05</f>
        <v>0</v>
      </c>
      <c r="G3638" s="6"/>
      <c r="H3638" s="64"/>
      <c r="I3638" s="13">
        <f>+I3637+G3638-H3638</f>
        <v>438794.10449999978</v>
      </c>
      <c r="J3638" s="19"/>
      <c r="K3638" s="7"/>
    </row>
    <row r="3639" spans="1:12" x14ac:dyDescent="0.2">
      <c r="A3639" s="105">
        <v>42676</v>
      </c>
      <c r="B3639" s="7"/>
      <c r="C3639" s="20" t="s">
        <v>7358</v>
      </c>
      <c r="D3639" s="6"/>
      <c r="E3639" s="6"/>
      <c r="F3639" s="6"/>
      <c r="G3639" s="6">
        <v>550</v>
      </c>
      <c r="H3639" s="64"/>
      <c r="I3639" s="4">
        <f>+I3638+G3639-H3639</f>
        <v>439344.10449999978</v>
      </c>
      <c r="J3639" s="19"/>
      <c r="K3639" s="7"/>
    </row>
    <row r="3640" spans="1:12" x14ac:dyDescent="0.2">
      <c r="A3640" s="105">
        <v>42676</v>
      </c>
      <c r="B3640" s="7">
        <v>8111</v>
      </c>
      <c r="C3640" s="20" t="s">
        <v>6478</v>
      </c>
      <c r="D3640" s="6">
        <v>66069</v>
      </c>
      <c r="E3640" s="6">
        <v>66069</v>
      </c>
      <c r="F3640" s="6"/>
      <c r="G3640" s="6"/>
      <c r="H3640" s="5">
        <f>D3640-F3640</f>
        <v>66069</v>
      </c>
      <c r="I3640" s="4">
        <f>+I3639+G3640-H3640</f>
        <v>373275.10449999978</v>
      </c>
      <c r="J3640" s="20" t="s">
        <v>7339</v>
      </c>
      <c r="K3640" s="7"/>
      <c r="L3640" s="49" t="s">
        <v>5606</v>
      </c>
    </row>
    <row r="3641" spans="1:12" x14ac:dyDescent="0.2">
      <c r="A3641" s="105">
        <v>42677</v>
      </c>
      <c r="B3641" s="7"/>
      <c r="C3641" s="20" t="s">
        <v>7358</v>
      </c>
      <c r="D3641" s="6"/>
      <c r="E3641" s="6"/>
      <c r="F3641" s="6"/>
      <c r="G3641" s="6">
        <v>450</v>
      </c>
      <c r="H3641" s="5"/>
      <c r="I3641" s="4">
        <f>+I3640+G3641-H3641</f>
        <v>373725.10449999978</v>
      </c>
      <c r="J3641" s="20"/>
      <c r="K3641" s="7"/>
    </row>
    <row r="3642" spans="1:12" x14ac:dyDescent="0.2">
      <c r="A3642" s="105">
        <v>42677</v>
      </c>
      <c r="B3642" s="7">
        <v>8112</v>
      </c>
      <c r="C3642" s="20" t="s">
        <v>5790</v>
      </c>
      <c r="D3642" s="6"/>
      <c r="E3642" s="6"/>
      <c r="F3642" s="6">
        <f>E3642*0.05</f>
        <v>0</v>
      </c>
      <c r="G3642" s="6"/>
      <c r="H3642" s="5">
        <f>D3642-F3642</f>
        <v>0</v>
      </c>
      <c r="I3642" s="4">
        <f>+I3641+G3642-H3642</f>
        <v>373725.10449999978</v>
      </c>
      <c r="J3642" s="20" t="s">
        <v>5790</v>
      </c>
      <c r="K3642" s="7"/>
      <c r="L3642" s="49" t="s">
        <v>5789</v>
      </c>
    </row>
    <row r="3643" spans="1:12" x14ac:dyDescent="0.2">
      <c r="A3643" s="105">
        <v>42677</v>
      </c>
      <c r="B3643" s="7">
        <v>8113</v>
      </c>
      <c r="C3643" s="20" t="s">
        <v>5790</v>
      </c>
      <c r="D3643" s="6"/>
      <c r="E3643" s="6"/>
      <c r="F3643" s="6">
        <f>E3643*0.05</f>
        <v>0</v>
      </c>
      <c r="G3643" s="6"/>
      <c r="H3643" s="5">
        <f>D3643-F3643</f>
        <v>0</v>
      </c>
      <c r="I3643" s="4">
        <f>+I3642+G3643-H3643</f>
        <v>373725.10449999978</v>
      </c>
      <c r="J3643" s="20" t="s">
        <v>5790</v>
      </c>
      <c r="K3643" s="7"/>
      <c r="L3643" s="49" t="s">
        <v>5789</v>
      </c>
    </row>
    <row r="3644" spans="1:12" x14ac:dyDescent="0.2">
      <c r="A3644" s="105">
        <v>42677</v>
      </c>
      <c r="B3644" s="7">
        <v>8114</v>
      </c>
      <c r="C3644" s="20" t="s">
        <v>5996</v>
      </c>
      <c r="D3644" s="6">
        <v>4700</v>
      </c>
      <c r="E3644" s="6"/>
      <c r="F3644" s="6">
        <f>E3644*0.05</f>
        <v>0</v>
      </c>
      <c r="G3644" s="6"/>
      <c r="H3644" s="5">
        <f>D3644-F3644</f>
        <v>4700</v>
      </c>
      <c r="I3644" s="4">
        <f>+I3643+G3644-H3644</f>
        <v>369025.10449999978</v>
      </c>
      <c r="J3644" s="20" t="s">
        <v>7364</v>
      </c>
      <c r="K3644" s="7"/>
      <c r="L3644" s="49" t="s">
        <v>5606</v>
      </c>
    </row>
    <row r="3645" spans="1:12" x14ac:dyDescent="0.2">
      <c r="A3645" s="105">
        <v>42677</v>
      </c>
      <c r="B3645" s="7">
        <v>8115</v>
      </c>
      <c r="C3645" s="20" t="s">
        <v>7389</v>
      </c>
      <c r="D3645" s="6">
        <v>11400</v>
      </c>
      <c r="E3645" s="6"/>
      <c r="F3645" s="6">
        <f>E3645*0.05</f>
        <v>0</v>
      </c>
      <c r="G3645" s="6"/>
      <c r="H3645" s="5">
        <f>D3645-F3645</f>
        <v>11400</v>
      </c>
      <c r="I3645" s="4">
        <f>+I3644+G3645-H3645</f>
        <v>357625.10449999978</v>
      </c>
      <c r="J3645" s="20" t="s">
        <v>6875</v>
      </c>
      <c r="K3645" s="7"/>
      <c r="L3645" s="49" t="s">
        <v>5606</v>
      </c>
    </row>
    <row r="3646" spans="1:12" x14ac:dyDescent="0.2">
      <c r="A3646" s="105">
        <v>42681</v>
      </c>
      <c r="B3646" s="7"/>
      <c r="C3646" s="20" t="s">
        <v>7358</v>
      </c>
      <c r="D3646" s="6"/>
      <c r="E3646" s="6"/>
      <c r="F3646" s="6"/>
      <c r="G3646" s="6">
        <v>2100</v>
      </c>
      <c r="H3646" s="5">
        <f>D3646-F3646</f>
        <v>0</v>
      </c>
      <c r="I3646" s="4">
        <f>+I3645+G3646-H3646</f>
        <v>359725.10449999978</v>
      </c>
      <c r="J3646" s="20"/>
      <c r="K3646" s="7"/>
    </row>
    <row r="3647" spans="1:12" x14ac:dyDescent="0.2">
      <c r="A3647" s="105">
        <v>42681</v>
      </c>
      <c r="B3647" s="7">
        <v>8116</v>
      </c>
      <c r="C3647" s="19" t="s">
        <v>5790</v>
      </c>
      <c r="D3647" s="6"/>
      <c r="E3647" s="6"/>
      <c r="F3647" s="6">
        <f>E3647*0.05</f>
        <v>0</v>
      </c>
      <c r="G3647" s="6"/>
      <c r="H3647" s="5">
        <f>D3647-F3647</f>
        <v>0</v>
      </c>
      <c r="I3647" s="4">
        <f>+I3646+G3647-H3647</f>
        <v>359725.10449999978</v>
      </c>
      <c r="J3647" s="19" t="s">
        <v>5790</v>
      </c>
      <c r="K3647" s="7" t="s">
        <v>5789</v>
      </c>
      <c r="L3647" s="49" t="s">
        <v>5789</v>
      </c>
    </row>
    <row r="3648" spans="1:12" x14ac:dyDescent="0.2">
      <c r="A3648" s="105">
        <v>42681</v>
      </c>
      <c r="B3648" s="7">
        <v>8117</v>
      </c>
      <c r="C3648" s="19" t="s">
        <v>2921</v>
      </c>
      <c r="D3648" s="6">
        <v>57525</v>
      </c>
      <c r="E3648" s="6">
        <v>57525</v>
      </c>
      <c r="F3648" s="6">
        <v>2437.5</v>
      </c>
      <c r="G3648" s="6"/>
      <c r="H3648" s="5">
        <f>D3648-F3648</f>
        <v>55087.5</v>
      </c>
      <c r="I3648" s="4">
        <f>+I3647+G3648-H3648</f>
        <v>304637.60449999978</v>
      </c>
      <c r="J3648" s="19" t="s">
        <v>5941</v>
      </c>
      <c r="K3648" s="7"/>
      <c r="L3648" s="49" t="s">
        <v>5606</v>
      </c>
    </row>
    <row r="3649" spans="1:12" x14ac:dyDescent="0.2">
      <c r="A3649" s="105">
        <v>42681</v>
      </c>
      <c r="B3649" s="7">
        <v>8118</v>
      </c>
      <c r="C3649" s="19" t="s">
        <v>5871</v>
      </c>
      <c r="D3649" s="6">
        <v>20000</v>
      </c>
      <c r="E3649" s="6">
        <v>20000</v>
      </c>
      <c r="F3649" s="6">
        <f>E3649*0.05</f>
        <v>1000</v>
      </c>
      <c r="G3649" s="6"/>
      <c r="H3649" s="5">
        <f>D3649-F3649</f>
        <v>19000</v>
      </c>
      <c r="I3649" s="4">
        <f>+I3648+G3649-H3649</f>
        <v>285637.60449999978</v>
      </c>
      <c r="J3649" s="19" t="s">
        <v>7293</v>
      </c>
      <c r="K3649" s="7"/>
      <c r="L3649" s="49" t="s">
        <v>5606</v>
      </c>
    </row>
    <row r="3650" spans="1:12" x14ac:dyDescent="0.2">
      <c r="A3650" s="105">
        <v>42681</v>
      </c>
      <c r="B3650" s="7">
        <v>8119</v>
      </c>
      <c r="C3650" s="19" t="s">
        <v>6226</v>
      </c>
      <c r="D3650" s="6">
        <v>13204</v>
      </c>
      <c r="E3650" s="6">
        <v>13204</v>
      </c>
      <c r="F3650" s="6">
        <f>E3650*0.05</f>
        <v>660.2</v>
      </c>
      <c r="G3650" s="6"/>
      <c r="H3650" s="5">
        <f>D3650-F3650</f>
        <v>12543.8</v>
      </c>
      <c r="I3650" s="4">
        <f>+I3649+G3650-H3650</f>
        <v>273093.80449999979</v>
      </c>
      <c r="J3650" s="19" t="s">
        <v>128</v>
      </c>
      <c r="K3650" s="7"/>
      <c r="L3650" s="49" t="s">
        <v>5606</v>
      </c>
    </row>
    <row r="3651" spans="1:12" x14ac:dyDescent="0.2">
      <c r="A3651" s="105">
        <v>42681</v>
      </c>
      <c r="B3651" s="7">
        <v>8120</v>
      </c>
      <c r="C3651" s="19" t="s">
        <v>7388</v>
      </c>
      <c r="D3651" s="6">
        <v>23500</v>
      </c>
      <c r="E3651" s="6">
        <v>23500</v>
      </c>
      <c r="F3651" s="6"/>
      <c r="G3651" s="6"/>
      <c r="H3651" s="5">
        <f>D3651-F3651</f>
        <v>23500</v>
      </c>
      <c r="I3651" s="4">
        <f>+I3650+G3651-H3651</f>
        <v>249593.80449999979</v>
      </c>
      <c r="J3651" s="19" t="s">
        <v>7279</v>
      </c>
      <c r="K3651" s="7"/>
      <c r="L3651" s="49" t="s">
        <v>5606</v>
      </c>
    </row>
    <row r="3652" spans="1:12" x14ac:dyDescent="0.2">
      <c r="A3652" s="105">
        <v>42681</v>
      </c>
      <c r="B3652" s="7">
        <v>8121</v>
      </c>
      <c r="C3652" s="19" t="s">
        <v>6478</v>
      </c>
      <c r="D3652" s="6">
        <v>9570</v>
      </c>
      <c r="E3652" s="6">
        <v>9570</v>
      </c>
      <c r="F3652" s="6">
        <f>E3652*0.05</f>
        <v>478.5</v>
      </c>
      <c r="G3652" s="6"/>
      <c r="H3652" s="5">
        <f>D3652-F3652</f>
        <v>9091.5</v>
      </c>
      <c r="I3652" s="4">
        <f>+I3651+G3652-H3652</f>
        <v>240502.30449999979</v>
      </c>
      <c r="J3652" s="19" t="s">
        <v>7023</v>
      </c>
      <c r="K3652" s="7"/>
      <c r="L3652" s="49" t="s">
        <v>5606</v>
      </c>
    </row>
    <row r="3653" spans="1:12" x14ac:dyDescent="0.2">
      <c r="A3653" s="105">
        <v>42682</v>
      </c>
      <c r="B3653" s="7"/>
      <c r="C3653" s="20" t="s">
        <v>7358</v>
      </c>
      <c r="D3653" s="6"/>
      <c r="E3653" s="6"/>
      <c r="F3653" s="6"/>
      <c r="G3653" s="6">
        <v>300</v>
      </c>
      <c r="H3653" s="5">
        <f>D3653-F3653</f>
        <v>0</v>
      </c>
      <c r="I3653" s="4">
        <f>+I3652+G3653-H3653</f>
        <v>240802.30449999979</v>
      </c>
      <c r="J3653" s="19"/>
      <c r="K3653" s="7"/>
    </row>
    <row r="3654" spans="1:12" x14ac:dyDescent="0.2">
      <c r="A3654" s="105">
        <v>42683</v>
      </c>
      <c r="B3654" s="7">
        <v>8122</v>
      </c>
      <c r="C3654" s="19" t="s">
        <v>7387</v>
      </c>
      <c r="D3654" s="6">
        <v>100000</v>
      </c>
      <c r="E3654" s="6">
        <v>100000</v>
      </c>
      <c r="F3654" s="6">
        <f>E3654*0.05</f>
        <v>5000</v>
      </c>
      <c r="G3654" s="6"/>
      <c r="H3654" s="5">
        <f>D3654-F3654</f>
        <v>95000</v>
      </c>
      <c r="I3654" s="4">
        <f>+I3653+G3654-H3654</f>
        <v>145802.30449999979</v>
      </c>
      <c r="J3654" s="19" t="s">
        <v>7386</v>
      </c>
      <c r="K3654" s="7"/>
      <c r="L3654" s="49" t="s">
        <v>5606</v>
      </c>
    </row>
    <row r="3655" spans="1:12" x14ac:dyDescent="0.2">
      <c r="A3655" s="120">
        <v>42682</v>
      </c>
      <c r="B3655" s="7">
        <v>8123</v>
      </c>
      <c r="C3655" s="19" t="s">
        <v>5996</v>
      </c>
      <c r="D3655" s="6">
        <v>4700</v>
      </c>
      <c r="E3655" s="6"/>
      <c r="F3655" s="6">
        <f>E3655*0.05</f>
        <v>0</v>
      </c>
      <c r="G3655" s="6"/>
      <c r="H3655" s="5">
        <f>D3655-F3655</f>
        <v>4700</v>
      </c>
      <c r="I3655" s="4">
        <f>+I3654+G3655-H3655</f>
        <v>141102.30449999979</v>
      </c>
      <c r="J3655" s="19" t="s">
        <v>7364</v>
      </c>
      <c r="K3655" s="7"/>
      <c r="L3655" s="49" t="s">
        <v>5606</v>
      </c>
    </row>
    <row r="3656" spans="1:12" x14ac:dyDescent="0.2">
      <c r="A3656" s="120">
        <v>42714</v>
      </c>
      <c r="B3656" s="7"/>
      <c r="C3656" s="20" t="s">
        <v>7358</v>
      </c>
      <c r="D3656" s="6"/>
      <c r="E3656" s="6"/>
      <c r="F3656" s="6"/>
      <c r="G3656" s="6">
        <v>600</v>
      </c>
      <c r="H3656" s="5">
        <f>D3656-F3656</f>
        <v>0</v>
      </c>
      <c r="I3656" s="4">
        <f>+I3655+G3656-H3656</f>
        <v>141702.30449999979</v>
      </c>
      <c r="J3656" s="19"/>
      <c r="K3656" s="7"/>
    </row>
    <row r="3657" spans="1:12" x14ac:dyDescent="0.2">
      <c r="A3657" s="105">
        <v>42689</v>
      </c>
      <c r="B3657" s="7">
        <v>8124</v>
      </c>
      <c r="C3657" s="19" t="s">
        <v>7385</v>
      </c>
      <c r="D3657" s="6">
        <v>2000</v>
      </c>
      <c r="E3657" s="6"/>
      <c r="F3657" s="6">
        <f>E3657*0.05</f>
        <v>0</v>
      </c>
      <c r="G3657" s="6"/>
      <c r="H3657" s="5">
        <f>D3657-F3657</f>
        <v>2000</v>
      </c>
      <c r="I3657" s="4">
        <f>+I3656+G3657-H3657</f>
        <v>139702.30449999979</v>
      </c>
      <c r="J3657" s="19" t="s">
        <v>7384</v>
      </c>
      <c r="K3657" s="7"/>
      <c r="L3657" s="49" t="s">
        <v>5606</v>
      </c>
    </row>
    <row r="3658" spans="1:12" x14ac:dyDescent="0.2">
      <c r="A3658" s="105">
        <v>42690</v>
      </c>
      <c r="B3658" s="7">
        <v>8125</v>
      </c>
      <c r="C3658" s="19" t="s">
        <v>5790</v>
      </c>
      <c r="D3658" s="6"/>
      <c r="E3658" s="6"/>
      <c r="F3658" s="6">
        <f>E3658*0.05</f>
        <v>0</v>
      </c>
      <c r="G3658" s="6"/>
      <c r="H3658" s="5">
        <f>D3658-F3658</f>
        <v>0</v>
      </c>
      <c r="I3658" s="4">
        <f>+I3657+G3658-H3658</f>
        <v>139702.30449999979</v>
      </c>
      <c r="J3658" s="19" t="s">
        <v>5790</v>
      </c>
      <c r="K3658" s="7" t="s">
        <v>5789</v>
      </c>
      <c r="L3658" s="49" t="s">
        <v>5789</v>
      </c>
    </row>
    <row r="3659" spans="1:12" x14ac:dyDescent="0.2">
      <c r="A3659" s="105">
        <v>42690</v>
      </c>
      <c r="B3659" s="7">
        <v>8126</v>
      </c>
      <c r="C3659" s="19" t="s">
        <v>5996</v>
      </c>
      <c r="D3659" s="6">
        <v>4700</v>
      </c>
      <c r="E3659" s="6"/>
      <c r="F3659" s="6">
        <f>E3659*0.05</f>
        <v>0</v>
      </c>
      <c r="G3659" s="6"/>
      <c r="H3659" s="5">
        <f>D3659-F3659</f>
        <v>4700</v>
      </c>
      <c r="I3659" s="4">
        <f>+I3658+G3659-H3659</f>
        <v>135002.30449999979</v>
      </c>
      <c r="J3659" s="19" t="s">
        <v>7364</v>
      </c>
      <c r="K3659" s="7"/>
      <c r="L3659" s="49" t="s">
        <v>5606</v>
      </c>
    </row>
    <row r="3660" spans="1:12" x14ac:dyDescent="0.2">
      <c r="A3660" s="105">
        <v>42690</v>
      </c>
      <c r="B3660" s="7">
        <v>8127</v>
      </c>
      <c r="C3660" s="19" t="s">
        <v>6478</v>
      </c>
      <c r="D3660" s="6">
        <v>39691.800000000003</v>
      </c>
      <c r="E3660" s="6">
        <v>39691.800000000003</v>
      </c>
      <c r="F3660" s="6">
        <v>1972.44</v>
      </c>
      <c r="G3660" s="6"/>
      <c r="H3660" s="5">
        <f>D3660-F3660</f>
        <v>37719.360000000001</v>
      </c>
      <c r="I3660" s="4">
        <f>+I3659+G3660-H3660</f>
        <v>97282.944499999794</v>
      </c>
      <c r="J3660" s="19" t="s">
        <v>7339</v>
      </c>
      <c r="K3660" s="7"/>
      <c r="L3660" s="49" t="s">
        <v>5606</v>
      </c>
    </row>
    <row r="3661" spans="1:12" x14ac:dyDescent="0.2">
      <c r="A3661" s="105">
        <v>42691</v>
      </c>
      <c r="B3661" s="7"/>
      <c r="C3661" s="20" t="s">
        <v>7358</v>
      </c>
      <c r="D3661" s="6"/>
      <c r="E3661" s="6"/>
      <c r="F3661" s="6"/>
      <c r="G3661" s="6">
        <v>750</v>
      </c>
      <c r="H3661" s="5">
        <f>D3661-F3661</f>
        <v>0</v>
      </c>
      <c r="I3661" s="4">
        <f>+I3660+G3661-H3661</f>
        <v>98032.944499999794</v>
      </c>
      <c r="J3661" s="19"/>
      <c r="K3661" s="7"/>
    </row>
    <row r="3662" spans="1:12" x14ac:dyDescent="0.2">
      <c r="A3662" s="105">
        <v>42692</v>
      </c>
      <c r="B3662" s="7"/>
      <c r="C3662" s="20" t="s">
        <v>7358</v>
      </c>
      <c r="D3662" s="6"/>
      <c r="E3662" s="6"/>
      <c r="F3662" s="6"/>
      <c r="G3662" s="6">
        <v>1200</v>
      </c>
      <c r="H3662" s="5">
        <f>D3662-F3662</f>
        <v>0</v>
      </c>
      <c r="I3662" s="4">
        <f>+I3661+G3662-H3662</f>
        <v>99232.944499999794</v>
      </c>
      <c r="J3662" s="19"/>
      <c r="K3662" s="7"/>
    </row>
    <row r="3663" spans="1:12" x14ac:dyDescent="0.2">
      <c r="A3663" s="105">
        <v>42692</v>
      </c>
      <c r="B3663" s="7"/>
      <c r="C3663" s="20" t="s">
        <v>7358</v>
      </c>
      <c r="D3663" s="6"/>
      <c r="E3663" s="6"/>
      <c r="F3663" s="6"/>
      <c r="G3663" s="6">
        <v>4400</v>
      </c>
      <c r="H3663" s="5">
        <f>D3663-F3663</f>
        <v>0</v>
      </c>
      <c r="I3663" s="4">
        <f>+I3662+G3663-H3663</f>
        <v>103632.94449999979</v>
      </c>
      <c r="J3663" s="19"/>
      <c r="K3663" s="7"/>
    </row>
    <row r="3664" spans="1:12" x14ac:dyDescent="0.2">
      <c r="A3664" s="105">
        <v>42692</v>
      </c>
      <c r="B3664" s="7"/>
      <c r="C3664" s="20" t="s">
        <v>7358</v>
      </c>
      <c r="D3664" s="6"/>
      <c r="E3664" s="6"/>
      <c r="F3664" s="6"/>
      <c r="G3664" s="6">
        <v>150</v>
      </c>
      <c r="H3664" s="5">
        <f>D3664-F3664</f>
        <v>0</v>
      </c>
      <c r="I3664" s="4">
        <f>+I3663+G3664-H3664</f>
        <v>103782.94449999979</v>
      </c>
      <c r="J3664" s="19"/>
      <c r="K3664" s="7"/>
    </row>
    <row r="3665" spans="1:12" x14ac:dyDescent="0.2">
      <c r="A3665" s="105">
        <v>42696</v>
      </c>
      <c r="B3665" s="7"/>
      <c r="C3665" s="20" t="s">
        <v>7358</v>
      </c>
      <c r="D3665" s="6"/>
      <c r="E3665" s="6"/>
      <c r="F3665" s="6"/>
      <c r="G3665" s="6">
        <v>1995</v>
      </c>
      <c r="H3665" s="5">
        <f>D3665-F3665</f>
        <v>0</v>
      </c>
      <c r="I3665" s="4">
        <f>+I3664+G3665-H3665</f>
        <v>105777.94449999979</v>
      </c>
      <c r="J3665" s="19"/>
      <c r="K3665" s="7"/>
    </row>
    <row r="3666" spans="1:12" x14ac:dyDescent="0.2">
      <c r="A3666" s="105">
        <v>42698</v>
      </c>
      <c r="B3666" s="7"/>
      <c r="C3666" s="20" t="s">
        <v>7358</v>
      </c>
      <c r="D3666" s="6"/>
      <c r="E3666" s="6"/>
      <c r="F3666" s="6"/>
      <c r="G3666" s="6">
        <v>1600</v>
      </c>
      <c r="H3666" s="5">
        <f>D3666-F3666</f>
        <v>0</v>
      </c>
      <c r="I3666" s="4">
        <f>+I3665+G3666-H3666</f>
        <v>107377.94449999979</v>
      </c>
      <c r="J3666" s="19"/>
      <c r="K3666" s="7"/>
    </row>
    <row r="3667" spans="1:12" x14ac:dyDescent="0.2">
      <c r="A3667" s="105">
        <v>42698</v>
      </c>
      <c r="B3667" s="7">
        <v>8128</v>
      </c>
      <c r="C3667" s="19" t="s">
        <v>5996</v>
      </c>
      <c r="D3667" s="6">
        <v>4700</v>
      </c>
      <c r="E3667" s="6"/>
      <c r="F3667" s="6"/>
      <c r="G3667" s="6"/>
      <c r="H3667" s="5">
        <f>D3667-F3667</f>
        <v>4700</v>
      </c>
      <c r="I3667" s="4">
        <f>+I3666+G3667-H3667</f>
        <v>102677.94449999979</v>
      </c>
      <c r="J3667" s="19"/>
      <c r="K3667" s="7"/>
      <c r="L3667" s="49" t="s">
        <v>5606</v>
      </c>
    </row>
    <row r="3668" spans="1:12" x14ac:dyDescent="0.2">
      <c r="A3668" s="105">
        <v>42698</v>
      </c>
      <c r="B3668" s="7"/>
      <c r="C3668" s="19" t="s">
        <v>7377</v>
      </c>
      <c r="D3668" s="6"/>
      <c r="E3668" s="6"/>
      <c r="F3668" s="6">
        <f>E3668*0.05</f>
        <v>0</v>
      </c>
      <c r="G3668" s="6">
        <v>795272.79</v>
      </c>
      <c r="H3668" s="5">
        <f>D3668-F3668</f>
        <v>0</v>
      </c>
      <c r="I3668" s="4">
        <f>+I3667+G3668-H3668</f>
        <v>897950.73449999979</v>
      </c>
      <c r="J3668" s="19" t="s">
        <v>7364</v>
      </c>
      <c r="K3668" s="7"/>
    </row>
    <row r="3669" spans="1:12" x14ac:dyDescent="0.2">
      <c r="A3669" s="105">
        <v>42698</v>
      </c>
      <c r="B3669" s="7"/>
      <c r="C3669" s="19" t="s">
        <v>7377</v>
      </c>
      <c r="D3669" s="6"/>
      <c r="E3669" s="6"/>
      <c r="F3669" s="6">
        <f>E3669*0.05</f>
        <v>0</v>
      </c>
      <c r="G3669" s="6">
        <v>700</v>
      </c>
      <c r="H3669" s="5">
        <f>D3669-F3669</f>
        <v>0</v>
      </c>
      <c r="I3669" s="4">
        <f>+I3668+G3669-H3669</f>
        <v>898650.73449999979</v>
      </c>
      <c r="J3669" s="19"/>
      <c r="K3669" s="7"/>
    </row>
    <row r="3670" spans="1:12" x14ac:dyDescent="0.2">
      <c r="A3670" s="105">
        <v>42703</v>
      </c>
      <c r="B3670" s="7">
        <v>8129</v>
      </c>
      <c r="C3670" s="19" t="s">
        <v>120</v>
      </c>
      <c r="D3670" s="6">
        <v>40107.379999999997</v>
      </c>
      <c r="E3670" s="6">
        <v>34233.379999999997</v>
      </c>
      <c r="F3670" s="6">
        <f>E3670*0.05</f>
        <v>1711.6689999999999</v>
      </c>
      <c r="G3670" s="6"/>
      <c r="H3670" s="5">
        <f>D3670-F3670</f>
        <v>38395.710999999996</v>
      </c>
      <c r="I3670" s="4">
        <f>+I3669+G3670-H3670</f>
        <v>860255.02349999978</v>
      </c>
      <c r="J3670" s="19" t="s">
        <v>3481</v>
      </c>
      <c r="K3670" s="7"/>
      <c r="L3670" s="49" t="s">
        <v>5606</v>
      </c>
    </row>
    <row r="3671" spans="1:12" x14ac:dyDescent="0.2">
      <c r="A3671" s="105">
        <v>42704</v>
      </c>
      <c r="B3671" s="7">
        <v>8130</v>
      </c>
      <c r="C3671" s="19" t="s">
        <v>7252</v>
      </c>
      <c r="D3671" s="6">
        <v>7600</v>
      </c>
      <c r="E3671" s="6"/>
      <c r="F3671" s="6">
        <f>E3671*0.05</f>
        <v>0</v>
      </c>
      <c r="G3671" s="6"/>
      <c r="H3671" s="5">
        <f>D3671-F3671</f>
        <v>7600</v>
      </c>
      <c r="I3671" s="4">
        <f>+I3670+G3671-H3671</f>
        <v>852655.02349999978</v>
      </c>
      <c r="J3671" s="19" t="s">
        <v>6798</v>
      </c>
      <c r="K3671" s="7"/>
      <c r="L3671" s="49" t="s">
        <v>5606</v>
      </c>
    </row>
    <row r="3672" spans="1:12" x14ac:dyDescent="0.2">
      <c r="A3672" s="105">
        <v>42704</v>
      </c>
      <c r="B3672" s="7">
        <v>8131</v>
      </c>
      <c r="C3672" s="19" t="s">
        <v>7311</v>
      </c>
      <c r="D3672" s="6">
        <v>6600</v>
      </c>
      <c r="E3672" s="6"/>
      <c r="F3672" s="6">
        <f>E3672*0.05</f>
        <v>0</v>
      </c>
      <c r="G3672" s="6"/>
      <c r="H3672" s="5">
        <f>D3672-F3672</f>
        <v>6600</v>
      </c>
      <c r="I3672" s="4">
        <f>+I3671+G3672-H3672</f>
        <v>846055.02349999978</v>
      </c>
      <c r="J3672" s="19" t="s">
        <v>6798</v>
      </c>
      <c r="K3672" s="7"/>
      <c r="L3672" s="49" t="s">
        <v>5606</v>
      </c>
    </row>
    <row r="3673" spans="1:12" x14ac:dyDescent="0.2">
      <c r="A3673" s="105">
        <v>42704</v>
      </c>
      <c r="B3673" s="7">
        <v>8132</v>
      </c>
      <c r="C3673" s="19" t="s">
        <v>6202</v>
      </c>
      <c r="D3673" s="6">
        <v>4500</v>
      </c>
      <c r="E3673" s="6"/>
      <c r="F3673" s="6">
        <f>E3673*0.05</f>
        <v>0</v>
      </c>
      <c r="G3673" s="6"/>
      <c r="H3673" s="5">
        <f>D3673-F3673</f>
        <v>4500</v>
      </c>
      <c r="I3673" s="4">
        <f>+I3672+G3673-H3673</f>
        <v>841555.02349999978</v>
      </c>
      <c r="J3673" s="19" t="s">
        <v>6798</v>
      </c>
      <c r="K3673" s="7"/>
      <c r="L3673" s="49" t="s">
        <v>5606</v>
      </c>
    </row>
    <row r="3674" spans="1:12" x14ac:dyDescent="0.2">
      <c r="A3674" s="105">
        <v>42704</v>
      </c>
      <c r="B3674" s="7">
        <v>8133</v>
      </c>
      <c r="C3674" s="19" t="s">
        <v>6864</v>
      </c>
      <c r="D3674" s="6">
        <v>3000</v>
      </c>
      <c r="E3674" s="6"/>
      <c r="F3674" s="6">
        <f>E3674*0.05</f>
        <v>0</v>
      </c>
      <c r="G3674" s="6"/>
      <c r="H3674" s="5">
        <f>D3674-F3674</f>
        <v>3000</v>
      </c>
      <c r="I3674" s="4">
        <f>+I3673+G3674-H3674</f>
        <v>838555.02349999978</v>
      </c>
      <c r="J3674" s="19" t="s">
        <v>6798</v>
      </c>
      <c r="K3674" s="7"/>
      <c r="L3674" s="49" t="s">
        <v>5606</v>
      </c>
    </row>
    <row r="3675" spans="1:12" x14ac:dyDescent="0.2">
      <c r="A3675" s="105">
        <v>42704</v>
      </c>
      <c r="B3675" s="7">
        <v>8134</v>
      </c>
      <c r="C3675" s="19" t="s">
        <v>7247</v>
      </c>
      <c r="D3675" s="6">
        <v>1500</v>
      </c>
      <c r="E3675" s="6"/>
      <c r="F3675" s="6">
        <f>E3675*0.05</f>
        <v>0</v>
      </c>
      <c r="G3675" s="6"/>
      <c r="H3675" s="5">
        <f>D3675-F3675</f>
        <v>1500</v>
      </c>
      <c r="I3675" s="4">
        <f>+I3674+G3675-H3675</f>
        <v>837055.02349999978</v>
      </c>
      <c r="J3675" s="19" t="s">
        <v>7383</v>
      </c>
      <c r="K3675" s="7"/>
      <c r="L3675" s="49" t="s">
        <v>5606</v>
      </c>
    </row>
    <row r="3676" spans="1:12" x14ac:dyDescent="0.2">
      <c r="A3676" s="105">
        <v>42704</v>
      </c>
      <c r="B3676" s="7"/>
      <c r="C3676" s="19" t="s">
        <v>6213</v>
      </c>
      <c r="D3676" s="6">
        <v>494110</v>
      </c>
      <c r="E3676" s="6"/>
      <c r="F3676" s="6">
        <f>E3676*0.05</f>
        <v>0</v>
      </c>
      <c r="G3676" s="6"/>
      <c r="H3676" s="5">
        <f>D3676-F3676</f>
        <v>494110</v>
      </c>
      <c r="I3676" s="4">
        <f>+I3675+G3676-H3676</f>
        <v>342945.02349999978</v>
      </c>
      <c r="J3676" s="19" t="s">
        <v>6476</v>
      </c>
      <c r="K3676" s="7"/>
      <c r="L3676" s="49" t="s">
        <v>5606</v>
      </c>
    </row>
    <row r="3677" spans="1:12" x14ac:dyDescent="0.2">
      <c r="A3677" s="105">
        <v>42704</v>
      </c>
      <c r="B3677" s="7">
        <v>8135</v>
      </c>
      <c r="C3677" s="19" t="s">
        <v>6226</v>
      </c>
      <c r="D3677" s="6">
        <v>17842.5</v>
      </c>
      <c r="E3677" s="6">
        <v>17842.5</v>
      </c>
      <c r="F3677" s="6">
        <v>892.13</v>
      </c>
      <c r="G3677" s="6"/>
      <c r="H3677" s="5">
        <f>D3677-F3677</f>
        <v>16950.37</v>
      </c>
      <c r="I3677" s="4">
        <f>+I3676+G3677-H3677</f>
        <v>325994.65349999978</v>
      </c>
      <c r="J3677" s="19" t="s">
        <v>128</v>
      </c>
      <c r="K3677" s="7"/>
      <c r="L3677" s="49" t="s">
        <v>5606</v>
      </c>
    </row>
    <row r="3678" spans="1:12" x14ac:dyDescent="0.2">
      <c r="A3678" s="105">
        <v>42704</v>
      </c>
      <c r="B3678" s="7">
        <v>8136</v>
      </c>
      <c r="C3678" s="19" t="s">
        <v>5871</v>
      </c>
      <c r="D3678" s="6">
        <v>22000</v>
      </c>
      <c r="E3678" s="6">
        <v>22000</v>
      </c>
      <c r="F3678" s="6">
        <f>E3678*0.05</f>
        <v>1100</v>
      </c>
      <c r="G3678" s="6"/>
      <c r="H3678" s="5">
        <f>D3678-F3678</f>
        <v>20900</v>
      </c>
      <c r="I3678" s="4">
        <f>+I3677+G3678-H3678</f>
        <v>305094.65349999978</v>
      </c>
      <c r="J3678" s="19" t="s">
        <v>7293</v>
      </c>
      <c r="K3678" s="7"/>
      <c r="L3678" s="49" t="s">
        <v>5606</v>
      </c>
    </row>
    <row r="3679" spans="1:12" x14ac:dyDescent="0.2">
      <c r="A3679" s="105">
        <v>42704</v>
      </c>
      <c r="B3679" s="7">
        <v>8137</v>
      </c>
      <c r="C3679" s="19" t="s">
        <v>5996</v>
      </c>
      <c r="D3679" s="6">
        <v>4700</v>
      </c>
      <c r="E3679" s="6"/>
      <c r="F3679" s="6">
        <f>E3679*0.05</f>
        <v>0</v>
      </c>
      <c r="G3679" s="6"/>
      <c r="H3679" s="5">
        <f>D3679-F3679</f>
        <v>4700</v>
      </c>
      <c r="I3679" s="4">
        <f>+I3678+G3679-H3679</f>
        <v>300394.65349999978</v>
      </c>
      <c r="J3679" s="19" t="s">
        <v>7364</v>
      </c>
      <c r="K3679" s="7"/>
      <c r="L3679" s="49" t="s">
        <v>5606</v>
      </c>
    </row>
    <row r="3680" spans="1:12" x14ac:dyDescent="0.2">
      <c r="A3680" s="105">
        <v>42704</v>
      </c>
      <c r="B3680" s="7">
        <v>8138</v>
      </c>
      <c r="C3680" s="19" t="s">
        <v>7189</v>
      </c>
      <c r="D3680" s="6">
        <v>5040</v>
      </c>
      <c r="E3680" s="6"/>
      <c r="F3680" s="6">
        <f>E3680*0.05</f>
        <v>0</v>
      </c>
      <c r="G3680" s="6"/>
      <c r="H3680" s="5">
        <f>D3680-F3680</f>
        <v>5040</v>
      </c>
      <c r="I3680" s="4">
        <f>+I3679+G3680-H3680</f>
        <v>295354.65349999978</v>
      </c>
      <c r="J3680" s="19" t="s">
        <v>7339</v>
      </c>
      <c r="K3680" s="7"/>
      <c r="L3680" s="49" t="s">
        <v>5606</v>
      </c>
    </row>
    <row r="3681" spans="1:12" x14ac:dyDescent="0.2">
      <c r="A3681" s="19"/>
      <c r="B3681" s="7"/>
      <c r="C3681" s="20" t="s">
        <v>7117</v>
      </c>
      <c r="D3681" s="6">
        <v>719.98</v>
      </c>
      <c r="E3681" s="6"/>
      <c r="F3681" s="6">
        <f>E3681*0.05</f>
        <v>0</v>
      </c>
      <c r="G3681" s="6"/>
      <c r="H3681" s="5">
        <f>D3681-F3681</f>
        <v>719.98</v>
      </c>
      <c r="I3681" s="4">
        <f>+I3680+G3681-H3681</f>
        <v>294634.6734999998</v>
      </c>
      <c r="J3681" s="19"/>
      <c r="K3681" s="7"/>
    </row>
    <row r="3682" spans="1:12" ht="15.75" x14ac:dyDescent="0.25">
      <c r="A3682" s="19"/>
      <c r="B3682" s="7"/>
      <c r="C3682" s="116" t="s">
        <v>7382</v>
      </c>
      <c r="D3682" s="6"/>
      <c r="E3682" s="6"/>
      <c r="F3682" s="6">
        <f>E3682*0.05</f>
        <v>0</v>
      </c>
      <c r="G3682" s="31"/>
      <c r="H3682" s="31"/>
      <c r="I3682" s="13">
        <f>+I3681+G3682-H3682</f>
        <v>294634.6734999998</v>
      </c>
      <c r="J3682" s="19"/>
      <c r="K3682" s="7"/>
    </row>
    <row r="3683" spans="1:12" x14ac:dyDescent="0.2">
      <c r="A3683" s="105">
        <v>42709</v>
      </c>
      <c r="B3683" s="7">
        <v>8139</v>
      </c>
      <c r="C3683" s="20" t="s">
        <v>5790</v>
      </c>
      <c r="D3683" s="6"/>
      <c r="E3683" s="6"/>
      <c r="F3683" s="6">
        <f>E3683*0.05</f>
        <v>0</v>
      </c>
      <c r="G3683" s="6"/>
      <c r="H3683" s="5">
        <f>D3683-F3683</f>
        <v>0</v>
      </c>
      <c r="I3683" s="4">
        <f>+I3682+G3683-H3683</f>
        <v>294634.6734999998</v>
      </c>
      <c r="J3683" s="20" t="s">
        <v>5790</v>
      </c>
      <c r="K3683" s="7" t="s">
        <v>5789</v>
      </c>
      <c r="L3683" s="49" t="s">
        <v>5789</v>
      </c>
    </row>
    <row r="3684" spans="1:12" x14ac:dyDescent="0.2">
      <c r="A3684" s="105">
        <v>42709</v>
      </c>
      <c r="B3684" s="7">
        <v>8140</v>
      </c>
      <c r="C3684" s="20" t="s">
        <v>6294</v>
      </c>
      <c r="D3684" s="6">
        <v>8000</v>
      </c>
      <c r="E3684" s="6"/>
      <c r="F3684" s="6">
        <f>E3684*0.05</f>
        <v>0</v>
      </c>
      <c r="G3684" s="6"/>
      <c r="H3684" s="5">
        <f>D3684-F3684</f>
        <v>8000</v>
      </c>
      <c r="I3684" s="4">
        <f>+I3683+G3684-H3684</f>
        <v>286634.6734999998</v>
      </c>
      <c r="J3684" s="20" t="s">
        <v>7381</v>
      </c>
      <c r="K3684" s="7"/>
      <c r="L3684" s="49" t="s">
        <v>5606</v>
      </c>
    </row>
    <row r="3685" spans="1:12" x14ac:dyDescent="0.2">
      <c r="A3685" s="105">
        <v>42711</v>
      </c>
      <c r="B3685" s="7">
        <v>8141</v>
      </c>
      <c r="C3685" s="19" t="s">
        <v>7380</v>
      </c>
      <c r="D3685" s="6">
        <v>4525</v>
      </c>
      <c r="E3685" s="6">
        <v>4525</v>
      </c>
      <c r="F3685" s="6">
        <f>E3685*0.05</f>
        <v>226.25</v>
      </c>
      <c r="G3685" s="6"/>
      <c r="H3685" s="5">
        <f>D3685-F3685</f>
        <v>4298.75</v>
      </c>
      <c r="I3685" s="4">
        <f>+I3684+G3685-H3685</f>
        <v>282335.9234999998</v>
      </c>
      <c r="J3685" s="19" t="s">
        <v>7379</v>
      </c>
      <c r="K3685" s="7"/>
      <c r="L3685" s="49" t="s">
        <v>5606</v>
      </c>
    </row>
    <row r="3686" spans="1:12" x14ac:dyDescent="0.2">
      <c r="A3686" s="105">
        <v>42711</v>
      </c>
      <c r="B3686" s="7">
        <v>8142</v>
      </c>
      <c r="C3686" s="19" t="s">
        <v>5996</v>
      </c>
      <c r="D3686" s="6">
        <v>4700</v>
      </c>
      <c r="E3686" s="6"/>
      <c r="F3686" s="6">
        <f>E3686*0.05</f>
        <v>0</v>
      </c>
      <c r="G3686" s="6"/>
      <c r="H3686" s="5">
        <f>D3686-F3686</f>
        <v>4700</v>
      </c>
      <c r="I3686" s="4">
        <f>+I3685+G3686-H3686</f>
        <v>277635.9234999998</v>
      </c>
      <c r="J3686" s="19" t="s">
        <v>7364</v>
      </c>
      <c r="K3686" s="7"/>
      <c r="L3686" s="49" t="s">
        <v>5606</v>
      </c>
    </row>
    <row r="3687" spans="1:12" x14ac:dyDescent="0.2">
      <c r="A3687" s="105">
        <v>42717</v>
      </c>
      <c r="B3687" s="7">
        <v>8143</v>
      </c>
      <c r="C3687" s="19" t="s">
        <v>5971</v>
      </c>
      <c r="D3687" s="6">
        <v>7560</v>
      </c>
      <c r="E3687" s="6"/>
      <c r="F3687" s="6">
        <f>E3687*0.05</f>
        <v>0</v>
      </c>
      <c r="G3687" s="6"/>
      <c r="H3687" s="5">
        <f>D3687-F3687</f>
        <v>7560</v>
      </c>
      <c r="I3687" s="4">
        <f>+I3686+G3687-H3687</f>
        <v>270075.9234999998</v>
      </c>
      <c r="J3687" s="19" t="s">
        <v>7378</v>
      </c>
      <c r="K3687" s="7"/>
      <c r="L3687" s="49" t="s">
        <v>5606</v>
      </c>
    </row>
    <row r="3688" spans="1:12" x14ac:dyDescent="0.2">
      <c r="A3688" s="105">
        <v>42717</v>
      </c>
      <c r="B3688" s="7">
        <v>8144</v>
      </c>
      <c r="C3688" s="19" t="s">
        <v>7189</v>
      </c>
      <c r="D3688" s="6">
        <v>4320</v>
      </c>
      <c r="E3688" s="6"/>
      <c r="F3688" s="6">
        <f>E3688*0.05</f>
        <v>0</v>
      </c>
      <c r="G3688" s="6"/>
      <c r="H3688" s="5">
        <f>D3688-F3688</f>
        <v>4320</v>
      </c>
      <c r="I3688" s="4">
        <f>+I3687+G3688-H3688</f>
        <v>265755.9234999998</v>
      </c>
      <c r="J3688" s="19" t="s">
        <v>7378</v>
      </c>
      <c r="K3688" s="7"/>
      <c r="L3688" s="49" t="s">
        <v>5606</v>
      </c>
    </row>
    <row r="3689" spans="1:12" x14ac:dyDescent="0.2">
      <c r="A3689" s="105">
        <v>42718</v>
      </c>
      <c r="B3689" s="7">
        <v>8145</v>
      </c>
      <c r="C3689" s="20" t="s">
        <v>5790</v>
      </c>
      <c r="D3689" s="6"/>
      <c r="E3689" s="6"/>
      <c r="F3689" s="6">
        <f>E3689*0.05</f>
        <v>0</v>
      </c>
      <c r="G3689" s="6"/>
      <c r="H3689" s="5">
        <f>D3689-F3689</f>
        <v>0</v>
      </c>
      <c r="I3689" s="4">
        <f>+I3688+G3689-H3689</f>
        <v>265755.9234999998</v>
      </c>
      <c r="J3689" s="20"/>
      <c r="K3689" s="7" t="s">
        <v>5789</v>
      </c>
      <c r="L3689" s="49" t="s">
        <v>5789</v>
      </c>
    </row>
    <row r="3690" spans="1:12" x14ac:dyDescent="0.2">
      <c r="A3690" s="105">
        <v>42718</v>
      </c>
      <c r="B3690" s="7">
        <v>8146</v>
      </c>
      <c r="C3690" s="20" t="s">
        <v>5996</v>
      </c>
      <c r="D3690" s="6">
        <v>4700</v>
      </c>
      <c r="E3690" s="6"/>
      <c r="F3690" s="6">
        <f>E3690*0.05</f>
        <v>0</v>
      </c>
      <c r="G3690" s="6"/>
      <c r="H3690" s="5">
        <f>D3690-F3690</f>
        <v>4700</v>
      </c>
      <c r="I3690" s="4">
        <f>+I3689+G3690-H3690</f>
        <v>261055.9234999998</v>
      </c>
      <c r="J3690" s="20" t="s">
        <v>7364</v>
      </c>
      <c r="K3690" s="7"/>
      <c r="L3690" s="49" t="s">
        <v>5606</v>
      </c>
    </row>
    <row r="3691" spans="1:12" x14ac:dyDescent="0.2">
      <c r="A3691" s="105">
        <v>42718</v>
      </c>
      <c r="B3691" s="7">
        <v>8147</v>
      </c>
      <c r="C3691" s="20" t="s">
        <v>5790</v>
      </c>
      <c r="D3691" s="6"/>
      <c r="E3691" s="6"/>
      <c r="F3691" s="6">
        <f>E3691*0.05</f>
        <v>0</v>
      </c>
      <c r="G3691" s="6"/>
      <c r="H3691" s="5">
        <f>D3691-F3691</f>
        <v>0</v>
      </c>
      <c r="I3691" s="4">
        <f>+I3690+G3691-H3691</f>
        <v>261055.9234999998</v>
      </c>
      <c r="J3691" s="20" t="s">
        <v>5790</v>
      </c>
      <c r="K3691" s="7" t="s">
        <v>5789</v>
      </c>
      <c r="L3691" s="49" t="s">
        <v>5789</v>
      </c>
    </row>
    <row r="3692" spans="1:12" x14ac:dyDescent="0.2">
      <c r="A3692" s="105">
        <v>42719</v>
      </c>
      <c r="B3692" s="7"/>
      <c r="C3692" s="20" t="s">
        <v>7377</v>
      </c>
      <c r="D3692" s="6"/>
      <c r="E3692" s="6"/>
      <c r="F3692" s="6"/>
      <c r="G3692" s="6">
        <v>621035.4</v>
      </c>
      <c r="H3692" s="5"/>
      <c r="I3692" s="4">
        <f>+I3691+G3692-H3692</f>
        <v>882091.32349999982</v>
      </c>
      <c r="J3692" s="20"/>
      <c r="K3692" s="7"/>
    </row>
    <row r="3693" spans="1:12" x14ac:dyDescent="0.2">
      <c r="A3693" s="105">
        <v>42719</v>
      </c>
      <c r="B3693" s="7">
        <v>8148</v>
      </c>
      <c r="C3693" s="19" t="s">
        <v>5790</v>
      </c>
      <c r="D3693" s="6"/>
      <c r="E3693" s="6"/>
      <c r="F3693" s="6">
        <f>E3693*0.05</f>
        <v>0</v>
      </c>
      <c r="G3693" s="6"/>
      <c r="H3693" s="5">
        <f>D3693-F3693</f>
        <v>0</v>
      </c>
      <c r="I3693" s="4">
        <f>+I3692+G3693-H3693</f>
        <v>882091.32349999982</v>
      </c>
      <c r="J3693" s="20" t="s">
        <v>5790</v>
      </c>
      <c r="K3693" s="7" t="s">
        <v>5789</v>
      </c>
      <c r="L3693" s="49" t="s">
        <v>5789</v>
      </c>
    </row>
    <row r="3694" spans="1:12" x14ac:dyDescent="0.2">
      <c r="A3694" s="105">
        <v>42724</v>
      </c>
      <c r="B3694" s="7">
        <v>8149</v>
      </c>
      <c r="C3694" s="20" t="s">
        <v>7376</v>
      </c>
      <c r="D3694" s="6">
        <v>2000</v>
      </c>
      <c r="E3694" s="6">
        <v>2000</v>
      </c>
      <c r="F3694" s="6">
        <f>E3694*0.05</f>
        <v>100</v>
      </c>
      <c r="G3694" s="6"/>
      <c r="H3694" s="5">
        <f>D3694-F3694</f>
        <v>1900</v>
      </c>
      <c r="I3694" s="4">
        <f>+I3693+G3694-H3694</f>
        <v>880191.32349999982</v>
      </c>
      <c r="J3694" s="20" t="s">
        <v>7375</v>
      </c>
      <c r="K3694" s="7"/>
      <c r="L3694" s="49" t="s">
        <v>5606</v>
      </c>
    </row>
    <row r="3695" spans="1:12" x14ac:dyDescent="0.2">
      <c r="A3695" s="105">
        <v>42724</v>
      </c>
      <c r="B3695" s="7">
        <v>8150</v>
      </c>
      <c r="C3695" s="20" t="s">
        <v>7374</v>
      </c>
      <c r="D3695" s="6">
        <v>25000</v>
      </c>
      <c r="E3695" s="6"/>
      <c r="F3695" s="6">
        <f>E3695*0.05</f>
        <v>0</v>
      </c>
      <c r="G3695" s="6"/>
      <c r="H3695" s="5">
        <f>D3695-F3695</f>
        <v>25000</v>
      </c>
      <c r="I3695" s="4">
        <f>+I3694+G3695-H3695</f>
        <v>855191.32349999982</v>
      </c>
      <c r="J3695" s="20" t="s">
        <v>6798</v>
      </c>
      <c r="K3695" s="7"/>
      <c r="L3695" s="49" t="s">
        <v>5606</v>
      </c>
    </row>
    <row r="3696" spans="1:12" x14ac:dyDescent="0.2">
      <c r="A3696" s="105">
        <v>42724</v>
      </c>
      <c r="B3696" s="7">
        <v>8151</v>
      </c>
      <c r="C3696" s="19" t="s">
        <v>7373</v>
      </c>
      <c r="D3696" s="6">
        <v>2600</v>
      </c>
      <c r="E3696" s="6">
        <v>2600</v>
      </c>
      <c r="F3696" s="6">
        <f>E3696*0.05</f>
        <v>130</v>
      </c>
      <c r="G3696" s="6"/>
      <c r="H3696" s="5">
        <f>D3696-F3696</f>
        <v>2470</v>
      </c>
      <c r="I3696" s="4">
        <f>+I3695+G3696-H3696</f>
        <v>852721.32349999982</v>
      </c>
      <c r="J3696" s="20" t="s">
        <v>7372</v>
      </c>
      <c r="K3696" s="7"/>
      <c r="L3696" s="49" t="s">
        <v>5606</v>
      </c>
    </row>
    <row r="3697" spans="1:12" x14ac:dyDescent="0.2">
      <c r="A3697" s="105">
        <v>42724</v>
      </c>
      <c r="B3697" s="7">
        <v>8152</v>
      </c>
      <c r="C3697" s="19" t="s">
        <v>5790</v>
      </c>
      <c r="D3697" s="6"/>
      <c r="E3697" s="6"/>
      <c r="F3697" s="6">
        <f>E3697*0.05</f>
        <v>0</v>
      </c>
      <c r="G3697" s="6"/>
      <c r="H3697" s="5">
        <f>D3697-F3697</f>
        <v>0</v>
      </c>
      <c r="I3697" s="4">
        <f>+I3696+G3697-H3697</f>
        <v>852721.32349999982</v>
      </c>
      <c r="J3697" s="20" t="s">
        <v>5790</v>
      </c>
      <c r="K3697" s="7" t="s">
        <v>5789</v>
      </c>
      <c r="L3697" s="49" t="s">
        <v>5789</v>
      </c>
    </row>
    <row r="3698" spans="1:12" x14ac:dyDescent="0.2">
      <c r="A3698" s="105">
        <v>42724</v>
      </c>
      <c r="B3698" s="7">
        <v>8153</v>
      </c>
      <c r="C3698" s="19" t="s">
        <v>6015</v>
      </c>
      <c r="D3698" s="6">
        <v>30377.82</v>
      </c>
      <c r="E3698" s="6"/>
      <c r="F3698" s="6">
        <f>E3698*0.05</f>
        <v>0</v>
      </c>
      <c r="G3698" s="6"/>
      <c r="H3698" s="5">
        <f>D3698-F3698</f>
        <v>30377.82</v>
      </c>
      <c r="I3698" s="4">
        <f>+I3697+G3698-H3698</f>
        <v>822343.50349999988</v>
      </c>
      <c r="J3698" s="20" t="s">
        <v>7371</v>
      </c>
      <c r="K3698" s="7"/>
      <c r="L3698" s="49" t="s">
        <v>5606</v>
      </c>
    </row>
    <row r="3699" spans="1:12" x14ac:dyDescent="0.2">
      <c r="A3699" s="105">
        <v>42724</v>
      </c>
      <c r="B3699" s="7"/>
      <c r="C3699" s="19" t="s">
        <v>6213</v>
      </c>
      <c r="D3699" s="6">
        <v>429200</v>
      </c>
      <c r="E3699" s="6"/>
      <c r="F3699" s="6">
        <f>E3699*0.05</f>
        <v>0</v>
      </c>
      <c r="G3699" s="6"/>
      <c r="H3699" s="5">
        <f>D3699-F3699</f>
        <v>429200</v>
      </c>
      <c r="I3699" s="4">
        <f>+I3698+G3699-H3699</f>
        <v>393143.50349999988</v>
      </c>
      <c r="J3699" s="19" t="s">
        <v>7000</v>
      </c>
      <c r="K3699" s="7"/>
      <c r="L3699" s="49" t="s">
        <v>5606</v>
      </c>
    </row>
    <row r="3700" spans="1:12" x14ac:dyDescent="0.2">
      <c r="A3700" s="105">
        <v>42724</v>
      </c>
      <c r="B3700" s="7">
        <v>8154</v>
      </c>
      <c r="C3700" s="19" t="s">
        <v>7252</v>
      </c>
      <c r="D3700" s="6">
        <v>7600</v>
      </c>
      <c r="E3700" s="6"/>
      <c r="F3700" s="6">
        <f>E3700*0.05</f>
        <v>0</v>
      </c>
      <c r="G3700" s="6"/>
      <c r="H3700" s="5">
        <f>D3700-F3700</f>
        <v>7600</v>
      </c>
      <c r="I3700" s="4">
        <f>+I3699+G3700-H3700</f>
        <v>385543.50349999988</v>
      </c>
      <c r="J3700" s="19" t="s">
        <v>7370</v>
      </c>
      <c r="K3700" s="7"/>
      <c r="L3700" s="49" t="s">
        <v>5606</v>
      </c>
    </row>
    <row r="3701" spans="1:12" x14ac:dyDescent="0.2">
      <c r="A3701" s="105">
        <v>42726</v>
      </c>
      <c r="B3701" s="7">
        <v>8155</v>
      </c>
      <c r="C3701" s="19" t="s">
        <v>5996</v>
      </c>
      <c r="D3701" s="6">
        <v>5300</v>
      </c>
      <c r="E3701" s="6"/>
      <c r="F3701" s="6">
        <f>E3701*0.05</f>
        <v>0</v>
      </c>
      <c r="G3701" s="6"/>
      <c r="H3701" s="5">
        <f>D3701-F3701</f>
        <v>5300</v>
      </c>
      <c r="I3701" s="4">
        <f>+I3700+G3701-H3701</f>
        <v>380243.50349999988</v>
      </c>
      <c r="J3701" s="19" t="s">
        <v>7364</v>
      </c>
      <c r="K3701" s="7"/>
      <c r="L3701" s="49" t="s">
        <v>5606</v>
      </c>
    </row>
    <row r="3702" spans="1:12" x14ac:dyDescent="0.2">
      <c r="A3702" s="105">
        <v>42726</v>
      </c>
      <c r="B3702" s="7">
        <v>8156</v>
      </c>
      <c r="C3702" s="19" t="s">
        <v>5971</v>
      </c>
      <c r="D3702" s="6">
        <v>500</v>
      </c>
      <c r="E3702" s="6"/>
      <c r="F3702" s="6">
        <f>E3702*0.05</f>
        <v>0</v>
      </c>
      <c r="G3702" s="6"/>
      <c r="H3702" s="5">
        <f>D3702-F3702</f>
        <v>500</v>
      </c>
      <c r="I3702" s="4">
        <f>+I3701+G3702-H3702</f>
        <v>379743.50349999988</v>
      </c>
      <c r="J3702" s="19" t="s">
        <v>6080</v>
      </c>
      <c r="K3702" s="7"/>
      <c r="L3702" s="49" t="s">
        <v>5606</v>
      </c>
    </row>
    <row r="3703" spans="1:12" x14ac:dyDescent="0.2">
      <c r="A3703" s="105">
        <v>42726</v>
      </c>
      <c r="B3703" s="7">
        <v>8157</v>
      </c>
      <c r="C3703" s="19" t="s">
        <v>5499</v>
      </c>
      <c r="D3703" s="6">
        <v>3350</v>
      </c>
      <c r="E3703" s="6"/>
      <c r="F3703" s="6">
        <f>E3703*0.05</f>
        <v>0</v>
      </c>
      <c r="G3703" s="6"/>
      <c r="H3703" s="5">
        <f>D3703-F3703</f>
        <v>3350</v>
      </c>
      <c r="I3703" s="4">
        <f>+I3702+G3703-H3703</f>
        <v>376393.50349999988</v>
      </c>
      <c r="J3703" s="19" t="s">
        <v>7306</v>
      </c>
      <c r="K3703" s="7"/>
      <c r="L3703" s="49" t="s">
        <v>5606</v>
      </c>
    </row>
    <row r="3704" spans="1:12" x14ac:dyDescent="0.2">
      <c r="A3704" s="105">
        <v>42726</v>
      </c>
      <c r="B3704" s="7">
        <v>8158</v>
      </c>
      <c r="C3704" s="19" t="s">
        <v>7311</v>
      </c>
      <c r="D3704" s="6">
        <v>6600</v>
      </c>
      <c r="E3704" s="6"/>
      <c r="F3704" s="6">
        <f>E3704*0.05</f>
        <v>0</v>
      </c>
      <c r="G3704" s="6"/>
      <c r="H3704" s="5">
        <f>D3704-F3704</f>
        <v>6600</v>
      </c>
      <c r="I3704" s="4">
        <f>+I3703+G3704-H3704</f>
        <v>369793.50349999988</v>
      </c>
      <c r="J3704" s="19" t="s">
        <v>6798</v>
      </c>
      <c r="K3704" s="7"/>
      <c r="L3704" s="49" t="s">
        <v>5606</v>
      </c>
    </row>
    <row r="3705" spans="1:12" x14ac:dyDescent="0.2">
      <c r="A3705" s="105">
        <v>42726</v>
      </c>
      <c r="B3705" s="7">
        <v>8159</v>
      </c>
      <c r="C3705" s="19" t="s">
        <v>6202</v>
      </c>
      <c r="D3705" s="6">
        <v>4500</v>
      </c>
      <c r="E3705" s="6"/>
      <c r="F3705" s="6">
        <f>E3705*0.05</f>
        <v>0</v>
      </c>
      <c r="G3705" s="6"/>
      <c r="H3705" s="5">
        <f>D3705-F3705</f>
        <v>4500</v>
      </c>
      <c r="I3705" s="4">
        <f>+I3704+G3705-H3705</f>
        <v>365293.50349999988</v>
      </c>
      <c r="J3705" s="19" t="s">
        <v>6798</v>
      </c>
      <c r="K3705" s="7"/>
      <c r="L3705" s="49" t="s">
        <v>5606</v>
      </c>
    </row>
    <row r="3706" spans="1:12" x14ac:dyDescent="0.2">
      <c r="A3706" s="105">
        <v>42726</v>
      </c>
      <c r="B3706" s="7">
        <v>8160</v>
      </c>
      <c r="C3706" s="19" t="s">
        <v>5790</v>
      </c>
      <c r="D3706" s="6"/>
      <c r="E3706" s="6"/>
      <c r="F3706" s="6">
        <f>E3706*0.05</f>
        <v>0</v>
      </c>
      <c r="G3706" s="6"/>
      <c r="H3706" s="5">
        <f>D3706-F3706</f>
        <v>0</v>
      </c>
      <c r="I3706" s="4">
        <f>+I3705+G3706-H3706</f>
        <v>365293.50349999988</v>
      </c>
      <c r="J3706" s="19" t="s">
        <v>5790</v>
      </c>
      <c r="K3706" s="7" t="s">
        <v>5789</v>
      </c>
      <c r="L3706" s="49" t="s">
        <v>5789</v>
      </c>
    </row>
    <row r="3707" spans="1:12" x14ac:dyDescent="0.2">
      <c r="A3707" s="105">
        <v>42726</v>
      </c>
      <c r="B3707" s="7">
        <v>8161</v>
      </c>
      <c r="C3707" s="19" t="s">
        <v>6864</v>
      </c>
      <c r="D3707" s="6">
        <v>6000</v>
      </c>
      <c r="E3707" s="6"/>
      <c r="F3707" s="6">
        <f>E3707*0.05</f>
        <v>0</v>
      </c>
      <c r="G3707" s="6"/>
      <c r="H3707" s="5">
        <f>D3707-F3707</f>
        <v>6000</v>
      </c>
      <c r="I3707" s="4">
        <f>+I3706+G3707-H3707</f>
        <v>359293.50349999988</v>
      </c>
      <c r="J3707" s="19" t="s">
        <v>6798</v>
      </c>
      <c r="K3707" s="7"/>
      <c r="L3707" s="49" t="s">
        <v>5606</v>
      </c>
    </row>
    <row r="3708" spans="1:12" x14ac:dyDescent="0.2">
      <c r="A3708" s="105">
        <v>42726</v>
      </c>
      <c r="B3708" s="7">
        <v>8162</v>
      </c>
      <c r="C3708" s="19" t="s">
        <v>7247</v>
      </c>
      <c r="D3708" s="6">
        <v>1500</v>
      </c>
      <c r="E3708" s="6"/>
      <c r="F3708" s="6">
        <f>E3708*0.05</f>
        <v>0</v>
      </c>
      <c r="G3708" s="6"/>
      <c r="H3708" s="5">
        <f>D3708-F3708</f>
        <v>1500</v>
      </c>
      <c r="I3708" s="4">
        <f>+I3707+G3708-H3708</f>
        <v>357793.50349999988</v>
      </c>
      <c r="J3708" s="19" t="s">
        <v>7349</v>
      </c>
      <c r="K3708" s="7"/>
      <c r="L3708" s="49" t="s">
        <v>5606</v>
      </c>
    </row>
    <row r="3709" spans="1:12" x14ac:dyDescent="0.2">
      <c r="A3709" s="105">
        <v>42727</v>
      </c>
      <c r="B3709" s="7">
        <v>8163</v>
      </c>
      <c r="C3709" s="19" t="s">
        <v>7356</v>
      </c>
      <c r="D3709" s="6">
        <v>20000</v>
      </c>
      <c r="E3709" s="6"/>
      <c r="F3709" s="6">
        <f>E3709*0.05</f>
        <v>0</v>
      </c>
      <c r="G3709" s="6"/>
      <c r="H3709" s="5">
        <f>D3709-F3709</f>
        <v>20000</v>
      </c>
      <c r="I3709" s="4">
        <f>+I3708+G3709-H3709</f>
        <v>337793.50349999988</v>
      </c>
      <c r="J3709" s="19" t="s">
        <v>6798</v>
      </c>
      <c r="K3709" s="7"/>
      <c r="L3709" s="49" t="s">
        <v>5606</v>
      </c>
    </row>
    <row r="3710" spans="1:12" x14ac:dyDescent="0.2">
      <c r="A3710" s="105">
        <v>42733</v>
      </c>
      <c r="B3710" s="7">
        <v>8164</v>
      </c>
      <c r="C3710" s="19" t="s">
        <v>7369</v>
      </c>
      <c r="D3710" s="6">
        <v>23945</v>
      </c>
      <c r="E3710" s="6"/>
      <c r="F3710" s="6">
        <f>E3710*0.05</f>
        <v>0</v>
      </c>
      <c r="G3710" s="6"/>
      <c r="H3710" s="5">
        <f>D3710-F3710</f>
        <v>23945</v>
      </c>
      <c r="I3710" s="4">
        <f>+I3709+G3710-H3710</f>
        <v>313848.50349999988</v>
      </c>
      <c r="J3710" s="19" t="s">
        <v>7368</v>
      </c>
      <c r="K3710" s="7"/>
      <c r="L3710" s="49" t="s">
        <v>5606</v>
      </c>
    </row>
    <row r="3711" spans="1:12" x14ac:dyDescent="0.2">
      <c r="A3711" s="105">
        <v>42734</v>
      </c>
      <c r="B3711" s="7">
        <v>8165</v>
      </c>
      <c r="C3711" s="19" t="s">
        <v>7367</v>
      </c>
      <c r="D3711" s="6">
        <v>8000</v>
      </c>
      <c r="E3711" s="6"/>
      <c r="F3711" s="6">
        <f>E3711*0.05</f>
        <v>0</v>
      </c>
      <c r="G3711" s="6"/>
      <c r="H3711" s="5">
        <f>D3711-F3711</f>
        <v>8000</v>
      </c>
      <c r="I3711" s="4">
        <f>+I3710+G3711-H3711</f>
        <v>305848.50349999988</v>
      </c>
      <c r="J3711" s="19" t="s">
        <v>6798</v>
      </c>
      <c r="K3711" s="7"/>
      <c r="L3711" s="49" t="s">
        <v>5606</v>
      </c>
    </row>
    <row r="3712" spans="1:12" x14ac:dyDescent="0.2">
      <c r="A3712" s="105">
        <v>42734</v>
      </c>
      <c r="B3712" s="7">
        <v>8166</v>
      </c>
      <c r="C3712" s="19" t="s">
        <v>5996</v>
      </c>
      <c r="D3712" s="6">
        <v>4700</v>
      </c>
      <c r="E3712" s="6"/>
      <c r="F3712" s="6">
        <f>E3712*0.05</f>
        <v>0</v>
      </c>
      <c r="G3712" s="6"/>
      <c r="H3712" s="5">
        <f>D3712-F3712</f>
        <v>4700</v>
      </c>
      <c r="I3712" s="4">
        <f>+I3711+G3712-H3712</f>
        <v>301148.50349999988</v>
      </c>
      <c r="J3712" s="19" t="s">
        <v>7364</v>
      </c>
      <c r="K3712" s="7"/>
      <c r="L3712" s="49" t="s">
        <v>5606</v>
      </c>
    </row>
    <row r="3713" spans="1:12" x14ac:dyDescent="0.2">
      <c r="A3713" s="105">
        <v>42734</v>
      </c>
      <c r="B3713" s="7">
        <v>8167</v>
      </c>
      <c r="C3713" s="19" t="s">
        <v>5971</v>
      </c>
      <c r="D3713" s="6">
        <v>3000</v>
      </c>
      <c r="E3713" s="6"/>
      <c r="F3713" s="6">
        <f>E3713*0.05</f>
        <v>0</v>
      </c>
      <c r="G3713" s="6"/>
      <c r="H3713" s="5">
        <f>D3713-F3713</f>
        <v>3000</v>
      </c>
      <c r="I3713" s="4">
        <f>+I3712+G3713-H3713</f>
        <v>298148.50349999988</v>
      </c>
      <c r="J3713" s="19" t="s">
        <v>7339</v>
      </c>
      <c r="K3713" s="7"/>
      <c r="L3713" s="49" t="s">
        <v>5606</v>
      </c>
    </row>
    <row r="3714" spans="1:12" x14ac:dyDescent="0.2">
      <c r="A3714" s="19"/>
      <c r="B3714" s="7"/>
      <c r="C3714" s="20" t="s">
        <v>7117</v>
      </c>
      <c r="D3714" s="6">
        <v>1980.74</v>
      </c>
      <c r="E3714" s="6"/>
      <c r="F3714" s="6">
        <f>E3714*0.05</f>
        <v>0</v>
      </c>
      <c r="G3714" s="6"/>
      <c r="H3714" s="5">
        <f>D3714-F3714</f>
        <v>1980.74</v>
      </c>
      <c r="I3714" s="4">
        <f>+I3713+G3714-H3714</f>
        <v>296167.76349999988</v>
      </c>
      <c r="J3714" s="19"/>
      <c r="K3714" s="7"/>
    </row>
    <row r="3715" spans="1:12" ht="15" x14ac:dyDescent="0.25">
      <c r="A3715" s="19"/>
      <c r="B3715" s="7"/>
      <c r="C3715" s="112" t="s">
        <v>7323</v>
      </c>
      <c r="D3715" s="6"/>
      <c r="E3715" s="6"/>
      <c r="F3715" s="6">
        <f>E3715*0.05</f>
        <v>0</v>
      </c>
      <c r="G3715" s="6"/>
      <c r="H3715" s="5"/>
      <c r="I3715" s="13">
        <f>+I3714+G3715-H3715</f>
        <v>296167.76349999988</v>
      </c>
      <c r="J3715" s="19"/>
      <c r="K3715" s="7"/>
    </row>
    <row r="3716" spans="1:12" x14ac:dyDescent="0.2">
      <c r="A3716" s="105">
        <v>42739</v>
      </c>
      <c r="B3716" s="7">
        <v>8168</v>
      </c>
      <c r="C3716" s="19" t="s">
        <v>6323</v>
      </c>
      <c r="D3716" s="6">
        <v>2376</v>
      </c>
      <c r="E3716" s="6">
        <v>2376</v>
      </c>
      <c r="F3716" s="6">
        <f>E3716*0.05</f>
        <v>118.80000000000001</v>
      </c>
      <c r="G3716" s="6"/>
      <c r="H3716" s="5">
        <f>D3716-F3716</f>
        <v>2257.1999999999998</v>
      </c>
      <c r="I3716" s="4">
        <f>+I3715+G3716-H3716</f>
        <v>293910.56349999987</v>
      </c>
      <c r="J3716" s="19" t="s">
        <v>7366</v>
      </c>
      <c r="K3716" s="7"/>
      <c r="L3716" s="49" t="s">
        <v>5606</v>
      </c>
    </row>
    <row r="3717" spans="1:12" x14ac:dyDescent="0.2">
      <c r="A3717" s="105">
        <v>42741</v>
      </c>
      <c r="B3717" s="7">
        <v>8169</v>
      </c>
      <c r="C3717" s="20" t="s">
        <v>7365</v>
      </c>
      <c r="D3717" s="6">
        <v>4700</v>
      </c>
      <c r="E3717" s="6"/>
      <c r="F3717" s="6">
        <f>E3717*0.05</f>
        <v>0</v>
      </c>
      <c r="G3717" s="6"/>
      <c r="H3717" s="5">
        <f>D3717-F3717</f>
        <v>4700</v>
      </c>
      <c r="I3717" s="4">
        <f>+I3716+G3717-H3717</f>
        <v>289210.56349999987</v>
      </c>
      <c r="J3717" s="20" t="s">
        <v>7364</v>
      </c>
      <c r="K3717" s="7"/>
      <c r="L3717" s="49" t="s">
        <v>5606</v>
      </c>
    </row>
    <row r="3718" spans="1:12" x14ac:dyDescent="0.2">
      <c r="A3718" s="105">
        <v>42741</v>
      </c>
      <c r="B3718" s="7">
        <v>8170</v>
      </c>
      <c r="C3718" s="20" t="s">
        <v>5790</v>
      </c>
      <c r="D3718" s="6"/>
      <c r="E3718" s="6"/>
      <c r="F3718" s="6">
        <f>E3718*0.05</f>
        <v>0</v>
      </c>
      <c r="G3718" s="6"/>
      <c r="H3718" s="5">
        <f>D3718-F3718</f>
        <v>0</v>
      </c>
      <c r="I3718" s="4">
        <f>+I3717+G3718-H3718</f>
        <v>289210.56349999987</v>
      </c>
      <c r="J3718" s="20" t="s">
        <v>5790</v>
      </c>
      <c r="K3718" s="34" t="s">
        <v>5789</v>
      </c>
      <c r="L3718" s="49" t="s">
        <v>5789</v>
      </c>
    </row>
    <row r="3719" spans="1:12" x14ac:dyDescent="0.2">
      <c r="A3719" s="105">
        <v>42741</v>
      </c>
      <c r="B3719" s="7">
        <v>8171</v>
      </c>
      <c r="C3719" s="20" t="s">
        <v>6486</v>
      </c>
      <c r="D3719" s="6">
        <v>6300</v>
      </c>
      <c r="E3719" s="6">
        <v>6300</v>
      </c>
      <c r="F3719" s="6">
        <f>E3719*0.05</f>
        <v>315</v>
      </c>
      <c r="G3719" s="6"/>
      <c r="H3719" s="5">
        <f>D3719-F3719</f>
        <v>5985</v>
      </c>
      <c r="I3719" s="4">
        <f>+I3718+G3719-H3719</f>
        <v>283225.56349999987</v>
      </c>
      <c r="J3719" s="20" t="s">
        <v>7363</v>
      </c>
      <c r="K3719" s="7"/>
      <c r="L3719" s="49" t="s">
        <v>5606</v>
      </c>
    </row>
    <row r="3720" spans="1:12" x14ac:dyDescent="0.2">
      <c r="A3720" s="105">
        <v>42745</v>
      </c>
      <c r="B3720" s="7">
        <v>8172</v>
      </c>
      <c r="C3720" s="19" t="s">
        <v>7362</v>
      </c>
      <c r="D3720" s="6">
        <v>1100</v>
      </c>
      <c r="E3720" s="6">
        <v>1100</v>
      </c>
      <c r="F3720" s="6">
        <f>E3720*0.05</f>
        <v>55</v>
      </c>
      <c r="G3720" s="6"/>
      <c r="H3720" s="5">
        <f>D3720-F3720</f>
        <v>1045</v>
      </c>
      <c r="I3720" s="4">
        <f>+I3719+G3720-H3720</f>
        <v>282180.56349999987</v>
      </c>
      <c r="J3720" s="19" t="s">
        <v>7361</v>
      </c>
      <c r="K3720" s="7"/>
      <c r="L3720" s="49" t="s">
        <v>5606</v>
      </c>
    </row>
    <row r="3721" spans="1:12" x14ac:dyDescent="0.2">
      <c r="A3721" s="105">
        <v>42746</v>
      </c>
      <c r="B3721" s="7">
        <v>8173</v>
      </c>
      <c r="C3721" s="19" t="s">
        <v>5564</v>
      </c>
      <c r="D3721" s="6">
        <v>702</v>
      </c>
      <c r="E3721" s="6">
        <v>702</v>
      </c>
      <c r="F3721" s="6">
        <f>E3721*0.05</f>
        <v>35.1</v>
      </c>
      <c r="G3721" s="6"/>
      <c r="H3721" s="5">
        <f>D3721-F3721</f>
        <v>666.9</v>
      </c>
      <c r="I3721" s="4">
        <f>+I3720+G3721-H3721</f>
        <v>281513.66349999985</v>
      </c>
      <c r="J3721" s="19" t="s">
        <v>7352</v>
      </c>
      <c r="K3721" s="7"/>
      <c r="L3721" s="49" t="s">
        <v>5606</v>
      </c>
    </row>
    <row r="3722" spans="1:12" x14ac:dyDescent="0.2">
      <c r="A3722" s="105">
        <v>42748</v>
      </c>
      <c r="B3722" s="7">
        <v>8174</v>
      </c>
      <c r="C3722" s="20" t="s">
        <v>7101</v>
      </c>
      <c r="D3722" s="6">
        <v>4540</v>
      </c>
      <c r="E3722" s="6">
        <v>4540</v>
      </c>
      <c r="F3722" s="6">
        <f>E3722*0.05</f>
        <v>227</v>
      </c>
      <c r="G3722" s="6"/>
      <c r="H3722" s="5">
        <f>D3722-F3722</f>
        <v>4313</v>
      </c>
      <c r="I3722" s="4">
        <f>+I3721+G3722-H3722</f>
        <v>277200.66349999985</v>
      </c>
      <c r="J3722" s="20" t="s">
        <v>7143</v>
      </c>
      <c r="K3722" s="7"/>
      <c r="L3722" s="49" t="s">
        <v>5606</v>
      </c>
    </row>
    <row r="3723" spans="1:12" x14ac:dyDescent="0.2">
      <c r="A3723" s="105">
        <v>42748</v>
      </c>
      <c r="B3723" s="7">
        <v>8175</v>
      </c>
      <c r="C3723" s="20" t="s">
        <v>6486</v>
      </c>
      <c r="D3723" s="6">
        <v>4750</v>
      </c>
      <c r="E3723" s="6">
        <v>4750</v>
      </c>
      <c r="F3723" s="6">
        <f>E3723*0.05</f>
        <v>237.5</v>
      </c>
      <c r="G3723" s="6"/>
      <c r="H3723" s="5">
        <f>D3723-F3723</f>
        <v>4512.5</v>
      </c>
      <c r="I3723" s="4">
        <f>+I3722+G3723-H3723</f>
        <v>272688.16349999985</v>
      </c>
      <c r="J3723" s="20" t="s">
        <v>7360</v>
      </c>
      <c r="K3723" s="7"/>
      <c r="L3723" s="49" t="s">
        <v>5606</v>
      </c>
    </row>
    <row r="3724" spans="1:12" x14ac:dyDescent="0.2">
      <c r="A3724" s="105">
        <v>42751</v>
      </c>
      <c r="B3724" s="7">
        <v>8176</v>
      </c>
      <c r="C3724" s="19" t="s">
        <v>6452</v>
      </c>
      <c r="D3724" s="6">
        <v>1500</v>
      </c>
      <c r="E3724" s="6"/>
      <c r="F3724" s="6">
        <f>E3724*0.05</f>
        <v>0</v>
      </c>
      <c r="G3724" s="6"/>
      <c r="H3724" s="5">
        <f>D3724-F3724</f>
        <v>1500</v>
      </c>
      <c r="I3724" s="4">
        <f>+I3723+G3724-H3724</f>
        <v>271188.16349999985</v>
      </c>
      <c r="J3724" s="19" t="s">
        <v>6080</v>
      </c>
      <c r="K3724" s="7"/>
      <c r="L3724" s="49" t="s">
        <v>5606</v>
      </c>
    </row>
    <row r="3725" spans="1:12" x14ac:dyDescent="0.2">
      <c r="A3725" s="105">
        <v>42752</v>
      </c>
      <c r="B3725" s="7">
        <v>8177</v>
      </c>
      <c r="C3725" s="19" t="s">
        <v>418</v>
      </c>
      <c r="D3725" s="6">
        <v>1000</v>
      </c>
      <c r="E3725" s="6"/>
      <c r="F3725" s="6">
        <f>E3725*0.05</f>
        <v>0</v>
      </c>
      <c r="G3725" s="6"/>
      <c r="H3725" s="5">
        <f>D3725-F3725</f>
        <v>1000</v>
      </c>
      <c r="I3725" s="4">
        <f>+I3724+G3725-H3725</f>
        <v>270188.16349999985</v>
      </c>
      <c r="J3725" s="19" t="s">
        <v>6080</v>
      </c>
      <c r="K3725" s="7"/>
      <c r="L3725" s="49" t="s">
        <v>5606</v>
      </c>
    </row>
    <row r="3726" spans="1:12" x14ac:dyDescent="0.2">
      <c r="A3726" s="105">
        <v>42752</v>
      </c>
      <c r="B3726" s="7">
        <v>8178</v>
      </c>
      <c r="C3726" s="19" t="s">
        <v>7356</v>
      </c>
      <c r="D3726" s="6">
        <v>1000</v>
      </c>
      <c r="E3726" s="6"/>
      <c r="F3726" s="6">
        <f>E3726*0.05</f>
        <v>0</v>
      </c>
      <c r="G3726" s="6"/>
      <c r="H3726" s="5">
        <f>D3726-F3726</f>
        <v>1000</v>
      </c>
      <c r="I3726" s="4">
        <f>+I3725+G3726-H3726</f>
        <v>269188.16349999985</v>
      </c>
      <c r="J3726" s="19" t="s">
        <v>6080</v>
      </c>
      <c r="K3726" s="7"/>
      <c r="L3726" s="49" t="s">
        <v>5606</v>
      </c>
    </row>
    <row r="3727" spans="1:12" x14ac:dyDescent="0.2">
      <c r="A3727" s="105">
        <v>42753</v>
      </c>
      <c r="B3727" s="7">
        <v>8179</v>
      </c>
      <c r="C3727" s="19" t="s">
        <v>120</v>
      </c>
      <c r="D3727" s="6">
        <v>798.61</v>
      </c>
      <c r="E3727" s="6">
        <v>798.61</v>
      </c>
      <c r="F3727" s="6">
        <v>33.840000000000003</v>
      </c>
      <c r="G3727" s="6"/>
      <c r="H3727" s="5">
        <f>D3727-F3727</f>
        <v>764.77</v>
      </c>
      <c r="I3727" s="4">
        <f>+I3726+G3727-H3727</f>
        <v>268423.39349999983</v>
      </c>
      <c r="J3727" s="19" t="s">
        <v>7359</v>
      </c>
      <c r="K3727" s="7"/>
      <c r="L3727" s="49" t="s">
        <v>5606</v>
      </c>
    </row>
    <row r="3728" spans="1:12" x14ac:dyDescent="0.2">
      <c r="A3728" s="105">
        <v>42753</v>
      </c>
      <c r="B3728" s="7">
        <v>8180</v>
      </c>
      <c r="C3728" s="19" t="s">
        <v>2921</v>
      </c>
      <c r="D3728" s="6">
        <v>7000</v>
      </c>
      <c r="E3728" s="6"/>
      <c r="F3728" s="6">
        <f>E3728*0.05</f>
        <v>0</v>
      </c>
      <c r="G3728" s="6"/>
      <c r="H3728" s="5">
        <f>D3728-F3728</f>
        <v>7000</v>
      </c>
      <c r="I3728" s="4">
        <f>+I3727+G3728-H3728</f>
        <v>261423.39349999983</v>
      </c>
      <c r="J3728" s="19" t="s">
        <v>7020</v>
      </c>
      <c r="K3728" s="7"/>
      <c r="L3728" s="49" t="s">
        <v>5606</v>
      </c>
    </row>
    <row r="3729" spans="1:12" x14ac:dyDescent="0.2">
      <c r="A3729" s="105">
        <v>42753</v>
      </c>
      <c r="B3729" s="7">
        <v>8181</v>
      </c>
      <c r="C3729" s="19" t="s">
        <v>5790</v>
      </c>
      <c r="D3729" s="6"/>
      <c r="E3729" s="6"/>
      <c r="F3729" s="6">
        <f>E3729*0.05</f>
        <v>0</v>
      </c>
      <c r="G3729" s="6"/>
      <c r="H3729" s="5">
        <f>D3729-F3729</f>
        <v>0</v>
      </c>
      <c r="I3729" s="4">
        <f>+I3728+G3729-H3729</f>
        <v>261423.39349999983</v>
      </c>
      <c r="J3729" s="19" t="s">
        <v>5790</v>
      </c>
      <c r="K3729" s="7" t="s">
        <v>5789</v>
      </c>
      <c r="L3729" s="49" t="s">
        <v>5789</v>
      </c>
    </row>
    <row r="3730" spans="1:12" x14ac:dyDescent="0.2">
      <c r="A3730" s="105">
        <v>42753</v>
      </c>
      <c r="B3730" s="7">
        <v>8182</v>
      </c>
      <c r="C3730" s="19" t="s">
        <v>7189</v>
      </c>
      <c r="D3730" s="6">
        <v>5760</v>
      </c>
      <c r="E3730" s="6"/>
      <c r="F3730" s="6">
        <f>E3730*0.05</f>
        <v>0</v>
      </c>
      <c r="G3730" s="6"/>
      <c r="H3730" s="5">
        <f>D3730-F3730</f>
        <v>5760</v>
      </c>
      <c r="I3730" s="4">
        <f>+I3729+G3730-H3730</f>
        <v>255663.39349999983</v>
      </c>
      <c r="J3730" s="19" t="s">
        <v>7339</v>
      </c>
      <c r="K3730" s="7"/>
      <c r="L3730" s="49" t="s">
        <v>5606</v>
      </c>
    </row>
    <row r="3731" spans="1:12" x14ac:dyDescent="0.2">
      <c r="A3731" s="105">
        <v>42754</v>
      </c>
      <c r="B3731" s="7">
        <v>8183</v>
      </c>
      <c r="C3731" s="19" t="s">
        <v>5971</v>
      </c>
      <c r="D3731" s="6">
        <v>1000</v>
      </c>
      <c r="E3731" s="6"/>
      <c r="F3731" s="6">
        <f>E3731*0.05</f>
        <v>0</v>
      </c>
      <c r="G3731" s="6"/>
      <c r="H3731" s="5">
        <f>D3731-F3731</f>
        <v>1000</v>
      </c>
      <c r="I3731" s="4">
        <f>+I3730+G3731-H3731</f>
        <v>254663.39349999983</v>
      </c>
      <c r="J3731" s="19" t="s">
        <v>6080</v>
      </c>
      <c r="K3731" s="7"/>
      <c r="L3731" s="49" t="s">
        <v>5606</v>
      </c>
    </row>
    <row r="3732" spans="1:12" x14ac:dyDescent="0.2">
      <c r="A3732" s="105">
        <v>42755</v>
      </c>
      <c r="B3732" s="7">
        <v>8184</v>
      </c>
      <c r="C3732" s="19" t="s">
        <v>7040</v>
      </c>
      <c r="D3732" s="6">
        <v>4600</v>
      </c>
      <c r="E3732" s="6">
        <v>4600</v>
      </c>
      <c r="F3732" s="6">
        <f>E3732*0.05</f>
        <v>230</v>
      </c>
      <c r="G3732" s="6"/>
      <c r="H3732" s="5">
        <f>D3732-F3732</f>
        <v>4370</v>
      </c>
      <c r="I3732" s="4">
        <f>+I3731+G3732-H3732</f>
        <v>250293.39349999983</v>
      </c>
      <c r="J3732" s="19" t="s">
        <v>7143</v>
      </c>
      <c r="K3732" s="7"/>
      <c r="L3732" s="49" t="s">
        <v>5606</v>
      </c>
    </row>
    <row r="3733" spans="1:12" x14ac:dyDescent="0.2">
      <c r="A3733" s="105">
        <v>42755</v>
      </c>
      <c r="B3733" s="7"/>
      <c r="C3733" s="19" t="s">
        <v>7358</v>
      </c>
      <c r="D3733" s="6"/>
      <c r="E3733" s="6"/>
      <c r="F3733" s="6">
        <f>E3733*0.05</f>
        <v>0</v>
      </c>
      <c r="G3733" s="6">
        <v>738813.25</v>
      </c>
      <c r="H3733" s="5">
        <f>D3733-F3733</f>
        <v>0</v>
      </c>
      <c r="I3733" s="4">
        <f>+I3732+G3733-H3733</f>
        <v>989106.64349999977</v>
      </c>
      <c r="J3733" s="19"/>
      <c r="K3733" s="7"/>
      <c r="L3733" s="49"/>
    </row>
    <row r="3734" spans="1:12" x14ac:dyDescent="0.2">
      <c r="A3734" s="105">
        <v>42758</v>
      </c>
      <c r="B3734" s="7">
        <v>8185</v>
      </c>
      <c r="C3734" s="19" t="s">
        <v>7340</v>
      </c>
      <c r="D3734" s="6">
        <v>1175</v>
      </c>
      <c r="E3734" s="6">
        <v>1175</v>
      </c>
      <c r="F3734" s="6">
        <f>E3734*0.05</f>
        <v>58.75</v>
      </c>
      <c r="G3734" s="6"/>
      <c r="H3734" s="5">
        <f>D3734-F3734</f>
        <v>1116.25</v>
      </c>
      <c r="I3734" s="4">
        <f>+I3733+G3734-H3734</f>
        <v>987990.39349999977</v>
      </c>
      <c r="J3734" s="19" t="s">
        <v>7357</v>
      </c>
      <c r="K3734" s="7"/>
      <c r="L3734" s="49" t="s">
        <v>5606</v>
      </c>
    </row>
    <row r="3735" spans="1:12" x14ac:dyDescent="0.2">
      <c r="A3735" s="105">
        <v>42760</v>
      </c>
      <c r="B3735" s="7">
        <v>8186</v>
      </c>
      <c r="C3735" s="19" t="s">
        <v>7356</v>
      </c>
      <c r="D3735" s="6">
        <v>2500</v>
      </c>
      <c r="E3735" s="6"/>
      <c r="F3735" s="6">
        <f>E3735*0.05</f>
        <v>0</v>
      </c>
      <c r="G3735" s="6"/>
      <c r="H3735" s="5">
        <f>D3735-F3735</f>
        <v>2500</v>
      </c>
      <c r="I3735" s="4">
        <f>+I3734+G3735-H3735</f>
        <v>985490.39349999977</v>
      </c>
      <c r="J3735" s="19" t="s">
        <v>6080</v>
      </c>
      <c r="K3735" s="7"/>
      <c r="L3735" s="49" t="s">
        <v>5606</v>
      </c>
    </row>
    <row r="3736" spans="1:12" x14ac:dyDescent="0.2">
      <c r="A3736" s="105">
        <v>42760</v>
      </c>
      <c r="B3736" s="7">
        <v>8187</v>
      </c>
      <c r="C3736" s="19" t="s">
        <v>6442</v>
      </c>
      <c r="D3736" s="6">
        <v>800</v>
      </c>
      <c r="E3736" s="6"/>
      <c r="F3736" s="6">
        <f>E3736*0.05</f>
        <v>0</v>
      </c>
      <c r="G3736" s="6"/>
      <c r="H3736" s="5">
        <f>D3736-F3736</f>
        <v>800</v>
      </c>
      <c r="I3736" s="4">
        <f>+I3735+G3736-H3736</f>
        <v>984690.39349999977</v>
      </c>
      <c r="J3736" s="19" t="s">
        <v>6080</v>
      </c>
      <c r="K3736" s="7"/>
      <c r="L3736" s="49" t="s">
        <v>5606</v>
      </c>
    </row>
    <row r="3737" spans="1:12" x14ac:dyDescent="0.2">
      <c r="A3737" s="105">
        <v>42760</v>
      </c>
      <c r="B3737" s="7">
        <v>8188</v>
      </c>
      <c r="C3737" s="19" t="s">
        <v>7083</v>
      </c>
      <c r="D3737" s="6">
        <v>800</v>
      </c>
      <c r="E3737" s="6"/>
      <c r="F3737" s="6">
        <f>E3737*0.05</f>
        <v>0</v>
      </c>
      <c r="G3737" s="6"/>
      <c r="H3737" s="5">
        <f>D3737-F3737</f>
        <v>800</v>
      </c>
      <c r="I3737" s="4">
        <f>+I3736+G3737-H3737</f>
        <v>983890.39349999977</v>
      </c>
      <c r="J3737" s="19" t="s">
        <v>6080</v>
      </c>
      <c r="K3737" s="7"/>
      <c r="L3737" s="49" t="s">
        <v>5606</v>
      </c>
    </row>
    <row r="3738" spans="1:12" x14ac:dyDescent="0.2">
      <c r="A3738" s="105">
        <v>42760</v>
      </c>
      <c r="B3738" s="7">
        <v>8189</v>
      </c>
      <c r="C3738" s="19" t="s">
        <v>7255</v>
      </c>
      <c r="D3738" s="6">
        <v>800</v>
      </c>
      <c r="E3738" s="6"/>
      <c r="F3738" s="6">
        <f>E3738*0.05</f>
        <v>0</v>
      </c>
      <c r="G3738" s="6"/>
      <c r="H3738" s="5">
        <f>D3738-F3738</f>
        <v>800</v>
      </c>
      <c r="I3738" s="4">
        <f>+I3737+G3738-H3738</f>
        <v>983090.39349999977</v>
      </c>
      <c r="J3738" s="19" t="s">
        <v>6080</v>
      </c>
      <c r="K3738" s="7"/>
      <c r="L3738" s="49" t="s">
        <v>5606</v>
      </c>
    </row>
    <row r="3739" spans="1:12" x14ac:dyDescent="0.2">
      <c r="A3739" s="105">
        <v>42760</v>
      </c>
      <c r="B3739" s="7">
        <v>8190</v>
      </c>
      <c r="C3739" s="19" t="s">
        <v>7355</v>
      </c>
      <c r="D3739" s="6">
        <v>950</v>
      </c>
      <c r="E3739" s="6"/>
      <c r="F3739" s="6">
        <f>E3739*0.05</f>
        <v>0</v>
      </c>
      <c r="G3739" s="6"/>
      <c r="H3739" s="5">
        <f>D3739-F3739</f>
        <v>950</v>
      </c>
      <c r="I3739" s="4">
        <f>+I3738+G3739-H3739</f>
        <v>982140.39349999977</v>
      </c>
      <c r="J3739" s="19" t="s">
        <v>7354</v>
      </c>
      <c r="K3739" s="7"/>
      <c r="L3739" s="49" t="s">
        <v>5606</v>
      </c>
    </row>
    <row r="3740" spans="1:12" x14ac:dyDescent="0.2">
      <c r="A3740" s="105">
        <v>42760</v>
      </c>
      <c r="B3740" s="7">
        <v>8191</v>
      </c>
      <c r="C3740" s="19" t="s">
        <v>7353</v>
      </c>
      <c r="D3740" s="6">
        <v>1680</v>
      </c>
      <c r="E3740" s="6">
        <v>1680</v>
      </c>
      <c r="F3740" s="6">
        <f>E3740*0.05</f>
        <v>84</v>
      </c>
      <c r="G3740" s="6"/>
      <c r="H3740" s="5">
        <f>D3740-F3740</f>
        <v>1596</v>
      </c>
      <c r="I3740" s="4">
        <f>+I3739+G3740-H3740</f>
        <v>980544.39349999977</v>
      </c>
      <c r="J3740" s="19" t="s">
        <v>7352</v>
      </c>
      <c r="K3740" s="7"/>
      <c r="L3740" s="49" t="s">
        <v>5606</v>
      </c>
    </row>
    <row r="3741" spans="1:12" x14ac:dyDescent="0.2">
      <c r="A3741" s="105">
        <v>42760</v>
      </c>
      <c r="B3741" s="7">
        <v>8192</v>
      </c>
      <c r="C3741" s="19" t="s">
        <v>7252</v>
      </c>
      <c r="D3741" s="6">
        <v>7600</v>
      </c>
      <c r="E3741" s="6"/>
      <c r="F3741" s="6">
        <f>E3741*0.05</f>
        <v>0</v>
      </c>
      <c r="G3741" s="6"/>
      <c r="H3741" s="5">
        <f>D3741-F3741</f>
        <v>7600</v>
      </c>
      <c r="I3741" s="4">
        <f>+I3740+G3741-H3741</f>
        <v>972944.39349999977</v>
      </c>
      <c r="J3741" s="19" t="s">
        <v>6798</v>
      </c>
      <c r="K3741" s="7"/>
      <c r="L3741" s="49" t="s">
        <v>5606</v>
      </c>
    </row>
    <row r="3742" spans="1:12" x14ac:dyDescent="0.2">
      <c r="A3742" s="105">
        <v>42760</v>
      </c>
      <c r="B3742" s="7">
        <v>8193</v>
      </c>
      <c r="C3742" s="19" t="s">
        <v>7311</v>
      </c>
      <c r="D3742" s="6">
        <v>6600</v>
      </c>
      <c r="E3742" s="6"/>
      <c r="F3742" s="6">
        <f>E3742*0.05</f>
        <v>0</v>
      </c>
      <c r="G3742" s="6"/>
      <c r="H3742" s="5">
        <f>D3742-F3742</f>
        <v>6600</v>
      </c>
      <c r="I3742" s="4">
        <f>+I3741+G3742-H3742</f>
        <v>966344.39349999977</v>
      </c>
      <c r="J3742" s="19" t="s">
        <v>6798</v>
      </c>
      <c r="K3742" s="7"/>
      <c r="L3742" s="49" t="s">
        <v>5606</v>
      </c>
    </row>
    <row r="3743" spans="1:12" x14ac:dyDescent="0.2">
      <c r="A3743" s="105">
        <v>42760</v>
      </c>
      <c r="B3743" s="7">
        <v>8194</v>
      </c>
      <c r="C3743" s="19" t="s">
        <v>6864</v>
      </c>
      <c r="D3743" s="6">
        <v>4000</v>
      </c>
      <c r="E3743" s="6"/>
      <c r="F3743" s="6">
        <f>E3743*0.05</f>
        <v>0</v>
      </c>
      <c r="G3743" s="6"/>
      <c r="H3743" s="5">
        <f>D3743-F3743</f>
        <v>4000</v>
      </c>
      <c r="I3743" s="4">
        <f>+I3742+G3743-H3743</f>
        <v>962344.39349999977</v>
      </c>
      <c r="J3743" s="19" t="s">
        <v>6798</v>
      </c>
      <c r="K3743" s="7"/>
      <c r="L3743" s="49" t="s">
        <v>5606</v>
      </c>
    </row>
    <row r="3744" spans="1:12" x14ac:dyDescent="0.2">
      <c r="A3744" s="105">
        <v>42760</v>
      </c>
      <c r="B3744" s="7">
        <v>8195</v>
      </c>
      <c r="C3744" s="19" t="s">
        <v>7079</v>
      </c>
      <c r="D3744" s="6">
        <v>1875</v>
      </c>
      <c r="E3744" s="6">
        <v>1875</v>
      </c>
      <c r="F3744" s="6">
        <f>E3744*0.05</f>
        <v>93.75</v>
      </c>
      <c r="G3744" s="6"/>
      <c r="H3744" s="5">
        <f>D3744-F3744</f>
        <v>1781.25</v>
      </c>
      <c r="I3744" s="4">
        <f>+I3743+G3744-H3744</f>
        <v>960563.14349999977</v>
      </c>
      <c r="J3744" s="19" t="s">
        <v>7351</v>
      </c>
      <c r="K3744" s="7"/>
      <c r="L3744" s="49" t="s">
        <v>5606</v>
      </c>
    </row>
    <row r="3745" spans="1:12" x14ac:dyDescent="0.2">
      <c r="A3745" s="105">
        <v>42760</v>
      </c>
      <c r="B3745" s="7">
        <v>8196</v>
      </c>
      <c r="C3745" s="19" t="s">
        <v>6294</v>
      </c>
      <c r="D3745" s="6">
        <v>9800</v>
      </c>
      <c r="E3745" s="6"/>
      <c r="F3745" s="6">
        <f>E3745*0.05</f>
        <v>0</v>
      </c>
      <c r="G3745" s="6"/>
      <c r="H3745" s="5">
        <f>D3745-F3745</f>
        <v>9800</v>
      </c>
      <c r="I3745" s="4">
        <f>+I3744+G3745-H3745</f>
        <v>950763.14349999977</v>
      </c>
      <c r="J3745" s="19" t="s">
        <v>7350</v>
      </c>
      <c r="K3745" s="7"/>
      <c r="L3745" s="49" t="s">
        <v>5606</v>
      </c>
    </row>
    <row r="3746" spans="1:12" x14ac:dyDescent="0.2">
      <c r="A3746" s="105">
        <v>42760</v>
      </c>
      <c r="B3746" s="7">
        <v>8197</v>
      </c>
      <c r="C3746" s="19" t="s">
        <v>7247</v>
      </c>
      <c r="D3746" s="6">
        <v>1500</v>
      </c>
      <c r="E3746" s="6"/>
      <c r="F3746" s="6">
        <f>E3746*0.05</f>
        <v>0</v>
      </c>
      <c r="G3746" s="6"/>
      <c r="H3746" s="5">
        <f>D3746-F3746</f>
        <v>1500</v>
      </c>
      <c r="I3746" s="4">
        <f>+I3745+G3746-H3746</f>
        <v>949263.14349999977</v>
      </c>
      <c r="J3746" s="19" t="s">
        <v>7349</v>
      </c>
      <c r="K3746" s="7"/>
      <c r="L3746" s="49" t="s">
        <v>5606</v>
      </c>
    </row>
    <row r="3747" spans="1:12" x14ac:dyDescent="0.2">
      <c r="A3747" s="105">
        <v>42760</v>
      </c>
      <c r="B3747" s="7">
        <v>8198</v>
      </c>
      <c r="C3747" s="19" t="s">
        <v>418</v>
      </c>
      <c r="D3747" s="6">
        <v>1200</v>
      </c>
      <c r="E3747" s="6"/>
      <c r="F3747" s="6">
        <f>E3747*0.05</f>
        <v>0</v>
      </c>
      <c r="G3747" s="6"/>
      <c r="H3747" s="5">
        <f>D3747-F3747</f>
        <v>1200</v>
      </c>
      <c r="I3747" s="4">
        <f>+I3746+G3747-H3747</f>
        <v>948063.14349999977</v>
      </c>
      <c r="J3747" s="19" t="s">
        <v>3820</v>
      </c>
      <c r="K3747" s="7"/>
      <c r="L3747" s="49" t="s">
        <v>5606</v>
      </c>
    </row>
    <row r="3748" spans="1:12" x14ac:dyDescent="0.2">
      <c r="A3748" s="105">
        <v>42761</v>
      </c>
      <c r="B3748" s="7"/>
      <c r="C3748" s="19" t="s">
        <v>6213</v>
      </c>
      <c r="D3748" s="6">
        <v>494935</v>
      </c>
      <c r="E3748" s="6"/>
      <c r="F3748" s="6"/>
      <c r="G3748" s="6"/>
      <c r="H3748" s="5">
        <f>D3748-F3748</f>
        <v>494935</v>
      </c>
      <c r="I3748" s="4">
        <f>+I3747+G3748-H3748</f>
        <v>453128.14349999977</v>
      </c>
      <c r="J3748" s="19" t="s">
        <v>7348</v>
      </c>
      <c r="K3748" s="7"/>
      <c r="L3748" s="49"/>
    </row>
    <row r="3749" spans="1:12" x14ac:dyDescent="0.2">
      <c r="A3749" s="105">
        <v>42762</v>
      </c>
      <c r="B3749" s="7">
        <v>8199</v>
      </c>
      <c r="C3749" s="19" t="s">
        <v>7040</v>
      </c>
      <c r="D3749" s="6">
        <v>4600</v>
      </c>
      <c r="E3749" s="6">
        <v>4600</v>
      </c>
      <c r="F3749" s="6">
        <f>E3749*0.05</f>
        <v>230</v>
      </c>
      <c r="G3749" s="6"/>
      <c r="H3749" s="5">
        <f>D3749-F3749</f>
        <v>4370</v>
      </c>
      <c r="I3749" s="4">
        <f>+I3748+G3749-H3749</f>
        <v>448758.14349999977</v>
      </c>
      <c r="J3749" s="19" t="s">
        <v>7143</v>
      </c>
      <c r="K3749" s="7"/>
      <c r="L3749" s="49" t="s">
        <v>5606</v>
      </c>
    </row>
    <row r="3750" spans="1:12" x14ac:dyDescent="0.2">
      <c r="A3750" s="105">
        <v>42762</v>
      </c>
      <c r="B3750" s="7">
        <v>8200</v>
      </c>
      <c r="C3750" s="19" t="s">
        <v>5790</v>
      </c>
      <c r="D3750" s="6"/>
      <c r="E3750" s="6"/>
      <c r="F3750" s="6">
        <f>E3750*0.05</f>
        <v>0</v>
      </c>
      <c r="G3750" s="6"/>
      <c r="H3750" s="5">
        <f>D3750-F3750</f>
        <v>0</v>
      </c>
      <c r="I3750" s="4">
        <f>+I3749+G3750-H3750</f>
        <v>448758.14349999977</v>
      </c>
      <c r="J3750" s="19" t="s">
        <v>5790</v>
      </c>
      <c r="K3750" s="7" t="s">
        <v>5789</v>
      </c>
      <c r="L3750" s="49" t="s">
        <v>5789</v>
      </c>
    </row>
    <row r="3751" spans="1:12" x14ac:dyDescent="0.2">
      <c r="A3751" s="105">
        <v>42762</v>
      </c>
      <c r="B3751" s="7">
        <v>8201</v>
      </c>
      <c r="C3751" s="19" t="s">
        <v>5790</v>
      </c>
      <c r="D3751" s="6"/>
      <c r="E3751" s="6"/>
      <c r="F3751" s="6">
        <f>E3751*0.05</f>
        <v>0</v>
      </c>
      <c r="G3751" s="6"/>
      <c r="H3751" s="5">
        <f>D3751-F3751</f>
        <v>0</v>
      </c>
      <c r="I3751" s="4">
        <f>+I3750+G3751-H3751</f>
        <v>448758.14349999977</v>
      </c>
      <c r="J3751" s="19" t="s">
        <v>5790</v>
      </c>
      <c r="K3751" s="7" t="s">
        <v>5789</v>
      </c>
      <c r="L3751" s="49" t="s">
        <v>5789</v>
      </c>
    </row>
    <row r="3752" spans="1:12" x14ac:dyDescent="0.2">
      <c r="A3752" s="105">
        <v>42762</v>
      </c>
      <c r="B3752" s="7">
        <v>8202</v>
      </c>
      <c r="C3752" s="19" t="s">
        <v>6291</v>
      </c>
      <c r="D3752" s="6">
        <v>6166</v>
      </c>
      <c r="E3752" s="6">
        <v>6166</v>
      </c>
      <c r="F3752" s="6">
        <f>E3752*0.05</f>
        <v>308.3</v>
      </c>
      <c r="G3752" s="6"/>
      <c r="H3752" s="5">
        <f>D3752-F3752</f>
        <v>5857.7</v>
      </c>
      <c r="I3752" s="4">
        <f>+I3751+G3752-H3752</f>
        <v>442900.44349999976</v>
      </c>
      <c r="J3752" s="19" t="s">
        <v>7170</v>
      </c>
      <c r="K3752" s="7"/>
      <c r="L3752" s="49" t="s">
        <v>5606</v>
      </c>
    </row>
    <row r="3753" spans="1:12" x14ac:dyDescent="0.2">
      <c r="A3753" s="105">
        <v>42762</v>
      </c>
      <c r="B3753" s="7">
        <v>8203</v>
      </c>
      <c r="C3753" s="19" t="s">
        <v>126</v>
      </c>
      <c r="D3753" s="6">
        <v>5028</v>
      </c>
      <c r="E3753" s="6">
        <v>5028</v>
      </c>
      <c r="F3753" s="6">
        <f>E3753*0.05</f>
        <v>251.4</v>
      </c>
      <c r="G3753" s="6"/>
      <c r="H3753" s="5">
        <f>D3753-F3753</f>
        <v>4776.6000000000004</v>
      </c>
      <c r="I3753" s="4">
        <f>+I3752+G3753-H3753</f>
        <v>438123.84349999978</v>
      </c>
      <c r="J3753" s="19" t="s">
        <v>5851</v>
      </c>
      <c r="K3753" s="7"/>
      <c r="L3753" s="49" t="s">
        <v>5606</v>
      </c>
    </row>
    <row r="3754" spans="1:12" x14ac:dyDescent="0.2">
      <c r="A3754" s="105">
        <v>42762</v>
      </c>
      <c r="B3754" s="7">
        <v>8204</v>
      </c>
      <c r="C3754" s="19" t="s">
        <v>7007</v>
      </c>
      <c r="D3754" s="6">
        <v>2100</v>
      </c>
      <c r="E3754" s="6">
        <v>2100</v>
      </c>
      <c r="F3754" s="6">
        <f>E3754*0.05</f>
        <v>105</v>
      </c>
      <c r="G3754" s="6"/>
      <c r="H3754" s="5">
        <f>D3754-F3754</f>
        <v>1995</v>
      </c>
      <c r="I3754" s="4">
        <f>+I3753+G3754-H3754</f>
        <v>436128.84349999978</v>
      </c>
      <c r="J3754" s="19" t="s">
        <v>7347</v>
      </c>
      <c r="K3754" s="7"/>
      <c r="L3754" s="49" t="s">
        <v>5606</v>
      </c>
    </row>
    <row r="3755" spans="1:12" x14ac:dyDescent="0.2">
      <c r="A3755" s="105">
        <v>42762</v>
      </c>
      <c r="B3755" s="7">
        <v>8205</v>
      </c>
      <c r="C3755" s="19" t="s">
        <v>7346</v>
      </c>
      <c r="D3755" s="6">
        <v>3000</v>
      </c>
      <c r="E3755" s="6"/>
      <c r="F3755" s="6">
        <f>E3755*0.05</f>
        <v>0</v>
      </c>
      <c r="G3755" s="6"/>
      <c r="H3755" s="5">
        <f>D3755-F3755</f>
        <v>3000</v>
      </c>
      <c r="I3755" s="4">
        <f>+I3754+G3755-H3755</f>
        <v>433128.84349999978</v>
      </c>
      <c r="J3755" s="19" t="s">
        <v>6080</v>
      </c>
      <c r="K3755" s="7"/>
      <c r="L3755" s="49" t="s">
        <v>5606</v>
      </c>
    </row>
    <row r="3756" spans="1:12" x14ac:dyDescent="0.2">
      <c r="A3756" s="105">
        <v>42766</v>
      </c>
      <c r="B3756" s="7">
        <v>8206</v>
      </c>
      <c r="C3756" s="19" t="s">
        <v>6810</v>
      </c>
      <c r="D3756" s="6">
        <v>2360</v>
      </c>
      <c r="E3756" s="6">
        <v>2360</v>
      </c>
      <c r="F3756" s="6">
        <v>100</v>
      </c>
      <c r="G3756" s="6"/>
      <c r="H3756" s="5">
        <f>D3756-F3756</f>
        <v>2260</v>
      </c>
      <c r="I3756" s="4">
        <f>+I3755+G3756-H3756</f>
        <v>430868.84349999978</v>
      </c>
      <c r="J3756" s="19" t="s">
        <v>7131</v>
      </c>
      <c r="K3756" s="7"/>
      <c r="L3756" s="49" t="s">
        <v>5606</v>
      </c>
    </row>
    <row r="3757" spans="1:12" x14ac:dyDescent="0.2">
      <c r="A3757" s="105">
        <v>42766</v>
      </c>
      <c r="B3757" s="7">
        <v>8207</v>
      </c>
      <c r="C3757" s="19" t="s">
        <v>7345</v>
      </c>
      <c r="D3757" s="6">
        <v>2000</v>
      </c>
      <c r="E3757" s="6"/>
      <c r="F3757" s="6">
        <f>E3757*0.05</f>
        <v>0</v>
      </c>
      <c r="G3757" s="6"/>
      <c r="H3757" s="5">
        <f>D3757-F3757</f>
        <v>2000</v>
      </c>
      <c r="I3757" s="4">
        <f>+I3756+G3757-H3757</f>
        <v>428868.84349999978</v>
      </c>
      <c r="J3757" s="19" t="s">
        <v>7344</v>
      </c>
      <c r="K3757" s="7"/>
      <c r="L3757" s="49" t="s">
        <v>5606</v>
      </c>
    </row>
    <row r="3758" spans="1:12" x14ac:dyDescent="0.2">
      <c r="A3758" s="105">
        <v>42766</v>
      </c>
      <c r="B3758" s="7">
        <v>8208</v>
      </c>
      <c r="C3758" s="19" t="s">
        <v>7343</v>
      </c>
      <c r="D3758" s="6">
        <v>6800</v>
      </c>
      <c r="E3758" s="6">
        <v>6800</v>
      </c>
      <c r="F3758" s="6">
        <v>250</v>
      </c>
      <c r="G3758" s="6"/>
      <c r="H3758" s="5">
        <f>D3758-F3758</f>
        <v>6550</v>
      </c>
      <c r="I3758" s="4">
        <f>+I3757+G3758-H3758</f>
        <v>422318.84349999978</v>
      </c>
      <c r="J3758" s="19" t="s">
        <v>7342</v>
      </c>
      <c r="K3758" s="7"/>
      <c r="L3758" s="49" t="s">
        <v>5606</v>
      </c>
    </row>
    <row r="3759" spans="1:12" x14ac:dyDescent="0.2">
      <c r="A3759" s="19"/>
      <c r="B3759" s="7"/>
      <c r="C3759" s="19" t="s">
        <v>7117</v>
      </c>
      <c r="D3759" s="6">
        <v>334.77</v>
      </c>
      <c r="E3759" s="6"/>
      <c r="F3759" s="6">
        <f>E3759*0.05</f>
        <v>0</v>
      </c>
      <c r="G3759" s="6"/>
      <c r="H3759" s="5">
        <f>D3759-F3759</f>
        <v>334.77</v>
      </c>
      <c r="I3759" s="4">
        <f>+I3758+G3759-H3759</f>
        <v>421984.07349999977</v>
      </c>
      <c r="J3759" s="19"/>
      <c r="K3759" s="7"/>
      <c r="L3759" s="49"/>
    </row>
    <row r="3760" spans="1:12" ht="15.75" x14ac:dyDescent="0.25">
      <c r="A3760" s="19"/>
      <c r="B3760" s="7"/>
      <c r="C3760" s="116" t="s">
        <v>7341</v>
      </c>
      <c r="D3760" s="6"/>
      <c r="E3760" s="6"/>
      <c r="F3760" s="6"/>
      <c r="G3760" s="6"/>
      <c r="H3760" s="31"/>
      <c r="I3760" s="13">
        <f>+I3759+G3760-H3760</f>
        <v>421984.07349999977</v>
      </c>
      <c r="J3760" s="19"/>
      <c r="K3760" s="7"/>
    </row>
    <row r="3761" spans="1:12" x14ac:dyDescent="0.2">
      <c r="A3761" s="105">
        <v>42767</v>
      </c>
      <c r="B3761" s="7">
        <v>8209</v>
      </c>
      <c r="C3761" s="20" t="s">
        <v>7340</v>
      </c>
      <c r="D3761" s="6">
        <v>850</v>
      </c>
      <c r="E3761" s="6">
        <v>850</v>
      </c>
      <c r="F3761" s="6">
        <f>E3761*0.05</f>
        <v>42.5</v>
      </c>
      <c r="G3761" s="6"/>
      <c r="H3761" s="5">
        <f>D3761-F3761</f>
        <v>807.5</v>
      </c>
      <c r="I3761" s="4">
        <f>+I3760+G3761-H3761</f>
        <v>421176.57349999977</v>
      </c>
      <c r="J3761" s="20" t="s">
        <v>7211</v>
      </c>
      <c r="K3761" s="7"/>
      <c r="L3761" s="49" t="s">
        <v>5606</v>
      </c>
    </row>
    <row r="3762" spans="1:12" x14ac:dyDescent="0.2">
      <c r="A3762" s="105">
        <v>42768</v>
      </c>
      <c r="B3762" s="7">
        <v>8210</v>
      </c>
      <c r="C3762" s="20" t="s">
        <v>6478</v>
      </c>
      <c r="D3762" s="6">
        <v>36201.599999999999</v>
      </c>
      <c r="E3762" s="6">
        <v>36201.599999999999</v>
      </c>
      <c r="F3762" s="6">
        <f>E3762*0.05</f>
        <v>1810.08</v>
      </c>
      <c r="G3762" s="6"/>
      <c r="H3762" s="5">
        <f>D3762-F3762</f>
        <v>34391.519999999997</v>
      </c>
      <c r="I3762" s="4">
        <f>+I3761+G3762-H3762</f>
        <v>386785.05349999975</v>
      </c>
      <c r="J3762" s="20" t="s">
        <v>7339</v>
      </c>
      <c r="K3762" s="7"/>
      <c r="L3762" s="49" t="s">
        <v>5606</v>
      </c>
    </row>
    <row r="3763" spans="1:12" x14ac:dyDescent="0.2">
      <c r="A3763" s="105">
        <v>42768</v>
      </c>
      <c r="B3763" s="7">
        <v>8211</v>
      </c>
      <c r="C3763" s="20" t="s">
        <v>6749</v>
      </c>
      <c r="D3763" s="6">
        <v>2733.44</v>
      </c>
      <c r="E3763" s="6"/>
      <c r="F3763" s="6">
        <f>E3763*0.05</f>
        <v>0</v>
      </c>
      <c r="G3763" s="6"/>
      <c r="H3763" s="5">
        <f>D3763-F3763</f>
        <v>2733.44</v>
      </c>
      <c r="I3763" s="4">
        <f>+I3762+G3763-H3763</f>
        <v>384051.61349999974</v>
      </c>
      <c r="J3763" s="20" t="s">
        <v>7338</v>
      </c>
      <c r="K3763" s="7"/>
      <c r="L3763" s="49" t="s">
        <v>5606</v>
      </c>
    </row>
    <row r="3764" spans="1:12" x14ac:dyDescent="0.2">
      <c r="A3764" s="105">
        <v>42769</v>
      </c>
      <c r="B3764" s="7">
        <v>8212</v>
      </c>
      <c r="C3764" s="20" t="s">
        <v>5790</v>
      </c>
      <c r="D3764" s="6"/>
      <c r="E3764" s="6"/>
      <c r="F3764" s="6">
        <f>E3764*0.05</f>
        <v>0</v>
      </c>
      <c r="G3764" s="6"/>
      <c r="H3764" s="5">
        <f>D3764-F3764</f>
        <v>0</v>
      </c>
      <c r="I3764" s="4">
        <f>+I3763+G3764-H3764</f>
        <v>384051.61349999974</v>
      </c>
      <c r="J3764" s="20" t="s">
        <v>5790</v>
      </c>
      <c r="K3764" s="34" t="s">
        <v>5789</v>
      </c>
    </row>
    <row r="3765" spans="1:12" x14ac:dyDescent="0.2">
      <c r="A3765" s="105">
        <v>42769</v>
      </c>
      <c r="B3765" s="7">
        <v>8213</v>
      </c>
      <c r="C3765" s="20" t="s">
        <v>7040</v>
      </c>
      <c r="D3765" s="6">
        <v>4600</v>
      </c>
      <c r="E3765" s="6">
        <v>4600</v>
      </c>
      <c r="F3765" s="6">
        <f>E3765*0.05</f>
        <v>230</v>
      </c>
      <c r="G3765" s="6"/>
      <c r="H3765" s="5">
        <f>D3765-F3765</f>
        <v>4370</v>
      </c>
      <c r="I3765" s="4">
        <f>+I3764+G3765-H3765</f>
        <v>379681.61349999974</v>
      </c>
      <c r="J3765" s="20" t="s">
        <v>7143</v>
      </c>
      <c r="K3765" s="7"/>
      <c r="L3765" s="49" t="s">
        <v>5606</v>
      </c>
    </row>
    <row r="3766" spans="1:12" x14ac:dyDescent="0.2">
      <c r="A3766" s="105">
        <v>42769</v>
      </c>
      <c r="B3766" s="7"/>
      <c r="C3766" s="19" t="s">
        <v>7187</v>
      </c>
      <c r="D3766" s="6">
        <v>299200</v>
      </c>
      <c r="E3766" s="6"/>
      <c r="F3766" s="6">
        <f>E3766*0.05</f>
        <v>0</v>
      </c>
      <c r="G3766" s="6"/>
      <c r="H3766" s="5">
        <f>D3766-F3766</f>
        <v>299200</v>
      </c>
      <c r="I3766" s="4">
        <f>+I3765+G3766-H3766</f>
        <v>80481.613499999745</v>
      </c>
      <c r="J3766" s="19" t="s">
        <v>7337</v>
      </c>
      <c r="K3766" s="7"/>
      <c r="L3766" s="49" t="s">
        <v>5606</v>
      </c>
    </row>
    <row r="3767" spans="1:12" x14ac:dyDescent="0.2">
      <c r="A3767" s="105">
        <v>42773</v>
      </c>
      <c r="B3767" s="7">
        <v>8214</v>
      </c>
      <c r="C3767" s="19" t="s">
        <v>7336</v>
      </c>
      <c r="D3767" s="6">
        <v>1200</v>
      </c>
      <c r="E3767" s="6"/>
      <c r="F3767" s="6">
        <f>E3767*0.05</f>
        <v>0</v>
      </c>
      <c r="G3767" s="6"/>
      <c r="H3767" s="5">
        <f>D3767-F3767</f>
        <v>1200</v>
      </c>
      <c r="I3767" s="4">
        <f>+I3766+G3767-H3767</f>
        <v>79281.613499999745</v>
      </c>
      <c r="J3767" s="19" t="s">
        <v>6550</v>
      </c>
      <c r="K3767" s="7"/>
      <c r="L3767" s="49" t="s">
        <v>5606</v>
      </c>
    </row>
    <row r="3768" spans="1:12" x14ac:dyDescent="0.2">
      <c r="A3768" s="105">
        <v>42773</v>
      </c>
      <c r="B3768" s="7">
        <v>8215</v>
      </c>
      <c r="C3768" s="19" t="s">
        <v>5790</v>
      </c>
      <c r="D3768" s="6"/>
      <c r="E3768" s="6"/>
      <c r="F3768" s="6">
        <f>E3768*0.05</f>
        <v>0</v>
      </c>
      <c r="G3768" s="6"/>
      <c r="H3768" s="5">
        <f>D3768-F3768</f>
        <v>0</v>
      </c>
      <c r="I3768" s="6">
        <f>+I3767+G3768-H3768</f>
        <v>79281.613499999745</v>
      </c>
      <c r="J3768" s="19" t="s">
        <v>5790</v>
      </c>
      <c r="K3768" s="7" t="s">
        <v>5789</v>
      </c>
    </row>
    <row r="3769" spans="1:12" x14ac:dyDescent="0.2">
      <c r="A3769" s="105">
        <v>42773</v>
      </c>
      <c r="B3769" s="7">
        <v>8216</v>
      </c>
      <c r="C3769" s="19" t="s">
        <v>7238</v>
      </c>
      <c r="D3769" s="6">
        <v>500</v>
      </c>
      <c r="E3769" s="6"/>
      <c r="F3769" s="6">
        <f>E3769*0.05</f>
        <v>0</v>
      </c>
      <c r="G3769" s="6"/>
      <c r="H3769" s="5">
        <f>D3769-F3769</f>
        <v>500</v>
      </c>
      <c r="I3769" s="6">
        <f>+I3768+G3769-H3769</f>
        <v>78781.613499999745</v>
      </c>
      <c r="J3769" s="19" t="s">
        <v>6550</v>
      </c>
      <c r="K3769" s="7"/>
      <c r="L3769" s="49" t="s">
        <v>5606</v>
      </c>
    </row>
    <row r="3770" spans="1:12" x14ac:dyDescent="0.2">
      <c r="A3770" s="105">
        <v>42773</v>
      </c>
      <c r="B3770" s="7">
        <v>8217</v>
      </c>
      <c r="C3770" s="19" t="s">
        <v>7252</v>
      </c>
      <c r="D3770" s="6">
        <v>500</v>
      </c>
      <c r="E3770" s="6"/>
      <c r="F3770" s="6">
        <f>E3770*0.05</f>
        <v>0</v>
      </c>
      <c r="G3770" s="6"/>
      <c r="H3770" s="5">
        <f>D3770-F3770</f>
        <v>500</v>
      </c>
      <c r="I3770" s="6">
        <f>+I3769+G3770-H3770</f>
        <v>78281.613499999745</v>
      </c>
      <c r="J3770" s="19" t="s">
        <v>6550</v>
      </c>
      <c r="K3770" s="7"/>
      <c r="L3770" s="49" t="s">
        <v>5606</v>
      </c>
    </row>
    <row r="3771" spans="1:12" x14ac:dyDescent="0.2">
      <c r="A3771" s="105">
        <v>42773</v>
      </c>
      <c r="B3771" s="7">
        <v>8218</v>
      </c>
      <c r="C3771" s="19" t="s">
        <v>7310</v>
      </c>
      <c r="D3771" s="6">
        <v>1000</v>
      </c>
      <c r="E3771" s="6"/>
      <c r="F3771" s="6">
        <f>E3771*0.05</f>
        <v>0</v>
      </c>
      <c r="G3771" s="6"/>
      <c r="H3771" s="5">
        <f>D3771-F3771</f>
        <v>1000</v>
      </c>
      <c r="I3771" s="6">
        <f>+I3770+G3771-H3771</f>
        <v>77281.613499999745</v>
      </c>
      <c r="J3771" s="19" t="s">
        <v>6550</v>
      </c>
      <c r="K3771" s="7"/>
      <c r="L3771" s="49" t="s">
        <v>5606</v>
      </c>
    </row>
    <row r="3772" spans="1:12" x14ac:dyDescent="0.2">
      <c r="A3772" s="105">
        <v>42773</v>
      </c>
      <c r="B3772" s="7">
        <v>8219</v>
      </c>
      <c r="C3772" s="19" t="s">
        <v>7335</v>
      </c>
      <c r="D3772" s="6">
        <v>1500</v>
      </c>
      <c r="E3772" s="6"/>
      <c r="F3772" s="6">
        <f>E3772*0.05</f>
        <v>0</v>
      </c>
      <c r="G3772" s="6"/>
      <c r="H3772" s="5">
        <f>D3772-F3772</f>
        <v>1500</v>
      </c>
      <c r="I3772" s="6">
        <f>+I3771+G3772-H3772</f>
        <v>75781.613499999745</v>
      </c>
      <c r="J3772" s="19" t="s">
        <v>6550</v>
      </c>
      <c r="K3772" s="7"/>
      <c r="L3772" s="49" t="s">
        <v>5606</v>
      </c>
    </row>
    <row r="3773" spans="1:12" x14ac:dyDescent="0.2">
      <c r="A3773" s="105">
        <v>42773</v>
      </c>
      <c r="B3773" s="7">
        <v>8220</v>
      </c>
      <c r="C3773" s="19" t="s">
        <v>7334</v>
      </c>
      <c r="D3773" s="6">
        <v>1000</v>
      </c>
      <c r="E3773" s="6"/>
      <c r="F3773" s="6">
        <f>E3773*0.05</f>
        <v>0</v>
      </c>
      <c r="G3773" s="6"/>
      <c r="H3773" s="5">
        <f>D3773-F3773</f>
        <v>1000</v>
      </c>
      <c r="I3773" s="6">
        <f>+I3772+G3773-H3773</f>
        <v>74781.613499999745</v>
      </c>
      <c r="J3773" s="19" t="s">
        <v>6550</v>
      </c>
      <c r="K3773" s="7"/>
      <c r="L3773" s="49" t="s">
        <v>5606</v>
      </c>
    </row>
    <row r="3774" spans="1:12" x14ac:dyDescent="0.2">
      <c r="A3774" s="105">
        <v>42773</v>
      </c>
      <c r="B3774" s="7">
        <v>8221</v>
      </c>
      <c r="C3774" s="19" t="s">
        <v>7333</v>
      </c>
      <c r="D3774" s="6">
        <v>1200</v>
      </c>
      <c r="E3774" s="6"/>
      <c r="F3774" s="6">
        <f>E3774*0.05</f>
        <v>0</v>
      </c>
      <c r="G3774" s="6"/>
      <c r="H3774" s="5">
        <f>D3774-F3774</f>
        <v>1200</v>
      </c>
      <c r="I3774" s="6">
        <f>+I3773+G3774-H3774</f>
        <v>73581.613499999745</v>
      </c>
      <c r="J3774" s="19" t="s">
        <v>6550</v>
      </c>
      <c r="K3774" s="7"/>
      <c r="L3774" s="49" t="s">
        <v>5606</v>
      </c>
    </row>
    <row r="3775" spans="1:12" x14ac:dyDescent="0.2">
      <c r="A3775" s="105">
        <v>42773</v>
      </c>
      <c r="B3775" s="7">
        <v>8222</v>
      </c>
      <c r="C3775" s="19" t="s">
        <v>7332</v>
      </c>
      <c r="D3775" s="6">
        <v>800</v>
      </c>
      <c r="E3775" s="6"/>
      <c r="F3775" s="6">
        <f>E3775*0.05</f>
        <v>0</v>
      </c>
      <c r="G3775" s="6"/>
      <c r="H3775" s="5">
        <f>D3775-F3775</f>
        <v>800</v>
      </c>
      <c r="I3775" s="6">
        <f>+I3774+G3775-H3775</f>
        <v>72781.613499999745</v>
      </c>
      <c r="J3775" s="19" t="s">
        <v>6550</v>
      </c>
      <c r="K3775" s="7"/>
      <c r="L3775" s="118" t="s">
        <v>6282</v>
      </c>
    </row>
    <row r="3776" spans="1:12" x14ac:dyDescent="0.2">
      <c r="A3776" s="105">
        <v>42773</v>
      </c>
      <c r="B3776" s="7">
        <v>8223</v>
      </c>
      <c r="C3776" s="19" t="s">
        <v>7331</v>
      </c>
      <c r="D3776" s="6">
        <v>1000</v>
      </c>
      <c r="E3776" s="6"/>
      <c r="F3776" s="6">
        <f>E3776*0.05</f>
        <v>0</v>
      </c>
      <c r="G3776" s="6"/>
      <c r="H3776" s="5">
        <f>D3776-F3776</f>
        <v>1000</v>
      </c>
      <c r="I3776" s="6">
        <f>+I3775+G3776-H3776</f>
        <v>71781.613499999745</v>
      </c>
      <c r="J3776" s="19" t="s">
        <v>6550</v>
      </c>
      <c r="K3776" s="7"/>
      <c r="L3776" s="49" t="s">
        <v>5606</v>
      </c>
    </row>
    <row r="3777" spans="1:12" x14ac:dyDescent="0.2">
      <c r="A3777" s="105">
        <v>42774</v>
      </c>
      <c r="B3777" s="7">
        <v>8224</v>
      </c>
      <c r="C3777" s="19" t="s">
        <v>120</v>
      </c>
      <c r="D3777" s="6">
        <v>18747.46</v>
      </c>
      <c r="E3777" s="6">
        <v>18747.46</v>
      </c>
      <c r="F3777" s="6">
        <v>812.6</v>
      </c>
      <c r="G3777" s="6"/>
      <c r="H3777" s="5">
        <f>D3777-F3777</f>
        <v>17934.86</v>
      </c>
      <c r="I3777" s="6">
        <f>+I3776+G3777-H3777</f>
        <v>53846.753499999744</v>
      </c>
      <c r="J3777" s="19" t="s">
        <v>7123</v>
      </c>
      <c r="K3777" s="7"/>
      <c r="L3777" s="49" t="s">
        <v>5606</v>
      </c>
    </row>
    <row r="3778" spans="1:12" x14ac:dyDescent="0.2">
      <c r="A3778" s="105">
        <v>42774</v>
      </c>
      <c r="B3778" s="7">
        <v>8225</v>
      </c>
      <c r="C3778" s="19" t="s">
        <v>5790</v>
      </c>
      <c r="D3778" s="6"/>
      <c r="E3778" s="6"/>
      <c r="F3778" s="6">
        <f>E3778*0.05</f>
        <v>0</v>
      </c>
      <c r="G3778" s="6"/>
      <c r="H3778" s="5">
        <f>D3778-F3778</f>
        <v>0</v>
      </c>
      <c r="I3778" s="6">
        <f>+I3777+G3778-H3778</f>
        <v>53846.753499999744</v>
      </c>
      <c r="J3778" s="19" t="s">
        <v>5790</v>
      </c>
      <c r="K3778" s="7" t="s">
        <v>5789</v>
      </c>
    </row>
    <row r="3779" spans="1:12" x14ac:dyDescent="0.2">
      <c r="A3779" s="105">
        <v>42774</v>
      </c>
      <c r="B3779" s="7">
        <v>8226</v>
      </c>
      <c r="C3779" s="19" t="s">
        <v>7330</v>
      </c>
      <c r="D3779" s="6">
        <v>800</v>
      </c>
      <c r="E3779" s="6"/>
      <c r="F3779" s="6">
        <f>E3779*0.05</f>
        <v>0</v>
      </c>
      <c r="G3779" s="6"/>
      <c r="H3779" s="5">
        <f>D3779-F3779</f>
        <v>800</v>
      </c>
      <c r="I3779" s="6">
        <f>+I3778+G3779-H3779</f>
        <v>53046.753499999744</v>
      </c>
      <c r="J3779" s="19" t="s">
        <v>6550</v>
      </c>
      <c r="K3779" s="7"/>
      <c r="L3779" s="49" t="s">
        <v>5606</v>
      </c>
    </row>
    <row r="3780" spans="1:12" x14ac:dyDescent="0.2">
      <c r="A3780" s="105">
        <v>42774</v>
      </c>
      <c r="B3780" s="7">
        <v>8227</v>
      </c>
      <c r="C3780" s="19" t="s">
        <v>7329</v>
      </c>
      <c r="D3780" s="6">
        <v>1000</v>
      </c>
      <c r="E3780" s="6"/>
      <c r="F3780" s="6">
        <f>E3780*0.05</f>
        <v>0</v>
      </c>
      <c r="G3780" s="6"/>
      <c r="H3780" s="5">
        <f>D3780-F3780</f>
        <v>1000</v>
      </c>
      <c r="I3780" s="6">
        <f>+I3779+G3780-H3780</f>
        <v>52046.753499999744</v>
      </c>
      <c r="J3780" s="19" t="s">
        <v>6550</v>
      </c>
      <c r="K3780" s="7"/>
      <c r="L3780" s="49" t="s">
        <v>5606</v>
      </c>
    </row>
    <row r="3781" spans="1:12" x14ac:dyDescent="0.2">
      <c r="A3781" s="105">
        <v>42774</v>
      </c>
      <c r="B3781" s="7">
        <v>8228</v>
      </c>
      <c r="C3781" s="19" t="s">
        <v>7247</v>
      </c>
      <c r="D3781" s="6">
        <v>500</v>
      </c>
      <c r="E3781" s="6"/>
      <c r="F3781" s="6">
        <f>E3781*0.05</f>
        <v>0</v>
      </c>
      <c r="G3781" s="6"/>
      <c r="H3781" s="5">
        <f>D3781-F3781</f>
        <v>500</v>
      </c>
      <c r="I3781" s="6">
        <f>+I3780+G3781-H3781</f>
        <v>51546.753499999744</v>
      </c>
      <c r="J3781" s="19" t="s">
        <v>6550</v>
      </c>
      <c r="K3781" s="7"/>
      <c r="L3781" s="49" t="s">
        <v>5606</v>
      </c>
    </row>
    <row r="3782" spans="1:12" x14ac:dyDescent="0.2">
      <c r="A3782" s="105">
        <v>42774</v>
      </c>
      <c r="B3782" s="7">
        <v>8229</v>
      </c>
      <c r="C3782" s="19" t="s">
        <v>7328</v>
      </c>
      <c r="D3782" s="6">
        <v>1000</v>
      </c>
      <c r="E3782" s="6"/>
      <c r="F3782" s="6">
        <f>E3782*0.05</f>
        <v>0</v>
      </c>
      <c r="G3782" s="6"/>
      <c r="H3782" s="5">
        <f>D3782-F3782</f>
        <v>1000</v>
      </c>
      <c r="I3782" s="6">
        <f>+I3781+G3782-H3782</f>
        <v>50546.753499999744</v>
      </c>
      <c r="J3782" s="19" t="s">
        <v>6550</v>
      </c>
      <c r="K3782" s="7"/>
      <c r="L3782" s="49" t="s">
        <v>5606</v>
      </c>
    </row>
    <row r="3783" spans="1:12" x14ac:dyDescent="0.2">
      <c r="A3783" s="105">
        <v>42774</v>
      </c>
      <c r="B3783" s="7">
        <v>8230</v>
      </c>
      <c r="C3783" s="19" t="s">
        <v>7327</v>
      </c>
      <c r="D3783" s="6">
        <v>1200</v>
      </c>
      <c r="E3783" s="6"/>
      <c r="F3783" s="6">
        <f>E3783*0.05</f>
        <v>0</v>
      </c>
      <c r="G3783" s="6"/>
      <c r="H3783" s="5">
        <f>D3783-F3783</f>
        <v>1200</v>
      </c>
      <c r="I3783" s="6">
        <f>+I3782+G3783-H3783</f>
        <v>49346.753499999744</v>
      </c>
      <c r="J3783" s="19" t="s">
        <v>6550</v>
      </c>
      <c r="K3783" s="7"/>
      <c r="L3783" s="49" t="s">
        <v>5606</v>
      </c>
    </row>
    <row r="3784" spans="1:12" x14ac:dyDescent="0.2">
      <c r="A3784" s="105">
        <v>42774</v>
      </c>
      <c r="B3784" s="7">
        <v>8231</v>
      </c>
      <c r="C3784" s="19" t="s">
        <v>7326</v>
      </c>
      <c r="D3784" s="6">
        <v>500</v>
      </c>
      <c r="E3784" s="6"/>
      <c r="F3784" s="6">
        <f>E3784*0.05</f>
        <v>0</v>
      </c>
      <c r="G3784" s="6"/>
      <c r="H3784" s="5">
        <f>D3784-F3784</f>
        <v>500</v>
      </c>
      <c r="I3784" s="6">
        <f>+I3783+G3784-H3784</f>
        <v>48846.753499999744</v>
      </c>
      <c r="J3784" s="19" t="s">
        <v>6550</v>
      </c>
      <c r="K3784" s="7"/>
      <c r="L3784" s="49" t="s">
        <v>5606</v>
      </c>
    </row>
    <row r="3785" spans="1:12" x14ac:dyDescent="0.2">
      <c r="A3785" s="105">
        <v>42774</v>
      </c>
      <c r="B3785" s="7">
        <v>8232</v>
      </c>
      <c r="C3785" s="19" t="s">
        <v>7325</v>
      </c>
      <c r="D3785" s="6">
        <v>1200</v>
      </c>
      <c r="E3785" s="6"/>
      <c r="F3785" s="6">
        <f>E3785*0.05</f>
        <v>0</v>
      </c>
      <c r="G3785" s="6"/>
      <c r="H3785" s="5">
        <f>D3785-F3785</f>
        <v>1200</v>
      </c>
      <c r="I3785" s="6">
        <f>+I3784+G3785-H3785</f>
        <v>47646.753499999744</v>
      </c>
      <c r="J3785" s="19" t="s">
        <v>6550</v>
      </c>
      <c r="K3785" s="7"/>
      <c r="L3785" s="49" t="s">
        <v>5606</v>
      </c>
    </row>
    <row r="3786" spans="1:12" x14ac:dyDescent="0.2">
      <c r="A3786" s="105">
        <v>42774</v>
      </c>
      <c r="B3786" s="7">
        <v>8233</v>
      </c>
      <c r="C3786" s="19" t="s">
        <v>2921</v>
      </c>
      <c r="D3786" s="6">
        <v>9800</v>
      </c>
      <c r="E3786" s="6"/>
      <c r="F3786" s="6">
        <f>E3786*0.05</f>
        <v>0</v>
      </c>
      <c r="G3786" s="6"/>
      <c r="H3786" s="5">
        <f>D3786-F3786</f>
        <v>9800</v>
      </c>
      <c r="I3786" s="6">
        <f>+I3785+G3786-H3786</f>
        <v>37846.753499999744</v>
      </c>
      <c r="J3786" s="19" t="s">
        <v>5941</v>
      </c>
      <c r="K3786" s="7"/>
      <c r="L3786" s="49" t="s">
        <v>5606</v>
      </c>
    </row>
    <row r="3787" spans="1:12" x14ac:dyDescent="0.2">
      <c r="A3787" s="105">
        <v>42776</v>
      </c>
      <c r="B3787" s="7">
        <v>8234</v>
      </c>
      <c r="C3787" s="19" t="s">
        <v>7040</v>
      </c>
      <c r="D3787" s="6">
        <v>4600</v>
      </c>
      <c r="E3787" s="6">
        <v>4600</v>
      </c>
      <c r="F3787" s="6">
        <f>E3787*0.05</f>
        <v>230</v>
      </c>
      <c r="G3787" s="6"/>
      <c r="H3787" s="5">
        <f>D3787-F3787</f>
        <v>4370</v>
      </c>
      <c r="I3787" s="6">
        <f>+I3786+G3787-H3787</f>
        <v>33476.753499999744</v>
      </c>
      <c r="J3787" s="19" t="s">
        <v>5791</v>
      </c>
      <c r="K3787" s="7"/>
      <c r="L3787" s="49" t="s">
        <v>5606</v>
      </c>
    </row>
    <row r="3788" spans="1:12" x14ac:dyDescent="0.2">
      <c r="A3788" s="105">
        <v>42776</v>
      </c>
      <c r="B3788" s="7">
        <v>8235</v>
      </c>
      <c r="C3788" s="19" t="s">
        <v>6973</v>
      </c>
      <c r="D3788" s="6">
        <v>1200</v>
      </c>
      <c r="E3788" s="6"/>
      <c r="F3788" s="6">
        <f>E3788*0.05</f>
        <v>0</v>
      </c>
      <c r="G3788" s="6"/>
      <c r="H3788" s="5">
        <f>D3788-F3788</f>
        <v>1200</v>
      </c>
      <c r="I3788" s="6">
        <f>+I3787+G3788-H3788</f>
        <v>32276.753499999744</v>
      </c>
      <c r="J3788" s="19" t="s">
        <v>3820</v>
      </c>
      <c r="K3788" s="7"/>
      <c r="L3788" s="49" t="s">
        <v>5606</v>
      </c>
    </row>
    <row r="3789" spans="1:12" x14ac:dyDescent="0.2">
      <c r="A3789" s="105">
        <v>42779</v>
      </c>
      <c r="B3789" s="7">
        <v>8236</v>
      </c>
      <c r="C3789" s="19" t="s">
        <v>6452</v>
      </c>
      <c r="D3789" s="6">
        <v>1500</v>
      </c>
      <c r="E3789" s="6"/>
      <c r="F3789" s="6">
        <f>E3789*0.05</f>
        <v>0</v>
      </c>
      <c r="G3789" s="6"/>
      <c r="H3789" s="5">
        <f>D3789-F3789</f>
        <v>1500</v>
      </c>
      <c r="I3789" s="6">
        <f>+I3788+G3789-H3789</f>
        <v>30776.753499999744</v>
      </c>
      <c r="J3789" s="19" t="s">
        <v>3820</v>
      </c>
      <c r="K3789" s="7"/>
      <c r="L3789" s="49" t="s">
        <v>5606</v>
      </c>
    </row>
    <row r="3790" spans="1:12" x14ac:dyDescent="0.2">
      <c r="A3790" s="105">
        <v>42782</v>
      </c>
      <c r="B3790" s="7">
        <v>8237</v>
      </c>
      <c r="C3790" s="19" t="s">
        <v>6478</v>
      </c>
      <c r="D3790" s="6">
        <v>22026</v>
      </c>
      <c r="E3790" s="6">
        <v>22026</v>
      </c>
      <c r="F3790" s="6">
        <f>E3790*0.05</f>
        <v>1101.3</v>
      </c>
      <c r="G3790" s="6"/>
      <c r="H3790" s="5">
        <f>D3790-F3790</f>
        <v>20924.7</v>
      </c>
      <c r="I3790" s="6">
        <f>+I3789+G3790-H3790</f>
        <v>9852.0534999997435</v>
      </c>
      <c r="J3790" s="19" t="s">
        <v>7324</v>
      </c>
      <c r="K3790" s="7"/>
      <c r="L3790" s="49" t="s">
        <v>5606</v>
      </c>
    </row>
    <row r="3791" spans="1:12" x14ac:dyDescent="0.2">
      <c r="A3791" s="105">
        <v>42782</v>
      </c>
      <c r="B3791" s="7">
        <v>8238</v>
      </c>
      <c r="C3791" s="19" t="s">
        <v>7040</v>
      </c>
      <c r="D3791" s="6">
        <v>4600</v>
      </c>
      <c r="E3791" s="6">
        <v>4600</v>
      </c>
      <c r="F3791" s="6">
        <f>E3791*0.05</f>
        <v>230</v>
      </c>
      <c r="G3791" s="6"/>
      <c r="H3791" s="5">
        <f>D3791-F3791</f>
        <v>4370</v>
      </c>
      <c r="I3791" s="6">
        <f>+I3790+G3791-H3791</f>
        <v>5482.0534999997435</v>
      </c>
      <c r="J3791" s="19" t="s">
        <v>5791</v>
      </c>
      <c r="K3791" s="7"/>
      <c r="L3791" s="49" t="s">
        <v>5606</v>
      </c>
    </row>
    <row r="3792" spans="1:12" x14ac:dyDescent="0.2">
      <c r="A3792" s="105">
        <v>42787</v>
      </c>
      <c r="B3792" s="7"/>
      <c r="C3792" s="20" t="s">
        <v>6097</v>
      </c>
      <c r="D3792" s="6"/>
      <c r="E3792" s="6"/>
      <c r="F3792" s="6">
        <f>E3792*0.05</f>
        <v>0</v>
      </c>
      <c r="G3792" s="6">
        <v>709511.72</v>
      </c>
      <c r="H3792" s="5">
        <f>D3792-F3792</f>
        <v>0</v>
      </c>
      <c r="I3792" s="6">
        <f>+I3791+G3792-H3792</f>
        <v>714993.77349999966</v>
      </c>
      <c r="J3792" s="19"/>
      <c r="K3792" s="7"/>
    </row>
    <row r="3793" spans="1:12" x14ac:dyDescent="0.2">
      <c r="A3793" s="105">
        <v>42790</v>
      </c>
      <c r="B3793" s="7">
        <v>8239</v>
      </c>
      <c r="C3793" s="19" t="s">
        <v>7040</v>
      </c>
      <c r="D3793" s="6">
        <v>4600</v>
      </c>
      <c r="E3793" s="6">
        <v>4600</v>
      </c>
      <c r="F3793" s="6">
        <f>E3793*0.05</f>
        <v>230</v>
      </c>
      <c r="G3793" s="6"/>
      <c r="H3793" s="5">
        <f>D3793-F3793</f>
        <v>4370</v>
      </c>
      <c r="I3793" s="6">
        <f>+I3792+G3793-H3793</f>
        <v>710623.77349999966</v>
      </c>
      <c r="J3793" s="19" t="s">
        <v>5791</v>
      </c>
      <c r="K3793" s="7"/>
      <c r="L3793" s="49" t="s">
        <v>5606</v>
      </c>
    </row>
    <row r="3794" spans="1:12" x14ac:dyDescent="0.2">
      <c r="A3794" s="105">
        <v>42794</v>
      </c>
      <c r="B3794" s="7"/>
      <c r="C3794" s="19" t="s">
        <v>6213</v>
      </c>
      <c r="D3794" s="6">
        <v>533835</v>
      </c>
      <c r="E3794" s="6"/>
      <c r="F3794" s="6">
        <f>E3794*0.05</f>
        <v>0</v>
      </c>
      <c r="G3794" s="6"/>
      <c r="H3794" s="5">
        <f>D3794-F3794</f>
        <v>533835</v>
      </c>
      <c r="I3794" s="6">
        <f>+I3793+G3794-H3794</f>
        <v>176788.77349999966</v>
      </c>
      <c r="J3794" s="19" t="s">
        <v>7323</v>
      </c>
      <c r="K3794" s="7"/>
      <c r="L3794" s="49" t="s">
        <v>5606</v>
      </c>
    </row>
    <row r="3795" spans="1:12" x14ac:dyDescent="0.2">
      <c r="A3795" s="105">
        <v>42794</v>
      </c>
      <c r="B3795" s="7">
        <v>8240</v>
      </c>
      <c r="C3795" s="19" t="s">
        <v>7252</v>
      </c>
      <c r="D3795" s="6">
        <v>7600</v>
      </c>
      <c r="E3795" s="6"/>
      <c r="F3795" s="6">
        <f>E3795*0.05</f>
        <v>0</v>
      </c>
      <c r="G3795" s="6"/>
      <c r="H3795" s="5">
        <f>D3795-F3795</f>
        <v>7600</v>
      </c>
      <c r="I3795" s="6">
        <f>+I3794+G3795-H3795</f>
        <v>169188.77349999966</v>
      </c>
      <c r="J3795" s="19" t="s">
        <v>6798</v>
      </c>
      <c r="K3795" s="7"/>
      <c r="L3795" s="49" t="s">
        <v>5606</v>
      </c>
    </row>
    <row r="3796" spans="1:12" x14ac:dyDescent="0.2">
      <c r="A3796" s="105">
        <v>42794</v>
      </c>
      <c r="B3796" s="7">
        <v>8241</v>
      </c>
      <c r="C3796" s="19" t="s">
        <v>7311</v>
      </c>
      <c r="D3796" s="6">
        <v>6600</v>
      </c>
      <c r="E3796" s="6"/>
      <c r="F3796" s="6">
        <f>E3796*0.05</f>
        <v>0</v>
      </c>
      <c r="G3796" s="6"/>
      <c r="H3796" s="5">
        <f>D3796-F3796</f>
        <v>6600</v>
      </c>
      <c r="I3796" s="6">
        <f>+I3795+G3796-H3796</f>
        <v>162588.77349999966</v>
      </c>
      <c r="J3796" s="19" t="s">
        <v>6798</v>
      </c>
      <c r="K3796" s="7"/>
      <c r="L3796" s="49" t="s">
        <v>5606</v>
      </c>
    </row>
    <row r="3797" spans="1:12" x14ac:dyDescent="0.2">
      <c r="A3797" s="105">
        <v>42794</v>
      </c>
      <c r="B3797" s="7">
        <v>8242</v>
      </c>
      <c r="C3797" s="19" t="s">
        <v>6864</v>
      </c>
      <c r="D3797" s="6">
        <v>6000</v>
      </c>
      <c r="E3797" s="6"/>
      <c r="F3797" s="6">
        <f>E3797*0.05</f>
        <v>0</v>
      </c>
      <c r="G3797" s="6"/>
      <c r="H3797" s="5">
        <f>D3797-F3797</f>
        <v>6000</v>
      </c>
      <c r="I3797" s="6">
        <f>+I3796+G3797-H3797</f>
        <v>156588.77349999966</v>
      </c>
      <c r="J3797" s="19" t="s">
        <v>6798</v>
      </c>
      <c r="K3797" s="7"/>
      <c r="L3797" s="49" t="s">
        <v>5606</v>
      </c>
    </row>
    <row r="3798" spans="1:12" x14ac:dyDescent="0.2">
      <c r="A3798" s="105">
        <v>42794</v>
      </c>
      <c r="B3798" s="7">
        <v>8243</v>
      </c>
      <c r="C3798" s="19" t="s">
        <v>5790</v>
      </c>
      <c r="D3798" s="6"/>
      <c r="E3798" s="6"/>
      <c r="F3798" s="6">
        <f>E3798*0.05</f>
        <v>0</v>
      </c>
      <c r="G3798" s="6"/>
      <c r="H3798" s="5">
        <f>D3798-F3798</f>
        <v>0</v>
      </c>
      <c r="I3798" s="6">
        <f>+I3797+G3798-H3798</f>
        <v>156588.77349999966</v>
      </c>
      <c r="J3798" s="19" t="s">
        <v>5790</v>
      </c>
      <c r="K3798" s="7" t="s">
        <v>5789</v>
      </c>
    </row>
    <row r="3799" spans="1:12" x14ac:dyDescent="0.2">
      <c r="A3799" s="105">
        <v>42794</v>
      </c>
      <c r="B3799" s="7">
        <v>8244</v>
      </c>
      <c r="C3799" s="19" t="s">
        <v>6294</v>
      </c>
      <c r="D3799" s="6">
        <v>7200</v>
      </c>
      <c r="E3799" s="6"/>
      <c r="F3799" s="6">
        <f>E3799*0.05</f>
        <v>0</v>
      </c>
      <c r="G3799" s="6"/>
      <c r="H3799" s="5">
        <f>D3799-F3799</f>
        <v>7200</v>
      </c>
      <c r="I3799" s="6">
        <f>+I3798+G3799-H3799</f>
        <v>149388.77349999966</v>
      </c>
      <c r="J3799" s="19" t="s">
        <v>7322</v>
      </c>
      <c r="K3799" s="7"/>
      <c r="L3799" s="49" t="s">
        <v>5606</v>
      </c>
    </row>
    <row r="3800" spans="1:12" x14ac:dyDescent="0.2">
      <c r="A3800" s="105">
        <v>42794</v>
      </c>
      <c r="B3800" s="7">
        <v>8245</v>
      </c>
      <c r="C3800" s="19" t="s">
        <v>7247</v>
      </c>
      <c r="D3800" s="6">
        <v>2000</v>
      </c>
      <c r="E3800" s="6"/>
      <c r="F3800" s="6">
        <f>E3800*0.05</f>
        <v>0</v>
      </c>
      <c r="G3800" s="6"/>
      <c r="H3800" s="5">
        <f>D3800-F3800</f>
        <v>2000</v>
      </c>
      <c r="I3800" s="6">
        <f>+I3799+G3800-H3800</f>
        <v>147388.77349999966</v>
      </c>
      <c r="J3800" s="19" t="s">
        <v>7251</v>
      </c>
      <c r="K3800" s="7"/>
      <c r="L3800" s="49" t="s">
        <v>5606</v>
      </c>
    </row>
    <row r="3801" spans="1:12" x14ac:dyDescent="0.2">
      <c r="A3801" s="105"/>
      <c r="B3801" s="7"/>
      <c r="C3801" s="20" t="s">
        <v>7117</v>
      </c>
      <c r="D3801" s="6">
        <v>1632.21</v>
      </c>
      <c r="E3801" s="6"/>
      <c r="F3801" s="6">
        <f>E3801*0.05</f>
        <v>0</v>
      </c>
      <c r="G3801" s="6"/>
      <c r="H3801" s="5">
        <f>D3801-F3801</f>
        <v>1632.21</v>
      </c>
      <c r="I3801" s="6">
        <f>+I3800+G3801-H3801</f>
        <v>145756.56349999967</v>
      </c>
      <c r="J3801" s="19"/>
      <c r="K3801" s="7"/>
    </row>
    <row r="3802" spans="1:12" ht="15.75" x14ac:dyDescent="0.25">
      <c r="A3802" s="19"/>
      <c r="B3802" s="7"/>
      <c r="C3802" s="117" t="s">
        <v>7321</v>
      </c>
      <c r="D3802" s="6"/>
      <c r="E3802" s="6"/>
      <c r="F3802" s="6">
        <f>E3802*0.05</f>
        <v>0</v>
      </c>
      <c r="G3802" s="6"/>
      <c r="H3802" s="5"/>
      <c r="I3802" s="13">
        <f>+I3801+G3802-H3802</f>
        <v>145756.56349999967</v>
      </c>
      <c r="J3802" s="19"/>
      <c r="K3802" s="7"/>
    </row>
    <row r="3803" spans="1:12" x14ac:dyDescent="0.2">
      <c r="A3803" s="105">
        <v>42797</v>
      </c>
      <c r="B3803" s="7">
        <v>8246</v>
      </c>
      <c r="C3803" s="20" t="s">
        <v>7320</v>
      </c>
      <c r="D3803" s="6">
        <v>4080</v>
      </c>
      <c r="E3803" s="6">
        <v>4080</v>
      </c>
      <c r="F3803" s="6">
        <f>E3803*0.05</f>
        <v>204</v>
      </c>
      <c r="G3803" s="6"/>
      <c r="H3803" s="5">
        <f>D3803-F3803</f>
        <v>3876</v>
      </c>
      <c r="I3803" s="6">
        <f>+I3802+G3803-H3803</f>
        <v>141880.56349999967</v>
      </c>
      <c r="J3803" s="20" t="s">
        <v>7319</v>
      </c>
      <c r="K3803" s="7"/>
      <c r="L3803" t="s">
        <v>5606</v>
      </c>
    </row>
    <row r="3804" spans="1:12" x14ac:dyDescent="0.2">
      <c r="A3804" s="105">
        <v>42797</v>
      </c>
      <c r="B3804" s="7">
        <v>8247</v>
      </c>
      <c r="C3804" s="20" t="s">
        <v>7040</v>
      </c>
      <c r="D3804" s="6">
        <v>4600</v>
      </c>
      <c r="E3804" s="6">
        <v>4600</v>
      </c>
      <c r="F3804" s="6">
        <f>E3804*0.05</f>
        <v>230</v>
      </c>
      <c r="G3804" s="6"/>
      <c r="H3804" s="5">
        <f>D3804-F3804</f>
        <v>4370</v>
      </c>
      <c r="I3804" s="6">
        <f>+I3803+G3804-H3804</f>
        <v>137510.56349999967</v>
      </c>
      <c r="J3804" s="20" t="s">
        <v>5791</v>
      </c>
      <c r="K3804" s="7"/>
      <c r="L3804" t="s">
        <v>5606</v>
      </c>
    </row>
    <row r="3805" spans="1:12" x14ac:dyDescent="0.2">
      <c r="A3805" s="105">
        <v>42797</v>
      </c>
      <c r="B3805" s="7">
        <v>8248</v>
      </c>
      <c r="C3805" s="20" t="s">
        <v>6291</v>
      </c>
      <c r="D3805" s="6">
        <v>9574.15</v>
      </c>
      <c r="E3805" s="6">
        <v>9574.15</v>
      </c>
      <c r="F3805" s="6">
        <f>E3805*0.05</f>
        <v>478.70749999999998</v>
      </c>
      <c r="G3805" s="6"/>
      <c r="H3805" s="5">
        <f>D3805-F3805</f>
        <v>9095.4424999999992</v>
      </c>
      <c r="I3805" s="6">
        <f>+I3804+G3805-H3805</f>
        <v>128415.12099999966</v>
      </c>
      <c r="J3805" s="20" t="s">
        <v>7170</v>
      </c>
      <c r="K3805" s="7"/>
      <c r="L3805" t="s">
        <v>5606</v>
      </c>
    </row>
    <row r="3806" spans="1:12" x14ac:dyDescent="0.2">
      <c r="A3806" s="105">
        <v>42797</v>
      </c>
      <c r="B3806" s="7">
        <v>8249</v>
      </c>
      <c r="C3806" s="20" t="s">
        <v>126</v>
      </c>
      <c r="D3806" s="6">
        <v>9146</v>
      </c>
      <c r="E3806" s="6">
        <v>9146</v>
      </c>
      <c r="F3806" s="6">
        <f>E3806*0.05</f>
        <v>457.3</v>
      </c>
      <c r="G3806" s="6"/>
      <c r="H3806" s="5">
        <f>D3806-F3806</f>
        <v>8688.7000000000007</v>
      </c>
      <c r="I3806" s="6">
        <f>+I3805+G3806-H3806</f>
        <v>119726.42099999967</v>
      </c>
      <c r="J3806" s="20" t="s">
        <v>5851</v>
      </c>
      <c r="K3806" s="7"/>
      <c r="L3806" t="s">
        <v>5606</v>
      </c>
    </row>
    <row r="3807" spans="1:12" x14ac:dyDescent="0.2">
      <c r="A3807" s="105">
        <v>42797</v>
      </c>
      <c r="B3807" s="7">
        <v>8250</v>
      </c>
      <c r="C3807" s="19" t="s">
        <v>7007</v>
      </c>
      <c r="D3807" s="6">
        <v>13500</v>
      </c>
      <c r="E3807" s="6">
        <v>13500</v>
      </c>
      <c r="F3807" s="6">
        <f>E3807*0.05</f>
        <v>675</v>
      </c>
      <c r="G3807" s="6"/>
      <c r="H3807" s="5">
        <f>D3807-F3807</f>
        <v>12825</v>
      </c>
      <c r="I3807" s="6">
        <f>+I3806+G3807-H3807</f>
        <v>106901.42099999967</v>
      </c>
      <c r="J3807" s="19" t="s">
        <v>7318</v>
      </c>
      <c r="K3807" s="7"/>
      <c r="L3807" t="s">
        <v>5606</v>
      </c>
    </row>
    <row r="3808" spans="1:12" x14ac:dyDescent="0.2">
      <c r="A3808" s="105">
        <v>42800</v>
      </c>
      <c r="B3808" s="7">
        <v>8251</v>
      </c>
      <c r="C3808" s="20" t="s">
        <v>2921</v>
      </c>
      <c r="D3808" s="6">
        <v>8400</v>
      </c>
      <c r="E3808" s="6"/>
      <c r="F3808" s="6">
        <f>E3808*0.05</f>
        <v>0</v>
      </c>
      <c r="G3808" s="6"/>
      <c r="H3808" s="5">
        <f>D3808-F3808</f>
        <v>8400</v>
      </c>
      <c r="I3808" s="6">
        <f>+I3807+G3808-H3808</f>
        <v>98501.420999999667</v>
      </c>
      <c r="J3808" s="20" t="s">
        <v>5941</v>
      </c>
      <c r="K3808" s="7"/>
      <c r="L3808" t="s">
        <v>5606</v>
      </c>
    </row>
    <row r="3809" spans="1:12" x14ac:dyDescent="0.2">
      <c r="A3809" s="105">
        <v>42801</v>
      </c>
      <c r="B3809" s="7">
        <v>8252</v>
      </c>
      <c r="C3809" s="20" t="s">
        <v>6478</v>
      </c>
      <c r="D3809" s="6">
        <v>15470.4</v>
      </c>
      <c r="E3809" s="6">
        <v>15470.4</v>
      </c>
      <c r="F3809" s="6">
        <f>E3809*0.05</f>
        <v>773.52</v>
      </c>
      <c r="G3809" s="6"/>
      <c r="H3809" s="5">
        <f>D3809-F3809</f>
        <v>14696.88</v>
      </c>
      <c r="I3809" s="6">
        <f>+I3808+G3809-H3809</f>
        <v>83804.540999999663</v>
      </c>
      <c r="J3809" s="20" t="s">
        <v>7023</v>
      </c>
      <c r="K3809" s="7"/>
      <c r="L3809" t="s">
        <v>5606</v>
      </c>
    </row>
    <row r="3810" spans="1:12" x14ac:dyDescent="0.2">
      <c r="A3810" s="105">
        <v>42802</v>
      </c>
      <c r="B3810" s="7">
        <v>8253</v>
      </c>
      <c r="C3810" s="20" t="s">
        <v>5790</v>
      </c>
      <c r="D3810" s="6"/>
      <c r="E3810" s="6"/>
      <c r="F3810" s="6">
        <f>E3810*0.05</f>
        <v>0</v>
      </c>
      <c r="G3810" s="6"/>
      <c r="H3810" s="5">
        <f>D3810-F3810</f>
        <v>0</v>
      </c>
      <c r="I3810" s="6">
        <f>+I3809+G3810-H3810</f>
        <v>83804.540999999663</v>
      </c>
      <c r="J3810" s="20" t="s">
        <v>5790</v>
      </c>
      <c r="K3810" s="34" t="s">
        <v>5789</v>
      </c>
    </row>
    <row r="3811" spans="1:12" x14ac:dyDescent="0.2">
      <c r="A3811" s="105">
        <v>42802</v>
      </c>
      <c r="B3811" s="7">
        <v>8254</v>
      </c>
      <c r="C3811" s="20" t="s">
        <v>7317</v>
      </c>
      <c r="D3811" s="6">
        <v>5981</v>
      </c>
      <c r="E3811" s="6"/>
      <c r="F3811" s="6">
        <f>E3811*0.05</f>
        <v>0</v>
      </c>
      <c r="G3811" s="6"/>
      <c r="H3811" s="5">
        <f>D3811-F3811</f>
        <v>5981</v>
      </c>
      <c r="I3811" s="6">
        <f>+I3810+G3811-H3811</f>
        <v>77823.540999999663</v>
      </c>
      <c r="J3811" s="20" t="s">
        <v>7316</v>
      </c>
      <c r="K3811" s="7"/>
      <c r="L3811" t="s">
        <v>5606</v>
      </c>
    </row>
    <row r="3812" spans="1:12" x14ac:dyDescent="0.2">
      <c r="A3812" s="105">
        <v>42802</v>
      </c>
      <c r="B3812" s="7">
        <v>8255</v>
      </c>
      <c r="C3812" s="20" t="s">
        <v>7315</v>
      </c>
      <c r="D3812" s="6">
        <v>3600</v>
      </c>
      <c r="E3812" s="6"/>
      <c r="F3812" s="6">
        <f>E3812*0.05</f>
        <v>0</v>
      </c>
      <c r="G3812" s="6"/>
      <c r="H3812" s="5">
        <f>D3812-F3812</f>
        <v>3600</v>
      </c>
      <c r="I3812" s="6">
        <f>+I3811+G3812-H3812</f>
        <v>74223.540999999663</v>
      </c>
      <c r="J3812" s="20" t="s">
        <v>7314</v>
      </c>
      <c r="K3812" s="7"/>
      <c r="L3812" t="s">
        <v>5606</v>
      </c>
    </row>
    <row r="3813" spans="1:12" x14ac:dyDescent="0.2">
      <c r="A3813" s="105">
        <v>42804</v>
      </c>
      <c r="B3813" s="7">
        <v>8256</v>
      </c>
      <c r="C3813" s="19" t="s">
        <v>7040</v>
      </c>
      <c r="D3813" s="6">
        <v>4600</v>
      </c>
      <c r="E3813" s="6">
        <v>4600</v>
      </c>
      <c r="F3813" s="6">
        <f>E3813*0.05</f>
        <v>230</v>
      </c>
      <c r="G3813" s="6"/>
      <c r="H3813" s="5">
        <f>D3813-F3813</f>
        <v>4370</v>
      </c>
      <c r="I3813" s="6">
        <f>+I3812+G3813-H3813</f>
        <v>69853.540999999663</v>
      </c>
      <c r="J3813" s="19" t="s">
        <v>5791</v>
      </c>
      <c r="K3813" s="7"/>
      <c r="L3813" t="s">
        <v>5606</v>
      </c>
    </row>
    <row r="3814" spans="1:12" x14ac:dyDescent="0.2">
      <c r="A3814" s="105">
        <v>42807</v>
      </c>
      <c r="B3814" s="7">
        <v>8257</v>
      </c>
      <c r="C3814" s="20" t="s">
        <v>2921</v>
      </c>
      <c r="D3814" s="6">
        <v>7000</v>
      </c>
      <c r="E3814" s="6"/>
      <c r="F3814" s="6">
        <f>E3814*0.05</f>
        <v>0</v>
      </c>
      <c r="G3814" s="6"/>
      <c r="H3814" s="5">
        <f>D3814-F3814</f>
        <v>7000</v>
      </c>
      <c r="I3814" s="6">
        <f>+I3813+G3814-H3814</f>
        <v>62853.540999999663</v>
      </c>
      <c r="J3814" s="20" t="s">
        <v>5941</v>
      </c>
      <c r="K3814" s="7"/>
      <c r="L3814" t="s">
        <v>5606</v>
      </c>
    </row>
    <row r="3815" spans="1:12" x14ac:dyDescent="0.2">
      <c r="A3815" s="105">
        <v>42808</v>
      </c>
      <c r="B3815" s="7">
        <v>8258</v>
      </c>
      <c r="C3815" s="20" t="s">
        <v>6452</v>
      </c>
      <c r="D3815" s="6">
        <v>1500</v>
      </c>
      <c r="E3815" s="6"/>
      <c r="F3815" s="6">
        <f>E3815*0.05</f>
        <v>0</v>
      </c>
      <c r="G3815" s="6"/>
      <c r="H3815" s="5">
        <f>D3815-F3815</f>
        <v>1500</v>
      </c>
      <c r="I3815" s="6">
        <f>+I3814+G3815-H3815</f>
        <v>61353.540999999663</v>
      </c>
      <c r="J3815" s="20" t="s">
        <v>6080</v>
      </c>
      <c r="K3815" s="7"/>
      <c r="L3815" s="49" t="s">
        <v>5606</v>
      </c>
    </row>
    <row r="3816" spans="1:12" x14ac:dyDescent="0.2">
      <c r="A3816" s="105">
        <v>42810</v>
      </c>
      <c r="B3816" s="7">
        <v>8259</v>
      </c>
      <c r="C3816" s="20" t="s">
        <v>5871</v>
      </c>
      <c r="D3816" s="6">
        <v>32360</v>
      </c>
      <c r="E3816" s="6">
        <v>32360</v>
      </c>
      <c r="F3816" s="6">
        <f>E3816*0.05</f>
        <v>1618</v>
      </c>
      <c r="G3816" s="6"/>
      <c r="H3816" s="5">
        <f>D3816-F3816</f>
        <v>30742</v>
      </c>
      <c r="I3816" s="6">
        <f>+I3815+G3816-H3816</f>
        <v>30611.540999999663</v>
      </c>
      <c r="J3816" s="20" t="s">
        <v>6794</v>
      </c>
      <c r="K3816" s="7"/>
      <c r="L3816" t="s">
        <v>5606</v>
      </c>
    </row>
    <row r="3817" spans="1:12" x14ac:dyDescent="0.2">
      <c r="A3817" s="105">
        <v>42811</v>
      </c>
      <c r="B3817" s="7">
        <v>8260</v>
      </c>
      <c r="C3817" s="20" t="s">
        <v>7040</v>
      </c>
      <c r="D3817" s="6">
        <v>4600</v>
      </c>
      <c r="E3817" s="6">
        <v>4600</v>
      </c>
      <c r="F3817" s="6">
        <f>E3817*0.05</f>
        <v>230</v>
      </c>
      <c r="G3817" s="6"/>
      <c r="H3817" s="5">
        <f>D3817-F3817</f>
        <v>4370</v>
      </c>
      <c r="I3817" s="6">
        <f>+I3816+G3817-H3817</f>
        <v>26241.540999999663</v>
      </c>
      <c r="J3817" s="20" t="s">
        <v>5791</v>
      </c>
      <c r="K3817" s="7"/>
      <c r="L3817" t="s">
        <v>5606</v>
      </c>
    </row>
    <row r="3818" spans="1:12" x14ac:dyDescent="0.2">
      <c r="A3818" s="105">
        <v>42814</v>
      </c>
      <c r="B3818" s="7">
        <v>8261</v>
      </c>
      <c r="C3818" s="19" t="s">
        <v>267</v>
      </c>
      <c r="D3818" s="6">
        <v>9800</v>
      </c>
      <c r="E3818" s="6">
        <v>9800</v>
      </c>
      <c r="F3818" s="6">
        <f>E3818*0.05</f>
        <v>490</v>
      </c>
      <c r="G3818" s="6"/>
      <c r="H3818" s="5">
        <f>D3818-F3818</f>
        <v>9310</v>
      </c>
      <c r="I3818" s="6">
        <f>+I3817+G3818-H3818</f>
        <v>16931.540999999663</v>
      </c>
      <c r="J3818" s="19" t="s">
        <v>7313</v>
      </c>
      <c r="K3818" s="7"/>
      <c r="L3818" t="s">
        <v>5606</v>
      </c>
    </row>
    <row r="3819" spans="1:12" x14ac:dyDescent="0.2">
      <c r="A3819" s="105">
        <v>42814</v>
      </c>
      <c r="B3819" s="7">
        <v>8262</v>
      </c>
      <c r="C3819" s="19" t="s">
        <v>2921</v>
      </c>
      <c r="D3819" s="6">
        <v>7000</v>
      </c>
      <c r="E3819" s="6"/>
      <c r="F3819" s="6">
        <f>E3819*0.05</f>
        <v>0</v>
      </c>
      <c r="G3819" s="6"/>
      <c r="H3819" s="5">
        <f>D3819-F3819</f>
        <v>7000</v>
      </c>
      <c r="I3819" s="6">
        <f>+I3818+G3819-H3819</f>
        <v>9931.5409999996627</v>
      </c>
      <c r="J3819" s="19" t="s">
        <v>5941</v>
      </c>
      <c r="K3819" s="7"/>
      <c r="L3819" t="s">
        <v>5606</v>
      </c>
    </row>
    <row r="3820" spans="1:12" x14ac:dyDescent="0.2">
      <c r="A3820" s="105">
        <v>42817</v>
      </c>
      <c r="B3820" s="7"/>
      <c r="C3820" s="19" t="s">
        <v>6097</v>
      </c>
      <c r="D3820" s="6"/>
      <c r="E3820" s="6"/>
      <c r="F3820" s="6">
        <f>E3820*0.05</f>
        <v>0</v>
      </c>
      <c r="G3820" s="6">
        <v>775777.2</v>
      </c>
      <c r="H3820" s="5">
        <f>D3820-F3820</f>
        <v>0</v>
      </c>
      <c r="I3820" s="6">
        <f>+I3819+G3820-H3820</f>
        <v>785708.74099999957</v>
      </c>
      <c r="J3820" s="19"/>
      <c r="K3820" s="7"/>
    </row>
    <row r="3821" spans="1:12" x14ac:dyDescent="0.2">
      <c r="A3821" s="105">
        <v>42818</v>
      </c>
      <c r="B3821" s="7">
        <v>8263</v>
      </c>
      <c r="C3821" s="19" t="s">
        <v>7040</v>
      </c>
      <c r="D3821" s="6">
        <v>4600</v>
      </c>
      <c r="E3821" s="6">
        <v>4600</v>
      </c>
      <c r="F3821" s="6">
        <f>E3821*0.05</f>
        <v>230</v>
      </c>
      <c r="G3821" s="6"/>
      <c r="H3821" s="5">
        <f>D3821-F3821</f>
        <v>4370</v>
      </c>
      <c r="I3821" s="6">
        <f>+I3820+G3821-H3821</f>
        <v>781338.74099999957</v>
      </c>
      <c r="J3821" s="19" t="s">
        <v>5791</v>
      </c>
      <c r="K3821" s="7"/>
      <c r="L3821" t="s">
        <v>5606</v>
      </c>
    </row>
    <row r="3822" spans="1:12" x14ac:dyDescent="0.2">
      <c r="A3822" s="105">
        <v>42818</v>
      </c>
      <c r="B3822" s="7">
        <v>8264</v>
      </c>
      <c r="C3822" s="19" t="s">
        <v>267</v>
      </c>
      <c r="D3822" s="6">
        <v>800</v>
      </c>
      <c r="E3822" s="6">
        <v>800</v>
      </c>
      <c r="F3822" s="6">
        <f>E3822*0.05</f>
        <v>40</v>
      </c>
      <c r="G3822" s="6"/>
      <c r="H3822" s="5">
        <f>D3822-F3822</f>
        <v>760</v>
      </c>
      <c r="I3822" s="6">
        <f>+I3821+G3822-H3822</f>
        <v>780578.74099999957</v>
      </c>
      <c r="J3822" s="19" t="s">
        <v>7312</v>
      </c>
      <c r="K3822" s="7"/>
      <c r="L3822" t="s">
        <v>5606</v>
      </c>
    </row>
    <row r="3823" spans="1:12" x14ac:dyDescent="0.2">
      <c r="A3823" s="105">
        <v>42821</v>
      </c>
      <c r="B3823" s="7">
        <v>8265</v>
      </c>
      <c r="C3823" s="19" t="s">
        <v>7247</v>
      </c>
      <c r="D3823" s="6">
        <v>2000</v>
      </c>
      <c r="E3823" s="6"/>
      <c r="F3823" s="6">
        <f>E3823*0.05</f>
        <v>0</v>
      </c>
      <c r="G3823" s="6"/>
      <c r="H3823" s="5">
        <f>D3823-F3823</f>
        <v>2000</v>
      </c>
      <c r="I3823" s="6">
        <f>+I3822+G3823-H3823</f>
        <v>778578.74099999957</v>
      </c>
      <c r="J3823" s="19" t="s">
        <v>7089</v>
      </c>
      <c r="K3823" s="7"/>
      <c r="L3823" s="49" t="s">
        <v>5606</v>
      </c>
    </row>
    <row r="3824" spans="1:12" x14ac:dyDescent="0.2">
      <c r="A3824" s="105">
        <v>42821</v>
      </c>
      <c r="B3824" s="7">
        <v>8266</v>
      </c>
      <c r="C3824" s="19" t="s">
        <v>7311</v>
      </c>
      <c r="D3824" s="6">
        <v>6600</v>
      </c>
      <c r="E3824" s="6"/>
      <c r="F3824" s="6">
        <f>E3824*0.05</f>
        <v>0</v>
      </c>
      <c r="G3824" s="6"/>
      <c r="H3824" s="5">
        <f>D3824-F3824</f>
        <v>6600</v>
      </c>
      <c r="I3824" s="6">
        <f>+I3823+G3824-H3824</f>
        <v>771978.74099999957</v>
      </c>
      <c r="J3824" s="19" t="s">
        <v>6798</v>
      </c>
      <c r="K3824" s="7"/>
      <c r="L3824" t="s">
        <v>5606</v>
      </c>
    </row>
    <row r="3825" spans="1:12" x14ac:dyDescent="0.2">
      <c r="A3825" s="105">
        <v>42821</v>
      </c>
      <c r="B3825" s="7">
        <v>8267</v>
      </c>
      <c r="C3825" s="19" t="s">
        <v>7310</v>
      </c>
      <c r="D3825" s="6">
        <v>6600</v>
      </c>
      <c r="E3825" s="6"/>
      <c r="F3825" s="6">
        <f>E3825*0.05</f>
        <v>0</v>
      </c>
      <c r="G3825" s="6"/>
      <c r="H3825" s="5">
        <f>D3825-F3825</f>
        <v>6600</v>
      </c>
      <c r="I3825" s="6">
        <f>+I3824+G3825-H3825</f>
        <v>765378.74099999957</v>
      </c>
      <c r="J3825" s="19" t="s">
        <v>6798</v>
      </c>
      <c r="K3825" s="7"/>
      <c r="L3825" t="s">
        <v>5606</v>
      </c>
    </row>
    <row r="3826" spans="1:12" x14ac:dyDescent="0.2">
      <c r="A3826" s="105">
        <v>42821</v>
      </c>
      <c r="B3826" s="7">
        <v>8268</v>
      </c>
      <c r="C3826" s="19" t="s">
        <v>6294</v>
      </c>
      <c r="D3826" s="6">
        <v>7200</v>
      </c>
      <c r="E3826" s="6"/>
      <c r="F3826" s="6">
        <f>E3826*0.05</f>
        <v>0</v>
      </c>
      <c r="G3826" s="6"/>
      <c r="H3826" s="5">
        <f>D3826-F3826</f>
        <v>7200</v>
      </c>
      <c r="I3826" s="6">
        <f>+I3825+G3826-H3826</f>
        <v>758178.74099999957</v>
      </c>
      <c r="J3826" s="19" t="s">
        <v>7309</v>
      </c>
      <c r="K3826" s="7"/>
      <c r="L3826" t="s">
        <v>5606</v>
      </c>
    </row>
    <row r="3827" spans="1:12" x14ac:dyDescent="0.2">
      <c r="A3827" s="105">
        <v>42821</v>
      </c>
      <c r="B3827" s="7">
        <v>8269</v>
      </c>
      <c r="C3827" s="19" t="s">
        <v>7252</v>
      </c>
      <c r="D3827" s="6">
        <v>9600</v>
      </c>
      <c r="E3827" s="6"/>
      <c r="F3827" s="6">
        <f>E3827*0.05</f>
        <v>0</v>
      </c>
      <c r="G3827" s="6"/>
      <c r="H3827" s="5">
        <f>D3827-F3827</f>
        <v>9600</v>
      </c>
      <c r="I3827" s="6">
        <f>+I3826+G3827-H3827</f>
        <v>748578.74099999957</v>
      </c>
      <c r="J3827" s="19" t="s">
        <v>6798</v>
      </c>
      <c r="K3827" s="7"/>
      <c r="L3827" t="s">
        <v>5606</v>
      </c>
    </row>
    <row r="3828" spans="1:12" x14ac:dyDescent="0.2">
      <c r="A3828" s="105">
        <v>42821</v>
      </c>
      <c r="B3828" s="7">
        <v>8270</v>
      </c>
      <c r="C3828" s="19" t="s">
        <v>7308</v>
      </c>
      <c r="D3828" s="6">
        <v>20000</v>
      </c>
      <c r="E3828" s="6">
        <v>20000</v>
      </c>
      <c r="F3828" s="6">
        <f>E3828*0.05</f>
        <v>1000</v>
      </c>
      <c r="G3828" s="6"/>
      <c r="H3828" s="5">
        <f>D3828-F3828</f>
        <v>19000</v>
      </c>
      <c r="I3828" s="6">
        <f>+I3827+G3828-H3828</f>
        <v>729578.74099999957</v>
      </c>
      <c r="J3828" s="19" t="s">
        <v>3089</v>
      </c>
      <c r="K3828" s="7"/>
      <c r="L3828" t="s">
        <v>5606</v>
      </c>
    </row>
    <row r="3829" spans="1:12" x14ac:dyDescent="0.2">
      <c r="A3829" s="105">
        <v>42821</v>
      </c>
      <c r="B3829" s="7"/>
      <c r="C3829" s="19" t="s">
        <v>6213</v>
      </c>
      <c r="D3829" s="6">
        <v>538748</v>
      </c>
      <c r="E3829" s="6"/>
      <c r="F3829" s="6">
        <f>E3829*0.05</f>
        <v>0</v>
      </c>
      <c r="G3829" s="6"/>
      <c r="H3829" s="5">
        <f>D3829-F3829</f>
        <v>538748</v>
      </c>
      <c r="I3829" s="6">
        <f>+I3828+G3829-H3829</f>
        <v>190830.74099999957</v>
      </c>
      <c r="J3829" s="19" t="s">
        <v>7307</v>
      </c>
      <c r="K3829" s="7"/>
      <c r="L3829" t="s">
        <v>5606</v>
      </c>
    </row>
    <row r="3830" spans="1:12" x14ac:dyDescent="0.2">
      <c r="A3830" s="105">
        <v>42823</v>
      </c>
      <c r="B3830" s="7">
        <v>8271</v>
      </c>
      <c r="C3830" s="19" t="s">
        <v>5790</v>
      </c>
      <c r="D3830" s="6"/>
      <c r="E3830" s="6"/>
      <c r="F3830" s="6">
        <f>E3830*0.05</f>
        <v>0</v>
      </c>
      <c r="G3830" s="6"/>
      <c r="H3830" s="5">
        <f>D3830-F3830</f>
        <v>0</v>
      </c>
      <c r="I3830" s="6">
        <f>+I3829+G3830-H3830</f>
        <v>190830.74099999957</v>
      </c>
      <c r="J3830" s="19" t="s">
        <v>5790</v>
      </c>
      <c r="K3830" s="7" t="s">
        <v>5789</v>
      </c>
    </row>
    <row r="3831" spans="1:12" x14ac:dyDescent="0.2">
      <c r="A3831" s="105">
        <v>42823</v>
      </c>
      <c r="B3831" s="7">
        <v>8272</v>
      </c>
      <c r="C3831" s="19" t="s">
        <v>5790</v>
      </c>
      <c r="D3831" s="6"/>
      <c r="E3831" s="6"/>
      <c r="F3831" s="6">
        <f>E3831*0.05</f>
        <v>0</v>
      </c>
      <c r="G3831" s="6"/>
      <c r="H3831" s="5">
        <f>D3831-F3831</f>
        <v>0</v>
      </c>
      <c r="I3831" s="6">
        <f>+I3830+G3831-H3831</f>
        <v>190830.74099999957</v>
      </c>
      <c r="J3831" s="19" t="s">
        <v>5790</v>
      </c>
      <c r="K3831" s="7" t="s">
        <v>5789</v>
      </c>
    </row>
    <row r="3832" spans="1:12" x14ac:dyDescent="0.2">
      <c r="A3832" s="105">
        <v>42823</v>
      </c>
      <c r="B3832" s="7">
        <v>8273</v>
      </c>
      <c r="C3832" s="19" t="s">
        <v>6226</v>
      </c>
      <c r="D3832" s="6">
        <v>18058</v>
      </c>
      <c r="E3832" s="6">
        <v>18058</v>
      </c>
      <c r="F3832" s="6">
        <f>E3832*0.05</f>
        <v>902.90000000000009</v>
      </c>
      <c r="G3832" s="6"/>
      <c r="H3832" s="5">
        <f>D3832-F3832</f>
        <v>17155.099999999999</v>
      </c>
      <c r="I3832" s="6">
        <f>+I3831+G3832-H3832</f>
        <v>173675.64099999957</v>
      </c>
      <c r="J3832" s="19" t="s">
        <v>128</v>
      </c>
      <c r="K3832" s="7"/>
      <c r="L3832" s="49" t="s">
        <v>5606</v>
      </c>
    </row>
    <row r="3833" spans="1:12" x14ac:dyDescent="0.2">
      <c r="A3833" s="105">
        <v>42823</v>
      </c>
      <c r="B3833" s="7">
        <v>8274</v>
      </c>
      <c r="C3833" s="19" t="s">
        <v>2921</v>
      </c>
      <c r="D3833" s="6">
        <v>6300</v>
      </c>
      <c r="E3833" s="6"/>
      <c r="F3833" s="6">
        <f>E3833*0.05</f>
        <v>0</v>
      </c>
      <c r="G3833" s="6"/>
      <c r="H3833" s="5">
        <f>D3833-F3833</f>
        <v>6300</v>
      </c>
      <c r="I3833" s="6">
        <f>+I3832+G3833-H3833</f>
        <v>167375.64099999957</v>
      </c>
      <c r="J3833" s="19" t="s">
        <v>5941</v>
      </c>
      <c r="K3833" s="7"/>
      <c r="L3833" s="49" t="s">
        <v>5606</v>
      </c>
    </row>
    <row r="3834" spans="1:12" x14ac:dyDescent="0.2">
      <c r="A3834" s="105">
        <v>42823</v>
      </c>
      <c r="B3834" s="7">
        <v>8275</v>
      </c>
      <c r="C3834" s="19" t="s">
        <v>7007</v>
      </c>
      <c r="D3834" s="6">
        <v>6000</v>
      </c>
      <c r="E3834" s="6">
        <v>6000</v>
      </c>
      <c r="F3834" s="6">
        <f>E3834*0.05</f>
        <v>300</v>
      </c>
      <c r="G3834" s="6"/>
      <c r="H3834" s="5">
        <f>D3834-F3834</f>
        <v>5700</v>
      </c>
      <c r="I3834" s="6">
        <f>+I3833+G3834-H3834</f>
        <v>161675.64099999957</v>
      </c>
      <c r="J3834" s="19" t="s">
        <v>7154</v>
      </c>
      <c r="K3834" s="7"/>
      <c r="L3834" t="s">
        <v>5606</v>
      </c>
    </row>
    <row r="3835" spans="1:12" x14ac:dyDescent="0.2">
      <c r="A3835" s="105">
        <v>42823</v>
      </c>
      <c r="B3835" s="7">
        <v>8276</v>
      </c>
      <c r="C3835" s="19" t="s">
        <v>7040</v>
      </c>
      <c r="D3835" s="6">
        <v>4600</v>
      </c>
      <c r="E3835" s="6">
        <v>4600</v>
      </c>
      <c r="F3835" s="6">
        <f>E3835*0.05</f>
        <v>230</v>
      </c>
      <c r="G3835" s="6"/>
      <c r="H3835" s="5">
        <f>D3835-F3835</f>
        <v>4370</v>
      </c>
      <c r="I3835" s="6">
        <f>+I3834+G3835-H3835</f>
        <v>157305.64099999957</v>
      </c>
      <c r="J3835" s="19" t="s">
        <v>5791</v>
      </c>
      <c r="K3835" s="7"/>
      <c r="L3835" s="49" t="s">
        <v>5606</v>
      </c>
    </row>
    <row r="3836" spans="1:12" x14ac:dyDescent="0.2">
      <c r="A3836" s="105">
        <v>42458</v>
      </c>
      <c r="B3836" s="7">
        <v>8277</v>
      </c>
      <c r="C3836" s="19" t="s">
        <v>7298</v>
      </c>
      <c r="D3836" s="6">
        <v>5650</v>
      </c>
      <c r="E3836" s="6"/>
      <c r="F3836" s="6">
        <f>E3836*0.05</f>
        <v>0</v>
      </c>
      <c r="G3836" s="6"/>
      <c r="H3836" s="5">
        <f>D3836-F3836</f>
        <v>5650</v>
      </c>
      <c r="I3836" s="6">
        <f>+I3835+G3836-H3836</f>
        <v>151655.64099999957</v>
      </c>
      <c r="J3836" s="19" t="s">
        <v>7306</v>
      </c>
      <c r="K3836" s="7"/>
      <c r="L3836" t="s">
        <v>5606</v>
      </c>
    </row>
    <row r="3837" spans="1:12" x14ac:dyDescent="0.2">
      <c r="A3837" s="105">
        <v>42825</v>
      </c>
      <c r="B3837" s="7">
        <v>8278</v>
      </c>
      <c r="C3837" s="19" t="s">
        <v>2921</v>
      </c>
      <c r="D3837" s="6">
        <v>7000</v>
      </c>
      <c r="E3837" s="6"/>
      <c r="F3837" s="6">
        <f>E3837*0.05</f>
        <v>0</v>
      </c>
      <c r="G3837" s="6"/>
      <c r="H3837" s="5">
        <f>D3837-F3837</f>
        <v>7000</v>
      </c>
      <c r="I3837" s="6">
        <f>+I3836+G3837-H3837</f>
        <v>144655.64099999957</v>
      </c>
      <c r="J3837" s="19" t="s">
        <v>5941</v>
      </c>
      <c r="K3837" s="7"/>
      <c r="L3837" s="49" t="s">
        <v>5606</v>
      </c>
    </row>
    <row r="3838" spans="1:12" x14ac:dyDescent="0.2">
      <c r="A3838" s="105">
        <v>42825</v>
      </c>
      <c r="B3838" s="7">
        <v>8279</v>
      </c>
      <c r="C3838" s="19" t="s">
        <v>5790</v>
      </c>
      <c r="D3838" s="6"/>
      <c r="E3838" s="6"/>
      <c r="F3838" s="6">
        <f>E3838*0.05</f>
        <v>0</v>
      </c>
      <c r="G3838" s="6"/>
      <c r="H3838" s="5">
        <f>D3838-F3838</f>
        <v>0</v>
      </c>
      <c r="I3838" s="6">
        <f>+I3837+G3838-H3838</f>
        <v>144655.64099999957</v>
      </c>
      <c r="J3838" s="19" t="s">
        <v>5790</v>
      </c>
      <c r="K3838" s="7" t="s">
        <v>5789</v>
      </c>
    </row>
    <row r="3839" spans="1:12" x14ac:dyDescent="0.2">
      <c r="A3839" s="105">
        <v>42825</v>
      </c>
      <c r="B3839" s="7">
        <v>8280</v>
      </c>
      <c r="C3839" s="19" t="s">
        <v>6651</v>
      </c>
      <c r="D3839" s="6">
        <v>23928</v>
      </c>
      <c r="E3839" s="6">
        <v>23928</v>
      </c>
      <c r="F3839" s="6">
        <f>E3839*0.05</f>
        <v>1196.4000000000001</v>
      </c>
      <c r="G3839" s="6"/>
      <c r="H3839" s="5">
        <f>D3839-F3839</f>
        <v>22731.599999999999</v>
      </c>
      <c r="I3839" s="6">
        <f>+I3838+G3839-H3839</f>
        <v>121924.04099999956</v>
      </c>
      <c r="J3839" s="19" t="s">
        <v>7023</v>
      </c>
      <c r="K3839" s="7"/>
      <c r="L3839" s="49" t="s">
        <v>5606</v>
      </c>
    </row>
    <row r="3840" spans="1:12" x14ac:dyDescent="0.2">
      <c r="A3840" s="19"/>
      <c r="B3840" s="7"/>
      <c r="C3840" s="19" t="s">
        <v>7117</v>
      </c>
      <c r="D3840" s="6">
        <v>1338.46</v>
      </c>
      <c r="E3840" s="6"/>
      <c r="F3840" s="6">
        <f>E3840*0.05</f>
        <v>0</v>
      </c>
      <c r="G3840" s="6"/>
      <c r="H3840" s="5">
        <f>D3840-F3840</f>
        <v>1338.46</v>
      </c>
      <c r="I3840" s="6">
        <f>+I3839+G3840-H3840</f>
        <v>120585.58099999955</v>
      </c>
      <c r="J3840" s="19"/>
      <c r="K3840" s="7"/>
    </row>
    <row r="3841" spans="1:12" ht="15.75" x14ac:dyDescent="0.25">
      <c r="A3841" s="19"/>
      <c r="B3841" s="7"/>
      <c r="C3841" s="116" t="s">
        <v>7305</v>
      </c>
      <c r="D3841" s="6"/>
      <c r="E3841" s="6"/>
      <c r="F3841" s="6">
        <f>E3841*0.05</f>
        <v>0</v>
      </c>
      <c r="G3841" s="6"/>
      <c r="H3841" s="5"/>
      <c r="I3841" s="13">
        <f>+I3840+G3841-H3841</f>
        <v>120585.58099999955</v>
      </c>
      <c r="J3841" s="19"/>
      <c r="K3841" s="7"/>
    </row>
    <row r="3842" spans="1:12" x14ac:dyDescent="0.2">
      <c r="A3842" s="105">
        <v>42838</v>
      </c>
      <c r="B3842" s="7">
        <v>8281</v>
      </c>
      <c r="C3842" s="19" t="s">
        <v>5790</v>
      </c>
      <c r="D3842" s="6"/>
      <c r="E3842" s="6"/>
      <c r="F3842" s="6">
        <f>E3842*0.05</f>
        <v>0</v>
      </c>
      <c r="G3842" s="6"/>
      <c r="H3842" s="5">
        <f>D3842-F3842</f>
        <v>0</v>
      </c>
      <c r="I3842" s="6">
        <f>+I3841+G3842-H3842</f>
        <v>120585.58099999955</v>
      </c>
      <c r="J3842" s="19" t="s">
        <v>5790</v>
      </c>
      <c r="K3842" s="7" t="s">
        <v>5789</v>
      </c>
    </row>
    <row r="3843" spans="1:12" x14ac:dyDescent="0.2">
      <c r="A3843" s="105">
        <v>42838</v>
      </c>
      <c r="B3843" s="7">
        <v>8282</v>
      </c>
      <c r="C3843" s="19" t="s">
        <v>6323</v>
      </c>
      <c r="D3843" s="6">
        <v>3500</v>
      </c>
      <c r="E3843" s="6">
        <v>3500</v>
      </c>
      <c r="F3843" s="6">
        <f>E3843*0.05</f>
        <v>175</v>
      </c>
      <c r="G3843" s="6"/>
      <c r="H3843" s="5">
        <f>D3843-F3843</f>
        <v>3325</v>
      </c>
      <c r="I3843" s="6">
        <f>+I3842+G3843-H3843</f>
        <v>117260.58099999955</v>
      </c>
      <c r="J3843" s="19" t="s">
        <v>7304</v>
      </c>
      <c r="K3843" s="7"/>
      <c r="L3843" s="49" t="s">
        <v>5606</v>
      </c>
    </row>
    <row r="3844" spans="1:12" x14ac:dyDescent="0.2">
      <c r="A3844" s="105">
        <v>42842</v>
      </c>
      <c r="B3844" s="7">
        <v>8283</v>
      </c>
      <c r="C3844" s="19" t="s">
        <v>6857</v>
      </c>
      <c r="D3844" s="6">
        <v>4000</v>
      </c>
      <c r="E3844" s="6"/>
      <c r="F3844" s="6">
        <f>E3844*0.05</f>
        <v>0</v>
      </c>
      <c r="G3844" s="6"/>
      <c r="H3844" s="5">
        <f>D3844-F3844</f>
        <v>4000</v>
      </c>
      <c r="I3844" s="6">
        <f>+I3843+G3844-H3844</f>
        <v>113260.58099999955</v>
      </c>
      <c r="J3844" s="19" t="s">
        <v>7303</v>
      </c>
      <c r="K3844" s="7"/>
      <c r="L3844" s="49" t="s">
        <v>5606</v>
      </c>
    </row>
    <row r="3845" spans="1:12" x14ac:dyDescent="0.2">
      <c r="A3845" s="105">
        <v>42842</v>
      </c>
      <c r="B3845" s="7">
        <v>8284</v>
      </c>
      <c r="C3845" s="19" t="s">
        <v>418</v>
      </c>
      <c r="D3845" s="6">
        <v>1200</v>
      </c>
      <c r="E3845" s="6"/>
      <c r="F3845" s="6">
        <f>E3845*0.05</f>
        <v>0</v>
      </c>
      <c r="G3845" s="6"/>
      <c r="H3845" s="5">
        <f>D3845-F3845</f>
        <v>1200</v>
      </c>
      <c r="I3845" s="6">
        <f>+I3844+G3845-H3845</f>
        <v>112060.58099999955</v>
      </c>
      <c r="J3845" s="19" t="s">
        <v>6080</v>
      </c>
      <c r="K3845" s="7"/>
      <c r="L3845" s="49" t="s">
        <v>5606</v>
      </c>
    </row>
    <row r="3846" spans="1:12" x14ac:dyDescent="0.2">
      <c r="A3846" s="105">
        <v>42842</v>
      </c>
      <c r="B3846" s="7">
        <v>8285</v>
      </c>
      <c r="C3846" s="19" t="s">
        <v>5971</v>
      </c>
      <c r="D3846" s="6">
        <v>1000</v>
      </c>
      <c r="E3846" s="6"/>
      <c r="F3846" s="6">
        <f>E3846*0.05</f>
        <v>0</v>
      </c>
      <c r="G3846" s="6"/>
      <c r="H3846" s="5">
        <f>D3846-F3846</f>
        <v>1000</v>
      </c>
      <c r="I3846" s="6">
        <f>+I3845+G3846-H3846</f>
        <v>111060.58099999955</v>
      </c>
      <c r="J3846" s="19" t="s">
        <v>6080</v>
      </c>
      <c r="K3846" s="7"/>
      <c r="L3846" s="49" t="s">
        <v>5606</v>
      </c>
    </row>
    <row r="3847" spans="1:12" x14ac:dyDescent="0.2">
      <c r="A3847" s="105">
        <v>42842</v>
      </c>
      <c r="B3847" s="7">
        <v>8286</v>
      </c>
      <c r="C3847" s="19" t="s">
        <v>7302</v>
      </c>
      <c r="D3847" s="6">
        <v>2200</v>
      </c>
      <c r="E3847" s="6"/>
      <c r="F3847" s="6">
        <f>E3847*0.05</f>
        <v>0</v>
      </c>
      <c r="G3847" s="6"/>
      <c r="H3847" s="5">
        <f>D3847-F3847</f>
        <v>2200</v>
      </c>
      <c r="I3847" s="6">
        <f>+I3846+G3847-H3847</f>
        <v>108860.58099999955</v>
      </c>
      <c r="J3847" s="19" t="s">
        <v>6467</v>
      </c>
      <c r="K3847" s="7"/>
      <c r="L3847" s="49" t="s">
        <v>5606</v>
      </c>
    </row>
    <row r="3848" spans="1:12" x14ac:dyDescent="0.2">
      <c r="A3848" s="105">
        <v>42845</v>
      </c>
      <c r="B3848" s="7">
        <v>8287</v>
      </c>
      <c r="C3848" s="19" t="s">
        <v>7040</v>
      </c>
      <c r="D3848" s="6">
        <v>4600</v>
      </c>
      <c r="E3848" s="6">
        <v>4600</v>
      </c>
      <c r="F3848" s="6">
        <f>E3848*0.05</f>
        <v>230</v>
      </c>
      <c r="G3848" s="6"/>
      <c r="H3848" s="5">
        <f>D3848-F3848</f>
        <v>4370</v>
      </c>
      <c r="I3848" s="6">
        <f>+I3847+G3848-H3848</f>
        <v>104490.58099999955</v>
      </c>
      <c r="J3848" s="19" t="s">
        <v>4235</v>
      </c>
      <c r="K3848" s="7"/>
      <c r="L3848" s="49" t="s">
        <v>5606</v>
      </c>
    </row>
    <row r="3849" spans="1:12" x14ac:dyDescent="0.2">
      <c r="A3849" s="105">
        <v>42845</v>
      </c>
      <c r="B3849" s="7">
        <v>8288</v>
      </c>
      <c r="C3849" s="19" t="s">
        <v>7040</v>
      </c>
      <c r="D3849" s="6">
        <v>4600</v>
      </c>
      <c r="E3849" s="6">
        <v>4600</v>
      </c>
      <c r="F3849" s="6">
        <f>E3849*0.05</f>
        <v>230</v>
      </c>
      <c r="G3849" s="6"/>
      <c r="H3849" s="5">
        <f>D3849-F3849</f>
        <v>4370</v>
      </c>
      <c r="I3849" s="6">
        <f>+I3848+G3849-H3849</f>
        <v>100120.58099999955</v>
      </c>
      <c r="J3849" s="19" t="s">
        <v>4235</v>
      </c>
      <c r="K3849" s="7"/>
      <c r="L3849" s="49" t="s">
        <v>5606</v>
      </c>
    </row>
    <row r="3850" spans="1:12" x14ac:dyDescent="0.2">
      <c r="A3850" s="105">
        <v>42849</v>
      </c>
      <c r="B3850" s="7">
        <v>8289</v>
      </c>
      <c r="C3850" s="19" t="s">
        <v>2921</v>
      </c>
      <c r="D3850" s="6">
        <v>8400</v>
      </c>
      <c r="E3850" s="6"/>
      <c r="F3850" s="6">
        <f>E3850*0.05</f>
        <v>0</v>
      </c>
      <c r="G3850" s="6"/>
      <c r="H3850" s="5">
        <f>D3850-F3850</f>
        <v>8400</v>
      </c>
      <c r="I3850" s="6">
        <f>+I3849+G3850-H3850</f>
        <v>91720.580999999554</v>
      </c>
      <c r="J3850" s="19" t="s">
        <v>5941</v>
      </c>
      <c r="K3850" s="7"/>
      <c r="L3850" s="49" t="s">
        <v>5606</v>
      </c>
    </row>
    <row r="3851" spans="1:12" x14ac:dyDescent="0.2">
      <c r="A3851" s="105">
        <v>42850</v>
      </c>
      <c r="B3851" s="7"/>
      <c r="C3851" s="19" t="s">
        <v>6097</v>
      </c>
      <c r="D3851" s="6"/>
      <c r="E3851" s="6"/>
      <c r="F3851" s="6">
        <f>E3851*0.05</f>
        <v>0</v>
      </c>
      <c r="G3851" s="6">
        <v>1143889.58</v>
      </c>
      <c r="H3851" s="5">
        <f>D3851-F3851</f>
        <v>0</v>
      </c>
      <c r="I3851" s="6">
        <f>+I3850+G3851-H3851</f>
        <v>1235610.1609999996</v>
      </c>
      <c r="J3851" s="19"/>
      <c r="K3851" s="7"/>
    </row>
    <row r="3852" spans="1:12" x14ac:dyDescent="0.2">
      <c r="A3852" s="105">
        <v>42851</v>
      </c>
      <c r="B3852" s="7"/>
      <c r="C3852" s="19" t="s">
        <v>6213</v>
      </c>
      <c r="D3852" s="6">
        <v>533275</v>
      </c>
      <c r="E3852" s="6"/>
      <c r="F3852" s="6">
        <f>E3852*0.05</f>
        <v>0</v>
      </c>
      <c r="G3852" s="6"/>
      <c r="H3852" s="5">
        <f>D3852-F3852</f>
        <v>533275</v>
      </c>
      <c r="I3852" s="6">
        <f>+I3851+G3852-H3852</f>
        <v>702335.16099999961</v>
      </c>
      <c r="J3852" s="19" t="s">
        <v>7301</v>
      </c>
      <c r="K3852" s="7"/>
      <c r="L3852" s="49" t="s">
        <v>5606</v>
      </c>
    </row>
    <row r="3853" spans="1:12" x14ac:dyDescent="0.2">
      <c r="A3853" s="105">
        <v>42852</v>
      </c>
      <c r="B3853" s="7">
        <v>8290</v>
      </c>
      <c r="C3853" s="19" t="s">
        <v>5790</v>
      </c>
      <c r="D3853" s="6"/>
      <c r="E3853" s="6"/>
      <c r="F3853" s="6">
        <f>E3853*0.05</f>
        <v>0</v>
      </c>
      <c r="G3853" s="6"/>
      <c r="H3853" s="5">
        <f>D3853-F3853</f>
        <v>0</v>
      </c>
      <c r="I3853" s="6">
        <f>+I3852+G3853-H3853</f>
        <v>702335.16099999961</v>
      </c>
      <c r="J3853" s="19" t="s">
        <v>5790</v>
      </c>
      <c r="K3853" s="7" t="s">
        <v>5789</v>
      </c>
    </row>
    <row r="3854" spans="1:12" x14ac:dyDescent="0.2">
      <c r="A3854" s="105">
        <v>42852</v>
      </c>
      <c r="B3854" s="7">
        <v>8291</v>
      </c>
      <c r="C3854" s="19" t="s">
        <v>5790</v>
      </c>
      <c r="D3854" s="6"/>
      <c r="E3854" s="6"/>
      <c r="F3854" s="6">
        <f>E3854*0.05</f>
        <v>0</v>
      </c>
      <c r="G3854" s="6"/>
      <c r="H3854" s="5">
        <f>D3854-F3854</f>
        <v>0</v>
      </c>
      <c r="I3854" s="6">
        <f>+I3853+G3854-H3854</f>
        <v>702335.16099999961</v>
      </c>
      <c r="J3854" s="19" t="s">
        <v>5790</v>
      </c>
      <c r="K3854" s="7" t="s">
        <v>5789</v>
      </c>
    </row>
    <row r="3855" spans="1:12" x14ac:dyDescent="0.2">
      <c r="A3855" s="105">
        <v>42852</v>
      </c>
      <c r="B3855" s="7">
        <v>8292</v>
      </c>
      <c r="C3855" s="19" t="s">
        <v>7300</v>
      </c>
      <c r="D3855" s="6">
        <v>34477.24</v>
      </c>
      <c r="E3855" s="6">
        <v>34477.24</v>
      </c>
      <c r="F3855" s="6">
        <v>1460.9</v>
      </c>
      <c r="G3855" s="6"/>
      <c r="H3855" s="5">
        <f>D3855-F3855</f>
        <v>33016.339999999997</v>
      </c>
      <c r="I3855" s="6">
        <f>+I3854+G3855-H3855</f>
        <v>669318.82099999965</v>
      </c>
      <c r="J3855" s="19" t="s">
        <v>7299</v>
      </c>
      <c r="K3855" s="7"/>
      <c r="L3855" s="49" t="s">
        <v>5606</v>
      </c>
    </row>
    <row r="3856" spans="1:12" x14ac:dyDescent="0.2">
      <c r="A3856" s="105">
        <v>42852</v>
      </c>
      <c r="B3856" s="7">
        <v>8293</v>
      </c>
      <c r="C3856" s="19" t="s">
        <v>7252</v>
      </c>
      <c r="D3856" s="6">
        <v>7600</v>
      </c>
      <c r="E3856" s="6"/>
      <c r="F3856" s="6">
        <f>E3856*0.05</f>
        <v>0</v>
      </c>
      <c r="G3856" s="6"/>
      <c r="H3856" s="5">
        <f>D3856-F3856</f>
        <v>7600</v>
      </c>
      <c r="I3856" s="6">
        <f>+I3855+G3856-H3856</f>
        <v>661718.82099999965</v>
      </c>
      <c r="J3856" s="19" t="s">
        <v>6798</v>
      </c>
      <c r="K3856" s="7"/>
      <c r="L3856" s="49" t="s">
        <v>5606</v>
      </c>
    </row>
    <row r="3857" spans="1:12" x14ac:dyDescent="0.2">
      <c r="A3857" s="105">
        <v>42852</v>
      </c>
      <c r="B3857" s="7">
        <v>8294</v>
      </c>
      <c r="C3857" s="19" t="s">
        <v>7298</v>
      </c>
      <c r="D3857" s="6">
        <v>5175</v>
      </c>
      <c r="E3857" s="6"/>
      <c r="F3857" s="6">
        <f>E3857*0.05</f>
        <v>0</v>
      </c>
      <c r="G3857" s="6"/>
      <c r="H3857" s="5">
        <f>D3857-F3857</f>
        <v>5175</v>
      </c>
      <c r="I3857" s="6">
        <f>+I3856+G3857-H3857</f>
        <v>656543.82099999965</v>
      </c>
      <c r="J3857" s="19" t="s">
        <v>7297</v>
      </c>
      <c r="K3857" s="7"/>
      <c r="L3857" s="49" t="s">
        <v>5606</v>
      </c>
    </row>
    <row r="3858" spans="1:12" x14ac:dyDescent="0.2">
      <c r="A3858" s="105">
        <v>42852</v>
      </c>
      <c r="B3858" s="7">
        <v>8295</v>
      </c>
      <c r="C3858" s="19" t="s">
        <v>7247</v>
      </c>
      <c r="D3858" s="6">
        <v>2000</v>
      </c>
      <c r="E3858" s="6"/>
      <c r="F3858" s="6">
        <f>E3858*0.05</f>
        <v>0</v>
      </c>
      <c r="G3858" s="6"/>
      <c r="H3858" s="5">
        <f>D3858-F3858</f>
        <v>2000</v>
      </c>
      <c r="I3858" s="6">
        <f>+I3857+G3858-H3858</f>
        <v>654543.82099999965</v>
      </c>
      <c r="J3858" s="19" t="s">
        <v>7296</v>
      </c>
      <c r="K3858" s="7"/>
      <c r="L3858" s="49" t="s">
        <v>5606</v>
      </c>
    </row>
    <row r="3859" spans="1:12" x14ac:dyDescent="0.2">
      <c r="A3859" s="105">
        <v>42852</v>
      </c>
      <c r="B3859" s="7">
        <v>8296</v>
      </c>
      <c r="C3859" s="19" t="s">
        <v>7194</v>
      </c>
      <c r="D3859" s="6">
        <v>8400</v>
      </c>
      <c r="E3859" s="6"/>
      <c r="F3859" s="6">
        <f>E3859*0.05</f>
        <v>0</v>
      </c>
      <c r="G3859" s="6"/>
      <c r="H3859" s="5">
        <f>D3859-F3859</f>
        <v>8400</v>
      </c>
      <c r="I3859" s="6">
        <f>+I3858+G3859-H3859</f>
        <v>646143.82099999965</v>
      </c>
      <c r="J3859" s="19" t="s">
        <v>6700</v>
      </c>
      <c r="K3859" s="7"/>
      <c r="L3859" s="49" t="s">
        <v>5606</v>
      </c>
    </row>
    <row r="3860" spans="1:12" x14ac:dyDescent="0.2">
      <c r="A3860" s="105">
        <v>42853</v>
      </c>
      <c r="B3860" s="7">
        <v>8297</v>
      </c>
      <c r="C3860" s="19" t="s">
        <v>7040</v>
      </c>
      <c r="D3860" s="6">
        <v>4920</v>
      </c>
      <c r="E3860" s="6">
        <v>4920</v>
      </c>
      <c r="F3860" s="6">
        <f>E3860*0.05</f>
        <v>246</v>
      </c>
      <c r="G3860" s="6"/>
      <c r="H3860" s="5">
        <f>D3860-F3860</f>
        <v>4674</v>
      </c>
      <c r="I3860" s="6">
        <f>+I3859+G3860-H3860</f>
        <v>641469.82099999965</v>
      </c>
      <c r="J3860" s="19" t="s">
        <v>5791</v>
      </c>
      <c r="K3860" s="7"/>
      <c r="L3860" s="49" t="s">
        <v>5606</v>
      </c>
    </row>
    <row r="3861" spans="1:12" x14ac:dyDescent="0.2">
      <c r="A3861" s="105">
        <v>42853</v>
      </c>
      <c r="B3861" s="7">
        <v>8298</v>
      </c>
      <c r="C3861" s="19" t="s">
        <v>7040</v>
      </c>
      <c r="D3861" s="6">
        <v>4600</v>
      </c>
      <c r="E3861" s="6">
        <v>4600</v>
      </c>
      <c r="F3861" s="6">
        <f>E3861*0.05</f>
        <v>230</v>
      </c>
      <c r="G3861" s="6"/>
      <c r="H3861" s="5">
        <f>D3861-F3861</f>
        <v>4370</v>
      </c>
      <c r="I3861" s="6">
        <f>+I3860+G3861-H3861</f>
        <v>637099.82099999965</v>
      </c>
      <c r="J3861" s="19" t="s">
        <v>5791</v>
      </c>
      <c r="K3861" s="7"/>
      <c r="L3861" s="49" t="s">
        <v>5606</v>
      </c>
    </row>
    <row r="3862" spans="1:12" x14ac:dyDescent="0.2">
      <c r="A3862" s="105">
        <v>42853</v>
      </c>
      <c r="B3862" s="7">
        <v>8299</v>
      </c>
      <c r="C3862" s="19" t="s">
        <v>6294</v>
      </c>
      <c r="D3862" s="6">
        <v>5000</v>
      </c>
      <c r="E3862" s="6"/>
      <c r="F3862" s="6">
        <f>E3862*0.05</f>
        <v>0</v>
      </c>
      <c r="G3862" s="6"/>
      <c r="H3862" s="5">
        <f>D3862-F3862</f>
        <v>5000</v>
      </c>
      <c r="I3862" s="6">
        <f>+I3861+G3862-H3862</f>
        <v>632099.82099999965</v>
      </c>
      <c r="J3862" s="19" t="s">
        <v>7167</v>
      </c>
      <c r="K3862" s="7"/>
      <c r="L3862" s="49" t="s">
        <v>5606</v>
      </c>
    </row>
    <row r="3863" spans="1:12" x14ac:dyDescent="0.2">
      <c r="A3863" s="105">
        <v>42853</v>
      </c>
      <c r="B3863" s="7">
        <v>8300</v>
      </c>
      <c r="C3863" s="19" t="s">
        <v>7127</v>
      </c>
      <c r="D3863" s="6">
        <v>5000</v>
      </c>
      <c r="E3863" s="6"/>
      <c r="F3863" s="6">
        <f>E3863*0.05</f>
        <v>0</v>
      </c>
      <c r="G3863" s="6"/>
      <c r="H3863" s="5">
        <f>D3863-F3863</f>
        <v>5000</v>
      </c>
      <c r="I3863" s="6">
        <f>+I3862+G3863-H3863</f>
        <v>627099.82099999965</v>
      </c>
      <c r="J3863" s="19" t="s">
        <v>7167</v>
      </c>
      <c r="K3863" s="7"/>
      <c r="L3863" s="49" t="s">
        <v>5606</v>
      </c>
    </row>
    <row r="3864" spans="1:12" x14ac:dyDescent="0.2">
      <c r="A3864" s="105">
        <v>42853</v>
      </c>
      <c r="B3864" s="7">
        <v>8301</v>
      </c>
      <c r="C3864" s="19" t="s">
        <v>6701</v>
      </c>
      <c r="D3864" s="6">
        <v>5000</v>
      </c>
      <c r="E3864" s="6"/>
      <c r="F3864" s="6">
        <f>E3864*0.05</f>
        <v>0</v>
      </c>
      <c r="G3864" s="6"/>
      <c r="H3864" s="5">
        <f>D3864-F3864</f>
        <v>5000</v>
      </c>
      <c r="I3864" s="6">
        <f>+I3863+G3864-H3864</f>
        <v>622099.82099999965</v>
      </c>
      <c r="J3864" s="19" t="s">
        <v>7167</v>
      </c>
      <c r="K3864" s="7"/>
      <c r="L3864" s="49" t="s">
        <v>5606</v>
      </c>
    </row>
    <row r="3865" spans="1:12" x14ac:dyDescent="0.2">
      <c r="A3865" s="105">
        <v>42853</v>
      </c>
      <c r="B3865" s="7">
        <v>8302</v>
      </c>
      <c r="C3865" s="19" t="s">
        <v>7295</v>
      </c>
      <c r="D3865" s="6">
        <v>5000</v>
      </c>
      <c r="E3865" s="6"/>
      <c r="F3865" s="6">
        <f>E3865*0.05</f>
        <v>0</v>
      </c>
      <c r="G3865" s="6"/>
      <c r="H3865" s="5">
        <f>D3865-F3865</f>
        <v>5000</v>
      </c>
      <c r="I3865" s="6">
        <f>+I3864+G3865-H3865</f>
        <v>617099.82099999965</v>
      </c>
      <c r="J3865" s="19" t="s">
        <v>7167</v>
      </c>
      <c r="K3865" s="7"/>
      <c r="L3865" s="49" t="s">
        <v>5606</v>
      </c>
    </row>
    <row r="3866" spans="1:12" x14ac:dyDescent="0.2">
      <c r="A3866" s="105">
        <v>42853</v>
      </c>
      <c r="B3866" s="7">
        <v>8303</v>
      </c>
      <c r="C3866" s="19" t="s">
        <v>6253</v>
      </c>
      <c r="D3866" s="6">
        <v>7600</v>
      </c>
      <c r="E3866" s="6"/>
      <c r="F3866" s="6">
        <f>E3866*0.05</f>
        <v>0</v>
      </c>
      <c r="G3866" s="6"/>
      <c r="H3866" s="5">
        <f>D3866-F3866</f>
        <v>7600</v>
      </c>
      <c r="I3866" s="6">
        <f>+I3865+G3866-H3866</f>
        <v>609499.82099999965</v>
      </c>
      <c r="J3866" s="19" t="s">
        <v>7195</v>
      </c>
      <c r="K3866" s="7"/>
      <c r="L3866" s="49" t="s">
        <v>5606</v>
      </c>
    </row>
    <row r="3867" spans="1:12" x14ac:dyDescent="0.2">
      <c r="A3867" s="105">
        <v>42853</v>
      </c>
      <c r="B3867" s="7">
        <v>8304</v>
      </c>
      <c r="C3867" s="19" t="s">
        <v>7078</v>
      </c>
      <c r="D3867" s="6">
        <v>6600</v>
      </c>
      <c r="E3867" s="6"/>
      <c r="F3867" s="6">
        <f>E3867*0.05</f>
        <v>0</v>
      </c>
      <c r="G3867" s="6"/>
      <c r="H3867" s="5">
        <f>D3867-F3867</f>
        <v>6600</v>
      </c>
      <c r="I3867" s="6">
        <f>+I3866+G3867-H3867</f>
        <v>602899.82099999965</v>
      </c>
      <c r="J3867" s="19" t="s">
        <v>7195</v>
      </c>
      <c r="K3867" s="7"/>
      <c r="L3867" s="49" t="s">
        <v>5606</v>
      </c>
    </row>
    <row r="3868" spans="1:12" x14ac:dyDescent="0.2">
      <c r="A3868" s="105">
        <v>42853</v>
      </c>
      <c r="B3868" s="7">
        <v>8305</v>
      </c>
      <c r="C3868" s="19" t="s">
        <v>5790</v>
      </c>
      <c r="D3868" s="6"/>
      <c r="E3868" s="6"/>
      <c r="F3868" s="6">
        <f>E3868*0.05</f>
        <v>0</v>
      </c>
      <c r="G3868" s="6"/>
      <c r="H3868" s="5">
        <f>D3868-F3868</f>
        <v>0</v>
      </c>
      <c r="I3868" s="6">
        <f>+I3867+G3868-H3868</f>
        <v>602899.82099999965</v>
      </c>
      <c r="J3868" s="19" t="s">
        <v>5790</v>
      </c>
      <c r="K3868" s="7" t="s">
        <v>5789</v>
      </c>
    </row>
    <row r="3869" spans="1:12" x14ac:dyDescent="0.2">
      <c r="A3869" s="105">
        <v>42853</v>
      </c>
      <c r="B3869" s="7">
        <v>8306</v>
      </c>
      <c r="C3869" s="19" t="s">
        <v>120</v>
      </c>
      <c r="D3869" s="6">
        <v>22834.94</v>
      </c>
      <c r="E3869" s="6">
        <v>22834.94</v>
      </c>
      <c r="F3869" s="6">
        <v>998.91</v>
      </c>
      <c r="G3869" s="6"/>
      <c r="H3869" s="5">
        <f>D3869-F3869</f>
        <v>21836.03</v>
      </c>
      <c r="I3869" s="6">
        <f>+I3868+G3869-H3869</f>
        <v>581063.79099999962</v>
      </c>
      <c r="J3869" s="19" t="s">
        <v>273</v>
      </c>
      <c r="K3869" s="7"/>
      <c r="L3869" s="49" t="s">
        <v>5606</v>
      </c>
    </row>
    <row r="3870" spans="1:12" x14ac:dyDescent="0.2">
      <c r="A3870" s="105">
        <v>42853</v>
      </c>
      <c r="B3870" s="7">
        <v>8307</v>
      </c>
      <c r="C3870" s="19" t="s">
        <v>7294</v>
      </c>
      <c r="D3870" s="6">
        <v>13800</v>
      </c>
      <c r="E3870" s="6">
        <v>13800</v>
      </c>
      <c r="F3870" s="6">
        <f>E3870*0.05</f>
        <v>690</v>
      </c>
      <c r="G3870" s="6"/>
      <c r="H3870" s="5">
        <f>D3870-F3870</f>
        <v>13110</v>
      </c>
      <c r="I3870" s="6">
        <f>+I3869+G3870-H3870</f>
        <v>567953.79099999962</v>
      </c>
      <c r="J3870" s="19" t="s">
        <v>2030</v>
      </c>
      <c r="K3870" s="7"/>
      <c r="L3870" s="49" t="s">
        <v>5606</v>
      </c>
    </row>
    <row r="3871" spans="1:12" x14ac:dyDescent="0.2">
      <c r="A3871" s="105">
        <v>42853</v>
      </c>
      <c r="B3871" s="7">
        <v>8308</v>
      </c>
      <c r="C3871" s="19" t="s">
        <v>6291</v>
      </c>
      <c r="D3871" s="6">
        <v>14844</v>
      </c>
      <c r="E3871" s="6">
        <v>14844</v>
      </c>
      <c r="F3871" s="6">
        <f>E3871*0.05</f>
        <v>742.2</v>
      </c>
      <c r="G3871" s="6"/>
      <c r="H3871" s="5">
        <f>D3871-F3871</f>
        <v>14101.8</v>
      </c>
      <c r="I3871" s="6">
        <f>+I3870+G3871-H3871</f>
        <v>553851.99099999957</v>
      </c>
      <c r="J3871" s="19" t="s">
        <v>7170</v>
      </c>
      <c r="K3871" s="7"/>
      <c r="L3871" s="49" t="s">
        <v>5606</v>
      </c>
    </row>
    <row r="3872" spans="1:12" x14ac:dyDescent="0.2">
      <c r="A3872" s="105">
        <v>42853</v>
      </c>
      <c r="B3872" s="7">
        <v>8309</v>
      </c>
      <c r="C3872" s="19" t="s">
        <v>5790</v>
      </c>
      <c r="D3872" s="6"/>
      <c r="E3872" s="6"/>
      <c r="F3872" s="6">
        <f>E3872*0.05</f>
        <v>0</v>
      </c>
      <c r="G3872" s="6"/>
      <c r="H3872" s="5">
        <f>D3872-F3872</f>
        <v>0</v>
      </c>
      <c r="I3872" s="6">
        <f>+I3871+G3872-H3872</f>
        <v>553851.99099999957</v>
      </c>
      <c r="J3872" s="19" t="s">
        <v>5790</v>
      </c>
      <c r="K3872" s="7" t="s">
        <v>5789</v>
      </c>
      <c r="L3872" s="49"/>
    </row>
    <row r="3873" spans="1:12" x14ac:dyDescent="0.2">
      <c r="A3873" s="105">
        <v>42853</v>
      </c>
      <c r="B3873" s="7">
        <v>8310</v>
      </c>
      <c r="C3873" s="19" t="s">
        <v>5871</v>
      </c>
      <c r="D3873" s="6">
        <v>20000</v>
      </c>
      <c r="E3873" s="6">
        <v>20000</v>
      </c>
      <c r="F3873" s="6">
        <f>E3873*0.05</f>
        <v>1000</v>
      </c>
      <c r="G3873" s="6"/>
      <c r="H3873" s="5">
        <f>D3873-F3873</f>
        <v>19000</v>
      </c>
      <c r="I3873" s="6">
        <f>+I3872+G3873-H3873</f>
        <v>534851.99099999957</v>
      </c>
      <c r="J3873" s="19" t="s">
        <v>7293</v>
      </c>
      <c r="K3873" s="7"/>
      <c r="L3873" s="49" t="s">
        <v>5606</v>
      </c>
    </row>
    <row r="3874" spans="1:12" x14ac:dyDescent="0.2">
      <c r="A3874" s="105">
        <v>42853</v>
      </c>
      <c r="B3874" s="7">
        <v>8311</v>
      </c>
      <c r="C3874" s="19" t="s">
        <v>126</v>
      </c>
      <c r="D3874" s="6">
        <v>7372</v>
      </c>
      <c r="E3874" s="6">
        <v>7372</v>
      </c>
      <c r="F3874" s="6">
        <f>E3874*0.05</f>
        <v>368.6</v>
      </c>
      <c r="G3874" s="6"/>
      <c r="H3874" s="5">
        <f>D3874-F3874</f>
        <v>7003.4</v>
      </c>
      <c r="I3874" s="6">
        <f>+I3873+G3874-H3874</f>
        <v>527848.59099999955</v>
      </c>
      <c r="J3874" s="19" t="s">
        <v>5851</v>
      </c>
      <c r="K3874" s="7"/>
      <c r="L3874" s="49" t="s">
        <v>5606</v>
      </c>
    </row>
    <row r="3875" spans="1:12" x14ac:dyDescent="0.2">
      <c r="A3875" s="105">
        <v>42853</v>
      </c>
      <c r="B3875" s="7">
        <v>8312</v>
      </c>
      <c r="C3875" s="19" t="s">
        <v>6226</v>
      </c>
      <c r="D3875" s="6">
        <v>16473.75</v>
      </c>
      <c r="E3875" s="6">
        <v>16473.75</v>
      </c>
      <c r="F3875" s="6">
        <f>E3875*0.05</f>
        <v>823.6875</v>
      </c>
      <c r="G3875" s="6"/>
      <c r="H3875" s="5">
        <f>D3875-F3875</f>
        <v>15650.0625</v>
      </c>
      <c r="I3875" s="6">
        <f>+I3874+G3875-H3875</f>
        <v>512198.52849999955</v>
      </c>
      <c r="J3875" s="19" t="s">
        <v>128</v>
      </c>
      <c r="K3875" s="7"/>
      <c r="L3875" s="49" t="s">
        <v>5606</v>
      </c>
    </row>
    <row r="3876" spans="1:12" x14ac:dyDescent="0.2">
      <c r="A3876" s="105">
        <v>42853</v>
      </c>
      <c r="B3876" s="7">
        <v>8313</v>
      </c>
      <c r="C3876" s="19" t="s">
        <v>7292</v>
      </c>
      <c r="D3876" s="6">
        <v>1600</v>
      </c>
      <c r="E3876" s="6">
        <v>1600</v>
      </c>
      <c r="F3876" s="6">
        <v>160</v>
      </c>
      <c r="G3876" s="6"/>
      <c r="H3876" s="5">
        <f>D3876-F3876</f>
        <v>1440</v>
      </c>
      <c r="I3876" s="6">
        <f>+I3875+G3876-H3876</f>
        <v>510758.52849999955</v>
      </c>
      <c r="J3876" s="19" t="s">
        <v>7291</v>
      </c>
      <c r="K3876" s="7"/>
      <c r="L3876" s="49" t="s">
        <v>5606</v>
      </c>
    </row>
    <row r="3877" spans="1:12" x14ac:dyDescent="0.2">
      <c r="A3877" s="105">
        <v>42853</v>
      </c>
      <c r="B3877" s="7">
        <v>8314</v>
      </c>
      <c r="C3877" s="19" t="s">
        <v>418</v>
      </c>
      <c r="D3877" s="6">
        <v>1000</v>
      </c>
      <c r="E3877" s="6"/>
      <c r="F3877" s="6">
        <f>E3877*0.05</f>
        <v>0</v>
      </c>
      <c r="G3877" s="6"/>
      <c r="H3877" s="5">
        <f>D3877-F3877</f>
        <v>1000</v>
      </c>
      <c r="I3877" s="6">
        <f>+I3876+G3877-H3877</f>
        <v>509758.52849999955</v>
      </c>
      <c r="J3877" s="19" t="s">
        <v>6080</v>
      </c>
      <c r="K3877" s="7"/>
      <c r="L3877" s="49" t="s">
        <v>5606</v>
      </c>
    </row>
    <row r="3878" spans="1:12" x14ac:dyDescent="0.2">
      <c r="A3878" s="105">
        <v>42853</v>
      </c>
      <c r="B3878" s="7">
        <v>8315</v>
      </c>
      <c r="C3878" s="19" t="s">
        <v>5971</v>
      </c>
      <c r="D3878" s="6">
        <v>1700</v>
      </c>
      <c r="E3878" s="6"/>
      <c r="F3878" s="6">
        <f>E3878*0.05</f>
        <v>0</v>
      </c>
      <c r="G3878" s="6"/>
      <c r="H3878" s="5">
        <f>D3878-F3878</f>
        <v>1700</v>
      </c>
      <c r="I3878" s="6">
        <f>+I3877+G3878-H3878</f>
        <v>508058.52849999955</v>
      </c>
      <c r="J3878" s="19" t="s">
        <v>6080</v>
      </c>
      <c r="K3878" s="7"/>
      <c r="L3878" s="49" t="s">
        <v>5606</v>
      </c>
    </row>
    <row r="3879" spans="1:12" x14ac:dyDescent="0.2">
      <c r="A3879" s="105">
        <v>42853</v>
      </c>
      <c r="B3879" s="7">
        <v>8316</v>
      </c>
      <c r="C3879" s="19" t="s">
        <v>5897</v>
      </c>
      <c r="D3879" s="6">
        <v>300</v>
      </c>
      <c r="E3879" s="6"/>
      <c r="F3879" s="6">
        <f>E3879*0.05</f>
        <v>0</v>
      </c>
      <c r="G3879" s="6"/>
      <c r="H3879" s="5">
        <f>D3879-F3879</f>
        <v>300</v>
      </c>
      <c r="I3879" s="6">
        <f>+I3878+G3879-H3879</f>
        <v>507758.52849999955</v>
      </c>
      <c r="J3879" s="19" t="s">
        <v>6080</v>
      </c>
      <c r="K3879" s="7"/>
      <c r="L3879" s="49" t="s">
        <v>5606</v>
      </c>
    </row>
    <row r="3880" spans="1:12" x14ac:dyDescent="0.2">
      <c r="A3880" s="105">
        <v>42853</v>
      </c>
      <c r="B3880" s="7">
        <v>8317</v>
      </c>
      <c r="C3880" s="19" t="s">
        <v>6814</v>
      </c>
      <c r="D3880" s="6">
        <v>1000</v>
      </c>
      <c r="E3880" s="6"/>
      <c r="F3880" s="6">
        <f>E3880*0.05</f>
        <v>0</v>
      </c>
      <c r="G3880" s="6"/>
      <c r="H3880" s="5">
        <f>D3880-F3880</f>
        <v>1000</v>
      </c>
      <c r="I3880" s="6">
        <f>+I3879+G3880-H3880</f>
        <v>506758.52849999955</v>
      </c>
      <c r="J3880" s="19" t="s">
        <v>6080</v>
      </c>
      <c r="K3880" s="7"/>
      <c r="L3880" s="49" t="s">
        <v>5606</v>
      </c>
    </row>
    <row r="3881" spans="1:12" x14ac:dyDescent="0.2">
      <c r="A3881" s="105">
        <v>42853</v>
      </c>
      <c r="B3881" s="7">
        <v>8318</v>
      </c>
      <c r="C3881" s="19" t="s">
        <v>7290</v>
      </c>
      <c r="D3881" s="6">
        <v>1000</v>
      </c>
      <c r="E3881" s="6"/>
      <c r="F3881" s="6">
        <f>E3881*0.05</f>
        <v>0</v>
      </c>
      <c r="G3881" s="6"/>
      <c r="H3881" s="5">
        <f>D3881-F3881</f>
        <v>1000</v>
      </c>
      <c r="I3881" s="6">
        <f>+I3880+G3881-H3881</f>
        <v>505758.52849999955</v>
      </c>
      <c r="J3881" s="19" t="s">
        <v>6080</v>
      </c>
      <c r="K3881" s="7"/>
      <c r="L3881" s="49" t="s">
        <v>5606</v>
      </c>
    </row>
    <row r="3882" spans="1:12" x14ac:dyDescent="0.2">
      <c r="A3882" s="105"/>
      <c r="B3882" s="7"/>
      <c r="C3882" s="19" t="s">
        <v>7117</v>
      </c>
      <c r="D3882" s="6">
        <v>1227.99</v>
      </c>
      <c r="E3882" s="6"/>
      <c r="F3882" s="6"/>
      <c r="G3882" s="6"/>
      <c r="H3882" s="5">
        <f>D3882-F3882</f>
        <v>1227.99</v>
      </c>
      <c r="I3882" s="6">
        <f>+I3881+G3882-H3882</f>
        <v>504530.53849999956</v>
      </c>
      <c r="J3882" s="19"/>
      <c r="K3882" s="7"/>
    </row>
    <row r="3883" spans="1:12" ht="15.75" x14ac:dyDescent="0.25">
      <c r="A3883" s="105"/>
      <c r="B3883" s="7"/>
      <c r="C3883" s="116" t="s">
        <v>7289</v>
      </c>
      <c r="D3883" s="6"/>
      <c r="E3883" s="6"/>
      <c r="F3883" s="6"/>
      <c r="G3883" s="6"/>
      <c r="H3883" s="64"/>
      <c r="I3883" s="13">
        <f>+I3882+G3883-H3883</f>
        <v>504530.53849999956</v>
      </c>
      <c r="J3883" s="19"/>
      <c r="K3883" s="7"/>
    </row>
    <row r="3884" spans="1:12" x14ac:dyDescent="0.2">
      <c r="A3884" s="105">
        <v>42859</v>
      </c>
      <c r="B3884" s="7">
        <v>8319</v>
      </c>
      <c r="C3884" s="19" t="s">
        <v>5790</v>
      </c>
      <c r="D3884" s="6"/>
      <c r="E3884" s="6"/>
      <c r="F3884" s="6">
        <f>E3884*0.05</f>
        <v>0</v>
      </c>
      <c r="G3884" s="6"/>
      <c r="H3884" s="5">
        <f>D3884-F3884</f>
        <v>0</v>
      </c>
      <c r="I3884" s="6">
        <f>+I3883+G3884-H3884</f>
        <v>504530.53849999956</v>
      </c>
      <c r="J3884" s="19" t="s">
        <v>5790</v>
      </c>
      <c r="K3884" s="7" t="s">
        <v>5789</v>
      </c>
    </row>
    <row r="3885" spans="1:12" x14ac:dyDescent="0.2">
      <c r="A3885" s="105">
        <v>42859</v>
      </c>
      <c r="B3885" s="7">
        <v>8320</v>
      </c>
      <c r="C3885" s="19" t="s">
        <v>7288</v>
      </c>
      <c r="D3885" s="6">
        <v>2241</v>
      </c>
      <c r="E3885" s="6"/>
      <c r="F3885" s="6">
        <f>E3885*0.05</f>
        <v>0</v>
      </c>
      <c r="G3885" s="6"/>
      <c r="H3885" s="5">
        <f>D3885-F3885</f>
        <v>2241</v>
      </c>
      <c r="I3885" s="6">
        <f>+I3884+G3885-H3885</f>
        <v>502289.53849999956</v>
      </c>
      <c r="J3885" s="19" t="s">
        <v>7279</v>
      </c>
      <c r="K3885" s="7"/>
      <c r="L3885" t="s">
        <v>5606</v>
      </c>
    </row>
    <row r="3886" spans="1:12" x14ac:dyDescent="0.2">
      <c r="A3886" s="105">
        <v>42859</v>
      </c>
      <c r="B3886" s="7">
        <v>8321</v>
      </c>
      <c r="C3886" s="19" t="s">
        <v>7287</v>
      </c>
      <c r="D3886" s="6">
        <v>1836</v>
      </c>
      <c r="E3886" s="6"/>
      <c r="F3886" s="6">
        <f>E3886*0.05</f>
        <v>0</v>
      </c>
      <c r="G3886" s="6"/>
      <c r="H3886" s="5">
        <f>D3886-F3886</f>
        <v>1836</v>
      </c>
      <c r="I3886" s="6">
        <f>+I3885+G3886-H3886</f>
        <v>500453.53849999956</v>
      </c>
      <c r="J3886" s="19" t="s">
        <v>7279</v>
      </c>
      <c r="K3886" s="7"/>
      <c r="L3886" t="s">
        <v>5606</v>
      </c>
    </row>
    <row r="3887" spans="1:12" x14ac:dyDescent="0.2">
      <c r="A3887" s="105">
        <v>42859</v>
      </c>
      <c r="B3887" s="7">
        <v>8322</v>
      </c>
      <c r="C3887" s="19" t="s">
        <v>5790</v>
      </c>
      <c r="D3887" s="6"/>
      <c r="E3887" s="6"/>
      <c r="F3887" s="6">
        <f>E3887*0.05</f>
        <v>0</v>
      </c>
      <c r="G3887" s="6"/>
      <c r="H3887" s="5">
        <f>D3887-F3887</f>
        <v>0</v>
      </c>
      <c r="I3887" s="6">
        <f>+I3886+G3887-H3887</f>
        <v>500453.53849999956</v>
      </c>
      <c r="J3887" s="19" t="s">
        <v>5790</v>
      </c>
      <c r="K3887" s="7" t="s">
        <v>5789</v>
      </c>
    </row>
    <row r="3888" spans="1:12" x14ac:dyDescent="0.2">
      <c r="A3888" s="105">
        <v>42859</v>
      </c>
      <c r="B3888" s="7">
        <v>8323</v>
      </c>
      <c r="C3888" s="19" t="s">
        <v>7286</v>
      </c>
      <c r="D3888" s="6">
        <v>5700</v>
      </c>
      <c r="E3888" s="6"/>
      <c r="F3888" s="6">
        <f>E3888*0.05</f>
        <v>0</v>
      </c>
      <c r="G3888" s="6"/>
      <c r="H3888" s="5">
        <f>D3888-F3888</f>
        <v>5700</v>
      </c>
      <c r="I3888" s="6">
        <f>+I3887+G3888-H3888</f>
        <v>494753.53849999956</v>
      </c>
      <c r="J3888" s="19" t="s">
        <v>7279</v>
      </c>
      <c r="K3888" s="7"/>
      <c r="L3888" t="s">
        <v>5606</v>
      </c>
    </row>
    <row r="3889" spans="1:12" x14ac:dyDescent="0.2">
      <c r="A3889" s="105">
        <v>42859</v>
      </c>
      <c r="B3889" s="7">
        <v>8324</v>
      </c>
      <c r="C3889" s="19" t="s">
        <v>7285</v>
      </c>
      <c r="D3889" s="6">
        <v>495</v>
      </c>
      <c r="E3889" s="6"/>
      <c r="F3889" s="6">
        <f>E3889*0.05</f>
        <v>0</v>
      </c>
      <c r="G3889" s="6"/>
      <c r="H3889" s="5">
        <f>D3889-F3889</f>
        <v>495</v>
      </c>
      <c r="I3889" s="6">
        <f>+I3888+G3889-H3889</f>
        <v>494258.53849999956</v>
      </c>
      <c r="J3889" s="19" t="s">
        <v>7279</v>
      </c>
      <c r="K3889" s="7"/>
      <c r="L3889" t="s">
        <v>5606</v>
      </c>
    </row>
    <row r="3890" spans="1:12" x14ac:dyDescent="0.2">
      <c r="A3890" s="105">
        <v>42859</v>
      </c>
      <c r="B3890" s="7">
        <v>8325</v>
      </c>
      <c r="C3890" s="19" t="s">
        <v>7284</v>
      </c>
      <c r="D3890" s="6">
        <v>900</v>
      </c>
      <c r="E3890" s="6"/>
      <c r="F3890" s="6">
        <f>E3890*0.05</f>
        <v>0</v>
      </c>
      <c r="G3890" s="6"/>
      <c r="H3890" s="5">
        <f>D3890-F3890</f>
        <v>900</v>
      </c>
      <c r="I3890" s="6">
        <f>+I3889+G3890-H3890</f>
        <v>493358.53849999956</v>
      </c>
      <c r="J3890" s="19" t="s">
        <v>7279</v>
      </c>
      <c r="K3890" s="7"/>
      <c r="L3890" t="s">
        <v>5606</v>
      </c>
    </row>
    <row r="3891" spans="1:12" x14ac:dyDescent="0.2">
      <c r="A3891" s="105">
        <v>42859</v>
      </c>
      <c r="B3891" s="7">
        <v>8326</v>
      </c>
      <c r="C3891" s="19" t="s">
        <v>7283</v>
      </c>
      <c r="D3891" s="6">
        <v>2107</v>
      </c>
      <c r="E3891" s="6"/>
      <c r="F3891" s="6">
        <f>E3891*0.05</f>
        <v>0</v>
      </c>
      <c r="G3891" s="6"/>
      <c r="H3891" s="5">
        <f>D3891-F3891</f>
        <v>2107</v>
      </c>
      <c r="I3891" s="6">
        <f>+I3890+G3891-H3891</f>
        <v>491251.53849999956</v>
      </c>
      <c r="J3891" s="19" t="s">
        <v>7279</v>
      </c>
      <c r="K3891" s="7"/>
      <c r="L3891" t="s">
        <v>5606</v>
      </c>
    </row>
    <row r="3892" spans="1:12" x14ac:dyDescent="0.2">
      <c r="A3892" s="105">
        <v>42859</v>
      </c>
      <c r="B3892" s="7">
        <v>8327</v>
      </c>
      <c r="C3892" s="19" t="s">
        <v>7040</v>
      </c>
      <c r="D3892" s="6">
        <v>4600</v>
      </c>
      <c r="E3892" s="6">
        <v>4600</v>
      </c>
      <c r="F3892" s="6">
        <f>E3892*0.05</f>
        <v>230</v>
      </c>
      <c r="G3892" s="6"/>
      <c r="H3892" s="5">
        <f>D3892-F3892</f>
        <v>4370</v>
      </c>
      <c r="I3892" s="6">
        <f>+I3891+G3892-H3892</f>
        <v>486881.53849999956</v>
      </c>
      <c r="J3892" s="19" t="s">
        <v>5791</v>
      </c>
      <c r="K3892" s="7"/>
      <c r="L3892" t="s">
        <v>5606</v>
      </c>
    </row>
    <row r="3893" spans="1:12" x14ac:dyDescent="0.2">
      <c r="A3893" s="105">
        <v>42859</v>
      </c>
      <c r="B3893" s="7">
        <v>8328</v>
      </c>
      <c r="C3893" s="19" t="s">
        <v>6323</v>
      </c>
      <c r="D3893" s="6">
        <v>6400</v>
      </c>
      <c r="E3893" s="6">
        <v>6400</v>
      </c>
      <c r="F3893" s="6">
        <f>E3893*0.05</f>
        <v>320</v>
      </c>
      <c r="G3893" s="6"/>
      <c r="H3893" s="5">
        <f>D3893-F3893</f>
        <v>6080</v>
      </c>
      <c r="I3893" s="6">
        <f>+I3892+G3893-H3893</f>
        <v>480801.53849999956</v>
      </c>
      <c r="J3893" s="19" t="s">
        <v>7282</v>
      </c>
      <c r="K3893" s="7"/>
      <c r="L3893" t="s">
        <v>5606</v>
      </c>
    </row>
    <row r="3894" spans="1:12" x14ac:dyDescent="0.2">
      <c r="A3894" s="105">
        <v>42859</v>
      </c>
      <c r="B3894" s="7">
        <v>8329</v>
      </c>
      <c r="C3894" s="19" t="s">
        <v>2921</v>
      </c>
      <c r="D3894" s="6">
        <v>7000</v>
      </c>
      <c r="E3894" s="6"/>
      <c r="F3894" s="6">
        <f>E3894*0.05</f>
        <v>0</v>
      </c>
      <c r="G3894" s="6"/>
      <c r="H3894" s="5">
        <f>D3894-F3894</f>
        <v>7000</v>
      </c>
      <c r="I3894" s="6">
        <f>+I3893+G3894-H3894</f>
        <v>473801.53849999956</v>
      </c>
      <c r="J3894" s="19" t="s">
        <v>5941</v>
      </c>
      <c r="K3894" s="7"/>
      <c r="L3894" t="s">
        <v>5606</v>
      </c>
    </row>
    <row r="3895" spans="1:12" x14ac:dyDescent="0.2">
      <c r="A3895" s="105">
        <v>42859</v>
      </c>
      <c r="B3895" s="7">
        <v>8330</v>
      </c>
      <c r="C3895" s="19" t="s">
        <v>6651</v>
      </c>
      <c r="D3895" s="6">
        <v>15960</v>
      </c>
      <c r="E3895" s="6">
        <v>15960</v>
      </c>
      <c r="F3895" s="6">
        <f>E3895*0.05</f>
        <v>798</v>
      </c>
      <c r="G3895" s="6"/>
      <c r="H3895" s="5">
        <f>D3895-F3895</f>
        <v>15162</v>
      </c>
      <c r="I3895" s="6">
        <f>+I3894+G3895-H3895</f>
        <v>458639.53849999956</v>
      </c>
      <c r="J3895" s="19" t="s">
        <v>7023</v>
      </c>
      <c r="K3895" s="7"/>
      <c r="L3895" t="s">
        <v>5606</v>
      </c>
    </row>
    <row r="3896" spans="1:12" x14ac:dyDescent="0.2">
      <c r="A3896" s="105">
        <v>42859</v>
      </c>
      <c r="B3896" s="7">
        <v>8331</v>
      </c>
      <c r="C3896" s="19" t="s">
        <v>7281</v>
      </c>
      <c r="D3896" s="6">
        <v>25000</v>
      </c>
      <c r="E3896" s="6"/>
      <c r="F3896" s="6">
        <f>E3896*0.05</f>
        <v>0</v>
      </c>
      <c r="G3896" s="6"/>
      <c r="H3896" s="5">
        <f>D3896-F3896</f>
        <v>25000</v>
      </c>
      <c r="I3896" s="6">
        <f>+I3895+G3896-H3896</f>
        <v>433639.53849999956</v>
      </c>
      <c r="J3896" s="19" t="s">
        <v>7253</v>
      </c>
      <c r="K3896" s="7"/>
      <c r="L3896" t="s">
        <v>5606</v>
      </c>
    </row>
    <row r="3897" spans="1:12" x14ac:dyDescent="0.2">
      <c r="A3897" s="105">
        <v>42866</v>
      </c>
      <c r="B3897" s="7">
        <v>8332</v>
      </c>
      <c r="C3897" s="19" t="s">
        <v>7040</v>
      </c>
      <c r="D3897" s="6">
        <v>4600</v>
      </c>
      <c r="E3897" s="6">
        <v>4600</v>
      </c>
      <c r="F3897" s="6">
        <f>E3897*0.05</f>
        <v>230</v>
      </c>
      <c r="G3897" s="6"/>
      <c r="H3897" s="5">
        <f>D3897-F3897</f>
        <v>4370</v>
      </c>
      <c r="I3897" s="6">
        <f>+I3896+G3897-H3897</f>
        <v>429269.53849999956</v>
      </c>
      <c r="J3897" s="19" t="s">
        <v>5791</v>
      </c>
      <c r="K3897" s="7"/>
      <c r="L3897" t="s">
        <v>5606</v>
      </c>
    </row>
    <row r="3898" spans="1:12" x14ac:dyDescent="0.2">
      <c r="A3898" s="105">
        <v>42866</v>
      </c>
      <c r="B3898" s="7">
        <v>8333</v>
      </c>
      <c r="C3898" s="19" t="s">
        <v>7280</v>
      </c>
      <c r="D3898" s="6">
        <v>1472</v>
      </c>
      <c r="E3898" s="6"/>
      <c r="F3898" s="6">
        <f>E3898*0.05</f>
        <v>0</v>
      </c>
      <c r="G3898" s="6"/>
      <c r="H3898" s="5">
        <f>D3898-F3898</f>
        <v>1472</v>
      </c>
      <c r="I3898" s="6">
        <f>+I3897+G3898-H3898</f>
        <v>427797.53849999956</v>
      </c>
      <c r="J3898" s="19" t="s">
        <v>7279</v>
      </c>
      <c r="K3898" s="7"/>
      <c r="L3898" t="s">
        <v>5606</v>
      </c>
    </row>
    <row r="3899" spans="1:12" x14ac:dyDescent="0.2">
      <c r="A3899" s="105">
        <v>42867</v>
      </c>
      <c r="B3899" s="7">
        <v>8334</v>
      </c>
      <c r="C3899" s="19" t="s">
        <v>6814</v>
      </c>
      <c r="D3899" s="6">
        <v>500</v>
      </c>
      <c r="E3899" s="6"/>
      <c r="F3899" s="6">
        <f>E3899*0.05</f>
        <v>0</v>
      </c>
      <c r="G3899" s="6"/>
      <c r="H3899" s="5">
        <f>D3899-F3899</f>
        <v>500</v>
      </c>
      <c r="I3899" s="6">
        <f>+I3898+G3899-H3899</f>
        <v>427297.53849999956</v>
      </c>
      <c r="J3899" s="19" t="s">
        <v>7278</v>
      </c>
      <c r="K3899" s="7"/>
      <c r="L3899" t="s">
        <v>5606</v>
      </c>
    </row>
    <row r="3900" spans="1:12" x14ac:dyDescent="0.2">
      <c r="A3900" s="105">
        <v>42867</v>
      </c>
      <c r="B3900" s="7">
        <v>8335</v>
      </c>
      <c r="C3900" s="19" t="s">
        <v>7277</v>
      </c>
      <c r="D3900" s="6">
        <v>1425</v>
      </c>
      <c r="E3900" s="6"/>
      <c r="F3900" s="6">
        <f>E3900*0.05</f>
        <v>0</v>
      </c>
      <c r="G3900" s="6"/>
      <c r="H3900" s="5">
        <f>D3900-F3900</f>
        <v>1425</v>
      </c>
      <c r="I3900" s="6">
        <f>+I3899+G3900-H3900</f>
        <v>425872.53849999956</v>
      </c>
      <c r="J3900" s="19" t="s">
        <v>7151</v>
      </c>
      <c r="K3900" s="7"/>
      <c r="L3900" t="s">
        <v>5606</v>
      </c>
    </row>
    <row r="3901" spans="1:12" x14ac:dyDescent="0.2">
      <c r="A3901" s="105">
        <v>42867</v>
      </c>
      <c r="B3901" s="7">
        <v>8336</v>
      </c>
      <c r="C3901" s="19" t="s">
        <v>7008</v>
      </c>
      <c r="D3901" s="6">
        <v>5000</v>
      </c>
      <c r="E3901" s="6"/>
      <c r="F3901" s="6">
        <f>E3901*0.05</f>
        <v>0</v>
      </c>
      <c r="G3901" s="6"/>
      <c r="H3901" s="5">
        <f>D3901-F3901</f>
        <v>5000</v>
      </c>
      <c r="I3901" s="6">
        <f>+I3900+G3901-H3901</f>
        <v>420872.53849999956</v>
      </c>
      <c r="J3901" s="19" t="s">
        <v>6080</v>
      </c>
      <c r="K3901" s="7"/>
      <c r="L3901" t="s">
        <v>5606</v>
      </c>
    </row>
    <row r="3902" spans="1:12" x14ac:dyDescent="0.2">
      <c r="A3902" s="105">
        <v>42867</v>
      </c>
      <c r="B3902" s="7">
        <v>8337</v>
      </c>
      <c r="C3902" s="19" t="s">
        <v>7276</v>
      </c>
      <c r="D3902" s="6">
        <v>500</v>
      </c>
      <c r="E3902" s="6"/>
      <c r="F3902" s="6">
        <f>E3902*0.05</f>
        <v>0</v>
      </c>
      <c r="G3902" s="6"/>
      <c r="H3902" s="5">
        <f>D3902-F3902</f>
        <v>500</v>
      </c>
      <c r="I3902" s="6">
        <f>+I3901+G3902-H3902</f>
        <v>420372.53849999956</v>
      </c>
      <c r="J3902" s="19" t="s">
        <v>7275</v>
      </c>
      <c r="K3902" s="7"/>
      <c r="L3902" t="s">
        <v>5606</v>
      </c>
    </row>
    <row r="3903" spans="1:12" x14ac:dyDescent="0.2">
      <c r="A3903" s="105">
        <v>42867</v>
      </c>
      <c r="B3903" s="7">
        <v>8338</v>
      </c>
      <c r="C3903" s="19" t="s">
        <v>6452</v>
      </c>
      <c r="D3903" s="6">
        <v>2000</v>
      </c>
      <c r="E3903" s="6"/>
      <c r="F3903" s="6">
        <f>E3903*0.05</f>
        <v>0</v>
      </c>
      <c r="G3903" s="6"/>
      <c r="H3903" s="5">
        <f>D3903-F3903</f>
        <v>2000</v>
      </c>
      <c r="I3903" s="6">
        <f>+I3902+G3903-H3903</f>
        <v>418372.53849999956</v>
      </c>
      <c r="J3903" s="19" t="s">
        <v>6080</v>
      </c>
      <c r="K3903" s="7"/>
      <c r="L3903" t="s">
        <v>5606</v>
      </c>
    </row>
    <row r="3904" spans="1:12" x14ac:dyDescent="0.2">
      <c r="A3904" s="105">
        <v>42867</v>
      </c>
      <c r="B3904" s="7">
        <v>8339</v>
      </c>
      <c r="C3904" s="19" t="s">
        <v>5971</v>
      </c>
      <c r="D3904" s="6">
        <v>1500</v>
      </c>
      <c r="E3904" s="6"/>
      <c r="F3904" s="6">
        <f>E3904*0.05</f>
        <v>0</v>
      </c>
      <c r="G3904" s="6"/>
      <c r="H3904" s="5">
        <f>D3904-F3904</f>
        <v>1500</v>
      </c>
      <c r="I3904" s="6">
        <f>+I3903+G3904-H3904</f>
        <v>416872.53849999956</v>
      </c>
      <c r="J3904" s="19" t="s">
        <v>6080</v>
      </c>
      <c r="K3904" s="7"/>
      <c r="L3904" t="s">
        <v>5606</v>
      </c>
    </row>
    <row r="3905" spans="1:12" x14ac:dyDescent="0.2">
      <c r="A3905" s="105">
        <v>42867</v>
      </c>
      <c r="B3905" s="7">
        <v>8340</v>
      </c>
      <c r="C3905" s="19" t="s">
        <v>7274</v>
      </c>
      <c r="D3905" s="6">
        <v>2000</v>
      </c>
      <c r="E3905" s="6"/>
      <c r="F3905" s="6">
        <f>E3905*0.05</f>
        <v>0</v>
      </c>
      <c r="G3905" s="6"/>
      <c r="H3905" s="5">
        <f>D3905-F3905</f>
        <v>2000</v>
      </c>
      <c r="I3905" s="6">
        <f>+I3904+G3905-H3905</f>
        <v>414872.53849999956</v>
      </c>
      <c r="J3905" s="19" t="s">
        <v>6080</v>
      </c>
      <c r="K3905" s="7"/>
      <c r="L3905" t="s">
        <v>5606</v>
      </c>
    </row>
    <row r="3906" spans="1:12" x14ac:dyDescent="0.2">
      <c r="A3906" s="105">
        <v>42872</v>
      </c>
      <c r="B3906" s="7">
        <v>8341</v>
      </c>
      <c r="C3906" s="19" t="s">
        <v>7274</v>
      </c>
      <c r="D3906" s="6">
        <v>2500</v>
      </c>
      <c r="E3906" s="6"/>
      <c r="F3906" s="6">
        <f>E3906*0.05</f>
        <v>0</v>
      </c>
      <c r="G3906" s="6"/>
      <c r="H3906" s="5">
        <f>D3906-F3906</f>
        <v>2500</v>
      </c>
      <c r="I3906" s="6">
        <f>+I3905+G3906-H3906</f>
        <v>412372.53849999956</v>
      </c>
      <c r="J3906" s="19" t="s">
        <v>6080</v>
      </c>
      <c r="K3906" s="7"/>
      <c r="L3906" t="s">
        <v>5606</v>
      </c>
    </row>
    <row r="3907" spans="1:12" x14ac:dyDescent="0.2">
      <c r="A3907" s="105">
        <v>42872</v>
      </c>
      <c r="B3907" s="7">
        <v>8342</v>
      </c>
      <c r="C3907" s="19" t="s">
        <v>418</v>
      </c>
      <c r="D3907" s="6">
        <v>2000</v>
      </c>
      <c r="E3907" s="6"/>
      <c r="F3907" s="6">
        <f>E3907*0.05</f>
        <v>0</v>
      </c>
      <c r="G3907" s="6"/>
      <c r="H3907" s="5">
        <f>D3907-F3907</f>
        <v>2000</v>
      </c>
      <c r="I3907" s="6">
        <f>+I3906+G3907-H3907</f>
        <v>410372.53849999956</v>
      </c>
      <c r="J3907" s="19" t="s">
        <v>6080</v>
      </c>
      <c r="K3907" s="7"/>
      <c r="L3907" t="s">
        <v>5606</v>
      </c>
    </row>
    <row r="3908" spans="1:12" x14ac:dyDescent="0.2">
      <c r="A3908" s="105">
        <v>42872</v>
      </c>
      <c r="B3908" s="7">
        <v>8343</v>
      </c>
      <c r="C3908" s="19" t="s">
        <v>7040</v>
      </c>
      <c r="D3908" s="6">
        <v>4600</v>
      </c>
      <c r="E3908" s="6">
        <v>4600</v>
      </c>
      <c r="F3908" s="6">
        <f>E3908*0.05</f>
        <v>230</v>
      </c>
      <c r="G3908" s="6"/>
      <c r="H3908" s="5">
        <f>D3908-F3908</f>
        <v>4370</v>
      </c>
      <c r="I3908" s="6">
        <f>+I3907+G3908-H3908</f>
        <v>406002.53849999956</v>
      </c>
      <c r="J3908" s="19" t="s">
        <v>5791</v>
      </c>
      <c r="K3908" s="7"/>
      <c r="L3908" s="118" t="s">
        <v>6282</v>
      </c>
    </row>
    <row r="3909" spans="1:12" x14ac:dyDescent="0.2">
      <c r="A3909" s="105">
        <v>42872</v>
      </c>
      <c r="B3909" s="7">
        <v>8344</v>
      </c>
      <c r="C3909" s="19" t="s">
        <v>2921</v>
      </c>
      <c r="D3909" s="6">
        <v>7000</v>
      </c>
      <c r="E3909" s="6"/>
      <c r="F3909" s="6">
        <f>E3909*0.05</f>
        <v>0</v>
      </c>
      <c r="G3909" s="6"/>
      <c r="H3909" s="5">
        <f>D3909-F3909</f>
        <v>7000</v>
      </c>
      <c r="I3909" s="6">
        <f>+I3908+G3909-H3909</f>
        <v>399002.53849999956</v>
      </c>
      <c r="J3909" s="19" t="s">
        <v>5941</v>
      </c>
      <c r="K3909" s="7"/>
      <c r="L3909" s="49" t="s">
        <v>5606</v>
      </c>
    </row>
    <row r="3910" spans="1:12" x14ac:dyDescent="0.2">
      <c r="A3910" s="105">
        <v>42872</v>
      </c>
      <c r="B3910" s="7">
        <v>8345</v>
      </c>
      <c r="C3910" s="19" t="s">
        <v>5790</v>
      </c>
      <c r="D3910" s="6"/>
      <c r="E3910" s="6"/>
      <c r="F3910" s="6">
        <f>E3910*0.05</f>
        <v>0</v>
      </c>
      <c r="G3910" s="6"/>
      <c r="H3910" s="5">
        <f>D3910-F3910</f>
        <v>0</v>
      </c>
      <c r="I3910" s="6">
        <f>+I3909+G3910-H3910</f>
        <v>399002.53849999956</v>
      </c>
      <c r="J3910" s="19" t="s">
        <v>5790</v>
      </c>
      <c r="K3910" s="7" t="s">
        <v>5789</v>
      </c>
    </row>
    <row r="3911" spans="1:12" x14ac:dyDescent="0.2">
      <c r="A3911" s="105">
        <v>42874</v>
      </c>
      <c r="B3911" s="7">
        <v>8346</v>
      </c>
      <c r="C3911" s="19" t="s">
        <v>6486</v>
      </c>
      <c r="D3911" s="6">
        <v>3500</v>
      </c>
      <c r="E3911" s="6">
        <v>3500</v>
      </c>
      <c r="F3911" s="6">
        <f>E3911*0.05</f>
        <v>175</v>
      </c>
      <c r="G3911" s="6"/>
      <c r="H3911" s="5">
        <f>D3911-F3911</f>
        <v>3325</v>
      </c>
      <c r="I3911" s="6">
        <f>+I3910+G3911-H3911</f>
        <v>395677.53849999956</v>
      </c>
      <c r="J3911" s="19" t="s">
        <v>7273</v>
      </c>
      <c r="K3911" s="7"/>
      <c r="L3911" s="49" t="s">
        <v>5606</v>
      </c>
    </row>
    <row r="3912" spans="1:12" x14ac:dyDescent="0.2">
      <c r="A3912" s="105">
        <v>42874</v>
      </c>
      <c r="B3912" s="7">
        <v>8347</v>
      </c>
      <c r="C3912" s="19" t="s">
        <v>7204</v>
      </c>
      <c r="D3912" s="6">
        <v>420</v>
      </c>
      <c r="E3912" s="6">
        <v>420</v>
      </c>
      <c r="F3912" s="6">
        <f>E3912*0.05</f>
        <v>21</v>
      </c>
      <c r="G3912" s="6"/>
      <c r="H3912" s="5">
        <f>D3912-F3912</f>
        <v>399</v>
      </c>
      <c r="I3912" s="6">
        <f>+I3911+G3912-H3912</f>
        <v>395278.53849999956</v>
      </c>
      <c r="J3912" s="19" t="s">
        <v>7272</v>
      </c>
      <c r="K3912" s="7"/>
      <c r="L3912" s="49" t="s">
        <v>5606</v>
      </c>
    </row>
    <row r="3913" spans="1:12" x14ac:dyDescent="0.2">
      <c r="A3913" s="105">
        <v>42878</v>
      </c>
      <c r="B3913" s="7">
        <v>8348</v>
      </c>
      <c r="C3913" s="19" t="s">
        <v>267</v>
      </c>
      <c r="D3913" s="6">
        <v>1500</v>
      </c>
      <c r="E3913" s="6">
        <v>1500</v>
      </c>
      <c r="F3913" s="6">
        <f>E3913*0.05</f>
        <v>75</v>
      </c>
      <c r="G3913" s="6"/>
      <c r="H3913" s="5">
        <f>D3913-F3913</f>
        <v>1425</v>
      </c>
      <c r="I3913" s="6">
        <f>+I3912+G3913-H3913</f>
        <v>393853.53849999956</v>
      </c>
      <c r="J3913" s="19" t="s">
        <v>7271</v>
      </c>
      <c r="K3913" s="7"/>
      <c r="L3913" s="49" t="s">
        <v>5606</v>
      </c>
    </row>
    <row r="3914" spans="1:12" x14ac:dyDescent="0.2">
      <c r="A3914" s="105">
        <v>42878</v>
      </c>
      <c r="B3914" s="7">
        <v>8349</v>
      </c>
      <c r="C3914" s="19" t="s">
        <v>7079</v>
      </c>
      <c r="D3914" s="6">
        <v>750</v>
      </c>
      <c r="E3914" s="6">
        <v>750</v>
      </c>
      <c r="F3914" s="6">
        <f>E3914*0.05</f>
        <v>37.5</v>
      </c>
      <c r="G3914" s="6"/>
      <c r="H3914" s="5">
        <f>D3914-F3914</f>
        <v>712.5</v>
      </c>
      <c r="I3914" s="6">
        <f>+I3913+G3914-H3914</f>
        <v>393141.03849999956</v>
      </c>
      <c r="J3914" s="19" t="s">
        <v>7270</v>
      </c>
      <c r="K3914" s="7"/>
      <c r="L3914" s="49" t="s">
        <v>5606</v>
      </c>
    </row>
    <row r="3915" spans="1:12" x14ac:dyDescent="0.2">
      <c r="A3915" s="105">
        <v>42878</v>
      </c>
      <c r="B3915" s="7">
        <v>8350</v>
      </c>
      <c r="C3915" s="19" t="s">
        <v>5971</v>
      </c>
      <c r="D3915" s="6">
        <v>500</v>
      </c>
      <c r="E3915" s="6"/>
      <c r="F3915" s="6">
        <f>E3915*0.05</f>
        <v>0</v>
      </c>
      <c r="G3915" s="6"/>
      <c r="H3915" s="5">
        <f>D3915-F3915</f>
        <v>500</v>
      </c>
      <c r="I3915" s="6">
        <f>+I3914+G3915-H3915</f>
        <v>392641.03849999956</v>
      </c>
      <c r="J3915" s="19" t="s">
        <v>3820</v>
      </c>
      <c r="K3915" s="7"/>
      <c r="L3915" s="49" t="s">
        <v>5606</v>
      </c>
    </row>
    <row r="3916" spans="1:12" x14ac:dyDescent="0.2">
      <c r="A3916" s="105">
        <v>42878</v>
      </c>
      <c r="B3916" s="7">
        <v>8351</v>
      </c>
      <c r="C3916" s="19" t="s">
        <v>7269</v>
      </c>
      <c r="D3916" s="6">
        <v>8900</v>
      </c>
      <c r="E3916" s="6">
        <v>8900</v>
      </c>
      <c r="F3916" s="6">
        <v>377.12</v>
      </c>
      <c r="G3916" s="6"/>
      <c r="H3916" s="5">
        <f>D3916-F3916</f>
        <v>8522.8799999999992</v>
      </c>
      <c r="I3916" s="6">
        <f>+I3915+G3916-H3916</f>
        <v>384118.15849999955</v>
      </c>
      <c r="J3916" s="19" t="s">
        <v>7268</v>
      </c>
      <c r="K3916" s="7"/>
      <c r="L3916" s="49" t="s">
        <v>5606</v>
      </c>
    </row>
    <row r="3917" spans="1:12" x14ac:dyDescent="0.2">
      <c r="A3917" s="105">
        <v>42880</v>
      </c>
      <c r="B3917" s="7">
        <v>8352</v>
      </c>
      <c r="C3917" s="19" t="s">
        <v>7040</v>
      </c>
      <c r="D3917" s="6">
        <v>4600</v>
      </c>
      <c r="E3917" s="6">
        <v>4600</v>
      </c>
      <c r="F3917" s="6">
        <f>E3917*0.05</f>
        <v>230</v>
      </c>
      <c r="G3917" s="6"/>
      <c r="H3917" s="31">
        <f>D3917-F3917</f>
        <v>4370</v>
      </c>
      <c r="I3917" s="6">
        <f>+I3916+G3917-H3917</f>
        <v>379748.15849999955</v>
      </c>
      <c r="J3917" s="19" t="s">
        <v>5791</v>
      </c>
      <c r="K3917" s="7"/>
      <c r="L3917" s="49" t="s">
        <v>5606</v>
      </c>
    </row>
    <row r="3918" spans="1:12" x14ac:dyDescent="0.2">
      <c r="A3918" s="105">
        <v>42880</v>
      </c>
      <c r="B3918" s="7">
        <v>8353</v>
      </c>
      <c r="C3918" s="19" t="s">
        <v>6486</v>
      </c>
      <c r="D3918" s="6">
        <v>3500</v>
      </c>
      <c r="E3918" s="6">
        <v>3500</v>
      </c>
      <c r="F3918" s="6">
        <f>E3918*0.05</f>
        <v>175</v>
      </c>
      <c r="G3918" s="6"/>
      <c r="H3918" s="5">
        <f>D3918-F3918</f>
        <v>3325</v>
      </c>
      <c r="I3918" s="6">
        <f>+I3917+G3918-H3918</f>
        <v>376423.15849999955</v>
      </c>
      <c r="J3918" s="19" t="s">
        <v>7267</v>
      </c>
      <c r="K3918" s="7"/>
      <c r="L3918" s="49" t="s">
        <v>5606</v>
      </c>
    </row>
    <row r="3919" spans="1:12" x14ac:dyDescent="0.2">
      <c r="A3919" s="105">
        <v>42880</v>
      </c>
      <c r="B3919" s="7"/>
      <c r="C3919" s="19" t="s">
        <v>6097</v>
      </c>
      <c r="D3919" s="6"/>
      <c r="E3919" s="6"/>
      <c r="F3919" s="6">
        <f>E3919*0.05</f>
        <v>0</v>
      </c>
      <c r="G3919" s="6">
        <v>737429.8</v>
      </c>
      <c r="H3919" s="5">
        <f>D3919-F3919</f>
        <v>0</v>
      </c>
      <c r="I3919" s="6">
        <f>+I3918+G3919-H3919</f>
        <v>1113852.9584999997</v>
      </c>
      <c r="J3919" s="19"/>
      <c r="K3919" s="7"/>
    </row>
    <row r="3920" spans="1:12" x14ac:dyDescent="0.2">
      <c r="A3920" s="105">
        <v>42881</v>
      </c>
      <c r="B3920" s="7"/>
      <c r="C3920" s="19" t="s">
        <v>6213</v>
      </c>
      <c r="D3920" s="6">
        <v>524883</v>
      </c>
      <c r="E3920" s="6"/>
      <c r="F3920" s="6">
        <f>E3920*0.05</f>
        <v>0</v>
      </c>
      <c r="G3920" s="6"/>
      <c r="H3920" s="5">
        <f>D3920-F3920</f>
        <v>524883</v>
      </c>
      <c r="I3920" s="6">
        <f>+I3919+G3920-H3920</f>
        <v>588969.95849999972</v>
      </c>
      <c r="J3920" s="19" t="s">
        <v>7266</v>
      </c>
      <c r="K3920" s="7"/>
      <c r="L3920" s="49" t="s">
        <v>5606</v>
      </c>
    </row>
    <row r="3921" spans="1:12" x14ac:dyDescent="0.2">
      <c r="A3921" s="105">
        <v>42881</v>
      </c>
      <c r="B3921" s="7">
        <v>8354</v>
      </c>
      <c r="C3921" s="19" t="s">
        <v>7252</v>
      </c>
      <c r="D3921" s="6">
        <v>7600</v>
      </c>
      <c r="E3921" s="6"/>
      <c r="F3921" s="6">
        <f>E3921*0.05</f>
        <v>0</v>
      </c>
      <c r="G3921" s="6"/>
      <c r="H3921" s="5">
        <f>D3921-F3921</f>
        <v>7600</v>
      </c>
      <c r="I3921" s="6">
        <f>+I3920+G3921-H3921</f>
        <v>581369.95849999972</v>
      </c>
      <c r="J3921" s="19" t="s">
        <v>6798</v>
      </c>
      <c r="K3921" s="7"/>
      <c r="L3921" s="49" t="s">
        <v>5606</v>
      </c>
    </row>
    <row r="3922" spans="1:12" x14ac:dyDescent="0.2">
      <c r="A3922" s="105">
        <v>42881</v>
      </c>
      <c r="B3922" s="7">
        <v>8355</v>
      </c>
      <c r="C3922" s="19" t="s">
        <v>5993</v>
      </c>
      <c r="D3922" s="6">
        <v>6600</v>
      </c>
      <c r="E3922" s="6"/>
      <c r="F3922" s="6">
        <f>E3922*0.05</f>
        <v>0</v>
      </c>
      <c r="G3922" s="6"/>
      <c r="H3922" s="31">
        <f>D3922-F3922</f>
        <v>6600</v>
      </c>
      <c r="I3922" s="6">
        <f>+I3921+G3922-H3922</f>
        <v>574769.95849999972</v>
      </c>
      <c r="J3922" s="19" t="s">
        <v>6798</v>
      </c>
      <c r="K3922" s="7"/>
      <c r="L3922" s="49" t="s">
        <v>5606</v>
      </c>
    </row>
    <row r="3923" spans="1:12" x14ac:dyDescent="0.2">
      <c r="A3923" s="105">
        <v>42881</v>
      </c>
      <c r="B3923" s="7">
        <v>8356</v>
      </c>
      <c r="C3923" s="19" t="s">
        <v>6864</v>
      </c>
      <c r="D3923" s="6">
        <v>6000</v>
      </c>
      <c r="E3923" s="6"/>
      <c r="F3923" s="6">
        <f>E3923*0.05</f>
        <v>0</v>
      </c>
      <c r="G3923" s="6"/>
      <c r="H3923" s="5">
        <f>D3923-F3923</f>
        <v>6000</v>
      </c>
      <c r="I3923" s="6">
        <f>+I3922+G3923-H3923</f>
        <v>568769.95849999972</v>
      </c>
      <c r="J3923" s="19" t="s">
        <v>6798</v>
      </c>
      <c r="K3923" s="7"/>
      <c r="L3923" s="49" t="s">
        <v>5606</v>
      </c>
    </row>
    <row r="3924" spans="1:12" x14ac:dyDescent="0.2">
      <c r="A3924" s="105">
        <v>42881</v>
      </c>
      <c r="B3924" s="7">
        <v>8357</v>
      </c>
      <c r="C3924" s="19" t="s">
        <v>7247</v>
      </c>
      <c r="D3924" s="6">
        <v>2000</v>
      </c>
      <c r="E3924" s="6"/>
      <c r="F3924" s="6">
        <f>E3924*0.05</f>
        <v>0</v>
      </c>
      <c r="G3924" s="6"/>
      <c r="H3924" s="31">
        <f>D3924-F3924</f>
        <v>2000</v>
      </c>
      <c r="I3924" s="6">
        <f>+I3923+G3924-H3924</f>
        <v>566769.95849999972</v>
      </c>
      <c r="J3924" s="19" t="s">
        <v>7089</v>
      </c>
      <c r="K3924" s="7"/>
      <c r="L3924" s="49" t="s">
        <v>5606</v>
      </c>
    </row>
    <row r="3925" spans="1:12" x14ac:dyDescent="0.2">
      <c r="A3925" s="105">
        <v>42881</v>
      </c>
      <c r="B3925" s="7">
        <v>8358</v>
      </c>
      <c r="C3925" s="19" t="s">
        <v>7194</v>
      </c>
      <c r="D3925" s="6">
        <v>9200</v>
      </c>
      <c r="E3925" s="6"/>
      <c r="F3925" s="6">
        <f>E3925*0.05</f>
        <v>0</v>
      </c>
      <c r="G3925" s="6"/>
      <c r="H3925" s="5">
        <f>D3925-F3925</f>
        <v>9200</v>
      </c>
      <c r="I3925" s="6">
        <f>+I3924+G3925-H3925</f>
        <v>557569.95849999972</v>
      </c>
      <c r="J3925" s="19" t="s">
        <v>7265</v>
      </c>
      <c r="K3925" s="7"/>
      <c r="L3925" s="49" t="s">
        <v>5606</v>
      </c>
    </row>
    <row r="3926" spans="1:12" x14ac:dyDescent="0.2">
      <c r="A3926" s="105">
        <v>42881</v>
      </c>
      <c r="B3926" s="7">
        <v>8359</v>
      </c>
      <c r="C3926" s="19" t="s">
        <v>5971</v>
      </c>
      <c r="D3926" s="6">
        <v>1000</v>
      </c>
      <c r="E3926" s="6"/>
      <c r="F3926" s="6">
        <f>E3926*0.05</f>
        <v>0</v>
      </c>
      <c r="G3926" s="6"/>
      <c r="H3926" s="5">
        <f>D3926-F3926</f>
        <v>1000</v>
      </c>
      <c r="I3926" s="6">
        <f>+I3925+G3926-H3926</f>
        <v>556569.95849999972</v>
      </c>
      <c r="J3926" s="19" t="s">
        <v>6080</v>
      </c>
      <c r="K3926" s="7"/>
      <c r="L3926" s="49" t="s">
        <v>5606</v>
      </c>
    </row>
    <row r="3927" spans="1:12" x14ac:dyDescent="0.2">
      <c r="A3927" s="105">
        <v>42881</v>
      </c>
      <c r="B3927" s="7">
        <v>8360</v>
      </c>
      <c r="C3927" s="19" t="s">
        <v>6651</v>
      </c>
      <c r="D3927" s="6">
        <v>47136</v>
      </c>
      <c r="E3927" s="6">
        <v>47136</v>
      </c>
      <c r="F3927" s="6">
        <f>E3927*0.05</f>
        <v>2356.8000000000002</v>
      </c>
      <c r="G3927" s="6"/>
      <c r="H3927" s="5">
        <f>D3927-F3927</f>
        <v>44779.199999999997</v>
      </c>
      <c r="I3927" s="6">
        <f>+I3926+G3927-H3927</f>
        <v>511790.75849999971</v>
      </c>
      <c r="J3927" s="19" t="s">
        <v>7023</v>
      </c>
      <c r="K3927" s="7"/>
      <c r="L3927" s="49" t="s">
        <v>5606</v>
      </c>
    </row>
    <row r="3928" spans="1:12" x14ac:dyDescent="0.2">
      <c r="A3928" s="105">
        <v>42881</v>
      </c>
      <c r="B3928" s="7">
        <v>8361</v>
      </c>
      <c r="C3928" s="19" t="s">
        <v>2921</v>
      </c>
      <c r="D3928" s="6">
        <v>3500</v>
      </c>
      <c r="E3928" s="6"/>
      <c r="F3928" s="6">
        <f>E3928*0.05</f>
        <v>0</v>
      </c>
      <c r="G3928" s="6"/>
      <c r="H3928" s="5">
        <f>D3928-F3928</f>
        <v>3500</v>
      </c>
      <c r="I3928" s="6">
        <f>+I3927+G3928-H3928</f>
        <v>508290.75849999971</v>
      </c>
      <c r="J3928" s="19" t="s">
        <v>5941</v>
      </c>
      <c r="K3928" s="7"/>
      <c r="L3928" s="49" t="s">
        <v>5606</v>
      </c>
    </row>
    <row r="3929" spans="1:12" x14ac:dyDescent="0.2">
      <c r="A3929" s="19"/>
      <c r="B3929" s="7"/>
      <c r="C3929" s="20" t="s">
        <v>7117</v>
      </c>
      <c r="D3929" s="6">
        <v>1430.69</v>
      </c>
      <c r="E3929" s="6"/>
      <c r="F3929" s="6">
        <f>E3929*0.05</f>
        <v>0</v>
      </c>
      <c r="G3929" s="6"/>
      <c r="H3929" s="5">
        <f>D3929-F3929</f>
        <v>1430.69</v>
      </c>
      <c r="I3929" s="6">
        <f>+I3928+G3929-H3929</f>
        <v>506860.0684999997</v>
      </c>
      <c r="J3929" s="19"/>
      <c r="K3929" s="7"/>
    </row>
    <row r="3930" spans="1:12" ht="15.75" x14ac:dyDescent="0.25">
      <c r="A3930" s="19"/>
      <c r="B3930" s="7"/>
      <c r="C3930" s="116" t="s">
        <v>7264</v>
      </c>
      <c r="D3930" s="6"/>
      <c r="E3930" s="6"/>
      <c r="F3930" s="6">
        <f>E3930*0.05</f>
        <v>0</v>
      </c>
      <c r="G3930" s="6"/>
      <c r="H3930" s="5"/>
      <c r="I3930" s="13">
        <f>+I3929+G3930-H3930</f>
        <v>506860.0684999997</v>
      </c>
      <c r="J3930" s="19"/>
      <c r="K3930" s="7"/>
    </row>
    <row r="3931" spans="1:12" x14ac:dyDescent="0.2">
      <c r="A3931" s="105">
        <v>42888</v>
      </c>
      <c r="B3931" s="7">
        <v>8362</v>
      </c>
      <c r="C3931" s="20" t="s">
        <v>7040</v>
      </c>
      <c r="D3931" s="6">
        <v>4600</v>
      </c>
      <c r="E3931" s="6">
        <v>4600</v>
      </c>
      <c r="F3931" s="6">
        <f>E3931*0.05</f>
        <v>230</v>
      </c>
      <c r="G3931" s="6"/>
      <c r="H3931" s="31">
        <f>D3931-F3931</f>
        <v>4370</v>
      </c>
      <c r="I3931" s="6">
        <f>+I3930+G3931-H3931</f>
        <v>502490.0684999997</v>
      </c>
      <c r="J3931" s="20" t="s">
        <v>5791</v>
      </c>
      <c r="K3931" s="7"/>
      <c r="L3931" s="49" t="s">
        <v>5606</v>
      </c>
    </row>
    <row r="3932" spans="1:12" x14ac:dyDescent="0.2">
      <c r="A3932" s="105">
        <v>42888</v>
      </c>
      <c r="B3932" s="7">
        <v>8363</v>
      </c>
      <c r="C3932" s="20" t="s">
        <v>7040</v>
      </c>
      <c r="D3932" s="6">
        <v>4600</v>
      </c>
      <c r="E3932" s="6">
        <v>4600</v>
      </c>
      <c r="F3932" s="6">
        <f>E3932*0.05</f>
        <v>230</v>
      </c>
      <c r="G3932" s="6"/>
      <c r="H3932" s="31">
        <f>D3932-F3932</f>
        <v>4370</v>
      </c>
      <c r="I3932" s="6">
        <f>+I3931+G3932-H3932</f>
        <v>498120.0684999997</v>
      </c>
      <c r="J3932" s="20" t="s">
        <v>5791</v>
      </c>
      <c r="K3932" s="7"/>
      <c r="L3932" s="49" t="s">
        <v>5606</v>
      </c>
    </row>
    <row r="3933" spans="1:12" x14ac:dyDescent="0.2">
      <c r="A3933" s="105">
        <v>42891</v>
      </c>
      <c r="B3933" s="7">
        <v>8364</v>
      </c>
      <c r="C3933" s="19" t="s">
        <v>2921</v>
      </c>
      <c r="D3933" s="6">
        <v>7000</v>
      </c>
      <c r="E3933" s="6"/>
      <c r="F3933" s="6">
        <f>E3933*0.05</f>
        <v>0</v>
      </c>
      <c r="G3933" s="6"/>
      <c r="H3933" s="31">
        <f>D3933-F3933</f>
        <v>7000</v>
      </c>
      <c r="I3933" s="6">
        <f>+I3932+G3933-H3933</f>
        <v>491120.0684999997</v>
      </c>
      <c r="J3933" s="19" t="s">
        <v>5941</v>
      </c>
      <c r="K3933" s="7"/>
      <c r="L3933" s="49" t="s">
        <v>5606</v>
      </c>
    </row>
    <row r="3934" spans="1:12" x14ac:dyDescent="0.2">
      <c r="A3934" s="105">
        <v>42892</v>
      </c>
      <c r="B3934" s="7">
        <v>8365</v>
      </c>
      <c r="C3934" s="19" t="s">
        <v>7263</v>
      </c>
      <c r="D3934" s="6">
        <v>7950</v>
      </c>
      <c r="E3934" s="6">
        <v>7950</v>
      </c>
      <c r="F3934" s="6">
        <f>E3934*0.05</f>
        <v>397.5</v>
      </c>
      <c r="G3934" s="6"/>
      <c r="H3934" s="31">
        <f>D3934-F3934</f>
        <v>7552.5</v>
      </c>
      <c r="I3934" s="6">
        <f>+I3933+G3934-H3934</f>
        <v>483567.5684999997</v>
      </c>
      <c r="J3934" s="19" t="s">
        <v>7262</v>
      </c>
      <c r="K3934" s="7"/>
      <c r="L3934" s="49" t="s">
        <v>5606</v>
      </c>
    </row>
    <row r="3935" spans="1:12" x14ac:dyDescent="0.2">
      <c r="A3935" s="105">
        <v>42892</v>
      </c>
      <c r="B3935" s="7"/>
      <c r="C3935" s="19" t="s">
        <v>7261</v>
      </c>
      <c r="D3935" s="6">
        <v>451405</v>
      </c>
      <c r="E3935" s="6"/>
      <c r="F3935" s="6">
        <f>E3935*0.05</f>
        <v>0</v>
      </c>
      <c r="G3935" s="6"/>
      <c r="H3935" s="31">
        <f>D3935-F3935</f>
        <v>451405</v>
      </c>
      <c r="I3935" s="6">
        <f>+I3934+G3935-H3935</f>
        <v>32162.568499999703</v>
      </c>
      <c r="J3935" s="19"/>
      <c r="K3935" s="7"/>
      <c r="L3935" s="49" t="s">
        <v>5606</v>
      </c>
    </row>
    <row r="3936" spans="1:12" x14ac:dyDescent="0.2">
      <c r="A3936" s="105">
        <v>42894</v>
      </c>
      <c r="B3936" s="7">
        <v>8366</v>
      </c>
      <c r="C3936" s="20" t="s">
        <v>7040</v>
      </c>
      <c r="D3936" s="6">
        <v>4600</v>
      </c>
      <c r="E3936" s="6">
        <v>4600</v>
      </c>
      <c r="F3936" s="6">
        <f>E3936*0.05</f>
        <v>230</v>
      </c>
      <c r="G3936" s="6"/>
      <c r="H3936" s="31">
        <f>D3936-F3936</f>
        <v>4370</v>
      </c>
      <c r="I3936" s="6">
        <f>+I3935+G3936-H3936</f>
        <v>27792.568499999703</v>
      </c>
      <c r="J3936" s="20" t="s">
        <v>5791</v>
      </c>
      <c r="K3936" s="7"/>
      <c r="L3936" s="49" t="s">
        <v>5606</v>
      </c>
    </row>
    <row r="3937" spans="1:12" x14ac:dyDescent="0.2">
      <c r="A3937" s="105">
        <v>42894</v>
      </c>
      <c r="B3937" s="7">
        <v>8367</v>
      </c>
      <c r="C3937" s="20" t="s">
        <v>5790</v>
      </c>
      <c r="D3937" s="6"/>
      <c r="E3937" s="6"/>
      <c r="F3937" s="6">
        <f>E3937*0.05</f>
        <v>0</v>
      </c>
      <c r="G3937" s="6"/>
      <c r="H3937" s="5">
        <f>D3937-F3937</f>
        <v>0</v>
      </c>
      <c r="I3937" s="6">
        <f>+I3936+G3937-H3937</f>
        <v>27792.568499999703</v>
      </c>
      <c r="J3937" s="20" t="s">
        <v>5790</v>
      </c>
      <c r="K3937" s="34" t="s">
        <v>5789</v>
      </c>
    </row>
    <row r="3938" spans="1:12" x14ac:dyDescent="0.2">
      <c r="A3938" s="105">
        <v>42894</v>
      </c>
      <c r="B3938" s="7">
        <v>8368</v>
      </c>
      <c r="C3938" s="20" t="s">
        <v>6452</v>
      </c>
      <c r="D3938" s="6">
        <v>2000</v>
      </c>
      <c r="E3938" s="6"/>
      <c r="F3938" s="6">
        <f>E3938*0.05</f>
        <v>0</v>
      </c>
      <c r="G3938" s="6"/>
      <c r="H3938" s="31">
        <f>D3938-F3938</f>
        <v>2000</v>
      </c>
      <c r="I3938" s="6">
        <f>+I3937+G3938-H3938</f>
        <v>25792.568499999703</v>
      </c>
      <c r="J3938" s="20" t="s">
        <v>6080</v>
      </c>
      <c r="K3938" s="7"/>
      <c r="L3938" s="49" t="s">
        <v>5606</v>
      </c>
    </row>
    <row r="3939" spans="1:12" x14ac:dyDescent="0.2">
      <c r="A3939" s="105">
        <v>42894</v>
      </c>
      <c r="B3939" s="7">
        <v>8369</v>
      </c>
      <c r="C3939" s="20" t="s">
        <v>7079</v>
      </c>
      <c r="D3939" s="6">
        <v>1250</v>
      </c>
      <c r="E3939" s="6">
        <v>1250</v>
      </c>
      <c r="F3939" s="6">
        <f>E3939*0.05</f>
        <v>62.5</v>
      </c>
      <c r="G3939" s="6"/>
      <c r="H3939" s="31">
        <f>D3939-F3939</f>
        <v>1187.5</v>
      </c>
      <c r="I3939" s="6">
        <f>+I3938+G3939-H3939</f>
        <v>24605.068499999703</v>
      </c>
      <c r="J3939" s="20" t="s">
        <v>7139</v>
      </c>
      <c r="K3939" s="7"/>
      <c r="L3939" s="49" t="s">
        <v>5606</v>
      </c>
    </row>
    <row r="3940" spans="1:12" x14ac:dyDescent="0.2">
      <c r="A3940" s="105">
        <v>42894</v>
      </c>
      <c r="B3940" s="7">
        <v>8370</v>
      </c>
      <c r="C3940" s="19" t="s">
        <v>7252</v>
      </c>
      <c r="D3940" s="6">
        <v>700</v>
      </c>
      <c r="E3940" s="6"/>
      <c r="F3940" s="6">
        <f>E3940*0.05</f>
        <v>0</v>
      </c>
      <c r="G3940" s="6"/>
      <c r="H3940" s="31">
        <f>D3940-F3940</f>
        <v>700</v>
      </c>
      <c r="I3940" s="6">
        <f>+I3939+G3940-H3940</f>
        <v>23905.068499999703</v>
      </c>
      <c r="J3940" s="19" t="s">
        <v>6550</v>
      </c>
      <c r="K3940" s="7"/>
      <c r="L3940" s="49" t="s">
        <v>5606</v>
      </c>
    </row>
    <row r="3941" spans="1:12" x14ac:dyDescent="0.2">
      <c r="A3941" s="105">
        <v>42894</v>
      </c>
      <c r="B3941" s="7">
        <v>8371</v>
      </c>
      <c r="C3941" s="19" t="s">
        <v>5790</v>
      </c>
      <c r="D3941" s="6"/>
      <c r="E3941" s="6"/>
      <c r="F3941" s="6">
        <f>E3941*0.05</f>
        <v>0</v>
      </c>
      <c r="G3941" s="6"/>
      <c r="H3941" s="5">
        <f>D3941-F3941</f>
        <v>0</v>
      </c>
      <c r="I3941" s="6">
        <f>+I3940+G3941-H3941</f>
        <v>23905.068499999703</v>
      </c>
      <c r="J3941" s="19" t="s">
        <v>5790</v>
      </c>
      <c r="K3941" s="7" t="s">
        <v>5789</v>
      </c>
    </row>
    <row r="3942" spans="1:12" x14ac:dyDescent="0.2">
      <c r="A3942" s="105">
        <v>42894</v>
      </c>
      <c r="B3942" s="7">
        <v>8372</v>
      </c>
      <c r="C3942" s="19" t="s">
        <v>5790</v>
      </c>
      <c r="D3942" s="6"/>
      <c r="E3942" s="6"/>
      <c r="F3942" s="6">
        <f>E3942*0.05</f>
        <v>0</v>
      </c>
      <c r="G3942" s="6"/>
      <c r="H3942" s="5">
        <f>D3942-F3942</f>
        <v>0</v>
      </c>
      <c r="I3942" s="6">
        <f>+I3941+G3942-H3942</f>
        <v>23905.068499999703</v>
      </c>
      <c r="J3942" s="19" t="s">
        <v>5790</v>
      </c>
      <c r="K3942" s="7" t="s">
        <v>5789</v>
      </c>
    </row>
    <row r="3943" spans="1:12" x14ac:dyDescent="0.2">
      <c r="A3943" s="105">
        <v>42894</v>
      </c>
      <c r="B3943" s="7">
        <v>8373</v>
      </c>
      <c r="C3943" s="19" t="s">
        <v>7260</v>
      </c>
      <c r="D3943" s="6">
        <v>3693.2</v>
      </c>
      <c r="E3943" s="6"/>
      <c r="F3943" s="6">
        <f>E3943*0.05</f>
        <v>0</v>
      </c>
      <c r="G3943" s="6"/>
      <c r="H3943" s="31">
        <f>D3943-F3943</f>
        <v>3693.2</v>
      </c>
      <c r="I3943" s="6">
        <f>+I3942+G3943-H3943</f>
        <v>20211.868499999702</v>
      </c>
      <c r="J3943" s="19" t="s">
        <v>6550</v>
      </c>
      <c r="K3943" s="7"/>
      <c r="L3943" s="49" t="s">
        <v>5606</v>
      </c>
    </row>
    <row r="3944" spans="1:12" x14ac:dyDescent="0.2">
      <c r="A3944" s="105">
        <v>42894</v>
      </c>
      <c r="B3944" s="7">
        <v>8374</v>
      </c>
      <c r="C3944" s="19" t="s">
        <v>7259</v>
      </c>
      <c r="D3944" s="6">
        <v>500</v>
      </c>
      <c r="E3944" s="6"/>
      <c r="F3944" s="6">
        <f>E3944*0.05</f>
        <v>0</v>
      </c>
      <c r="G3944" s="6"/>
      <c r="H3944" s="31">
        <f>D3944-F3944</f>
        <v>500</v>
      </c>
      <c r="I3944" s="6">
        <f>+I3943+G3944-H3944</f>
        <v>19711.868499999702</v>
      </c>
      <c r="J3944" s="19" t="s">
        <v>6550</v>
      </c>
      <c r="K3944" s="7"/>
      <c r="L3944" s="49" t="s">
        <v>5606</v>
      </c>
    </row>
    <row r="3945" spans="1:12" x14ac:dyDescent="0.2">
      <c r="A3945" s="105">
        <v>42894</v>
      </c>
      <c r="B3945" s="7">
        <v>8375</v>
      </c>
      <c r="C3945" s="19" t="s">
        <v>7238</v>
      </c>
      <c r="D3945" s="6">
        <v>500</v>
      </c>
      <c r="E3945" s="6"/>
      <c r="F3945" s="6">
        <f>E3945*0.05</f>
        <v>0</v>
      </c>
      <c r="G3945" s="6"/>
      <c r="H3945" s="31">
        <f>D3945-F3945</f>
        <v>500</v>
      </c>
      <c r="I3945" s="6">
        <f>+I3944+G3945-H3945</f>
        <v>19211.868499999702</v>
      </c>
      <c r="J3945" s="19" t="s">
        <v>6550</v>
      </c>
      <c r="K3945" s="7"/>
      <c r="L3945" s="49" t="s">
        <v>5606</v>
      </c>
    </row>
    <row r="3946" spans="1:12" x14ac:dyDescent="0.2">
      <c r="A3946" s="105">
        <v>42895</v>
      </c>
      <c r="B3946" s="7">
        <v>8376</v>
      </c>
      <c r="C3946" s="19" t="s">
        <v>5790</v>
      </c>
      <c r="D3946" s="6"/>
      <c r="E3946" s="6"/>
      <c r="F3946" s="6">
        <f>E3946*0.05</f>
        <v>0</v>
      </c>
      <c r="G3946" s="6"/>
      <c r="H3946" s="5">
        <f>D3946-F3946</f>
        <v>0</v>
      </c>
      <c r="I3946" s="6">
        <f>+I3945+G3946-H3946</f>
        <v>19211.868499999702</v>
      </c>
      <c r="J3946" s="19" t="s">
        <v>5790</v>
      </c>
      <c r="K3946" s="7"/>
    </row>
    <row r="3947" spans="1:12" x14ac:dyDescent="0.2">
      <c r="A3947" s="105">
        <v>42902</v>
      </c>
      <c r="B3947" s="7">
        <v>8377</v>
      </c>
      <c r="C3947" s="19" t="s">
        <v>7040</v>
      </c>
      <c r="D3947" s="6">
        <v>4600</v>
      </c>
      <c r="E3947" s="6">
        <v>4600</v>
      </c>
      <c r="F3947" s="6">
        <f>E3947*0.05</f>
        <v>230</v>
      </c>
      <c r="G3947" s="6"/>
      <c r="H3947" s="31">
        <f>D3947-F3947</f>
        <v>4370</v>
      </c>
      <c r="I3947" s="6">
        <f>+I3946+G3947-H3947</f>
        <v>14841.868499999702</v>
      </c>
      <c r="J3947" s="19" t="s">
        <v>5791</v>
      </c>
      <c r="K3947" s="7"/>
      <c r="L3947" s="49" t="s">
        <v>5606</v>
      </c>
    </row>
    <row r="3948" spans="1:12" x14ac:dyDescent="0.2">
      <c r="A3948" s="105">
        <v>42902</v>
      </c>
      <c r="B3948" s="7">
        <v>8378</v>
      </c>
      <c r="C3948" s="19" t="s">
        <v>418</v>
      </c>
      <c r="D3948" s="6">
        <v>2000</v>
      </c>
      <c r="E3948" s="6"/>
      <c r="F3948" s="6">
        <f>E3948*0.05</f>
        <v>0</v>
      </c>
      <c r="G3948" s="6"/>
      <c r="H3948" s="31">
        <f>D3948-F3948</f>
        <v>2000</v>
      </c>
      <c r="I3948" s="6">
        <f>+I3947+G3948-H3948</f>
        <v>12841.868499999702</v>
      </c>
      <c r="J3948" s="19" t="s">
        <v>6080</v>
      </c>
      <c r="K3948" s="7"/>
      <c r="L3948" s="49" t="s">
        <v>5606</v>
      </c>
    </row>
    <row r="3949" spans="1:12" x14ac:dyDescent="0.2">
      <c r="A3949" s="105">
        <v>42907</v>
      </c>
      <c r="B3949" s="7">
        <v>8379</v>
      </c>
      <c r="C3949" s="19" t="s">
        <v>2921</v>
      </c>
      <c r="D3949" s="6">
        <v>3500</v>
      </c>
      <c r="E3949" s="6"/>
      <c r="F3949" s="6">
        <f>E3949*0.05</f>
        <v>0</v>
      </c>
      <c r="G3949" s="6"/>
      <c r="H3949" s="31">
        <f>D3949-F3949</f>
        <v>3500</v>
      </c>
      <c r="I3949" s="6">
        <f>+I3948+G3949-H3949</f>
        <v>9341.8684999997022</v>
      </c>
      <c r="J3949" s="19" t="s">
        <v>5941</v>
      </c>
      <c r="K3949" s="7"/>
      <c r="L3949" s="49" t="s">
        <v>5606</v>
      </c>
    </row>
    <row r="3950" spans="1:12" x14ac:dyDescent="0.2">
      <c r="A3950" s="105">
        <v>42908</v>
      </c>
      <c r="B3950" s="7">
        <v>8380</v>
      </c>
      <c r="C3950" s="19" t="s">
        <v>7040</v>
      </c>
      <c r="D3950" s="6">
        <v>4600</v>
      </c>
      <c r="E3950" s="6">
        <v>4600</v>
      </c>
      <c r="F3950" s="6">
        <f>E3950*0.05</f>
        <v>230</v>
      </c>
      <c r="G3950" s="6"/>
      <c r="H3950" s="5">
        <f>D3950-F3950</f>
        <v>4370</v>
      </c>
      <c r="I3950" s="6">
        <f>+I3949+G3950-H3950</f>
        <v>4971.8684999997022</v>
      </c>
      <c r="J3950" s="19" t="s">
        <v>5791</v>
      </c>
      <c r="K3950" s="7"/>
      <c r="L3950" s="49" t="s">
        <v>5606</v>
      </c>
    </row>
    <row r="3951" spans="1:12" x14ac:dyDescent="0.2">
      <c r="A3951" s="105">
        <v>42909</v>
      </c>
      <c r="B3951" s="7"/>
      <c r="C3951" s="20" t="s">
        <v>6097</v>
      </c>
      <c r="D3951" s="6"/>
      <c r="E3951" s="6"/>
      <c r="F3951" s="6">
        <f>E3951*0.05</f>
        <v>0</v>
      </c>
      <c r="G3951" s="6">
        <v>789612.58</v>
      </c>
      <c r="H3951" s="5">
        <f>D3951-F3951</f>
        <v>0</v>
      </c>
      <c r="I3951" s="6">
        <f>+I3950+G3951-H3951</f>
        <v>794584.44849999971</v>
      </c>
      <c r="J3951" s="19"/>
      <c r="K3951" s="7"/>
    </row>
    <row r="3952" spans="1:12" x14ac:dyDescent="0.2">
      <c r="A3952" s="105">
        <v>42912</v>
      </c>
      <c r="B3952" s="7"/>
      <c r="C3952" s="20" t="s">
        <v>6213</v>
      </c>
      <c r="D3952" s="6">
        <v>529648</v>
      </c>
      <c r="E3952" s="6"/>
      <c r="F3952" s="6">
        <f>E3952*0.05</f>
        <v>0</v>
      </c>
      <c r="G3952" s="6"/>
      <c r="H3952" s="31">
        <f>D3952-F3952</f>
        <v>529648</v>
      </c>
      <c r="I3952" s="6">
        <f>+I3951+G3952-H3952</f>
        <v>264936.44849999971</v>
      </c>
      <c r="J3952" s="19"/>
      <c r="K3952" s="7"/>
      <c r="L3952" s="49" t="s">
        <v>5606</v>
      </c>
    </row>
    <row r="3953" spans="1:12" x14ac:dyDescent="0.2">
      <c r="A3953" s="105">
        <v>42912</v>
      </c>
      <c r="B3953" s="7">
        <v>8381</v>
      </c>
      <c r="C3953" s="20" t="s">
        <v>7258</v>
      </c>
      <c r="D3953" s="6">
        <v>12000</v>
      </c>
      <c r="E3953" s="6"/>
      <c r="F3953" s="6">
        <f>E3953*0.05</f>
        <v>0</v>
      </c>
      <c r="G3953" s="6"/>
      <c r="H3953" s="31">
        <f>D3953-F3953</f>
        <v>12000</v>
      </c>
      <c r="I3953" s="6">
        <f>+I3952+G3953-H3953</f>
        <v>252936.44849999971</v>
      </c>
      <c r="J3953" s="20" t="s">
        <v>6798</v>
      </c>
      <c r="K3953" s="7"/>
      <c r="L3953" s="49" t="s">
        <v>5606</v>
      </c>
    </row>
    <row r="3954" spans="1:12" x14ac:dyDescent="0.2">
      <c r="A3954" s="105">
        <v>42912</v>
      </c>
      <c r="B3954" s="7">
        <v>8382</v>
      </c>
      <c r="C3954" s="20" t="s">
        <v>7252</v>
      </c>
      <c r="D3954" s="6">
        <v>7600</v>
      </c>
      <c r="E3954" s="6"/>
      <c r="F3954" s="6">
        <f>E3954*0.05</f>
        <v>0</v>
      </c>
      <c r="G3954" s="6"/>
      <c r="H3954" s="31">
        <f>D3954-F3954</f>
        <v>7600</v>
      </c>
      <c r="I3954" s="6">
        <f>+I3953+G3954-H3954</f>
        <v>245336.44849999971</v>
      </c>
      <c r="J3954" s="20" t="s">
        <v>6798</v>
      </c>
      <c r="K3954" s="7"/>
      <c r="L3954" s="49" t="s">
        <v>5606</v>
      </c>
    </row>
    <row r="3955" spans="1:12" x14ac:dyDescent="0.2">
      <c r="A3955" s="105">
        <v>42912</v>
      </c>
      <c r="B3955" s="7">
        <v>8383</v>
      </c>
      <c r="C3955" s="20" t="s">
        <v>7194</v>
      </c>
      <c r="D3955" s="6">
        <v>7200</v>
      </c>
      <c r="E3955" s="6"/>
      <c r="F3955" s="6">
        <f>E3955*0.05</f>
        <v>0</v>
      </c>
      <c r="G3955" s="6"/>
      <c r="H3955" s="31">
        <f>D3955-F3955</f>
        <v>7200</v>
      </c>
      <c r="I3955" s="6">
        <f>+I3954+G3955-H3955</f>
        <v>238136.44849999971</v>
      </c>
      <c r="J3955" s="20" t="s">
        <v>6798</v>
      </c>
      <c r="K3955" s="7"/>
      <c r="L3955" s="49" t="s">
        <v>5606</v>
      </c>
    </row>
    <row r="3956" spans="1:12" x14ac:dyDescent="0.2">
      <c r="A3956" s="105">
        <v>42912</v>
      </c>
      <c r="B3956" s="7">
        <v>8384</v>
      </c>
      <c r="C3956" s="20" t="s">
        <v>7247</v>
      </c>
      <c r="D3956" s="6">
        <v>2000</v>
      </c>
      <c r="E3956" s="6"/>
      <c r="F3956" s="6">
        <f>E3956*0.05</f>
        <v>0</v>
      </c>
      <c r="G3956" s="6"/>
      <c r="H3956" s="5">
        <f>D3956-F3956</f>
        <v>2000</v>
      </c>
      <c r="I3956" s="6">
        <f>+I3955+G3956-H3956</f>
        <v>236136.44849999971</v>
      </c>
      <c r="J3956" s="20" t="s">
        <v>7089</v>
      </c>
      <c r="K3956" s="7"/>
      <c r="L3956" s="49" t="s">
        <v>5606</v>
      </c>
    </row>
    <row r="3957" spans="1:12" x14ac:dyDescent="0.2">
      <c r="A3957" s="105">
        <v>42912</v>
      </c>
      <c r="B3957" s="7">
        <v>8385</v>
      </c>
      <c r="C3957" s="19" t="s">
        <v>7245</v>
      </c>
      <c r="D3957" s="6">
        <v>20000</v>
      </c>
      <c r="E3957" s="6"/>
      <c r="F3957" s="6">
        <f>E3957*0.05</f>
        <v>0</v>
      </c>
      <c r="G3957" s="6"/>
      <c r="H3957" s="31">
        <f>D3957-F3957</f>
        <v>20000</v>
      </c>
      <c r="I3957" s="6">
        <f>+I3956+G3957-H3957</f>
        <v>216136.44849999971</v>
      </c>
      <c r="J3957" s="19" t="s">
        <v>6798</v>
      </c>
      <c r="K3957" s="7"/>
      <c r="L3957" s="49" t="s">
        <v>5606</v>
      </c>
    </row>
    <row r="3958" spans="1:12" x14ac:dyDescent="0.2">
      <c r="A3958" s="105">
        <v>42912</v>
      </c>
      <c r="B3958" s="7">
        <v>8386</v>
      </c>
      <c r="C3958" s="19" t="s">
        <v>5871</v>
      </c>
      <c r="D3958" s="6">
        <v>20500</v>
      </c>
      <c r="E3958" s="6">
        <v>20500</v>
      </c>
      <c r="F3958" s="6">
        <f>E3958*0.05</f>
        <v>1025</v>
      </c>
      <c r="G3958" s="6"/>
      <c r="H3958" s="31">
        <f>D3958-F3958</f>
        <v>19475</v>
      </c>
      <c r="I3958" s="6">
        <f>+I3957+G3958-H3958</f>
        <v>196661.44849999971</v>
      </c>
      <c r="J3958" s="19" t="s">
        <v>6504</v>
      </c>
      <c r="K3958" s="7"/>
      <c r="L3958" s="49" t="s">
        <v>5606</v>
      </c>
    </row>
    <row r="3959" spans="1:12" x14ac:dyDescent="0.2">
      <c r="A3959" s="105">
        <v>42913</v>
      </c>
      <c r="B3959" s="7">
        <v>8387</v>
      </c>
      <c r="C3959" s="19" t="s">
        <v>126</v>
      </c>
      <c r="D3959" s="6">
        <v>5250</v>
      </c>
      <c r="E3959" s="6">
        <v>5250</v>
      </c>
      <c r="F3959" s="6">
        <f>E3959*0.05</f>
        <v>262.5</v>
      </c>
      <c r="G3959" s="6"/>
      <c r="H3959" s="31">
        <f>D3959-F3959</f>
        <v>4987.5</v>
      </c>
      <c r="I3959" s="6">
        <f>+I3958+G3959-H3959</f>
        <v>191673.94849999971</v>
      </c>
      <c r="J3959" s="19" t="s">
        <v>5851</v>
      </c>
      <c r="K3959" s="7"/>
      <c r="L3959" s="49" t="s">
        <v>5606</v>
      </c>
    </row>
    <row r="3960" spans="1:12" x14ac:dyDescent="0.2">
      <c r="A3960" s="105">
        <v>42913</v>
      </c>
      <c r="B3960" s="7">
        <v>8388</v>
      </c>
      <c r="C3960" s="19" t="s">
        <v>6484</v>
      </c>
      <c r="D3960" s="6">
        <v>3000</v>
      </c>
      <c r="E3960" s="6">
        <v>3000</v>
      </c>
      <c r="F3960" s="6">
        <f>E3960*0.05</f>
        <v>150</v>
      </c>
      <c r="G3960" s="6"/>
      <c r="H3960" s="31">
        <f>D3960-F3960</f>
        <v>2850</v>
      </c>
      <c r="I3960" s="6">
        <f>+I3959+G3960-H3960</f>
        <v>188823.94849999971</v>
      </c>
      <c r="J3960" s="19" t="s">
        <v>7257</v>
      </c>
      <c r="K3960" s="7"/>
      <c r="L3960" s="49" t="s">
        <v>5606</v>
      </c>
    </row>
    <row r="3961" spans="1:12" x14ac:dyDescent="0.2">
      <c r="A3961" s="105">
        <v>42913</v>
      </c>
      <c r="B3961" s="7">
        <v>8389</v>
      </c>
      <c r="C3961" s="19" t="s">
        <v>6226</v>
      </c>
      <c r="D3961" s="6">
        <v>12670.5</v>
      </c>
      <c r="E3961" s="6">
        <v>12670.5</v>
      </c>
      <c r="F3961" s="6">
        <v>633.53</v>
      </c>
      <c r="G3961" s="6"/>
      <c r="H3961" s="31">
        <f>D3961-F3961</f>
        <v>12036.97</v>
      </c>
      <c r="I3961" s="6">
        <f>+I3960+G3961-H3961</f>
        <v>176786.97849999971</v>
      </c>
      <c r="J3961" s="19" t="s">
        <v>7256</v>
      </c>
      <c r="K3961" s="7"/>
      <c r="L3961" s="49" t="s">
        <v>5606</v>
      </c>
    </row>
    <row r="3962" spans="1:12" x14ac:dyDescent="0.2">
      <c r="A3962" s="105">
        <v>42913</v>
      </c>
      <c r="B3962" s="7">
        <v>8390</v>
      </c>
      <c r="C3962" s="19" t="s">
        <v>6291</v>
      </c>
      <c r="D3962" s="6">
        <v>6298.45</v>
      </c>
      <c r="E3962" s="6">
        <v>6298.45</v>
      </c>
      <c r="F3962" s="6">
        <f>E3962*0.05</f>
        <v>314.92250000000001</v>
      </c>
      <c r="G3962" s="6"/>
      <c r="H3962" s="31">
        <f>D3962-F3962</f>
        <v>5983.5275000000001</v>
      </c>
      <c r="I3962" s="6">
        <f>+I3961+G3962-H3962</f>
        <v>170803.45099999971</v>
      </c>
      <c r="J3962" s="19" t="s">
        <v>7170</v>
      </c>
      <c r="K3962" s="7"/>
      <c r="L3962" s="49" t="s">
        <v>5606</v>
      </c>
    </row>
    <row r="3963" spans="1:12" x14ac:dyDescent="0.2">
      <c r="A3963" s="105">
        <v>42913</v>
      </c>
      <c r="B3963" s="7">
        <v>8391</v>
      </c>
      <c r="C3963" s="19" t="s">
        <v>6810</v>
      </c>
      <c r="D3963" s="6">
        <v>2360</v>
      </c>
      <c r="E3963" s="6">
        <v>2360</v>
      </c>
      <c r="F3963" s="6">
        <v>100</v>
      </c>
      <c r="G3963" s="6"/>
      <c r="H3963" s="31">
        <f>D3963-F3963</f>
        <v>2260</v>
      </c>
      <c r="I3963" s="6">
        <f>+I3962+G3963-H3963</f>
        <v>168543.45099999971</v>
      </c>
      <c r="J3963" s="19" t="s">
        <v>7131</v>
      </c>
      <c r="K3963" s="7"/>
      <c r="L3963" s="49" t="s">
        <v>5606</v>
      </c>
    </row>
    <row r="3964" spans="1:12" x14ac:dyDescent="0.2">
      <c r="A3964" s="105">
        <v>42914</v>
      </c>
      <c r="B3964" s="7">
        <v>8392</v>
      </c>
      <c r="C3964" s="19" t="s">
        <v>2921</v>
      </c>
      <c r="D3964" s="6">
        <v>7000</v>
      </c>
      <c r="E3964" s="6"/>
      <c r="F3964" s="6">
        <f>E3964*0.05</f>
        <v>0</v>
      </c>
      <c r="G3964" s="6"/>
      <c r="H3964" s="5">
        <f>D3964-F3964</f>
        <v>7000</v>
      </c>
      <c r="I3964" s="6">
        <f>+I3963+G3964-H3964</f>
        <v>161543.45099999971</v>
      </c>
      <c r="J3964" s="19" t="s">
        <v>5941</v>
      </c>
      <c r="K3964" s="7"/>
      <c r="L3964" s="49" t="s">
        <v>5606</v>
      </c>
    </row>
    <row r="3965" spans="1:12" x14ac:dyDescent="0.2">
      <c r="A3965" s="105">
        <v>42914</v>
      </c>
      <c r="B3965" s="7">
        <v>8393</v>
      </c>
      <c r="C3965" s="19" t="s">
        <v>7083</v>
      </c>
      <c r="D3965" s="6">
        <v>1400</v>
      </c>
      <c r="E3965" s="6"/>
      <c r="F3965" s="6">
        <f>E3965*0.05</f>
        <v>0</v>
      </c>
      <c r="G3965" s="6"/>
      <c r="H3965" s="5">
        <f>D3965-F3965</f>
        <v>1400</v>
      </c>
      <c r="I3965" s="6">
        <f>+I3964+G3965-H3965</f>
        <v>160143.45099999971</v>
      </c>
      <c r="J3965" s="19" t="s">
        <v>6080</v>
      </c>
      <c r="K3965" s="7"/>
      <c r="L3965" s="49" t="s">
        <v>5606</v>
      </c>
    </row>
    <row r="3966" spans="1:12" x14ac:dyDescent="0.2">
      <c r="A3966" s="105">
        <v>42914</v>
      </c>
      <c r="B3966" s="7">
        <v>8394</v>
      </c>
      <c r="C3966" s="19" t="s">
        <v>7255</v>
      </c>
      <c r="D3966" s="6">
        <v>1400</v>
      </c>
      <c r="E3966" s="6"/>
      <c r="F3966" s="6">
        <f>E3966*0.05</f>
        <v>0</v>
      </c>
      <c r="G3966" s="6"/>
      <c r="H3966" s="5">
        <f>D3966-F3966</f>
        <v>1400</v>
      </c>
      <c r="I3966" s="6">
        <f>+I3965+G3966-H3966</f>
        <v>158743.45099999971</v>
      </c>
      <c r="J3966" s="19" t="s">
        <v>6080</v>
      </c>
      <c r="K3966" s="7"/>
      <c r="L3966" s="49" t="s">
        <v>5606</v>
      </c>
    </row>
    <row r="3967" spans="1:12" x14ac:dyDescent="0.2">
      <c r="A3967" s="105">
        <v>42916</v>
      </c>
      <c r="B3967" s="7">
        <v>8395</v>
      </c>
      <c r="C3967" s="19" t="s">
        <v>7040</v>
      </c>
      <c r="D3967" s="6">
        <v>4600</v>
      </c>
      <c r="E3967" s="6">
        <v>4600</v>
      </c>
      <c r="F3967" s="6">
        <f>E3967*0.05</f>
        <v>230</v>
      </c>
      <c r="G3967" s="6"/>
      <c r="H3967" s="5">
        <f>D3967-F3967</f>
        <v>4370</v>
      </c>
      <c r="I3967" s="6">
        <f>+I3966+G3967-H3967</f>
        <v>154373.45099999971</v>
      </c>
      <c r="J3967" s="19" t="s">
        <v>5791</v>
      </c>
      <c r="K3967" s="7"/>
      <c r="L3967" s="49" t="s">
        <v>5606</v>
      </c>
    </row>
    <row r="3968" spans="1:12" x14ac:dyDescent="0.2">
      <c r="A3968" s="19"/>
      <c r="B3968" s="7"/>
      <c r="C3968" s="19" t="s">
        <v>7117</v>
      </c>
      <c r="D3968" s="6">
        <v>1876.83</v>
      </c>
      <c r="E3968" s="6"/>
      <c r="F3968" s="6">
        <f>E3968*0.05</f>
        <v>0</v>
      </c>
      <c r="G3968" s="6"/>
      <c r="H3968" s="5">
        <f>D3968-F3968</f>
        <v>1876.83</v>
      </c>
      <c r="I3968" s="6">
        <f>+I3967+G3968-H3968</f>
        <v>152496.62099999972</v>
      </c>
      <c r="J3968" s="19"/>
      <c r="K3968" s="7"/>
    </row>
    <row r="3969" spans="1:12" ht="15.75" x14ac:dyDescent="0.25">
      <c r="A3969" s="19"/>
      <c r="B3969" s="7"/>
      <c r="C3969" s="116" t="s">
        <v>7254</v>
      </c>
      <c r="D3969" s="6"/>
      <c r="E3969" s="6"/>
      <c r="F3969" s="6">
        <f>E3969*0.05</f>
        <v>0</v>
      </c>
      <c r="G3969" s="6"/>
      <c r="H3969" s="5"/>
      <c r="I3969" s="13">
        <f>+I3968+G3969-H3969</f>
        <v>152496.62099999972</v>
      </c>
      <c r="J3969" s="19"/>
      <c r="K3969" s="7"/>
    </row>
    <row r="3970" spans="1:12" x14ac:dyDescent="0.2">
      <c r="A3970" s="105">
        <v>42923</v>
      </c>
      <c r="B3970" s="7">
        <v>8396</v>
      </c>
      <c r="C3970" s="19" t="s">
        <v>7040</v>
      </c>
      <c r="D3970" s="6">
        <v>4600</v>
      </c>
      <c r="E3970" s="6">
        <v>4600</v>
      </c>
      <c r="F3970" s="6">
        <f>E3970*0.05</f>
        <v>230</v>
      </c>
      <c r="G3970" s="6"/>
      <c r="H3970" s="5">
        <f>D3970-F3970</f>
        <v>4370</v>
      </c>
      <c r="I3970" s="6">
        <f>+I3969+G3970-H3970</f>
        <v>148126.62099999972</v>
      </c>
      <c r="J3970" s="19" t="s">
        <v>5791</v>
      </c>
      <c r="K3970" s="7"/>
      <c r="L3970" s="49" t="s">
        <v>5606</v>
      </c>
    </row>
    <row r="3971" spans="1:12" x14ac:dyDescent="0.2">
      <c r="A3971" s="105">
        <v>42923</v>
      </c>
      <c r="B3971" s="7">
        <v>8397</v>
      </c>
      <c r="C3971" s="19" t="s">
        <v>7140</v>
      </c>
      <c r="D3971" s="6">
        <v>11000</v>
      </c>
      <c r="E3971" s="6"/>
      <c r="F3971" s="6">
        <f>E3971*0.05</f>
        <v>0</v>
      </c>
      <c r="G3971" s="6"/>
      <c r="H3971" s="5">
        <f>D3971-F3971</f>
        <v>11000</v>
      </c>
      <c r="I3971" s="6">
        <f>+I3970+G3971-H3971</f>
        <v>137126.62099999972</v>
      </c>
      <c r="J3971" s="19" t="s">
        <v>6798</v>
      </c>
      <c r="K3971" s="7"/>
      <c r="L3971" s="49" t="s">
        <v>5606</v>
      </c>
    </row>
    <row r="3972" spans="1:12" x14ac:dyDescent="0.2">
      <c r="A3972" s="108">
        <v>42928</v>
      </c>
      <c r="B3972" s="7">
        <v>8398</v>
      </c>
      <c r="C3972" s="19" t="s">
        <v>5971</v>
      </c>
      <c r="D3972" s="6">
        <v>2000</v>
      </c>
      <c r="E3972" s="6"/>
      <c r="F3972" s="6">
        <f>E3972*0.05</f>
        <v>0</v>
      </c>
      <c r="G3972" s="6"/>
      <c r="H3972" s="5">
        <f>D3972-F3972</f>
        <v>2000</v>
      </c>
      <c r="I3972" s="6">
        <f>+I3971+G3972-H3972</f>
        <v>135126.62099999972</v>
      </c>
      <c r="J3972" s="19" t="s">
        <v>6080</v>
      </c>
      <c r="K3972" s="7"/>
      <c r="L3972" t="s">
        <v>5606</v>
      </c>
    </row>
    <row r="3973" spans="1:12" x14ac:dyDescent="0.2">
      <c r="A3973" s="105">
        <v>42928</v>
      </c>
      <c r="B3973" s="7">
        <v>8399</v>
      </c>
      <c r="C3973" s="19" t="s">
        <v>418</v>
      </c>
      <c r="D3973" s="6">
        <v>2000</v>
      </c>
      <c r="E3973" s="6"/>
      <c r="F3973" s="6">
        <f>E3973*0.05</f>
        <v>0</v>
      </c>
      <c r="G3973" s="6"/>
      <c r="H3973" s="5">
        <f>D3973-F3973</f>
        <v>2000</v>
      </c>
      <c r="I3973" s="6">
        <f>+I3972+G3973-H3973</f>
        <v>133126.62099999972</v>
      </c>
      <c r="J3973" s="19" t="s">
        <v>6080</v>
      </c>
      <c r="K3973" s="7"/>
      <c r="L3973" t="s">
        <v>5606</v>
      </c>
    </row>
    <row r="3974" spans="1:12" x14ac:dyDescent="0.2">
      <c r="A3974" s="105">
        <v>42930</v>
      </c>
      <c r="B3974" s="7">
        <v>8400</v>
      </c>
      <c r="C3974" s="19" t="s">
        <v>7040</v>
      </c>
      <c r="D3974" s="6">
        <v>4600</v>
      </c>
      <c r="E3974" s="6">
        <v>4600</v>
      </c>
      <c r="F3974" s="6">
        <f>E3974*0.05</f>
        <v>230</v>
      </c>
      <c r="G3974" s="6"/>
      <c r="H3974" s="5">
        <f>D3974-F3974</f>
        <v>4370</v>
      </c>
      <c r="I3974" s="6">
        <f>+I3973+G3974-H3974</f>
        <v>128756.62099999972</v>
      </c>
      <c r="J3974" s="19" t="s">
        <v>5791</v>
      </c>
      <c r="K3974" s="7"/>
      <c r="L3974" t="s">
        <v>5606</v>
      </c>
    </row>
    <row r="3975" spans="1:12" x14ac:dyDescent="0.2">
      <c r="A3975" s="105">
        <v>42937</v>
      </c>
      <c r="B3975" s="7">
        <v>8401</v>
      </c>
      <c r="C3975" s="19" t="s">
        <v>7040</v>
      </c>
      <c r="D3975" s="6">
        <v>4600</v>
      </c>
      <c r="E3975" s="6">
        <v>4600</v>
      </c>
      <c r="F3975" s="6">
        <f>E3975*0.05</f>
        <v>230</v>
      </c>
      <c r="G3975" s="6"/>
      <c r="H3975" s="5">
        <f>D3975-F3975</f>
        <v>4370</v>
      </c>
      <c r="I3975" s="6">
        <f>+I3974+G3975-H3975</f>
        <v>124386.62099999972</v>
      </c>
      <c r="J3975" s="19" t="s">
        <v>5791</v>
      </c>
      <c r="K3975" s="7"/>
      <c r="L3975" t="s">
        <v>5606</v>
      </c>
    </row>
    <row r="3976" spans="1:12" x14ac:dyDescent="0.2">
      <c r="A3976" s="105">
        <v>42941</v>
      </c>
      <c r="B3976" s="7">
        <v>8402</v>
      </c>
      <c r="C3976" s="19" t="s">
        <v>7245</v>
      </c>
      <c r="D3976" s="6">
        <v>20000</v>
      </c>
      <c r="E3976" s="6"/>
      <c r="F3976" s="6">
        <f>E3976*0.05</f>
        <v>0</v>
      </c>
      <c r="G3976" s="6"/>
      <c r="H3976" s="31">
        <f>D3976-F3976</f>
        <v>20000</v>
      </c>
      <c r="I3976" s="6">
        <f>+I3975+G3976-H3976</f>
        <v>104386.62099999972</v>
      </c>
      <c r="J3976" s="19" t="s">
        <v>7253</v>
      </c>
      <c r="K3976" s="7"/>
      <c r="L3976" s="49" t="s">
        <v>5606</v>
      </c>
    </row>
    <row r="3977" spans="1:12" x14ac:dyDescent="0.2">
      <c r="A3977" s="105">
        <v>42941</v>
      </c>
      <c r="B3977" s="7">
        <v>8403</v>
      </c>
      <c r="C3977" s="19" t="s">
        <v>7252</v>
      </c>
      <c r="D3977" s="6">
        <v>7600</v>
      </c>
      <c r="E3977" s="6"/>
      <c r="F3977" s="6">
        <f>E3977*0.05</f>
        <v>0</v>
      </c>
      <c r="G3977" s="6"/>
      <c r="H3977" s="5">
        <f>D3977-F3977</f>
        <v>7600</v>
      </c>
      <c r="I3977" s="6">
        <f>+I3976+G3977-H3977</f>
        <v>96786.620999999723</v>
      </c>
      <c r="J3977" s="19" t="s">
        <v>6798</v>
      </c>
      <c r="K3977" s="7"/>
      <c r="L3977" t="s">
        <v>5606</v>
      </c>
    </row>
    <row r="3978" spans="1:12" x14ac:dyDescent="0.2">
      <c r="A3978" s="105">
        <v>42941</v>
      </c>
      <c r="B3978" s="7">
        <v>8404</v>
      </c>
      <c r="C3978" s="19" t="s">
        <v>7247</v>
      </c>
      <c r="D3978" s="6">
        <v>2000</v>
      </c>
      <c r="E3978" s="6"/>
      <c r="F3978" s="6">
        <f>E3978*0.05</f>
        <v>0</v>
      </c>
      <c r="G3978" s="6"/>
      <c r="H3978" s="31">
        <f>D3978-F3978</f>
        <v>2000</v>
      </c>
      <c r="I3978" s="6">
        <f>+I3977+G3978-H3978</f>
        <v>94786.620999999723</v>
      </c>
      <c r="J3978" s="19" t="s">
        <v>7251</v>
      </c>
      <c r="K3978" s="7"/>
      <c r="L3978" s="49" t="s">
        <v>5606</v>
      </c>
    </row>
    <row r="3979" spans="1:12" x14ac:dyDescent="0.2">
      <c r="A3979" s="105">
        <v>42941</v>
      </c>
      <c r="B3979" s="7">
        <v>8405</v>
      </c>
      <c r="C3979" s="19" t="s">
        <v>7194</v>
      </c>
      <c r="D3979" s="6">
        <v>7200</v>
      </c>
      <c r="E3979" s="6"/>
      <c r="F3979" s="6">
        <f>E3979*0.05</f>
        <v>0</v>
      </c>
      <c r="G3979" s="6"/>
      <c r="H3979" s="5">
        <f>D3979-F3979</f>
        <v>7200</v>
      </c>
      <c r="I3979" s="6">
        <f>+I3978+G3979-H3979</f>
        <v>87586.620999999723</v>
      </c>
      <c r="J3979" s="19" t="s">
        <v>6549</v>
      </c>
      <c r="K3979" s="7"/>
      <c r="L3979" t="s">
        <v>5606</v>
      </c>
    </row>
    <row r="3980" spans="1:12" x14ac:dyDescent="0.2">
      <c r="A3980" s="105">
        <v>42934</v>
      </c>
      <c r="B3980" s="7">
        <v>8406</v>
      </c>
      <c r="C3980" s="19" t="s">
        <v>2921</v>
      </c>
      <c r="D3980" s="6">
        <v>7000</v>
      </c>
      <c r="E3980" s="6"/>
      <c r="F3980" s="6">
        <f>E3980*0.05</f>
        <v>0</v>
      </c>
      <c r="G3980" s="6"/>
      <c r="H3980" s="5">
        <f>D3980-F3980</f>
        <v>7000</v>
      </c>
      <c r="I3980" s="6">
        <f>+I3979+G3980-H3980</f>
        <v>80586.620999999723</v>
      </c>
      <c r="J3980" s="19" t="s">
        <v>5941</v>
      </c>
      <c r="K3980" s="7"/>
      <c r="L3980" t="s">
        <v>5606</v>
      </c>
    </row>
    <row r="3981" spans="1:12" x14ac:dyDescent="0.2">
      <c r="A3981" s="105">
        <v>42936</v>
      </c>
      <c r="B3981" s="7"/>
      <c r="C3981" s="19" t="s">
        <v>6097</v>
      </c>
      <c r="D3981" s="6"/>
      <c r="E3981" s="6"/>
      <c r="F3981" s="6">
        <f>E3981*0.05</f>
        <v>0</v>
      </c>
      <c r="G3981" s="6">
        <v>626260.27</v>
      </c>
      <c r="H3981" s="5">
        <f>D3981-F3981</f>
        <v>0</v>
      </c>
      <c r="I3981" s="6">
        <f>+I3980+G3981-H3981</f>
        <v>706846.89099999971</v>
      </c>
      <c r="J3981" s="19"/>
      <c r="K3981" s="7"/>
    </row>
    <row r="3982" spans="1:12" x14ac:dyDescent="0.2">
      <c r="A3982" s="105">
        <v>42941</v>
      </c>
      <c r="B3982" s="7"/>
      <c r="C3982" s="19" t="s">
        <v>6213</v>
      </c>
      <c r="D3982" s="6">
        <v>514857</v>
      </c>
      <c r="E3982" s="6"/>
      <c r="F3982" s="6">
        <f>E3982*0.05</f>
        <v>0</v>
      </c>
      <c r="G3982" s="6"/>
      <c r="H3982" s="5">
        <f>D3982-F3982</f>
        <v>514857</v>
      </c>
      <c r="I3982" s="6">
        <f>+I3981+G3982-H3982</f>
        <v>191989.89099999971</v>
      </c>
      <c r="J3982" s="19"/>
      <c r="K3982" s="7"/>
      <c r="L3982" t="s">
        <v>5606</v>
      </c>
    </row>
    <row r="3983" spans="1:12" x14ac:dyDescent="0.2">
      <c r="A3983" s="105">
        <v>42944</v>
      </c>
      <c r="B3983" s="7">
        <v>8407</v>
      </c>
      <c r="C3983" s="19" t="s">
        <v>7040</v>
      </c>
      <c r="D3983" s="6">
        <v>4600</v>
      </c>
      <c r="E3983" s="6">
        <v>4600</v>
      </c>
      <c r="F3983" s="6">
        <f>E3983*0.05</f>
        <v>230</v>
      </c>
      <c r="G3983" s="6"/>
      <c r="H3983" s="31">
        <f>D3983-F3983</f>
        <v>4370</v>
      </c>
      <c r="I3983" s="6">
        <f>+I3982+G3983-H3983</f>
        <v>187619.89099999971</v>
      </c>
      <c r="J3983" s="19" t="s">
        <v>5791</v>
      </c>
      <c r="K3983" s="7"/>
      <c r="L3983" s="49" t="s">
        <v>5606</v>
      </c>
    </row>
    <row r="3984" spans="1:12" x14ac:dyDescent="0.2">
      <c r="A3984" s="105">
        <v>42944</v>
      </c>
      <c r="B3984" s="7">
        <v>8408</v>
      </c>
      <c r="C3984" s="19" t="s">
        <v>2921</v>
      </c>
      <c r="D3984" s="6">
        <v>7000</v>
      </c>
      <c r="E3984" s="6"/>
      <c r="F3984" s="6">
        <f>E3984*0.05</f>
        <v>0</v>
      </c>
      <c r="G3984" s="6"/>
      <c r="H3984" s="31">
        <f>D3984-F3984</f>
        <v>7000</v>
      </c>
      <c r="I3984" s="6">
        <f>+I3983+G3984-H3984</f>
        <v>180619.89099999971</v>
      </c>
      <c r="J3984" s="19" t="s">
        <v>5941</v>
      </c>
      <c r="K3984" s="7"/>
      <c r="L3984" s="49" t="s">
        <v>5606</v>
      </c>
    </row>
    <row r="3985" spans="1:12" x14ac:dyDescent="0.2">
      <c r="A3985" s="105">
        <v>42944</v>
      </c>
      <c r="B3985" s="7">
        <v>8409</v>
      </c>
      <c r="C3985" s="19" t="s">
        <v>5871</v>
      </c>
      <c r="D3985" s="6">
        <v>20000</v>
      </c>
      <c r="E3985" s="6">
        <v>20000</v>
      </c>
      <c r="F3985" s="6">
        <f>E3985*0.05</f>
        <v>1000</v>
      </c>
      <c r="G3985" s="6"/>
      <c r="H3985" s="31">
        <f>D3985-F3985</f>
        <v>19000</v>
      </c>
      <c r="I3985" s="6">
        <f>+I3984+G3985-H3985</f>
        <v>161619.89099999971</v>
      </c>
      <c r="J3985" s="19" t="s">
        <v>6794</v>
      </c>
      <c r="K3985" s="7"/>
      <c r="L3985" s="49" t="s">
        <v>5606</v>
      </c>
    </row>
    <row r="3986" spans="1:12" x14ac:dyDescent="0.2">
      <c r="A3986" s="105">
        <v>42944</v>
      </c>
      <c r="B3986" s="7">
        <v>8410</v>
      </c>
      <c r="C3986" s="19" t="s">
        <v>6226</v>
      </c>
      <c r="D3986" s="6">
        <v>20000</v>
      </c>
      <c r="E3986" s="6">
        <v>20000</v>
      </c>
      <c r="F3986" s="6">
        <f>E3986*0.05</f>
        <v>1000</v>
      </c>
      <c r="G3986" s="6"/>
      <c r="H3986" s="5">
        <f>D3986-F3986</f>
        <v>19000</v>
      </c>
      <c r="I3986" s="6">
        <f>+I3985+G3986-H3986</f>
        <v>142619.89099999971</v>
      </c>
      <c r="J3986" s="19" t="s">
        <v>6502</v>
      </c>
      <c r="K3986" s="7"/>
      <c r="L3986" t="s">
        <v>5606</v>
      </c>
    </row>
    <row r="3987" spans="1:12" x14ac:dyDescent="0.2">
      <c r="A3987" s="105">
        <v>42944</v>
      </c>
      <c r="B3987" s="7">
        <v>8411</v>
      </c>
      <c r="C3987" s="19" t="s">
        <v>5790</v>
      </c>
      <c r="D3987" s="6"/>
      <c r="E3987" s="6"/>
      <c r="F3987" s="6">
        <f>E3987*0.05</f>
        <v>0</v>
      </c>
      <c r="G3987" s="6"/>
      <c r="H3987" s="5">
        <f>D3987-F3987</f>
        <v>0</v>
      </c>
      <c r="I3987" s="6">
        <f>+I3986+G3987-H3987</f>
        <v>142619.89099999971</v>
      </c>
      <c r="J3987" s="19" t="s">
        <v>5790</v>
      </c>
      <c r="K3987" s="7"/>
      <c r="L3987" s="49" t="s">
        <v>5789</v>
      </c>
    </row>
    <row r="3988" spans="1:12" x14ac:dyDescent="0.2">
      <c r="A3988" s="19"/>
      <c r="B3988" s="7"/>
      <c r="C3988" s="19" t="s">
        <v>7117</v>
      </c>
      <c r="D3988" s="6">
        <v>1081.19</v>
      </c>
      <c r="E3988" s="6"/>
      <c r="F3988" s="6">
        <f>E3988*0.05</f>
        <v>0</v>
      </c>
      <c r="G3988" s="6"/>
      <c r="H3988" s="5">
        <f>D3988-F3988</f>
        <v>1081.19</v>
      </c>
      <c r="I3988" s="6">
        <f>+I3987+G3988-H3988</f>
        <v>141538.70099999971</v>
      </c>
      <c r="J3988" s="19"/>
      <c r="K3988" s="7"/>
    </row>
    <row r="3989" spans="1:12" ht="15.75" x14ac:dyDescent="0.25">
      <c r="A3989" s="19"/>
      <c r="B3989" s="7"/>
      <c r="C3989" s="116" t="s">
        <v>7250</v>
      </c>
      <c r="D3989" s="6"/>
      <c r="E3989" s="6"/>
      <c r="F3989" s="6">
        <f>E3989*0.05</f>
        <v>0</v>
      </c>
      <c r="G3989" s="6"/>
      <c r="H3989" s="5">
        <f>D3989-F3989</f>
        <v>0</v>
      </c>
      <c r="I3989" s="13">
        <f>+I3988+G3989-H3989</f>
        <v>141538.70099999971</v>
      </c>
      <c r="J3989" s="19"/>
      <c r="K3989" s="7"/>
    </row>
    <row r="3990" spans="1:12" x14ac:dyDescent="0.2">
      <c r="A3990" s="105">
        <v>42972</v>
      </c>
      <c r="B3990" s="7"/>
      <c r="C3990" s="20" t="s">
        <v>6401</v>
      </c>
      <c r="D3990" s="6"/>
      <c r="E3990" s="6"/>
      <c r="F3990" s="6">
        <f>E3990*0.05</f>
        <v>0</v>
      </c>
      <c r="G3990" s="6">
        <v>926325.18</v>
      </c>
      <c r="H3990" s="5">
        <f>D3990-F3990</f>
        <v>0</v>
      </c>
      <c r="I3990" s="6">
        <f>+I3989+G3990-H3990</f>
        <v>1067863.8809999998</v>
      </c>
      <c r="J3990" s="19"/>
      <c r="K3990" s="7"/>
    </row>
    <row r="3991" spans="1:12" x14ac:dyDescent="0.2">
      <c r="A3991" s="105"/>
      <c r="B3991" s="7"/>
      <c r="C3991" s="20" t="s">
        <v>7117</v>
      </c>
      <c r="D3991" s="6">
        <v>250.56</v>
      </c>
      <c r="E3991" s="6"/>
      <c r="F3991" s="6">
        <f>E3991*0.05</f>
        <v>0</v>
      </c>
      <c r="G3991" s="6"/>
      <c r="H3991" s="5">
        <f>D3991-F3991</f>
        <v>250.56</v>
      </c>
      <c r="I3991" s="6">
        <f>+I3990+G3991-H3991</f>
        <v>1067613.3209999998</v>
      </c>
      <c r="J3991" s="19"/>
      <c r="K3991" s="7"/>
    </row>
    <row r="3992" spans="1:12" ht="15.75" x14ac:dyDescent="0.25">
      <c r="A3992" s="105"/>
      <c r="B3992" s="7"/>
      <c r="C3992" s="117" t="s">
        <v>7249</v>
      </c>
      <c r="D3992" s="6"/>
      <c r="E3992" s="6"/>
      <c r="F3992" s="6">
        <f>E3992*0.05</f>
        <v>0</v>
      </c>
      <c r="G3992" s="6"/>
      <c r="H3992" s="5">
        <f>D3992-F3992</f>
        <v>0</v>
      </c>
      <c r="I3992" s="13">
        <f>+I3991+G3992-H3992</f>
        <v>1067613.3209999998</v>
      </c>
      <c r="J3992" s="19"/>
      <c r="K3992" s="7"/>
    </row>
    <row r="3993" spans="1:12" x14ac:dyDescent="0.2">
      <c r="A3993" s="108">
        <v>42991</v>
      </c>
      <c r="B3993" s="34"/>
      <c r="C3993" s="20" t="s">
        <v>6213</v>
      </c>
      <c r="D3993" s="4">
        <v>536610</v>
      </c>
      <c r="E3993" s="4"/>
      <c r="F3993" s="4"/>
      <c r="G3993" s="4"/>
      <c r="H3993" s="31">
        <f>D3993-F3993</f>
        <v>536610</v>
      </c>
      <c r="I3993" s="4">
        <f>+I3992+G3993-H3993</f>
        <v>531003.32099999976</v>
      </c>
      <c r="J3993" s="20"/>
      <c r="K3993" s="34"/>
      <c r="L3993" s="49"/>
    </row>
    <row r="3994" spans="1:12" x14ac:dyDescent="0.2">
      <c r="A3994" s="105">
        <v>42998</v>
      </c>
      <c r="B3994" s="7">
        <v>8412</v>
      </c>
      <c r="C3994" s="20" t="s">
        <v>7248</v>
      </c>
      <c r="D3994" s="6">
        <v>11000</v>
      </c>
      <c r="E3994" s="6"/>
      <c r="F3994" s="6">
        <f>E3994*0.05</f>
        <v>0</v>
      </c>
      <c r="G3994" s="6"/>
      <c r="H3994" s="31">
        <f>D3994-F3994</f>
        <v>11000</v>
      </c>
      <c r="I3994" s="4">
        <f>+I3993+G3994-H3994</f>
        <v>520003.32099999976</v>
      </c>
      <c r="J3994" s="20" t="s">
        <v>7227</v>
      </c>
      <c r="K3994" s="7"/>
      <c r="L3994" s="49" t="s">
        <v>5606</v>
      </c>
    </row>
    <row r="3995" spans="1:12" x14ac:dyDescent="0.2">
      <c r="A3995" s="105">
        <v>42998</v>
      </c>
      <c r="B3995" s="7">
        <v>8413</v>
      </c>
      <c r="C3995" s="20" t="s">
        <v>6343</v>
      </c>
      <c r="D3995" s="6">
        <v>7600</v>
      </c>
      <c r="E3995" s="6"/>
      <c r="F3995" s="6">
        <f>E3995*0.05</f>
        <v>0</v>
      </c>
      <c r="G3995" s="6"/>
      <c r="H3995" s="31">
        <f>D3995-F3995</f>
        <v>7600</v>
      </c>
      <c r="I3995" s="4">
        <f>+I3994+G3995-H3995</f>
        <v>512403.32099999976</v>
      </c>
      <c r="J3995" s="20" t="s">
        <v>7227</v>
      </c>
      <c r="K3995" s="7"/>
      <c r="L3995" s="49" t="s">
        <v>5606</v>
      </c>
    </row>
    <row r="3996" spans="1:12" x14ac:dyDescent="0.2">
      <c r="A3996" s="105">
        <v>42998</v>
      </c>
      <c r="B3996" s="7">
        <v>8414</v>
      </c>
      <c r="C3996" s="20" t="s">
        <v>7247</v>
      </c>
      <c r="D3996" s="6">
        <v>2000</v>
      </c>
      <c r="E3996" s="6"/>
      <c r="F3996" s="6">
        <f>E3996*0.05</f>
        <v>0</v>
      </c>
      <c r="G3996" s="6"/>
      <c r="H3996" s="31">
        <f>D3996-F3996</f>
        <v>2000</v>
      </c>
      <c r="I3996" s="4">
        <f>+I3995+G3996-H3996</f>
        <v>510403.32099999976</v>
      </c>
      <c r="J3996" s="20" t="s">
        <v>7089</v>
      </c>
      <c r="K3996" s="7"/>
      <c r="L3996" s="49" t="s">
        <v>5606</v>
      </c>
    </row>
    <row r="3997" spans="1:12" x14ac:dyDescent="0.2">
      <c r="A3997" s="105">
        <v>42998</v>
      </c>
      <c r="B3997" s="7">
        <v>8415</v>
      </c>
      <c r="C3997" s="20" t="s">
        <v>6817</v>
      </c>
      <c r="D3997" s="6">
        <v>1500</v>
      </c>
      <c r="E3997" s="6"/>
      <c r="F3997" s="6">
        <f>E3997*0.05</f>
        <v>0</v>
      </c>
      <c r="G3997" s="6"/>
      <c r="H3997" s="31">
        <f>D3997-F3997</f>
        <v>1500</v>
      </c>
      <c r="I3997" s="4">
        <f>+I3996+G3997-H3997</f>
        <v>508903.32099999976</v>
      </c>
      <c r="J3997" s="20" t="s">
        <v>7089</v>
      </c>
      <c r="K3997" s="7"/>
      <c r="L3997" s="49" t="s">
        <v>5606</v>
      </c>
    </row>
    <row r="3998" spans="1:12" x14ac:dyDescent="0.2">
      <c r="A3998" s="105">
        <v>42998</v>
      </c>
      <c r="B3998" s="7">
        <v>8416</v>
      </c>
      <c r="C3998" s="20" t="s">
        <v>7246</v>
      </c>
      <c r="D3998" s="6">
        <v>8400</v>
      </c>
      <c r="E3998" s="6"/>
      <c r="F3998" s="6">
        <f>E3998*0.05</f>
        <v>0</v>
      </c>
      <c r="G3998" s="6"/>
      <c r="H3998" s="31">
        <f>D3998-F3998</f>
        <v>8400</v>
      </c>
      <c r="I3998" s="6">
        <f>+I3997+G3998-H3998</f>
        <v>500503.32099999976</v>
      </c>
      <c r="J3998" s="20" t="s">
        <v>7227</v>
      </c>
      <c r="K3998" s="7"/>
      <c r="L3998" s="49" t="s">
        <v>5606</v>
      </c>
    </row>
    <row r="3999" spans="1:12" x14ac:dyDescent="0.2">
      <c r="A3999" s="105">
        <v>42998</v>
      </c>
      <c r="B3999" s="7">
        <v>8417</v>
      </c>
      <c r="C3999" s="20" t="s">
        <v>7040</v>
      </c>
      <c r="D3999" s="6">
        <v>9200</v>
      </c>
      <c r="E3999" s="6">
        <v>9200</v>
      </c>
      <c r="F3999" s="6">
        <f>E3999*0.05</f>
        <v>460</v>
      </c>
      <c r="G3999" s="6"/>
      <c r="H3999" s="31">
        <f>D3999-F3999</f>
        <v>8740</v>
      </c>
      <c r="I3999" s="6">
        <f>+I3998+G3999-H3999</f>
        <v>491763.32099999976</v>
      </c>
      <c r="J3999" s="20" t="s">
        <v>5791</v>
      </c>
      <c r="K3999" s="7"/>
      <c r="L3999" s="49" t="s">
        <v>5606</v>
      </c>
    </row>
    <row r="4000" spans="1:12" x14ac:dyDescent="0.2">
      <c r="A4000" s="105">
        <v>42998</v>
      </c>
      <c r="B4000" s="7">
        <v>8418</v>
      </c>
      <c r="C4000" s="20" t="s">
        <v>5871</v>
      </c>
      <c r="D4000" s="6">
        <v>13785</v>
      </c>
      <c r="E4000" s="6">
        <v>13785</v>
      </c>
      <c r="F4000" s="6">
        <f>E4000*0.05</f>
        <v>689.25</v>
      </c>
      <c r="G4000" s="6"/>
      <c r="H4000" s="31">
        <f>D4000-F4000</f>
        <v>13095.75</v>
      </c>
      <c r="I4000" s="6">
        <f>+I3999+G4000-H4000</f>
        <v>478667.57099999976</v>
      </c>
      <c r="J4000" s="20" t="s">
        <v>128</v>
      </c>
      <c r="K4000" s="7"/>
      <c r="L4000" s="49" t="s">
        <v>5789</v>
      </c>
    </row>
    <row r="4001" spans="1:12" x14ac:dyDescent="0.2">
      <c r="A4001" s="108">
        <v>42998</v>
      </c>
      <c r="B4001" s="7">
        <v>8419</v>
      </c>
      <c r="C4001" s="20" t="s">
        <v>6226</v>
      </c>
      <c r="D4001" s="6">
        <v>15000</v>
      </c>
      <c r="E4001" s="6">
        <v>15000</v>
      </c>
      <c r="F4001" s="6">
        <f>E4001*0.05</f>
        <v>750</v>
      </c>
      <c r="G4001" s="6"/>
      <c r="H4001" s="31">
        <f>D4001-F4001</f>
        <v>14250</v>
      </c>
      <c r="I4001" s="6">
        <f>+I4000+G4001-H4001</f>
        <v>464417.57099999976</v>
      </c>
      <c r="J4001" s="20" t="s">
        <v>128</v>
      </c>
      <c r="K4001" s="7"/>
      <c r="L4001" s="49" t="s">
        <v>5606</v>
      </c>
    </row>
    <row r="4002" spans="1:12" x14ac:dyDescent="0.2">
      <c r="A4002" s="105">
        <v>42998</v>
      </c>
      <c r="B4002" s="7">
        <v>8420</v>
      </c>
      <c r="C4002" s="20" t="s">
        <v>126</v>
      </c>
      <c r="D4002" s="6">
        <v>8578</v>
      </c>
      <c r="E4002" s="6">
        <v>8578</v>
      </c>
      <c r="F4002" s="6">
        <f>E4002*0.05</f>
        <v>428.90000000000003</v>
      </c>
      <c r="G4002" s="6"/>
      <c r="H4002" s="31">
        <f>D4002-F4002</f>
        <v>8149.1</v>
      </c>
      <c r="I4002" s="6">
        <f>+I4001+G4002-H4002</f>
        <v>456268.47099999979</v>
      </c>
      <c r="J4002" s="20" t="s">
        <v>5851</v>
      </c>
      <c r="K4002" s="7"/>
      <c r="L4002" s="49" t="s">
        <v>5606</v>
      </c>
    </row>
    <row r="4003" spans="1:12" x14ac:dyDescent="0.2">
      <c r="A4003" s="105">
        <v>42998</v>
      </c>
      <c r="B4003" s="7">
        <v>8421</v>
      </c>
      <c r="C4003" s="20" t="s">
        <v>5971</v>
      </c>
      <c r="D4003" s="6">
        <v>1500</v>
      </c>
      <c r="E4003" s="6"/>
      <c r="F4003" s="6">
        <f>E4003*0.05</f>
        <v>0</v>
      </c>
      <c r="G4003" s="6"/>
      <c r="H4003" s="31">
        <f>D4003-F4003</f>
        <v>1500</v>
      </c>
      <c r="I4003" s="6">
        <f>+I4002+G4003-H4003</f>
        <v>454768.47099999979</v>
      </c>
      <c r="J4003" s="20" t="s">
        <v>6080</v>
      </c>
      <c r="K4003" s="7"/>
      <c r="L4003" s="49" t="s">
        <v>5606</v>
      </c>
    </row>
    <row r="4004" spans="1:12" x14ac:dyDescent="0.2">
      <c r="A4004" s="105">
        <v>42998</v>
      </c>
      <c r="B4004" s="7">
        <v>8422</v>
      </c>
      <c r="C4004" s="20" t="s">
        <v>7040</v>
      </c>
      <c r="D4004" s="6">
        <v>9200</v>
      </c>
      <c r="E4004" s="6">
        <v>9200</v>
      </c>
      <c r="F4004" s="6">
        <f>E4004*0.05</f>
        <v>460</v>
      </c>
      <c r="G4004" s="6"/>
      <c r="H4004" s="31">
        <f>D4004-F4004</f>
        <v>8740</v>
      </c>
      <c r="I4004" s="6">
        <f>+I4003+G4004-H4004</f>
        <v>446028.47099999979</v>
      </c>
      <c r="J4004" s="20" t="s">
        <v>5791</v>
      </c>
      <c r="K4004" s="7"/>
      <c r="L4004" s="49" t="s">
        <v>5606</v>
      </c>
    </row>
    <row r="4005" spans="1:12" x14ac:dyDescent="0.2">
      <c r="A4005" s="105">
        <v>43000</v>
      </c>
      <c r="B4005" s="7">
        <v>8423</v>
      </c>
      <c r="C4005" s="20" t="s">
        <v>2921</v>
      </c>
      <c r="D4005" s="6">
        <v>10500</v>
      </c>
      <c r="E4005" s="6"/>
      <c r="F4005" s="6">
        <f>E4005*0.05</f>
        <v>0</v>
      </c>
      <c r="G4005" s="6"/>
      <c r="H4005" s="31">
        <f>D4005-F4005</f>
        <v>10500</v>
      </c>
      <c r="I4005" s="6">
        <f>+I4004+G4005-H4005</f>
        <v>435528.47099999979</v>
      </c>
      <c r="J4005" s="20" t="s">
        <v>5941</v>
      </c>
      <c r="K4005" s="7"/>
      <c r="L4005" s="49" t="s">
        <v>5606</v>
      </c>
    </row>
    <row r="4006" spans="1:12" x14ac:dyDescent="0.2">
      <c r="A4006" s="105">
        <v>43005</v>
      </c>
      <c r="B4006" s="7"/>
      <c r="C4006" s="19" t="s">
        <v>6097</v>
      </c>
      <c r="D4006" s="6"/>
      <c r="E4006" s="6"/>
      <c r="F4006" s="6">
        <f>E4006*0.05</f>
        <v>0</v>
      </c>
      <c r="G4006" s="6">
        <v>757502.73</v>
      </c>
      <c r="H4006" s="5">
        <f>D4006-F4006</f>
        <v>0</v>
      </c>
      <c r="I4006" s="6">
        <f>+I4005+G4006-H4006</f>
        <v>1193031.2009999999</v>
      </c>
      <c r="J4006" s="19"/>
      <c r="K4006" s="7"/>
    </row>
    <row r="4007" spans="1:12" x14ac:dyDescent="0.2">
      <c r="A4007" s="105">
        <v>43005</v>
      </c>
      <c r="B4007" s="7">
        <v>8424</v>
      </c>
      <c r="C4007" s="19" t="s">
        <v>5971</v>
      </c>
      <c r="D4007" s="6">
        <v>1500</v>
      </c>
      <c r="E4007" s="6"/>
      <c r="F4007" s="6">
        <f>E4007*0.05</f>
        <v>0</v>
      </c>
      <c r="G4007" s="6"/>
      <c r="H4007" s="31">
        <f>D4007-F4007</f>
        <v>1500</v>
      </c>
      <c r="I4007" s="6">
        <f>+I4006+G4007-H4007</f>
        <v>1191531.2009999999</v>
      </c>
      <c r="J4007" s="19" t="s">
        <v>3820</v>
      </c>
      <c r="K4007" s="7"/>
      <c r="L4007" s="49" t="s">
        <v>5540</v>
      </c>
    </row>
    <row r="4008" spans="1:12" x14ac:dyDescent="0.2">
      <c r="A4008" s="105">
        <v>43005</v>
      </c>
      <c r="B4008" s="7">
        <v>8425</v>
      </c>
      <c r="C4008" s="19" t="s">
        <v>418</v>
      </c>
      <c r="D4008" s="6">
        <v>1500</v>
      </c>
      <c r="E4008" s="6"/>
      <c r="F4008" s="6">
        <f>E4008*0.05</f>
        <v>0</v>
      </c>
      <c r="G4008" s="6"/>
      <c r="H4008" s="31">
        <f>D4008-F4008</f>
        <v>1500</v>
      </c>
      <c r="I4008" s="6">
        <f>+I4007+G4008-H4008</f>
        <v>1190031.2009999999</v>
      </c>
      <c r="J4008" s="19" t="s">
        <v>3820</v>
      </c>
      <c r="K4008" s="7"/>
      <c r="L4008" s="49" t="s">
        <v>5540</v>
      </c>
    </row>
    <row r="4009" spans="1:12" x14ac:dyDescent="0.2">
      <c r="A4009" s="105">
        <v>43005</v>
      </c>
      <c r="B4009" s="7">
        <v>8426</v>
      </c>
      <c r="C4009" s="19" t="s">
        <v>5971</v>
      </c>
      <c r="D4009" s="6">
        <v>4000</v>
      </c>
      <c r="E4009" s="6"/>
      <c r="F4009" s="6">
        <f>E4009*0.05</f>
        <v>0</v>
      </c>
      <c r="G4009" s="6"/>
      <c r="H4009" s="31">
        <f>D4009-F4009</f>
        <v>4000</v>
      </c>
      <c r="I4009" s="6">
        <f>+I4008+G4009-H4009</f>
        <v>1186031.2009999999</v>
      </c>
      <c r="J4009" s="19" t="s">
        <v>3820</v>
      </c>
      <c r="K4009" s="7"/>
      <c r="L4009" s="49" t="s">
        <v>5540</v>
      </c>
    </row>
    <row r="4010" spans="1:12" x14ac:dyDescent="0.2">
      <c r="A4010" s="105">
        <v>43007</v>
      </c>
      <c r="B4010" s="7"/>
      <c r="C4010" s="19" t="s">
        <v>6213</v>
      </c>
      <c r="D4010" s="6">
        <v>513920</v>
      </c>
      <c r="E4010" s="6"/>
      <c r="F4010" s="6">
        <f>E4010*0.05</f>
        <v>0</v>
      </c>
      <c r="G4010" s="6"/>
      <c r="H4010" s="31">
        <f>D4010-F4010</f>
        <v>513920</v>
      </c>
      <c r="I4010" s="6">
        <f>+I4009+G4010-H4010</f>
        <v>672111.20099999988</v>
      </c>
      <c r="J4010" s="19"/>
      <c r="K4010" s="7"/>
      <c r="L4010" s="49"/>
    </row>
    <row r="4011" spans="1:12" x14ac:dyDescent="0.2">
      <c r="A4011" s="105">
        <v>43007</v>
      </c>
      <c r="B4011" s="7">
        <v>8427</v>
      </c>
      <c r="C4011" s="19" t="s">
        <v>6343</v>
      </c>
      <c r="D4011" s="6">
        <v>7600</v>
      </c>
      <c r="E4011" s="6"/>
      <c r="F4011" s="6">
        <f>E4011*0.05</f>
        <v>0</v>
      </c>
      <c r="G4011" s="6"/>
      <c r="H4011" s="31">
        <f>D4011-F4011</f>
        <v>7600</v>
      </c>
      <c r="I4011" s="6">
        <f>+I4010+G4011-H4011</f>
        <v>664511.20099999988</v>
      </c>
      <c r="J4011" s="19" t="s">
        <v>6798</v>
      </c>
      <c r="K4011" s="7"/>
      <c r="L4011" s="49" t="s">
        <v>5606</v>
      </c>
    </row>
    <row r="4012" spans="1:12" x14ac:dyDescent="0.2">
      <c r="A4012" s="105">
        <v>43007</v>
      </c>
      <c r="B4012" s="7">
        <v>8428</v>
      </c>
      <c r="C4012" s="19" t="s">
        <v>7246</v>
      </c>
      <c r="D4012" s="6">
        <v>7200</v>
      </c>
      <c r="E4012" s="6"/>
      <c r="F4012" s="6">
        <f>E4012*0.05</f>
        <v>0</v>
      </c>
      <c r="G4012" s="6"/>
      <c r="H4012" s="31">
        <f>D4012-F4012</f>
        <v>7200</v>
      </c>
      <c r="I4012" s="6">
        <f>+I4011+G4012-H4012</f>
        <v>657311.20099999988</v>
      </c>
      <c r="J4012" s="19" t="s">
        <v>6549</v>
      </c>
      <c r="K4012" s="7"/>
      <c r="L4012" s="49" t="s">
        <v>5606</v>
      </c>
    </row>
    <row r="4013" spans="1:12" x14ac:dyDescent="0.2">
      <c r="A4013" s="105">
        <v>43007</v>
      </c>
      <c r="B4013" s="7">
        <v>8429</v>
      </c>
      <c r="C4013" s="19" t="s">
        <v>7245</v>
      </c>
      <c r="D4013" s="6">
        <v>20000</v>
      </c>
      <c r="E4013" s="6"/>
      <c r="F4013" s="6">
        <f>E4013*0.05</f>
        <v>0</v>
      </c>
      <c r="G4013" s="6"/>
      <c r="H4013" s="31">
        <f>D4013-F4013</f>
        <v>20000</v>
      </c>
      <c r="I4013" s="6">
        <f>+I4012+G4013-H4013</f>
        <v>637311.20099999988</v>
      </c>
      <c r="J4013" s="19" t="s">
        <v>6400</v>
      </c>
      <c r="K4013" s="7"/>
      <c r="L4013" s="49" t="s">
        <v>5606</v>
      </c>
    </row>
    <row r="4014" spans="1:12" x14ac:dyDescent="0.2">
      <c r="A4014" s="105"/>
      <c r="B4014" s="7"/>
      <c r="C4014" s="19" t="s">
        <v>7244</v>
      </c>
      <c r="D4014" s="6"/>
      <c r="E4014" s="6"/>
      <c r="F4014" s="6"/>
      <c r="G4014" s="6">
        <v>13095.75</v>
      </c>
      <c r="H4014" s="5">
        <f>D4014-F4014</f>
        <v>0</v>
      </c>
      <c r="I4014" s="6">
        <f>+I4013+G4014-H4014</f>
        <v>650406.95099999988</v>
      </c>
      <c r="J4014" s="19"/>
      <c r="K4014" s="7"/>
      <c r="L4014" s="118"/>
    </row>
    <row r="4015" spans="1:12" x14ac:dyDescent="0.2">
      <c r="A4015" s="19"/>
      <c r="B4015" s="7"/>
      <c r="C4015" s="19" t="s">
        <v>7117</v>
      </c>
      <c r="D4015" s="6">
        <v>668.21</v>
      </c>
      <c r="E4015" s="6"/>
      <c r="F4015" s="6">
        <f>E4015*0.05</f>
        <v>0</v>
      </c>
      <c r="G4015" s="6"/>
      <c r="H4015" s="5">
        <f>D4015-F4015</f>
        <v>668.21</v>
      </c>
      <c r="I4015" s="6">
        <f>+I4014+G4015-H4015</f>
        <v>649738.74099999992</v>
      </c>
      <c r="J4015" s="19"/>
      <c r="K4015" s="7"/>
    </row>
    <row r="4016" spans="1:12" ht="15.75" x14ac:dyDescent="0.25">
      <c r="A4016" s="105"/>
      <c r="B4016" s="7"/>
      <c r="C4016" s="116" t="s">
        <v>7243</v>
      </c>
      <c r="D4016" s="6"/>
      <c r="E4016" s="6"/>
      <c r="F4016" s="6">
        <f>E4016*0.05</f>
        <v>0</v>
      </c>
      <c r="G4016" s="6"/>
      <c r="H4016" s="5"/>
      <c r="I4016" s="13">
        <f>+I4015+G4016-H4016</f>
        <v>649738.74099999992</v>
      </c>
      <c r="J4016" s="19"/>
      <c r="K4016" s="7"/>
    </row>
    <row r="4017" spans="1:12" x14ac:dyDescent="0.2">
      <c r="A4017" s="105">
        <v>43011</v>
      </c>
      <c r="B4017" s="7">
        <v>8430</v>
      </c>
      <c r="C4017" s="20" t="s">
        <v>5790</v>
      </c>
      <c r="D4017" s="119"/>
      <c r="E4017" s="6"/>
      <c r="F4017" s="6">
        <f>E4017*0.05</f>
        <v>0</v>
      </c>
      <c r="G4017" s="6"/>
      <c r="H4017" s="5">
        <f>D4017-F4017</f>
        <v>0</v>
      </c>
      <c r="I4017" s="6">
        <f>+I4016+G4017-H4017</f>
        <v>649738.74099999992</v>
      </c>
      <c r="J4017" s="20" t="s">
        <v>5790</v>
      </c>
      <c r="K4017" s="34" t="s">
        <v>5789</v>
      </c>
    </row>
    <row r="4018" spans="1:12" x14ac:dyDescent="0.2">
      <c r="A4018" s="105">
        <v>43013</v>
      </c>
      <c r="B4018" s="7">
        <v>8431</v>
      </c>
      <c r="C4018" s="20" t="s">
        <v>5871</v>
      </c>
      <c r="D4018" s="6">
        <v>13785</v>
      </c>
      <c r="E4018" s="6">
        <v>13785</v>
      </c>
      <c r="F4018" s="6">
        <f>E4018*0.05</f>
        <v>689.25</v>
      </c>
      <c r="G4018" s="6"/>
      <c r="H4018" s="31">
        <f>D4018-F4018</f>
        <v>13095.75</v>
      </c>
      <c r="I4018" s="6">
        <f>+I4017+G4018-H4018</f>
        <v>636642.99099999992</v>
      </c>
      <c r="J4018" s="20" t="s">
        <v>6794</v>
      </c>
      <c r="K4018" s="7"/>
      <c r="L4018" s="49" t="s">
        <v>5540</v>
      </c>
    </row>
    <row r="4019" spans="1:12" x14ac:dyDescent="0.2">
      <c r="A4019" s="105">
        <v>43013</v>
      </c>
      <c r="B4019" s="7">
        <v>8432</v>
      </c>
      <c r="C4019" s="20" t="s">
        <v>7242</v>
      </c>
      <c r="D4019" s="6">
        <v>11550</v>
      </c>
      <c r="E4019" s="6">
        <v>11550</v>
      </c>
      <c r="F4019" s="6">
        <v>489.41</v>
      </c>
      <c r="G4019" s="6"/>
      <c r="H4019" s="31">
        <f>D4019-F4019</f>
        <v>11060.59</v>
      </c>
      <c r="I4019" s="6">
        <f>+I4018+G4019-H4019</f>
        <v>625582.40099999995</v>
      </c>
      <c r="J4019" s="20" t="s">
        <v>7241</v>
      </c>
      <c r="K4019" s="7"/>
      <c r="L4019" s="49" t="s">
        <v>5540</v>
      </c>
    </row>
    <row r="4020" spans="1:12" x14ac:dyDescent="0.2">
      <c r="A4020" s="105">
        <v>43013</v>
      </c>
      <c r="B4020" s="7">
        <v>8433</v>
      </c>
      <c r="C4020" s="20" t="s">
        <v>7040</v>
      </c>
      <c r="D4020" s="6">
        <v>4600</v>
      </c>
      <c r="E4020" s="6">
        <v>4600</v>
      </c>
      <c r="F4020" s="6">
        <f>E4020*0.05</f>
        <v>230</v>
      </c>
      <c r="G4020" s="6"/>
      <c r="H4020" s="31">
        <f>D4020-F4020</f>
        <v>4370</v>
      </c>
      <c r="I4020" s="6">
        <f>+I4019+G4020-H4020</f>
        <v>621212.40099999995</v>
      </c>
      <c r="J4020" s="20" t="s">
        <v>5791</v>
      </c>
      <c r="K4020" s="7"/>
      <c r="L4020" s="49" t="s">
        <v>5540</v>
      </c>
    </row>
    <row r="4021" spans="1:12" x14ac:dyDescent="0.2">
      <c r="A4021" s="105">
        <v>43014</v>
      </c>
      <c r="B4021" s="7"/>
      <c r="C4021" s="20" t="s">
        <v>6620</v>
      </c>
      <c r="D4021" s="119">
        <v>414314.3</v>
      </c>
      <c r="E4021" s="6"/>
      <c r="F4021" s="6">
        <f>E4021*0.05</f>
        <v>0</v>
      </c>
      <c r="G4021" s="6"/>
      <c r="H4021" s="31">
        <f>D4021-F4021</f>
        <v>414314.3</v>
      </c>
      <c r="I4021" s="6">
        <f>+I4020+G4021-H4021</f>
        <v>206898.10099999997</v>
      </c>
      <c r="J4021" s="19"/>
      <c r="K4021" s="7"/>
      <c r="L4021" s="49" t="s">
        <v>5540</v>
      </c>
    </row>
    <row r="4022" spans="1:12" x14ac:dyDescent="0.2">
      <c r="A4022" s="105">
        <v>43014</v>
      </c>
      <c r="B4022" s="7">
        <v>8434</v>
      </c>
      <c r="C4022" s="20" t="s">
        <v>7177</v>
      </c>
      <c r="D4022" s="119">
        <v>8000</v>
      </c>
      <c r="E4022" s="6"/>
      <c r="F4022" s="6">
        <f>E4022*0.05</f>
        <v>0</v>
      </c>
      <c r="G4022" s="6"/>
      <c r="H4022" s="5">
        <f>D4022-F4022</f>
        <v>8000</v>
      </c>
      <c r="I4022" s="6">
        <f>+I4021+G4022-H4022</f>
        <v>198898.10099999997</v>
      </c>
      <c r="J4022" s="20" t="s">
        <v>7240</v>
      </c>
      <c r="K4022" s="7"/>
      <c r="L4022" s="118" t="s">
        <v>7239</v>
      </c>
    </row>
    <row r="4023" spans="1:12" x14ac:dyDescent="0.2">
      <c r="A4023" s="108">
        <v>43014</v>
      </c>
      <c r="B4023" s="7">
        <v>8435</v>
      </c>
      <c r="C4023" s="20" t="s">
        <v>6343</v>
      </c>
      <c r="D4023" s="6">
        <v>700</v>
      </c>
      <c r="E4023" s="6"/>
      <c r="F4023" s="6">
        <f>E4023*0.05</f>
        <v>0</v>
      </c>
      <c r="G4023" s="6"/>
      <c r="H4023" s="31">
        <f>D4023-F4023</f>
        <v>700</v>
      </c>
      <c r="I4023" s="6">
        <f>+I4022+G4023-H4023</f>
        <v>198198.10099999997</v>
      </c>
      <c r="J4023" s="20" t="s">
        <v>7158</v>
      </c>
      <c r="K4023" s="7"/>
      <c r="L4023" s="49" t="s">
        <v>5540</v>
      </c>
    </row>
    <row r="4024" spans="1:12" x14ac:dyDescent="0.2">
      <c r="A4024" s="105">
        <v>43014</v>
      </c>
      <c r="B4024" s="7">
        <v>8436</v>
      </c>
      <c r="C4024" s="19" t="s">
        <v>5790</v>
      </c>
      <c r="D4024" s="6"/>
      <c r="E4024" s="6"/>
      <c r="F4024" s="6">
        <f>E4024*0.05</f>
        <v>0</v>
      </c>
      <c r="G4024" s="6"/>
      <c r="H4024" s="5">
        <f>D4024-F4024</f>
        <v>0</v>
      </c>
      <c r="I4024" s="6">
        <f>+I4023+G4024-H4024</f>
        <v>198198.10099999997</v>
      </c>
      <c r="J4024" s="20" t="s">
        <v>5790</v>
      </c>
      <c r="K4024" s="7" t="s">
        <v>5789</v>
      </c>
    </row>
    <row r="4025" spans="1:12" x14ac:dyDescent="0.2">
      <c r="A4025" s="105">
        <v>43014</v>
      </c>
      <c r="B4025" s="7">
        <v>8437</v>
      </c>
      <c r="C4025" s="20" t="s">
        <v>7238</v>
      </c>
      <c r="D4025" s="6">
        <v>500</v>
      </c>
      <c r="E4025" s="6"/>
      <c r="F4025" s="6">
        <f>E4025*0.05</f>
        <v>0</v>
      </c>
      <c r="G4025" s="6"/>
      <c r="H4025" s="31">
        <f>D4025-F4025</f>
        <v>500</v>
      </c>
      <c r="I4025" s="6">
        <f>+I4024+G4025-H4025</f>
        <v>197698.10099999997</v>
      </c>
      <c r="J4025" s="20" t="s">
        <v>7158</v>
      </c>
      <c r="K4025" s="7"/>
      <c r="L4025" s="49" t="s">
        <v>5540</v>
      </c>
    </row>
    <row r="4026" spans="1:12" x14ac:dyDescent="0.2">
      <c r="A4026" s="105">
        <v>43019</v>
      </c>
      <c r="B4026" s="7">
        <v>8438</v>
      </c>
      <c r="C4026" s="19" t="s">
        <v>7204</v>
      </c>
      <c r="D4026" s="6">
        <v>600</v>
      </c>
      <c r="E4026" s="6"/>
      <c r="F4026" s="6">
        <f>E4026*0.05</f>
        <v>0</v>
      </c>
      <c r="G4026" s="6"/>
      <c r="H4026" s="31">
        <f>D4026-F4026</f>
        <v>600</v>
      </c>
      <c r="I4026" s="6">
        <f>+I4025+G4026-H4026</f>
        <v>197098.10099999997</v>
      </c>
      <c r="J4026" s="19" t="s">
        <v>5475</v>
      </c>
      <c r="K4026" s="7"/>
      <c r="L4026" s="49" t="s">
        <v>5540</v>
      </c>
    </row>
    <row r="4027" spans="1:12" x14ac:dyDescent="0.2">
      <c r="A4027" s="105">
        <v>43019</v>
      </c>
      <c r="B4027" s="7">
        <v>8439</v>
      </c>
      <c r="C4027" s="19" t="s">
        <v>7118</v>
      </c>
      <c r="D4027" s="6">
        <v>4600</v>
      </c>
      <c r="E4027" s="6">
        <v>4600</v>
      </c>
      <c r="F4027" s="6">
        <f>E4027*0.05</f>
        <v>230</v>
      </c>
      <c r="G4027" s="6"/>
      <c r="H4027" s="31">
        <f>D4027-F4027</f>
        <v>4370</v>
      </c>
      <c r="I4027" s="6">
        <f>+I4026+G4027-H4027</f>
        <v>192728.10099999997</v>
      </c>
      <c r="J4027" s="19" t="s">
        <v>5791</v>
      </c>
      <c r="K4027" s="7"/>
      <c r="L4027" s="49" t="s">
        <v>5540</v>
      </c>
    </row>
    <row r="4028" spans="1:12" x14ac:dyDescent="0.2">
      <c r="A4028" s="105">
        <v>43019</v>
      </c>
      <c r="B4028" s="7">
        <v>8440</v>
      </c>
      <c r="C4028" s="20" t="s">
        <v>6865</v>
      </c>
      <c r="D4028" s="6">
        <v>2100</v>
      </c>
      <c r="E4028" s="6"/>
      <c r="F4028" s="6">
        <f>E4028*0.05</f>
        <v>0</v>
      </c>
      <c r="G4028" s="6"/>
      <c r="H4028" s="31">
        <f>D4028-F4028</f>
        <v>2100</v>
      </c>
      <c r="I4028" s="6">
        <f>+I4027+G4028-H4028</f>
        <v>190628.10099999997</v>
      </c>
      <c r="J4028" s="20" t="s">
        <v>3820</v>
      </c>
      <c r="K4028" s="7"/>
      <c r="L4028" s="49" t="s">
        <v>5540</v>
      </c>
    </row>
    <row r="4029" spans="1:12" x14ac:dyDescent="0.2">
      <c r="A4029" s="105">
        <v>43025</v>
      </c>
      <c r="B4029" s="7">
        <v>8441</v>
      </c>
      <c r="C4029" s="19" t="s">
        <v>7237</v>
      </c>
      <c r="D4029" s="6">
        <v>6750</v>
      </c>
      <c r="E4029" s="6">
        <v>6750</v>
      </c>
      <c r="F4029" s="6">
        <f>E4029*0.05</f>
        <v>337.5</v>
      </c>
      <c r="G4029" s="6"/>
      <c r="H4029" s="31">
        <f>D4029-F4029</f>
        <v>6412.5</v>
      </c>
      <c r="I4029" s="6">
        <f>+I4028+G4029-H4029</f>
        <v>184215.60099999997</v>
      </c>
      <c r="J4029" s="19" t="s">
        <v>7236</v>
      </c>
      <c r="K4029" s="7"/>
      <c r="L4029" s="49" t="s">
        <v>5540</v>
      </c>
    </row>
    <row r="4030" spans="1:12" x14ac:dyDescent="0.2">
      <c r="A4030" s="105">
        <v>43025</v>
      </c>
      <c r="B4030" s="7">
        <v>8442</v>
      </c>
      <c r="C4030" s="20" t="s">
        <v>7040</v>
      </c>
      <c r="D4030" s="6">
        <v>4600</v>
      </c>
      <c r="E4030" s="6">
        <v>4600</v>
      </c>
      <c r="F4030" s="6">
        <f>E4030*0.05</f>
        <v>230</v>
      </c>
      <c r="G4030" s="6"/>
      <c r="H4030" s="31">
        <f>D4030-F4030</f>
        <v>4370</v>
      </c>
      <c r="I4030" s="6">
        <f>+I4029+G4030-H4030</f>
        <v>179845.60099999997</v>
      </c>
      <c r="J4030" s="20" t="s">
        <v>4235</v>
      </c>
      <c r="K4030" s="7"/>
      <c r="L4030" s="49" t="s">
        <v>5540</v>
      </c>
    </row>
    <row r="4031" spans="1:12" x14ac:dyDescent="0.2">
      <c r="A4031" s="105">
        <v>43032</v>
      </c>
      <c r="B4031" s="7">
        <v>8443</v>
      </c>
      <c r="C4031" s="19" t="s">
        <v>5790</v>
      </c>
      <c r="D4031" s="6"/>
      <c r="E4031" s="6"/>
      <c r="F4031" s="6">
        <f>E4031*0.05</f>
        <v>0</v>
      </c>
      <c r="G4031" s="6"/>
      <c r="H4031" s="5">
        <f>D4031-F4031</f>
        <v>0</v>
      </c>
      <c r="I4031" s="6">
        <f>+I4030+G4031-H4031</f>
        <v>179845.60099999997</v>
      </c>
      <c r="J4031" s="19" t="s">
        <v>5790</v>
      </c>
      <c r="K4031" s="7" t="s">
        <v>5789</v>
      </c>
    </row>
    <row r="4032" spans="1:12" x14ac:dyDescent="0.2">
      <c r="A4032" s="105">
        <v>43032</v>
      </c>
      <c r="B4032" s="7">
        <v>8444</v>
      </c>
      <c r="C4032" s="19" t="s">
        <v>5790</v>
      </c>
      <c r="D4032" s="6"/>
      <c r="E4032" s="6"/>
      <c r="F4032" s="6">
        <f>E4032*0.05</f>
        <v>0</v>
      </c>
      <c r="G4032" s="6"/>
      <c r="H4032" s="5">
        <f>D4032-F4032</f>
        <v>0</v>
      </c>
      <c r="I4032" s="6">
        <f>+I4031+G4032-H4032</f>
        <v>179845.60099999997</v>
      </c>
      <c r="J4032" s="19" t="s">
        <v>5790</v>
      </c>
      <c r="K4032" s="7" t="s">
        <v>5789</v>
      </c>
    </row>
    <row r="4033" spans="1:12" x14ac:dyDescent="0.2">
      <c r="A4033" s="105">
        <v>43032</v>
      </c>
      <c r="B4033" s="7">
        <v>8445</v>
      </c>
      <c r="C4033" s="19" t="s">
        <v>5971</v>
      </c>
      <c r="D4033" s="6">
        <v>3300</v>
      </c>
      <c r="E4033" s="6"/>
      <c r="F4033" s="6">
        <f>E4033*0.05</f>
        <v>0</v>
      </c>
      <c r="G4033" s="6"/>
      <c r="H4033" s="31">
        <f>D4033-F4033</f>
        <v>3300</v>
      </c>
      <c r="I4033" s="6">
        <f>+I4032+G4033-H4033</f>
        <v>176545.60099999997</v>
      </c>
      <c r="J4033" s="19" t="s">
        <v>6080</v>
      </c>
      <c r="K4033" s="7"/>
      <c r="L4033" s="49" t="s">
        <v>5540</v>
      </c>
    </row>
    <row r="4034" spans="1:12" x14ac:dyDescent="0.2">
      <c r="A4034" s="105">
        <v>43035</v>
      </c>
      <c r="B4034" s="7">
        <v>8446</v>
      </c>
      <c r="C4034" s="19" t="s">
        <v>5871</v>
      </c>
      <c r="D4034" s="6">
        <v>16000</v>
      </c>
      <c r="E4034" s="6">
        <v>16000</v>
      </c>
      <c r="F4034" s="6">
        <f>E4034*0.05</f>
        <v>800</v>
      </c>
      <c r="G4034" s="6"/>
      <c r="H4034" s="31">
        <f>D4034-F4034</f>
        <v>15200</v>
      </c>
      <c r="I4034" s="6">
        <f>+I4033+G4034-H4034</f>
        <v>161345.60099999997</v>
      </c>
      <c r="J4034" s="19" t="s">
        <v>6794</v>
      </c>
      <c r="K4034" s="7"/>
      <c r="L4034" s="49" t="s">
        <v>5540</v>
      </c>
    </row>
    <row r="4035" spans="1:12" x14ac:dyDescent="0.2">
      <c r="A4035" s="105">
        <v>43035</v>
      </c>
      <c r="B4035" s="7">
        <v>8447</v>
      </c>
      <c r="C4035" s="19" t="s">
        <v>6226</v>
      </c>
      <c r="D4035" s="6">
        <v>12430</v>
      </c>
      <c r="E4035" s="6">
        <v>12430</v>
      </c>
      <c r="F4035" s="6">
        <f>E4035*0.05</f>
        <v>621.5</v>
      </c>
      <c r="G4035" s="6"/>
      <c r="H4035" s="31">
        <f>D4035-F4035</f>
        <v>11808.5</v>
      </c>
      <c r="I4035" s="6">
        <f>+I4034+G4035-H4035</f>
        <v>149537.10099999997</v>
      </c>
      <c r="J4035" s="19" t="s">
        <v>6502</v>
      </c>
      <c r="K4035" s="7"/>
      <c r="L4035" s="49" t="s">
        <v>5540</v>
      </c>
    </row>
    <row r="4036" spans="1:12" x14ac:dyDescent="0.2">
      <c r="A4036" s="105">
        <v>43035</v>
      </c>
      <c r="B4036" s="7">
        <v>8448</v>
      </c>
      <c r="C4036" s="19" t="s">
        <v>7040</v>
      </c>
      <c r="D4036" s="6">
        <v>4600</v>
      </c>
      <c r="E4036" s="6">
        <v>4600</v>
      </c>
      <c r="F4036" s="6">
        <f>E4036*0.05</f>
        <v>230</v>
      </c>
      <c r="G4036" s="6"/>
      <c r="H4036" s="31">
        <f>D4036-F4036</f>
        <v>4370</v>
      </c>
      <c r="I4036" s="6">
        <f>+I4035+G4036-H4036</f>
        <v>145167.10099999997</v>
      </c>
      <c r="J4036" s="19" t="s">
        <v>5791</v>
      </c>
      <c r="K4036" s="7"/>
      <c r="L4036" s="49" t="s">
        <v>5540</v>
      </c>
    </row>
    <row r="4037" spans="1:12" x14ac:dyDescent="0.2">
      <c r="A4037" s="105">
        <v>43035</v>
      </c>
      <c r="B4037" s="7"/>
      <c r="C4037" s="19" t="s">
        <v>6401</v>
      </c>
      <c r="D4037" s="6"/>
      <c r="E4037" s="6"/>
      <c r="F4037" s="6">
        <f>E4037*0.05</f>
        <v>0</v>
      </c>
      <c r="G4037" s="6">
        <v>623074.76</v>
      </c>
      <c r="H4037" s="5">
        <f>D4037-F4037</f>
        <v>0</v>
      </c>
      <c r="I4037" s="6">
        <f>+I4036+G4037-H4037</f>
        <v>768241.86100000003</v>
      </c>
      <c r="J4037" s="19"/>
      <c r="K4037" s="7"/>
    </row>
    <row r="4038" spans="1:12" x14ac:dyDescent="0.2">
      <c r="A4038" s="105">
        <v>43035</v>
      </c>
      <c r="B4038" s="7">
        <v>8449</v>
      </c>
      <c r="C4038" s="19" t="s">
        <v>7235</v>
      </c>
      <c r="D4038" s="6">
        <v>1000</v>
      </c>
      <c r="E4038" s="6"/>
      <c r="F4038" s="6">
        <f>E4038*0.05</f>
        <v>0</v>
      </c>
      <c r="G4038" s="6"/>
      <c r="H4038" s="31">
        <f>D4038-F4038</f>
        <v>1000</v>
      </c>
      <c r="I4038" s="6">
        <f>+I4037+G4038-H4038</f>
        <v>767241.86100000003</v>
      </c>
      <c r="J4038" s="19" t="s">
        <v>6080</v>
      </c>
      <c r="K4038" s="7"/>
      <c r="L4038" s="49" t="s">
        <v>5540</v>
      </c>
    </row>
    <row r="4039" spans="1:12" x14ac:dyDescent="0.2">
      <c r="A4039" s="105">
        <v>43035</v>
      </c>
      <c r="B4039" s="7">
        <v>8450</v>
      </c>
      <c r="C4039" s="19" t="s">
        <v>5790</v>
      </c>
      <c r="D4039" s="6"/>
      <c r="E4039" s="6"/>
      <c r="F4039" s="6">
        <f>E4039*0.05</f>
        <v>0</v>
      </c>
      <c r="G4039" s="6"/>
      <c r="H4039" s="5">
        <f>D4039-F4039</f>
        <v>0</v>
      </c>
      <c r="I4039" s="6">
        <f>+I4038+G4039-H4039</f>
        <v>767241.86100000003</v>
      </c>
      <c r="J4039" s="19" t="s">
        <v>5790</v>
      </c>
      <c r="K4039" s="7" t="s">
        <v>5789</v>
      </c>
      <c r="L4039" s="49"/>
    </row>
    <row r="4040" spans="1:12" x14ac:dyDescent="0.2">
      <c r="A4040" s="105">
        <v>43035</v>
      </c>
      <c r="B4040" s="7">
        <v>8451</v>
      </c>
      <c r="C4040" s="19" t="s">
        <v>7194</v>
      </c>
      <c r="D4040" s="6">
        <v>8000</v>
      </c>
      <c r="E4040" s="6"/>
      <c r="F4040" s="6">
        <f>E4040*0.05</f>
        <v>0</v>
      </c>
      <c r="G4040" s="6"/>
      <c r="H4040" s="31">
        <f>D4040-F4040</f>
        <v>8000</v>
      </c>
      <c r="I4040" s="6">
        <f>+I4039+G4040-H4040</f>
        <v>759241.86100000003</v>
      </c>
      <c r="J4040" s="19" t="s">
        <v>6875</v>
      </c>
      <c r="K4040" s="7"/>
      <c r="L4040" s="49" t="s">
        <v>5540</v>
      </c>
    </row>
    <row r="4041" spans="1:12" x14ac:dyDescent="0.2">
      <c r="A4041" s="105">
        <v>43035</v>
      </c>
      <c r="B4041" s="7">
        <v>8452</v>
      </c>
      <c r="C4041" s="19" t="s">
        <v>6343</v>
      </c>
      <c r="D4041" s="6">
        <v>7600</v>
      </c>
      <c r="E4041" s="6"/>
      <c r="F4041" s="6">
        <f>E4041*0.05</f>
        <v>0</v>
      </c>
      <c r="G4041" s="6"/>
      <c r="H4041" s="31">
        <f>D4041-F4041</f>
        <v>7600</v>
      </c>
      <c r="I4041" s="6">
        <f>+I4040+G4041-H4041</f>
        <v>751641.86100000003</v>
      </c>
      <c r="J4041" s="19" t="s">
        <v>6798</v>
      </c>
      <c r="K4041" s="7"/>
      <c r="L4041" s="49" t="s">
        <v>5540</v>
      </c>
    </row>
    <row r="4042" spans="1:12" x14ac:dyDescent="0.2">
      <c r="A4042" s="105">
        <v>43035</v>
      </c>
      <c r="B4042" s="7"/>
      <c r="C4042" s="19" t="s">
        <v>6213</v>
      </c>
      <c r="D4042" s="6">
        <v>506150</v>
      </c>
      <c r="E4042" s="6"/>
      <c r="F4042" s="6">
        <f>E4042*0.05</f>
        <v>0</v>
      </c>
      <c r="G4042" s="6"/>
      <c r="H4042" s="31">
        <f>D4042-F4042</f>
        <v>506150</v>
      </c>
      <c r="I4042" s="6">
        <f>+I4041+G4042-H4042</f>
        <v>245491.86100000003</v>
      </c>
      <c r="J4042" s="19"/>
      <c r="K4042" s="7"/>
      <c r="L4042" s="49" t="s">
        <v>5540</v>
      </c>
    </row>
    <row r="4043" spans="1:12" x14ac:dyDescent="0.2">
      <c r="A4043" s="105"/>
      <c r="B4043" s="7"/>
      <c r="C4043" s="19" t="s">
        <v>7234</v>
      </c>
      <c r="D4043" s="6"/>
      <c r="E4043" s="6"/>
      <c r="F4043" s="6"/>
      <c r="G4043" s="6">
        <v>2.25</v>
      </c>
      <c r="H4043" s="5">
        <f>D4043-F4043</f>
        <v>0</v>
      </c>
      <c r="I4043" s="6">
        <f>+I4042+G4043-H4043</f>
        <v>245494.11100000003</v>
      </c>
      <c r="J4043" s="19"/>
      <c r="K4043" s="7"/>
    </row>
    <row r="4044" spans="1:12" x14ac:dyDescent="0.2">
      <c r="A4044" s="105"/>
      <c r="B4044" s="7"/>
      <c r="C4044" s="19" t="s">
        <v>7233</v>
      </c>
      <c r="D4044" s="6">
        <v>8734.0400000000009</v>
      </c>
      <c r="E4044" s="6"/>
      <c r="F4044" s="6"/>
      <c r="G4044" s="6"/>
      <c r="H4044" s="5">
        <f>D4044-F4044</f>
        <v>8734.0400000000009</v>
      </c>
      <c r="I4044" s="6">
        <f>+I4043+G4044-H4044</f>
        <v>236760.07100000003</v>
      </c>
      <c r="J4044" s="19"/>
      <c r="K4044" s="7"/>
    </row>
    <row r="4045" spans="1:12" ht="15.75" x14ac:dyDescent="0.25">
      <c r="A4045" s="19"/>
      <c r="B4045" s="7"/>
      <c r="C4045" s="116" t="s">
        <v>7232</v>
      </c>
      <c r="D4045" s="6"/>
      <c r="E4045" s="6"/>
      <c r="F4045" s="6">
        <f>E4045*0.05</f>
        <v>0</v>
      </c>
      <c r="G4045" s="6"/>
      <c r="H4045" s="31"/>
      <c r="I4045" s="13">
        <f>+I4044+G4045-H4045</f>
        <v>236760.07100000003</v>
      </c>
      <c r="J4045" s="19"/>
      <c r="K4045" s="7"/>
    </row>
    <row r="4046" spans="1:12" x14ac:dyDescent="0.2">
      <c r="A4046" s="105">
        <v>43041</v>
      </c>
      <c r="B4046" s="7">
        <v>8453</v>
      </c>
      <c r="C4046" s="20" t="s">
        <v>7040</v>
      </c>
      <c r="D4046" s="6">
        <v>4600</v>
      </c>
      <c r="E4046" s="6">
        <v>4600</v>
      </c>
      <c r="F4046" s="6">
        <f>E4046*0.05</f>
        <v>230</v>
      </c>
      <c r="G4046" s="6"/>
      <c r="H4046" s="31">
        <f>D4046-F4046</f>
        <v>4370</v>
      </c>
      <c r="I4046" s="6">
        <f>+I4045+G4046-H4046</f>
        <v>232390.07100000003</v>
      </c>
      <c r="J4046" s="20" t="s">
        <v>5791</v>
      </c>
      <c r="K4046" s="7"/>
      <c r="L4046" s="49" t="s">
        <v>5606</v>
      </c>
    </row>
    <row r="4047" spans="1:12" x14ac:dyDescent="0.2">
      <c r="A4047" s="105">
        <v>43041</v>
      </c>
      <c r="B4047" s="7">
        <v>8454</v>
      </c>
      <c r="C4047" s="20" t="s">
        <v>5790</v>
      </c>
      <c r="D4047" s="6"/>
      <c r="E4047" s="6"/>
      <c r="F4047" s="6">
        <f>E4047*0.05</f>
        <v>0</v>
      </c>
      <c r="G4047" s="6"/>
      <c r="H4047" s="5">
        <f>D4047-F4047</f>
        <v>0</v>
      </c>
      <c r="I4047" s="6">
        <f>+I4046+G4047-H4047</f>
        <v>232390.07100000003</v>
      </c>
      <c r="J4047" s="20" t="s">
        <v>5790</v>
      </c>
      <c r="K4047" s="34" t="s">
        <v>5789</v>
      </c>
    </row>
    <row r="4048" spans="1:12" x14ac:dyDescent="0.2">
      <c r="A4048" s="105">
        <v>43047</v>
      </c>
      <c r="B4048" s="7">
        <v>8455</v>
      </c>
      <c r="C4048" s="20" t="s">
        <v>5790</v>
      </c>
      <c r="D4048" s="6"/>
      <c r="E4048" s="6"/>
      <c r="F4048" s="6">
        <f>E4048*0.05</f>
        <v>0</v>
      </c>
      <c r="G4048" s="6"/>
      <c r="H4048" s="5">
        <f>D4048-F4048</f>
        <v>0</v>
      </c>
      <c r="I4048" s="6">
        <f>+I4047+G4048-H4048</f>
        <v>232390.07100000003</v>
      </c>
      <c r="J4048" s="20" t="s">
        <v>5790</v>
      </c>
      <c r="K4048" s="7" t="s">
        <v>5789</v>
      </c>
    </row>
    <row r="4049" spans="1:12" x14ac:dyDescent="0.2">
      <c r="A4049" s="105">
        <v>43048</v>
      </c>
      <c r="B4049" s="7">
        <v>8456</v>
      </c>
      <c r="C4049" s="20" t="s">
        <v>5790</v>
      </c>
      <c r="D4049" s="6"/>
      <c r="E4049" s="6"/>
      <c r="F4049" s="6">
        <f>E4049*0.05</f>
        <v>0</v>
      </c>
      <c r="G4049" s="6"/>
      <c r="H4049" s="5">
        <f>D4049-F4049</f>
        <v>0</v>
      </c>
      <c r="I4049" s="6">
        <f>+I4048+G4049-H4049</f>
        <v>232390.07100000003</v>
      </c>
      <c r="J4049" s="20" t="s">
        <v>5790</v>
      </c>
      <c r="K4049" s="7" t="s">
        <v>5789</v>
      </c>
    </row>
    <row r="4050" spans="1:12" x14ac:dyDescent="0.2">
      <c r="A4050" s="105">
        <v>43048</v>
      </c>
      <c r="B4050" s="7">
        <v>8457</v>
      </c>
      <c r="C4050" s="20" t="s">
        <v>7040</v>
      </c>
      <c r="D4050" s="6">
        <v>4600</v>
      </c>
      <c r="E4050" s="6">
        <v>4600</v>
      </c>
      <c r="F4050" s="6">
        <f>E4050*0.05</f>
        <v>230</v>
      </c>
      <c r="G4050" s="6"/>
      <c r="H4050" s="31">
        <f>D4050-F4050</f>
        <v>4370</v>
      </c>
      <c r="I4050" s="6">
        <f>+I4049+G4050-H4050</f>
        <v>228020.07100000003</v>
      </c>
      <c r="J4050" s="20" t="s">
        <v>5791</v>
      </c>
      <c r="K4050" s="7"/>
      <c r="L4050" s="49" t="s">
        <v>5606</v>
      </c>
    </row>
    <row r="4051" spans="1:12" x14ac:dyDescent="0.2">
      <c r="A4051" s="105">
        <v>43048</v>
      </c>
      <c r="B4051" s="7">
        <v>8458</v>
      </c>
      <c r="C4051" s="20" t="s">
        <v>7040</v>
      </c>
      <c r="D4051" s="6">
        <v>4600</v>
      </c>
      <c r="E4051" s="6">
        <v>4600</v>
      </c>
      <c r="F4051" s="6">
        <f>E4051*0.05</f>
        <v>230</v>
      </c>
      <c r="G4051" s="6"/>
      <c r="H4051" s="31">
        <f>D4051-F4051</f>
        <v>4370</v>
      </c>
      <c r="I4051" s="6">
        <f>+I4050+G4051-H4051</f>
        <v>223650.07100000003</v>
      </c>
      <c r="J4051" s="20" t="s">
        <v>5791</v>
      </c>
      <c r="K4051" s="7"/>
      <c r="L4051" s="49" t="s">
        <v>5606</v>
      </c>
    </row>
    <row r="4052" spans="1:12" x14ac:dyDescent="0.2">
      <c r="A4052" s="105">
        <v>43055</v>
      </c>
      <c r="B4052" s="7">
        <v>8459</v>
      </c>
      <c r="C4052" s="19" t="s">
        <v>5790</v>
      </c>
      <c r="D4052" s="6"/>
      <c r="E4052" s="6"/>
      <c r="F4052" s="6">
        <f>E4052*0.05</f>
        <v>0</v>
      </c>
      <c r="G4052" s="6"/>
      <c r="H4052" s="5">
        <f>D4052-F4052</f>
        <v>0</v>
      </c>
      <c r="I4052" s="6">
        <f>+I4051+G4052-H4052</f>
        <v>223650.07100000003</v>
      </c>
      <c r="J4052" s="19" t="s">
        <v>5790</v>
      </c>
      <c r="K4052" s="7" t="s">
        <v>5789</v>
      </c>
      <c r="L4052" s="49"/>
    </row>
    <row r="4053" spans="1:12" x14ac:dyDescent="0.2">
      <c r="A4053" s="105">
        <v>43055</v>
      </c>
      <c r="B4053" s="7">
        <v>8460</v>
      </c>
      <c r="C4053" s="19" t="s">
        <v>418</v>
      </c>
      <c r="D4053" s="6">
        <v>2000</v>
      </c>
      <c r="E4053" s="6"/>
      <c r="F4053" s="6">
        <f>E4053*0.05</f>
        <v>0</v>
      </c>
      <c r="G4053" s="6"/>
      <c r="H4053" s="5">
        <f>D4053-F4053</f>
        <v>2000</v>
      </c>
      <c r="I4053" s="6">
        <f>+I4052+G4053-H4053</f>
        <v>221650.07100000003</v>
      </c>
      <c r="J4053" s="19" t="s">
        <v>6080</v>
      </c>
      <c r="K4053" s="7"/>
      <c r="L4053" s="49" t="s">
        <v>5606</v>
      </c>
    </row>
    <row r="4054" spans="1:12" x14ac:dyDescent="0.2">
      <c r="A4054" s="105">
        <v>43055</v>
      </c>
      <c r="B4054" s="7">
        <v>8461</v>
      </c>
      <c r="C4054" s="19" t="s">
        <v>7040</v>
      </c>
      <c r="D4054" s="6">
        <v>4600</v>
      </c>
      <c r="E4054" s="6">
        <v>4600</v>
      </c>
      <c r="F4054" s="6">
        <f>E4054*0.05</f>
        <v>230</v>
      </c>
      <c r="G4054" s="6"/>
      <c r="H4054" s="31">
        <f>D4054-F4054</f>
        <v>4370</v>
      </c>
      <c r="I4054" s="6">
        <f>+I4053+G4054-H4054</f>
        <v>217280.07100000003</v>
      </c>
      <c r="J4054" s="19" t="s">
        <v>5791</v>
      </c>
      <c r="K4054" s="7"/>
      <c r="L4054" s="49" t="s">
        <v>5606</v>
      </c>
    </row>
    <row r="4055" spans="1:12" x14ac:dyDescent="0.2">
      <c r="A4055" s="105">
        <v>43056</v>
      </c>
      <c r="B4055" s="7">
        <v>8462</v>
      </c>
      <c r="C4055" s="19" t="s">
        <v>7125</v>
      </c>
      <c r="D4055" s="6">
        <v>1780</v>
      </c>
      <c r="E4055" s="6">
        <v>1480</v>
      </c>
      <c r="F4055" s="6">
        <f>E4055*0.05</f>
        <v>74</v>
      </c>
      <c r="G4055" s="6"/>
      <c r="H4055" s="31">
        <f>D4055-F4055</f>
        <v>1706</v>
      </c>
      <c r="I4055" s="6">
        <f>+I4054+G4055-H4055</f>
        <v>215574.07100000003</v>
      </c>
      <c r="J4055" s="19" t="s">
        <v>6603</v>
      </c>
      <c r="K4055" s="7"/>
      <c r="L4055" s="49" t="s">
        <v>5606</v>
      </c>
    </row>
    <row r="4056" spans="1:12" x14ac:dyDescent="0.2">
      <c r="A4056" s="105">
        <v>43056</v>
      </c>
      <c r="B4056" s="7">
        <v>8463</v>
      </c>
      <c r="C4056" s="19" t="s">
        <v>7142</v>
      </c>
      <c r="D4056" s="6">
        <v>1800</v>
      </c>
      <c r="E4056" s="6"/>
      <c r="F4056" s="6">
        <f>E4056*0.05</f>
        <v>0</v>
      </c>
      <c r="G4056" s="6"/>
      <c r="H4056" s="31">
        <f>D4056-F4056</f>
        <v>1800</v>
      </c>
      <c r="I4056" s="6">
        <f>+I4055+G4056-H4056</f>
        <v>213774.07100000003</v>
      </c>
      <c r="J4056" s="19" t="s">
        <v>7141</v>
      </c>
      <c r="K4056" s="7"/>
      <c r="L4056" s="49" t="s">
        <v>5606</v>
      </c>
    </row>
    <row r="4057" spans="1:12" x14ac:dyDescent="0.2">
      <c r="A4057" s="105">
        <v>43056</v>
      </c>
      <c r="B4057" s="7">
        <v>8464</v>
      </c>
      <c r="C4057" s="19" t="s">
        <v>7231</v>
      </c>
      <c r="D4057" s="6">
        <v>1700</v>
      </c>
      <c r="E4057" s="6"/>
      <c r="F4057" s="6">
        <f>E4057*0.05</f>
        <v>0</v>
      </c>
      <c r="G4057" s="6"/>
      <c r="H4057" s="31">
        <f>D4057-F4057</f>
        <v>1700</v>
      </c>
      <c r="I4057" s="6">
        <f>+I4056+G4057-H4057</f>
        <v>212074.07100000003</v>
      </c>
      <c r="J4057" s="19" t="s">
        <v>7230</v>
      </c>
      <c r="K4057" s="7"/>
      <c r="L4057" s="49" t="s">
        <v>5606</v>
      </c>
    </row>
    <row r="4058" spans="1:12" x14ac:dyDescent="0.2">
      <c r="A4058" s="105">
        <v>43056</v>
      </c>
      <c r="B4058" s="7">
        <v>8465</v>
      </c>
      <c r="C4058" s="19" t="s">
        <v>5790</v>
      </c>
      <c r="D4058" s="6"/>
      <c r="E4058" s="6"/>
      <c r="F4058" s="6">
        <f>E4058*0.05</f>
        <v>0</v>
      </c>
      <c r="G4058" s="6"/>
      <c r="H4058" s="5">
        <f>D4058-F4058</f>
        <v>0</v>
      </c>
      <c r="I4058" s="6">
        <f>+I4057+G4058-H4058</f>
        <v>212074.07100000003</v>
      </c>
      <c r="J4058" s="19" t="s">
        <v>5790</v>
      </c>
      <c r="K4058" s="7" t="s">
        <v>5789</v>
      </c>
      <c r="L4058" s="49"/>
    </row>
    <row r="4059" spans="1:12" x14ac:dyDescent="0.2">
      <c r="A4059" s="105">
        <v>43059</v>
      </c>
      <c r="B4059" s="7">
        <v>8466</v>
      </c>
      <c r="C4059" s="19" t="s">
        <v>7181</v>
      </c>
      <c r="D4059" s="6">
        <v>1900</v>
      </c>
      <c r="E4059" s="6">
        <v>1900</v>
      </c>
      <c r="F4059" s="6">
        <f>E4059*0.05</f>
        <v>95</v>
      </c>
      <c r="G4059" s="6"/>
      <c r="H4059" s="31">
        <f>D4059-F4059</f>
        <v>1805</v>
      </c>
      <c r="I4059" s="6">
        <f>+I4058+G4059-H4059</f>
        <v>210269.07100000003</v>
      </c>
      <c r="J4059" s="19" t="s">
        <v>7229</v>
      </c>
      <c r="K4059" s="7"/>
      <c r="L4059" s="49" t="s">
        <v>5606</v>
      </c>
    </row>
    <row r="4060" spans="1:12" x14ac:dyDescent="0.2">
      <c r="A4060" s="105">
        <v>43061</v>
      </c>
      <c r="B4060" s="7">
        <v>8467</v>
      </c>
      <c r="C4060" s="19" t="s">
        <v>5790</v>
      </c>
      <c r="D4060" s="6"/>
      <c r="E4060" s="6"/>
      <c r="F4060" s="6">
        <f>E4060*0.05</f>
        <v>0</v>
      </c>
      <c r="G4060" s="6"/>
      <c r="H4060" s="5">
        <f>D4060-F4060</f>
        <v>0</v>
      </c>
      <c r="I4060" s="6">
        <f>+I4059+G4060-H4060</f>
        <v>210269.07100000003</v>
      </c>
      <c r="J4060" s="19" t="s">
        <v>5790</v>
      </c>
      <c r="K4060" s="7" t="s">
        <v>5789</v>
      </c>
      <c r="L4060" s="49"/>
    </row>
    <row r="4061" spans="1:12" x14ac:dyDescent="0.2">
      <c r="A4061" s="105">
        <v>43061</v>
      </c>
      <c r="B4061" s="7">
        <v>8468</v>
      </c>
      <c r="C4061" s="19" t="s">
        <v>6962</v>
      </c>
      <c r="D4061" s="6">
        <v>3625.74</v>
      </c>
      <c r="E4061" s="6">
        <v>3275.74</v>
      </c>
      <c r="F4061" s="6">
        <v>138.80000000000001</v>
      </c>
      <c r="G4061" s="6"/>
      <c r="H4061" s="31">
        <f>D4061-F4061</f>
        <v>3486.9399999999996</v>
      </c>
      <c r="I4061" s="6">
        <f>+I4060+G4061-H4061</f>
        <v>206782.13100000002</v>
      </c>
      <c r="J4061" s="20" t="s">
        <v>7228</v>
      </c>
      <c r="K4061" s="7"/>
      <c r="L4061" s="49" t="s">
        <v>5606</v>
      </c>
    </row>
    <row r="4062" spans="1:12" x14ac:dyDescent="0.2">
      <c r="A4062" s="105">
        <v>43062</v>
      </c>
      <c r="B4062" s="7"/>
      <c r="C4062" s="20" t="s">
        <v>6401</v>
      </c>
      <c r="D4062" s="6"/>
      <c r="E4062" s="6"/>
      <c r="F4062" s="6">
        <f>E4062*0.05</f>
        <v>0</v>
      </c>
      <c r="G4062" s="6">
        <v>600114.93999999994</v>
      </c>
      <c r="H4062" s="5">
        <f>D4062-F4062</f>
        <v>0</v>
      </c>
      <c r="I4062" s="6">
        <f>+I4061+G4062-H4062</f>
        <v>806897.071</v>
      </c>
      <c r="J4062" s="19"/>
      <c r="K4062" s="7"/>
    </row>
    <row r="4063" spans="1:12" x14ac:dyDescent="0.2">
      <c r="A4063" s="105">
        <v>43063</v>
      </c>
      <c r="B4063" s="7">
        <v>8469</v>
      </c>
      <c r="C4063" s="19" t="s">
        <v>7040</v>
      </c>
      <c r="D4063" s="6">
        <v>4600</v>
      </c>
      <c r="E4063" s="6">
        <v>4600</v>
      </c>
      <c r="F4063" s="6">
        <f>E4063*0.05</f>
        <v>230</v>
      </c>
      <c r="G4063" s="6"/>
      <c r="H4063" s="31">
        <f>D4063-F4063</f>
        <v>4370</v>
      </c>
      <c r="I4063" s="6">
        <f>+I4062+G4063-H4063</f>
        <v>802527.071</v>
      </c>
      <c r="J4063" s="19" t="s">
        <v>5791</v>
      </c>
      <c r="K4063" s="7"/>
      <c r="L4063" s="49" t="s">
        <v>5606</v>
      </c>
    </row>
    <row r="4064" spans="1:12" x14ac:dyDescent="0.2">
      <c r="A4064" s="105">
        <v>43063</v>
      </c>
      <c r="B4064" s="7"/>
      <c r="C4064" s="20" t="s">
        <v>6213</v>
      </c>
      <c r="D4064" s="6">
        <v>479135</v>
      </c>
      <c r="E4064" s="6"/>
      <c r="F4064" s="6">
        <f>E4064*0.05</f>
        <v>0</v>
      </c>
      <c r="G4064" s="6"/>
      <c r="H4064" s="31">
        <f>D4064-F4064</f>
        <v>479135</v>
      </c>
      <c r="I4064" s="6">
        <f>+I4063+G4064-H4064</f>
        <v>323392.071</v>
      </c>
      <c r="J4064" s="19"/>
      <c r="K4064" s="7"/>
    </row>
    <row r="4065" spans="1:12" x14ac:dyDescent="0.2">
      <c r="A4065" s="105">
        <v>43063</v>
      </c>
      <c r="B4065" s="7">
        <v>8470</v>
      </c>
      <c r="C4065" s="20" t="s">
        <v>6343</v>
      </c>
      <c r="D4065" s="6">
        <v>7600</v>
      </c>
      <c r="E4065" s="6"/>
      <c r="F4065" s="6">
        <f>E4065*0.05</f>
        <v>0</v>
      </c>
      <c r="G4065" s="6"/>
      <c r="H4065" s="31">
        <f>D4065-F4065</f>
        <v>7600</v>
      </c>
      <c r="I4065" s="6">
        <f>+I4064+G4065-H4065</f>
        <v>315792.071</v>
      </c>
      <c r="J4065" s="20" t="s">
        <v>7227</v>
      </c>
      <c r="K4065" s="7"/>
      <c r="L4065" s="49" t="s">
        <v>5606</v>
      </c>
    </row>
    <row r="4066" spans="1:12" x14ac:dyDescent="0.2">
      <c r="A4066" s="105">
        <v>43063</v>
      </c>
      <c r="B4066" s="7">
        <v>8471</v>
      </c>
      <c r="C4066" s="20" t="s">
        <v>7194</v>
      </c>
      <c r="D4066" s="6">
        <v>6400</v>
      </c>
      <c r="E4066" s="6"/>
      <c r="F4066" s="6">
        <f>E4066*0.05</f>
        <v>0</v>
      </c>
      <c r="G4066" s="6"/>
      <c r="H4066" s="31">
        <f>D4066-F4066</f>
        <v>6400</v>
      </c>
      <c r="I4066" s="6">
        <f>+I4065+G4066-H4066</f>
        <v>309392.071</v>
      </c>
      <c r="J4066" s="20" t="s">
        <v>6875</v>
      </c>
      <c r="K4066" s="7"/>
      <c r="L4066" s="49" t="s">
        <v>5606</v>
      </c>
    </row>
    <row r="4067" spans="1:12" x14ac:dyDescent="0.2">
      <c r="A4067" s="105">
        <v>43066</v>
      </c>
      <c r="B4067" s="7">
        <v>8472</v>
      </c>
      <c r="C4067" s="19" t="s">
        <v>5790</v>
      </c>
      <c r="D4067" s="6"/>
      <c r="E4067" s="6"/>
      <c r="F4067" s="6">
        <f>E4067*0.05</f>
        <v>0</v>
      </c>
      <c r="G4067" s="6"/>
      <c r="H4067" s="5">
        <f>D4067-F4067</f>
        <v>0</v>
      </c>
      <c r="I4067" s="6">
        <f>+I4066+G4067-H4067</f>
        <v>309392.071</v>
      </c>
      <c r="J4067" s="19" t="s">
        <v>5790</v>
      </c>
      <c r="K4067" s="7" t="s">
        <v>5789</v>
      </c>
      <c r="L4067" s="49"/>
    </row>
    <row r="4068" spans="1:12" x14ac:dyDescent="0.2">
      <c r="A4068" s="105">
        <v>43066</v>
      </c>
      <c r="B4068" s="7">
        <v>8473</v>
      </c>
      <c r="C4068" s="19" t="s">
        <v>6900</v>
      </c>
      <c r="D4068" s="6">
        <v>2800</v>
      </c>
      <c r="E4068" s="6">
        <v>2800</v>
      </c>
      <c r="F4068" s="6">
        <f>E4068*0.05</f>
        <v>140</v>
      </c>
      <c r="G4068" s="6"/>
      <c r="H4068" s="31">
        <f>D4068-F4068</f>
        <v>2660</v>
      </c>
      <c r="I4068" s="6">
        <f>+I4067+G4068-H4068</f>
        <v>306732.071</v>
      </c>
      <c r="J4068" s="19" t="s">
        <v>7226</v>
      </c>
      <c r="K4068" s="7"/>
      <c r="L4068" s="49" t="s">
        <v>5606</v>
      </c>
    </row>
    <row r="4069" spans="1:12" x14ac:dyDescent="0.2">
      <c r="A4069" s="105">
        <v>43067</v>
      </c>
      <c r="B4069" s="7">
        <v>8474</v>
      </c>
      <c r="C4069" s="19" t="s">
        <v>5499</v>
      </c>
      <c r="D4069" s="6">
        <v>5700</v>
      </c>
      <c r="E4069" s="6"/>
      <c r="F4069" s="6">
        <f>E4069*0.05</f>
        <v>0</v>
      </c>
      <c r="G4069" s="6"/>
      <c r="H4069" s="31">
        <f>D4069-F4069</f>
        <v>5700</v>
      </c>
      <c r="I4069" s="6">
        <f>+I4068+G4069-H4069</f>
        <v>301032.071</v>
      </c>
      <c r="J4069" s="19" t="s">
        <v>7225</v>
      </c>
      <c r="K4069" s="7"/>
      <c r="L4069" s="49" t="s">
        <v>5606</v>
      </c>
    </row>
    <row r="4070" spans="1:12" x14ac:dyDescent="0.2">
      <c r="A4070" s="105">
        <v>43068</v>
      </c>
      <c r="B4070" s="7">
        <v>8475</v>
      </c>
      <c r="C4070" s="19" t="s">
        <v>7224</v>
      </c>
      <c r="D4070" s="6">
        <v>2000</v>
      </c>
      <c r="E4070" s="6">
        <v>2000</v>
      </c>
      <c r="F4070" s="6">
        <f>E4070*0.05</f>
        <v>100</v>
      </c>
      <c r="G4070" s="6"/>
      <c r="H4070" s="31">
        <f>D4070-F4070</f>
        <v>1900</v>
      </c>
      <c r="I4070" s="6">
        <f>+I4069+G4070-H4070</f>
        <v>299132.071</v>
      </c>
      <c r="J4070" s="19" t="s">
        <v>7223</v>
      </c>
      <c r="K4070" s="7"/>
      <c r="L4070" s="49"/>
    </row>
    <row r="4071" spans="1:12" x14ac:dyDescent="0.2">
      <c r="A4071" s="105">
        <v>43069</v>
      </c>
      <c r="B4071" s="7">
        <v>8476</v>
      </c>
      <c r="C4071" s="19" t="s">
        <v>267</v>
      </c>
      <c r="D4071" s="6">
        <v>750</v>
      </c>
      <c r="E4071" s="6">
        <v>750</v>
      </c>
      <c r="F4071" s="6">
        <f>E4071*0.05</f>
        <v>37.5</v>
      </c>
      <c r="G4071" s="6"/>
      <c r="H4071" s="31">
        <f>D4071-F4071</f>
        <v>712.5</v>
      </c>
      <c r="I4071" s="6">
        <f>+I4070+G4071-H4071</f>
        <v>298419.571</v>
      </c>
      <c r="J4071" s="19" t="s">
        <v>7160</v>
      </c>
      <c r="K4071" s="7"/>
      <c r="L4071" s="49"/>
    </row>
    <row r="4072" spans="1:12" x14ac:dyDescent="0.2">
      <c r="A4072" s="19"/>
      <c r="B4072" s="7"/>
      <c r="C4072" s="20" t="s">
        <v>7117</v>
      </c>
      <c r="D4072" s="6">
        <v>994.51</v>
      </c>
      <c r="E4072" s="6"/>
      <c r="F4072" s="6">
        <f>E4072*0.05</f>
        <v>0</v>
      </c>
      <c r="G4072" s="6"/>
      <c r="H4072" s="5">
        <f>D4072-F4072</f>
        <v>994.51</v>
      </c>
      <c r="I4072" s="6">
        <f>+I4071+G4072-H4072</f>
        <v>297425.06099999999</v>
      </c>
      <c r="J4072" s="19"/>
      <c r="K4072" s="7"/>
    </row>
    <row r="4073" spans="1:12" ht="15.75" x14ac:dyDescent="0.25">
      <c r="A4073" s="19"/>
      <c r="B4073" s="7"/>
      <c r="C4073" s="116" t="s">
        <v>7222</v>
      </c>
      <c r="D4073" s="6"/>
      <c r="E4073" s="6"/>
      <c r="F4073" s="6">
        <f>E4073*0.05</f>
        <v>0</v>
      </c>
      <c r="G4073" s="6"/>
      <c r="H4073" s="5"/>
      <c r="I4073" s="13">
        <f>+I4072+G4073-H4073</f>
        <v>297425.06099999999</v>
      </c>
      <c r="J4073" s="19"/>
      <c r="K4073" s="7"/>
    </row>
    <row r="4074" spans="1:12" x14ac:dyDescent="0.2">
      <c r="A4074" s="105">
        <v>43070</v>
      </c>
      <c r="B4074" s="7">
        <v>8477</v>
      </c>
      <c r="C4074" s="20" t="s">
        <v>7040</v>
      </c>
      <c r="D4074" s="6">
        <v>4600</v>
      </c>
      <c r="E4074" s="6">
        <v>4600</v>
      </c>
      <c r="F4074" s="6">
        <f>E4074*0.05</f>
        <v>230</v>
      </c>
      <c r="G4074" s="6"/>
      <c r="H4074" s="31">
        <f>D4074-F4074</f>
        <v>4370</v>
      </c>
      <c r="I4074" s="6">
        <f>+I4073+G4074-H4074</f>
        <v>293055.06099999999</v>
      </c>
      <c r="J4074" s="20" t="s">
        <v>5791</v>
      </c>
      <c r="K4074" s="7"/>
      <c r="L4074" s="49"/>
    </row>
    <row r="4075" spans="1:12" x14ac:dyDescent="0.2">
      <c r="A4075" s="105">
        <v>43073</v>
      </c>
      <c r="B4075" s="7">
        <v>8478</v>
      </c>
      <c r="C4075" s="19" t="s">
        <v>5790</v>
      </c>
      <c r="D4075" s="6"/>
      <c r="E4075" s="6"/>
      <c r="F4075" s="6">
        <f>E4075*0.05</f>
        <v>0</v>
      </c>
      <c r="G4075" s="6"/>
      <c r="H4075" s="5">
        <f>D4075-F4075</f>
        <v>0</v>
      </c>
      <c r="I4075" s="6">
        <f>+I4074+G4075-H4075</f>
        <v>293055.06099999999</v>
      </c>
      <c r="J4075" s="19" t="s">
        <v>5790</v>
      </c>
      <c r="K4075" s="7" t="s">
        <v>5789</v>
      </c>
      <c r="L4075" s="49"/>
    </row>
    <row r="4076" spans="1:12" x14ac:dyDescent="0.2">
      <c r="A4076" s="105">
        <v>43073</v>
      </c>
      <c r="B4076" s="7">
        <v>8479</v>
      </c>
      <c r="C4076" s="19" t="s">
        <v>5871</v>
      </c>
      <c r="D4076" s="6">
        <v>12340</v>
      </c>
      <c r="E4076" s="6">
        <v>12340</v>
      </c>
      <c r="F4076" s="6">
        <f>E4076*0.05</f>
        <v>617</v>
      </c>
      <c r="G4076" s="6"/>
      <c r="H4076" s="31">
        <f>D4076-F4076</f>
        <v>11723</v>
      </c>
      <c r="I4076" s="6">
        <f>+I4075+G4076-H4076</f>
        <v>281332.06099999999</v>
      </c>
      <c r="J4076" s="19" t="s">
        <v>6794</v>
      </c>
      <c r="K4076" s="7"/>
      <c r="L4076" s="49"/>
    </row>
    <row r="4077" spans="1:12" x14ac:dyDescent="0.2">
      <c r="A4077" s="105">
        <v>43073</v>
      </c>
      <c r="B4077" s="7">
        <v>8480</v>
      </c>
      <c r="C4077" s="19" t="s">
        <v>6226</v>
      </c>
      <c r="D4077" s="6">
        <v>11120.5</v>
      </c>
      <c r="E4077" s="6">
        <v>11120.5</v>
      </c>
      <c r="F4077" s="6">
        <v>556.27</v>
      </c>
      <c r="G4077" s="6"/>
      <c r="H4077" s="31">
        <f>D4077-F4077</f>
        <v>10564.23</v>
      </c>
      <c r="I4077" s="6">
        <f>+I4076+G4077-H4077</f>
        <v>270767.83100000001</v>
      </c>
      <c r="J4077" s="19" t="s">
        <v>6502</v>
      </c>
      <c r="K4077" s="7"/>
      <c r="L4077" s="49"/>
    </row>
    <row r="4078" spans="1:12" x14ac:dyDescent="0.2">
      <c r="A4078" s="105">
        <v>43074</v>
      </c>
      <c r="B4078" s="7">
        <v>8481</v>
      </c>
      <c r="C4078" s="19" t="s">
        <v>2921</v>
      </c>
      <c r="D4078" s="6">
        <v>7300</v>
      </c>
      <c r="E4078" s="6"/>
      <c r="F4078" s="6">
        <f>E4078*0.05</f>
        <v>0</v>
      </c>
      <c r="G4078" s="6"/>
      <c r="H4078" s="31">
        <f>D4078-F4078</f>
        <v>7300</v>
      </c>
      <c r="I4078" s="6">
        <f>+I4077+G4078-H4078</f>
        <v>263467.83100000001</v>
      </c>
      <c r="J4078" s="19" t="s">
        <v>5941</v>
      </c>
      <c r="K4078" s="7"/>
      <c r="L4078" s="49"/>
    </row>
    <row r="4079" spans="1:12" x14ac:dyDescent="0.2">
      <c r="A4079" s="105">
        <v>43077</v>
      </c>
      <c r="B4079" s="7">
        <v>8482</v>
      </c>
      <c r="C4079" s="19" t="s">
        <v>7040</v>
      </c>
      <c r="D4079" s="6">
        <v>4600</v>
      </c>
      <c r="E4079" s="6">
        <v>4600</v>
      </c>
      <c r="F4079" s="6">
        <f>E4079*0.05</f>
        <v>230</v>
      </c>
      <c r="G4079" s="6"/>
      <c r="H4079" s="31">
        <f>D4079-F4079</f>
        <v>4370</v>
      </c>
      <c r="I4079" s="6">
        <f>+I4078+G4079-H4079</f>
        <v>259097.83100000001</v>
      </c>
      <c r="J4079" s="20" t="s">
        <v>5791</v>
      </c>
      <c r="K4079" s="7"/>
      <c r="L4079" s="49"/>
    </row>
    <row r="4080" spans="1:12" x14ac:dyDescent="0.2">
      <c r="A4080" s="105">
        <v>43080</v>
      </c>
      <c r="B4080" s="7">
        <v>8483</v>
      </c>
      <c r="C4080" s="19" t="s">
        <v>7079</v>
      </c>
      <c r="D4080" s="6">
        <v>1400</v>
      </c>
      <c r="E4080" s="6">
        <v>1400</v>
      </c>
      <c r="F4080" s="6">
        <f>E4080*0.05</f>
        <v>70</v>
      </c>
      <c r="G4080" s="6"/>
      <c r="H4080" s="31">
        <f>D4080-F4080</f>
        <v>1330</v>
      </c>
      <c r="I4080" s="6">
        <f>+I4079+G4080-H4080</f>
        <v>257767.83100000001</v>
      </c>
      <c r="J4080" s="19" t="s">
        <v>7139</v>
      </c>
      <c r="K4080" s="7"/>
      <c r="L4080" s="49"/>
    </row>
    <row r="4081" spans="1:12" x14ac:dyDescent="0.2">
      <c r="A4081" s="105">
        <v>43081</v>
      </c>
      <c r="B4081" s="7">
        <v>8484</v>
      </c>
      <c r="C4081" s="19" t="s">
        <v>5790</v>
      </c>
      <c r="D4081" s="6"/>
      <c r="E4081" s="6"/>
      <c r="F4081" s="6">
        <f>E4081*0.05</f>
        <v>0</v>
      </c>
      <c r="G4081" s="6"/>
      <c r="H4081" s="5">
        <f>D4081-F4081</f>
        <v>0</v>
      </c>
      <c r="I4081" s="6">
        <f>+I4080+G4081-H4081</f>
        <v>257767.83100000001</v>
      </c>
      <c r="J4081" s="19" t="s">
        <v>5790</v>
      </c>
      <c r="K4081" s="7"/>
      <c r="L4081" s="49"/>
    </row>
    <row r="4082" spans="1:12" x14ac:dyDescent="0.2">
      <c r="A4082" s="105">
        <v>43082</v>
      </c>
      <c r="B4082" s="7">
        <v>8485</v>
      </c>
      <c r="C4082" s="19" t="s">
        <v>6452</v>
      </c>
      <c r="D4082" s="6">
        <v>2200</v>
      </c>
      <c r="E4082" s="6"/>
      <c r="F4082" s="6">
        <f>E4082*0.05</f>
        <v>0</v>
      </c>
      <c r="G4082" s="6"/>
      <c r="H4082" s="31">
        <f>D4082-F4082</f>
        <v>2200</v>
      </c>
      <c r="I4082" s="6">
        <f>+I4081+G4082-H4082</f>
        <v>255567.83100000001</v>
      </c>
      <c r="J4082" s="19" t="s">
        <v>6080</v>
      </c>
      <c r="K4082" s="7"/>
      <c r="L4082" s="49"/>
    </row>
    <row r="4083" spans="1:12" x14ac:dyDescent="0.2">
      <c r="A4083" s="105">
        <v>43083</v>
      </c>
      <c r="B4083" s="7">
        <v>8486</v>
      </c>
      <c r="C4083" s="19" t="s">
        <v>7040</v>
      </c>
      <c r="D4083" s="6">
        <v>4600</v>
      </c>
      <c r="E4083" s="6">
        <v>4600</v>
      </c>
      <c r="F4083" s="6">
        <f>E4083*0.05</f>
        <v>230</v>
      </c>
      <c r="G4083" s="6"/>
      <c r="H4083" s="31">
        <f>D4083-F4083</f>
        <v>4370</v>
      </c>
      <c r="I4083" s="6">
        <f>+I4082+G4083-H4083</f>
        <v>251197.83100000001</v>
      </c>
      <c r="J4083" s="19" t="s">
        <v>5791</v>
      </c>
      <c r="K4083" s="7"/>
      <c r="L4083" s="49"/>
    </row>
    <row r="4084" spans="1:12" x14ac:dyDescent="0.2">
      <c r="A4084" s="105">
        <v>43084</v>
      </c>
      <c r="B4084" s="7">
        <v>8487</v>
      </c>
      <c r="C4084" s="19" t="s">
        <v>5790</v>
      </c>
      <c r="D4084" s="6"/>
      <c r="E4084" s="6"/>
      <c r="F4084" s="6">
        <f>E4084*0.05</f>
        <v>0</v>
      </c>
      <c r="G4084" s="6"/>
      <c r="H4084" s="5">
        <f>D4084-F4084</f>
        <v>0</v>
      </c>
      <c r="I4084" s="6">
        <f>+I4083+G4084-H4084</f>
        <v>251197.83100000001</v>
      </c>
      <c r="J4084" s="19" t="s">
        <v>5790</v>
      </c>
      <c r="K4084" s="7" t="s">
        <v>5789</v>
      </c>
      <c r="L4084" s="49"/>
    </row>
    <row r="4085" spans="1:12" x14ac:dyDescent="0.2">
      <c r="A4085" s="105">
        <v>43084</v>
      </c>
      <c r="B4085" s="7">
        <v>8488</v>
      </c>
      <c r="C4085" s="19" t="s">
        <v>6912</v>
      </c>
      <c r="D4085" s="6">
        <v>25200.03</v>
      </c>
      <c r="E4085" s="6">
        <v>25200.03</v>
      </c>
      <c r="F4085" s="6">
        <v>1067.8</v>
      </c>
      <c r="G4085" s="6"/>
      <c r="H4085" s="31">
        <f>D4085-F4085</f>
        <v>24132.23</v>
      </c>
      <c r="I4085" s="6">
        <f>+I4084+G4085-H4085</f>
        <v>227065.601</v>
      </c>
      <c r="J4085" s="19" t="s">
        <v>7221</v>
      </c>
      <c r="K4085" s="7"/>
      <c r="L4085" s="49"/>
    </row>
    <row r="4086" spans="1:12" x14ac:dyDescent="0.2">
      <c r="A4086" s="105">
        <v>43088</v>
      </c>
      <c r="B4086" s="7">
        <v>8489</v>
      </c>
      <c r="C4086" s="19" t="s">
        <v>418</v>
      </c>
      <c r="D4086" s="6">
        <v>2000</v>
      </c>
      <c r="E4086" s="6"/>
      <c r="F4086" s="6">
        <f>E4086*0.05</f>
        <v>0</v>
      </c>
      <c r="G4086" s="6"/>
      <c r="H4086" s="31">
        <f>D4086-F4086</f>
        <v>2000</v>
      </c>
      <c r="I4086" s="6">
        <f>+I4085+G4086-H4086</f>
        <v>225065.601</v>
      </c>
      <c r="J4086" s="19" t="s">
        <v>6080</v>
      </c>
      <c r="K4086" s="7"/>
      <c r="L4086" s="49"/>
    </row>
    <row r="4087" spans="1:12" x14ac:dyDescent="0.2">
      <c r="A4087" s="105">
        <v>43088</v>
      </c>
      <c r="B4087" s="7">
        <v>8490</v>
      </c>
      <c r="C4087" s="19" t="s">
        <v>7079</v>
      </c>
      <c r="D4087" s="6">
        <v>275</v>
      </c>
      <c r="E4087" s="6"/>
      <c r="F4087" s="6">
        <f>E4087*0.05</f>
        <v>0</v>
      </c>
      <c r="G4087" s="6"/>
      <c r="H4087" s="31">
        <f>D4087-F4087</f>
        <v>275</v>
      </c>
      <c r="I4087" s="6">
        <f>+I4086+G4087-H4087</f>
        <v>224790.601</v>
      </c>
      <c r="J4087" s="19" t="s">
        <v>7220</v>
      </c>
      <c r="K4087" s="7"/>
      <c r="L4087" s="49"/>
    </row>
    <row r="4088" spans="1:12" x14ac:dyDescent="0.2">
      <c r="A4088" s="105">
        <v>43088</v>
      </c>
      <c r="B4088" s="7">
        <v>8491</v>
      </c>
      <c r="C4088" s="19" t="s">
        <v>5790</v>
      </c>
      <c r="D4088" s="6"/>
      <c r="E4088" s="6"/>
      <c r="F4088" s="6">
        <f>E4088*0.05</f>
        <v>0</v>
      </c>
      <c r="G4088" s="6"/>
      <c r="H4088" s="5">
        <f>D4088-F4088</f>
        <v>0</v>
      </c>
      <c r="I4088" s="6">
        <f>+I4087+G4088-H4088</f>
        <v>224790.601</v>
      </c>
      <c r="J4088" s="19" t="s">
        <v>5790</v>
      </c>
      <c r="K4088" s="7" t="s">
        <v>5789</v>
      </c>
      <c r="L4088" s="49"/>
    </row>
    <row r="4089" spans="1:12" x14ac:dyDescent="0.2">
      <c r="A4089" s="105">
        <v>43088</v>
      </c>
      <c r="B4089" s="7">
        <v>8492</v>
      </c>
      <c r="C4089" s="19" t="s">
        <v>5790</v>
      </c>
      <c r="D4089" s="6"/>
      <c r="E4089" s="6"/>
      <c r="F4089" s="6">
        <f>E4089*0.05</f>
        <v>0</v>
      </c>
      <c r="G4089" s="6"/>
      <c r="H4089" s="5">
        <f>D4089-F4089</f>
        <v>0</v>
      </c>
      <c r="I4089" s="6">
        <f>+I4088+G4089-H4089</f>
        <v>224790.601</v>
      </c>
      <c r="J4089" s="19" t="s">
        <v>5790</v>
      </c>
      <c r="K4089" s="7"/>
      <c r="L4089" s="49"/>
    </row>
    <row r="4090" spans="1:12" x14ac:dyDescent="0.2">
      <c r="A4090" s="105">
        <v>43090</v>
      </c>
      <c r="B4090" s="7"/>
      <c r="C4090" s="19" t="s">
        <v>6401</v>
      </c>
      <c r="D4090" s="6"/>
      <c r="E4090" s="6"/>
      <c r="F4090" s="6">
        <f>E4090*0.05</f>
        <v>0</v>
      </c>
      <c r="G4090" s="6">
        <v>779894.15</v>
      </c>
      <c r="H4090" s="5">
        <f>D4090-F4090</f>
        <v>0</v>
      </c>
      <c r="I4090" s="6">
        <f>+I4089+G4090-H4090</f>
        <v>1004684.751</v>
      </c>
      <c r="J4090" s="19"/>
      <c r="K4090" s="7"/>
    </row>
    <row r="4091" spans="1:12" x14ac:dyDescent="0.2">
      <c r="A4091" s="105">
        <v>43090</v>
      </c>
      <c r="B4091" s="7">
        <v>8493</v>
      </c>
      <c r="C4091" s="19" t="s">
        <v>5790</v>
      </c>
      <c r="D4091" s="6"/>
      <c r="E4091" s="6"/>
      <c r="F4091" s="6">
        <f>E4091*0.05</f>
        <v>0</v>
      </c>
      <c r="G4091" s="6"/>
      <c r="H4091" s="5">
        <f>D4091-F4091</f>
        <v>0</v>
      </c>
      <c r="I4091" s="6">
        <f>+I4090+G4091-H4091</f>
        <v>1004684.751</v>
      </c>
      <c r="J4091" s="19" t="s">
        <v>5790</v>
      </c>
      <c r="K4091" s="7" t="s">
        <v>5789</v>
      </c>
      <c r="L4091" s="49"/>
    </row>
    <row r="4092" spans="1:12" x14ac:dyDescent="0.2">
      <c r="A4092" s="105">
        <v>43090</v>
      </c>
      <c r="B4092" s="7">
        <v>8494</v>
      </c>
      <c r="C4092" s="19" t="s">
        <v>7040</v>
      </c>
      <c r="D4092" s="6">
        <v>4900</v>
      </c>
      <c r="E4092" s="6"/>
      <c r="F4092" s="6">
        <f>E4092*0.05</f>
        <v>0</v>
      </c>
      <c r="G4092" s="6"/>
      <c r="H4092" s="31">
        <f>D4092-F4092</f>
        <v>4900</v>
      </c>
      <c r="I4092" s="6">
        <f>+I4091+G4092-H4092</f>
        <v>999784.75100000005</v>
      </c>
      <c r="J4092" s="19" t="s">
        <v>5791</v>
      </c>
      <c r="K4092" s="7"/>
      <c r="L4092" s="49"/>
    </row>
    <row r="4093" spans="1:12" x14ac:dyDescent="0.2">
      <c r="A4093" s="105">
        <v>43090</v>
      </c>
      <c r="B4093" s="7">
        <v>8495</v>
      </c>
      <c r="C4093" s="19" t="s">
        <v>5790</v>
      </c>
      <c r="D4093" s="6"/>
      <c r="E4093" s="6"/>
      <c r="F4093" s="6">
        <f>E4093*0.05</f>
        <v>0</v>
      </c>
      <c r="G4093" s="6"/>
      <c r="H4093" s="5">
        <f>D4093-F4093</f>
        <v>0</v>
      </c>
      <c r="I4093" s="6">
        <f>+I4092+G4093-H4093</f>
        <v>999784.75100000005</v>
      </c>
      <c r="J4093" s="19" t="s">
        <v>5790</v>
      </c>
      <c r="K4093" s="7" t="s">
        <v>5789</v>
      </c>
      <c r="L4093" s="49"/>
    </row>
    <row r="4094" spans="1:12" x14ac:dyDescent="0.2">
      <c r="A4094" s="105">
        <v>43090</v>
      </c>
      <c r="B4094" s="7">
        <v>8496</v>
      </c>
      <c r="C4094" s="19" t="s">
        <v>6015</v>
      </c>
      <c r="D4094" s="6">
        <v>60544.82</v>
      </c>
      <c r="E4094" s="6"/>
      <c r="F4094" s="6">
        <f>E4094*0.05</f>
        <v>0</v>
      </c>
      <c r="G4094" s="6"/>
      <c r="H4094" s="31">
        <f>D4094-F4094</f>
        <v>60544.82</v>
      </c>
      <c r="I4094" s="6">
        <f>+I4093+G4094-H4094</f>
        <v>939239.9310000001</v>
      </c>
      <c r="J4094" s="19" t="s">
        <v>7119</v>
      </c>
      <c r="K4094" s="7"/>
      <c r="L4094" s="49"/>
    </row>
    <row r="4095" spans="1:12" x14ac:dyDescent="0.2">
      <c r="A4095" s="105">
        <v>43091</v>
      </c>
      <c r="B4095" s="7"/>
      <c r="C4095" s="19" t="s">
        <v>7219</v>
      </c>
      <c r="D4095" s="6"/>
      <c r="E4095" s="6"/>
      <c r="F4095" s="6"/>
      <c r="G4095" s="6">
        <v>459235</v>
      </c>
      <c r="H4095" s="5">
        <f>D4095-F4095</f>
        <v>0</v>
      </c>
      <c r="I4095" s="6">
        <f>+I4094+G4095-H4095</f>
        <v>1398474.9310000001</v>
      </c>
      <c r="J4095" s="19"/>
      <c r="K4095" s="7"/>
      <c r="L4095" s="49"/>
    </row>
    <row r="4096" spans="1:12" x14ac:dyDescent="0.2">
      <c r="A4096" s="105">
        <v>43091</v>
      </c>
      <c r="B4096" s="7">
        <v>8497</v>
      </c>
      <c r="C4096" s="19" t="s">
        <v>418</v>
      </c>
      <c r="D4096" s="6">
        <v>2000</v>
      </c>
      <c r="E4096" s="6"/>
      <c r="F4096" s="6">
        <f>E4096*0.05</f>
        <v>0</v>
      </c>
      <c r="G4096" s="6"/>
      <c r="H4096" s="31">
        <f>D4096-F4096</f>
        <v>2000</v>
      </c>
      <c r="I4096" s="6">
        <f>+I4095+G4096-H4096</f>
        <v>1396474.9310000001</v>
      </c>
      <c r="J4096" s="19" t="s">
        <v>3820</v>
      </c>
      <c r="K4096" s="7"/>
      <c r="L4096" s="49"/>
    </row>
    <row r="4097" spans="1:12" x14ac:dyDescent="0.2">
      <c r="A4097" s="105">
        <v>43091</v>
      </c>
      <c r="B4097" s="7">
        <v>8498</v>
      </c>
      <c r="C4097" s="19" t="s">
        <v>2921</v>
      </c>
      <c r="D4097" s="6">
        <v>7000</v>
      </c>
      <c r="E4097" s="6"/>
      <c r="F4097" s="6">
        <f>E4097*0.05</f>
        <v>0</v>
      </c>
      <c r="G4097" s="6"/>
      <c r="H4097" s="31">
        <f>D4097-F4097</f>
        <v>7000</v>
      </c>
      <c r="I4097" s="6">
        <f>+I4096+G4097-H4097</f>
        <v>1389474.9310000001</v>
      </c>
      <c r="J4097" s="19" t="s">
        <v>7218</v>
      </c>
      <c r="K4097" s="7"/>
      <c r="L4097" s="49"/>
    </row>
    <row r="4098" spans="1:12" x14ac:dyDescent="0.2">
      <c r="A4098" s="105">
        <v>43091</v>
      </c>
      <c r="B4098" s="7">
        <v>8499</v>
      </c>
      <c r="C4098" s="19" t="s">
        <v>6343</v>
      </c>
      <c r="D4098" s="6">
        <v>7600</v>
      </c>
      <c r="E4098" s="6"/>
      <c r="F4098" s="6">
        <f>E4098*0.05</f>
        <v>0</v>
      </c>
      <c r="G4098" s="6"/>
      <c r="H4098" s="31">
        <f>D4098-F4098</f>
        <v>7600</v>
      </c>
      <c r="I4098" s="6">
        <f>+I4097+G4098-H4098</f>
        <v>1381874.9310000001</v>
      </c>
      <c r="J4098" s="19" t="s">
        <v>6798</v>
      </c>
      <c r="K4098" s="7"/>
      <c r="L4098" s="49"/>
    </row>
    <row r="4099" spans="1:12" x14ac:dyDescent="0.2">
      <c r="A4099" s="105">
        <v>43091</v>
      </c>
      <c r="B4099" s="7">
        <v>8500</v>
      </c>
      <c r="C4099" s="19" t="s">
        <v>5790</v>
      </c>
      <c r="D4099" s="6"/>
      <c r="E4099" s="6"/>
      <c r="F4099" s="6">
        <f>E4099*0.05</f>
        <v>0</v>
      </c>
      <c r="G4099" s="6"/>
      <c r="H4099" s="5">
        <f>D4099-F4099</f>
        <v>0</v>
      </c>
      <c r="I4099" s="6">
        <f>+I4098+G4099-H4099</f>
        <v>1381874.9310000001</v>
      </c>
      <c r="J4099" s="19" t="s">
        <v>5790</v>
      </c>
      <c r="K4099" s="7" t="s">
        <v>5789</v>
      </c>
      <c r="L4099" s="49"/>
    </row>
    <row r="4100" spans="1:12" x14ac:dyDescent="0.2">
      <c r="A4100" s="105">
        <v>43091</v>
      </c>
      <c r="B4100" s="7">
        <v>8501</v>
      </c>
      <c r="C4100" s="19" t="s">
        <v>6592</v>
      </c>
      <c r="D4100" s="6">
        <v>7200</v>
      </c>
      <c r="E4100" s="6"/>
      <c r="F4100" s="6">
        <f>E4100*0.05</f>
        <v>0</v>
      </c>
      <c r="G4100" s="6"/>
      <c r="H4100" s="31">
        <f>D4100-F4100</f>
        <v>7200</v>
      </c>
      <c r="I4100" s="6">
        <f>+I4099+G4100-H4100</f>
        <v>1374674.9310000001</v>
      </c>
      <c r="J4100" s="19" t="s">
        <v>7217</v>
      </c>
      <c r="K4100" s="7"/>
      <c r="L4100" s="49"/>
    </row>
    <row r="4101" spans="1:12" x14ac:dyDescent="0.2">
      <c r="A4101" s="105">
        <v>43091</v>
      </c>
      <c r="B4101" s="7"/>
      <c r="C4101" s="19" t="s">
        <v>6213</v>
      </c>
      <c r="D4101" s="6">
        <v>467000</v>
      </c>
      <c r="E4101" s="6"/>
      <c r="F4101" s="6"/>
      <c r="G4101" s="6"/>
      <c r="H4101" s="31">
        <f>D4101-F4101</f>
        <v>467000</v>
      </c>
      <c r="I4101" s="6">
        <f>+I4100+G4101-H4101</f>
        <v>907674.9310000001</v>
      </c>
      <c r="J4101" s="19"/>
      <c r="K4101" s="7"/>
    </row>
    <row r="4102" spans="1:12" x14ac:dyDescent="0.2">
      <c r="A4102" s="105">
        <v>43095</v>
      </c>
      <c r="B4102" s="7">
        <v>8502</v>
      </c>
      <c r="C4102" s="19" t="s">
        <v>6343</v>
      </c>
      <c r="D4102" s="6">
        <v>7600</v>
      </c>
      <c r="E4102" s="6"/>
      <c r="F4102" s="6">
        <f>E4102*0.05</f>
        <v>0</v>
      </c>
      <c r="G4102" s="6"/>
      <c r="H4102" s="31">
        <f>D4102-F4102</f>
        <v>7600</v>
      </c>
      <c r="I4102" s="6">
        <f>+I4101+G4102-H4102</f>
        <v>900074.9310000001</v>
      </c>
      <c r="J4102" s="19" t="s">
        <v>7000</v>
      </c>
      <c r="K4102" s="7"/>
      <c r="L4102" s="49"/>
    </row>
    <row r="4103" spans="1:12" x14ac:dyDescent="0.2">
      <c r="A4103" s="105">
        <v>43096</v>
      </c>
      <c r="B4103" s="7">
        <v>8503</v>
      </c>
      <c r="C4103" s="19" t="s">
        <v>6226</v>
      </c>
      <c r="D4103" s="6">
        <v>19360.5</v>
      </c>
      <c r="E4103" s="6">
        <v>19360.5</v>
      </c>
      <c r="F4103" s="6">
        <f>E4103*0.05</f>
        <v>968.02500000000009</v>
      </c>
      <c r="G4103" s="6"/>
      <c r="H4103" s="31">
        <f>D4103-F4103</f>
        <v>18392.474999999999</v>
      </c>
      <c r="I4103" s="6">
        <f>+I4102+G4103-H4103</f>
        <v>881682.45600000012</v>
      </c>
      <c r="J4103" s="19" t="s">
        <v>6502</v>
      </c>
      <c r="K4103" s="34" t="s">
        <v>5606</v>
      </c>
      <c r="L4103" s="49"/>
    </row>
    <row r="4104" spans="1:12" x14ac:dyDescent="0.2">
      <c r="A4104" s="105">
        <v>43096</v>
      </c>
      <c r="B4104" s="7">
        <v>8504</v>
      </c>
      <c r="C4104" s="19" t="s">
        <v>5871</v>
      </c>
      <c r="D4104" s="6">
        <v>15000</v>
      </c>
      <c r="E4104" s="6">
        <v>15000</v>
      </c>
      <c r="F4104" s="6">
        <f>E4104*0.05</f>
        <v>750</v>
      </c>
      <c r="G4104" s="6"/>
      <c r="H4104" s="31">
        <f>D4104-F4104</f>
        <v>14250</v>
      </c>
      <c r="I4104" s="6">
        <f>+I4103+G4104-H4104</f>
        <v>867432.45600000012</v>
      </c>
      <c r="J4104" s="19" t="s">
        <v>6794</v>
      </c>
      <c r="K4104" s="34" t="s">
        <v>5606</v>
      </c>
      <c r="L4104" s="49"/>
    </row>
    <row r="4105" spans="1:12" x14ac:dyDescent="0.2">
      <c r="A4105" s="105">
        <v>43096</v>
      </c>
      <c r="B4105" s="7">
        <v>8505</v>
      </c>
      <c r="C4105" s="19" t="s">
        <v>126</v>
      </c>
      <c r="D4105" s="6">
        <v>9176</v>
      </c>
      <c r="E4105" s="6">
        <v>9176</v>
      </c>
      <c r="F4105" s="6">
        <f>E4105*0.05</f>
        <v>458.8</v>
      </c>
      <c r="G4105" s="6"/>
      <c r="H4105" s="31">
        <f>D4105-F4105</f>
        <v>8717.2000000000007</v>
      </c>
      <c r="I4105" s="6">
        <f>+I4104+G4105-H4105</f>
        <v>858715.25600000017</v>
      </c>
      <c r="J4105" s="19" t="s">
        <v>5851</v>
      </c>
      <c r="K4105" s="7"/>
      <c r="L4105" s="49"/>
    </row>
    <row r="4106" spans="1:12" x14ac:dyDescent="0.2">
      <c r="A4106" s="105">
        <v>43096</v>
      </c>
      <c r="B4106" s="7">
        <v>8506</v>
      </c>
      <c r="C4106" s="19" t="s">
        <v>6810</v>
      </c>
      <c r="D4106" s="6">
        <v>5900</v>
      </c>
      <c r="E4106" s="6">
        <v>5900</v>
      </c>
      <c r="F4106" s="6">
        <f>E4106*0.05</f>
        <v>295</v>
      </c>
      <c r="G4106" s="6"/>
      <c r="H4106" s="31">
        <f>D4106-F4106</f>
        <v>5605</v>
      </c>
      <c r="I4106" s="6">
        <f>+I4105+G4106-H4106</f>
        <v>853110.25600000017</v>
      </c>
      <c r="J4106" s="19" t="s">
        <v>7131</v>
      </c>
      <c r="K4106" s="7"/>
      <c r="L4106" s="49"/>
    </row>
    <row r="4107" spans="1:12" x14ac:dyDescent="0.2">
      <c r="A4107" s="105">
        <v>43096</v>
      </c>
      <c r="B4107" s="7"/>
      <c r="C4107" s="19" t="s">
        <v>7216</v>
      </c>
      <c r="D4107" s="6">
        <v>428565</v>
      </c>
      <c r="E4107" s="6"/>
      <c r="F4107" s="6"/>
      <c r="G4107" s="6"/>
      <c r="H4107" s="31">
        <f>D4107-F4107</f>
        <v>428565</v>
      </c>
      <c r="I4107" s="6">
        <f>+I4106+G4107-H4107</f>
        <v>424545.25600000017</v>
      </c>
      <c r="J4107" s="19"/>
      <c r="K4107" s="7"/>
    </row>
    <row r="4108" spans="1:12" x14ac:dyDescent="0.2">
      <c r="A4108" s="105">
        <v>43097</v>
      </c>
      <c r="B4108" s="7">
        <v>8507</v>
      </c>
      <c r="C4108" s="19" t="s">
        <v>5790</v>
      </c>
      <c r="D4108" s="6"/>
      <c r="E4108" s="6"/>
      <c r="F4108" s="6">
        <f>E4108*0.05</f>
        <v>0</v>
      </c>
      <c r="G4108" s="6"/>
      <c r="H4108" s="5">
        <f>D4108-F4108</f>
        <v>0</v>
      </c>
      <c r="I4108" s="6">
        <f>+I4107+G4108-H4108</f>
        <v>424545.25600000017</v>
      </c>
      <c r="J4108" s="19" t="s">
        <v>5790</v>
      </c>
      <c r="K4108" s="7" t="s">
        <v>5789</v>
      </c>
      <c r="L4108" s="49"/>
    </row>
    <row r="4109" spans="1:12" x14ac:dyDescent="0.2">
      <c r="A4109" s="105">
        <v>43097</v>
      </c>
      <c r="B4109" s="7">
        <v>8508</v>
      </c>
      <c r="C4109" s="19" t="s">
        <v>5790</v>
      </c>
      <c r="D4109" s="6"/>
      <c r="E4109" s="6"/>
      <c r="F4109" s="6">
        <f>E4109*0.05</f>
        <v>0</v>
      </c>
      <c r="G4109" s="6"/>
      <c r="H4109" s="5">
        <f>D4109-F4109</f>
        <v>0</v>
      </c>
      <c r="I4109" s="6">
        <f>+I4108+G4109-H4109</f>
        <v>424545.25600000017</v>
      </c>
      <c r="J4109" s="19" t="s">
        <v>5790</v>
      </c>
      <c r="K4109" s="7" t="s">
        <v>5789</v>
      </c>
      <c r="L4109" s="49"/>
    </row>
    <row r="4110" spans="1:12" x14ac:dyDescent="0.2">
      <c r="A4110" s="105">
        <v>43097</v>
      </c>
      <c r="B4110" s="7">
        <v>8509</v>
      </c>
      <c r="C4110" s="19" t="s">
        <v>5790</v>
      </c>
      <c r="D4110" s="6"/>
      <c r="E4110" s="6"/>
      <c r="F4110" s="6">
        <f>E4110*0.05</f>
        <v>0</v>
      </c>
      <c r="G4110" s="6"/>
      <c r="H4110" s="5">
        <f>D4110-F4110</f>
        <v>0</v>
      </c>
      <c r="I4110" s="6">
        <f>+I4109+G4110-H4110</f>
        <v>424545.25600000017</v>
      </c>
      <c r="J4110" s="19" t="s">
        <v>5790</v>
      </c>
      <c r="K4110" s="7" t="s">
        <v>5789</v>
      </c>
      <c r="L4110" s="49"/>
    </row>
    <row r="4111" spans="1:12" x14ac:dyDescent="0.2">
      <c r="A4111" s="105">
        <v>43097</v>
      </c>
      <c r="B4111" s="7">
        <v>8510</v>
      </c>
      <c r="C4111" s="20" t="s">
        <v>5422</v>
      </c>
      <c r="D4111" s="6">
        <v>20000</v>
      </c>
      <c r="E4111" s="6">
        <v>20000</v>
      </c>
      <c r="F4111" s="6">
        <v>2000</v>
      </c>
      <c r="G4111" s="6"/>
      <c r="H4111" s="31">
        <f>D4111-F4111</f>
        <v>18000</v>
      </c>
      <c r="I4111" s="6">
        <f>+I4110+G4111-H4111</f>
        <v>406545.25600000017</v>
      </c>
      <c r="J4111" s="20" t="s">
        <v>7215</v>
      </c>
      <c r="K4111" s="34" t="s">
        <v>5606</v>
      </c>
    </row>
    <row r="4112" spans="1:12" x14ac:dyDescent="0.2">
      <c r="A4112" s="105">
        <v>43097</v>
      </c>
      <c r="B4112" s="7">
        <v>8511</v>
      </c>
      <c r="C4112" s="19" t="s">
        <v>6385</v>
      </c>
      <c r="D4112" s="6">
        <v>840</v>
      </c>
      <c r="E4112" s="6">
        <v>711.86</v>
      </c>
      <c r="F4112" s="6">
        <f>E4112*0.05</f>
        <v>35.593000000000004</v>
      </c>
      <c r="G4112" s="6"/>
      <c r="H4112" s="31">
        <f>D4112-F4112</f>
        <v>804.40700000000004</v>
      </c>
      <c r="I4112" s="6">
        <f>+I4111+G4112-H4112</f>
        <v>405740.84900000016</v>
      </c>
      <c r="J4112" s="19" t="s">
        <v>7214</v>
      </c>
      <c r="K4112" s="7"/>
      <c r="L4112" s="49"/>
    </row>
    <row r="4113" spans="1:12" x14ac:dyDescent="0.2">
      <c r="A4113" s="105">
        <v>43097</v>
      </c>
      <c r="B4113" s="7">
        <v>8512</v>
      </c>
      <c r="C4113" s="19" t="s">
        <v>7213</v>
      </c>
      <c r="D4113" s="6">
        <v>2250</v>
      </c>
      <c r="E4113" s="6"/>
      <c r="F4113" s="6">
        <f>E4113*0.05</f>
        <v>0</v>
      </c>
      <c r="G4113" s="6"/>
      <c r="H4113" s="31">
        <f>D4113-F4113</f>
        <v>2250</v>
      </c>
      <c r="I4113" s="6">
        <f>+I4112+G4113-H4113</f>
        <v>403490.84900000016</v>
      </c>
      <c r="J4113" s="19" t="s">
        <v>7212</v>
      </c>
      <c r="K4113" s="34" t="s">
        <v>5606</v>
      </c>
      <c r="L4113" s="49"/>
    </row>
    <row r="4114" spans="1:12" x14ac:dyDescent="0.2">
      <c r="A4114" s="105">
        <v>43097</v>
      </c>
      <c r="B4114" s="7">
        <v>8513</v>
      </c>
      <c r="C4114" s="19" t="s">
        <v>5564</v>
      </c>
      <c r="D4114" s="6">
        <v>2625.25</v>
      </c>
      <c r="E4114" s="6"/>
      <c r="F4114" s="6">
        <f>E4114*0.05</f>
        <v>0</v>
      </c>
      <c r="G4114" s="6"/>
      <c r="H4114" s="31">
        <f>D4114-F4114</f>
        <v>2625.25</v>
      </c>
      <c r="I4114" s="6">
        <f>+I4113+G4114-H4114</f>
        <v>400865.59900000016</v>
      </c>
      <c r="J4114" s="19" t="s">
        <v>7211</v>
      </c>
      <c r="K4114" s="7"/>
      <c r="L4114" s="49"/>
    </row>
    <row r="4115" spans="1:12" x14ac:dyDescent="0.2">
      <c r="A4115" s="19"/>
      <c r="B4115" s="7"/>
      <c r="C4115" s="19" t="s">
        <v>7117</v>
      </c>
      <c r="D4115" s="6">
        <v>441.58</v>
      </c>
      <c r="E4115" s="6"/>
      <c r="F4115" s="6">
        <f>E4115*0.05</f>
        <v>0</v>
      </c>
      <c r="G4115" s="6"/>
      <c r="H4115" s="5">
        <f>D4115-F4115</f>
        <v>441.58</v>
      </c>
      <c r="I4115" s="6">
        <f>+I4114+G4115-H4115</f>
        <v>400424.01900000015</v>
      </c>
      <c r="J4115" s="19"/>
      <c r="K4115" s="7"/>
    </row>
    <row r="4116" spans="1:12" ht="15" x14ac:dyDescent="0.25">
      <c r="A4116" s="19"/>
      <c r="B4116" s="7"/>
      <c r="C4116" s="112" t="s">
        <v>7210</v>
      </c>
      <c r="D4116" s="6"/>
      <c r="E4116" s="6"/>
      <c r="F4116" s="6">
        <f>E4116*0.05</f>
        <v>0</v>
      </c>
      <c r="G4116" s="6"/>
      <c r="H4116" s="5"/>
      <c r="I4116" s="13">
        <f>+I4115+G4116-H4116</f>
        <v>400424.01900000015</v>
      </c>
      <c r="J4116" s="19"/>
      <c r="K4116" s="7"/>
    </row>
    <row r="4117" spans="1:12" x14ac:dyDescent="0.2">
      <c r="A4117" s="105">
        <v>43103</v>
      </c>
      <c r="B4117" s="7">
        <v>8514</v>
      </c>
      <c r="C4117" s="20" t="s">
        <v>7209</v>
      </c>
      <c r="D4117" s="6">
        <v>2000</v>
      </c>
      <c r="E4117" s="6"/>
      <c r="F4117" s="6">
        <f>E4117*0.05</f>
        <v>0</v>
      </c>
      <c r="G4117" s="6"/>
      <c r="H4117" s="31">
        <f>D4117-F4117</f>
        <v>2000</v>
      </c>
      <c r="I4117" s="6">
        <f>+I4116+G4117-H4117</f>
        <v>398424.01900000015</v>
      </c>
      <c r="J4117" s="20" t="s">
        <v>7208</v>
      </c>
      <c r="K4117" s="34" t="s">
        <v>5606</v>
      </c>
      <c r="L4117" s="49"/>
    </row>
    <row r="4118" spans="1:12" x14ac:dyDescent="0.2">
      <c r="A4118" s="105">
        <v>43103</v>
      </c>
      <c r="B4118" s="7">
        <v>8515</v>
      </c>
      <c r="C4118" s="20" t="s">
        <v>5790</v>
      </c>
      <c r="D4118" s="6"/>
      <c r="E4118" s="6"/>
      <c r="F4118" s="6">
        <f>E4118*0.05</f>
        <v>0</v>
      </c>
      <c r="G4118" s="6"/>
      <c r="H4118" s="5">
        <f>D4118-F4118</f>
        <v>0</v>
      </c>
      <c r="I4118" s="6">
        <f>+I4117+G4118-H4118</f>
        <v>398424.01900000015</v>
      </c>
      <c r="J4118" s="20" t="s">
        <v>5790</v>
      </c>
      <c r="K4118" s="34" t="s">
        <v>5789</v>
      </c>
      <c r="L4118" s="49"/>
    </row>
    <row r="4119" spans="1:12" x14ac:dyDescent="0.2">
      <c r="A4119" s="105">
        <v>43103</v>
      </c>
      <c r="B4119" s="7">
        <v>8516</v>
      </c>
      <c r="C4119" s="20" t="s">
        <v>7207</v>
      </c>
      <c r="D4119" s="6">
        <v>8570</v>
      </c>
      <c r="E4119" s="6">
        <v>8570</v>
      </c>
      <c r="F4119" s="6">
        <f>E4119*0.05</f>
        <v>428.5</v>
      </c>
      <c r="G4119" s="6"/>
      <c r="H4119" s="31">
        <f>D4119-F4119</f>
        <v>8141.5</v>
      </c>
      <c r="I4119" s="6">
        <f>+I4118+G4119-H4119</f>
        <v>390282.51900000015</v>
      </c>
      <c r="J4119" s="20" t="s">
        <v>7206</v>
      </c>
      <c r="K4119" s="34" t="s">
        <v>5606</v>
      </c>
      <c r="L4119" s="49"/>
    </row>
    <row r="4120" spans="1:12" x14ac:dyDescent="0.2">
      <c r="A4120" s="105">
        <v>43103</v>
      </c>
      <c r="B4120" s="7">
        <v>8517</v>
      </c>
      <c r="C4120" s="20" t="s">
        <v>7161</v>
      </c>
      <c r="D4120" s="6">
        <v>6550</v>
      </c>
      <c r="E4120" s="6">
        <v>6550</v>
      </c>
      <c r="F4120" s="6">
        <f>E4120*0.05</f>
        <v>327.5</v>
      </c>
      <c r="G4120" s="6"/>
      <c r="H4120" s="31">
        <f>D4120-F4120</f>
        <v>6222.5</v>
      </c>
      <c r="I4120" s="6">
        <f>+I4119+G4120-H4120</f>
        <v>384060.01900000015</v>
      </c>
      <c r="J4120" s="20" t="s">
        <v>7205</v>
      </c>
      <c r="K4120" s="34" t="s">
        <v>5606</v>
      </c>
      <c r="L4120" s="49"/>
    </row>
    <row r="4121" spans="1:12" x14ac:dyDescent="0.2">
      <c r="A4121" s="105">
        <v>43103</v>
      </c>
      <c r="B4121" s="7">
        <v>8518</v>
      </c>
      <c r="C4121" s="20" t="s">
        <v>7204</v>
      </c>
      <c r="D4121" s="6">
        <v>2635.1</v>
      </c>
      <c r="E4121" s="6">
        <f>348.85+1953.09</f>
        <v>2301.94</v>
      </c>
      <c r="F4121" s="6">
        <v>115.09</v>
      </c>
      <c r="G4121" s="6"/>
      <c r="H4121" s="31">
        <f>D4121-F4121</f>
        <v>2520.0099999999998</v>
      </c>
      <c r="I4121" s="6">
        <f>+I4120+G4121-H4121</f>
        <v>381540.00900000014</v>
      </c>
      <c r="J4121" s="20" t="s">
        <v>3481</v>
      </c>
      <c r="K4121" s="34" t="s">
        <v>5606</v>
      </c>
      <c r="L4121" s="49"/>
    </row>
    <row r="4122" spans="1:12" x14ac:dyDescent="0.2">
      <c r="A4122" s="105">
        <v>43103</v>
      </c>
      <c r="B4122" s="7">
        <v>8519</v>
      </c>
      <c r="C4122" s="20" t="s">
        <v>7007</v>
      </c>
      <c r="D4122" s="6">
        <v>8100</v>
      </c>
      <c r="E4122" s="6">
        <v>8100</v>
      </c>
      <c r="F4122" s="6">
        <f>E4122*0.05</f>
        <v>405</v>
      </c>
      <c r="G4122" s="6"/>
      <c r="H4122" s="31">
        <f>D4122-F4122</f>
        <v>7695</v>
      </c>
      <c r="I4122" s="6">
        <f>+I4121+G4122-H4122</f>
        <v>373845.00900000014</v>
      </c>
      <c r="J4122" s="20" t="s">
        <v>7203</v>
      </c>
      <c r="K4122" s="34" t="s">
        <v>5606</v>
      </c>
      <c r="L4122" s="49"/>
    </row>
    <row r="4123" spans="1:12" x14ac:dyDescent="0.2">
      <c r="A4123" s="105">
        <v>43103</v>
      </c>
      <c r="B4123" s="7">
        <v>8520</v>
      </c>
      <c r="C4123" s="20" t="s">
        <v>7040</v>
      </c>
      <c r="D4123" s="6">
        <v>13235</v>
      </c>
      <c r="E4123" s="6">
        <v>13235</v>
      </c>
      <c r="F4123" s="6">
        <f>E4123*0.05</f>
        <v>661.75</v>
      </c>
      <c r="G4123" s="6"/>
      <c r="H4123" s="31">
        <f>D4123-F4123</f>
        <v>12573.25</v>
      </c>
      <c r="I4123" s="6">
        <f>+I4122+G4123-H4123</f>
        <v>361271.75900000014</v>
      </c>
      <c r="J4123" s="20" t="s">
        <v>7202</v>
      </c>
      <c r="K4123" s="34" t="s">
        <v>5606</v>
      </c>
      <c r="L4123" s="49"/>
    </row>
    <row r="4124" spans="1:12" x14ac:dyDescent="0.2">
      <c r="A4124" s="105">
        <v>43103</v>
      </c>
      <c r="B4124" s="7">
        <v>8521</v>
      </c>
      <c r="C4124" s="20" t="s">
        <v>6988</v>
      </c>
      <c r="D4124" s="6">
        <v>4000</v>
      </c>
      <c r="E4124" s="6">
        <v>4000</v>
      </c>
      <c r="F4124" s="6">
        <v>400</v>
      </c>
      <c r="G4124" s="6"/>
      <c r="H4124" s="31">
        <f>D4124-F4124</f>
        <v>3600</v>
      </c>
      <c r="I4124" s="6">
        <f>+I4123+G4124-H4124</f>
        <v>357671.75900000014</v>
      </c>
      <c r="J4124" s="20" t="s">
        <v>7201</v>
      </c>
      <c r="K4124" s="34" t="s">
        <v>5606</v>
      </c>
      <c r="L4124" s="49"/>
    </row>
    <row r="4125" spans="1:12" x14ac:dyDescent="0.2">
      <c r="A4125" s="105">
        <v>43103</v>
      </c>
      <c r="B4125" s="7">
        <v>8522</v>
      </c>
      <c r="C4125" s="20" t="s">
        <v>6226</v>
      </c>
      <c r="D4125" s="6">
        <v>14000</v>
      </c>
      <c r="E4125" s="6">
        <v>14000</v>
      </c>
      <c r="F4125" s="6">
        <f>E4125*0.05</f>
        <v>700</v>
      </c>
      <c r="G4125" s="6"/>
      <c r="H4125" s="31">
        <f>D4125-F4125</f>
        <v>13300</v>
      </c>
      <c r="I4125" s="6">
        <f>+I4124+G4125-H4125</f>
        <v>344371.75900000014</v>
      </c>
      <c r="J4125" s="20" t="s">
        <v>7200</v>
      </c>
      <c r="K4125" s="34" t="s">
        <v>5606</v>
      </c>
      <c r="L4125" s="49"/>
    </row>
    <row r="4126" spans="1:12" x14ac:dyDescent="0.2">
      <c r="A4126" s="105">
        <v>43110</v>
      </c>
      <c r="B4126" s="7">
        <v>20854340</v>
      </c>
      <c r="C4126" s="19" t="s">
        <v>7040</v>
      </c>
      <c r="D4126" s="6">
        <v>8740</v>
      </c>
      <c r="E4126" s="6"/>
      <c r="F4126" s="6">
        <f>E4126*0.05</f>
        <v>0</v>
      </c>
      <c r="G4126" s="6"/>
      <c r="H4126" s="31">
        <f>D4126-F4126</f>
        <v>8740</v>
      </c>
      <c r="I4126" s="6">
        <f>+I4125+G4126-H4126</f>
        <v>335631.75900000014</v>
      </c>
      <c r="J4126" s="19" t="s">
        <v>5791</v>
      </c>
      <c r="K4126" s="34" t="s">
        <v>5606</v>
      </c>
    </row>
    <row r="4127" spans="1:12" x14ac:dyDescent="0.2">
      <c r="A4127" s="105">
        <v>43110</v>
      </c>
      <c r="B4127" s="7">
        <v>20854391</v>
      </c>
      <c r="C4127" s="19" t="s">
        <v>6001</v>
      </c>
      <c r="D4127" s="6">
        <v>1200</v>
      </c>
      <c r="E4127" s="6"/>
      <c r="F4127" s="6">
        <f>E4127*0.05</f>
        <v>0</v>
      </c>
      <c r="G4127" s="6"/>
      <c r="H4127" s="31">
        <f>D4127-F4127</f>
        <v>1200</v>
      </c>
      <c r="I4127" s="6">
        <f>+I4126+G4127-H4127</f>
        <v>334431.75900000014</v>
      </c>
      <c r="J4127" s="19" t="s">
        <v>6080</v>
      </c>
      <c r="K4127" s="34" t="s">
        <v>5606</v>
      </c>
    </row>
    <row r="4128" spans="1:12" x14ac:dyDescent="0.2">
      <c r="A4128" s="105">
        <v>43110</v>
      </c>
      <c r="B4128" s="7">
        <v>20854392</v>
      </c>
      <c r="C4128" s="19" t="s">
        <v>6865</v>
      </c>
      <c r="D4128" s="6">
        <v>2200</v>
      </c>
      <c r="E4128" s="6"/>
      <c r="F4128" s="6">
        <f>E4128*0.05</f>
        <v>0</v>
      </c>
      <c r="G4128" s="6"/>
      <c r="H4128" s="31">
        <f>D4128-F4128</f>
        <v>2200</v>
      </c>
      <c r="I4128" s="6">
        <f>+I4127+G4128-H4128</f>
        <v>332231.75900000014</v>
      </c>
      <c r="J4128" s="19" t="s">
        <v>6080</v>
      </c>
      <c r="K4128" s="34" t="s">
        <v>5606</v>
      </c>
    </row>
    <row r="4129" spans="1:11" x14ac:dyDescent="0.2">
      <c r="A4129" s="105">
        <v>43110</v>
      </c>
      <c r="B4129" s="7">
        <v>20854393</v>
      </c>
      <c r="C4129" s="19" t="s">
        <v>7177</v>
      </c>
      <c r="D4129" s="6">
        <v>4000</v>
      </c>
      <c r="E4129" s="6"/>
      <c r="F4129" s="6">
        <f>E4129*0.05</f>
        <v>0</v>
      </c>
      <c r="G4129" s="6"/>
      <c r="H4129" s="31">
        <f>D4129-F4129</f>
        <v>4000</v>
      </c>
      <c r="I4129" s="6">
        <f>+I4128+G4129-H4129</f>
        <v>328231.75900000014</v>
      </c>
      <c r="J4129" s="19" t="s">
        <v>7176</v>
      </c>
      <c r="K4129" s="34" t="s">
        <v>5606</v>
      </c>
    </row>
    <row r="4130" spans="1:11" x14ac:dyDescent="0.2">
      <c r="A4130" s="105">
        <v>43116</v>
      </c>
      <c r="B4130" s="7">
        <v>20854374</v>
      </c>
      <c r="C4130" s="19" t="s">
        <v>6651</v>
      </c>
      <c r="D4130" s="6">
        <v>56811.6</v>
      </c>
      <c r="E4130" s="6">
        <v>56811.6</v>
      </c>
      <c r="F4130" s="6">
        <f>E4130*0.05</f>
        <v>2840.58</v>
      </c>
      <c r="G4130" s="6"/>
      <c r="H4130" s="31">
        <f>D4130-F4130</f>
        <v>53971.02</v>
      </c>
      <c r="I4130" s="6">
        <f>+I4129+G4130-H4130</f>
        <v>274260.73900000012</v>
      </c>
      <c r="J4130" s="19" t="s">
        <v>7023</v>
      </c>
      <c r="K4130" s="34" t="s">
        <v>5606</v>
      </c>
    </row>
    <row r="4131" spans="1:11" x14ac:dyDescent="0.2">
      <c r="A4131" s="105">
        <v>43116</v>
      </c>
      <c r="B4131" s="7">
        <v>20854375</v>
      </c>
      <c r="C4131" s="19" t="s">
        <v>7040</v>
      </c>
      <c r="D4131" s="6">
        <v>4600</v>
      </c>
      <c r="E4131" s="6">
        <v>4600</v>
      </c>
      <c r="F4131" s="6">
        <f>E4131*0.05</f>
        <v>230</v>
      </c>
      <c r="G4131" s="6"/>
      <c r="H4131" s="31">
        <f>D4131-F4131</f>
        <v>4370</v>
      </c>
      <c r="I4131" s="6">
        <f>+I4130+G4131-H4131</f>
        <v>269890.73900000012</v>
      </c>
      <c r="J4131" s="19" t="s">
        <v>5791</v>
      </c>
      <c r="K4131" s="34" t="s">
        <v>5606</v>
      </c>
    </row>
    <row r="4132" spans="1:11" x14ac:dyDescent="0.2">
      <c r="A4132" s="105">
        <v>43122</v>
      </c>
      <c r="B4132" s="7"/>
      <c r="C4132" s="19" t="s">
        <v>6097</v>
      </c>
      <c r="D4132" s="6"/>
      <c r="E4132" s="6"/>
      <c r="F4132" s="6">
        <f>E4132*0.05</f>
        <v>0</v>
      </c>
      <c r="G4132" s="6">
        <v>728455.78</v>
      </c>
      <c r="H4132" s="5">
        <f>D4132-F4132</f>
        <v>0</v>
      </c>
      <c r="I4132" s="6">
        <f>+I4131+G4132-H4132</f>
        <v>998346.51900000009</v>
      </c>
      <c r="J4132" s="19"/>
      <c r="K4132" s="7"/>
    </row>
    <row r="4133" spans="1:11" x14ac:dyDescent="0.2">
      <c r="A4133" s="105">
        <v>43123</v>
      </c>
      <c r="B4133" s="7">
        <v>8524</v>
      </c>
      <c r="C4133" s="19" t="s">
        <v>7199</v>
      </c>
      <c r="D4133" s="6">
        <v>8000</v>
      </c>
      <c r="E4133" s="6">
        <v>8000</v>
      </c>
      <c r="F4133" s="6">
        <v>800</v>
      </c>
      <c r="G4133" s="6"/>
      <c r="H4133" s="31">
        <f>D4133-F4133</f>
        <v>7200</v>
      </c>
      <c r="I4133" s="6">
        <f>+I4132+G4133-H4133</f>
        <v>991146.51900000009</v>
      </c>
      <c r="J4133" s="19" t="s">
        <v>7198</v>
      </c>
      <c r="K4133" s="34" t="s">
        <v>5606</v>
      </c>
    </row>
    <row r="4134" spans="1:11" x14ac:dyDescent="0.2">
      <c r="A4134" s="105">
        <v>43123</v>
      </c>
      <c r="B4134" s="7">
        <v>8525</v>
      </c>
      <c r="C4134" s="19" t="s">
        <v>7197</v>
      </c>
      <c r="D4134" s="6">
        <v>50000</v>
      </c>
      <c r="E4134" s="6">
        <v>50000</v>
      </c>
      <c r="F4134" s="6">
        <f>E4134*0.05</f>
        <v>2500</v>
      </c>
      <c r="G4134" s="6"/>
      <c r="H4134" s="31">
        <f>D4134-F4134</f>
        <v>47500</v>
      </c>
      <c r="I4134" s="6">
        <f>+I4133+G4134-H4134</f>
        <v>943646.51900000009</v>
      </c>
      <c r="J4134" s="19" t="s">
        <v>7196</v>
      </c>
      <c r="K4134" s="34" t="s">
        <v>5606</v>
      </c>
    </row>
    <row r="4135" spans="1:11" x14ac:dyDescent="0.2">
      <c r="A4135" s="105">
        <v>43124</v>
      </c>
      <c r="B4135" s="7">
        <v>8526</v>
      </c>
      <c r="C4135" s="20" t="s">
        <v>6343</v>
      </c>
      <c r="D4135" s="6">
        <v>7600</v>
      </c>
      <c r="E4135" s="6"/>
      <c r="F4135" s="6">
        <f>E4135*0.05</f>
        <v>0</v>
      </c>
      <c r="G4135" s="6"/>
      <c r="H4135" s="31">
        <f>D4135-F4135</f>
        <v>7600</v>
      </c>
      <c r="I4135" s="6">
        <f>+I4134+G4135-H4135</f>
        <v>936046.51900000009</v>
      </c>
      <c r="J4135" s="20" t="s">
        <v>7195</v>
      </c>
      <c r="K4135" s="34" t="s">
        <v>5606</v>
      </c>
    </row>
    <row r="4136" spans="1:11" x14ac:dyDescent="0.2">
      <c r="A4136" s="105">
        <v>43124</v>
      </c>
      <c r="B4136" s="7">
        <v>8527</v>
      </c>
      <c r="C4136" s="20" t="s">
        <v>7194</v>
      </c>
      <c r="D4136" s="6">
        <v>10400</v>
      </c>
      <c r="E4136" s="6"/>
      <c r="F4136" s="6">
        <f>E4136*0.05</f>
        <v>0</v>
      </c>
      <c r="G4136" s="6"/>
      <c r="H4136" s="31">
        <f>D4136-F4136</f>
        <v>10400</v>
      </c>
      <c r="I4136" s="6">
        <f>+I4135+G4136-H4136</f>
        <v>925646.51900000009</v>
      </c>
      <c r="J4136" s="20" t="s">
        <v>7193</v>
      </c>
      <c r="K4136" s="34" t="s">
        <v>5606</v>
      </c>
    </row>
    <row r="4137" spans="1:11" x14ac:dyDescent="0.2">
      <c r="A4137" s="105">
        <v>43124</v>
      </c>
      <c r="B4137" s="7"/>
      <c r="C4137" s="19" t="s">
        <v>6213</v>
      </c>
      <c r="D4137" s="6">
        <v>489462</v>
      </c>
      <c r="E4137" s="6"/>
      <c r="F4137" s="6">
        <f>E4137*0.05</f>
        <v>0</v>
      </c>
      <c r="G4137" s="6"/>
      <c r="H4137" s="31">
        <f>D4137-F4137</f>
        <v>489462</v>
      </c>
      <c r="I4137" s="6">
        <f>+I4136+G4137-H4137</f>
        <v>436184.51900000009</v>
      </c>
      <c r="J4137" s="19"/>
      <c r="K4137" s="34" t="s">
        <v>5606</v>
      </c>
    </row>
    <row r="4138" spans="1:11" x14ac:dyDescent="0.2">
      <c r="A4138" s="105">
        <v>43126</v>
      </c>
      <c r="B4138" s="7">
        <v>8528</v>
      </c>
      <c r="C4138" s="19" t="s">
        <v>7040</v>
      </c>
      <c r="D4138" s="6">
        <v>4600</v>
      </c>
      <c r="E4138" s="6">
        <v>4600</v>
      </c>
      <c r="F4138" s="6">
        <f>E4138*0.05</f>
        <v>230</v>
      </c>
      <c r="G4138" s="6"/>
      <c r="H4138" s="31">
        <f>D4138-F4138</f>
        <v>4370</v>
      </c>
      <c r="I4138" s="6">
        <f>+I4137+G4138-H4138</f>
        <v>431814.51900000009</v>
      </c>
      <c r="J4138" s="19" t="s">
        <v>5791</v>
      </c>
      <c r="K4138" s="34" t="s">
        <v>5606</v>
      </c>
    </row>
    <row r="4139" spans="1:11" x14ac:dyDescent="0.2">
      <c r="A4139" s="105">
        <v>43126</v>
      </c>
      <c r="B4139" s="7">
        <v>8529</v>
      </c>
      <c r="C4139" s="19" t="s">
        <v>7079</v>
      </c>
      <c r="D4139" s="6">
        <v>1405</v>
      </c>
      <c r="E4139" s="6">
        <v>1405</v>
      </c>
      <c r="F4139" s="6">
        <f>E4139*0.05</f>
        <v>70.25</v>
      </c>
      <c r="G4139" s="6"/>
      <c r="H4139" s="31">
        <f>D4139-F4139</f>
        <v>1334.75</v>
      </c>
      <c r="I4139" s="6">
        <f>+I4138+G4139-H4139</f>
        <v>430479.76900000009</v>
      </c>
      <c r="J4139" s="19" t="s">
        <v>7192</v>
      </c>
      <c r="K4139" s="34" t="s">
        <v>5606</v>
      </c>
    </row>
    <row r="4140" spans="1:11" x14ac:dyDescent="0.2">
      <c r="A4140" s="105">
        <v>43126</v>
      </c>
      <c r="B4140" s="7">
        <v>8530</v>
      </c>
      <c r="C4140" s="19" t="s">
        <v>1634</v>
      </c>
      <c r="D4140" s="6">
        <v>16376</v>
      </c>
      <c r="E4140" s="6">
        <v>16376</v>
      </c>
      <c r="F4140" s="6">
        <f>E4140*0.05</f>
        <v>818.80000000000007</v>
      </c>
      <c r="G4140" s="6"/>
      <c r="H4140" s="31">
        <f>D4140-F4140</f>
        <v>15557.2</v>
      </c>
      <c r="I4140" s="6">
        <f>+I4139+G4140-H4140</f>
        <v>414922.56900000008</v>
      </c>
      <c r="J4140" s="19" t="s">
        <v>101</v>
      </c>
      <c r="K4140" s="34" t="s">
        <v>5606</v>
      </c>
    </row>
    <row r="4141" spans="1:11" x14ac:dyDescent="0.2">
      <c r="A4141" s="105">
        <v>43126</v>
      </c>
      <c r="B4141" s="7">
        <v>8531</v>
      </c>
      <c r="C4141" s="19" t="s">
        <v>7183</v>
      </c>
      <c r="D4141" s="6">
        <v>1200</v>
      </c>
      <c r="E4141" s="6"/>
      <c r="F4141" s="6">
        <f>E4141*0.05</f>
        <v>0</v>
      </c>
      <c r="G4141" s="6"/>
      <c r="H4141" s="5">
        <f>D4141-F4141</f>
        <v>1200</v>
      </c>
      <c r="I4141" s="6">
        <f>+I4140+G4141-H4141</f>
        <v>413722.56900000008</v>
      </c>
      <c r="J4141" s="19" t="s">
        <v>6080</v>
      </c>
      <c r="K4141" s="34" t="s">
        <v>5606</v>
      </c>
    </row>
    <row r="4142" spans="1:11" x14ac:dyDescent="0.2">
      <c r="A4142" s="105"/>
      <c r="B4142" s="7"/>
      <c r="C4142" s="19" t="s">
        <v>7191</v>
      </c>
      <c r="D4142" s="6">
        <v>8306</v>
      </c>
      <c r="E4142" s="6"/>
      <c r="F4142" s="6">
        <f>E4142*0.05</f>
        <v>0</v>
      </c>
      <c r="G4142" s="6"/>
      <c r="H4142" s="5">
        <f>D4142-F4142</f>
        <v>8306</v>
      </c>
      <c r="I4142" s="6">
        <f>+I4141+G4142-H4142</f>
        <v>405416.56900000008</v>
      </c>
      <c r="J4142" s="19"/>
      <c r="K4142" s="34"/>
    </row>
    <row r="4143" spans="1:11" x14ac:dyDescent="0.2">
      <c r="A4143" s="19"/>
      <c r="B4143" s="7"/>
      <c r="C4143" s="19" t="s">
        <v>7117</v>
      </c>
      <c r="D4143" s="6">
        <v>2336.08</v>
      </c>
      <c r="E4143" s="6"/>
      <c r="F4143" s="6">
        <f>E4143*0.05</f>
        <v>0</v>
      </c>
      <c r="G4143" s="6"/>
      <c r="H4143" s="5">
        <f>D4143-F4143</f>
        <v>2336.08</v>
      </c>
      <c r="I4143" s="6">
        <f>+I4142+G4143-H4143</f>
        <v>403080.48900000006</v>
      </c>
      <c r="J4143" s="19"/>
      <c r="K4143" s="34"/>
    </row>
    <row r="4144" spans="1:11" ht="15.75" x14ac:dyDescent="0.25">
      <c r="A4144" s="19"/>
      <c r="B4144" s="7"/>
      <c r="C4144" s="116" t="s">
        <v>7190</v>
      </c>
      <c r="D4144" s="64"/>
      <c r="E4144" s="64"/>
      <c r="F4144" s="64"/>
      <c r="G4144" s="64"/>
      <c r="H4144" s="5">
        <f>D4144-F4144</f>
        <v>0</v>
      </c>
      <c r="I4144" s="13">
        <f>+I4143+G4144-H4144</f>
        <v>403080.48900000006</v>
      </c>
      <c r="J4144" s="19"/>
      <c r="K4144" s="7"/>
    </row>
    <row r="4145" spans="1:11" x14ac:dyDescent="0.2">
      <c r="A4145" s="105">
        <v>43132</v>
      </c>
      <c r="B4145" s="7">
        <v>8532</v>
      </c>
      <c r="C4145" s="20" t="s">
        <v>7040</v>
      </c>
      <c r="D4145" s="6">
        <v>4600</v>
      </c>
      <c r="E4145" s="6">
        <v>4600</v>
      </c>
      <c r="F4145" s="6">
        <f>E4145*0.05</f>
        <v>230</v>
      </c>
      <c r="G4145" s="6"/>
      <c r="H4145" s="5">
        <f>D4145-F4145</f>
        <v>4370</v>
      </c>
      <c r="I4145" s="6">
        <f>+I4144+G4145-H4145</f>
        <v>398710.48900000006</v>
      </c>
      <c r="J4145" s="20" t="s">
        <v>5791</v>
      </c>
      <c r="K4145" s="7"/>
    </row>
    <row r="4146" spans="1:11" x14ac:dyDescent="0.2">
      <c r="A4146" s="105">
        <v>43137</v>
      </c>
      <c r="B4146" s="7">
        <v>8533</v>
      </c>
      <c r="C4146" s="20" t="s">
        <v>5790</v>
      </c>
      <c r="D4146" s="6"/>
      <c r="E4146" s="6"/>
      <c r="F4146" s="6">
        <f>E4146*0.05</f>
        <v>0</v>
      </c>
      <c r="G4146" s="6"/>
      <c r="H4146" s="5">
        <f>D4146-F4146</f>
        <v>0</v>
      </c>
      <c r="I4146" s="6">
        <f>+I4145+G4146-H4146</f>
        <v>398710.48900000006</v>
      </c>
      <c r="J4146" s="20" t="s">
        <v>5790</v>
      </c>
      <c r="K4146" s="34" t="s">
        <v>5789</v>
      </c>
    </row>
    <row r="4147" spans="1:11" x14ac:dyDescent="0.2">
      <c r="A4147" s="105">
        <v>43137</v>
      </c>
      <c r="B4147" s="7">
        <v>8534</v>
      </c>
      <c r="C4147" s="20" t="s">
        <v>7189</v>
      </c>
      <c r="D4147" s="6">
        <v>14890</v>
      </c>
      <c r="E4147" s="6"/>
      <c r="F4147" s="6">
        <f>E4147*0.05</f>
        <v>0</v>
      </c>
      <c r="G4147" s="6"/>
      <c r="H4147" s="5">
        <f>D4147-F4147</f>
        <v>14890</v>
      </c>
      <c r="I4147" s="6">
        <f>+I4146+G4147-H4147</f>
        <v>383820.48900000006</v>
      </c>
      <c r="J4147" s="20" t="s">
        <v>7188</v>
      </c>
      <c r="K4147" s="7"/>
    </row>
    <row r="4148" spans="1:11" x14ac:dyDescent="0.2">
      <c r="A4148" s="105">
        <v>43137</v>
      </c>
      <c r="B4148" s="7"/>
      <c r="C4148" s="20" t="s">
        <v>7187</v>
      </c>
      <c r="D4148" s="6">
        <v>247240</v>
      </c>
      <c r="E4148" s="6"/>
      <c r="F4148" s="6">
        <f>E4148*0.05</f>
        <v>0</v>
      </c>
      <c r="G4148" s="6"/>
      <c r="H4148" s="5">
        <f>D4148-F4148</f>
        <v>247240</v>
      </c>
      <c r="I4148" s="6">
        <f>+I4147+G4148-H4148</f>
        <v>136580.48900000006</v>
      </c>
      <c r="J4148" s="19"/>
      <c r="K4148" s="7"/>
    </row>
    <row r="4149" spans="1:11" x14ac:dyDescent="0.2">
      <c r="A4149" s="105">
        <v>43137</v>
      </c>
      <c r="B4149" s="7">
        <v>8535</v>
      </c>
      <c r="C4149" s="20" t="s">
        <v>6929</v>
      </c>
      <c r="D4149" s="6">
        <v>90000</v>
      </c>
      <c r="E4149" s="6">
        <v>85825.66</v>
      </c>
      <c r="F4149" s="6">
        <v>4291.2299999999996</v>
      </c>
      <c r="G4149" s="6"/>
      <c r="H4149" s="5">
        <f>D4149-F4149</f>
        <v>85708.77</v>
      </c>
      <c r="I4149" s="6">
        <f>+I4148+G4149-H4149</f>
        <v>50871.719000000056</v>
      </c>
      <c r="J4149" s="20" t="s">
        <v>7186</v>
      </c>
      <c r="K4149" s="7"/>
    </row>
    <row r="4150" spans="1:11" x14ac:dyDescent="0.2">
      <c r="A4150" s="105">
        <v>43140</v>
      </c>
      <c r="B4150" s="7">
        <v>8536</v>
      </c>
      <c r="C4150" s="19" t="s">
        <v>7040</v>
      </c>
      <c r="D4150" s="6">
        <v>4600</v>
      </c>
      <c r="E4150" s="6">
        <v>4600</v>
      </c>
      <c r="F4150" s="6">
        <f>E4150*0.05</f>
        <v>230</v>
      </c>
      <c r="G4150" s="6"/>
      <c r="H4150" s="5">
        <f>D4150-F4150</f>
        <v>4370</v>
      </c>
      <c r="I4150" s="6">
        <f>+I4149+G4150-H4150</f>
        <v>46501.719000000056</v>
      </c>
      <c r="J4150" s="19" t="s">
        <v>5791</v>
      </c>
      <c r="K4150" s="7"/>
    </row>
    <row r="4151" spans="1:11" x14ac:dyDescent="0.2">
      <c r="A4151" s="105">
        <v>43140</v>
      </c>
      <c r="B4151" s="7">
        <v>8537</v>
      </c>
      <c r="C4151" s="19" t="s">
        <v>7185</v>
      </c>
      <c r="D4151" s="6">
        <v>2423.92</v>
      </c>
      <c r="E4151" s="6">
        <v>2054.17</v>
      </c>
      <c r="F4151" s="6">
        <f>E4151*0.05</f>
        <v>102.70850000000002</v>
      </c>
      <c r="G4151" s="6"/>
      <c r="H4151" s="5">
        <f>D4151-F4151</f>
        <v>2321.2114999999999</v>
      </c>
      <c r="I4151" s="6">
        <f>+I4150+G4151-H4151</f>
        <v>44180.507500000058</v>
      </c>
      <c r="J4151" s="19" t="s">
        <v>7184</v>
      </c>
      <c r="K4151" s="7"/>
    </row>
    <row r="4152" spans="1:11" x14ac:dyDescent="0.2">
      <c r="A4152" s="105">
        <v>43140</v>
      </c>
      <c r="B4152" s="7">
        <v>8538</v>
      </c>
      <c r="C4152" s="20" t="s">
        <v>7177</v>
      </c>
      <c r="D4152" s="6">
        <v>4000</v>
      </c>
      <c r="E4152" s="6"/>
      <c r="F4152" s="6">
        <f>E4152*0.05</f>
        <v>0</v>
      </c>
      <c r="G4152" s="6"/>
      <c r="H4152" s="31">
        <f>D4152-F4152</f>
        <v>4000</v>
      </c>
      <c r="I4152" s="6">
        <f>+I4151+G4152-H4152</f>
        <v>40180.507500000058</v>
      </c>
      <c r="J4152" s="19" t="s">
        <v>7176</v>
      </c>
      <c r="K4152" s="7" t="s">
        <v>5606</v>
      </c>
    </row>
    <row r="4153" spans="1:11" x14ac:dyDescent="0.2">
      <c r="A4153" s="105">
        <v>43140</v>
      </c>
      <c r="B4153" s="7">
        <v>8539</v>
      </c>
      <c r="C4153" s="19" t="s">
        <v>5790</v>
      </c>
      <c r="D4153" s="6"/>
      <c r="E4153" s="6"/>
      <c r="F4153" s="6">
        <f>E4153*0.05</f>
        <v>0</v>
      </c>
      <c r="G4153" s="6"/>
      <c r="H4153" s="5">
        <f>D4153-F4153</f>
        <v>0</v>
      </c>
      <c r="I4153" s="6">
        <f>+I4152+G4153-H4153</f>
        <v>40180.507500000058</v>
      </c>
      <c r="J4153" s="20" t="s">
        <v>5790</v>
      </c>
      <c r="K4153" s="7"/>
    </row>
    <row r="4154" spans="1:11" x14ac:dyDescent="0.2">
      <c r="A4154" s="105">
        <v>43140</v>
      </c>
      <c r="B4154" s="7">
        <v>8540</v>
      </c>
      <c r="C4154" s="20" t="s">
        <v>5550</v>
      </c>
      <c r="D4154" s="6">
        <v>1840</v>
      </c>
      <c r="E4154" s="6">
        <v>1840</v>
      </c>
      <c r="F4154" s="6">
        <f>E4154*0.05</f>
        <v>92</v>
      </c>
      <c r="G4154" s="6"/>
      <c r="H4154" s="5">
        <f>D4154-F4154</f>
        <v>1748</v>
      </c>
      <c r="I4154" s="6">
        <f>+I4153+G4154-H4154</f>
        <v>38432.507500000058</v>
      </c>
      <c r="J4154" s="20" t="s">
        <v>6889</v>
      </c>
      <c r="K4154" s="7"/>
    </row>
    <row r="4155" spans="1:11" x14ac:dyDescent="0.2">
      <c r="A4155" s="105">
        <v>43140</v>
      </c>
      <c r="B4155" s="7">
        <v>8541</v>
      </c>
      <c r="C4155" s="20" t="s">
        <v>7183</v>
      </c>
      <c r="D4155" s="6">
        <v>1200</v>
      </c>
      <c r="E4155" s="6"/>
      <c r="F4155" s="6">
        <f>E4155*0.05</f>
        <v>0</v>
      </c>
      <c r="G4155" s="6"/>
      <c r="H4155" s="5">
        <f>D4155-F4155</f>
        <v>1200</v>
      </c>
      <c r="I4155" s="6">
        <f>+I4154+G4155-H4155</f>
        <v>37232.507500000058</v>
      </c>
      <c r="J4155" s="20" t="s">
        <v>6080</v>
      </c>
      <c r="K4155" s="7"/>
    </row>
    <row r="4156" spans="1:11" x14ac:dyDescent="0.2">
      <c r="A4156" s="105">
        <v>43140</v>
      </c>
      <c r="B4156" s="7">
        <v>8542</v>
      </c>
      <c r="C4156" s="20" t="s">
        <v>5790</v>
      </c>
      <c r="D4156" s="6"/>
      <c r="E4156" s="6"/>
      <c r="F4156" s="6">
        <f>E4156*0.05</f>
        <v>0</v>
      </c>
      <c r="G4156" s="6"/>
      <c r="H4156" s="5">
        <f>D4156-F4156</f>
        <v>0</v>
      </c>
      <c r="I4156" s="6">
        <f>+I4155+G4156-H4156</f>
        <v>37232.507500000058</v>
      </c>
      <c r="J4156" s="20" t="s">
        <v>5790</v>
      </c>
      <c r="K4156" s="7"/>
    </row>
    <row r="4157" spans="1:11" x14ac:dyDescent="0.2">
      <c r="A4157" s="105">
        <v>43140</v>
      </c>
      <c r="B4157" s="7">
        <v>8543</v>
      </c>
      <c r="C4157" s="19" t="s">
        <v>5550</v>
      </c>
      <c r="D4157" s="6">
        <v>1104</v>
      </c>
      <c r="E4157" s="6">
        <v>1104</v>
      </c>
      <c r="F4157" s="6">
        <f>E4157*0.05</f>
        <v>55.2</v>
      </c>
      <c r="G4157" s="6"/>
      <c r="H4157" s="5">
        <f>D4157-F4157</f>
        <v>1048.8</v>
      </c>
      <c r="I4157" s="6">
        <f>+I4156+G4157-H4157</f>
        <v>36183.707500000055</v>
      </c>
      <c r="J4157" s="19" t="s">
        <v>48</v>
      </c>
      <c r="K4157" s="7"/>
    </row>
    <row r="4158" spans="1:11" x14ac:dyDescent="0.2">
      <c r="A4158" s="105">
        <v>43143</v>
      </c>
      <c r="B4158" s="7">
        <v>8544</v>
      </c>
      <c r="C4158" s="20" t="s">
        <v>7182</v>
      </c>
      <c r="D4158" s="6">
        <v>10000</v>
      </c>
      <c r="E4158" s="6">
        <v>10000</v>
      </c>
      <c r="F4158" s="6">
        <f>E4158*0.05</f>
        <v>500</v>
      </c>
      <c r="G4158" s="6"/>
      <c r="H4158" s="5">
        <f>D4158-F4158</f>
        <v>9500</v>
      </c>
      <c r="I4158" s="6">
        <f>+I4157+G4158-H4158</f>
        <v>26683.707500000055</v>
      </c>
      <c r="J4158" s="20" t="s">
        <v>6794</v>
      </c>
      <c r="K4158" s="7"/>
    </row>
    <row r="4159" spans="1:11" x14ac:dyDescent="0.2">
      <c r="A4159" s="105">
        <v>43143</v>
      </c>
      <c r="B4159" s="7">
        <v>8545</v>
      </c>
      <c r="C4159" s="20" t="s">
        <v>7181</v>
      </c>
      <c r="D4159" s="6">
        <v>1600</v>
      </c>
      <c r="E4159" s="6">
        <v>1600</v>
      </c>
      <c r="F4159" s="6">
        <f>E4159*0.05</f>
        <v>80</v>
      </c>
      <c r="G4159" s="6"/>
      <c r="H4159" s="5">
        <f>D4159-F4159</f>
        <v>1520</v>
      </c>
      <c r="I4159" s="6">
        <f>+I4158+G4159-H4159</f>
        <v>25163.707500000055</v>
      </c>
      <c r="J4159" s="20" t="s">
        <v>7180</v>
      </c>
      <c r="K4159" s="7"/>
    </row>
    <row r="4160" spans="1:11" x14ac:dyDescent="0.2">
      <c r="A4160" s="105">
        <v>43143</v>
      </c>
      <c r="B4160" s="7">
        <v>8546</v>
      </c>
      <c r="C4160" s="20" t="s">
        <v>5898</v>
      </c>
      <c r="D4160" s="6">
        <v>2200</v>
      </c>
      <c r="E4160" s="6"/>
      <c r="F4160" s="6">
        <f>E4160*0.05</f>
        <v>0</v>
      </c>
      <c r="G4160" s="6"/>
      <c r="H4160" s="5">
        <f>D4160-F4160</f>
        <v>2200</v>
      </c>
      <c r="I4160" s="6">
        <f>+I4159+G4160-H4160</f>
        <v>22963.707500000055</v>
      </c>
      <c r="J4160" s="20" t="s">
        <v>6080</v>
      </c>
      <c r="K4160" s="7"/>
    </row>
    <row r="4161" spans="1:11" x14ac:dyDescent="0.2">
      <c r="A4161" s="105">
        <v>43143</v>
      </c>
      <c r="B4161" s="7">
        <v>8547</v>
      </c>
      <c r="C4161" s="20" t="s">
        <v>5550</v>
      </c>
      <c r="D4161" s="6">
        <v>1840</v>
      </c>
      <c r="E4161" s="6">
        <v>1840</v>
      </c>
      <c r="F4161" s="6">
        <f>E4161*0.05</f>
        <v>92</v>
      </c>
      <c r="G4161" s="6"/>
      <c r="H4161" s="5">
        <f>D4161-F4161</f>
        <v>1748</v>
      </c>
      <c r="I4161" s="6">
        <f>+I4160+G4161-H4161</f>
        <v>21215.707500000055</v>
      </c>
      <c r="J4161" s="20" t="s">
        <v>48</v>
      </c>
      <c r="K4161" s="7"/>
    </row>
    <row r="4162" spans="1:11" x14ac:dyDescent="0.2">
      <c r="A4162" s="105">
        <v>43146</v>
      </c>
      <c r="B4162" s="7">
        <v>8548</v>
      </c>
      <c r="C4162" s="19" t="s">
        <v>7040</v>
      </c>
      <c r="D4162" s="6">
        <v>4600</v>
      </c>
      <c r="E4162" s="6">
        <v>4600</v>
      </c>
      <c r="F4162" s="6">
        <f>E4162*0.05</f>
        <v>230</v>
      </c>
      <c r="G4162" s="6"/>
      <c r="H4162" s="5">
        <f>D4162-F4162</f>
        <v>4370</v>
      </c>
      <c r="I4162" s="6">
        <f>+I4161+G4162-H4162</f>
        <v>16845.707500000055</v>
      </c>
      <c r="J4162" s="19" t="s">
        <v>5791</v>
      </c>
      <c r="K4162" s="7"/>
    </row>
    <row r="4163" spans="1:11" x14ac:dyDescent="0.2">
      <c r="A4163" s="105">
        <v>43153</v>
      </c>
      <c r="B4163" s="7"/>
      <c r="C4163" s="19" t="s">
        <v>6097</v>
      </c>
      <c r="D4163" s="6"/>
      <c r="E4163" s="6"/>
      <c r="F4163" s="6">
        <f>E4163*0.05</f>
        <v>0</v>
      </c>
      <c r="G4163" s="6">
        <v>1048443.83</v>
      </c>
      <c r="H4163" s="5">
        <f>D4163-F4163</f>
        <v>0</v>
      </c>
      <c r="I4163" s="6">
        <f>+I4162+G4163-H4163</f>
        <v>1065289.5375000001</v>
      </c>
      <c r="J4163" s="19"/>
      <c r="K4163" s="7"/>
    </row>
    <row r="4164" spans="1:11" x14ac:dyDescent="0.2">
      <c r="A4164" s="105">
        <v>43154</v>
      </c>
      <c r="B4164" s="7"/>
      <c r="C4164" s="19" t="s">
        <v>6213</v>
      </c>
      <c r="D4164" s="6">
        <v>495546</v>
      </c>
      <c r="E4164" s="6"/>
      <c r="F4164" s="6">
        <f>E4164*0.05</f>
        <v>0</v>
      </c>
      <c r="G4164" s="6"/>
      <c r="H4164" s="5">
        <f>D4164-F4164</f>
        <v>495546</v>
      </c>
      <c r="I4164" s="6">
        <f>+I4163+G4164-H4164</f>
        <v>569743.53750000009</v>
      </c>
      <c r="J4164" s="19"/>
      <c r="K4164" s="7"/>
    </row>
    <row r="4165" spans="1:11" x14ac:dyDescent="0.2">
      <c r="A4165" s="105">
        <v>43154</v>
      </c>
      <c r="B4165" s="7">
        <v>8549</v>
      </c>
      <c r="C4165" s="19" t="s">
        <v>7040</v>
      </c>
      <c r="D4165" s="6">
        <v>4700</v>
      </c>
      <c r="E4165" s="6">
        <v>4700</v>
      </c>
      <c r="F4165" s="6">
        <f>E4165*0.05</f>
        <v>235</v>
      </c>
      <c r="G4165" s="6"/>
      <c r="H4165" s="31">
        <f>D4165-F4165</f>
        <v>4465</v>
      </c>
      <c r="I4165" s="6">
        <f>+I4164+G4165-H4165</f>
        <v>565278.53750000009</v>
      </c>
      <c r="J4165" s="19" t="s">
        <v>5791</v>
      </c>
      <c r="K4165" s="7" t="s">
        <v>5606</v>
      </c>
    </row>
    <row r="4166" spans="1:11" x14ac:dyDescent="0.2">
      <c r="A4166" s="105">
        <v>43157</v>
      </c>
      <c r="B4166" s="7">
        <v>8550</v>
      </c>
      <c r="C4166" s="19" t="s">
        <v>7179</v>
      </c>
      <c r="D4166" s="6">
        <v>2500</v>
      </c>
      <c r="E4166" s="6">
        <v>2500</v>
      </c>
      <c r="F4166" s="6">
        <f>E4166*0.05</f>
        <v>125</v>
      </c>
      <c r="G4166" s="6"/>
      <c r="H4166" s="5">
        <f>D4166-F4166</f>
        <v>2375</v>
      </c>
      <c r="I4166" s="6">
        <f>+I4165+G4166-H4166</f>
        <v>562903.53750000009</v>
      </c>
      <c r="J4166" s="19" t="s">
        <v>7178</v>
      </c>
      <c r="K4166" s="87" t="s">
        <v>6282</v>
      </c>
    </row>
    <row r="4167" spans="1:11" x14ac:dyDescent="0.2">
      <c r="A4167" s="105">
        <v>43157</v>
      </c>
      <c r="B4167" s="7">
        <v>8551</v>
      </c>
      <c r="C4167" s="19" t="s">
        <v>7177</v>
      </c>
      <c r="D4167" s="6">
        <v>8000</v>
      </c>
      <c r="E4167" s="6"/>
      <c r="F4167" s="6">
        <f>E4167*0.05</f>
        <v>0</v>
      </c>
      <c r="G4167" s="6"/>
      <c r="H4167" s="31">
        <f>D4167-F4167</f>
        <v>8000</v>
      </c>
      <c r="I4167" s="6">
        <f>+I4166+G4167-H4167</f>
        <v>554903.53750000009</v>
      </c>
      <c r="J4167" s="19" t="s">
        <v>7176</v>
      </c>
      <c r="K4167" s="7" t="s">
        <v>5606</v>
      </c>
    </row>
    <row r="4168" spans="1:11" x14ac:dyDescent="0.2">
      <c r="A4168" s="105">
        <v>43157</v>
      </c>
      <c r="B4168" s="7">
        <v>8552</v>
      </c>
      <c r="C4168" s="19" t="s">
        <v>7175</v>
      </c>
      <c r="D4168" s="6">
        <v>1200</v>
      </c>
      <c r="E4168" s="6"/>
      <c r="F4168" s="6">
        <f>E4168*0.05</f>
        <v>0</v>
      </c>
      <c r="G4168" s="6"/>
      <c r="H4168" s="31">
        <f>D4168-F4168</f>
        <v>1200</v>
      </c>
      <c r="I4168" s="6">
        <f>+I4167+G4168-H4168</f>
        <v>553703.53750000009</v>
      </c>
      <c r="J4168" s="19" t="s">
        <v>6080</v>
      </c>
      <c r="K4168" s="7" t="s">
        <v>5606</v>
      </c>
    </row>
    <row r="4169" spans="1:11" x14ac:dyDescent="0.2">
      <c r="A4169" s="105">
        <v>43157</v>
      </c>
      <c r="B4169" s="7">
        <v>8553</v>
      </c>
      <c r="C4169" s="19" t="s">
        <v>582</v>
      </c>
      <c r="D4169" s="6">
        <v>24065</v>
      </c>
      <c r="E4169" s="6">
        <v>24065</v>
      </c>
      <c r="F4169" s="6">
        <v>1026.07</v>
      </c>
      <c r="G4169" s="6"/>
      <c r="H4169" s="5">
        <f>D4169-F4169</f>
        <v>23038.93</v>
      </c>
      <c r="I4169" s="6">
        <f>+I4168+G4169-H4169</f>
        <v>530664.60750000004</v>
      </c>
      <c r="J4169" s="20" t="s">
        <v>7174</v>
      </c>
      <c r="K4169" s="34" t="s">
        <v>5606</v>
      </c>
    </row>
    <row r="4170" spans="1:11" x14ac:dyDescent="0.2">
      <c r="A4170" s="105">
        <v>43157</v>
      </c>
      <c r="B4170" s="7">
        <v>8554</v>
      </c>
      <c r="C4170" s="19" t="s">
        <v>7134</v>
      </c>
      <c r="D4170" s="6">
        <v>5380</v>
      </c>
      <c r="E4170" s="6">
        <v>5380</v>
      </c>
      <c r="F4170" s="6">
        <f>E4170*0.05</f>
        <v>269</v>
      </c>
      <c r="G4170" s="6"/>
      <c r="H4170" s="31">
        <f>D4170-F4170</f>
        <v>5111</v>
      </c>
      <c r="I4170" s="6">
        <f>+I4169+G4170-H4170</f>
        <v>525553.60750000004</v>
      </c>
      <c r="J4170" s="19" t="s">
        <v>7173</v>
      </c>
      <c r="K4170" s="7" t="s">
        <v>5606</v>
      </c>
    </row>
    <row r="4171" spans="1:11" x14ac:dyDescent="0.2">
      <c r="A4171" s="105">
        <v>43157</v>
      </c>
      <c r="B4171" s="7">
        <v>8555</v>
      </c>
      <c r="C4171" s="19" t="s">
        <v>7007</v>
      </c>
      <c r="D4171" s="6">
        <v>6000</v>
      </c>
      <c r="E4171" s="6">
        <v>6000</v>
      </c>
      <c r="F4171" s="6">
        <f>E4171*0.05</f>
        <v>300</v>
      </c>
      <c r="G4171" s="6"/>
      <c r="H4171" s="31">
        <f>D4171-F4171</f>
        <v>5700</v>
      </c>
      <c r="I4171" s="6">
        <f>+I4170+G4171-H4171</f>
        <v>519853.60750000004</v>
      </c>
      <c r="J4171" s="19" t="s">
        <v>7071</v>
      </c>
      <c r="K4171" s="7" t="s">
        <v>5606</v>
      </c>
    </row>
    <row r="4172" spans="1:11" x14ac:dyDescent="0.2">
      <c r="A4172" s="105">
        <v>43157</v>
      </c>
      <c r="B4172" s="7">
        <v>8556</v>
      </c>
      <c r="C4172" s="19" t="s">
        <v>6226</v>
      </c>
      <c r="D4172" s="6">
        <v>10637.5</v>
      </c>
      <c r="E4172" s="6">
        <v>10637.5</v>
      </c>
      <c r="F4172" s="6">
        <v>531.87</v>
      </c>
      <c r="G4172" s="6"/>
      <c r="H4172" s="31">
        <f>D4172-F4172</f>
        <v>10105.629999999999</v>
      </c>
      <c r="I4172" s="6">
        <f>+I4171+G4172-H4172</f>
        <v>509747.97750000004</v>
      </c>
      <c r="J4172" s="19" t="s">
        <v>128</v>
      </c>
      <c r="K4172" s="7" t="s">
        <v>5606</v>
      </c>
    </row>
    <row r="4173" spans="1:11" x14ac:dyDescent="0.2">
      <c r="A4173" s="105">
        <v>43157</v>
      </c>
      <c r="B4173" s="7">
        <v>8557</v>
      </c>
      <c r="C4173" s="19" t="s">
        <v>6343</v>
      </c>
      <c r="D4173" s="6">
        <v>7600</v>
      </c>
      <c r="E4173" s="6"/>
      <c r="F4173" s="6">
        <f>E4173*0.05</f>
        <v>0</v>
      </c>
      <c r="G4173" s="6"/>
      <c r="H4173" s="31">
        <f>D4173-F4173</f>
        <v>7600</v>
      </c>
      <c r="I4173" s="6">
        <f>+I4172+G4173-H4173</f>
        <v>502147.97750000004</v>
      </c>
      <c r="J4173" s="19" t="s">
        <v>6798</v>
      </c>
      <c r="K4173" s="7" t="s">
        <v>5606</v>
      </c>
    </row>
    <row r="4174" spans="1:11" x14ac:dyDescent="0.2">
      <c r="A4174" s="105">
        <v>43157</v>
      </c>
      <c r="B4174" s="7">
        <v>8558</v>
      </c>
      <c r="C4174" s="19" t="s">
        <v>6592</v>
      </c>
      <c r="D4174" s="6">
        <v>8800</v>
      </c>
      <c r="E4174" s="6"/>
      <c r="F4174" s="6">
        <f>E4174*0.05</f>
        <v>0</v>
      </c>
      <c r="G4174" s="6"/>
      <c r="H4174" s="31">
        <f>D4174-F4174</f>
        <v>8800</v>
      </c>
      <c r="I4174" s="6">
        <f>+I4173+G4174-H4174</f>
        <v>493347.97750000004</v>
      </c>
      <c r="J4174" s="19" t="s">
        <v>6875</v>
      </c>
      <c r="K4174" s="7" t="s">
        <v>5606</v>
      </c>
    </row>
    <row r="4175" spans="1:11" x14ac:dyDescent="0.2">
      <c r="A4175" s="105">
        <v>43157</v>
      </c>
      <c r="B4175" s="7">
        <v>8559</v>
      </c>
      <c r="C4175" s="19" t="s">
        <v>7172</v>
      </c>
      <c r="D4175" s="6">
        <v>3900</v>
      </c>
      <c r="E4175" s="6"/>
      <c r="F4175" s="6">
        <f>E4175*0.05</f>
        <v>0</v>
      </c>
      <c r="G4175" s="6"/>
      <c r="H4175" s="31">
        <f>D4175-F4175</f>
        <v>3900</v>
      </c>
      <c r="I4175" s="6">
        <f>+I4174+G4175-H4175</f>
        <v>489447.97750000004</v>
      </c>
      <c r="J4175" s="19" t="s">
        <v>6550</v>
      </c>
      <c r="K4175" s="7" t="s">
        <v>5606</v>
      </c>
    </row>
    <row r="4176" spans="1:11" x14ac:dyDescent="0.2">
      <c r="A4176" s="105">
        <v>43159</v>
      </c>
      <c r="B4176" s="7">
        <v>8560</v>
      </c>
      <c r="C4176" s="19" t="s">
        <v>120</v>
      </c>
      <c r="D4176" s="6">
        <v>6375.3</v>
      </c>
      <c r="E4176" s="6">
        <v>5571.22</v>
      </c>
      <c r="F4176" s="6">
        <f>E4176*0.05</f>
        <v>278.56100000000004</v>
      </c>
      <c r="G4176" s="6"/>
      <c r="H4176" s="5">
        <f>D4176-F4176</f>
        <v>6096.7390000000005</v>
      </c>
      <c r="I4176" s="6">
        <f>+I4175+G4176-H4176</f>
        <v>483351.23850000004</v>
      </c>
      <c r="J4176" s="19" t="s">
        <v>7123</v>
      </c>
      <c r="K4176" s="87" t="s">
        <v>6282</v>
      </c>
    </row>
    <row r="4177" spans="1:11" x14ac:dyDescent="0.2">
      <c r="A4177" s="105">
        <v>43159</v>
      </c>
      <c r="B4177" s="7">
        <v>8561</v>
      </c>
      <c r="C4177" s="19" t="s">
        <v>1634</v>
      </c>
      <c r="D4177" s="6">
        <v>17342</v>
      </c>
      <c r="E4177" s="6">
        <v>17342</v>
      </c>
      <c r="F4177" s="6">
        <f>E4177*0.05</f>
        <v>867.1</v>
      </c>
      <c r="G4177" s="6"/>
      <c r="H4177" s="31">
        <f>D4177-F4177</f>
        <v>16474.900000000001</v>
      </c>
      <c r="I4177" s="6">
        <f>+I4176+G4177-H4177</f>
        <v>466876.33850000001</v>
      </c>
      <c r="J4177" s="19" t="s">
        <v>2262</v>
      </c>
      <c r="K4177" s="7" t="s">
        <v>5606</v>
      </c>
    </row>
    <row r="4178" spans="1:11" x14ac:dyDescent="0.2">
      <c r="A4178" s="105">
        <v>43159</v>
      </c>
      <c r="B4178" s="7">
        <v>8562</v>
      </c>
      <c r="C4178" s="19" t="s">
        <v>126</v>
      </c>
      <c r="D4178" s="6">
        <v>4980</v>
      </c>
      <c r="E4178" s="6">
        <v>4980</v>
      </c>
      <c r="F4178" s="6">
        <f>E4178*0.05</f>
        <v>249</v>
      </c>
      <c r="G4178" s="6"/>
      <c r="H4178" s="31">
        <f>D4178-F4178</f>
        <v>4731</v>
      </c>
      <c r="I4178" s="6">
        <f>+I4177+G4178-H4178</f>
        <v>462145.33850000001</v>
      </c>
      <c r="J4178" s="19" t="s">
        <v>5851</v>
      </c>
      <c r="K4178" s="7" t="s">
        <v>5606</v>
      </c>
    </row>
    <row r="4179" spans="1:11" x14ac:dyDescent="0.2">
      <c r="A4179" s="105">
        <v>43159</v>
      </c>
      <c r="B4179" s="7">
        <v>8563</v>
      </c>
      <c r="C4179" s="19" t="s">
        <v>6478</v>
      </c>
      <c r="D4179" s="6">
        <v>30258.6</v>
      </c>
      <c r="E4179" s="6">
        <v>30258.6</v>
      </c>
      <c r="F4179" s="6">
        <f>E4179*0.05</f>
        <v>1512.93</v>
      </c>
      <c r="G4179" s="6"/>
      <c r="H4179" s="31">
        <f>D4179-F4179</f>
        <v>28745.67</v>
      </c>
      <c r="I4179" s="6">
        <f>+I4178+G4179-H4179</f>
        <v>433399.66850000003</v>
      </c>
      <c r="J4179" s="19" t="s">
        <v>7023</v>
      </c>
      <c r="K4179" s="7" t="s">
        <v>5606</v>
      </c>
    </row>
    <row r="4180" spans="1:11" x14ac:dyDescent="0.2">
      <c r="A4180" s="105">
        <v>43159</v>
      </c>
      <c r="B4180" s="7">
        <v>8564</v>
      </c>
      <c r="C4180" s="19" t="s">
        <v>7136</v>
      </c>
      <c r="D4180" s="6">
        <v>3000</v>
      </c>
      <c r="E4180" s="6">
        <v>3000</v>
      </c>
      <c r="F4180" s="6">
        <f>E4180*0.05</f>
        <v>150</v>
      </c>
      <c r="G4180" s="6"/>
      <c r="H4180" s="31">
        <f>D4180-F4180</f>
        <v>2850</v>
      </c>
      <c r="I4180" s="6">
        <f>+I4179+G4180-H4180</f>
        <v>430549.66850000003</v>
      </c>
      <c r="J4180" s="19" t="s">
        <v>7171</v>
      </c>
      <c r="K4180" s="7" t="s">
        <v>5606</v>
      </c>
    </row>
    <row r="4181" spans="1:11" x14ac:dyDescent="0.2">
      <c r="A4181" s="105">
        <v>43159</v>
      </c>
      <c r="B4181" s="7">
        <v>8565</v>
      </c>
      <c r="C4181" s="19" t="s">
        <v>4542</v>
      </c>
      <c r="D4181" s="6">
        <v>60000</v>
      </c>
      <c r="E4181" s="6">
        <v>60000</v>
      </c>
      <c r="F4181" s="6">
        <f>E4181*0.05</f>
        <v>3000</v>
      </c>
      <c r="G4181" s="6"/>
      <c r="H4181" s="31">
        <f>D4181-F4181</f>
        <v>57000</v>
      </c>
      <c r="I4181" s="6">
        <f>+I4180+G4181-H4181</f>
        <v>373549.66850000003</v>
      </c>
      <c r="J4181" s="19" t="s">
        <v>48</v>
      </c>
      <c r="K4181" s="7" t="s">
        <v>5606</v>
      </c>
    </row>
    <row r="4182" spans="1:11" x14ac:dyDescent="0.2">
      <c r="A4182" s="105">
        <v>43159</v>
      </c>
      <c r="B4182" s="7">
        <v>8566</v>
      </c>
      <c r="C4182" s="19" t="s">
        <v>6291</v>
      </c>
      <c r="D4182" s="6">
        <v>6976</v>
      </c>
      <c r="E4182" s="6">
        <v>6976</v>
      </c>
      <c r="F4182" s="6">
        <f>E4182*0.05</f>
        <v>348.8</v>
      </c>
      <c r="G4182" s="6"/>
      <c r="H4182" s="31">
        <f>D4182-F4182</f>
        <v>6627.2</v>
      </c>
      <c r="I4182" s="6">
        <f>+I4181+G4182-H4182</f>
        <v>366922.46850000002</v>
      </c>
      <c r="J4182" s="19" t="s">
        <v>7170</v>
      </c>
      <c r="K4182" s="7" t="s">
        <v>5606</v>
      </c>
    </row>
    <row r="4183" spans="1:11" x14ac:dyDescent="0.2">
      <c r="A4183" s="105">
        <v>43159</v>
      </c>
      <c r="B4183" s="7">
        <v>8567</v>
      </c>
      <c r="C4183" s="19" t="s">
        <v>2921</v>
      </c>
      <c r="D4183" s="6">
        <v>11850</v>
      </c>
      <c r="E4183" s="6"/>
      <c r="F4183" s="6">
        <f>E4183*0.05</f>
        <v>0</v>
      </c>
      <c r="G4183" s="6"/>
      <c r="H4183" s="31">
        <f>D4183-F4183</f>
        <v>11850</v>
      </c>
      <c r="I4183" s="6">
        <f>+I4182+G4183-H4183</f>
        <v>355072.46850000002</v>
      </c>
      <c r="J4183" s="19" t="s">
        <v>5941</v>
      </c>
      <c r="K4183" s="7" t="s">
        <v>5606</v>
      </c>
    </row>
    <row r="4184" spans="1:11" x14ac:dyDescent="0.2">
      <c r="A4184" s="105">
        <v>43159</v>
      </c>
      <c r="B4184" s="7">
        <v>8568</v>
      </c>
      <c r="C4184" s="19" t="s">
        <v>7133</v>
      </c>
      <c r="D4184" s="6">
        <v>3100</v>
      </c>
      <c r="E4184" s="6">
        <v>3100</v>
      </c>
      <c r="F4184" s="6">
        <f>E4184*0.05</f>
        <v>155</v>
      </c>
      <c r="G4184" s="6"/>
      <c r="H4184" s="31">
        <f>D4184-F4184</f>
        <v>2945</v>
      </c>
      <c r="I4184" s="6">
        <f>+I4183+G4184-H4184</f>
        <v>352127.46850000002</v>
      </c>
      <c r="J4184" s="19" t="s">
        <v>7169</v>
      </c>
      <c r="K4184" s="7" t="s">
        <v>5606</v>
      </c>
    </row>
    <row r="4185" spans="1:11" x14ac:dyDescent="0.2">
      <c r="A4185" s="105">
        <v>43159</v>
      </c>
      <c r="B4185" s="7">
        <v>8569</v>
      </c>
      <c r="C4185" s="19" t="s">
        <v>6810</v>
      </c>
      <c r="D4185" s="6">
        <v>3540</v>
      </c>
      <c r="E4185" s="6">
        <v>3540</v>
      </c>
      <c r="F4185" s="6">
        <f>E4185*0.05</f>
        <v>177</v>
      </c>
      <c r="G4185" s="6"/>
      <c r="H4185" s="31">
        <f>D4185-F4185</f>
        <v>3363</v>
      </c>
      <c r="I4185" s="6">
        <f>+I4184+G4185-H4185</f>
        <v>348764.46850000002</v>
      </c>
      <c r="J4185" s="19" t="s">
        <v>7131</v>
      </c>
      <c r="K4185" s="7" t="s">
        <v>5606</v>
      </c>
    </row>
    <row r="4186" spans="1:11" x14ac:dyDescent="0.2">
      <c r="A4186" s="105">
        <v>43159</v>
      </c>
      <c r="B4186" s="7">
        <v>8570</v>
      </c>
      <c r="C4186" s="19" t="s">
        <v>5676</v>
      </c>
      <c r="D4186" s="6">
        <v>8000</v>
      </c>
      <c r="E4186" s="6">
        <v>8000</v>
      </c>
      <c r="F4186" s="6">
        <f>E4186*0.05</f>
        <v>400</v>
      </c>
      <c r="G4186" s="6"/>
      <c r="H4186" s="31">
        <f>D4186-F4186</f>
        <v>7600</v>
      </c>
      <c r="I4186" s="6">
        <f>+I4185+G4186-H4186</f>
        <v>341164.46850000002</v>
      </c>
      <c r="J4186" s="19" t="s">
        <v>7168</v>
      </c>
      <c r="K4186" s="7" t="s">
        <v>5606</v>
      </c>
    </row>
    <row r="4187" spans="1:11" x14ac:dyDescent="0.2">
      <c r="A4187" s="105">
        <v>43159</v>
      </c>
      <c r="B4187" s="7">
        <v>8571</v>
      </c>
      <c r="C4187" s="19" t="s">
        <v>6701</v>
      </c>
      <c r="D4187" s="6">
        <v>20000</v>
      </c>
      <c r="E4187" s="6"/>
      <c r="F4187" s="6">
        <f>E4187*0.05</f>
        <v>0</v>
      </c>
      <c r="G4187" s="6"/>
      <c r="H4187" s="31">
        <f>D4187-F4187</f>
        <v>20000</v>
      </c>
      <c r="I4187" s="6">
        <f>+I4186+G4187-H4187</f>
        <v>321164.46850000002</v>
      </c>
      <c r="J4187" s="19" t="s">
        <v>7167</v>
      </c>
      <c r="K4187" s="7" t="s">
        <v>5606</v>
      </c>
    </row>
    <row r="4188" spans="1:11" x14ac:dyDescent="0.2">
      <c r="A4188" s="105">
        <v>43159</v>
      </c>
      <c r="B4188" s="7">
        <v>8572</v>
      </c>
      <c r="C4188" s="19" t="s">
        <v>5898</v>
      </c>
      <c r="D4188" s="6">
        <v>500</v>
      </c>
      <c r="E4188" s="6"/>
      <c r="F4188" s="6">
        <f>E4188*0.05</f>
        <v>0</v>
      </c>
      <c r="G4188" s="6"/>
      <c r="H4188" s="31">
        <f>D4188-F4188</f>
        <v>500</v>
      </c>
      <c r="I4188" s="6">
        <f>+I4187+G4188-H4188</f>
        <v>320664.46850000002</v>
      </c>
      <c r="J4188" s="19" t="s">
        <v>6080</v>
      </c>
      <c r="K4188" s="7" t="s">
        <v>5606</v>
      </c>
    </row>
    <row r="4189" spans="1:11" x14ac:dyDescent="0.2">
      <c r="A4189" s="105">
        <v>43159</v>
      </c>
      <c r="B4189" s="7">
        <v>8573</v>
      </c>
      <c r="C4189" s="19" t="s">
        <v>6852</v>
      </c>
      <c r="D4189" s="6">
        <v>26500</v>
      </c>
      <c r="E4189" s="6">
        <v>23850</v>
      </c>
      <c r="F4189" s="6">
        <v>2650</v>
      </c>
      <c r="G4189" s="6"/>
      <c r="H4189" s="31">
        <f>D4189-F4189</f>
        <v>23850</v>
      </c>
      <c r="I4189" s="6">
        <f>+I4188+G4189-H4189</f>
        <v>296814.46850000002</v>
      </c>
      <c r="J4189" s="19" t="s">
        <v>7166</v>
      </c>
      <c r="K4189" s="7" t="s">
        <v>5606</v>
      </c>
    </row>
    <row r="4190" spans="1:11" x14ac:dyDescent="0.2">
      <c r="A4190" s="19"/>
      <c r="B4190" s="7"/>
      <c r="C4190" s="19" t="s">
        <v>7117</v>
      </c>
      <c r="D4190" s="6">
        <v>452.55</v>
      </c>
      <c r="E4190" s="6"/>
      <c r="F4190" s="6">
        <f>E4190*0.05</f>
        <v>0</v>
      </c>
      <c r="G4190" s="6"/>
      <c r="H4190" s="5">
        <f>D4190-F4190</f>
        <v>452.55</v>
      </c>
      <c r="I4190" s="6">
        <f>+I4189+G4190-H4190</f>
        <v>296361.91850000003</v>
      </c>
      <c r="J4190" s="19"/>
      <c r="K4190" s="7"/>
    </row>
    <row r="4191" spans="1:11" ht="15.75" x14ac:dyDescent="0.25">
      <c r="A4191" s="19"/>
      <c r="B4191" s="7"/>
      <c r="C4191" s="116" t="s">
        <v>7165</v>
      </c>
      <c r="D4191" s="6"/>
      <c r="E4191" s="6"/>
      <c r="F4191" s="6">
        <f>E4191*0.05</f>
        <v>0</v>
      </c>
      <c r="G4191" s="6"/>
      <c r="H4191" s="5"/>
      <c r="I4191" s="13">
        <f>+I4190+G4191-H4191</f>
        <v>296361.91850000003</v>
      </c>
      <c r="J4191" s="19"/>
      <c r="K4191" s="7"/>
    </row>
    <row r="4192" spans="1:11" x14ac:dyDescent="0.2">
      <c r="A4192" s="105">
        <v>43160</v>
      </c>
      <c r="B4192" s="7">
        <v>8574</v>
      </c>
      <c r="C4192" s="20" t="s">
        <v>7040</v>
      </c>
      <c r="D4192" s="6">
        <v>4600</v>
      </c>
      <c r="E4192" s="6">
        <v>4600</v>
      </c>
      <c r="F4192" s="6">
        <f>E4192*0.05</f>
        <v>230</v>
      </c>
      <c r="G4192" s="6"/>
      <c r="H4192" s="31">
        <f>D4192-F4192</f>
        <v>4370</v>
      </c>
      <c r="I4192" s="6">
        <f>+I4191+G4192-H4192</f>
        <v>291991.91850000003</v>
      </c>
      <c r="J4192" s="20" t="s">
        <v>5791</v>
      </c>
      <c r="K4192" s="7" t="s">
        <v>5606</v>
      </c>
    </row>
    <row r="4193" spans="1:11" x14ac:dyDescent="0.2">
      <c r="A4193" s="105">
        <v>43160</v>
      </c>
      <c r="B4193" s="7">
        <v>8575</v>
      </c>
      <c r="C4193" s="19" t="s">
        <v>7164</v>
      </c>
      <c r="D4193" s="6">
        <v>2500</v>
      </c>
      <c r="E4193" s="6">
        <v>2500</v>
      </c>
      <c r="F4193" s="6">
        <f>E4193*0.05</f>
        <v>125</v>
      </c>
      <c r="G4193" s="6"/>
      <c r="H4193" s="31">
        <f>D4193-F4193</f>
        <v>2375</v>
      </c>
      <c r="I4193" s="6">
        <f>+I4192+G4193-H4193</f>
        <v>289616.91850000003</v>
      </c>
      <c r="J4193" s="19" t="s">
        <v>7163</v>
      </c>
      <c r="K4193" s="7" t="s">
        <v>5606</v>
      </c>
    </row>
    <row r="4194" spans="1:11" x14ac:dyDescent="0.2">
      <c r="A4194" s="105">
        <v>43160</v>
      </c>
      <c r="B4194" s="7">
        <v>8576</v>
      </c>
      <c r="C4194" s="19" t="s">
        <v>120</v>
      </c>
      <c r="D4194" s="6">
        <v>6714.62</v>
      </c>
      <c r="E4194" s="6">
        <v>5858.77</v>
      </c>
      <c r="F4194" s="6">
        <f>E4194*0.05</f>
        <v>292.93850000000003</v>
      </c>
      <c r="G4194" s="6"/>
      <c r="H4194" s="31">
        <f>D4194-F4194</f>
        <v>6421.6814999999997</v>
      </c>
      <c r="I4194" s="6">
        <f>+I4193+G4194-H4194</f>
        <v>283195.23700000002</v>
      </c>
      <c r="J4194" s="19" t="s">
        <v>3481</v>
      </c>
      <c r="K4194" s="7" t="s">
        <v>5606</v>
      </c>
    </row>
    <row r="4195" spans="1:11" x14ac:dyDescent="0.2">
      <c r="A4195" s="105">
        <v>43161</v>
      </c>
      <c r="B4195" s="7">
        <v>8577</v>
      </c>
      <c r="C4195" s="19" t="s">
        <v>7162</v>
      </c>
      <c r="D4195" s="6">
        <v>8000</v>
      </c>
      <c r="E4195" s="6"/>
      <c r="F4195" s="6">
        <f>E4195*0.05</f>
        <v>0</v>
      </c>
      <c r="G4195" s="6"/>
      <c r="H4195" s="31">
        <f>D4195-F4195</f>
        <v>8000</v>
      </c>
      <c r="I4195" s="6">
        <f>+I4194+G4195-H4195</f>
        <v>275195.23700000002</v>
      </c>
      <c r="J4195" s="19" t="s">
        <v>6798</v>
      </c>
      <c r="K4195" s="7" t="s">
        <v>5606</v>
      </c>
    </row>
    <row r="4196" spans="1:11" x14ac:dyDescent="0.2">
      <c r="A4196" s="105">
        <v>43165</v>
      </c>
      <c r="B4196" s="7">
        <v>8578</v>
      </c>
      <c r="C4196" s="19" t="s">
        <v>5871</v>
      </c>
      <c r="D4196" s="6">
        <v>15780</v>
      </c>
      <c r="E4196" s="6">
        <v>15780</v>
      </c>
      <c r="F4196" s="6">
        <f>E4196*0.05</f>
        <v>789</v>
      </c>
      <c r="G4196" s="6"/>
      <c r="H4196" s="31">
        <f>D4196-F4196</f>
        <v>14991</v>
      </c>
      <c r="I4196" s="6">
        <f>+I4195+G4196-H4196</f>
        <v>260204.23700000002</v>
      </c>
      <c r="J4196" s="19" t="s">
        <v>6794</v>
      </c>
      <c r="K4196" s="7" t="s">
        <v>5606</v>
      </c>
    </row>
    <row r="4197" spans="1:11" x14ac:dyDescent="0.2">
      <c r="A4197" s="105">
        <v>43165</v>
      </c>
      <c r="B4197" s="7">
        <v>8579</v>
      </c>
      <c r="C4197" s="20" t="s">
        <v>6898</v>
      </c>
      <c r="D4197" s="6">
        <v>18585</v>
      </c>
      <c r="E4197" s="6">
        <v>15750</v>
      </c>
      <c r="F4197" s="6">
        <f>E4197*0.05</f>
        <v>787.5</v>
      </c>
      <c r="G4197" s="6"/>
      <c r="H4197" s="31">
        <f>D4197-F4197</f>
        <v>17797.5</v>
      </c>
      <c r="I4197" s="6">
        <f>+I4196+G4197-H4197</f>
        <v>242406.73700000002</v>
      </c>
      <c r="J4197" s="20" t="s">
        <v>48</v>
      </c>
      <c r="K4197" s="7" t="s">
        <v>5606</v>
      </c>
    </row>
    <row r="4198" spans="1:11" x14ac:dyDescent="0.2">
      <c r="A4198" s="105">
        <v>43165</v>
      </c>
      <c r="B4198" s="7">
        <v>8580</v>
      </c>
      <c r="C4198" s="20" t="s">
        <v>7161</v>
      </c>
      <c r="D4198" s="6">
        <v>3200</v>
      </c>
      <c r="E4198" s="6">
        <v>3200</v>
      </c>
      <c r="F4198" s="6">
        <f>E4198*0.05</f>
        <v>160</v>
      </c>
      <c r="G4198" s="6"/>
      <c r="H4198" s="31">
        <f>D4198-F4198</f>
        <v>3040</v>
      </c>
      <c r="I4198" s="6">
        <f>+I4197+G4198-H4198</f>
        <v>239366.73700000002</v>
      </c>
      <c r="J4198" s="20" t="s">
        <v>7160</v>
      </c>
      <c r="K4198" s="7" t="s">
        <v>5606</v>
      </c>
    </row>
    <row r="4199" spans="1:11" x14ac:dyDescent="0.2">
      <c r="A4199" s="105">
        <v>43168</v>
      </c>
      <c r="B4199" s="7">
        <v>8581</v>
      </c>
      <c r="C4199" s="19" t="s">
        <v>7040</v>
      </c>
      <c r="D4199" s="6">
        <v>4700</v>
      </c>
      <c r="E4199" s="6">
        <v>4700</v>
      </c>
      <c r="F4199" s="6">
        <f>E4199*0.05</f>
        <v>235</v>
      </c>
      <c r="G4199" s="6"/>
      <c r="H4199" s="31">
        <f>D4199-F4199</f>
        <v>4465</v>
      </c>
      <c r="I4199" s="6">
        <f>+I4198+G4199-H4199</f>
        <v>234901.73700000002</v>
      </c>
      <c r="J4199" s="19" t="s">
        <v>5791</v>
      </c>
      <c r="K4199" s="7" t="s">
        <v>5606</v>
      </c>
    </row>
    <row r="4200" spans="1:11" x14ac:dyDescent="0.2">
      <c r="A4200" s="105">
        <v>43168</v>
      </c>
      <c r="B4200" s="7">
        <v>8582</v>
      </c>
      <c r="C4200" s="19" t="s">
        <v>2921</v>
      </c>
      <c r="D4200" s="6">
        <v>7000</v>
      </c>
      <c r="E4200" s="6"/>
      <c r="F4200" s="6">
        <f>E4200*0.05</f>
        <v>0</v>
      </c>
      <c r="G4200" s="6"/>
      <c r="H4200" s="31">
        <f>D4200-F4200</f>
        <v>7000</v>
      </c>
      <c r="I4200" s="6">
        <f>+I4199+G4200-H4200</f>
        <v>227901.73700000002</v>
      </c>
      <c r="J4200" s="19" t="s">
        <v>5941</v>
      </c>
      <c r="K4200" s="7" t="s">
        <v>5606</v>
      </c>
    </row>
    <row r="4201" spans="1:11" x14ac:dyDescent="0.2">
      <c r="A4201" s="105">
        <v>43168</v>
      </c>
      <c r="B4201" s="7">
        <v>8583</v>
      </c>
      <c r="C4201" s="19" t="s">
        <v>5898</v>
      </c>
      <c r="D4201" s="6">
        <v>500</v>
      </c>
      <c r="E4201" s="6"/>
      <c r="F4201" s="6">
        <f>E4201*0.05</f>
        <v>0</v>
      </c>
      <c r="G4201" s="6"/>
      <c r="H4201" s="31">
        <f>D4201-F4201</f>
        <v>500</v>
      </c>
      <c r="I4201" s="6">
        <f>+I4200+G4201-H4201</f>
        <v>227401.73700000002</v>
      </c>
      <c r="J4201" s="19" t="s">
        <v>6080</v>
      </c>
      <c r="K4201" s="7" t="s">
        <v>5606</v>
      </c>
    </row>
    <row r="4202" spans="1:11" x14ac:dyDescent="0.2">
      <c r="A4202" s="105">
        <v>43168</v>
      </c>
      <c r="B4202" s="7">
        <v>8584</v>
      </c>
      <c r="C4202" s="19" t="s">
        <v>5898</v>
      </c>
      <c r="D4202" s="6">
        <v>1300</v>
      </c>
      <c r="E4202" s="6"/>
      <c r="F4202" s="6">
        <f>E4202*0.05</f>
        <v>0</v>
      </c>
      <c r="G4202" s="6"/>
      <c r="H4202" s="31">
        <f>D4202-F4202</f>
        <v>1300</v>
      </c>
      <c r="I4202" s="6">
        <f>+I4201+G4202-H4202</f>
        <v>226101.73700000002</v>
      </c>
      <c r="J4202" s="19" t="s">
        <v>6080</v>
      </c>
      <c r="K4202" s="7" t="s">
        <v>5606</v>
      </c>
    </row>
    <row r="4203" spans="1:11" x14ac:dyDescent="0.2">
      <c r="A4203" s="105">
        <v>43172</v>
      </c>
      <c r="B4203" s="7">
        <v>8585</v>
      </c>
      <c r="C4203" s="19" t="s">
        <v>5790</v>
      </c>
      <c r="D4203" s="6"/>
      <c r="E4203" s="6"/>
      <c r="F4203" s="6">
        <f>E4203*0.05</f>
        <v>0</v>
      </c>
      <c r="G4203" s="6"/>
      <c r="H4203" s="5">
        <f>D4203-F4203</f>
        <v>0</v>
      </c>
      <c r="I4203" s="6">
        <f>+I4202+G4203-H4203</f>
        <v>226101.73700000002</v>
      </c>
      <c r="J4203" s="19" t="s">
        <v>5790</v>
      </c>
      <c r="K4203" s="7" t="s">
        <v>5789</v>
      </c>
    </row>
    <row r="4204" spans="1:11" x14ac:dyDescent="0.2">
      <c r="A4204" s="105">
        <v>43172</v>
      </c>
      <c r="B4204" s="7">
        <v>8586</v>
      </c>
      <c r="C4204" s="19" t="s">
        <v>6452</v>
      </c>
      <c r="D4204" s="6">
        <v>2200</v>
      </c>
      <c r="E4204" s="6"/>
      <c r="F4204" s="6">
        <f>E4204*0.05</f>
        <v>0</v>
      </c>
      <c r="G4204" s="6"/>
      <c r="H4204" s="5">
        <f>D4204-F4204</f>
        <v>2200</v>
      </c>
      <c r="I4204" s="6">
        <f>+I4203+G4204-H4204</f>
        <v>223901.73700000002</v>
      </c>
      <c r="J4204" s="19" t="s">
        <v>6080</v>
      </c>
      <c r="K4204" s="87" t="s">
        <v>6282</v>
      </c>
    </row>
    <row r="4205" spans="1:11" x14ac:dyDescent="0.2">
      <c r="A4205" s="105">
        <v>43172</v>
      </c>
      <c r="B4205" s="7">
        <v>8587</v>
      </c>
      <c r="C4205" s="19" t="s">
        <v>7040</v>
      </c>
      <c r="D4205" s="6">
        <v>4700</v>
      </c>
      <c r="E4205" s="6">
        <v>4700</v>
      </c>
      <c r="F4205" s="6">
        <f>E4205*0.05</f>
        <v>235</v>
      </c>
      <c r="G4205" s="6"/>
      <c r="H4205" s="31">
        <f>D4205-F4205</f>
        <v>4465</v>
      </c>
      <c r="I4205" s="6">
        <f>+I4204+G4205-H4205</f>
        <v>219436.73700000002</v>
      </c>
      <c r="J4205" s="19" t="s">
        <v>5791</v>
      </c>
      <c r="K4205" s="7" t="s">
        <v>5606</v>
      </c>
    </row>
    <row r="4206" spans="1:11" x14ac:dyDescent="0.2">
      <c r="A4206" s="105">
        <v>43172</v>
      </c>
      <c r="B4206" s="7">
        <v>8588</v>
      </c>
      <c r="C4206" s="19" t="s">
        <v>5790</v>
      </c>
      <c r="D4206" s="6"/>
      <c r="E4206" s="6"/>
      <c r="F4206" s="6">
        <f>E4206*0.05</f>
        <v>0</v>
      </c>
      <c r="G4206" s="6"/>
      <c r="H4206" s="5">
        <f>D4206-F4206</f>
        <v>0</v>
      </c>
      <c r="I4206" s="6">
        <f>+I4205+G4206-H4206</f>
        <v>219436.73700000002</v>
      </c>
      <c r="J4206" s="19" t="s">
        <v>5790</v>
      </c>
      <c r="K4206" s="7" t="s">
        <v>5789</v>
      </c>
    </row>
    <row r="4207" spans="1:11" x14ac:dyDescent="0.2">
      <c r="A4207" s="105">
        <v>43172</v>
      </c>
      <c r="B4207" s="7">
        <v>8589</v>
      </c>
      <c r="C4207" s="19" t="s">
        <v>7083</v>
      </c>
      <c r="D4207" s="6">
        <v>1500</v>
      </c>
      <c r="E4207" s="6"/>
      <c r="F4207" s="6">
        <f>E4207*0.05</f>
        <v>0</v>
      </c>
      <c r="G4207" s="6"/>
      <c r="H4207" s="31">
        <f>D4207-F4207</f>
        <v>1500</v>
      </c>
      <c r="I4207" s="6">
        <f>+I4206+G4207-H4207</f>
        <v>217936.73700000002</v>
      </c>
      <c r="J4207" s="19" t="s">
        <v>6080</v>
      </c>
      <c r="K4207" s="7" t="s">
        <v>5606</v>
      </c>
    </row>
    <row r="4208" spans="1:11" x14ac:dyDescent="0.2">
      <c r="A4208" s="105">
        <v>43179</v>
      </c>
      <c r="B4208" s="7">
        <v>8590</v>
      </c>
      <c r="C4208" s="19" t="s">
        <v>6871</v>
      </c>
      <c r="D4208" s="6">
        <v>20000</v>
      </c>
      <c r="E4208" s="6">
        <v>20000</v>
      </c>
      <c r="F4208" s="6">
        <f>E4208*0.05</f>
        <v>1000</v>
      </c>
      <c r="G4208" s="6"/>
      <c r="H4208" s="31">
        <f>D4208-F4208</f>
        <v>19000</v>
      </c>
      <c r="I4208" s="6">
        <f>+I4207+G4208-H4208</f>
        <v>198936.73700000002</v>
      </c>
      <c r="J4208" s="19" t="s">
        <v>7159</v>
      </c>
      <c r="K4208" s="7" t="s">
        <v>5606</v>
      </c>
    </row>
    <row r="4209" spans="1:11" x14ac:dyDescent="0.2">
      <c r="A4209" s="105">
        <v>43180</v>
      </c>
      <c r="B4209" s="7"/>
      <c r="C4209" s="19" t="s">
        <v>6401</v>
      </c>
      <c r="D4209" s="6"/>
      <c r="E4209" s="6"/>
      <c r="F4209" s="6">
        <f>E4209*0.05</f>
        <v>0</v>
      </c>
      <c r="G4209" s="6">
        <v>527517.4</v>
      </c>
      <c r="H4209" s="5">
        <f>D4209-F4209</f>
        <v>0</v>
      </c>
      <c r="I4209" s="6">
        <f>+I4208+G4209-H4209</f>
        <v>726454.1370000001</v>
      </c>
      <c r="J4209" s="19"/>
      <c r="K4209" s="7"/>
    </row>
    <row r="4210" spans="1:11" x14ac:dyDescent="0.2">
      <c r="A4210" s="105">
        <v>43182</v>
      </c>
      <c r="B4210" s="7">
        <v>8591</v>
      </c>
      <c r="C4210" s="19" t="s">
        <v>5790</v>
      </c>
      <c r="D4210" s="6"/>
      <c r="E4210" s="6"/>
      <c r="F4210" s="6">
        <f>E4210*0.05</f>
        <v>0</v>
      </c>
      <c r="G4210" s="6"/>
      <c r="H4210" s="5">
        <f>D4210-F4210</f>
        <v>0</v>
      </c>
      <c r="I4210" s="6">
        <f>+I4209+G4210-H4210</f>
        <v>726454.1370000001</v>
      </c>
      <c r="J4210" s="19" t="s">
        <v>5790</v>
      </c>
      <c r="K4210" s="7" t="s">
        <v>5789</v>
      </c>
    </row>
    <row r="4211" spans="1:11" x14ac:dyDescent="0.2">
      <c r="A4211" s="105">
        <v>43182</v>
      </c>
      <c r="B4211" s="7">
        <v>8592</v>
      </c>
      <c r="C4211" s="19" t="s">
        <v>7040</v>
      </c>
      <c r="D4211" s="6">
        <v>4700</v>
      </c>
      <c r="E4211" s="6">
        <v>4700</v>
      </c>
      <c r="F4211" s="6">
        <f>E4211*0.05</f>
        <v>235</v>
      </c>
      <c r="G4211" s="6"/>
      <c r="H4211" s="31">
        <f>D4211-F4211</f>
        <v>4465</v>
      </c>
      <c r="I4211" s="6">
        <f>+I4210+G4211-H4211</f>
        <v>721989.1370000001</v>
      </c>
      <c r="J4211" s="19" t="s">
        <v>5791</v>
      </c>
      <c r="K4211" s="7" t="s">
        <v>5606</v>
      </c>
    </row>
    <row r="4212" spans="1:11" x14ac:dyDescent="0.2">
      <c r="A4212" s="105">
        <v>43182</v>
      </c>
      <c r="B4212" s="7">
        <v>8593</v>
      </c>
      <c r="C4212" s="19" t="s">
        <v>6343</v>
      </c>
      <c r="D4212" s="6">
        <v>7600</v>
      </c>
      <c r="E4212" s="6"/>
      <c r="F4212" s="6">
        <f>E4212*0.05</f>
        <v>0</v>
      </c>
      <c r="G4212" s="6"/>
      <c r="H4212" s="31">
        <f>D4212-F4212</f>
        <v>7600</v>
      </c>
      <c r="I4212" s="6">
        <f>+I4211+G4212-H4212</f>
        <v>714389.1370000001</v>
      </c>
      <c r="J4212" s="19" t="s">
        <v>6798</v>
      </c>
      <c r="K4212" s="7" t="s">
        <v>5606</v>
      </c>
    </row>
    <row r="4213" spans="1:11" x14ac:dyDescent="0.2">
      <c r="A4213" s="105">
        <v>43182</v>
      </c>
      <c r="B4213" s="7">
        <v>8594</v>
      </c>
      <c r="C4213" s="19" t="s">
        <v>6592</v>
      </c>
      <c r="D4213" s="6">
        <v>12000</v>
      </c>
      <c r="E4213" s="6"/>
      <c r="F4213" s="6">
        <f>E4213*0.05</f>
        <v>0</v>
      </c>
      <c r="G4213" s="6"/>
      <c r="H4213" s="31">
        <f>D4213-F4213</f>
        <v>12000</v>
      </c>
      <c r="I4213" s="6">
        <f>+I4212+G4213-H4213</f>
        <v>702389.1370000001</v>
      </c>
      <c r="J4213" s="19" t="s">
        <v>6875</v>
      </c>
      <c r="K4213" s="7" t="s">
        <v>5606</v>
      </c>
    </row>
    <row r="4214" spans="1:11" x14ac:dyDescent="0.2">
      <c r="A4214" s="105">
        <v>43182</v>
      </c>
      <c r="B4214" s="7"/>
      <c r="C4214" s="20" t="s">
        <v>6213</v>
      </c>
      <c r="D4214" s="6">
        <v>493020</v>
      </c>
      <c r="E4214" s="6"/>
      <c r="F4214" s="6">
        <f>E4214*0.05</f>
        <v>0</v>
      </c>
      <c r="G4214" s="6"/>
      <c r="H4214" s="31">
        <f>D4214-F4214</f>
        <v>493020</v>
      </c>
      <c r="I4214" s="6">
        <f>+I4213+G4214-H4214</f>
        <v>209369.1370000001</v>
      </c>
      <c r="J4214" s="19"/>
      <c r="K4214" s="7" t="s">
        <v>5606</v>
      </c>
    </row>
    <row r="4215" spans="1:11" x14ac:dyDescent="0.2">
      <c r="A4215" s="105">
        <v>43185</v>
      </c>
      <c r="B4215" s="7">
        <v>8595</v>
      </c>
      <c r="C4215" s="20" t="s">
        <v>7090</v>
      </c>
      <c r="D4215" s="6">
        <v>500</v>
      </c>
      <c r="E4215" s="6"/>
      <c r="F4215" s="6">
        <f>E4215*0.05</f>
        <v>0</v>
      </c>
      <c r="G4215" s="6"/>
      <c r="H4215" s="31">
        <f>D4215-F4215</f>
        <v>500</v>
      </c>
      <c r="I4215" s="6">
        <f>+I4214+G4215-H4215</f>
        <v>208869.1370000001</v>
      </c>
      <c r="J4215" s="20" t="s">
        <v>7158</v>
      </c>
      <c r="K4215" s="7" t="s">
        <v>5606</v>
      </c>
    </row>
    <row r="4216" spans="1:11" x14ac:dyDescent="0.2">
      <c r="A4216" s="105">
        <v>43187</v>
      </c>
      <c r="B4216" s="7">
        <v>8596</v>
      </c>
      <c r="C4216" s="19" t="s">
        <v>7040</v>
      </c>
      <c r="D4216" s="6">
        <v>5050</v>
      </c>
      <c r="E4216" s="6">
        <v>5050</v>
      </c>
      <c r="F4216" s="6">
        <f>E4216*0.05</f>
        <v>252.5</v>
      </c>
      <c r="G4216" s="6"/>
      <c r="H4216" s="5">
        <f>D4216-F4216</f>
        <v>4797.5</v>
      </c>
      <c r="I4216" s="6">
        <f>+I4215+G4216-H4216</f>
        <v>204071.6370000001</v>
      </c>
      <c r="J4216" s="19" t="s">
        <v>5791</v>
      </c>
      <c r="K4216" s="34" t="s">
        <v>5606</v>
      </c>
    </row>
    <row r="4217" spans="1:11" x14ac:dyDescent="0.2">
      <c r="A4217" s="105">
        <v>43187</v>
      </c>
      <c r="B4217" s="7">
        <v>20854822</v>
      </c>
      <c r="C4217" s="19" t="s">
        <v>6478</v>
      </c>
      <c r="D4217" s="6">
        <v>4627.96</v>
      </c>
      <c r="E4217" s="6">
        <v>3922</v>
      </c>
      <c r="F4217" s="6">
        <f>E4217*0.05</f>
        <v>196.10000000000002</v>
      </c>
      <c r="G4217" s="6"/>
      <c r="H4217" s="31">
        <f>D4217-F4217</f>
        <v>4431.8599999999997</v>
      </c>
      <c r="I4217" s="6">
        <f>+I4216+G4217-H4217</f>
        <v>199639.77700000012</v>
      </c>
      <c r="J4217" s="19" t="s">
        <v>7157</v>
      </c>
      <c r="K4217" s="7" t="s">
        <v>5606</v>
      </c>
    </row>
    <row r="4218" spans="1:11" x14ac:dyDescent="0.2">
      <c r="A4218" s="105">
        <v>43187</v>
      </c>
      <c r="B4218" s="7">
        <v>8597</v>
      </c>
      <c r="C4218" s="19" t="s">
        <v>5790</v>
      </c>
      <c r="D4218" s="6"/>
      <c r="E4218" s="6"/>
      <c r="F4218" s="6">
        <f>E4218*0.05</f>
        <v>0</v>
      </c>
      <c r="G4218" s="6"/>
      <c r="H4218" s="5">
        <f>D4218-F4218</f>
        <v>0</v>
      </c>
      <c r="I4218" s="6">
        <f>+I4217+G4218-H4218</f>
        <v>199639.77700000012</v>
      </c>
      <c r="J4218" s="19" t="s">
        <v>5790</v>
      </c>
      <c r="K4218" s="7" t="s">
        <v>5789</v>
      </c>
    </row>
    <row r="4219" spans="1:11" x14ac:dyDescent="0.2">
      <c r="A4219" s="105">
        <v>43174</v>
      </c>
      <c r="B4219" s="7"/>
      <c r="C4219" s="19" t="s">
        <v>6097</v>
      </c>
      <c r="D4219" s="6"/>
      <c r="E4219" s="6"/>
      <c r="F4219" s="6"/>
      <c r="G4219" s="6">
        <v>20000</v>
      </c>
      <c r="H4219" s="5">
        <f>D4219-F4219</f>
        <v>0</v>
      </c>
      <c r="I4219" s="6">
        <f>+I4218+G4219-H4219</f>
        <v>219639.77700000012</v>
      </c>
      <c r="J4219" s="19"/>
      <c r="K4219" s="7"/>
    </row>
    <row r="4220" spans="1:11" x14ac:dyDescent="0.2">
      <c r="A4220" s="19"/>
      <c r="B4220" s="7"/>
      <c r="C4220" s="19" t="s">
        <v>7117</v>
      </c>
      <c r="D4220" s="6">
        <v>1439.86</v>
      </c>
      <c r="E4220" s="6"/>
      <c r="F4220" s="6">
        <f>E4220*0.05</f>
        <v>0</v>
      </c>
      <c r="G4220" s="6"/>
      <c r="H4220" s="5">
        <f>D4220-F4220</f>
        <v>1439.86</v>
      </c>
      <c r="I4220" s="6">
        <f>+I4219+G4220-H4220</f>
        <v>218199.91700000013</v>
      </c>
      <c r="J4220" s="19"/>
      <c r="K4220" s="7"/>
    </row>
    <row r="4221" spans="1:11" ht="15.75" x14ac:dyDescent="0.25">
      <c r="A4221" s="19"/>
      <c r="B4221" s="7"/>
      <c r="C4221" s="116" t="s">
        <v>7156</v>
      </c>
      <c r="D4221" s="6"/>
      <c r="E4221" s="6"/>
      <c r="F4221" s="6">
        <f>E4221*0.05</f>
        <v>0</v>
      </c>
      <c r="G4221" s="6"/>
      <c r="H4221" s="5"/>
      <c r="I4221" s="13">
        <f>+I4220+G4221-H4221</f>
        <v>218199.91700000013</v>
      </c>
      <c r="J4221" s="19"/>
      <c r="K4221" s="7"/>
    </row>
    <row r="4222" spans="1:11" x14ac:dyDescent="0.2">
      <c r="A4222" s="105">
        <v>43196</v>
      </c>
      <c r="B4222" s="7">
        <v>8598</v>
      </c>
      <c r="C4222" s="20" t="s">
        <v>7040</v>
      </c>
      <c r="D4222" s="6">
        <v>4700</v>
      </c>
      <c r="E4222" s="6">
        <v>4700</v>
      </c>
      <c r="F4222" s="6">
        <f>E4222*0.05</f>
        <v>235</v>
      </c>
      <c r="G4222" s="6"/>
      <c r="H4222" s="5">
        <f>D4222-F4222</f>
        <v>4465</v>
      </c>
      <c r="I4222" s="6">
        <f>+I4221+G4222-H4222</f>
        <v>213734.91700000013</v>
      </c>
      <c r="J4222" s="20" t="s">
        <v>5791</v>
      </c>
      <c r="K4222" s="34" t="s">
        <v>5606</v>
      </c>
    </row>
    <row r="4223" spans="1:11" x14ac:dyDescent="0.2">
      <c r="A4223" s="105">
        <v>43199</v>
      </c>
      <c r="B4223" s="7">
        <v>8599</v>
      </c>
      <c r="C4223" s="20" t="s">
        <v>5790</v>
      </c>
      <c r="D4223" s="6"/>
      <c r="E4223" s="6"/>
      <c r="F4223" s="6">
        <f>E4223*0.05</f>
        <v>0</v>
      </c>
      <c r="G4223" s="6"/>
      <c r="H4223" s="5">
        <f>D4223-F4223</f>
        <v>0</v>
      </c>
      <c r="I4223" s="6">
        <f>+I4222+G4223-H4223</f>
        <v>213734.91700000013</v>
      </c>
      <c r="J4223" s="20" t="s">
        <v>5790</v>
      </c>
      <c r="K4223" s="34" t="s">
        <v>5789</v>
      </c>
    </row>
    <row r="4224" spans="1:11" x14ac:dyDescent="0.2">
      <c r="A4224" s="105">
        <v>43201</v>
      </c>
      <c r="B4224" s="7">
        <v>8600</v>
      </c>
      <c r="C4224" s="19" t="s">
        <v>5898</v>
      </c>
      <c r="D4224" s="6">
        <v>1700</v>
      </c>
      <c r="E4224" s="6"/>
      <c r="F4224" s="6">
        <f>E4224*0.05</f>
        <v>0</v>
      </c>
      <c r="G4224" s="6"/>
      <c r="H4224" s="5">
        <f>D4224-F4224</f>
        <v>1700</v>
      </c>
      <c r="I4224" s="6">
        <f>+I4223+G4224-H4224</f>
        <v>212034.91700000013</v>
      </c>
      <c r="J4224" s="19" t="s">
        <v>6080</v>
      </c>
      <c r="K4224" s="34" t="s">
        <v>5606</v>
      </c>
    </row>
    <row r="4225" spans="1:11" x14ac:dyDescent="0.2">
      <c r="A4225" s="105">
        <v>43203</v>
      </c>
      <c r="B4225" s="7">
        <v>8601</v>
      </c>
      <c r="C4225" s="19" t="s">
        <v>7040</v>
      </c>
      <c r="D4225" s="6">
        <v>4700</v>
      </c>
      <c r="E4225" s="6">
        <v>4700</v>
      </c>
      <c r="F4225" s="6">
        <f>E4225*0.05</f>
        <v>235</v>
      </c>
      <c r="G4225" s="6"/>
      <c r="H4225" s="5">
        <f>D4225-F4225</f>
        <v>4465</v>
      </c>
      <c r="I4225" s="6">
        <f>+I4224+G4225-H4225</f>
        <v>207569.91700000013</v>
      </c>
      <c r="J4225" s="19" t="s">
        <v>5791</v>
      </c>
      <c r="K4225" s="34" t="s">
        <v>5606</v>
      </c>
    </row>
    <row r="4226" spans="1:11" x14ac:dyDescent="0.2">
      <c r="A4226" s="105">
        <v>43206</v>
      </c>
      <c r="B4226" s="7">
        <v>8602</v>
      </c>
      <c r="C4226" s="19" t="s">
        <v>7134</v>
      </c>
      <c r="D4226" s="6">
        <v>420</v>
      </c>
      <c r="E4226" s="6">
        <v>420</v>
      </c>
      <c r="F4226" s="6">
        <f>E4226*0.05</f>
        <v>21</v>
      </c>
      <c r="G4226" s="6"/>
      <c r="H4226" s="5">
        <f>D4226-F4226</f>
        <v>399</v>
      </c>
      <c r="I4226" s="6">
        <f>+I4225+G4226-H4226</f>
        <v>207170.91700000013</v>
      </c>
      <c r="J4226" s="19" t="s">
        <v>7155</v>
      </c>
      <c r="K4226" s="34" t="s">
        <v>5606</v>
      </c>
    </row>
    <row r="4227" spans="1:11" x14ac:dyDescent="0.2">
      <c r="A4227" s="105">
        <v>43206</v>
      </c>
      <c r="B4227" s="7">
        <v>8603</v>
      </c>
      <c r="C4227" s="19" t="s">
        <v>5550</v>
      </c>
      <c r="D4227" s="6">
        <v>1842</v>
      </c>
      <c r="E4227" s="6">
        <v>1842</v>
      </c>
      <c r="F4227" s="6">
        <f>E4227*0.05</f>
        <v>92.100000000000009</v>
      </c>
      <c r="G4227" s="6"/>
      <c r="H4227" s="5">
        <f>D4227-F4227</f>
        <v>1749.9</v>
      </c>
      <c r="I4227" s="6">
        <f>+I4226+G4227-H4227</f>
        <v>205421.01700000014</v>
      </c>
      <c r="J4227" s="19" t="s">
        <v>6889</v>
      </c>
      <c r="K4227" s="34" t="s">
        <v>5606</v>
      </c>
    </row>
    <row r="4228" spans="1:11" x14ac:dyDescent="0.2">
      <c r="A4228" s="105">
        <v>43210</v>
      </c>
      <c r="B4228" s="7">
        <v>8604</v>
      </c>
      <c r="C4228" s="19" t="s">
        <v>7040</v>
      </c>
      <c r="D4228" s="6">
        <v>4700</v>
      </c>
      <c r="E4228" s="6">
        <v>4700</v>
      </c>
      <c r="F4228" s="6">
        <f>E4228*0.05</f>
        <v>235</v>
      </c>
      <c r="G4228" s="6"/>
      <c r="H4228" s="5">
        <f>D4228-F4228</f>
        <v>4465</v>
      </c>
      <c r="I4228" s="6">
        <f>+I4227+G4228-H4228</f>
        <v>200956.01700000014</v>
      </c>
      <c r="J4228" s="19" t="s">
        <v>5791</v>
      </c>
      <c r="K4228" s="34" t="s">
        <v>5606</v>
      </c>
    </row>
    <row r="4229" spans="1:11" x14ac:dyDescent="0.2">
      <c r="A4229" s="105">
        <v>43210</v>
      </c>
      <c r="B4229" s="7"/>
      <c r="C4229" s="19" t="s">
        <v>6401</v>
      </c>
      <c r="D4229" s="6"/>
      <c r="E4229" s="6"/>
      <c r="F4229" s="6">
        <f>E4229*0.05</f>
        <v>0</v>
      </c>
      <c r="G4229" s="6">
        <v>797444.74</v>
      </c>
      <c r="H4229" s="5">
        <f>D4229-F4229</f>
        <v>0</v>
      </c>
      <c r="I4229" s="6">
        <f>+I4228+G4229-H4229</f>
        <v>998400.7570000001</v>
      </c>
      <c r="J4229" s="19"/>
      <c r="K4229" s="34"/>
    </row>
    <row r="4230" spans="1:11" x14ac:dyDescent="0.2">
      <c r="A4230" s="105">
        <v>43210</v>
      </c>
      <c r="B4230" s="7"/>
      <c r="C4230" s="19" t="s">
        <v>6401</v>
      </c>
      <c r="D4230" s="6"/>
      <c r="E4230" s="6"/>
      <c r="F4230" s="6">
        <f>E4230*0.05</f>
        <v>0</v>
      </c>
      <c r="G4230" s="6">
        <v>20000</v>
      </c>
      <c r="H4230" s="5">
        <f>D4230-F4230</f>
        <v>0</v>
      </c>
      <c r="I4230" s="6">
        <f>+I4229+G4230-H4230</f>
        <v>1018400.7570000001</v>
      </c>
      <c r="J4230" s="19"/>
      <c r="K4230" s="7"/>
    </row>
    <row r="4231" spans="1:11" x14ac:dyDescent="0.2">
      <c r="A4231" s="105">
        <v>43213</v>
      </c>
      <c r="B4231" s="7">
        <v>8605</v>
      </c>
      <c r="C4231" s="19" t="s">
        <v>418</v>
      </c>
      <c r="D4231" s="6">
        <v>1500</v>
      </c>
      <c r="E4231" s="6"/>
      <c r="F4231" s="6">
        <f>E4231*0.05</f>
        <v>0</v>
      </c>
      <c r="G4231" s="6"/>
      <c r="H4231" s="5">
        <f>D4231-F4231</f>
        <v>1500</v>
      </c>
      <c r="I4231" s="6">
        <f>+I4230+G4231-H4231</f>
        <v>1016900.7570000001</v>
      </c>
      <c r="J4231" s="19" t="s">
        <v>6080</v>
      </c>
      <c r="K4231" s="34" t="s">
        <v>5606</v>
      </c>
    </row>
    <row r="4232" spans="1:11" x14ac:dyDescent="0.2">
      <c r="A4232" s="105">
        <v>43213</v>
      </c>
      <c r="B4232" s="7">
        <v>8606</v>
      </c>
      <c r="C4232" s="19" t="s">
        <v>5898</v>
      </c>
      <c r="D4232" s="6">
        <v>1200</v>
      </c>
      <c r="E4232" s="6"/>
      <c r="F4232" s="6">
        <f>E4232*0.05</f>
        <v>0</v>
      </c>
      <c r="G4232" s="6"/>
      <c r="H4232" s="5">
        <f>D4232-F4232</f>
        <v>1200</v>
      </c>
      <c r="I4232" s="6">
        <f>+I4231+G4232-H4232</f>
        <v>1015700.7570000001</v>
      </c>
      <c r="J4232" s="19" t="s">
        <v>6080</v>
      </c>
      <c r="K4232" s="34" t="s">
        <v>5606</v>
      </c>
    </row>
    <row r="4233" spans="1:11" x14ac:dyDescent="0.2">
      <c r="A4233" s="105">
        <v>43213</v>
      </c>
      <c r="B4233" s="7">
        <v>8607</v>
      </c>
      <c r="C4233" s="19" t="s">
        <v>5564</v>
      </c>
      <c r="D4233" s="6">
        <v>429.56</v>
      </c>
      <c r="E4233" s="6">
        <v>429.56</v>
      </c>
      <c r="F4233" s="6">
        <v>21.47</v>
      </c>
      <c r="G4233" s="6"/>
      <c r="H4233" s="5">
        <f>D4233-F4233</f>
        <v>408.09000000000003</v>
      </c>
      <c r="I4233" s="6">
        <f>+I4232+G4233-H4233</f>
        <v>1015292.6670000001</v>
      </c>
      <c r="J4233" s="19" t="s">
        <v>7123</v>
      </c>
      <c r="K4233" s="34" t="s">
        <v>5606</v>
      </c>
    </row>
    <row r="4234" spans="1:11" x14ac:dyDescent="0.2">
      <c r="A4234" s="105">
        <v>43214</v>
      </c>
      <c r="B4234" s="7"/>
      <c r="C4234" s="19" t="s">
        <v>5836</v>
      </c>
      <c r="D4234" s="6">
        <v>515158</v>
      </c>
      <c r="E4234" s="6"/>
      <c r="F4234" s="6">
        <f>E4234*0.05</f>
        <v>0</v>
      </c>
      <c r="G4234" s="6"/>
      <c r="H4234" s="5">
        <f>D4234-F4234</f>
        <v>515158</v>
      </c>
      <c r="I4234" s="6">
        <f>+I4233+G4234-H4234</f>
        <v>500134.66700000013</v>
      </c>
      <c r="J4234" s="19"/>
      <c r="K4234" s="34" t="s">
        <v>5606</v>
      </c>
    </row>
    <row r="4235" spans="1:11" x14ac:dyDescent="0.2">
      <c r="A4235" s="105">
        <v>43215</v>
      </c>
      <c r="B4235" s="7">
        <v>8608</v>
      </c>
      <c r="C4235" s="20" t="s">
        <v>5790</v>
      </c>
      <c r="D4235" s="6"/>
      <c r="E4235" s="6"/>
      <c r="F4235" s="6">
        <f>E4235*0.05</f>
        <v>0</v>
      </c>
      <c r="G4235" s="6"/>
      <c r="H4235" s="5">
        <f>D4235-F4235</f>
        <v>0</v>
      </c>
      <c r="I4235" s="6">
        <f>+I4234+G4235-H4235</f>
        <v>500134.66700000013</v>
      </c>
      <c r="J4235" s="20" t="s">
        <v>5790</v>
      </c>
      <c r="K4235" s="34" t="s">
        <v>5789</v>
      </c>
    </row>
    <row r="4236" spans="1:11" x14ac:dyDescent="0.2">
      <c r="A4236" s="105">
        <v>43215</v>
      </c>
      <c r="B4236" s="7">
        <v>8609</v>
      </c>
      <c r="C4236" s="19" t="s">
        <v>5790</v>
      </c>
      <c r="D4236" s="6"/>
      <c r="E4236" s="6"/>
      <c r="F4236" s="6">
        <f>E4236*0.05</f>
        <v>0</v>
      </c>
      <c r="G4236" s="6"/>
      <c r="H4236" s="5">
        <f>D4236-F4236</f>
        <v>0</v>
      </c>
      <c r="I4236" s="6">
        <f>+I4235+G4236-H4236</f>
        <v>500134.66700000013</v>
      </c>
      <c r="J4236" s="19" t="s">
        <v>5790</v>
      </c>
      <c r="K4236" s="7" t="s">
        <v>5789</v>
      </c>
    </row>
    <row r="4237" spans="1:11" x14ac:dyDescent="0.2">
      <c r="A4237" s="105">
        <v>43215</v>
      </c>
      <c r="B4237" s="7">
        <v>8610</v>
      </c>
      <c r="C4237" s="19" t="s">
        <v>6592</v>
      </c>
      <c r="D4237" s="6">
        <v>12000</v>
      </c>
      <c r="E4237" s="6"/>
      <c r="F4237" s="6">
        <f>E4237*0.05</f>
        <v>0</v>
      </c>
      <c r="G4237" s="6"/>
      <c r="H4237" s="5">
        <f>D4237-F4237</f>
        <v>12000</v>
      </c>
      <c r="I4237" s="6">
        <f>+I4236+G4237-H4237</f>
        <v>488134.66700000013</v>
      </c>
      <c r="J4237" s="19" t="s">
        <v>6875</v>
      </c>
      <c r="K4237" s="34" t="s">
        <v>5606</v>
      </c>
    </row>
    <row r="4238" spans="1:11" x14ac:dyDescent="0.2">
      <c r="A4238" s="105">
        <v>43215</v>
      </c>
      <c r="B4238" s="7">
        <v>8611</v>
      </c>
      <c r="C4238" s="19" t="s">
        <v>5790</v>
      </c>
      <c r="D4238" s="6"/>
      <c r="E4238" s="6"/>
      <c r="F4238" s="6">
        <f>E4238*0.05</f>
        <v>0</v>
      </c>
      <c r="G4238" s="6"/>
      <c r="H4238" s="5">
        <f>D4238-F4238</f>
        <v>0</v>
      </c>
      <c r="I4238" s="6">
        <f>+I4237+G4238-H4238</f>
        <v>488134.66700000013</v>
      </c>
      <c r="J4238" s="19" t="s">
        <v>5790</v>
      </c>
      <c r="K4238" s="7" t="s">
        <v>5789</v>
      </c>
    </row>
    <row r="4239" spans="1:11" x14ac:dyDescent="0.2">
      <c r="A4239" s="105">
        <v>43215</v>
      </c>
      <c r="B4239" s="7">
        <v>8612</v>
      </c>
      <c r="C4239" s="19" t="s">
        <v>6226</v>
      </c>
      <c r="D4239" s="6">
        <v>24314</v>
      </c>
      <c r="E4239" s="6">
        <v>24314</v>
      </c>
      <c r="F4239" s="6">
        <f>E4239*0.05</f>
        <v>1215.7</v>
      </c>
      <c r="G4239" s="6"/>
      <c r="H4239" s="5">
        <f>D4239-F4239</f>
        <v>23098.3</v>
      </c>
      <c r="I4239" s="6">
        <f>+I4238+G4239-H4239</f>
        <v>465036.36700000014</v>
      </c>
      <c r="J4239" s="19" t="s">
        <v>6502</v>
      </c>
      <c r="K4239" s="34" t="s">
        <v>6282</v>
      </c>
    </row>
    <row r="4240" spans="1:11" x14ac:dyDescent="0.2">
      <c r="A4240" s="105">
        <v>43215</v>
      </c>
      <c r="B4240" s="7">
        <v>8613</v>
      </c>
      <c r="C4240" s="19" t="s">
        <v>7007</v>
      </c>
      <c r="D4240" s="6">
        <v>7200</v>
      </c>
      <c r="E4240" s="6">
        <v>7200</v>
      </c>
      <c r="F4240" s="6">
        <f>E4240*0.05</f>
        <v>360</v>
      </c>
      <c r="G4240" s="6"/>
      <c r="H4240" s="5">
        <f>D4240-F4240</f>
        <v>6840</v>
      </c>
      <c r="I4240" s="6">
        <f>+I4239+G4240-H4240</f>
        <v>458196.36700000014</v>
      </c>
      <c r="J4240" s="19" t="s">
        <v>7154</v>
      </c>
      <c r="K4240" s="34" t="s">
        <v>5606</v>
      </c>
    </row>
    <row r="4241" spans="1:11" x14ac:dyDescent="0.2">
      <c r="A4241" s="105">
        <v>43216</v>
      </c>
      <c r="B4241" s="7"/>
      <c r="C4241" s="19" t="s">
        <v>6097</v>
      </c>
      <c r="D4241" s="6"/>
      <c r="E4241" s="6"/>
      <c r="F4241" s="6">
        <f>E4241*0.05</f>
        <v>0</v>
      </c>
      <c r="G4241" s="6">
        <v>20000</v>
      </c>
      <c r="H4241" s="5">
        <f>D4241-F4241</f>
        <v>0</v>
      </c>
      <c r="I4241" s="6">
        <f>+I4240+G4241-H4241</f>
        <v>478196.36700000014</v>
      </c>
      <c r="J4241" s="19"/>
      <c r="K4241" s="7"/>
    </row>
    <row r="4242" spans="1:11" x14ac:dyDescent="0.2">
      <c r="A4242" s="105">
        <v>43216</v>
      </c>
      <c r="B4242" s="7">
        <v>8614</v>
      </c>
      <c r="C4242" s="20" t="s">
        <v>418</v>
      </c>
      <c r="D4242" s="6">
        <v>1000</v>
      </c>
      <c r="E4242" s="6"/>
      <c r="F4242" s="6">
        <f>E4242*0.05</f>
        <v>0</v>
      </c>
      <c r="G4242" s="6"/>
      <c r="H4242" s="5">
        <f>D4242-F4242</f>
        <v>1000</v>
      </c>
      <c r="I4242" s="6">
        <f>+I4241+G4242-H4242</f>
        <v>477196.36700000014</v>
      </c>
      <c r="J4242" s="20" t="s">
        <v>3820</v>
      </c>
      <c r="K4242" s="87" t="s">
        <v>6282</v>
      </c>
    </row>
    <row r="4243" spans="1:11" x14ac:dyDescent="0.2">
      <c r="A4243" s="105">
        <v>43216</v>
      </c>
      <c r="B4243" s="7">
        <v>8615</v>
      </c>
      <c r="C4243" s="20" t="s">
        <v>5550</v>
      </c>
      <c r="D4243" s="6">
        <v>1425</v>
      </c>
      <c r="E4243" s="6">
        <v>1425</v>
      </c>
      <c r="F4243" s="6">
        <v>78.77</v>
      </c>
      <c r="G4243" s="6"/>
      <c r="H4243" s="5">
        <f>D4243-F4243</f>
        <v>1346.23</v>
      </c>
      <c r="I4243" s="6">
        <f>+I4242+G4243-H4243</f>
        <v>475850.13700000016</v>
      </c>
      <c r="J4243" s="20" t="s">
        <v>4801</v>
      </c>
      <c r="K4243" s="34" t="s">
        <v>5606</v>
      </c>
    </row>
    <row r="4244" spans="1:11" x14ac:dyDescent="0.2">
      <c r="A4244" s="105">
        <v>43216</v>
      </c>
      <c r="B4244" s="7">
        <v>8616</v>
      </c>
      <c r="C4244" s="20" t="s">
        <v>5790</v>
      </c>
      <c r="D4244" s="6"/>
      <c r="E4244" s="6"/>
      <c r="F4244" s="6">
        <f>E4244*0.05</f>
        <v>0</v>
      </c>
      <c r="G4244" s="6"/>
      <c r="H4244" s="5">
        <f>D4244-F4244</f>
        <v>0</v>
      </c>
      <c r="I4244" s="6">
        <f>+I4243+G4244-H4244</f>
        <v>475850.13700000016</v>
      </c>
      <c r="J4244" s="20" t="s">
        <v>5790</v>
      </c>
      <c r="K4244" s="34" t="s">
        <v>5789</v>
      </c>
    </row>
    <row r="4245" spans="1:11" x14ac:dyDescent="0.2">
      <c r="A4245" s="105">
        <v>43216</v>
      </c>
      <c r="B4245" s="7">
        <v>8617</v>
      </c>
      <c r="C4245" s="20" t="s">
        <v>5790</v>
      </c>
      <c r="D4245" s="6"/>
      <c r="E4245" s="6"/>
      <c r="F4245" s="6">
        <f>E4245*0.05</f>
        <v>0</v>
      </c>
      <c r="G4245" s="6"/>
      <c r="H4245" s="5">
        <f>D4245-F4245</f>
        <v>0</v>
      </c>
      <c r="I4245" s="6">
        <f>+I4244+G4245-H4245</f>
        <v>475850.13700000016</v>
      </c>
      <c r="J4245" s="20" t="s">
        <v>5790</v>
      </c>
      <c r="K4245" s="34" t="s">
        <v>5789</v>
      </c>
    </row>
    <row r="4246" spans="1:11" x14ac:dyDescent="0.2">
      <c r="A4246" s="105">
        <v>43216</v>
      </c>
      <c r="B4246" s="7">
        <v>8618</v>
      </c>
      <c r="C4246" s="20" t="s">
        <v>1450</v>
      </c>
      <c r="D4246" s="6">
        <v>18464.32</v>
      </c>
      <c r="E4246" s="6"/>
      <c r="F4246" s="6">
        <f>E4246*0.05</f>
        <v>0</v>
      </c>
      <c r="G4246" s="6"/>
      <c r="H4246" s="5">
        <f>D4246-F4246</f>
        <v>18464.32</v>
      </c>
      <c r="I4246" s="6">
        <f>+I4245+G4246-H4246</f>
        <v>457385.81700000016</v>
      </c>
      <c r="J4246" s="20" t="s">
        <v>7119</v>
      </c>
      <c r="K4246" s="34" t="s">
        <v>5606</v>
      </c>
    </row>
    <row r="4247" spans="1:11" x14ac:dyDescent="0.2">
      <c r="A4247" s="105">
        <v>43216</v>
      </c>
      <c r="B4247" s="7">
        <v>8619</v>
      </c>
      <c r="C4247" s="20" t="s">
        <v>5790</v>
      </c>
      <c r="D4247" s="6"/>
      <c r="E4247" s="6"/>
      <c r="F4247" s="6">
        <f>E4247*0.05</f>
        <v>0</v>
      </c>
      <c r="G4247" s="6"/>
      <c r="H4247" s="5">
        <f>D4247-F4247</f>
        <v>0</v>
      </c>
      <c r="I4247" s="6">
        <f>+I4246+G4247-H4247</f>
        <v>457385.81700000016</v>
      </c>
      <c r="J4247" s="20" t="s">
        <v>5790</v>
      </c>
      <c r="K4247" s="34" t="s">
        <v>5789</v>
      </c>
    </row>
    <row r="4248" spans="1:11" x14ac:dyDescent="0.2">
      <c r="A4248" s="105">
        <v>43216</v>
      </c>
      <c r="B4248" s="7">
        <v>8620</v>
      </c>
      <c r="C4248" s="20" t="s">
        <v>5871</v>
      </c>
      <c r="D4248" s="6">
        <v>12000</v>
      </c>
      <c r="E4248" s="6">
        <v>12000</v>
      </c>
      <c r="F4248" s="6">
        <f>E4248*0.05</f>
        <v>600</v>
      </c>
      <c r="G4248" s="6"/>
      <c r="H4248" s="5">
        <f>D4248-F4248</f>
        <v>11400</v>
      </c>
      <c r="I4248" s="6">
        <f>+I4247+G4248-H4248</f>
        <v>445985.81700000016</v>
      </c>
      <c r="J4248" s="20" t="s">
        <v>6504</v>
      </c>
      <c r="K4248" s="34" t="s">
        <v>5606</v>
      </c>
    </row>
    <row r="4249" spans="1:11" x14ac:dyDescent="0.2">
      <c r="A4249" s="105">
        <v>43216</v>
      </c>
      <c r="B4249" s="7">
        <v>8621</v>
      </c>
      <c r="C4249" s="20" t="s">
        <v>126</v>
      </c>
      <c r="D4249" s="6">
        <v>9066</v>
      </c>
      <c r="E4249" s="6">
        <v>9066</v>
      </c>
      <c r="F4249" s="6">
        <f>E4249*0.05</f>
        <v>453.3</v>
      </c>
      <c r="G4249" s="6"/>
      <c r="H4249" s="5">
        <f>D4249-F4249</f>
        <v>8612.7000000000007</v>
      </c>
      <c r="I4249" s="6">
        <f>+I4248+G4249-H4249</f>
        <v>437373.11700000014</v>
      </c>
      <c r="J4249" s="20" t="s">
        <v>5851</v>
      </c>
      <c r="K4249" s="34" t="s">
        <v>5606</v>
      </c>
    </row>
    <row r="4250" spans="1:11" x14ac:dyDescent="0.2">
      <c r="A4250" s="105">
        <v>43217</v>
      </c>
      <c r="B4250" s="7">
        <v>8622</v>
      </c>
      <c r="C4250" s="19" t="s">
        <v>6343</v>
      </c>
      <c r="D4250" s="6">
        <v>7600</v>
      </c>
      <c r="E4250" s="6"/>
      <c r="F4250" s="6">
        <f>E4250*0.05</f>
        <v>0</v>
      </c>
      <c r="G4250" s="6"/>
      <c r="H4250" s="5">
        <f>D4250-F4250</f>
        <v>7600</v>
      </c>
      <c r="I4250" s="6">
        <f>+I4249+G4250-H4250</f>
        <v>429773.11700000014</v>
      </c>
      <c r="J4250" s="19" t="s">
        <v>6798</v>
      </c>
      <c r="K4250" s="34" t="s">
        <v>5606</v>
      </c>
    </row>
    <row r="4251" spans="1:11" x14ac:dyDescent="0.2">
      <c r="A4251" s="105">
        <v>43217</v>
      </c>
      <c r="B4251" s="7">
        <v>8623</v>
      </c>
      <c r="C4251" s="20" t="s">
        <v>5790</v>
      </c>
      <c r="D4251" s="6"/>
      <c r="E4251" s="6"/>
      <c r="F4251" s="6">
        <f>E4251*0.05</f>
        <v>0</v>
      </c>
      <c r="G4251" s="6"/>
      <c r="H4251" s="5">
        <f>D4251-F4251</f>
        <v>0</v>
      </c>
      <c r="I4251" s="6">
        <f>+I4250+G4251-H4251</f>
        <v>429773.11700000014</v>
      </c>
      <c r="J4251" s="20" t="s">
        <v>5790</v>
      </c>
      <c r="K4251" s="34" t="s">
        <v>5789</v>
      </c>
    </row>
    <row r="4252" spans="1:11" x14ac:dyDescent="0.2">
      <c r="A4252" s="105">
        <v>43217</v>
      </c>
      <c r="B4252" s="7">
        <v>8624</v>
      </c>
      <c r="C4252" s="20" t="s">
        <v>7040</v>
      </c>
      <c r="D4252" s="6">
        <v>4700</v>
      </c>
      <c r="E4252" s="6">
        <v>4700</v>
      </c>
      <c r="F4252" s="6">
        <f>E4252*0.05</f>
        <v>235</v>
      </c>
      <c r="G4252" s="6"/>
      <c r="H4252" s="5">
        <f>D4252-F4252</f>
        <v>4465</v>
      </c>
      <c r="I4252" s="6">
        <f>+I4251+G4252-H4252</f>
        <v>425308.11700000014</v>
      </c>
      <c r="J4252" s="20" t="s">
        <v>5791</v>
      </c>
      <c r="K4252" s="34" t="s">
        <v>5606</v>
      </c>
    </row>
    <row r="4253" spans="1:11" x14ac:dyDescent="0.2">
      <c r="A4253" s="105">
        <v>43217</v>
      </c>
      <c r="B4253" s="7">
        <v>8625</v>
      </c>
      <c r="C4253" s="20" t="s">
        <v>5790</v>
      </c>
      <c r="D4253" s="6"/>
      <c r="E4253" s="6"/>
      <c r="F4253" s="6">
        <f>E4253*0.05</f>
        <v>0</v>
      </c>
      <c r="G4253" s="6"/>
      <c r="H4253" s="5">
        <f>D4253-F4253</f>
        <v>0</v>
      </c>
      <c r="I4253" s="6">
        <f>+I4252+G4253-H4253</f>
        <v>425308.11700000014</v>
      </c>
      <c r="J4253" s="20" t="s">
        <v>5790</v>
      </c>
      <c r="K4253" s="34" t="s">
        <v>5789</v>
      </c>
    </row>
    <row r="4254" spans="1:11" x14ac:dyDescent="0.2">
      <c r="A4254" s="105">
        <v>43217</v>
      </c>
      <c r="B4254" s="7">
        <v>8626</v>
      </c>
      <c r="C4254" s="20" t="s">
        <v>7153</v>
      </c>
      <c r="D4254" s="6">
        <v>4500</v>
      </c>
      <c r="E4254" s="6">
        <v>4500</v>
      </c>
      <c r="F4254" s="6">
        <f>E4254*0.05</f>
        <v>225</v>
      </c>
      <c r="G4254" s="6"/>
      <c r="H4254" s="5">
        <f>D4254-F4254</f>
        <v>4275</v>
      </c>
      <c r="I4254" s="6">
        <f>+I4253+G4254-H4254</f>
        <v>421033.11700000014</v>
      </c>
      <c r="J4254" s="20" t="s">
        <v>5053</v>
      </c>
      <c r="K4254" s="34" t="s">
        <v>5606</v>
      </c>
    </row>
    <row r="4255" spans="1:11" x14ac:dyDescent="0.2">
      <c r="A4255" s="19"/>
      <c r="B4255" s="7"/>
      <c r="C4255" s="19" t="s">
        <v>7117</v>
      </c>
      <c r="D4255" s="6">
        <v>212.73</v>
      </c>
      <c r="E4255" s="6"/>
      <c r="F4255" s="6">
        <f>E4255*0.05</f>
        <v>0</v>
      </c>
      <c r="G4255" s="6"/>
      <c r="H4255" s="5">
        <f>D4255-F4255</f>
        <v>212.73</v>
      </c>
      <c r="I4255" s="6">
        <f>+I4254+G4255-H4255</f>
        <v>420820.38700000016</v>
      </c>
      <c r="J4255" s="19"/>
      <c r="K4255" s="7"/>
    </row>
    <row r="4256" spans="1:11" ht="15.75" x14ac:dyDescent="0.25">
      <c r="A4256" s="19"/>
      <c r="B4256" s="7"/>
      <c r="C4256" s="116" t="s">
        <v>7152</v>
      </c>
      <c r="D4256" s="6"/>
      <c r="E4256" s="6"/>
      <c r="F4256" s="6">
        <f>E4256*0.05</f>
        <v>0</v>
      </c>
      <c r="G4256" s="6"/>
      <c r="H4256" s="31"/>
      <c r="I4256" s="13">
        <f>+I4255+G4256-H4256</f>
        <v>420820.38700000016</v>
      </c>
      <c r="J4256" s="19"/>
      <c r="K4256" s="7"/>
    </row>
    <row r="4257" spans="1:11" x14ac:dyDescent="0.2">
      <c r="A4257" s="105">
        <v>43224</v>
      </c>
      <c r="B4257" s="7">
        <v>8627</v>
      </c>
      <c r="C4257" s="20" t="s">
        <v>7040</v>
      </c>
      <c r="D4257" s="6">
        <v>4700</v>
      </c>
      <c r="E4257" s="6">
        <v>4700</v>
      </c>
      <c r="F4257" s="6">
        <f>E4257*0.05</f>
        <v>235</v>
      </c>
      <c r="G4257" s="6"/>
      <c r="H4257" s="5">
        <f>D4257-F4257</f>
        <v>4465</v>
      </c>
      <c r="I4257" s="6">
        <f>+I4256+G4257-H4257</f>
        <v>416355.38700000016</v>
      </c>
      <c r="J4257" s="20" t="s">
        <v>5791</v>
      </c>
      <c r="K4257" s="7" t="s">
        <v>5606</v>
      </c>
    </row>
    <row r="4258" spans="1:11" x14ac:dyDescent="0.2">
      <c r="A4258" s="105">
        <v>43227</v>
      </c>
      <c r="B4258" s="7">
        <v>8628</v>
      </c>
      <c r="C4258" s="20" t="s">
        <v>2921</v>
      </c>
      <c r="D4258" s="6">
        <v>3500</v>
      </c>
      <c r="E4258" s="6"/>
      <c r="F4258" s="6">
        <f>E4258*0.05</f>
        <v>0</v>
      </c>
      <c r="G4258" s="6"/>
      <c r="H4258" s="5">
        <f>D4258-F4258</f>
        <v>3500</v>
      </c>
      <c r="I4258" s="6">
        <f>+I4257+G4258-H4258</f>
        <v>412855.38700000016</v>
      </c>
      <c r="J4258" s="20" t="s">
        <v>5941</v>
      </c>
      <c r="K4258" s="7" t="s">
        <v>5606</v>
      </c>
    </row>
    <row r="4259" spans="1:11" x14ac:dyDescent="0.2">
      <c r="A4259" s="105">
        <v>43231</v>
      </c>
      <c r="B4259" s="7">
        <v>8629</v>
      </c>
      <c r="C4259" s="19" t="s">
        <v>6452</v>
      </c>
      <c r="D4259" s="6">
        <v>1900</v>
      </c>
      <c r="E4259" s="6"/>
      <c r="F4259" s="6">
        <f>E4259*0.05</f>
        <v>0</v>
      </c>
      <c r="G4259" s="6"/>
      <c r="H4259" s="5">
        <f>D4259-F4259</f>
        <v>1900</v>
      </c>
      <c r="I4259" s="6">
        <f>+I4258+G4259-H4259</f>
        <v>410955.38700000016</v>
      </c>
      <c r="J4259" s="19" t="s">
        <v>6080</v>
      </c>
      <c r="K4259" s="7" t="s">
        <v>5606</v>
      </c>
    </row>
    <row r="4260" spans="1:11" x14ac:dyDescent="0.2">
      <c r="A4260" s="105">
        <v>43231</v>
      </c>
      <c r="B4260" s="7">
        <v>8630</v>
      </c>
      <c r="C4260" s="19" t="s">
        <v>7040</v>
      </c>
      <c r="D4260" s="6">
        <v>4700</v>
      </c>
      <c r="E4260" s="6">
        <v>4700</v>
      </c>
      <c r="F4260" s="6">
        <v>325</v>
      </c>
      <c r="G4260" s="6"/>
      <c r="H4260" s="5">
        <f>D4260-F4260</f>
        <v>4375</v>
      </c>
      <c r="I4260" s="6">
        <f>+I4259+G4260-H4260</f>
        <v>406580.38700000016</v>
      </c>
      <c r="J4260" s="19" t="s">
        <v>5791</v>
      </c>
      <c r="K4260" s="7" t="s">
        <v>5606</v>
      </c>
    </row>
    <row r="4261" spans="1:11" x14ac:dyDescent="0.2">
      <c r="A4261" s="105">
        <v>43231</v>
      </c>
      <c r="B4261" s="7">
        <v>8631</v>
      </c>
      <c r="C4261" s="19" t="s">
        <v>6814</v>
      </c>
      <c r="D4261" s="6">
        <v>1125</v>
      </c>
      <c r="E4261" s="6"/>
      <c r="F4261" s="6">
        <f>E4261*0.05</f>
        <v>0</v>
      </c>
      <c r="G4261" s="6"/>
      <c r="H4261" s="5">
        <f>D4261-F4261</f>
        <v>1125</v>
      </c>
      <c r="I4261" s="6">
        <f>+I4260+G4261-H4261</f>
        <v>405455.38700000016</v>
      </c>
      <c r="J4261" s="19" t="s">
        <v>7151</v>
      </c>
      <c r="K4261" s="7" t="s">
        <v>5606</v>
      </c>
    </row>
    <row r="4262" spans="1:11" x14ac:dyDescent="0.2">
      <c r="A4262" s="105">
        <v>43237</v>
      </c>
      <c r="B4262" s="7">
        <v>8632</v>
      </c>
      <c r="C4262" s="19" t="s">
        <v>7040</v>
      </c>
      <c r="D4262" s="6">
        <v>4700</v>
      </c>
      <c r="E4262" s="6">
        <v>4700</v>
      </c>
      <c r="F4262" s="6">
        <f>E4262*0.05</f>
        <v>235</v>
      </c>
      <c r="G4262" s="6"/>
      <c r="H4262" s="5">
        <f>D4262-F4262</f>
        <v>4465</v>
      </c>
      <c r="I4262" s="6">
        <f>+I4261+G4262-H4262</f>
        <v>400990.38700000016</v>
      </c>
      <c r="J4262" s="19" t="s">
        <v>5791</v>
      </c>
      <c r="K4262" s="7" t="s">
        <v>5606</v>
      </c>
    </row>
    <row r="4263" spans="1:11" x14ac:dyDescent="0.2">
      <c r="A4263" s="105">
        <v>43237</v>
      </c>
      <c r="B4263" s="7">
        <v>8633</v>
      </c>
      <c r="C4263" s="19" t="s">
        <v>6814</v>
      </c>
      <c r="D4263" s="6">
        <v>700</v>
      </c>
      <c r="E4263" s="6"/>
      <c r="F4263" s="6">
        <f>E4263*0.05</f>
        <v>0</v>
      </c>
      <c r="G4263" s="6"/>
      <c r="H4263" s="5">
        <f>D4263-F4263</f>
        <v>700</v>
      </c>
      <c r="I4263" s="6">
        <f>+I4262+G4263-H4263</f>
        <v>400290.38700000016</v>
      </c>
      <c r="J4263" s="19" t="s">
        <v>7150</v>
      </c>
      <c r="K4263" s="7" t="s">
        <v>5606</v>
      </c>
    </row>
    <row r="4264" spans="1:11" x14ac:dyDescent="0.2">
      <c r="A4264" s="105">
        <v>43244</v>
      </c>
      <c r="B4264" s="7"/>
      <c r="C4264" s="19" t="s">
        <v>6097</v>
      </c>
      <c r="D4264" s="6"/>
      <c r="E4264" s="6"/>
      <c r="F4264" s="6">
        <f>E4264*0.05</f>
        <v>0</v>
      </c>
      <c r="G4264" s="6">
        <v>521421.97</v>
      </c>
      <c r="H4264" s="5">
        <f>D4264-F4264</f>
        <v>0</v>
      </c>
      <c r="I4264" s="6">
        <f>+I4263+G4264-H4264</f>
        <v>921712.35700000008</v>
      </c>
      <c r="J4264" s="19"/>
      <c r="K4264" s="7"/>
    </row>
    <row r="4265" spans="1:11" x14ac:dyDescent="0.2">
      <c r="A4265" s="105">
        <v>43245</v>
      </c>
      <c r="B4265" s="7">
        <v>8634</v>
      </c>
      <c r="C4265" s="19" t="s">
        <v>7040</v>
      </c>
      <c r="D4265" s="6">
        <v>4700</v>
      </c>
      <c r="E4265" s="6">
        <v>4700</v>
      </c>
      <c r="F4265" s="6">
        <f>E4265*0.05</f>
        <v>235</v>
      </c>
      <c r="G4265" s="6"/>
      <c r="H4265" s="5">
        <f>D4265-F4265</f>
        <v>4465</v>
      </c>
      <c r="I4265" s="6">
        <f>+I4264+G4265-H4265</f>
        <v>917247.35700000008</v>
      </c>
      <c r="J4265" s="19" t="s">
        <v>5791</v>
      </c>
      <c r="K4265" s="7" t="s">
        <v>5606</v>
      </c>
    </row>
    <row r="4266" spans="1:11" x14ac:dyDescent="0.2">
      <c r="A4266" s="105">
        <v>43245</v>
      </c>
      <c r="B4266" s="7">
        <v>8635</v>
      </c>
      <c r="C4266" s="19" t="s">
        <v>6343</v>
      </c>
      <c r="D4266" s="6">
        <v>7600</v>
      </c>
      <c r="E4266" s="6"/>
      <c r="F4266" s="6">
        <f>E4266*0.05</f>
        <v>0</v>
      </c>
      <c r="G4266" s="6"/>
      <c r="H4266" s="5">
        <f>D4266-F4266</f>
        <v>7600</v>
      </c>
      <c r="I4266" s="6">
        <f>+I4265+G4266-H4266</f>
        <v>909647.35700000008</v>
      </c>
      <c r="J4266" s="19" t="s">
        <v>6798</v>
      </c>
      <c r="K4266" s="7" t="s">
        <v>5606</v>
      </c>
    </row>
    <row r="4267" spans="1:11" x14ac:dyDescent="0.2">
      <c r="A4267" s="105">
        <v>43245</v>
      </c>
      <c r="B4267" s="7">
        <v>8636</v>
      </c>
      <c r="C4267" s="19" t="s">
        <v>7149</v>
      </c>
      <c r="D4267" s="6">
        <v>6000</v>
      </c>
      <c r="E4267" s="6"/>
      <c r="F4267" s="6">
        <f>E4267*0.05</f>
        <v>0</v>
      </c>
      <c r="G4267" s="6"/>
      <c r="H4267" s="5">
        <f>D4267-F4267</f>
        <v>6000</v>
      </c>
      <c r="I4267" s="6">
        <f>+I4266+G4267-H4267</f>
        <v>903647.35700000008</v>
      </c>
      <c r="J4267" s="19" t="s">
        <v>6798</v>
      </c>
      <c r="K4267" s="7" t="s">
        <v>5606</v>
      </c>
    </row>
    <row r="4268" spans="1:11" x14ac:dyDescent="0.2">
      <c r="A4268" s="105">
        <v>43245</v>
      </c>
      <c r="B4268" s="7">
        <v>8637</v>
      </c>
      <c r="C4268" s="19" t="s">
        <v>6701</v>
      </c>
      <c r="D4268" s="6">
        <v>10200</v>
      </c>
      <c r="E4268" s="6"/>
      <c r="F4268" s="6">
        <f>E4268*0.05</f>
        <v>0</v>
      </c>
      <c r="G4268" s="6"/>
      <c r="H4268" s="5">
        <f>D4268-F4268</f>
        <v>10200</v>
      </c>
      <c r="I4268" s="6">
        <f>+I4267+G4268-H4268</f>
        <v>893447.35700000008</v>
      </c>
      <c r="J4268" s="19" t="s">
        <v>6875</v>
      </c>
      <c r="K4268" s="7" t="s">
        <v>5606</v>
      </c>
    </row>
    <row r="4269" spans="1:11" x14ac:dyDescent="0.2">
      <c r="A4269" s="105">
        <v>43245</v>
      </c>
      <c r="B4269" s="7"/>
      <c r="C4269" s="19" t="s">
        <v>5836</v>
      </c>
      <c r="D4269" s="6">
        <v>517885</v>
      </c>
      <c r="E4269" s="6"/>
      <c r="F4269" s="6">
        <f>E4269*0.05</f>
        <v>0</v>
      </c>
      <c r="G4269" s="6"/>
      <c r="H4269" s="5">
        <f>D4269-F4269</f>
        <v>517885</v>
      </c>
      <c r="I4269" s="6">
        <f>+I4268+G4269-H4269</f>
        <v>375562.35700000008</v>
      </c>
      <c r="J4269" s="19"/>
      <c r="K4269" s="7"/>
    </row>
    <row r="4270" spans="1:11" x14ac:dyDescent="0.2">
      <c r="A4270" s="105">
        <v>43248</v>
      </c>
      <c r="B4270" s="7">
        <v>8638</v>
      </c>
      <c r="C4270" s="20" t="s">
        <v>71</v>
      </c>
      <c r="D4270" s="6">
        <v>3750</v>
      </c>
      <c r="E4270" s="6"/>
      <c r="F4270" s="6">
        <f>E4270*0.05</f>
        <v>0</v>
      </c>
      <c r="G4270" s="6"/>
      <c r="H4270" s="5">
        <f>D4270-F4270</f>
        <v>3750</v>
      </c>
      <c r="I4270" s="6">
        <f>+I4269+G4270-H4270</f>
        <v>371812.35700000008</v>
      </c>
      <c r="J4270" s="20" t="s">
        <v>7020</v>
      </c>
      <c r="K4270" s="7" t="s">
        <v>5606</v>
      </c>
    </row>
    <row r="4271" spans="1:11" x14ac:dyDescent="0.2">
      <c r="A4271" s="105">
        <v>43249</v>
      </c>
      <c r="B4271" s="7">
        <v>8639</v>
      </c>
      <c r="C4271" s="19" t="s">
        <v>418</v>
      </c>
      <c r="D4271" s="6">
        <v>2500</v>
      </c>
      <c r="E4271" s="6"/>
      <c r="F4271" s="6">
        <f>E4271*0.05</f>
        <v>0</v>
      </c>
      <c r="G4271" s="6"/>
      <c r="H4271" s="5">
        <f>D4271-F4271</f>
        <v>2500</v>
      </c>
      <c r="I4271" s="6">
        <f>+I4270+G4271-H4271</f>
        <v>369312.35700000008</v>
      </c>
      <c r="J4271" s="19" t="s">
        <v>7148</v>
      </c>
      <c r="K4271" s="7" t="s">
        <v>5606</v>
      </c>
    </row>
    <row r="4272" spans="1:11" x14ac:dyDescent="0.2">
      <c r="A4272" s="105">
        <v>43250</v>
      </c>
      <c r="B4272" s="7">
        <v>8640</v>
      </c>
      <c r="C4272" s="19" t="s">
        <v>267</v>
      </c>
      <c r="D4272" s="6">
        <v>850</v>
      </c>
      <c r="E4272" s="6">
        <v>850</v>
      </c>
      <c r="F4272" s="6">
        <f>E4272*0.05</f>
        <v>42.5</v>
      </c>
      <c r="G4272" s="6"/>
      <c r="H4272" s="5">
        <f>D4272-F4272</f>
        <v>807.5</v>
      </c>
      <c r="I4272" s="6">
        <f>+I4271+G4272-H4272</f>
        <v>368504.85700000008</v>
      </c>
      <c r="J4272" s="19" t="s">
        <v>7147</v>
      </c>
      <c r="K4272" s="7" t="s">
        <v>5606</v>
      </c>
    </row>
    <row r="4273" spans="1:11" x14ac:dyDescent="0.2">
      <c r="A4273" s="105"/>
      <c r="B4273" s="7"/>
      <c r="C4273" s="19" t="s">
        <v>7146</v>
      </c>
      <c r="D4273" s="6"/>
      <c r="E4273" s="6"/>
      <c r="F4273" s="6">
        <f>E4273*0.05</f>
        <v>0</v>
      </c>
      <c r="G4273" s="6">
        <f>800+4370+8000</f>
        <v>13170</v>
      </c>
      <c r="H4273" s="5">
        <f>D4273-F4273</f>
        <v>0</v>
      </c>
      <c r="I4273" s="6">
        <f>+I4272+G4273-H4273</f>
        <v>381674.85700000008</v>
      </c>
      <c r="J4273" s="19"/>
      <c r="K4273" s="7"/>
    </row>
    <row r="4274" spans="1:11" x14ac:dyDescent="0.2">
      <c r="A4274" s="19"/>
      <c r="B4274" s="7"/>
      <c r="C4274" s="19" t="s">
        <v>7117</v>
      </c>
      <c r="D4274" s="6">
        <v>389.56</v>
      </c>
      <c r="E4274" s="6"/>
      <c r="F4274" s="6">
        <f>E4274*0.05</f>
        <v>0</v>
      </c>
      <c r="G4274" s="6"/>
      <c r="H4274" s="5">
        <f>D4274-F4274</f>
        <v>389.56</v>
      </c>
      <c r="I4274" s="6">
        <f>+I4273+G4274-H4274</f>
        <v>381285.29700000008</v>
      </c>
      <c r="J4274" s="19"/>
      <c r="K4274" s="7"/>
    </row>
    <row r="4275" spans="1:11" ht="15.75" x14ac:dyDescent="0.25">
      <c r="A4275" s="19"/>
      <c r="B4275" s="7"/>
      <c r="C4275" s="116" t="s">
        <v>7145</v>
      </c>
      <c r="D4275" s="6"/>
      <c r="E4275" s="6"/>
      <c r="F4275" s="6">
        <f>E4275*0.05</f>
        <v>0</v>
      </c>
      <c r="G4275" s="6"/>
      <c r="H4275" s="5"/>
      <c r="I4275" s="13">
        <f>+I4274+G4275-H4275</f>
        <v>381285.29700000008</v>
      </c>
      <c r="J4275" s="19"/>
      <c r="K4275" s="7"/>
    </row>
    <row r="4276" spans="1:11" x14ac:dyDescent="0.2">
      <c r="A4276" s="105">
        <v>43252</v>
      </c>
      <c r="B4276" s="7">
        <v>8641</v>
      </c>
      <c r="C4276" s="20" t="s">
        <v>5790</v>
      </c>
      <c r="D4276" s="6"/>
      <c r="E4276" s="6"/>
      <c r="F4276" s="6">
        <f>E4276*0.05</f>
        <v>0</v>
      </c>
      <c r="G4276" s="6"/>
      <c r="H4276" s="5">
        <f>D4276-F4276</f>
        <v>0</v>
      </c>
      <c r="I4276" s="6">
        <f>+I4275+G4276-H4276</f>
        <v>381285.29700000008</v>
      </c>
      <c r="J4276" s="20" t="s">
        <v>5790</v>
      </c>
      <c r="K4276" s="7"/>
    </row>
    <row r="4277" spans="1:11" x14ac:dyDescent="0.2">
      <c r="A4277" s="105">
        <v>43252</v>
      </c>
      <c r="B4277" s="7">
        <v>8642</v>
      </c>
      <c r="C4277" s="20" t="s">
        <v>7040</v>
      </c>
      <c r="D4277" s="6">
        <v>4800</v>
      </c>
      <c r="E4277" s="6">
        <v>4800</v>
      </c>
      <c r="F4277" s="6">
        <f>E4277*0.05</f>
        <v>240</v>
      </c>
      <c r="G4277" s="6"/>
      <c r="H4277" s="5">
        <f>D4277-F4277</f>
        <v>4560</v>
      </c>
      <c r="I4277" s="6">
        <f>+I4276+G4277-H4277</f>
        <v>376725.29700000008</v>
      </c>
      <c r="J4277" s="20" t="s">
        <v>7143</v>
      </c>
      <c r="K4277" s="7" t="s">
        <v>5606</v>
      </c>
    </row>
    <row r="4278" spans="1:11" x14ac:dyDescent="0.2">
      <c r="A4278" s="105">
        <v>43256</v>
      </c>
      <c r="B4278" s="7">
        <v>8643</v>
      </c>
      <c r="C4278" s="20" t="s">
        <v>5871</v>
      </c>
      <c r="D4278" s="6">
        <v>10814</v>
      </c>
      <c r="E4278" s="6">
        <v>10814</v>
      </c>
      <c r="F4278" s="6">
        <f>E4278*0.05</f>
        <v>540.70000000000005</v>
      </c>
      <c r="G4278" s="6"/>
      <c r="H4278" s="5">
        <f>D4278-F4278</f>
        <v>10273.299999999999</v>
      </c>
      <c r="I4278" s="6">
        <f>+I4277+G4278-H4278</f>
        <v>366451.99700000009</v>
      </c>
      <c r="J4278" s="20" t="s">
        <v>6794</v>
      </c>
      <c r="K4278" s="7" t="s">
        <v>5606</v>
      </c>
    </row>
    <row r="4279" spans="1:11" x14ac:dyDescent="0.2">
      <c r="A4279" s="105">
        <v>43256</v>
      </c>
      <c r="B4279" s="7">
        <v>8644</v>
      </c>
      <c r="C4279" s="20" t="s">
        <v>6226</v>
      </c>
      <c r="D4279" s="6">
        <v>8100</v>
      </c>
      <c r="E4279" s="6">
        <v>8100</v>
      </c>
      <c r="F4279" s="6">
        <f>E4279*0.05</f>
        <v>405</v>
      </c>
      <c r="G4279" s="6"/>
      <c r="H4279" s="5">
        <f>D4279-F4279</f>
        <v>7695</v>
      </c>
      <c r="I4279" s="6">
        <f>+I4278+G4279-H4279</f>
        <v>358756.99700000009</v>
      </c>
      <c r="J4279" s="20" t="s">
        <v>7144</v>
      </c>
      <c r="K4279" s="7" t="s">
        <v>5606</v>
      </c>
    </row>
    <row r="4280" spans="1:11" x14ac:dyDescent="0.2">
      <c r="A4280" s="105">
        <v>43259</v>
      </c>
      <c r="B4280" s="7">
        <v>8645</v>
      </c>
      <c r="C4280" s="19" t="s">
        <v>7040</v>
      </c>
      <c r="D4280" s="6">
        <v>4700</v>
      </c>
      <c r="E4280" s="6">
        <v>4700</v>
      </c>
      <c r="F4280" s="6">
        <f>E4280*0.05</f>
        <v>235</v>
      </c>
      <c r="G4280" s="6"/>
      <c r="H4280" s="5">
        <f>D4280-F4280</f>
        <v>4465</v>
      </c>
      <c r="I4280" s="6">
        <f>+I4279+G4280-H4280</f>
        <v>354291.99700000009</v>
      </c>
      <c r="J4280" s="19" t="s">
        <v>7143</v>
      </c>
      <c r="K4280" s="7" t="s">
        <v>5606</v>
      </c>
    </row>
    <row r="4281" spans="1:11" x14ac:dyDescent="0.2">
      <c r="A4281" s="105">
        <v>43263</v>
      </c>
      <c r="B4281" s="7">
        <v>8646</v>
      </c>
      <c r="C4281" s="19" t="s">
        <v>6865</v>
      </c>
      <c r="D4281" s="6">
        <v>1700</v>
      </c>
      <c r="E4281" s="6"/>
      <c r="F4281" s="6">
        <f>E4281*0.05</f>
        <v>0</v>
      </c>
      <c r="G4281" s="6"/>
      <c r="H4281" s="5">
        <f>D4281-F4281</f>
        <v>1700</v>
      </c>
      <c r="I4281" s="6">
        <f>+I4280+G4281-H4281</f>
        <v>352591.99700000009</v>
      </c>
      <c r="J4281" s="19" t="s">
        <v>3820</v>
      </c>
      <c r="K4281" s="7" t="s">
        <v>5606</v>
      </c>
    </row>
    <row r="4282" spans="1:11" x14ac:dyDescent="0.2">
      <c r="A4282" s="105">
        <v>43266</v>
      </c>
      <c r="B4282" s="7">
        <v>8647</v>
      </c>
      <c r="C4282" s="19" t="s">
        <v>7040</v>
      </c>
      <c r="D4282" s="6">
        <v>4700</v>
      </c>
      <c r="E4282" s="6">
        <v>4700</v>
      </c>
      <c r="F4282" s="6">
        <f>E4282*0.05</f>
        <v>235</v>
      </c>
      <c r="G4282" s="6"/>
      <c r="H4282" s="5">
        <f>D4282-F4282</f>
        <v>4465</v>
      </c>
      <c r="I4282" s="6">
        <f>+I4281+G4282-H4282</f>
        <v>348126.99700000009</v>
      </c>
      <c r="J4282" s="19" t="s">
        <v>5791</v>
      </c>
      <c r="K4282" s="7" t="s">
        <v>5606</v>
      </c>
    </row>
    <row r="4283" spans="1:11" x14ac:dyDescent="0.2">
      <c r="A4283" s="105">
        <v>43269</v>
      </c>
      <c r="B4283" s="7">
        <v>8648</v>
      </c>
      <c r="C4283" s="20" t="s">
        <v>7142</v>
      </c>
      <c r="D4283" s="6">
        <v>600</v>
      </c>
      <c r="E4283" s="6"/>
      <c r="F4283" s="6">
        <f>E4283*0.05</f>
        <v>0</v>
      </c>
      <c r="G4283" s="6"/>
      <c r="H4283" s="5">
        <f>D4283-F4283</f>
        <v>600</v>
      </c>
      <c r="I4283" s="6">
        <f>+I4282+G4283-H4283</f>
        <v>347526.99700000009</v>
      </c>
      <c r="J4283" s="20" t="s">
        <v>7141</v>
      </c>
      <c r="K4283" s="7" t="s">
        <v>5606</v>
      </c>
    </row>
    <row r="4284" spans="1:11" x14ac:dyDescent="0.2">
      <c r="A4284" s="105">
        <v>43271</v>
      </c>
      <c r="B4284" s="7">
        <v>8649</v>
      </c>
      <c r="C4284" s="19" t="s">
        <v>7140</v>
      </c>
      <c r="D4284" s="6">
        <v>1300</v>
      </c>
      <c r="E4284" s="6"/>
      <c r="F4284" s="6">
        <f>E4284*0.05</f>
        <v>0</v>
      </c>
      <c r="G4284" s="6"/>
      <c r="H4284" s="5">
        <f>D4284-F4284</f>
        <v>1300</v>
      </c>
      <c r="I4284" s="6">
        <f>+I4283+G4284-H4284</f>
        <v>346226.99700000009</v>
      </c>
      <c r="J4284" s="19" t="s">
        <v>6080</v>
      </c>
      <c r="K4284" s="7" t="s">
        <v>5606</v>
      </c>
    </row>
    <row r="4285" spans="1:11" x14ac:dyDescent="0.2">
      <c r="A4285" s="105">
        <v>43271</v>
      </c>
      <c r="B4285" s="7">
        <v>8650</v>
      </c>
      <c r="C4285" s="19" t="s">
        <v>7083</v>
      </c>
      <c r="D4285" s="6">
        <v>1500</v>
      </c>
      <c r="E4285" s="6"/>
      <c r="F4285" s="6">
        <f>E4285*0.05</f>
        <v>0</v>
      </c>
      <c r="G4285" s="6"/>
      <c r="H4285" s="5">
        <f>D4285-F4285</f>
        <v>1500</v>
      </c>
      <c r="I4285" s="6">
        <f>+I4284+G4285-H4285</f>
        <v>344726.99700000009</v>
      </c>
      <c r="J4285" s="19" t="s">
        <v>6080</v>
      </c>
      <c r="K4285" s="7" t="s">
        <v>5606</v>
      </c>
    </row>
    <row r="4286" spans="1:11" x14ac:dyDescent="0.2">
      <c r="A4286" s="105">
        <v>43272</v>
      </c>
      <c r="B4286" s="7"/>
      <c r="C4286" s="19" t="s">
        <v>6097</v>
      </c>
      <c r="D4286" s="6"/>
      <c r="E4286" s="6"/>
      <c r="F4286" s="6">
        <f>E4286*0.05</f>
        <v>0</v>
      </c>
      <c r="G4286" s="6">
        <v>1038018.95</v>
      </c>
      <c r="H4286" s="5">
        <f>D4286-F4286</f>
        <v>0</v>
      </c>
      <c r="I4286" s="6">
        <f>+I4285+G4286-H4286</f>
        <v>1382745.9470000002</v>
      </c>
      <c r="J4286" s="19"/>
      <c r="K4286" s="7"/>
    </row>
    <row r="4287" spans="1:11" x14ac:dyDescent="0.2">
      <c r="A4287" s="105">
        <v>43273</v>
      </c>
      <c r="B4287" s="7">
        <v>8651</v>
      </c>
      <c r="C4287" s="19" t="s">
        <v>7040</v>
      </c>
      <c r="D4287" s="6">
        <v>4700</v>
      </c>
      <c r="E4287" s="6">
        <v>4700</v>
      </c>
      <c r="F4287" s="6">
        <f>E4287*0.05</f>
        <v>235</v>
      </c>
      <c r="G4287" s="6"/>
      <c r="H4287" s="5">
        <f>D4287-F4287</f>
        <v>4465</v>
      </c>
      <c r="I4287" s="6">
        <f>+I4286+G4287-H4287</f>
        <v>1378280.9470000002</v>
      </c>
      <c r="J4287" s="19" t="s">
        <v>5791</v>
      </c>
      <c r="K4287" s="7" t="s">
        <v>5606</v>
      </c>
    </row>
    <row r="4288" spans="1:11" x14ac:dyDescent="0.2">
      <c r="A4288" s="105">
        <v>43273</v>
      </c>
      <c r="B4288" s="7">
        <v>8652</v>
      </c>
      <c r="C4288" s="19" t="s">
        <v>7079</v>
      </c>
      <c r="D4288" s="6">
        <v>2500</v>
      </c>
      <c r="E4288" s="6">
        <v>2500</v>
      </c>
      <c r="F4288" s="6">
        <f>E4288*0.05</f>
        <v>125</v>
      </c>
      <c r="G4288" s="6"/>
      <c r="H4288" s="5">
        <f>D4288-F4288</f>
        <v>2375</v>
      </c>
      <c r="I4288" s="6">
        <f>+I4287+G4288-H4288</f>
        <v>1375905.9470000002</v>
      </c>
      <c r="J4288" s="19" t="s">
        <v>7139</v>
      </c>
      <c r="K4288" s="7" t="s">
        <v>5606</v>
      </c>
    </row>
    <row r="4289" spans="1:11" x14ac:dyDescent="0.2">
      <c r="A4289" s="105">
        <v>43273</v>
      </c>
      <c r="B4289" s="7"/>
      <c r="C4289" s="19" t="s">
        <v>6213</v>
      </c>
      <c r="D4289" s="6">
        <v>532700</v>
      </c>
      <c r="E4289" s="6"/>
      <c r="F4289" s="6">
        <f>E4289*0.05</f>
        <v>0</v>
      </c>
      <c r="G4289" s="6"/>
      <c r="H4289" s="5">
        <f>D4289-F4289</f>
        <v>532700</v>
      </c>
      <c r="I4289" s="6">
        <f>+I4288+G4289-H4289</f>
        <v>843205.94700000016</v>
      </c>
      <c r="J4289" s="19"/>
      <c r="K4289" s="7"/>
    </row>
    <row r="4290" spans="1:11" x14ac:dyDescent="0.2">
      <c r="A4290" s="105">
        <v>43276</v>
      </c>
      <c r="B4290" s="7"/>
      <c r="C4290" s="20" t="s">
        <v>6097</v>
      </c>
      <c r="D4290" s="6"/>
      <c r="E4290" s="6"/>
      <c r="F4290" s="6">
        <f>E4290*0.05</f>
        <v>0</v>
      </c>
      <c r="G4290" s="6">
        <v>20000</v>
      </c>
      <c r="H4290" s="5">
        <f>D4290-F4290</f>
        <v>0</v>
      </c>
      <c r="I4290" s="6">
        <f>+I4289+G4290-H4290</f>
        <v>863205.94700000016</v>
      </c>
      <c r="J4290" s="19"/>
      <c r="K4290" s="7"/>
    </row>
    <row r="4291" spans="1:11" x14ac:dyDescent="0.2">
      <c r="A4291" s="105">
        <v>43276</v>
      </c>
      <c r="B4291" s="7">
        <v>8653</v>
      </c>
      <c r="C4291" s="19" t="s">
        <v>6343</v>
      </c>
      <c r="D4291" s="6">
        <v>7600</v>
      </c>
      <c r="E4291" s="6"/>
      <c r="F4291" s="6">
        <f>E4291*0.05</f>
        <v>0</v>
      </c>
      <c r="G4291" s="6"/>
      <c r="H4291" s="5">
        <f>D4291-F4291</f>
        <v>7600</v>
      </c>
      <c r="I4291" s="6">
        <f>+I4290+G4291-H4291</f>
        <v>855605.94700000016</v>
      </c>
      <c r="J4291" s="19" t="s">
        <v>6798</v>
      </c>
      <c r="K4291" s="7" t="s">
        <v>5606</v>
      </c>
    </row>
    <row r="4292" spans="1:11" x14ac:dyDescent="0.2">
      <c r="A4292" s="105">
        <v>43276</v>
      </c>
      <c r="B4292" s="7">
        <v>8654</v>
      </c>
      <c r="C4292" s="19" t="s">
        <v>6592</v>
      </c>
      <c r="D4292" s="6">
        <v>8800</v>
      </c>
      <c r="E4292" s="6"/>
      <c r="F4292" s="6">
        <f>E4292*0.05</f>
        <v>0</v>
      </c>
      <c r="G4292" s="6"/>
      <c r="H4292" s="5">
        <f>D4292-F4292</f>
        <v>8800</v>
      </c>
      <c r="I4292" s="6">
        <f>+I4291+G4292-H4292</f>
        <v>846805.94700000016</v>
      </c>
      <c r="J4292" s="19" t="s">
        <v>7138</v>
      </c>
      <c r="K4292" s="7" t="s">
        <v>5606</v>
      </c>
    </row>
    <row r="4293" spans="1:11" x14ac:dyDescent="0.2">
      <c r="A4293" s="105">
        <v>43276</v>
      </c>
      <c r="B4293" s="7">
        <v>8655</v>
      </c>
      <c r="C4293" s="20" t="s">
        <v>5871</v>
      </c>
      <c r="D4293" s="6">
        <v>18000</v>
      </c>
      <c r="E4293" s="6">
        <v>18000</v>
      </c>
      <c r="F4293" s="6">
        <f>E4293*0.05</f>
        <v>900</v>
      </c>
      <c r="G4293" s="6"/>
      <c r="H4293" s="5">
        <f>D4293-F4293</f>
        <v>17100</v>
      </c>
      <c r="I4293" s="6">
        <f>+I4292+G4293-H4293</f>
        <v>829705.94700000016</v>
      </c>
      <c r="J4293" s="20" t="s">
        <v>6794</v>
      </c>
      <c r="K4293" s="7" t="s">
        <v>5606</v>
      </c>
    </row>
    <row r="4294" spans="1:11" x14ac:dyDescent="0.2">
      <c r="A4294" s="105">
        <v>43276</v>
      </c>
      <c r="B4294" s="7">
        <v>8656</v>
      </c>
      <c r="C4294" s="20" t="s">
        <v>6226</v>
      </c>
      <c r="D4294" s="6">
        <v>8316</v>
      </c>
      <c r="E4294" s="6">
        <v>8316</v>
      </c>
      <c r="F4294" s="6">
        <f>E4294*0.05</f>
        <v>415.8</v>
      </c>
      <c r="G4294" s="6"/>
      <c r="H4294" s="5">
        <f>D4294-F4294</f>
        <v>7900.2</v>
      </c>
      <c r="I4294" s="6">
        <f>+I4293+G4294-H4294</f>
        <v>821805.74700000021</v>
      </c>
      <c r="J4294" s="20" t="s">
        <v>6502</v>
      </c>
      <c r="K4294" s="7" t="s">
        <v>5606</v>
      </c>
    </row>
    <row r="4295" spans="1:11" x14ac:dyDescent="0.2">
      <c r="A4295" s="105">
        <v>43276</v>
      </c>
      <c r="B4295" s="7">
        <v>8657</v>
      </c>
      <c r="C4295" s="20" t="s">
        <v>126</v>
      </c>
      <c r="D4295" s="6">
        <v>6312</v>
      </c>
      <c r="E4295" s="6">
        <v>6312</v>
      </c>
      <c r="F4295" s="6">
        <f>E4295*0.05</f>
        <v>315.60000000000002</v>
      </c>
      <c r="G4295" s="6"/>
      <c r="H4295" s="5">
        <f>D4295-F4295</f>
        <v>5996.4</v>
      </c>
      <c r="I4295" s="6">
        <f>+I4294+G4295-H4295</f>
        <v>815809.34700000018</v>
      </c>
      <c r="J4295" s="20" t="s">
        <v>5851</v>
      </c>
      <c r="K4295" s="7" t="s">
        <v>5606</v>
      </c>
    </row>
    <row r="4296" spans="1:11" x14ac:dyDescent="0.2">
      <c r="A4296" s="105">
        <v>43276</v>
      </c>
      <c r="B4296" s="7">
        <v>8658</v>
      </c>
      <c r="C4296" s="20" t="s">
        <v>6898</v>
      </c>
      <c r="D4296" s="6">
        <v>21830</v>
      </c>
      <c r="E4296" s="6">
        <v>18500</v>
      </c>
      <c r="F4296" s="6">
        <f>E4296*0.05</f>
        <v>925</v>
      </c>
      <c r="G4296" s="6"/>
      <c r="H4296" s="31">
        <f>D4296-F4296</f>
        <v>20905</v>
      </c>
      <c r="I4296" s="6">
        <f>+I4295+G4296-H4296</f>
        <v>794904.34700000018</v>
      </c>
      <c r="J4296" s="20" t="s">
        <v>7137</v>
      </c>
      <c r="K4296" s="34" t="s">
        <v>5606</v>
      </c>
    </row>
    <row r="4297" spans="1:11" x14ac:dyDescent="0.2">
      <c r="A4297" s="105">
        <v>43276</v>
      </c>
      <c r="B4297" s="7">
        <v>8659</v>
      </c>
      <c r="C4297" s="20" t="s">
        <v>7136</v>
      </c>
      <c r="D4297" s="6">
        <v>2500</v>
      </c>
      <c r="E4297" s="6">
        <v>2500</v>
      </c>
      <c r="F4297" s="6">
        <f>E4297*0.05</f>
        <v>125</v>
      </c>
      <c r="G4297" s="6"/>
      <c r="H4297" s="31">
        <f>D4297-F4297</f>
        <v>2375</v>
      </c>
      <c r="I4297" s="6">
        <f>+I4296+G4297-H4297</f>
        <v>792529.34700000018</v>
      </c>
      <c r="J4297" s="20" t="s">
        <v>7135</v>
      </c>
      <c r="K4297" s="34" t="s">
        <v>5606</v>
      </c>
    </row>
    <row r="4298" spans="1:11" x14ac:dyDescent="0.2">
      <c r="A4298" s="105">
        <v>43276</v>
      </c>
      <c r="B4298" s="7">
        <v>8660</v>
      </c>
      <c r="C4298" s="20" t="s">
        <v>7134</v>
      </c>
      <c r="D4298" s="6">
        <v>399</v>
      </c>
      <c r="E4298" s="6"/>
      <c r="F4298" s="6">
        <f>E4298*0.05</f>
        <v>0</v>
      </c>
      <c r="G4298" s="6"/>
      <c r="H4298" s="31">
        <f>D4298-F4298</f>
        <v>399</v>
      </c>
      <c r="I4298" s="6">
        <f>+I4297+G4298-H4298</f>
        <v>792130.34700000018</v>
      </c>
      <c r="J4298" s="19"/>
      <c r="K4298" s="34" t="s">
        <v>5606</v>
      </c>
    </row>
    <row r="4299" spans="1:11" x14ac:dyDescent="0.2">
      <c r="A4299" s="105">
        <v>43276</v>
      </c>
      <c r="B4299" s="7">
        <v>8661</v>
      </c>
      <c r="C4299" s="20" t="s">
        <v>7133</v>
      </c>
      <c r="D4299" s="6">
        <v>4400</v>
      </c>
      <c r="E4299" s="6">
        <v>4400</v>
      </c>
      <c r="F4299" s="6">
        <f>E4299*0.05</f>
        <v>220</v>
      </c>
      <c r="G4299" s="6"/>
      <c r="H4299" s="31">
        <f>D4299-F4299</f>
        <v>4180</v>
      </c>
      <c r="I4299" s="6">
        <f>+I4298+G4299-H4299</f>
        <v>787950.34700000018</v>
      </c>
      <c r="J4299" s="20" t="s">
        <v>7132</v>
      </c>
      <c r="K4299" s="34" t="s">
        <v>5606</v>
      </c>
    </row>
    <row r="4300" spans="1:11" x14ac:dyDescent="0.2">
      <c r="A4300" s="105">
        <v>43276</v>
      </c>
      <c r="B4300" s="7">
        <v>8662</v>
      </c>
      <c r="C4300" s="20" t="s">
        <v>6810</v>
      </c>
      <c r="D4300" s="6">
        <v>1180</v>
      </c>
      <c r="E4300" s="6">
        <v>1000</v>
      </c>
      <c r="F4300" s="6">
        <f>E4300*0.05</f>
        <v>50</v>
      </c>
      <c r="G4300" s="6"/>
      <c r="H4300" s="5">
        <f>D4300-F4300</f>
        <v>1130</v>
      </c>
      <c r="I4300" s="6">
        <f>+I4299+G4300-H4300</f>
        <v>786820.34700000018</v>
      </c>
      <c r="J4300" s="20" t="s">
        <v>7131</v>
      </c>
      <c r="K4300" s="7" t="s">
        <v>5606</v>
      </c>
    </row>
    <row r="4301" spans="1:11" x14ac:dyDescent="0.2">
      <c r="A4301" s="105">
        <v>43276</v>
      </c>
      <c r="B4301" s="7">
        <v>8663</v>
      </c>
      <c r="C4301" s="20" t="s">
        <v>5676</v>
      </c>
      <c r="D4301" s="6">
        <v>7000</v>
      </c>
      <c r="E4301" s="6">
        <v>5932.21</v>
      </c>
      <c r="F4301" s="6">
        <f>E4301*0.05</f>
        <v>296.6105</v>
      </c>
      <c r="G4301" s="6"/>
      <c r="H4301" s="5">
        <f>D4301-F4301</f>
        <v>6703.3895000000002</v>
      </c>
      <c r="I4301" s="6">
        <f>+I4300+G4301-H4301</f>
        <v>780116.95750000014</v>
      </c>
      <c r="J4301" s="20" t="s">
        <v>7130</v>
      </c>
      <c r="K4301" s="7" t="s">
        <v>5606</v>
      </c>
    </row>
    <row r="4302" spans="1:11" x14ac:dyDescent="0.2">
      <c r="A4302" s="105">
        <v>43276</v>
      </c>
      <c r="B4302" s="7">
        <v>8664</v>
      </c>
      <c r="C4302" s="20" t="s">
        <v>7129</v>
      </c>
      <c r="D4302" s="6">
        <v>3751.22</v>
      </c>
      <c r="E4302" s="6">
        <v>3179</v>
      </c>
      <c r="F4302" s="6">
        <f>E4302*0.05</f>
        <v>158.95000000000002</v>
      </c>
      <c r="G4302" s="6"/>
      <c r="H4302" s="5">
        <f>D4302-F4302</f>
        <v>3592.27</v>
      </c>
      <c r="I4302" s="6">
        <f>+I4301+G4302-H4302</f>
        <v>776524.68750000012</v>
      </c>
      <c r="J4302" s="20" t="s">
        <v>7128</v>
      </c>
      <c r="K4302" s="7" t="s">
        <v>5606</v>
      </c>
    </row>
    <row r="4303" spans="1:11" x14ac:dyDescent="0.2">
      <c r="A4303" s="105">
        <v>43276</v>
      </c>
      <c r="B4303" s="7">
        <v>8665</v>
      </c>
      <c r="C4303" s="20" t="s">
        <v>6701</v>
      </c>
      <c r="D4303" s="6">
        <v>10000</v>
      </c>
      <c r="E4303" s="6"/>
      <c r="F4303" s="6">
        <f>E4303*0.05</f>
        <v>0</v>
      </c>
      <c r="G4303" s="6"/>
      <c r="H4303" s="5">
        <f>D4303-F4303</f>
        <v>10000</v>
      </c>
      <c r="I4303" s="6">
        <f>+I4302+G4303-H4303</f>
        <v>766524.68750000012</v>
      </c>
      <c r="J4303" s="20" t="s">
        <v>7126</v>
      </c>
      <c r="K4303" s="7" t="s">
        <v>5606</v>
      </c>
    </row>
    <row r="4304" spans="1:11" x14ac:dyDescent="0.2">
      <c r="A4304" s="105">
        <v>43276</v>
      </c>
      <c r="B4304" s="7">
        <v>8666</v>
      </c>
      <c r="C4304" s="20" t="s">
        <v>7127</v>
      </c>
      <c r="D4304" s="6">
        <v>10000</v>
      </c>
      <c r="E4304" s="6"/>
      <c r="F4304" s="6">
        <f>E4304*0.05</f>
        <v>0</v>
      </c>
      <c r="G4304" s="6"/>
      <c r="H4304" s="5">
        <f>D4304-F4304</f>
        <v>10000</v>
      </c>
      <c r="I4304" s="6">
        <f>+I4303+G4304-H4304</f>
        <v>756524.68750000012</v>
      </c>
      <c r="J4304" s="20" t="s">
        <v>7126</v>
      </c>
      <c r="K4304" s="7" t="s">
        <v>5606</v>
      </c>
    </row>
    <row r="4305" spans="1:11" x14ac:dyDescent="0.2">
      <c r="A4305" s="105">
        <v>43276</v>
      </c>
      <c r="B4305" s="7">
        <v>8667</v>
      </c>
      <c r="C4305" s="20" t="s">
        <v>6385</v>
      </c>
      <c r="D4305" s="6">
        <v>10657</v>
      </c>
      <c r="E4305" s="6">
        <v>10657</v>
      </c>
      <c r="F4305" s="6">
        <f>E4305*0.05</f>
        <v>532.85</v>
      </c>
      <c r="G4305" s="6"/>
      <c r="H4305" s="5">
        <f>D4305-F4305</f>
        <v>10124.15</v>
      </c>
      <c r="I4305" s="6">
        <f>+I4304+G4305-H4305</f>
        <v>746400.53750000009</v>
      </c>
      <c r="J4305" s="20" t="s">
        <v>6196</v>
      </c>
      <c r="K4305" s="7" t="s">
        <v>5606</v>
      </c>
    </row>
    <row r="4306" spans="1:11" x14ac:dyDescent="0.2">
      <c r="A4306" s="105">
        <v>43276</v>
      </c>
      <c r="B4306" s="7">
        <v>8668</v>
      </c>
      <c r="C4306" s="20" t="s">
        <v>7125</v>
      </c>
      <c r="D4306" s="6">
        <v>6940</v>
      </c>
      <c r="E4306" s="6">
        <v>5881.35</v>
      </c>
      <c r="F4306" s="6">
        <f>E4306*0.05</f>
        <v>294.06750000000005</v>
      </c>
      <c r="G4306" s="6"/>
      <c r="H4306" s="31">
        <f>D4306-F4306</f>
        <v>6645.9324999999999</v>
      </c>
      <c r="I4306" s="6">
        <f>+I4305+G4306-H4306</f>
        <v>739754.6050000001</v>
      </c>
      <c r="J4306" s="20" t="s">
        <v>7124</v>
      </c>
      <c r="K4306" s="34" t="s">
        <v>5606</v>
      </c>
    </row>
    <row r="4307" spans="1:11" x14ac:dyDescent="0.2">
      <c r="A4307" s="105">
        <v>43276</v>
      </c>
      <c r="B4307" s="7">
        <v>8669</v>
      </c>
      <c r="C4307" s="20" t="s">
        <v>5564</v>
      </c>
      <c r="D4307" s="6">
        <v>17487.900000000001</v>
      </c>
      <c r="E4307" s="6">
        <v>17487.900000000001</v>
      </c>
      <c r="F4307" s="6">
        <f>E4307*0.05</f>
        <v>874.3950000000001</v>
      </c>
      <c r="G4307" s="6"/>
      <c r="H4307" s="5">
        <f>D4307-F4307</f>
        <v>16613.505000000001</v>
      </c>
      <c r="I4307" s="6">
        <f>+I4306+G4307-H4307</f>
        <v>723141.10000000009</v>
      </c>
      <c r="J4307" s="20" t="s">
        <v>7123</v>
      </c>
      <c r="K4307" s="7" t="s">
        <v>5606</v>
      </c>
    </row>
    <row r="4308" spans="1:11" x14ac:dyDescent="0.2">
      <c r="A4308" s="105">
        <v>43276</v>
      </c>
      <c r="B4308" s="7">
        <v>8670</v>
      </c>
      <c r="C4308" s="20" t="s">
        <v>71</v>
      </c>
      <c r="D4308" s="6">
        <v>7500</v>
      </c>
      <c r="E4308" s="6">
        <v>7500</v>
      </c>
      <c r="F4308" s="6">
        <f>E4308*0.05</f>
        <v>375</v>
      </c>
      <c r="G4308" s="6"/>
      <c r="H4308" s="31">
        <f>D4308-F4308</f>
        <v>7125</v>
      </c>
      <c r="I4308" s="6">
        <f>+I4307+G4308-H4308</f>
        <v>716016.10000000009</v>
      </c>
      <c r="J4308" s="20" t="s">
        <v>5941</v>
      </c>
      <c r="K4308" s="34" t="s">
        <v>5606</v>
      </c>
    </row>
    <row r="4309" spans="1:11" x14ac:dyDescent="0.2">
      <c r="A4309" s="105">
        <v>43276</v>
      </c>
      <c r="B4309" s="7">
        <v>8671</v>
      </c>
      <c r="C4309" s="20" t="s">
        <v>7122</v>
      </c>
      <c r="D4309" s="6">
        <v>6480</v>
      </c>
      <c r="E4309" s="6">
        <v>6480</v>
      </c>
      <c r="F4309" s="6">
        <f>E4309*0.05</f>
        <v>324</v>
      </c>
      <c r="G4309" s="6"/>
      <c r="H4309" s="5">
        <f>D4309-F4309</f>
        <v>6156</v>
      </c>
      <c r="I4309" s="6">
        <f>+I4308+G4309-H4309</f>
        <v>709860.10000000009</v>
      </c>
      <c r="J4309" s="20" t="s">
        <v>7121</v>
      </c>
      <c r="K4309" s="7" t="s">
        <v>5606</v>
      </c>
    </row>
    <row r="4310" spans="1:11" x14ac:dyDescent="0.2">
      <c r="A4310" s="105">
        <v>43277</v>
      </c>
      <c r="B4310" s="7">
        <v>8672</v>
      </c>
      <c r="C4310" s="19" t="s">
        <v>7079</v>
      </c>
      <c r="D4310" s="6">
        <v>2940</v>
      </c>
      <c r="E4310" s="6">
        <v>2940</v>
      </c>
      <c r="F4310" s="6">
        <f>E4310*0.05</f>
        <v>147</v>
      </c>
      <c r="G4310" s="6"/>
      <c r="H4310" s="31">
        <f>D4310-F4310</f>
        <v>2793</v>
      </c>
      <c r="I4310" s="6">
        <f>+I4309+G4310-H4310</f>
        <v>707067.10000000009</v>
      </c>
      <c r="J4310" s="19" t="s">
        <v>7120</v>
      </c>
      <c r="K4310" s="34" t="s">
        <v>5606</v>
      </c>
    </row>
    <row r="4311" spans="1:11" x14ac:dyDescent="0.2">
      <c r="A4311" s="105">
        <v>43277</v>
      </c>
      <c r="B4311" s="7">
        <v>8673</v>
      </c>
      <c r="C4311" s="19" t="s">
        <v>1450</v>
      </c>
      <c r="D4311" s="6">
        <v>20162.240000000002</v>
      </c>
      <c r="E4311" s="6"/>
      <c r="F4311" s="6">
        <f>E4311*0.05</f>
        <v>0</v>
      </c>
      <c r="G4311" s="6"/>
      <c r="H4311" s="5">
        <f>D4311-F4311</f>
        <v>20162.240000000002</v>
      </c>
      <c r="I4311" s="6">
        <f>+I4310+G4311-H4311</f>
        <v>686904.8600000001</v>
      </c>
      <c r="J4311" s="19" t="s">
        <v>7119</v>
      </c>
      <c r="K4311" s="7" t="s">
        <v>5606</v>
      </c>
    </row>
    <row r="4312" spans="1:11" x14ac:dyDescent="0.2">
      <c r="A4312" s="105">
        <v>43279</v>
      </c>
      <c r="B4312" s="7">
        <v>8674</v>
      </c>
      <c r="C4312" s="20" t="s">
        <v>5550</v>
      </c>
      <c r="D4312" s="6">
        <v>3878</v>
      </c>
      <c r="E4312" s="6">
        <v>3878</v>
      </c>
      <c r="F4312" s="6">
        <f>E4312*0.05</f>
        <v>193.9</v>
      </c>
      <c r="G4312" s="6"/>
      <c r="H4312" s="31">
        <f>D4312-F4312</f>
        <v>3684.1</v>
      </c>
      <c r="I4312" s="6">
        <f>+I4311+G4312-H4312</f>
        <v>683220.76000000013</v>
      </c>
      <c r="J4312" s="20" t="s">
        <v>48</v>
      </c>
      <c r="K4312" s="7" t="s">
        <v>5606</v>
      </c>
    </row>
    <row r="4313" spans="1:11" x14ac:dyDescent="0.2">
      <c r="A4313" s="105">
        <v>43280</v>
      </c>
      <c r="B4313" s="7">
        <v>8675</v>
      </c>
      <c r="C4313" s="20" t="s">
        <v>7118</v>
      </c>
      <c r="D4313" s="6">
        <v>4700</v>
      </c>
      <c r="E4313" s="6">
        <v>4700</v>
      </c>
      <c r="F4313" s="6">
        <f>E4313*0.05</f>
        <v>235</v>
      </c>
      <c r="G4313" s="6"/>
      <c r="H4313" s="31">
        <f>D4313-F4313</f>
        <v>4465</v>
      </c>
      <c r="I4313" s="6">
        <f>+I4312+G4313-H4313</f>
        <v>678755.76000000013</v>
      </c>
      <c r="J4313" s="20" t="s">
        <v>5791</v>
      </c>
      <c r="K4313" s="7" t="s">
        <v>5606</v>
      </c>
    </row>
    <row r="4314" spans="1:11" x14ac:dyDescent="0.2">
      <c r="A4314" s="105">
        <v>43280</v>
      </c>
      <c r="B4314" s="7">
        <v>8676</v>
      </c>
      <c r="C4314" s="20" t="s">
        <v>5790</v>
      </c>
      <c r="D4314" s="6"/>
      <c r="E4314" s="6"/>
      <c r="F4314" s="6">
        <f>E4314*0.05</f>
        <v>0</v>
      </c>
      <c r="G4314" s="6"/>
      <c r="H4314" s="5">
        <f>D4314-F4314</f>
        <v>0</v>
      </c>
      <c r="I4314" s="6">
        <f>+I4313+G4314-H4314</f>
        <v>678755.76000000013</v>
      </c>
      <c r="J4314" s="20" t="s">
        <v>5790</v>
      </c>
      <c r="K4314" s="7"/>
    </row>
    <row r="4315" spans="1:11" x14ac:dyDescent="0.2">
      <c r="A4315" s="105">
        <v>43280</v>
      </c>
      <c r="B4315" s="7">
        <v>8677</v>
      </c>
      <c r="C4315" s="20" t="s">
        <v>5790</v>
      </c>
      <c r="D4315" s="6"/>
      <c r="E4315" s="6"/>
      <c r="F4315" s="6">
        <f>E4315*0.05</f>
        <v>0</v>
      </c>
      <c r="G4315" s="6"/>
      <c r="H4315" s="5">
        <f>D4315-F4315</f>
        <v>0</v>
      </c>
      <c r="I4315" s="6">
        <f>+I4314+G4315-H4315</f>
        <v>678755.76000000013</v>
      </c>
      <c r="J4315" s="20" t="s">
        <v>5790</v>
      </c>
      <c r="K4315" s="7"/>
    </row>
    <row r="4316" spans="1:11" x14ac:dyDescent="0.2">
      <c r="A4316" s="105">
        <v>43280</v>
      </c>
      <c r="B4316" s="7"/>
      <c r="C4316" s="20" t="s">
        <v>6620</v>
      </c>
      <c r="D4316" s="6">
        <v>275615</v>
      </c>
      <c r="E4316" s="6"/>
      <c r="F4316" s="6">
        <f>E4316*0.05</f>
        <v>0</v>
      </c>
      <c r="G4316" s="6"/>
      <c r="H4316" s="5">
        <f>D4316-F4316</f>
        <v>275615</v>
      </c>
      <c r="I4316" s="6">
        <f>+I4315+G4316-H4316</f>
        <v>403140.76000000013</v>
      </c>
      <c r="J4316" s="19"/>
      <c r="K4316" s="7"/>
    </row>
    <row r="4317" spans="1:11" x14ac:dyDescent="0.2">
      <c r="A4317" s="19"/>
      <c r="B4317" s="7"/>
      <c r="C4317" s="19" t="s">
        <v>7117</v>
      </c>
      <c r="D4317" s="6">
        <v>445.57</v>
      </c>
      <c r="E4317" s="6"/>
      <c r="F4317" s="6">
        <f>E4317*0.05</f>
        <v>0</v>
      </c>
      <c r="G4317" s="6"/>
      <c r="H4317" s="5">
        <f>D4317-F4317</f>
        <v>445.57</v>
      </c>
      <c r="I4317" s="6">
        <f>+I4316+G4317-H4317</f>
        <v>402695.19000000012</v>
      </c>
      <c r="J4317" s="19"/>
      <c r="K4317" s="7"/>
    </row>
    <row r="4318" spans="1:11" ht="15.75" x14ac:dyDescent="0.25">
      <c r="A4318" s="19"/>
      <c r="B4318" s="7"/>
      <c r="C4318" s="116" t="s">
        <v>7116</v>
      </c>
      <c r="D4318" s="6"/>
      <c r="E4318" s="6"/>
      <c r="F4318" s="6">
        <f>E4318*0.05</f>
        <v>0</v>
      </c>
      <c r="G4318" s="6"/>
      <c r="H4318" s="5"/>
      <c r="I4318" s="13">
        <f>+I4317+G4318-H4318</f>
        <v>402695.19000000012</v>
      </c>
      <c r="J4318" s="19"/>
      <c r="K4318" s="7"/>
    </row>
    <row r="4319" spans="1:11" x14ac:dyDescent="0.2">
      <c r="A4319" s="105">
        <v>43283</v>
      </c>
      <c r="B4319" s="7">
        <v>8678</v>
      </c>
      <c r="C4319" s="20" t="s">
        <v>7115</v>
      </c>
      <c r="D4319" s="6">
        <v>500</v>
      </c>
      <c r="E4319" s="6"/>
      <c r="F4319" s="6">
        <f>E4319*0.05</f>
        <v>0</v>
      </c>
      <c r="G4319" s="6"/>
      <c r="H4319" s="5">
        <f>D4319-F4319</f>
        <v>500</v>
      </c>
      <c r="I4319" s="6">
        <f>+I4318+G4319-H4319</f>
        <v>402195.19000000012</v>
      </c>
      <c r="J4319" s="20" t="s">
        <v>7104</v>
      </c>
      <c r="K4319" s="34" t="s">
        <v>5606</v>
      </c>
    </row>
    <row r="4320" spans="1:11" x14ac:dyDescent="0.2">
      <c r="A4320" s="105">
        <v>43283</v>
      </c>
      <c r="B4320" s="7">
        <v>8679</v>
      </c>
      <c r="C4320" s="20" t="s">
        <v>7114</v>
      </c>
      <c r="D4320" s="6">
        <v>500</v>
      </c>
      <c r="E4320" s="6"/>
      <c r="F4320" s="6">
        <f>E4320*0.05</f>
        <v>0</v>
      </c>
      <c r="G4320" s="6"/>
      <c r="H4320" s="31">
        <f>D4320-F4320</f>
        <v>500</v>
      </c>
      <c r="I4320" s="6">
        <f>+I4319+G4320-H4320</f>
        <v>401695.19000000012</v>
      </c>
      <c r="J4320" s="20" t="s">
        <v>7104</v>
      </c>
      <c r="K4320" s="87" t="s">
        <v>7109</v>
      </c>
    </row>
    <row r="4321" spans="1:11" x14ac:dyDescent="0.2">
      <c r="A4321" s="105">
        <v>43283</v>
      </c>
      <c r="B4321" s="7">
        <v>8680</v>
      </c>
      <c r="C4321" s="20" t="s">
        <v>7113</v>
      </c>
      <c r="D4321" s="6">
        <v>2300</v>
      </c>
      <c r="E4321" s="6"/>
      <c r="F4321" s="6">
        <f>E4321*0.05</f>
        <v>0</v>
      </c>
      <c r="G4321" s="6"/>
      <c r="H4321" s="5">
        <f>D4321-F4321</f>
        <v>2300</v>
      </c>
      <c r="I4321" s="6">
        <f>+I4320+G4321-H4321</f>
        <v>399395.19000000012</v>
      </c>
      <c r="J4321" s="20" t="s">
        <v>7104</v>
      </c>
      <c r="K4321" s="34" t="s">
        <v>5606</v>
      </c>
    </row>
    <row r="4322" spans="1:11" x14ac:dyDescent="0.2">
      <c r="A4322" s="105">
        <v>43283</v>
      </c>
      <c r="B4322" s="7">
        <v>8681</v>
      </c>
      <c r="C4322" s="20" t="s">
        <v>5790</v>
      </c>
      <c r="D4322" s="6"/>
      <c r="E4322" s="6"/>
      <c r="F4322" s="6">
        <f>E4322*0.05</f>
        <v>0</v>
      </c>
      <c r="G4322" s="6"/>
      <c r="H4322" s="5">
        <f>D4322-F4322</f>
        <v>0</v>
      </c>
      <c r="I4322" s="6">
        <f>+I4321+G4322-H4322</f>
        <v>399395.19000000012</v>
      </c>
      <c r="J4322" s="20" t="s">
        <v>5790</v>
      </c>
      <c r="K4322" s="7"/>
    </row>
    <row r="4323" spans="1:11" x14ac:dyDescent="0.2">
      <c r="A4323" s="105">
        <v>43283</v>
      </c>
      <c r="B4323" s="7">
        <v>8682</v>
      </c>
      <c r="C4323" s="20" t="s">
        <v>7112</v>
      </c>
      <c r="D4323" s="6">
        <v>1200</v>
      </c>
      <c r="E4323" s="6"/>
      <c r="F4323" s="6">
        <f>E4323*0.05</f>
        <v>0</v>
      </c>
      <c r="G4323" s="6"/>
      <c r="H4323" s="5">
        <f>D4323-F4323</f>
        <v>1200</v>
      </c>
      <c r="I4323" s="6">
        <f>+I4322+G4323-H4323</f>
        <v>398195.19000000012</v>
      </c>
      <c r="J4323" s="20" t="s">
        <v>7104</v>
      </c>
      <c r="K4323" s="34" t="s">
        <v>5606</v>
      </c>
    </row>
    <row r="4324" spans="1:11" x14ac:dyDescent="0.2">
      <c r="A4324" s="105">
        <v>43283</v>
      </c>
      <c r="B4324" s="7">
        <v>8683</v>
      </c>
      <c r="C4324" s="20" t="s">
        <v>7111</v>
      </c>
      <c r="D4324" s="6">
        <v>1300</v>
      </c>
      <c r="E4324" s="6"/>
      <c r="F4324" s="6">
        <f>E4324*0.05</f>
        <v>0</v>
      </c>
      <c r="G4324" s="6"/>
      <c r="H4324" s="31">
        <f>D4324-F4324</f>
        <v>1300</v>
      </c>
      <c r="I4324" s="6">
        <f>+I4323+G4324-H4324</f>
        <v>396895.19000000012</v>
      </c>
      <c r="J4324" s="20" t="s">
        <v>7104</v>
      </c>
      <c r="K4324" s="34" t="s">
        <v>5606</v>
      </c>
    </row>
    <row r="4325" spans="1:11" x14ac:dyDescent="0.2">
      <c r="A4325" s="105">
        <v>43283</v>
      </c>
      <c r="B4325" s="7">
        <v>8684</v>
      </c>
      <c r="C4325" s="20" t="s">
        <v>6343</v>
      </c>
      <c r="D4325" s="6">
        <v>500</v>
      </c>
      <c r="E4325" s="6"/>
      <c r="F4325" s="6">
        <f>E4325*0.05</f>
        <v>0</v>
      </c>
      <c r="G4325" s="6"/>
      <c r="H4325" s="5">
        <f>D4325-F4325</f>
        <v>500</v>
      </c>
      <c r="I4325" s="6">
        <f>+I4324+G4325-H4325</f>
        <v>396395.19000000012</v>
      </c>
      <c r="J4325" s="20" t="s">
        <v>7104</v>
      </c>
      <c r="K4325" s="34" t="s">
        <v>5606</v>
      </c>
    </row>
    <row r="4326" spans="1:11" x14ac:dyDescent="0.2">
      <c r="A4326" s="105">
        <v>43283</v>
      </c>
      <c r="B4326" s="7">
        <v>8685</v>
      </c>
      <c r="C4326" s="20" t="s">
        <v>5790</v>
      </c>
      <c r="D4326" s="6"/>
      <c r="E4326" s="6"/>
      <c r="F4326" s="6">
        <f>E4326*0.05</f>
        <v>0</v>
      </c>
      <c r="G4326" s="6"/>
      <c r="H4326" s="5">
        <f>D4326-F4326</f>
        <v>0</v>
      </c>
      <c r="I4326" s="6">
        <f>+I4325+G4326-H4326</f>
        <v>396395.19000000012</v>
      </c>
      <c r="J4326" s="20" t="s">
        <v>5790</v>
      </c>
      <c r="K4326" s="34"/>
    </row>
    <row r="4327" spans="1:11" x14ac:dyDescent="0.2">
      <c r="A4327" s="105">
        <v>43283</v>
      </c>
      <c r="B4327" s="7">
        <v>8686</v>
      </c>
      <c r="C4327" s="20" t="s">
        <v>5790</v>
      </c>
      <c r="D4327" s="6"/>
      <c r="E4327" s="6"/>
      <c r="F4327" s="6">
        <f>E4327*0.05</f>
        <v>0</v>
      </c>
      <c r="G4327" s="6"/>
      <c r="H4327" s="5">
        <f>D4327-F4327</f>
        <v>0</v>
      </c>
      <c r="I4327" s="6">
        <f>+I4326+G4327-H4327</f>
        <v>396395.19000000012</v>
      </c>
      <c r="J4327" s="20" t="s">
        <v>5790</v>
      </c>
      <c r="K4327" s="7"/>
    </row>
    <row r="4328" spans="1:11" x14ac:dyDescent="0.2">
      <c r="A4328" s="105">
        <v>43283</v>
      </c>
      <c r="B4328" s="7">
        <v>8687</v>
      </c>
      <c r="C4328" s="20" t="s">
        <v>7110</v>
      </c>
      <c r="D4328" s="6">
        <v>900</v>
      </c>
      <c r="E4328" s="6"/>
      <c r="F4328" s="6">
        <f>E4328*0.05</f>
        <v>0</v>
      </c>
      <c r="G4328" s="6"/>
      <c r="H4328" s="5">
        <f>D4328-F4328</f>
        <v>900</v>
      </c>
      <c r="I4328" s="6">
        <f>+I4327+G4328-H4328</f>
        <v>395495.19000000012</v>
      </c>
      <c r="J4328" s="20" t="s">
        <v>7104</v>
      </c>
      <c r="K4328" s="87" t="s">
        <v>7109</v>
      </c>
    </row>
    <row r="4329" spans="1:11" x14ac:dyDescent="0.2">
      <c r="A4329" s="105">
        <v>43283</v>
      </c>
      <c r="B4329" s="7">
        <v>8688</v>
      </c>
      <c r="C4329" s="20" t="s">
        <v>7108</v>
      </c>
      <c r="D4329" s="6">
        <v>1500</v>
      </c>
      <c r="E4329" s="6"/>
      <c r="F4329" s="6">
        <f>E4329*0.05</f>
        <v>0</v>
      </c>
      <c r="G4329" s="6"/>
      <c r="H4329" s="5">
        <f>D4329-F4329</f>
        <v>1500</v>
      </c>
      <c r="I4329" s="6">
        <f>+I4328+G4329-H4329</f>
        <v>393995.19000000012</v>
      </c>
      <c r="J4329" s="20" t="s">
        <v>7104</v>
      </c>
      <c r="K4329" s="34" t="s">
        <v>5606</v>
      </c>
    </row>
    <row r="4330" spans="1:11" x14ac:dyDescent="0.2">
      <c r="A4330" s="105">
        <v>43285</v>
      </c>
      <c r="B4330" s="7">
        <v>8689</v>
      </c>
      <c r="C4330" s="19" t="s">
        <v>7107</v>
      </c>
      <c r="D4330" s="6">
        <v>1298</v>
      </c>
      <c r="E4330" s="6">
        <v>1100</v>
      </c>
      <c r="F4330" s="6">
        <f>E4330*0.05</f>
        <v>55</v>
      </c>
      <c r="G4330" s="6"/>
      <c r="H4330" s="31">
        <f>D4330-F4330</f>
        <v>1243</v>
      </c>
      <c r="I4330" s="6">
        <f>+I4329+G4330-H4330</f>
        <v>392752.19000000012</v>
      </c>
      <c r="J4330" s="20" t="s">
        <v>5053</v>
      </c>
      <c r="K4330" s="34" t="s">
        <v>5606</v>
      </c>
    </row>
    <row r="4331" spans="1:11" x14ac:dyDescent="0.2">
      <c r="A4331" s="105">
        <v>43285</v>
      </c>
      <c r="B4331" s="7">
        <v>8690</v>
      </c>
      <c r="C4331" s="19" t="s">
        <v>6478</v>
      </c>
      <c r="D4331" s="6">
        <v>7512</v>
      </c>
      <c r="E4331" s="6">
        <v>7512</v>
      </c>
      <c r="F4331" s="6">
        <f>E4331*0.05</f>
        <v>375.6</v>
      </c>
      <c r="G4331" s="6"/>
      <c r="H4331" s="31">
        <f>D4331-F4331</f>
        <v>7136.4</v>
      </c>
      <c r="I4331" s="6">
        <f>+I4330+G4331-H4331</f>
        <v>385615.7900000001</v>
      </c>
      <c r="J4331" s="19" t="s">
        <v>7023</v>
      </c>
      <c r="K4331" s="34" t="s">
        <v>5606</v>
      </c>
    </row>
    <row r="4332" spans="1:11" x14ac:dyDescent="0.2">
      <c r="A4332" s="105">
        <v>43286</v>
      </c>
      <c r="B4332" s="7">
        <v>8691</v>
      </c>
      <c r="C4332" s="20" t="s">
        <v>5898</v>
      </c>
      <c r="D4332" s="6">
        <v>1600</v>
      </c>
      <c r="E4332" s="6"/>
      <c r="F4332" s="6">
        <f>E4332*0.05</f>
        <v>0</v>
      </c>
      <c r="G4332" s="6"/>
      <c r="H4332" s="31">
        <f>D4332-F4332</f>
        <v>1600</v>
      </c>
      <c r="I4332" s="6">
        <f>+I4331+G4332-H4332</f>
        <v>384015.7900000001</v>
      </c>
      <c r="J4332" s="20" t="s">
        <v>48</v>
      </c>
      <c r="K4332" s="34" t="s">
        <v>5606</v>
      </c>
    </row>
    <row r="4333" spans="1:11" x14ac:dyDescent="0.2">
      <c r="A4333" s="105">
        <v>43286</v>
      </c>
      <c r="B4333" s="7">
        <v>8692</v>
      </c>
      <c r="C4333" s="20" t="s">
        <v>7040</v>
      </c>
      <c r="D4333" s="6">
        <v>4700</v>
      </c>
      <c r="E4333" s="6">
        <v>4700</v>
      </c>
      <c r="F4333" s="6">
        <f>E4333*0.05</f>
        <v>235</v>
      </c>
      <c r="G4333" s="6"/>
      <c r="H4333" s="31">
        <f>D4333-F4333</f>
        <v>4465</v>
      </c>
      <c r="I4333" s="6">
        <f>+I4332+G4333-H4333</f>
        <v>379550.7900000001</v>
      </c>
      <c r="J4333" s="20" t="s">
        <v>5791</v>
      </c>
      <c r="K4333" s="34" t="s">
        <v>5606</v>
      </c>
    </row>
    <row r="4334" spans="1:11" x14ac:dyDescent="0.2">
      <c r="A4334" s="105">
        <v>43286</v>
      </c>
      <c r="B4334" s="7">
        <v>8693</v>
      </c>
      <c r="C4334" s="20" t="s">
        <v>7106</v>
      </c>
      <c r="D4334" s="6">
        <v>2200</v>
      </c>
      <c r="E4334" s="6"/>
      <c r="F4334" s="6">
        <f>E4334*0.05</f>
        <v>0</v>
      </c>
      <c r="G4334" s="6"/>
      <c r="H4334" s="31">
        <f>D4334-F4334</f>
        <v>2200</v>
      </c>
      <c r="I4334" s="6">
        <f>+I4333+G4334-H4334</f>
        <v>377350.7900000001</v>
      </c>
      <c r="J4334" s="20" t="s">
        <v>6798</v>
      </c>
      <c r="K4334" s="34" t="s">
        <v>5606</v>
      </c>
    </row>
    <row r="4335" spans="1:11" x14ac:dyDescent="0.2">
      <c r="A4335" s="105">
        <v>43286</v>
      </c>
      <c r="B4335" s="7">
        <v>8694</v>
      </c>
      <c r="C4335" s="20" t="s">
        <v>7105</v>
      </c>
      <c r="D4335" s="6">
        <v>700</v>
      </c>
      <c r="E4335" s="6"/>
      <c r="F4335" s="6">
        <f>E4335*0.05</f>
        <v>0</v>
      </c>
      <c r="G4335" s="6"/>
      <c r="H4335" s="5">
        <f>D4335-F4335</f>
        <v>700</v>
      </c>
      <c r="I4335" s="6">
        <f>+I4334+G4335-H4335</f>
        <v>376650.7900000001</v>
      </c>
      <c r="J4335" s="20" t="s">
        <v>7104</v>
      </c>
      <c r="K4335" s="34" t="s">
        <v>5606</v>
      </c>
    </row>
    <row r="4336" spans="1:11" x14ac:dyDescent="0.2">
      <c r="A4336" s="105">
        <v>43286</v>
      </c>
      <c r="B4336" s="7">
        <v>8695</v>
      </c>
      <c r="C4336" s="19" t="s">
        <v>5550</v>
      </c>
      <c r="D4336" s="6">
        <v>687.3</v>
      </c>
      <c r="E4336" s="6">
        <v>687.3</v>
      </c>
      <c r="F4336" s="6">
        <f>E4336*0.05</f>
        <v>34.365000000000002</v>
      </c>
      <c r="G4336" s="6"/>
      <c r="H4336" s="31">
        <f>D4336-F4336</f>
        <v>652.93499999999995</v>
      </c>
      <c r="I4336" s="6">
        <f>+I4335+G4336-H4336</f>
        <v>375997.8550000001</v>
      </c>
      <c r="J4336" s="19" t="s">
        <v>48</v>
      </c>
      <c r="K4336" s="34" t="s">
        <v>5606</v>
      </c>
    </row>
    <row r="4337" spans="1:11" x14ac:dyDescent="0.2">
      <c r="A4337" s="105">
        <v>43287</v>
      </c>
      <c r="B4337" s="7">
        <v>8696</v>
      </c>
      <c r="C4337" s="19" t="s">
        <v>7076</v>
      </c>
      <c r="D4337" s="6">
        <v>370</v>
      </c>
      <c r="E4337" s="6"/>
      <c r="F4337" s="6">
        <f>E4337*0.05</f>
        <v>0</v>
      </c>
      <c r="G4337" s="6"/>
      <c r="H4337" s="31">
        <f>D4337-F4337</f>
        <v>370</v>
      </c>
      <c r="I4337" s="6">
        <f>+I4336+G4337-H4337</f>
        <v>375627.8550000001</v>
      </c>
      <c r="J4337" s="19" t="s">
        <v>7103</v>
      </c>
      <c r="K4337" s="34" t="s">
        <v>5606</v>
      </c>
    </row>
    <row r="4338" spans="1:11" x14ac:dyDescent="0.2">
      <c r="A4338" s="105">
        <v>43292</v>
      </c>
      <c r="B4338" s="7">
        <v>8697</v>
      </c>
      <c r="C4338" s="19" t="s">
        <v>6148</v>
      </c>
      <c r="D4338" s="6">
        <v>7000</v>
      </c>
      <c r="E4338" s="6"/>
      <c r="F4338" s="6">
        <f>E4338*0.05</f>
        <v>0</v>
      </c>
      <c r="G4338" s="6"/>
      <c r="H4338" s="31">
        <f>D4338-F4338</f>
        <v>7000</v>
      </c>
      <c r="I4338" s="6">
        <f>+I4337+G4338-H4338</f>
        <v>368627.8550000001</v>
      </c>
      <c r="J4338" s="19" t="s">
        <v>7102</v>
      </c>
      <c r="K4338" s="34" t="s">
        <v>5606</v>
      </c>
    </row>
    <row r="4339" spans="1:11" x14ac:dyDescent="0.2">
      <c r="A4339" s="105">
        <v>43292</v>
      </c>
      <c r="B4339" s="7">
        <v>8698</v>
      </c>
      <c r="C4339" s="19" t="s">
        <v>6452</v>
      </c>
      <c r="D4339" s="6">
        <v>1900</v>
      </c>
      <c r="E4339" s="6"/>
      <c r="F4339" s="6">
        <f>E4339*0.05</f>
        <v>0</v>
      </c>
      <c r="G4339" s="6"/>
      <c r="H4339" s="31">
        <f>D4339-F4339</f>
        <v>1900</v>
      </c>
      <c r="I4339" s="6">
        <f>+I4338+G4339-H4339</f>
        <v>366727.8550000001</v>
      </c>
      <c r="J4339" s="19" t="s">
        <v>6080</v>
      </c>
      <c r="K4339" s="34" t="s">
        <v>5606</v>
      </c>
    </row>
    <row r="4340" spans="1:11" x14ac:dyDescent="0.2">
      <c r="A4340" s="105">
        <v>43292</v>
      </c>
      <c r="B4340" s="7">
        <v>8699</v>
      </c>
      <c r="C4340" s="20" t="s">
        <v>5790</v>
      </c>
      <c r="D4340" s="6"/>
      <c r="E4340" s="6"/>
      <c r="F4340" s="6">
        <f>E4340*0.05</f>
        <v>0</v>
      </c>
      <c r="G4340" s="6"/>
      <c r="H4340" s="5">
        <f>D4340-F4340</f>
        <v>0</v>
      </c>
      <c r="I4340" s="6">
        <f>+I4339+G4340-H4340</f>
        <v>366727.8550000001</v>
      </c>
      <c r="J4340" s="20" t="s">
        <v>5790</v>
      </c>
      <c r="K4340" s="34" t="s">
        <v>5606</v>
      </c>
    </row>
    <row r="4341" spans="1:11" x14ac:dyDescent="0.2">
      <c r="A4341" s="105">
        <v>43292</v>
      </c>
      <c r="B4341" s="7">
        <v>8700</v>
      </c>
      <c r="C4341" s="20" t="s">
        <v>7098</v>
      </c>
      <c r="D4341" s="6">
        <v>5725</v>
      </c>
      <c r="E4341" s="6"/>
      <c r="F4341" s="6">
        <f>E4341*0.05</f>
        <v>0</v>
      </c>
      <c r="G4341" s="6"/>
      <c r="H4341" s="31">
        <f>D4341-F4341</f>
        <v>5725</v>
      </c>
      <c r="I4341" s="6">
        <f>+I4340+G4341-H4341</f>
        <v>361002.8550000001</v>
      </c>
      <c r="J4341" s="20" t="s">
        <v>22</v>
      </c>
      <c r="K4341" s="34" t="s">
        <v>5606</v>
      </c>
    </row>
    <row r="4342" spans="1:11" x14ac:dyDescent="0.2">
      <c r="A4342" s="105">
        <v>43292</v>
      </c>
      <c r="B4342" s="7">
        <v>8701</v>
      </c>
      <c r="C4342" s="20" t="s">
        <v>5897</v>
      </c>
      <c r="D4342" s="6">
        <v>1500</v>
      </c>
      <c r="E4342" s="6"/>
      <c r="F4342" s="6">
        <f>E4342*0.05</f>
        <v>0</v>
      </c>
      <c r="G4342" s="6"/>
      <c r="H4342" s="31">
        <f>D4342-F4342</f>
        <v>1500</v>
      </c>
      <c r="I4342" s="6">
        <f>+I4341+G4342-H4342</f>
        <v>359502.8550000001</v>
      </c>
      <c r="J4342" s="20" t="s">
        <v>7089</v>
      </c>
      <c r="K4342" s="34" t="s">
        <v>5606</v>
      </c>
    </row>
    <row r="4343" spans="1:11" x14ac:dyDescent="0.2">
      <c r="A4343" s="105">
        <v>43293</v>
      </c>
      <c r="B4343" s="7">
        <v>8702</v>
      </c>
      <c r="C4343" s="19" t="s">
        <v>7101</v>
      </c>
      <c r="D4343" s="6">
        <v>3000</v>
      </c>
      <c r="E4343" s="6"/>
      <c r="F4343" s="6">
        <f>E4343*0.05</f>
        <v>0</v>
      </c>
      <c r="G4343" s="6"/>
      <c r="H4343" s="31">
        <f>D4343-F4343</f>
        <v>3000</v>
      </c>
      <c r="I4343" s="6">
        <f>+I4342+G4343-H4343</f>
        <v>356502.8550000001</v>
      </c>
      <c r="J4343" s="19" t="s">
        <v>7100</v>
      </c>
      <c r="K4343" s="34" t="s">
        <v>5606</v>
      </c>
    </row>
    <row r="4344" spans="1:11" x14ac:dyDescent="0.2">
      <c r="A4344" s="105">
        <v>43294</v>
      </c>
      <c r="B4344" s="7">
        <v>8703</v>
      </c>
      <c r="C4344" s="19" t="s">
        <v>5929</v>
      </c>
      <c r="D4344" s="6">
        <v>500</v>
      </c>
      <c r="E4344" s="6"/>
      <c r="F4344" s="6">
        <f>E4344*0.05</f>
        <v>0</v>
      </c>
      <c r="G4344" s="6"/>
      <c r="H4344" s="31">
        <f>D4344-F4344</f>
        <v>500</v>
      </c>
      <c r="I4344" s="6">
        <f>+I4343+G4344-H4344</f>
        <v>356002.8550000001</v>
      </c>
      <c r="J4344" s="19" t="s">
        <v>7099</v>
      </c>
      <c r="K4344" s="34" t="s">
        <v>5606</v>
      </c>
    </row>
    <row r="4345" spans="1:11" x14ac:dyDescent="0.2">
      <c r="A4345" s="105">
        <v>43294</v>
      </c>
      <c r="B4345" s="7">
        <v>8704</v>
      </c>
      <c r="C4345" s="19" t="s">
        <v>7040</v>
      </c>
      <c r="D4345" s="6">
        <v>4700</v>
      </c>
      <c r="E4345" s="6">
        <v>4700</v>
      </c>
      <c r="F4345" s="6">
        <f>E4345*0.05</f>
        <v>235</v>
      </c>
      <c r="G4345" s="6"/>
      <c r="H4345" s="31">
        <f>D4345-F4345</f>
        <v>4465</v>
      </c>
      <c r="I4345" s="6">
        <f>+I4344+G4345-H4345</f>
        <v>351537.8550000001</v>
      </c>
      <c r="J4345" s="19" t="s">
        <v>5791</v>
      </c>
      <c r="K4345" s="34" t="s">
        <v>5606</v>
      </c>
    </row>
    <row r="4346" spans="1:11" x14ac:dyDescent="0.2">
      <c r="A4346" s="105">
        <v>43294</v>
      </c>
      <c r="B4346" s="7">
        <v>8705</v>
      </c>
      <c r="C4346" s="19" t="s">
        <v>7098</v>
      </c>
      <c r="D4346" s="6">
        <v>600</v>
      </c>
      <c r="E4346" s="6"/>
      <c r="F4346" s="6">
        <f>E4346*0.05</f>
        <v>0</v>
      </c>
      <c r="G4346" s="6"/>
      <c r="H4346" s="31">
        <f>D4346-F4346</f>
        <v>600</v>
      </c>
      <c r="I4346" s="6">
        <f>+I4345+G4346-H4346</f>
        <v>350937.8550000001</v>
      </c>
      <c r="J4346" s="19" t="s">
        <v>22</v>
      </c>
      <c r="K4346" s="34" t="s">
        <v>5606</v>
      </c>
    </row>
    <row r="4347" spans="1:11" x14ac:dyDescent="0.2">
      <c r="A4347" s="105">
        <v>43294</v>
      </c>
      <c r="B4347" s="7">
        <v>8706</v>
      </c>
      <c r="C4347" s="19" t="s">
        <v>418</v>
      </c>
      <c r="D4347" s="6">
        <v>2500</v>
      </c>
      <c r="E4347" s="6"/>
      <c r="F4347" s="6">
        <f>E4347*0.05</f>
        <v>0</v>
      </c>
      <c r="G4347" s="6"/>
      <c r="H4347" s="31">
        <f>D4347-F4347</f>
        <v>2500</v>
      </c>
      <c r="I4347" s="6">
        <f>+I4346+G4347-H4347</f>
        <v>348437.8550000001</v>
      </c>
      <c r="J4347" s="19" t="s">
        <v>6080</v>
      </c>
      <c r="K4347" s="34" t="s">
        <v>5606</v>
      </c>
    </row>
    <row r="4348" spans="1:11" x14ac:dyDescent="0.2">
      <c r="A4348" s="105">
        <v>43297</v>
      </c>
      <c r="B4348" s="7">
        <v>8707</v>
      </c>
      <c r="C4348" s="19" t="s">
        <v>6900</v>
      </c>
      <c r="D4348" s="6">
        <v>4500</v>
      </c>
      <c r="E4348" s="6"/>
      <c r="F4348" s="6">
        <f>E4348*0.05</f>
        <v>0</v>
      </c>
      <c r="G4348" s="6"/>
      <c r="H4348" s="31">
        <f>D4348-F4348</f>
        <v>4500</v>
      </c>
      <c r="I4348" s="6">
        <f>+I4347+G4348-H4348</f>
        <v>343937.8550000001</v>
      </c>
      <c r="J4348" s="19" t="s">
        <v>7097</v>
      </c>
      <c r="K4348" s="34" t="s">
        <v>5606</v>
      </c>
    </row>
    <row r="4349" spans="1:11" x14ac:dyDescent="0.2">
      <c r="A4349" s="105">
        <v>43300</v>
      </c>
      <c r="B4349" s="7"/>
      <c r="C4349" s="20" t="s">
        <v>6097</v>
      </c>
      <c r="D4349" s="6"/>
      <c r="E4349" s="6"/>
      <c r="F4349" s="6">
        <f>E4349*0.05</f>
        <v>0</v>
      </c>
      <c r="G4349" s="6">
        <v>714068.17</v>
      </c>
      <c r="H4349" s="5">
        <f>D4349-F4349</f>
        <v>0</v>
      </c>
      <c r="I4349" s="6">
        <f>+I4348+G4349-H4349</f>
        <v>1058006.0250000001</v>
      </c>
      <c r="J4349" s="19"/>
      <c r="K4349" s="7"/>
    </row>
    <row r="4350" spans="1:11" x14ac:dyDescent="0.2">
      <c r="A4350" s="105">
        <v>43301</v>
      </c>
      <c r="B4350" s="7">
        <v>8708</v>
      </c>
      <c r="C4350" s="19" t="s">
        <v>7040</v>
      </c>
      <c r="D4350" s="6">
        <v>4700</v>
      </c>
      <c r="E4350" s="6">
        <v>4700</v>
      </c>
      <c r="F4350" s="6">
        <f>E4350*0.05</f>
        <v>235</v>
      </c>
      <c r="G4350" s="6"/>
      <c r="H4350" s="31">
        <f>D4350-F4350</f>
        <v>4465</v>
      </c>
      <c r="I4350" s="6">
        <f>+I4349+G4350-H4350</f>
        <v>1053541.0250000001</v>
      </c>
      <c r="J4350" s="19" t="s">
        <v>5791</v>
      </c>
      <c r="K4350" s="34" t="s">
        <v>5606</v>
      </c>
    </row>
    <row r="4351" spans="1:11" x14ac:dyDescent="0.2">
      <c r="A4351" s="105">
        <v>43301</v>
      </c>
      <c r="B4351" s="7">
        <v>8709</v>
      </c>
      <c r="C4351" s="19" t="s">
        <v>6871</v>
      </c>
      <c r="D4351" s="6">
        <v>20000</v>
      </c>
      <c r="E4351" s="6">
        <v>20000</v>
      </c>
      <c r="F4351" s="6">
        <f>E4351*0.05</f>
        <v>1000</v>
      </c>
      <c r="G4351" s="6"/>
      <c r="H4351" s="31">
        <f>D4351-F4351</f>
        <v>19000</v>
      </c>
      <c r="I4351" s="6">
        <f>+I4350+G4351-H4351</f>
        <v>1034541.0250000001</v>
      </c>
      <c r="J4351" s="19" t="s">
        <v>6870</v>
      </c>
      <c r="K4351" s="34" t="s">
        <v>5606</v>
      </c>
    </row>
    <row r="4352" spans="1:11" x14ac:dyDescent="0.2">
      <c r="A4352" s="105">
        <v>43304</v>
      </c>
      <c r="B4352" s="7"/>
      <c r="C4352" s="20" t="s">
        <v>5836</v>
      </c>
      <c r="D4352" s="6">
        <v>497600</v>
      </c>
      <c r="E4352" s="6"/>
      <c r="F4352" s="6">
        <f>E4352*0.05</f>
        <v>0</v>
      </c>
      <c r="G4352" s="6"/>
      <c r="H4352" s="31">
        <f>D4352-F4352</f>
        <v>497600</v>
      </c>
      <c r="I4352" s="6">
        <f>+I4351+G4352-H4352</f>
        <v>536941.02500000014</v>
      </c>
      <c r="J4352" s="19"/>
      <c r="K4352" s="7"/>
    </row>
    <row r="4353" spans="1:17" x14ac:dyDescent="0.2">
      <c r="A4353" s="105">
        <v>43306</v>
      </c>
      <c r="B4353" s="7">
        <v>8710</v>
      </c>
      <c r="C4353" s="20" t="s">
        <v>6343</v>
      </c>
      <c r="D4353" s="6">
        <v>7600</v>
      </c>
      <c r="E4353" s="6"/>
      <c r="F4353" s="6">
        <f>E4353*0.05</f>
        <v>0</v>
      </c>
      <c r="G4353" s="6"/>
      <c r="H4353" s="31">
        <f>D4353-F4353</f>
        <v>7600</v>
      </c>
      <c r="I4353" s="6">
        <f>+I4352+G4353-H4353</f>
        <v>529341.02500000014</v>
      </c>
      <c r="J4353" s="19" t="s">
        <v>6798</v>
      </c>
      <c r="K4353" s="34" t="s">
        <v>5606</v>
      </c>
    </row>
    <row r="4354" spans="1:17" x14ac:dyDescent="0.2">
      <c r="A4354" s="105">
        <v>43306</v>
      </c>
      <c r="B4354" s="7">
        <v>8711</v>
      </c>
      <c r="C4354" s="19" t="s">
        <v>6701</v>
      </c>
      <c r="D4354" s="6">
        <v>10000</v>
      </c>
      <c r="E4354" s="6"/>
      <c r="F4354" s="6">
        <f>E4354*0.05</f>
        <v>0</v>
      </c>
      <c r="G4354" s="6"/>
      <c r="H4354" s="31">
        <f>D4354-F4354</f>
        <v>10000</v>
      </c>
      <c r="I4354" s="6">
        <f>+I4353+G4354-H4354</f>
        <v>519341.02500000014</v>
      </c>
      <c r="J4354" s="19" t="s">
        <v>6549</v>
      </c>
      <c r="K4354" s="34" t="s">
        <v>5606</v>
      </c>
    </row>
    <row r="4355" spans="1:17" x14ac:dyDescent="0.2">
      <c r="A4355" s="105">
        <v>43306</v>
      </c>
      <c r="B4355" s="7">
        <v>8712</v>
      </c>
      <c r="C4355" s="19" t="s">
        <v>5499</v>
      </c>
      <c r="D4355" s="6">
        <v>6335</v>
      </c>
      <c r="E4355" s="6"/>
      <c r="F4355" s="6">
        <f>E4355*0.05</f>
        <v>0</v>
      </c>
      <c r="G4355" s="6"/>
      <c r="H4355" s="31">
        <f>D4355-F4355</f>
        <v>6335</v>
      </c>
      <c r="I4355" s="6">
        <f>+I4354+G4355-H4355</f>
        <v>513006.02500000014</v>
      </c>
      <c r="J4355" s="19" t="s">
        <v>7096</v>
      </c>
      <c r="K4355" s="34" t="s">
        <v>5606</v>
      </c>
    </row>
    <row r="4356" spans="1:17" x14ac:dyDescent="0.2">
      <c r="A4356" s="105">
        <v>43306</v>
      </c>
      <c r="B4356" s="7">
        <v>8713</v>
      </c>
      <c r="C4356" s="19" t="s">
        <v>7095</v>
      </c>
      <c r="D4356" s="6">
        <v>6000</v>
      </c>
      <c r="E4356" s="6"/>
      <c r="F4356" s="6">
        <f>E4356*0.05</f>
        <v>0</v>
      </c>
      <c r="G4356" s="6"/>
      <c r="H4356" s="5">
        <f>D4356-F4356</f>
        <v>6000</v>
      </c>
      <c r="I4356" s="6">
        <f>+I4355+G4356-H4356</f>
        <v>507006.02500000014</v>
      </c>
      <c r="J4356" s="19" t="s">
        <v>6798</v>
      </c>
      <c r="K4356" s="34" t="s">
        <v>5606</v>
      </c>
    </row>
    <row r="4357" spans="1:17" x14ac:dyDescent="0.2">
      <c r="A4357" s="105">
        <v>43306</v>
      </c>
      <c r="B4357" s="7">
        <v>8714</v>
      </c>
      <c r="C4357" s="20" t="s">
        <v>267</v>
      </c>
      <c r="D4357" s="6">
        <v>765</v>
      </c>
      <c r="E4357" s="6"/>
      <c r="F4357" s="6">
        <f>E4357*0.05</f>
        <v>0</v>
      </c>
      <c r="G4357" s="6"/>
      <c r="H4357" s="31">
        <f>D4357-F4357</f>
        <v>765</v>
      </c>
      <c r="I4357" s="6">
        <f>+I4356+G4357-H4357</f>
        <v>506241.02500000014</v>
      </c>
      <c r="J4357" s="20" t="s">
        <v>7094</v>
      </c>
      <c r="K4357" s="34" t="s">
        <v>5606</v>
      </c>
    </row>
    <row r="4358" spans="1:17" x14ac:dyDescent="0.2">
      <c r="A4358" s="105">
        <v>43307</v>
      </c>
      <c r="B4358" s="7">
        <v>8715</v>
      </c>
      <c r="C4358" s="19" t="s">
        <v>5790</v>
      </c>
      <c r="D4358" s="6"/>
      <c r="E4358" s="6"/>
      <c r="F4358" s="6">
        <f>E4358*0.05</f>
        <v>0</v>
      </c>
      <c r="G4358" s="6"/>
      <c r="H4358" s="5">
        <f>D4358-F4358</f>
        <v>0</v>
      </c>
      <c r="I4358" s="6">
        <f>+I4357+G4358-H4358</f>
        <v>506241.02500000014</v>
      </c>
      <c r="J4358" s="19" t="s">
        <v>5790</v>
      </c>
      <c r="K4358" s="7"/>
    </row>
    <row r="4359" spans="1:17" x14ac:dyDescent="0.2">
      <c r="A4359" s="105">
        <v>43307</v>
      </c>
      <c r="B4359" s="7">
        <v>8716</v>
      </c>
      <c r="C4359" s="19" t="s">
        <v>7093</v>
      </c>
      <c r="D4359" s="6">
        <v>2450</v>
      </c>
      <c r="E4359" s="6"/>
      <c r="F4359" s="6">
        <f>E4359*0.05</f>
        <v>0</v>
      </c>
      <c r="G4359" s="6"/>
      <c r="H4359" s="5">
        <f>D4359-F4359</f>
        <v>2450</v>
      </c>
      <c r="I4359" s="6">
        <f>+I4358+G4359-H4359</f>
        <v>503791.02500000014</v>
      </c>
      <c r="J4359" s="19" t="s">
        <v>7092</v>
      </c>
      <c r="K4359" s="34" t="s">
        <v>5606</v>
      </c>
    </row>
    <row r="4360" spans="1:17" x14ac:dyDescent="0.2">
      <c r="A4360" s="105">
        <v>43308</v>
      </c>
      <c r="B4360" s="7">
        <v>8717</v>
      </c>
      <c r="C4360" s="19" t="s">
        <v>7040</v>
      </c>
      <c r="D4360" s="6">
        <v>4700</v>
      </c>
      <c r="E4360" s="6">
        <v>4700</v>
      </c>
      <c r="F4360" s="6">
        <f>E4360*0.05</f>
        <v>235</v>
      </c>
      <c r="G4360" s="6"/>
      <c r="H4360" s="5">
        <f>D4360-F4360</f>
        <v>4465</v>
      </c>
      <c r="I4360" s="6">
        <f>+I4359+G4360-H4360</f>
        <v>499326.02500000014</v>
      </c>
      <c r="J4360" s="19" t="s">
        <v>5791</v>
      </c>
      <c r="K4360" s="34" t="s">
        <v>5606</v>
      </c>
    </row>
    <row r="4361" spans="1:17" x14ac:dyDescent="0.2">
      <c r="A4361" s="105">
        <v>43308</v>
      </c>
      <c r="B4361" s="7">
        <v>8718</v>
      </c>
      <c r="C4361" s="19" t="s">
        <v>5790</v>
      </c>
      <c r="D4361" s="6"/>
      <c r="E4361" s="6"/>
      <c r="F4361" s="6">
        <f>E4361*0.05</f>
        <v>0</v>
      </c>
      <c r="G4361" s="6"/>
      <c r="H4361" s="5">
        <f>D4361-F4361</f>
        <v>0</v>
      </c>
      <c r="I4361" s="6">
        <f>+I4360+G4361-H4361</f>
        <v>499326.02500000014</v>
      </c>
      <c r="J4361" s="19" t="s">
        <v>5790</v>
      </c>
      <c r="K4361" s="7"/>
    </row>
    <row r="4362" spans="1:17" x14ac:dyDescent="0.2">
      <c r="A4362" s="105">
        <v>43308</v>
      </c>
      <c r="B4362" s="7">
        <v>8719</v>
      </c>
      <c r="C4362" s="19" t="s">
        <v>7091</v>
      </c>
      <c r="D4362" s="6">
        <v>1000</v>
      </c>
      <c r="E4362" s="6"/>
      <c r="F4362" s="6">
        <f>E4362*0.05</f>
        <v>0</v>
      </c>
      <c r="G4362" s="6"/>
      <c r="H4362" s="5">
        <f>D4362-F4362</f>
        <v>1000</v>
      </c>
      <c r="I4362" s="6">
        <f>+I4361+G4362-H4362</f>
        <v>498326.02500000014</v>
      </c>
      <c r="J4362" s="19" t="s">
        <v>7089</v>
      </c>
      <c r="K4362" s="34" t="s">
        <v>5606</v>
      </c>
    </row>
    <row r="4363" spans="1:17" x14ac:dyDescent="0.2">
      <c r="A4363" s="105">
        <v>43311</v>
      </c>
      <c r="B4363" s="7">
        <v>8720</v>
      </c>
      <c r="C4363" s="19" t="s">
        <v>5790</v>
      </c>
      <c r="D4363" s="6"/>
      <c r="E4363" s="6"/>
      <c r="F4363" s="6">
        <f>E4363*0.05</f>
        <v>0</v>
      </c>
      <c r="G4363" s="6"/>
      <c r="H4363" s="5">
        <f>D4363-F4363</f>
        <v>0</v>
      </c>
      <c r="I4363" s="6">
        <f>+I4362+G4363-H4363</f>
        <v>498326.02500000014</v>
      </c>
      <c r="J4363" s="19" t="s">
        <v>5790</v>
      </c>
      <c r="K4363" s="7"/>
    </row>
    <row r="4364" spans="1:17" x14ac:dyDescent="0.2">
      <c r="A4364" s="105">
        <v>43311</v>
      </c>
      <c r="B4364" s="7">
        <v>8721</v>
      </c>
      <c r="C4364" s="19" t="s">
        <v>7090</v>
      </c>
      <c r="D4364" s="6">
        <v>2500</v>
      </c>
      <c r="E4364" s="6"/>
      <c r="F4364" s="6">
        <f>E4364*0.05</f>
        <v>0</v>
      </c>
      <c r="G4364" s="6"/>
      <c r="H4364" s="31">
        <f>D4364-F4364</f>
        <v>2500</v>
      </c>
      <c r="I4364" s="6">
        <f>+I4363+G4364-H4364</f>
        <v>495826.02500000014</v>
      </c>
      <c r="J4364" s="19" t="s">
        <v>7089</v>
      </c>
      <c r="K4364" s="34" t="s">
        <v>5606</v>
      </c>
    </row>
    <row r="4365" spans="1:17" x14ac:dyDescent="0.2">
      <c r="A4365" s="105"/>
      <c r="B4365" s="7"/>
      <c r="C4365" s="20" t="s">
        <v>7088</v>
      </c>
      <c r="D4365" s="6"/>
      <c r="E4365" s="6"/>
      <c r="F4365" s="6"/>
      <c r="G4365" s="6">
        <v>13121.23</v>
      </c>
      <c r="H4365" s="31">
        <f>D4365-F4365</f>
        <v>0</v>
      </c>
      <c r="I4365" s="6">
        <f>+I4364+G4365-H4365</f>
        <v>508947.25500000012</v>
      </c>
      <c r="J4365" s="19"/>
      <c r="K4365" s="7"/>
    </row>
    <row r="4366" spans="1:17" x14ac:dyDescent="0.2">
      <c r="A4366" s="19"/>
      <c r="B4366" s="7"/>
      <c r="C4366" s="20" t="s">
        <v>7087</v>
      </c>
      <c r="D4366" s="6">
        <v>5222.1899999999996</v>
      </c>
      <c r="E4366" s="6"/>
      <c r="F4366" s="6">
        <f>E4366*0.05</f>
        <v>0</v>
      </c>
      <c r="G4366" s="6"/>
      <c r="H4366" s="5">
        <f>D4366-F4366</f>
        <v>5222.1899999999996</v>
      </c>
      <c r="I4366" s="6">
        <f>+I4365+G4366-H4366</f>
        <v>503725.06500000012</v>
      </c>
      <c r="J4366" s="19"/>
      <c r="K4366" s="7"/>
    </row>
    <row r="4367" spans="1:17" ht="15.75" x14ac:dyDescent="0.25">
      <c r="A4367" s="19"/>
      <c r="B4367" s="7"/>
      <c r="C4367" s="116" t="s">
        <v>7086</v>
      </c>
      <c r="D4367" s="6"/>
      <c r="E4367" s="6"/>
      <c r="F4367" s="6">
        <f>E4367*0.05</f>
        <v>0</v>
      </c>
      <c r="G4367" s="6"/>
      <c r="H4367" s="5"/>
      <c r="I4367" s="13">
        <f>+I4366+G4367-H4367</f>
        <v>503725.06500000012</v>
      </c>
      <c r="J4367" s="19"/>
      <c r="K4367" s="7"/>
    </row>
    <row r="4368" spans="1:17" ht="15" customHeight="1" x14ac:dyDescent="0.2">
      <c r="A4368" s="108">
        <v>43314</v>
      </c>
      <c r="B4368" s="34"/>
      <c r="C4368" s="20" t="s">
        <v>6747</v>
      </c>
      <c r="D4368" s="4"/>
      <c r="E4368" s="4"/>
      <c r="F4368" s="4"/>
      <c r="G4368" s="4">
        <v>15000</v>
      </c>
      <c r="H4368" s="31"/>
      <c r="I4368" s="4">
        <f>+I4367+G4368-H4368</f>
        <v>518725.06500000012</v>
      </c>
      <c r="J4368" s="20"/>
      <c r="K4368" s="34"/>
      <c r="L4368" s="49"/>
      <c r="M4368" s="49"/>
      <c r="N4368" s="49"/>
      <c r="O4368" s="49"/>
      <c r="P4368" s="49"/>
      <c r="Q4368" s="49"/>
    </row>
    <row r="4369" spans="1:11" x14ac:dyDescent="0.2">
      <c r="A4369" s="105">
        <v>43315</v>
      </c>
      <c r="B4369" s="7">
        <v>8722</v>
      </c>
      <c r="C4369" s="20" t="s">
        <v>7040</v>
      </c>
      <c r="D4369" s="6">
        <v>4700</v>
      </c>
      <c r="E4369" s="6">
        <v>4700</v>
      </c>
      <c r="F4369" s="6">
        <f>E4369*0.05</f>
        <v>235</v>
      </c>
      <c r="G4369" s="6"/>
      <c r="H4369" s="5">
        <f>D4369-F4369</f>
        <v>4465</v>
      </c>
      <c r="I4369" s="4">
        <f>+I4368+G4369-H4369</f>
        <v>514260.06500000012</v>
      </c>
      <c r="J4369" s="20" t="s">
        <v>5791</v>
      </c>
      <c r="K4369" s="34" t="s">
        <v>5606</v>
      </c>
    </row>
    <row r="4370" spans="1:11" x14ac:dyDescent="0.2">
      <c r="A4370" s="105">
        <v>43315</v>
      </c>
      <c r="B4370" s="7">
        <v>8723</v>
      </c>
      <c r="C4370" s="20" t="s">
        <v>7085</v>
      </c>
      <c r="D4370" s="6">
        <v>3146.4</v>
      </c>
      <c r="E4370" s="6">
        <v>3146.4</v>
      </c>
      <c r="F4370" s="6">
        <f>E4370*0.05</f>
        <v>157.32000000000002</v>
      </c>
      <c r="G4370" s="6"/>
      <c r="H4370" s="5">
        <f>D4370-F4370</f>
        <v>2989.08</v>
      </c>
      <c r="I4370" s="4">
        <f>+I4369+G4370-H4370</f>
        <v>511270.9850000001</v>
      </c>
      <c r="J4370" s="20" t="s">
        <v>7023</v>
      </c>
      <c r="K4370" s="34" t="s">
        <v>5606</v>
      </c>
    </row>
    <row r="4371" spans="1:11" x14ac:dyDescent="0.2">
      <c r="A4371" s="105">
        <v>42950</v>
      </c>
      <c r="B4371" s="7">
        <v>8724</v>
      </c>
      <c r="C4371" s="20" t="s">
        <v>6918</v>
      </c>
      <c r="D4371" s="6">
        <v>23300</v>
      </c>
      <c r="E4371" s="6">
        <v>23300</v>
      </c>
      <c r="F4371" s="6">
        <f>E4371*0.05</f>
        <v>1165</v>
      </c>
      <c r="G4371" s="6"/>
      <c r="H4371" s="5">
        <f>D4371-F4371</f>
        <v>22135</v>
      </c>
      <c r="I4371" s="6">
        <f>+I4370+G4371-H4371</f>
        <v>489135.9850000001</v>
      </c>
      <c r="J4371" s="20" t="s">
        <v>7084</v>
      </c>
      <c r="K4371" s="34" t="s">
        <v>5606</v>
      </c>
    </row>
    <row r="4372" spans="1:11" x14ac:dyDescent="0.2">
      <c r="A4372" s="105">
        <v>43315</v>
      </c>
      <c r="B4372" s="7">
        <v>8725</v>
      </c>
      <c r="C4372" s="20" t="s">
        <v>5871</v>
      </c>
      <c r="D4372" s="6">
        <v>15000</v>
      </c>
      <c r="E4372" s="6">
        <v>15000</v>
      </c>
      <c r="F4372" s="6">
        <f>E4372*0.05</f>
        <v>750</v>
      </c>
      <c r="G4372" s="6"/>
      <c r="H4372" s="5">
        <f>D4372-F4372</f>
        <v>14250</v>
      </c>
      <c r="I4372" s="6">
        <f>+I4371+G4372-H4372</f>
        <v>474885.9850000001</v>
      </c>
      <c r="J4372" s="20" t="s">
        <v>5963</v>
      </c>
      <c r="K4372" s="34" t="s">
        <v>5606</v>
      </c>
    </row>
    <row r="4373" spans="1:11" x14ac:dyDescent="0.2">
      <c r="A4373" s="105">
        <v>43315</v>
      </c>
      <c r="B4373" s="7">
        <v>8726</v>
      </c>
      <c r="C4373" s="20" t="s">
        <v>6226</v>
      </c>
      <c r="D4373" s="6">
        <v>9324</v>
      </c>
      <c r="E4373" s="6">
        <v>9324</v>
      </c>
      <c r="F4373" s="6">
        <f>E4373*0.05</f>
        <v>466.20000000000005</v>
      </c>
      <c r="G4373" s="6"/>
      <c r="H4373" s="5">
        <f>D4373-F4373</f>
        <v>8857.7999999999993</v>
      </c>
      <c r="I4373" s="6">
        <f>+I4372+G4373-H4373</f>
        <v>466028.18500000011</v>
      </c>
      <c r="J4373" s="20" t="s">
        <v>6992</v>
      </c>
      <c r="K4373" s="34" t="s">
        <v>5606</v>
      </c>
    </row>
    <row r="4374" spans="1:11" x14ac:dyDescent="0.2">
      <c r="A4374" s="105">
        <v>43315</v>
      </c>
      <c r="B4374" s="7">
        <v>8727</v>
      </c>
      <c r="C4374" s="20" t="s">
        <v>126</v>
      </c>
      <c r="D4374" s="6">
        <v>6275</v>
      </c>
      <c r="E4374" s="6">
        <v>6275</v>
      </c>
      <c r="F4374" s="6">
        <f>E4374*0.05</f>
        <v>313.75</v>
      </c>
      <c r="G4374" s="6"/>
      <c r="H4374" s="5">
        <f>D4374-F4374</f>
        <v>5961.25</v>
      </c>
      <c r="I4374" s="6">
        <f>+I4373+G4374-H4374</f>
        <v>460066.93500000011</v>
      </c>
      <c r="J4374" s="20" t="s">
        <v>5851</v>
      </c>
      <c r="K4374" s="34" t="s">
        <v>5606</v>
      </c>
    </row>
    <row r="4375" spans="1:11" x14ac:dyDescent="0.2">
      <c r="A4375" s="105">
        <v>43320</v>
      </c>
      <c r="B4375" s="7">
        <v>8728</v>
      </c>
      <c r="C4375" s="19" t="s">
        <v>418</v>
      </c>
      <c r="D4375" s="6">
        <v>2500</v>
      </c>
      <c r="E4375" s="6"/>
      <c r="F4375" s="6">
        <f>E4375*0.05</f>
        <v>0</v>
      </c>
      <c r="G4375" s="6"/>
      <c r="H4375" s="5">
        <f>D4375-F4375</f>
        <v>2500</v>
      </c>
      <c r="I4375" s="6">
        <f>+I4374+G4375-H4375</f>
        <v>457566.93500000011</v>
      </c>
      <c r="J4375" s="19" t="s">
        <v>6080</v>
      </c>
      <c r="K4375" s="34" t="s">
        <v>5606</v>
      </c>
    </row>
    <row r="4376" spans="1:11" x14ac:dyDescent="0.2">
      <c r="A4376" s="105">
        <v>43320</v>
      </c>
      <c r="B4376" s="7">
        <v>8729</v>
      </c>
      <c r="C4376" s="19" t="s">
        <v>7083</v>
      </c>
      <c r="D4376" s="6">
        <v>2500</v>
      </c>
      <c r="E4376" s="6"/>
      <c r="F4376" s="6">
        <f>E4376*0.05</f>
        <v>0</v>
      </c>
      <c r="G4376" s="6"/>
      <c r="H4376" s="5">
        <f>D4376-F4376</f>
        <v>2500</v>
      </c>
      <c r="I4376" s="6">
        <f>+I4375+G4376-H4376</f>
        <v>455066.93500000011</v>
      </c>
      <c r="J4376" s="19" t="s">
        <v>6080</v>
      </c>
      <c r="K4376" s="34" t="s">
        <v>5606</v>
      </c>
    </row>
    <row r="4377" spans="1:11" x14ac:dyDescent="0.2">
      <c r="A4377" s="105">
        <v>43321</v>
      </c>
      <c r="B4377" s="7">
        <v>8730</v>
      </c>
      <c r="C4377" s="19" t="s">
        <v>7082</v>
      </c>
      <c r="D4377" s="6">
        <v>2250</v>
      </c>
      <c r="E4377" s="6"/>
      <c r="F4377" s="6">
        <f>E4377*0.05</f>
        <v>0</v>
      </c>
      <c r="G4377" s="6"/>
      <c r="H4377" s="5">
        <f>D4377-F4377</f>
        <v>2250</v>
      </c>
      <c r="I4377" s="6">
        <f>+I4376+G4377-H4377</f>
        <v>452816.93500000011</v>
      </c>
      <c r="J4377" s="19" t="s">
        <v>7081</v>
      </c>
      <c r="K4377" s="34" t="s">
        <v>5606</v>
      </c>
    </row>
    <row r="4378" spans="1:11" x14ac:dyDescent="0.2">
      <c r="A4378" s="105">
        <v>43321</v>
      </c>
      <c r="B4378" s="7">
        <v>8731</v>
      </c>
      <c r="C4378" s="19" t="s">
        <v>7040</v>
      </c>
      <c r="D4378" s="6">
        <v>4700</v>
      </c>
      <c r="E4378" s="6">
        <v>4700</v>
      </c>
      <c r="F4378" s="6">
        <f>E4378*0.05</f>
        <v>235</v>
      </c>
      <c r="G4378" s="6"/>
      <c r="H4378" s="5">
        <f>D4378-F4378</f>
        <v>4465</v>
      </c>
      <c r="I4378" s="6">
        <f>+I4377+G4378-H4378</f>
        <v>448351.93500000011</v>
      </c>
      <c r="J4378" s="19" t="s">
        <v>5791</v>
      </c>
      <c r="K4378" s="34" t="s">
        <v>5606</v>
      </c>
    </row>
    <row r="4379" spans="1:11" x14ac:dyDescent="0.2">
      <c r="A4379" s="105">
        <v>43322</v>
      </c>
      <c r="B4379" s="7">
        <v>8732</v>
      </c>
      <c r="C4379" s="19" t="s">
        <v>6452</v>
      </c>
      <c r="D4379" s="6">
        <v>1800</v>
      </c>
      <c r="E4379" s="6"/>
      <c r="F4379" s="6">
        <f>E4379*0.05</f>
        <v>0</v>
      </c>
      <c r="G4379" s="6"/>
      <c r="H4379" s="5">
        <f>D4379-F4379</f>
        <v>1800</v>
      </c>
      <c r="I4379" s="6">
        <f>+I4378+G4379-H4379</f>
        <v>446551.93500000011</v>
      </c>
      <c r="J4379" s="19" t="s">
        <v>6080</v>
      </c>
      <c r="K4379" s="34" t="s">
        <v>5606</v>
      </c>
    </row>
    <row r="4380" spans="1:11" x14ac:dyDescent="0.2">
      <c r="A4380" s="105">
        <v>43325</v>
      </c>
      <c r="B4380" s="7">
        <v>8733</v>
      </c>
      <c r="C4380" s="20" t="s">
        <v>7073</v>
      </c>
      <c r="D4380" s="6">
        <v>6600</v>
      </c>
      <c r="E4380" s="6"/>
      <c r="F4380" s="6">
        <f>E4380*0.05</f>
        <v>0</v>
      </c>
      <c r="G4380" s="6"/>
      <c r="H4380" s="5">
        <f>D4380-F4380</f>
        <v>6600</v>
      </c>
      <c r="I4380" s="6">
        <f>+I4379+G4380-H4380</f>
        <v>439951.93500000011</v>
      </c>
      <c r="J4380" s="20" t="s">
        <v>6798</v>
      </c>
      <c r="K4380" s="34" t="s">
        <v>5606</v>
      </c>
    </row>
    <row r="4381" spans="1:11" x14ac:dyDescent="0.2">
      <c r="A4381" s="105">
        <v>43325</v>
      </c>
      <c r="B4381" s="7">
        <v>8734</v>
      </c>
      <c r="C4381" s="20" t="s">
        <v>5790</v>
      </c>
      <c r="D4381" s="6"/>
      <c r="E4381" s="6"/>
      <c r="F4381" s="6">
        <f>E4381*0.05</f>
        <v>0</v>
      </c>
      <c r="G4381" s="6"/>
      <c r="H4381" s="5">
        <f>D4381-F4381</f>
        <v>0</v>
      </c>
      <c r="I4381" s="6">
        <f>+I4380+G4381-H4381</f>
        <v>439951.93500000011</v>
      </c>
      <c r="J4381" s="20" t="s">
        <v>5790</v>
      </c>
      <c r="K4381" s="34" t="s">
        <v>5606</v>
      </c>
    </row>
    <row r="4382" spans="1:11" x14ac:dyDescent="0.2">
      <c r="A4382" s="105">
        <v>43325</v>
      </c>
      <c r="B4382" s="7">
        <v>8735</v>
      </c>
      <c r="C4382" s="20" t="s">
        <v>7080</v>
      </c>
      <c r="D4382" s="6">
        <v>6000</v>
      </c>
      <c r="E4382" s="6"/>
      <c r="F4382" s="6">
        <f>E4382*0.05</f>
        <v>0</v>
      </c>
      <c r="G4382" s="6"/>
      <c r="H4382" s="5">
        <f>D4382-F4382</f>
        <v>6000</v>
      </c>
      <c r="I4382" s="6">
        <f>+I4381+G4382-H4382</f>
        <v>433951.93500000011</v>
      </c>
      <c r="J4382" s="20" t="s">
        <v>6582</v>
      </c>
      <c r="K4382" s="34" t="s">
        <v>5606</v>
      </c>
    </row>
    <row r="4383" spans="1:11" x14ac:dyDescent="0.2">
      <c r="A4383" s="105">
        <v>43327</v>
      </c>
      <c r="B4383" s="7">
        <v>8736</v>
      </c>
      <c r="C4383" s="19" t="s">
        <v>7079</v>
      </c>
      <c r="D4383" s="6">
        <v>3200</v>
      </c>
      <c r="E4383" s="6">
        <v>3200</v>
      </c>
      <c r="F4383" s="6">
        <f>E4383*0.05</f>
        <v>160</v>
      </c>
      <c r="G4383" s="6"/>
      <c r="H4383" s="5">
        <f>D4383-F4383</f>
        <v>3040</v>
      </c>
      <c r="I4383" s="6">
        <f>+I4382+G4383-H4383</f>
        <v>430911.93500000011</v>
      </c>
      <c r="J4383" s="19" t="s">
        <v>6603</v>
      </c>
      <c r="K4383" s="34" t="s">
        <v>5606</v>
      </c>
    </row>
    <row r="4384" spans="1:11" x14ac:dyDescent="0.2">
      <c r="A4384" s="105">
        <v>43327</v>
      </c>
      <c r="B4384" s="7">
        <v>8737</v>
      </c>
      <c r="C4384" s="19" t="s">
        <v>7078</v>
      </c>
      <c r="D4384" s="6">
        <v>3000</v>
      </c>
      <c r="E4384" s="6"/>
      <c r="F4384" s="6">
        <f>E4384*0.05</f>
        <v>0</v>
      </c>
      <c r="G4384" s="6"/>
      <c r="H4384" s="5">
        <f>D4384-F4384</f>
        <v>3000</v>
      </c>
      <c r="I4384" s="6">
        <f>+I4383+G4384-H4384</f>
        <v>427911.93500000011</v>
      </c>
      <c r="J4384" s="19" t="s">
        <v>7077</v>
      </c>
      <c r="K4384" s="34" t="s">
        <v>5606</v>
      </c>
    </row>
    <row r="4385" spans="1:11" x14ac:dyDescent="0.2">
      <c r="A4385" s="105">
        <v>43329</v>
      </c>
      <c r="B4385" s="7">
        <v>8738</v>
      </c>
      <c r="C4385" s="19" t="s">
        <v>7040</v>
      </c>
      <c r="D4385" s="6">
        <v>4700</v>
      </c>
      <c r="E4385" s="6">
        <v>4700</v>
      </c>
      <c r="F4385" s="6">
        <f>E4385*0.05</f>
        <v>235</v>
      </c>
      <c r="G4385" s="6"/>
      <c r="H4385" s="5">
        <f>D4385-F4385</f>
        <v>4465</v>
      </c>
      <c r="I4385" s="6">
        <f>+I4384+G4385-H4385</f>
        <v>423446.93500000011</v>
      </c>
      <c r="J4385" s="19" t="s">
        <v>5791</v>
      </c>
      <c r="K4385" s="34" t="s">
        <v>5606</v>
      </c>
    </row>
    <row r="4386" spans="1:11" x14ac:dyDescent="0.2">
      <c r="A4386" s="105">
        <v>43329</v>
      </c>
      <c r="B4386" s="7">
        <v>8739</v>
      </c>
      <c r="C4386" s="19" t="s">
        <v>5972</v>
      </c>
      <c r="D4386" s="6">
        <v>5000</v>
      </c>
      <c r="E4386" s="6"/>
      <c r="F4386" s="6">
        <f>E4386*0.05</f>
        <v>0</v>
      </c>
      <c r="G4386" s="6"/>
      <c r="H4386" s="5">
        <f>D4386-F4386</f>
        <v>5000</v>
      </c>
      <c r="I4386" s="6">
        <f>+I4385+G4386-H4386</f>
        <v>418446.93500000011</v>
      </c>
      <c r="J4386" s="19" t="s">
        <v>3820</v>
      </c>
      <c r="K4386" s="34" t="s">
        <v>5606</v>
      </c>
    </row>
    <row r="4387" spans="1:11" x14ac:dyDescent="0.2">
      <c r="A4387" s="105">
        <v>43329</v>
      </c>
      <c r="B4387" s="7">
        <v>8740</v>
      </c>
      <c r="C4387" s="20" t="s">
        <v>7076</v>
      </c>
      <c r="D4387" s="6">
        <v>365</v>
      </c>
      <c r="E4387" s="6"/>
      <c r="F4387" s="6">
        <f>E4387*0.05</f>
        <v>0</v>
      </c>
      <c r="G4387" s="6"/>
      <c r="H4387" s="5">
        <f>D4387-F4387</f>
        <v>365</v>
      </c>
      <c r="I4387" s="6">
        <f>+I4386+G4387-H4387</f>
        <v>418081.93500000011</v>
      </c>
      <c r="J4387" s="20" t="s">
        <v>7075</v>
      </c>
      <c r="K4387" s="34" t="s">
        <v>5606</v>
      </c>
    </row>
    <row r="4388" spans="1:11" x14ac:dyDescent="0.2">
      <c r="A4388" s="105">
        <v>43329</v>
      </c>
      <c r="B4388" s="7">
        <v>8741</v>
      </c>
      <c r="C4388" s="20" t="s">
        <v>71</v>
      </c>
      <c r="D4388" s="6">
        <v>8250</v>
      </c>
      <c r="E4388" s="6">
        <v>8250</v>
      </c>
      <c r="F4388" s="6">
        <f>E4388*0.05</f>
        <v>412.5</v>
      </c>
      <c r="G4388" s="6"/>
      <c r="H4388" s="5">
        <f>D4388-F4388</f>
        <v>7837.5</v>
      </c>
      <c r="I4388" s="6">
        <f>+I4387+G4388-H4388</f>
        <v>410244.43500000011</v>
      </c>
      <c r="J4388" s="20" t="s">
        <v>5941</v>
      </c>
      <c r="K4388" s="34" t="s">
        <v>5606</v>
      </c>
    </row>
    <row r="4389" spans="1:11" x14ac:dyDescent="0.2">
      <c r="A4389" s="105">
        <v>43329</v>
      </c>
      <c r="B4389" s="7">
        <v>8742</v>
      </c>
      <c r="C4389" s="20" t="s">
        <v>7042</v>
      </c>
      <c r="D4389" s="6">
        <v>4500</v>
      </c>
      <c r="E4389" s="6">
        <v>4500</v>
      </c>
      <c r="F4389" s="6">
        <f>E4389*0.05</f>
        <v>225</v>
      </c>
      <c r="G4389" s="6"/>
      <c r="H4389" s="5">
        <f>D4389-F4389</f>
        <v>4275</v>
      </c>
      <c r="I4389" s="6">
        <f>+I4388+G4389-H4389</f>
        <v>405969.43500000011</v>
      </c>
      <c r="J4389" s="20" t="s">
        <v>7074</v>
      </c>
      <c r="K4389" s="34" t="s">
        <v>5606</v>
      </c>
    </row>
    <row r="4390" spans="1:11" x14ac:dyDescent="0.2">
      <c r="A4390" s="105">
        <v>43335</v>
      </c>
      <c r="B4390" s="7"/>
      <c r="C4390" s="19" t="s">
        <v>6097</v>
      </c>
      <c r="D4390" s="6"/>
      <c r="E4390" s="6"/>
      <c r="F4390" s="6">
        <f>E4390*0.05</f>
        <v>0</v>
      </c>
      <c r="G4390" s="6">
        <v>626662.18999999994</v>
      </c>
      <c r="H4390" s="5">
        <f>D4390-F4390</f>
        <v>0</v>
      </c>
      <c r="I4390" s="6">
        <f>+I4389+G4390-H4390</f>
        <v>1032631.625</v>
      </c>
      <c r="J4390" s="19"/>
      <c r="K4390" s="7"/>
    </row>
    <row r="4391" spans="1:11" x14ac:dyDescent="0.2">
      <c r="A4391" s="105">
        <v>43336</v>
      </c>
      <c r="B4391" s="7">
        <v>8743</v>
      </c>
      <c r="C4391" s="19" t="s">
        <v>7040</v>
      </c>
      <c r="D4391" s="6">
        <v>4700</v>
      </c>
      <c r="E4391" s="6">
        <v>4700</v>
      </c>
      <c r="F4391" s="6">
        <f>E4391*0.05</f>
        <v>235</v>
      </c>
      <c r="G4391" s="6"/>
      <c r="H4391" s="5">
        <f>D4391-F4391</f>
        <v>4465</v>
      </c>
      <c r="I4391" s="6">
        <f>+I4390+G4391-H4391</f>
        <v>1028166.625</v>
      </c>
      <c r="J4391" s="19" t="s">
        <v>5791</v>
      </c>
      <c r="K4391" s="34" t="s">
        <v>5606</v>
      </c>
    </row>
    <row r="4392" spans="1:11" x14ac:dyDescent="0.2">
      <c r="A4392" s="105">
        <v>43336</v>
      </c>
      <c r="B4392" s="7">
        <v>8744</v>
      </c>
      <c r="C4392" s="19" t="s">
        <v>7073</v>
      </c>
      <c r="D4392" s="6">
        <v>4800</v>
      </c>
      <c r="E4392" s="6"/>
      <c r="F4392" s="6">
        <f>E4392*0.05</f>
        <v>0</v>
      </c>
      <c r="G4392" s="6"/>
      <c r="H4392" s="5">
        <f>D4392-F4392</f>
        <v>4800</v>
      </c>
      <c r="I4392" s="6">
        <f>+I4391+G4392-H4392</f>
        <v>1023366.625</v>
      </c>
      <c r="J4392" s="19" t="s">
        <v>6798</v>
      </c>
      <c r="K4392" s="34" t="s">
        <v>5606</v>
      </c>
    </row>
    <row r="4393" spans="1:11" x14ac:dyDescent="0.2">
      <c r="A4393" s="105">
        <v>43336</v>
      </c>
      <c r="B4393" s="7"/>
      <c r="C4393" s="20" t="s">
        <v>5836</v>
      </c>
      <c r="D4393" s="6">
        <v>508345</v>
      </c>
      <c r="E4393" s="6"/>
      <c r="F4393" s="6">
        <f>E4393*0.05</f>
        <v>0</v>
      </c>
      <c r="G4393" s="6"/>
      <c r="H4393" s="5">
        <f>D4393-F4393</f>
        <v>508345</v>
      </c>
      <c r="I4393" s="6">
        <f>+I4392+G4393-H4393</f>
        <v>515021.625</v>
      </c>
      <c r="J4393" s="19"/>
      <c r="K4393" s="7"/>
    </row>
    <row r="4394" spans="1:11" x14ac:dyDescent="0.2">
      <c r="A4394" s="105">
        <v>43339</v>
      </c>
      <c r="B4394" s="7">
        <v>8745</v>
      </c>
      <c r="C4394" s="19" t="s">
        <v>5790</v>
      </c>
      <c r="D4394" s="6"/>
      <c r="E4394" s="6"/>
      <c r="F4394" s="6">
        <f>E4394*0.05</f>
        <v>0</v>
      </c>
      <c r="G4394" s="6"/>
      <c r="H4394" s="5">
        <f>D4394-F4394</f>
        <v>0</v>
      </c>
      <c r="I4394" s="6">
        <f>+I4393+G4394-H4394</f>
        <v>515021.625</v>
      </c>
      <c r="J4394" s="19" t="s">
        <v>5790</v>
      </c>
      <c r="K4394" s="7"/>
    </row>
    <row r="4395" spans="1:11" x14ac:dyDescent="0.2">
      <c r="A4395" s="105">
        <v>43339</v>
      </c>
      <c r="B4395" s="7">
        <v>8746</v>
      </c>
      <c r="C4395" s="20" t="s">
        <v>6343</v>
      </c>
      <c r="D4395" s="6">
        <v>7600</v>
      </c>
      <c r="E4395" s="6"/>
      <c r="F4395" s="6">
        <f>E4395*0.05</f>
        <v>0</v>
      </c>
      <c r="G4395" s="6"/>
      <c r="H4395" s="5">
        <f>D4395-F4395</f>
        <v>7600</v>
      </c>
      <c r="I4395" s="6">
        <f>+I4394+G4395-H4395</f>
        <v>507421.625</v>
      </c>
      <c r="J4395" s="20" t="s">
        <v>6798</v>
      </c>
      <c r="K4395" s="34" t="s">
        <v>5606</v>
      </c>
    </row>
    <row r="4396" spans="1:11" x14ac:dyDescent="0.2">
      <c r="A4396" s="105">
        <v>43339</v>
      </c>
      <c r="B4396" s="7">
        <v>8747</v>
      </c>
      <c r="C4396" s="20" t="s">
        <v>5790</v>
      </c>
      <c r="D4396" s="6"/>
      <c r="E4396" s="6"/>
      <c r="F4396" s="6">
        <f>E4396*0.05</f>
        <v>0</v>
      </c>
      <c r="G4396" s="6"/>
      <c r="H4396" s="5">
        <f>D4396-F4396</f>
        <v>0</v>
      </c>
      <c r="I4396" s="6">
        <f>+I4395+G4396-H4396</f>
        <v>507421.625</v>
      </c>
      <c r="J4396" s="20" t="s">
        <v>5790</v>
      </c>
      <c r="K4396" s="7"/>
    </row>
    <row r="4397" spans="1:11" x14ac:dyDescent="0.2">
      <c r="A4397" s="105">
        <v>43339</v>
      </c>
      <c r="B4397" s="7">
        <v>8748</v>
      </c>
      <c r="C4397" s="20" t="s">
        <v>6701</v>
      </c>
      <c r="D4397" s="6">
        <v>8800</v>
      </c>
      <c r="E4397" s="6"/>
      <c r="F4397" s="6">
        <f>E4397*0.05</f>
        <v>0</v>
      </c>
      <c r="G4397" s="6"/>
      <c r="H4397" s="5">
        <f>D4397-F4397</f>
        <v>8800</v>
      </c>
      <c r="I4397" s="6">
        <f>+I4396+G4397-H4397</f>
        <v>498621.625</v>
      </c>
      <c r="J4397" s="20" t="s">
        <v>6875</v>
      </c>
      <c r="K4397" s="34" t="s">
        <v>5606</v>
      </c>
    </row>
    <row r="4398" spans="1:11" x14ac:dyDescent="0.2">
      <c r="A4398" s="105">
        <v>43339</v>
      </c>
      <c r="B4398" s="7">
        <v>8749</v>
      </c>
      <c r="C4398" s="19" t="s">
        <v>5790</v>
      </c>
      <c r="D4398" s="6"/>
      <c r="E4398" s="6"/>
      <c r="F4398" s="6">
        <f>E4398*0.05</f>
        <v>0</v>
      </c>
      <c r="G4398" s="6"/>
      <c r="H4398" s="5">
        <f>D4398-F4398</f>
        <v>0</v>
      </c>
      <c r="I4398" s="6">
        <f>+I4397+G4398-H4398</f>
        <v>498621.625</v>
      </c>
      <c r="J4398" s="19" t="s">
        <v>5790</v>
      </c>
      <c r="K4398" s="7"/>
    </row>
    <row r="4399" spans="1:11" x14ac:dyDescent="0.2">
      <c r="A4399" s="105">
        <v>43339</v>
      </c>
      <c r="B4399" s="7">
        <v>8750</v>
      </c>
      <c r="C4399" s="20" t="s">
        <v>7031</v>
      </c>
      <c r="D4399" s="6">
        <v>3000</v>
      </c>
      <c r="E4399" s="6"/>
      <c r="F4399" s="6">
        <f>E4399*0.05</f>
        <v>0</v>
      </c>
      <c r="G4399" s="6"/>
      <c r="H4399" s="5">
        <f>D4399-F4399</f>
        <v>3000</v>
      </c>
      <c r="I4399" s="6">
        <f>+I4398+G4399-H4399</f>
        <v>495621.625</v>
      </c>
      <c r="J4399" s="20" t="s">
        <v>7072</v>
      </c>
      <c r="K4399" s="34" t="s">
        <v>5606</v>
      </c>
    </row>
    <row r="4400" spans="1:11" x14ac:dyDescent="0.2">
      <c r="A4400" s="105">
        <v>43340</v>
      </c>
      <c r="B4400" s="7">
        <v>8751</v>
      </c>
      <c r="C4400" s="19" t="s">
        <v>6226</v>
      </c>
      <c r="D4400" s="6">
        <v>14481</v>
      </c>
      <c r="E4400" s="6">
        <v>14481</v>
      </c>
      <c r="F4400" s="6">
        <f>E4400*0.05</f>
        <v>724.05000000000007</v>
      </c>
      <c r="G4400" s="6"/>
      <c r="H4400" s="5">
        <f>D4400-F4400</f>
        <v>13756.95</v>
      </c>
      <c r="I4400" s="6">
        <f>+I4399+G4400-H4400</f>
        <v>481864.67499999999</v>
      </c>
      <c r="J4400" s="19" t="s">
        <v>6939</v>
      </c>
      <c r="K4400" s="34" t="s">
        <v>5606</v>
      </c>
    </row>
    <row r="4401" spans="1:11" x14ac:dyDescent="0.2">
      <c r="A4401" s="105">
        <v>43340</v>
      </c>
      <c r="B4401" s="7">
        <v>8752</v>
      </c>
      <c r="C4401" s="19" t="s">
        <v>5871</v>
      </c>
      <c r="D4401" s="6">
        <v>20000</v>
      </c>
      <c r="E4401" s="6">
        <v>20000</v>
      </c>
      <c r="F4401" s="6">
        <f>E4401*0.05</f>
        <v>1000</v>
      </c>
      <c r="G4401" s="6"/>
      <c r="H4401" s="5">
        <f>D4401-F4401</f>
        <v>19000</v>
      </c>
      <c r="I4401" s="6">
        <f>+I4400+G4401-H4401</f>
        <v>462864.67499999999</v>
      </c>
      <c r="J4401" s="19" t="s">
        <v>6794</v>
      </c>
      <c r="K4401" s="34" t="s">
        <v>5606</v>
      </c>
    </row>
    <row r="4402" spans="1:11" x14ac:dyDescent="0.2">
      <c r="A4402" s="105">
        <v>43340</v>
      </c>
      <c r="B4402" s="7">
        <v>8753</v>
      </c>
      <c r="C4402" s="19" t="s">
        <v>5550</v>
      </c>
      <c r="D4402" s="6">
        <v>8026.33</v>
      </c>
      <c r="E4402" s="6">
        <v>8026.33</v>
      </c>
      <c r="F4402" s="6">
        <v>401.31</v>
      </c>
      <c r="G4402" s="6"/>
      <c r="H4402" s="5">
        <f>D4402-F4402</f>
        <v>7625.0199999999995</v>
      </c>
      <c r="I4402" s="6">
        <f>+I4401+G4402-H4402</f>
        <v>455239.65499999997</v>
      </c>
      <c r="J4402" s="19" t="s">
        <v>48</v>
      </c>
      <c r="K4402" s="34" t="s">
        <v>5606</v>
      </c>
    </row>
    <row r="4403" spans="1:11" x14ac:dyDescent="0.2">
      <c r="A4403" s="105">
        <v>43340</v>
      </c>
      <c r="B4403" s="7">
        <v>8754</v>
      </c>
      <c r="C4403" s="19" t="s">
        <v>7007</v>
      </c>
      <c r="D4403" s="6">
        <v>6600</v>
      </c>
      <c r="E4403" s="6">
        <v>6600</v>
      </c>
      <c r="F4403" s="6">
        <f>E4403*0.05</f>
        <v>330</v>
      </c>
      <c r="G4403" s="6"/>
      <c r="H4403" s="5">
        <f>D4403-F4403</f>
        <v>6270</v>
      </c>
      <c r="I4403" s="6">
        <f>+I4402+G4403-H4403</f>
        <v>448969.65499999997</v>
      </c>
      <c r="J4403" s="19" t="s">
        <v>7071</v>
      </c>
      <c r="K4403" s="34" t="s">
        <v>5606</v>
      </c>
    </row>
    <row r="4404" spans="1:11" x14ac:dyDescent="0.2">
      <c r="A4404" s="105">
        <v>43343</v>
      </c>
      <c r="B4404" s="7">
        <v>8755</v>
      </c>
      <c r="C4404" s="19" t="s">
        <v>6988</v>
      </c>
      <c r="D4404" s="6">
        <v>4000</v>
      </c>
      <c r="E4404" s="6">
        <v>4000</v>
      </c>
      <c r="F4404" s="6">
        <f>E4404*0.05</f>
        <v>200</v>
      </c>
      <c r="G4404" s="6"/>
      <c r="H4404" s="5">
        <f>D4404-F4404</f>
        <v>3800</v>
      </c>
      <c r="I4404" s="6">
        <f>+I4403+G4404-H4404</f>
        <v>445169.65499999997</v>
      </c>
      <c r="J4404" s="19" t="s">
        <v>7070</v>
      </c>
      <c r="K4404" s="34" t="s">
        <v>5606</v>
      </c>
    </row>
    <row r="4405" spans="1:11" x14ac:dyDescent="0.2">
      <c r="A4405" s="105">
        <v>43343</v>
      </c>
      <c r="B4405" s="7">
        <v>8756</v>
      </c>
      <c r="C4405" s="19" t="s">
        <v>7040</v>
      </c>
      <c r="D4405" s="6">
        <v>4700</v>
      </c>
      <c r="E4405" s="6">
        <v>4700</v>
      </c>
      <c r="F4405" s="6">
        <f>E4405*0.05</f>
        <v>235</v>
      </c>
      <c r="G4405" s="6"/>
      <c r="H4405" s="5">
        <f>D4405-F4405</f>
        <v>4465</v>
      </c>
      <c r="I4405" s="6">
        <f>+I4404+G4405-H4405</f>
        <v>440704.65499999997</v>
      </c>
      <c r="J4405" s="19" t="s">
        <v>7069</v>
      </c>
      <c r="K4405" s="34" t="s">
        <v>5606</v>
      </c>
    </row>
    <row r="4406" spans="1:11" x14ac:dyDescent="0.2">
      <c r="A4406" s="19"/>
      <c r="B4406" s="7"/>
      <c r="C4406" s="19" t="s">
        <v>6318</v>
      </c>
      <c r="D4406" s="6">
        <v>418.51</v>
      </c>
      <c r="E4406" s="6"/>
      <c r="F4406" s="6">
        <f>E4406*0.05</f>
        <v>0</v>
      </c>
      <c r="G4406" s="6"/>
      <c r="H4406" s="5">
        <f>D4406-F4406</f>
        <v>418.51</v>
      </c>
      <c r="I4406" s="6">
        <f>+I4405+G4406-H4406</f>
        <v>440286.14499999996</v>
      </c>
      <c r="J4406" s="19"/>
      <c r="K4406" s="7"/>
    </row>
    <row r="4407" spans="1:11" ht="15.75" x14ac:dyDescent="0.25">
      <c r="A4407" s="19"/>
      <c r="B4407" s="7"/>
      <c r="C4407" s="116" t="s">
        <v>7068</v>
      </c>
      <c r="D4407" s="6"/>
      <c r="E4407" s="6"/>
      <c r="F4407" s="6">
        <f>E4407*0.05</f>
        <v>0</v>
      </c>
      <c r="G4407" s="6"/>
      <c r="H4407" s="64"/>
      <c r="I4407" s="13">
        <f>+I4406+G4407-H4407</f>
        <v>440286.14499999996</v>
      </c>
      <c r="J4407" s="19"/>
      <c r="K4407" s="7"/>
    </row>
    <row r="4408" spans="1:11" x14ac:dyDescent="0.2">
      <c r="A4408" s="105">
        <v>43346</v>
      </c>
      <c r="B4408" s="7">
        <v>8757</v>
      </c>
      <c r="C4408" s="20" t="s">
        <v>7067</v>
      </c>
      <c r="D4408" s="6">
        <v>7800</v>
      </c>
      <c r="E4408" s="6">
        <v>7800</v>
      </c>
      <c r="F4408" s="6">
        <f>E4408*0.05</f>
        <v>390</v>
      </c>
      <c r="G4408" s="6"/>
      <c r="H4408" s="5">
        <f>D4408-F4408</f>
        <v>7410</v>
      </c>
      <c r="I4408" s="6">
        <f>+I4407+G4408-H4408</f>
        <v>432876.14499999996</v>
      </c>
      <c r="J4408" s="20" t="s">
        <v>7066</v>
      </c>
      <c r="K4408" s="34" t="s">
        <v>5606</v>
      </c>
    </row>
    <row r="4409" spans="1:11" x14ac:dyDescent="0.2">
      <c r="A4409" s="105">
        <v>43347</v>
      </c>
      <c r="B4409" s="7">
        <v>8758</v>
      </c>
      <c r="C4409" s="19" t="s">
        <v>71</v>
      </c>
      <c r="D4409" s="6">
        <v>11250</v>
      </c>
      <c r="E4409" s="6">
        <v>11250</v>
      </c>
      <c r="F4409" s="6">
        <f>E4409*0.05</f>
        <v>562.5</v>
      </c>
      <c r="G4409" s="6"/>
      <c r="H4409" s="5">
        <f>D4409-F4409</f>
        <v>10687.5</v>
      </c>
      <c r="I4409" s="6">
        <f>+I4408+G4409-H4409</f>
        <v>422188.64499999996</v>
      </c>
      <c r="J4409" s="19" t="s">
        <v>5941</v>
      </c>
      <c r="K4409" s="34" t="s">
        <v>5606</v>
      </c>
    </row>
    <row r="4410" spans="1:11" x14ac:dyDescent="0.2">
      <c r="A4410" s="105">
        <v>43348</v>
      </c>
      <c r="B4410" s="7"/>
      <c r="C4410" s="20" t="s">
        <v>6097</v>
      </c>
      <c r="D4410" s="6"/>
      <c r="E4410" s="6"/>
      <c r="F4410" s="6"/>
      <c r="G4410" s="6">
        <v>15000</v>
      </c>
      <c r="H4410" s="5">
        <f>D4410-F4410</f>
        <v>0</v>
      </c>
      <c r="I4410" s="6">
        <f>+I4409+G4410-H4410</f>
        <v>437188.64499999996</v>
      </c>
      <c r="J4410" s="19"/>
      <c r="K4410" s="7"/>
    </row>
    <row r="4411" spans="1:11" x14ac:dyDescent="0.2">
      <c r="A4411" s="105">
        <v>43348</v>
      </c>
      <c r="B4411" s="7">
        <v>8759</v>
      </c>
      <c r="C4411" s="19" t="s">
        <v>6407</v>
      </c>
      <c r="D4411" s="6">
        <v>4985</v>
      </c>
      <c r="E4411" s="6">
        <v>4985</v>
      </c>
      <c r="F4411" s="6">
        <f>E4411*0.05</f>
        <v>249.25</v>
      </c>
      <c r="G4411" s="6"/>
      <c r="H4411" s="5">
        <f>D4411-F4411</f>
        <v>4735.75</v>
      </c>
      <c r="I4411" s="6">
        <f>+I4410+G4411-H4411</f>
        <v>432452.89499999996</v>
      </c>
      <c r="J4411" s="19" t="s">
        <v>7065</v>
      </c>
      <c r="K4411" s="34" t="s">
        <v>5606</v>
      </c>
    </row>
    <row r="4412" spans="1:11" x14ac:dyDescent="0.2">
      <c r="A4412" s="105">
        <v>43360</v>
      </c>
      <c r="B4412" s="7">
        <v>8760</v>
      </c>
      <c r="C4412" s="20" t="s">
        <v>5790</v>
      </c>
      <c r="D4412" s="6"/>
      <c r="E4412" s="6"/>
      <c r="F4412" s="6">
        <f>E4412*0.05</f>
        <v>0</v>
      </c>
      <c r="G4412" s="6"/>
      <c r="H4412" s="5">
        <f>D4412-F4412</f>
        <v>0</v>
      </c>
      <c r="I4412" s="6">
        <f>+I4411+G4412-H4412</f>
        <v>432452.89499999996</v>
      </c>
      <c r="J4412" s="20" t="s">
        <v>5790</v>
      </c>
      <c r="K4412" s="7"/>
    </row>
    <row r="4413" spans="1:11" x14ac:dyDescent="0.2">
      <c r="A4413" s="105">
        <v>43349</v>
      </c>
      <c r="B4413" s="7">
        <v>8761</v>
      </c>
      <c r="C4413" s="19" t="s">
        <v>6407</v>
      </c>
      <c r="D4413" s="6">
        <v>8549.1</v>
      </c>
      <c r="E4413" s="6">
        <v>8549.1</v>
      </c>
      <c r="F4413" s="6">
        <v>362.25</v>
      </c>
      <c r="G4413" s="6"/>
      <c r="H4413" s="5">
        <f>D4413-F4413</f>
        <v>8186.85</v>
      </c>
      <c r="I4413" s="6">
        <f>+I4412+G4413-H4413</f>
        <v>424266.04499999998</v>
      </c>
      <c r="J4413" s="20" t="s">
        <v>7064</v>
      </c>
      <c r="K4413" s="34" t="s">
        <v>5606</v>
      </c>
    </row>
    <row r="4414" spans="1:11" x14ac:dyDescent="0.2">
      <c r="A4414" s="105">
        <v>43357</v>
      </c>
      <c r="B4414" s="7">
        <v>8762</v>
      </c>
      <c r="C4414" s="20" t="s">
        <v>7040</v>
      </c>
      <c r="D4414" s="6">
        <v>9400</v>
      </c>
      <c r="E4414" s="6">
        <v>9400</v>
      </c>
      <c r="F4414" s="6">
        <f>E4414*0.05</f>
        <v>470</v>
      </c>
      <c r="G4414" s="6"/>
      <c r="H4414" s="5">
        <f>D4414-F4414</f>
        <v>8930</v>
      </c>
      <c r="I4414" s="6">
        <f>+I4413+G4414-H4414</f>
        <v>415336.04499999998</v>
      </c>
      <c r="J4414" s="20" t="s">
        <v>7058</v>
      </c>
      <c r="K4414" s="34" t="s">
        <v>5606</v>
      </c>
    </row>
    <row r="4415" spans="1:11" x14ac:dyDescent="0.2">
      <c r="A4415" s="105">
        <v>43360</v>
      </c>
      <c r="B4415" s="7">
        <v>8763</v>
      </c>
      <c r="C4415" s="20" t="s">
        <v>418</v>
      </c>
      <c r="D4415" s="6">
        <v>2500</v>
      </c>
      <c r="E4415" s="6"/>
      <c r="F4415" s="6">
        <f>E4415*0.05</f>
        <v>0</v>
      </c>
      <c r="G4415" s="6"/>
      <c r="H4415" s="5">
        <f>D4415-F4415</f>
        <v>2500</v>
      </c>
      <c r="I4415" s="6">
        <f>+I4414+G4415-H4415</f>
        <v>412836.04499999998</v>
      </c>
      <c r="J4415" s="20" t="s">
        <v>6080</v>
      </c>
      <c r="K4415" s="34" t="s">
        <v>5606</v>
      </c>
    </row>
    <row r="4416" spans="1:11" x14ac:dyDescent="0.2">
      <c r="A4416" s="105">
        <v>43362</v>
      </c>
      <c r="B4416" s="7">
        <v>8764</v>
      </c>
      <c r="C4416" s="20" t="s">
        <v>5972</v>
      </c>
      <c r="D4416" s="6">
        <v>8000</v>
      </c>
      <c r="E4416" s="6"/>
      <c r="F4416" s="6">
        <f>E4416*0.05</f>
        <v>0</v>
      </c>
      <c r="G4416" s="6"/>
      <c r="H4416" s="5">
        <f>D4416-F4416</f>
        <v>8000</v>
      </c>
      <c r="I4416" s="6">
        <f>+I4415+G4416-H4416</f>
        <v>404836.04499999998</v>
      </c>
      <c r="J4416" s="20" t="s">
        <v>7063</v>
      </c>
      <c r="K4416" s="34" t="s">
        <v>5606</v>
      </c>
    </row>
    <row r="4417" spans="1:11" x14ac:dyDescent="0.2">
      <c r="A4417" s="105">
        <v>43364</v>
      </c>
      <c r="B4417" s="7"/>
      <c r="C4417" s="20" t="s">
        <v>6097</v>
      </c>
      <c r="D4417" s="6"/>
      <c r="E4417" s="6"/>
      <c r="F4417" s="6"/>
      <c r="G4417" s="6">
        <v>15000</v>
      </c>
      <c r="H4417" s="5">
        <f>D4417-F4417</f>
        <v>0</v>
      </c>
      <c r="I4417" s="6">
        <f>+I4416+G4417-H4417</f>
        <v>419836.04499999998</v>
      </c>
      <c r="J4417" s="20"/>
      <c r="K4417" s="7"/>
    </row>
    <row r="4418" spans="1:11" x14ac:dyDescent="0.2">
      <c r="A4418" s="105">
        <v>43369</v>
      </c>
      <c r="B4418" s="7"/>
      <c r="C4418" s="19" t="s">
        <v>6097</v>
      </c>
      <c r="D4418" s="6"/>
      <c r="E4418" s="6"/>
      <c r="F4418" s="6">
        <f>E4418*0.05</f>
        <v>0</v>
      </c>
      <c r="G4418" s="6">
        <v>851611.36</v>
      </c>
      <c r="H4418" s="5">
        <f>D4418-F4418</f>
        <v>0</v>
      </c>
      <c r="I4418" s="6">
        <f>+I4417+G4418-H4418</f>
        <v>1271447.405</v>
      </c>
      <c r="J4418" s="19"/>
      <c r="K4418" s="7"/>
    </row>
    <row r="4419" spans="1:11" x14ac:dyDescent="0.2">
      <c r="A4419" s="105">
        <v>43371</v>
      </c>
      <c r="B4419" s="7"/>
      <c r="C4419" s="19" t="s">
        <v>5836</v>
      </c>
      <c r="D4419" s="6">
        <v>552708</v>
      </c>
      <c r="E4419" s="6"/>
      <c r="F4419" s="6">
        <f>E4419*0.05</f>
        <v>0</v>
      </c>
      <c r="G4419" s="6"/>
      <c r="H4419" s="5">
        <f>D4419-F4419</f>
        <v>552708</v>
      </c>
      <c r="I4419" s="6">
        <f>+I4418+G4419-H4419</f>
        <v>718739.40500000003</v>
      </c>
      <c r="J4419" s="19" t="s">
        <v>7062</v>
      </c>
      <c r="K4419" s="34" t="s">
        <v>5606</v>
      </c>
    </row>
    <row r="4420" spans="1:11" x14ac:dyDescent="0.2">
      <c r="A4420" s="105">
        <v>43371</v>
      </c>
      <c r="B4420" s="7">
        <v>8765</v>
      </c>
      <c r="C4420" s="19" t="s">
        <v>6343</v>
      </c>
      <c r="D4420" s="6">
        <v>7600</v>
      </c>
      <c r="E4420" s="6"/>
      <c r="F4420" s="6">
        <f>E4420*0.05</f>
        <v>0</v>
      </c>
      <c r="G4420" s="6"/>
      <c r="H4420" s="31">
        <f>D4420-F4420</f>
        <v>7600</v>
      </c>
      <c r="I4420" s="6">
        <f>+I4419+G4420-H4420</f>
        <v>711139.40500000003</v>
      </c>
      <c r="J4420" s="19" t="s">
        <v>6798</v>
      </c>
      <c r="K4420" s="34" t="s">
        <v>5606</v>
      </c>
    </row>
    <row r="4421" spans="1:11" x14ac:dyDescent="0.2">
      <c r="A4421" s="105">
        <v>43371</v>
      </c>
      <c r="B4421" s="7">
        <v>8766</v>
      </c>
      <c r="C4421" s="19" t="s">
        <v>7061</v>
      </c>
      <c r="D4421" s="6">
        <v>6600</v>
      </c>
      <c r="E4421" s="6"/>
      <c r="F4421" s="6">
        <f>E4421*0.05</f>
        <v>0</v>
      </c>
      <c r="G4421" s="6"/>
      <c r="H4421" s="31">
        <f>D4421-F4421</f>
        <v>6600</v>
      </c>
      <c r="I4421" s="6">
        <f>+I4420+G4421-H4421</f>
        <v>704539.40500000003</v>
      </c>
      <c r="J4421" s="19" t="s">
        <v>6798</v>
      </c>
      <c r="K4421" s="34" t="s">
        <v>5606</v>
      </c>
    </row>
    <row r="4422" spans="1:11" x14ac:dyDescent="0.2">
      <c r="A4422" s="105">
        <v>43371</v>
      </c>
      <c r="B4422" s="7">
        <v>8767</v>
      </c>
      <c r="C4422" s="19" t="s">
        <v>7060</v>
      </c>
      <c r="D4422" s="6">
        <v>6600</v>
      </c>
      <c r="E4422" s="6"/>
      <c r="F4422" s="6">
        <f>E4422*0.05</f>
        <v>0</v>
      </c>
      <c r="G4422" s="6"/>
      <c r="H4422" s="31">
        <f>D4422-F4422</f>
        <v>6600</v>
      </c>
      <c r="I4422" s="6">
        <f>+I4421+G4422-H4422</f>
        <v>697939.40500000003</v>
      </c>
      <c r="J4422" s="19" t="s">
        <v>6798</v>
      </c>
      <c r="K4422" s="34" t="s">
        <v>5606</v>
      </c>
    </row>
    <row r="4423" spans="1:11" x14ac:dyDescent="0.2">
      <c r="A4423" s="105">
        <v>43371</v>
      </c>
      <c r="B4423" s="7">
        <v>8768</v>
      </c>
      <c r="C4423" s="19" t="s">
        <v>5790</v>
      </c>
      <c r="D4423" s="6"/>
      <c r="E4423" s="6"/>
      <c r="F4423" s="6">
        <f>E4423*0.05</f>
        <v>0</v>
      </c>
      <c r="G4423" s="6"/>
      <c r="H4423" s="5">
        <f>D4423-F4423</f>
        <v>0</v>
      </c>
      <c r="I4423" s="6">
        <f>+I4422+G4423-H4423</f>
        <v>697939.40500000003</v>
      </c>
      <c r="J4423" s="19" t="s">
        <v>5790</v>
      </c>
      <c r="K4423" s="34"/>
    </row>
    <row r="4424" spans="1:11" x14ac:dyDescent="0.2">
      <c r="A4424" s="105">
        <v>43371</v>
      </c>
      <c r="B4424" s="7">
        <v>8769</v>
      </c>
      <c r="C4424" s="19" t="s">
        <v>7045</v>
      </c>
      <c r="D4424" s="6">
        <v>13200</v>
      </c>
      <c r="E4424" s="6"/>
      <c r="F4424" s="6">
        <f>E4424*0.05</f>
        <v>0</v>
      </c>
      <c r="G4424" s="6"/>
      <c r="H4424" s="31">
        <f>D4424-F4424</f>
        <v>13200</v>
      </c>
      <c r="I4424" s="6">
        <f>+I4423+G4424-H4424</f>
        <v>684739.40500000003</v>
      </c>
      <c r="J4424" s="19" t="s">
        <v>6798</v>
      </c>
      <c r="K4424" s="34" t="s">
        <v>5606</v>
      </c>
    </row>
    <row r="4425" spans="1:11" x14ac:dyDescent="0.2">
      <c r="A4425" s="105">
        <v>43371</v>
      </c>
      <c r="B4425" s="7">
        <v>8770</v>
      </c>
      <c r="C4425" s="19" t="s">
        <v>7059</v>
      </c>
      <c r="D4425" s="6">
        <v>13200</v>
      </c>
      <c r="E4425" s="6"/>
      <c r="F4425" s="6">
        <f>E4425*0.05</f>
        <v>0</v>
      </c>
      <c r="G4425" s="6"/>
      <c r="H4425" s="31">
        <f>D4425-F4425</f>
        <v>13200</v>
      </c>
      <c r="I4425" s="6">
        <f>+I4424+G4425-H4425</f>
        <v>671539.40500000003</v>
      </c>
      <c r="J4425" s="19" t="s">
        <v>6798</v>
      </c>
      <c r="K4425" s="34" t="s">
        <v>5606</v>
      </c>
    </row>
    <row r="4426" spans="1:11" x14ac:dyDescent="0.2">
      <c r="A4426" s="105">
        <v>43371</v>
      </c>
      <c r="B4426" s="7">
        <v>8771</v>
      </c>
      <c r="C4426" s="19" t="s">
        <v>6701</v>
      </c>
      <c r="D4426" s="6">
        <v>9200</v>
      </c>
      <c r="E4426" s="6"/>
      <c r="F4426" s="6">
        <f>E4426*0.05</f>
        <v>0</v>
      </c>
      <c r="G4426" s="6"/>
      <c r="H4426" s="31">
        <f>D4426-F4426</f>
        <v>9200</v>
      </c>
      <c r="I4426" s="6">
        <f>+I4425+G4426-H4426</f>
        <v>662339.40500000003</v>
      </c>
      <c r="J4426" s="19" t="s">
        <v>6875</v>
      </c>
      <c r="K4426" s="34" t="s">
        <v>5606</v>
      </c>
    </row>
    <row r="4427" spans="1:11" x14ac:dyDescent="0.2">
      <c r="A4427" s="105">
        <v>43371</v>
      </c>
      <c r="B4427" s="7">
        <v>8772</v>
      </c>
      <c r="C4427" s="19" t="s">
        <v>7040</v>
      </c>
      <c r="D4427" s="6">
        <v>9400</v>
      </c>
      <c r="E4427" s="6">
        <v>9400</v>
      </c>
      <c r="F4427" s="6">
        <f>E4427*0.05</f>
        <v>470</v>
      </c>
      <c r="G4427" s="6"/>
      <c r="H4427" s="31">
        <f>D4427-F4427</f>
        <v>8930</v>
      </c>
      <c r="I4427" s="6">
        <f>+I4426+G4427-H4427</f>
        <v>653409.40500000003</v>
      </c>
      <c r="J4427" s="19" t="s">
        <v>7058</v>
      </c>
      <c r="K4427" s="34" t="s">
        <v>5606</v>
      </c>
    </row>
    <row r="4428" spans="1:11" x14ac:dyDescent="0.2">
      <c r="A4428" s="19"/>
      <c r="B4428" s="7"/>
      <c r="C4428" s="19" t="s">
        <v>6318</v>
      </c>
      <c r="D4428" s="6">
        <v>336.39</v>
      </c>
      <c r="E4428" s="6"/>
      <c r="F4428" s="6">
        <f>E4428*0.05</f>
        <v>0</v>
      </c>
      <c r="G4428" s="6"/>
      <c r="H4428" s="5">
        <f>D4428-F4428</f>
        <v>336.39</v>
      </c>
      <c r="I4428" s="6">
        <f>+I4427+G4428-H4428</f>
        <v>653073.01500000001</v>
      </c>
      <c r="J4428" s="19"/>
      <c r="K4428" s="34"/>
    </row>
    <row r="4429" spans="1:11" ht="15.75" x14ac:dyDescent="0.25">
      <c r="A4429" s="19"/>
      <c r="B4429" s="7"/>
      <c r="C4429" s="116" t="s">
        <v>7057</v>
      </c>
      <c r="D4429" s="6"/>
      <c r="E4429" s="6"/>
      <c r="F4429" s="6">
        <f>E4429*0.05</f>
        <v>0</v>
      </c>
      <c r="G4429" s="6"/>
      <c r="H4429" s="64"/>
      <c r="I4429" s="13">
        <f>+I4428+G4429-H4429</f>
        <v>653073.01500000001</v>
      </c>
      <c r="J4429" s="19"/>
      <c r="K4429" s="7"/>
    </row>
    <row r="4430" spans="1:11" x14ac:dyDescent="0.2">
      <c r="A4430" s="105">
        <v>43374</v>
      </c>
      <c r="B4430" s="7">
        <v>8773</v>
      </c>
      <c r="C4430" s="20" t="s">
        <v>6452</v>
      </c>
      <c r="D4430" s="6">
        <v>1800</v>
      </c>
      <c r="E4430" s="6"/>
      <c r="F4430" s="6">
        <f>E4430*0.05</f>
        <v>0</v>
      </c>
      <c r="G4430" s="6"/>
      <c r="H4430" s="31">
        <f>D4430-F4430</f>
        <v>1800</v>
      </c>
      <c r="I4430" s="6">
        <f>+I4429+G4430-H4430</f>
        <v>651273.01500000001</v>
      </c>
      <c r="J4430" s="20" t="s">
        <v>6080</v>
      </c>
      <c r="K4430" s="34" t="s">
        <v>5606</v>
      </c>
    </row>
    <row r="4431" spans="1:11" x14ac:dyDescent="0.2">
      <c r="A4431" s="105">
        <v>43375</v>
      </c>
      <c r="B4431" s="7">
        <v>8774</v>
      </c>
      <c r="C4431" s="20" t="s">
        <v>5790</v>
      </c>
      <c r="D4431" s="6"/>
      <c r="E4431" s="6"/>
      <c r="F4431" s="6">
        <f>E4431*0.05</f>
        <v>0</v>
      </c>
      <c r="G4431" s="6"/>
      <c r="H4431" s="5">
        <f>D4431-F4431</f>
        <v>0</v>
      </c>
      <c r="I4431" s="6">
        <f>+I4430+G4431-H4431</f>
        <v>651273.01500000001</v>
      </c>
      <c r="J4431" s="20" t="s">
        <v>5790</v>
      </c>
      <c r="K4431" s="34" t="s">
        <v>5789</v>
      </c>
    </row>
    <row r="4432" spans="1:11" x14ac:dyDescent="0.2">
      <c r="A4432" s="105">
        <v>43375</v>
      </c>
      <c r="B4432" s="7">
        <v>8775</v>
      </c>
      <c r="C4432" s="20" t="s">
        <v>7056</v>
      </c>
      <c r="D4432" s="6">
        <v>5600</v>
      </c>
      <c r="E4432" s="6">
        <v>5600</v>
      </c>
      <c r="F4432" s="6">
        <v>560</v>
      </c>
      <c r="G4432" s="6"/>
      <c r="H4432" s="31">
        <f>D4432-F4432</f>
        <v>5040</v>
      </c>
      <c r="I4432" s="6">
        <f>+I4431+G4432-H4432</f>
        <v>646233.01500000001</v>
      </c>
      <c r="J4432" s="20" t="s">
        <v>7055</v>
      </c>
      <c r="K4432" s="34" t="s">
        <v>5606</v>
      </c>
    </row>
    <row r="4433" spans="1:11" x14ac:dyDescent="0.2">
      <c r="A4433" s="105">
        <v>43375</v>
      </c>
      <c r="B4433" s="7">
        <v>8776</v>
      </c>
      <c r="C4433" s="20" t="s">
        <v>7054</v>
      </c>
      <c r="D4433" s="6">
        <v>11650</v>
      </c>
      <c r="E4433" s="6">
        <v>11650</v>
      </c>
      <c r="F4433" s="6">
        <v>1165</v>
      </c>
      <c r="G4433" s="6"/>
      <c r="H4433" s="31">
        <f>D4433-F4433</f>
        <v>10485</v>
      </c>
      <c r="I4433" s="6">
        <f>+I4432+G4433-H4433</f>
        <v>635748.01500000001</v>
      </c>
      <c r="J4433" s="20" t="s">
        <v>6991</v>
      </c>
      <c r="K4433" s="34" t="s">
        <v>5606</v>
      </c>
    </row>
    <row r="4434" spans="1:11" x14ac:dyDescent="0.2">
      <c r="A4434" s="105">
        <v>43375</v>
      </c>
      <c r="B4434" s="7">
        <v>8777</v>
      </c>
      <c r="C4434" s="20" t="s">
        <v>7018</v>
      </c>
      <c r="D4434" s="6">
        <v>6600</v>
      </c>
      <c r="E4434" s="6"/>
      <c r="F4434" s="6">
        <f>E4434*0.05</f>
        <v>0</v>
      </c>
      <c r="G4434" s="6"/>
      <c r="H4434" s="31">
        <f>D4434-F4434</f>
        <v>6600</v>
      </c>
      <c r="I4434" s="6">
        <f>+I4433+G4434-H4434</f>
        <v>629148.01500000001</v>
      </c>
      <c r="J4434" s="20" t="s">
        <v>6798</v>
      </c>
      <c r="K4434" s="34" t="s">
        <v>5606</v>
      </c>
    </row>
    <row r="4435" spans="1:11" x14ac:dyDescent="0.2">
      <c r="A4435" s="105">
        <v>43346</v>
      </c>
      <c r="B4435" s="7" t="s">
        <v>7053</v>
      </c>
      <c r="C4435" s="19" t="s">
        <v>6871</v>
      </c>
      <c r="D4435" s="6">
        <v>10855</v>
      </c>
      <c r="E4435" s="6">
        <v>10855</v>
      </c>
      <c r="F4435" s="6">
        <f>E4435*0.05</f>
        <v>542.75</v>
      </c>
      <c r="G4435" s="6"/>
      <c r="H4435" s="31">
        <f>D4435-F4435</f>
        <v>10312.25</v>
      </c>
      <c r="I4435" s="6">
        <f>+I4434+G4435-H4435</f>
        <v>618835.76500000001</v>
      </c>
      <c r="J4435" s="19" t="s">
        <v>4222</v>
      </c>
      <c r="K4435" s="34" t="s">
        <v>5606</v>
      </c>
    </row>
    <row r="4436" spans="1:11" x14ac:dyDescent="0.2">
      <c r="A4436" s="105">
        <v>43377</v>
      </c>
      <c r="B4436" s="7">
        <v>8778</v>
      </c>
      <c r="C4436" s="20" t="s">
        <v>5790</v>
      </c>
      <c r="D4436" s="6"/>
      <c r="E4436" s="6"/>
      <c r="F4436" s="6">
        <f>E4436*0.05</f>
        <v>0</v>
      </c>
      <c r="G4436" s="6"/>
      <c r="H4436" s="5">
        <f>D4436-F4436</f>
        <v>0</v>
      </c>
      <c r="I4436" s="6">
        <f>+I4435+G4436-H4436</f>
        <v>618835.76500000001</v>
      </c>
      <c r="J4436" s="20" t="s">
        <v>5790</v>
      </c>
      <c r="K4436" s="34" t="s">
        <v>5789</v>
      </c>
    </row>
    <row r="4437" spans="1:11" x14ac:dyDescent="0.2">
      <c r="A4437" s="105">
        <v>43377</v>
      </c>
      <c r="B4437" s="7">
        <v>8779</v>
      </c>
      <c r="C4437" s="20" t="s">
        <v>7052</v>
      </c>
      <c r="D4437" s="6">
        <v>5600</v>
      </c>
      <c r="E4437" s="6">
        <v>5600</v>
      </c>
      <c r="F4437" s="6">
        <v>560</v>
      </c>
      <c r="G4437" s="6"/>
      <c r="H4437" s="31">
        <f>D4437-F4437</f>
        <v>5040</v>
      </c>
      <c r="I4437" s="6">
        <f>+I4436+G4437-H4437</f>
        <v>613795.76500000001</v>
      </c>
      <c r="J4437" s="20" t="s">
        <v>7051</v>
      </c>
      <c r="K4437" s="34" t="s">
        <v>5606</v>
      </c>
    </row>
    <row r="4438" spans="1:11" x14ac:dyDescent="0.2">
      <c r="A4438" s="105">
        <v>43382</v>
      </c>
      <c r="B4438" s="7">
        <v>8780</v>
      </c>
      <c r="C4438" s="20" t="s">
        <v>5790</v>
      </c>
      <c r="D4438" s="6"/>
      <c r="E4438" s="6"/>
      <c r="F4438" s="6">
        <f>E4438*0.05</f>
        <v>0</v>
      </c>
      <c r="G4438" s="6"/>
      <c r="H4438" s="5">
        <f>D4438-F4438</f>
        <v>0</v>
      </c>
      <c r="I4438" s="6">
        <f>+I4437+G4438-H4438</f>
        <v>613795.76500000001</v>
      </c>
      <c r="J4438" s="20" t="s">
        <v>5790</v>
      </c>
      <c r="K4438" s="34" t="s">
        <v>5789</v>
      </c>
    </row>
    <row r="4439" spans="1:11" x14ac:dyDescent="0.2">
      <c r="A4439" s="105">
        <v>43382</v>
      </c>
      <c r="B4439" s="7">
        <v>8781</v>
      </c>
      <c r="C4439" s="19" t="s">
        <v>5790</v>
      </c>
      <c r="D4439" s="6"/>
      <c r="E4439" s="6"/>
      <c r="F4439" s="6">
        <f>E4439*0.05</f>
        <v>0</v>
      </c>
      <c r="G4439" s="6"/>
      <c r="H4439" s="5">
        <f>D4439-F4439</f>
        <v>0</v>
      </c>
      <c r="I4439" s="6">
        <f>+I4438+G4439-H4439</f>
        <v>613795.76500000001</v>
      </c>
      <c r="J4439" s="19" t="s">
        <v>5790</v>
      </c>
      <c r="K4439" s="34" t="s">
        <v>5789</v>
      </c>
    </row>
    <row r="4440" spans="1:11" x14ac:dyDescent="0.2">
      <c r="A4440" s="105">
        <v>43382</v>
      </c>
      <c r="B4440" s="7">
        <v>8782</v>
      </c>
      <c r="C4440" s="20" t="s">
        <v>5790</v>
      </c>
      <c r="D4440" s="6"/>
      <c r="E4440" s="6"/>
      <c r="F4440" s="6">
        <f>E4440*0.05</f>
        <v>0</v>
      </c>
      <c r="G4440" s="6"/>
      <c r="H4440" s="5">
        <f>D4440-F4440</f>
        <v>0</v>
      </c>
      <c r="I4440" s="6">
        <f>+I4439+G4440-H4440</f>
        <v>613795.76500000001</v>
      </c>
      <c r="J4440" s="20" t="s">
        <v>5790</v>
      </c>
      <c r="K4440" s="34" t="s">
        <v>5789</v>
      </c>
    </row>
    <row r="4441" spans="1:11" x14ac:dyDescent="0.2">
      <c r="A4441" s="105">
        <v>43383</v>
      </c>
      <c r="B4441" s="7">
        <v>8783</v>
      </c>
      <c r="C4441" s="19" t="s">
        <v>6452</v>
      </c>
      <c r="D4441" s="6">
        <v>1800</v>
      </c>
      <c r="E4441" s="6"/>
      <c r="F4441" s="6">
        <f>E4441*0.05</f>
        <v>0</v>
      </c>
      <c r="G4441" s="6"/>
      <c r="H4441" s="31">
        <f>D4441-F4441</f>
        <v>1800</v>
      </c>
      <c r="I4441" s="6">
        <f>+I4440+G4441-H4441</f>
        <v>611995.76500000001</v>
      </c>
      <c r="J4441" s="19" t="s">
        <v>6080</v>
      </c>
      <c r="K4441" s="34" t="s">
        <v>5606</v>
      </c>
    </row>
    <row r="4442" spans="1:11" x14ac:dyDescent="0.2">
      <c r="A4442" s="105">
        <v>43383</v>
      </c>
      <c r="B4442" s="7">
        <v>8784</v>
      </c>
      <c r="C4442" s="19" t="s">
        <v>71</v>
      </c>
      <c r="D4442" s="6">
        <v>13350</v>
      </c>
      <c r="E4442" s="6">
        <v>12000</v>
      </c>
      <c r="F4442" s="6">
        <f>E4442*0.05</f>
        <v>600</v>
      </c>
      <c r="G4442" s="6"/>
      <c r="H4442" s="31">
        <f>D4442-F4442</f>
        <v>12750</v>
      </c>
      <c r="I4442" s="6">
        <f>+I4441+G4442-H4442</f>
        <v>599245.76500000001</v>
      </c>
      <c r="J4442" s="19" t="s">
        <v>7020</v>
      </c>
      <c r="K4442" s="34" t="s">
        <v>5606</v>
      </c>
    </row>
    <row r="4443" spans="1:11" x14ac:dyDescent="0.2">
      <c r="A4443" s="105">
        <v>43385</v>
      </c>
      <c r="B4443" s="7">
        <v>8785</v>
      </c>
      <c r="C4443" s="19" t="s">
        <v>7031</v>
      </c>
      <c r="D4443" s="6">
        <v>3350</v>
      </c>
      <c r="E4443" s="6">
        <v>3350</v>
      </c>
      <c r="F4443" s="6">
        <v>335</v>
      </c>
      <c r="G4443" s="6"/>
      <c r="H4443" s="31">
        <f>D4443-F4443</f>
        <v>3015</v>
      </c>
      <c r="I4443" s="6">
        <f>+I4442+G4443-H4443</f>
        <v>596230.76500000001</v>
      </c>
      <c r="J4443" s="19" t="s">
        <v>7030</v>
      </c>
      <c r="K4443" s="34" t="s">
        <v>5606</v>
      </c>
    </row>
    <row r="4444" spans="1:11" x14ac:dyDescent="0.2">
      <c r="A4444" s="105">
        <v>43385</v>
      </c>
      <c r="B4444" s="7">
        <v>8786</v>
      </c>
      <c r="C4444" s="19" t="s">
        <v>7040</v>
      </c>
      <c r="D4444" s="6">
        <v>9055</v>
      </c>
      <c r="E4444" s="6">
        <v>9055</v>
      </c>
      <c r="F4444" s="6">
        <f>E4444*0.05</f>
        <v>452.75</v>
      </c>
      <c r="G4444" s="6"/>
      <c r="H4444" s="31">
        <f>D4444-F4444</f>
        <v>8602.25</v>
      </c>
      <c r="I4444" s="6">
        <f>+I4443+G4444-H4444</f>
        <v>587628.51500000001</v>
      </c>
      <c r="J4444" s="19" t="s">
        <v>5791</v>
      </c>
      <c r="K4444" s="34" t="s">
        <v>5606</v>
      </c>
    </row>
    <row r="4445" spans="1:11" x14ac:dyDescent="0.2">
      <c r="A4445" s="105">
        <v>43385</v>
      </c>
      <c r="B4445" s="7" t="s">
        <v>7050</v>
      </c>
      <c r="C4445" s="19" t="s">
        <v>6775</v>
      </c>
      <c r="D4445" s="6">
        <v>9174</v>
      </c>
      <c r="E4445" s="6">
        <v>9174</v>
      </c>
      <c r="F4445" s="6">
        <f>E4445*0.05</f>
        <v>458.70000000000005</v>
      </c>
      <c r="G4445" s="6"/>
      <c r="H4445" s="31">
        <f>D4445-F4445</f>
        <v>8715.2999999999993</v>
      </c>
      <c r="I4445" s="6">
        <f>+I4444+G4445-H4445</f>
        <v>578913.21499999997</v>
      </c>
      <c r="J4445" s="20" t="s">
        <v>788</v>
      </c>
      <c r="K4445" s="34" t="s">
        <v>5606</v>
      </c>
    </row>
    <row r="4446" spans="1:11" x14ac:dyDescent="0.2">
      <c r="A4446" s="105">
        <v>43388</v>
      </c>
      <c r="B4446" s="7">
        <v>8787</v>
      </c>
      <c r="C4446" s="19" t="s">
        <v>6762</v>
      </c>
      <c r="D4446" s="6">
        <v>515</v>
      </c>
      <c r="E4446" s="6">
        <v>515</v>
      </c>
      <c r="F4446" s="6">
        <v>21.82</v>
      </c>
      <c r="G4446" s="6"/>
      <c r="H4446" s="31">
        <f>D4446-F4446</f>
        <v>493.18</v>
      </c>
      <c r="I4446" s="6">
        <f>+I4445+G4446-H4446</f>
        <v>578420.03499999992</v>
      </c>
      <c r="J4446" s="19" t="s">
        <v>7049</v>
      </c>
      <c r="K4446" s="34" t="s">
        <v>5606</v>
      </c>
    </row>
    <row r="4447" spans="1:11" x14ac:dyDescent="0.2">
      <c r="A4447" s="105">
        <v>43388</v>
      </c>
      <c r="B4447" s="7">
        <v>8788</v>
      </c>
      <c r="C4447" s="19" t="s">
        <v>5790</v>
      </c>
      <c r="D4447" s="6"/>
      <c r="E4447" s="6"/>
      <c r="F4447" s="6">
        <f>E4447*0.05</f>
        <v>0</v>
      </c>
      <c r="G4447" s="6"/>
      <c r="H4447" s="5">
        <f>D4447-F4447</f>
        <v>0</v>
      </c>
      <c r="I4447" s="6">
        <f>+I4446+G4447-H4447</f>
        <v>578420.03499999992</v>
      </c>
      <c r="J4447" s="19" t="s">
        <v>5790</v>
      </c>
      <c r="K4447" s="34" t="s">
        <v>5789</v>
      </c>
    </row>
    <row r="4448" spans="1:11" x14ac:dyDescent="0.2">
      <c r="A4448" s="105">
        <v>43388</v>
      </c>
      <c r="B4448" s="7">
        <v>8789</v>
      </c>
      <c r="C4448" s="19" t="s">
        <v>5871</v>
      </c>
      <c r="D4448" s="6">
        <v>21037</v>
      </c>
      <c r="E4448" s="6">
        <v>21037</v>
      </c>
      <c r="F4448" s="6">
        <f>E4448*0.05</f>
        <v>1051.8500000000001</v>
      </c>
      <c r="G4448" s="6"/>
      <c r="H4448" s="31">
        <f>D4448-F4448</f>
        <v>19985.150000000001</v>
      </c>
      <c r="I4448" s="6">
        <f>+I4447+G4448-H4448</f>
        <v>558434.88499999989</v>
      </c>
      <c r="J4448" s="19" t="s">
        <v>5963</v>
      </c>
      <c r="K4448" s="34" t="s">
        <v>5606</v>
      </c>
    </row>
    <row r="4449" spans="1:11" x14ac:dyDescent="0.2">
      <c r="A4449" s="105">
        <v>43388</v>
      </c>
      <c r="B4449" s="7">
        <v>8790</v>
      </c>
      <c r="C4449" s="19" t="s">
        <v>6226</v>
      </c>
      <c r="D4449" s="6">
        <v>14280</v>
      </c>
      <c r="E4449" s="6">
        <v>14280</v>
      </c>
      <c r="F4449" s="6">
        <f>E4449*0.05</f>
        <v>714</v>
      </c>
      <c r="G4449" s="6"/>
      <c r="H4449" s="31">
        <f>D4449-F4449</f>
        <v>13566</v>
      </c>
      <c r="I4449" s="6">
        <f>+I4448+G4449-H4449</f>
        <v>544868.88499999989</v>
      </c>
      <c r="J4449" s="19" t="s">
        <v>6992</v>
      </c>
      <c r="K4449" s="34" t="s">
        <v>5606</v>
      </c>
    </row>
    <row r="4450" spans="1:11" x14ac:dyDescent="0.2">
      <c r="A4450" s="105">
        <v>43390</v>
      </c>
      <c r="B4450" s="7">
        <v>8791</v>
      </c>
      <c r="C4450" s="19" t="s">
        <v>6817</v>
      </c>
      <c r="D4450" s="6">
        <v>500</v>
      </c>
      <c r="E4450" s="6"/>
      <c r="F4450" s="6">
        <f>E4450*0.05</f>
        <v>0</v>
      </c>
      <c r="G4450" s="6"/>
      <c r="H4450" s="31">
        <f>D4450-F4450</f>
        <v>500</v>
      </c>
      <c r="I4450" s="6">
        <f>+I4449+G4450-H4450</f>
        <v>544368.88499999989</v>
      </c>
      <c r="J4450" s="19" t="s">
        <v>7048</v>
      </c>
      <c r="K4450" s="34" t="s">
        <v>5606</v>
      </c>
    </row>
    <row r="4451" spans="1:11" x14ac:dyDescent="0.2">
      <c r="A4451" s="105">
        <v>43390</v>
      </c>
      <c r="B4451" s="7">
        <v>8792</v>
      </c>
      <c r="C4451" s="19" t="s">
        <v>7029</v>
      </c>
      <c r="D4451" s="6">
        <v>1800</v>
      </c>
      <c r="E4451" s="6"/>
      <c r="F4451" s="6">
        <f>E4451*0.05</f>
        <v>0</v>
      </c>
      <c r="G4451" s="6"/>
      <c r="H4451" s="31">
        <f>D4451-F4451</f>
        <v>1800</v>
      </c>
      <c r="I4451" s="6">
        <f>+I4450+G4451-H4451</f>
        <v>542568.88499999989</v>
      </c>
      <c r="J4451" s="19" t="s">
        <v>3820</v>
      </c>
      <c r="K4451" s="34" t="s">
        <v>5606</v>
      </c>
    </row>
    <row r="4452" spans="1:11" x14ac:dyDescent="0.2">
      <c r="A4452" s="105">
        <v>43391</v>
      </c>
      <c r="B4452" s="7">
        <v>8793</v>
      </c>
      <c r="C4452" s="19" t="s">
        <v>418</v>
      </c>
      <c r="D4452" s="6">
        <v>1800</v>
      </c>
      <c r="E4452" s="6"/>
      <c r="F4452" s="6">
        <f>E4452*0.05</f>
        <v>0</v>
      </c>
      <c r="G4452" s="6"/>
      <c r="H4452" s="31">
        <f>D4452-F4452</f>
        <v>1800</v>
      </c>
      <c r="I4452" s="6">
        <f>+I4451+G4452-H4452</f>
        <v>540768.88499999989</v>
      </c>
      <c r="J4452" s="19" t="s">
        <v>3820</v>
      </c>
      <c r="K4452" s="34" t="s">
        <v>5606</v>
      </c>
    </row>
    <row r="4453" spans="1:11" x14ac:dyDescent="0.2">
      <c r="A4453" s="105">
        <v>43391</v>
      </c>
      <c r="B4453" s="7">
        <v>8794</v>
      </c>
      <c r="C4453" s="19" t="s">
        <v>5790</v>
      </c>
      <c r="D4453" s="6"/>
      <c r="E4453" s="6"/>
      <c r="F4453" s="6">
        <f>E4453*0.05</f>
        <v>0</v>
      </c>
      <c r="G4453" s="6"/>
      <c r="H4453" s="5">
        <f>D4453-F4453</f>
        <v>0</v>
      </c>
      <c r="I4453" s="6">
        <f>+I4452+G4453-H4453</f>
        <v>540768.88499999989</v>
      </c>
      <c r="J4453" s="19" t="s">
        <v>5790</v>
      </c>
      <c r="K4453" s="34" t="s">
        <v>5789</v>
      </c>
    </row>
    <row r="4454" spans="1:11" x14ac:dyDescent="0.2">
      <c r="A4454" s="105">
        <v>43391</v>
      </c>
      <c r="B4454" s="7">
        <v>8795</v>
      </c>
      <c r="C4454" s="20" t="s">
        <v>5790</v>
      </c>
      <c r="D4454" s="6"/>
      <c r="E4454" s="6"/>
      <c r="F4454" s="6">
        <f>E4454*0.05</f>
        <v>0</v>
      </c>
      <c r="G4454" s="6"/>
      <c r="H4454" s="5">
        <f>D4454-F4454</f>
        <v>0</v>
      </c>
      <c r="I4454" s="6">
        <f>+I4453+G4454-H4454</f>
        <v>540768.88499999989</v>
      </c>
      <c r="J4454" s="20" t="s">
        <v>5790</v>
      </c>
      <c r="K4454" s="34" t="s">
        <v>5789</v>
      </c>
    </row>
    <row r="4455" spans="1:11" x14ac:dyDescent="0.2">
      <c r="A4455" s="105">
        <v>43392</v>
      </c>
      <c r="B4455" s="7">
        <v>8796</v>
      </c>
      <c r="C4455" s="19" t="s">
        <v>5790</v>
      </c>
      <c r="D4455" s="6"/>
      <c r="E4455" s="6"/>
      <c r="F4455" s="6">
        <f>E4455*0.05</f>
        <v>0</v>
      </c>
      <c r="G4455" s="6"/>
      <c r="H4455" s="5">
        <f>D4455-F4455</f>
        <v>0</v>
      </c>
      <c r="I4455" s="6">
        <f>+I4454+G4455-H4455</f>
        <v>540768.88499999989</v>
      </c>
      <c r="J4455" s="19" t="s">
        <v>5790</v>
      </c>
      <c r="K4455" s="34" t="s">
        <v>5789</v>
      </c>
    </row>
    <row r="4456" spans="1:11" x14ac:dyDescent="0.2">
      <c r="A4456" s="105">
        <v>43392</v>
      </c>
      <c r="B4456" s="7">
        <v>8797</v>
      </c>
      <c r="C4456" s="19" t="s">
        <v>7047</v>
      </c>
      <c r="D4456" s="6">
        <v>8260</v>
      </c>
      <c r="E4456" s="6">
        <v>8260</v>
      </c>
      <c r="F4456" s="6">
        <v>826</v>
      </c>
      <c r="G4456" s="6"/>
      <c r="H4456" s="31">
        <f>D4456-F4456</f>
        <v>7434</v>
      </c>
      <c r="I4456" s="6">
        <f>+I4455+G4456-H4456</f>
        <v>533334.88499999989</v>
      </c>
      <c r="J4456" s="19" t="s">
        <v>7046</v>
      </c>
      <c r="K4456" s="34" t="s">
        <v>5606</v>
      </c>
    </row>
    <row r="4457" spans="1:11" x14ac:dyDescent="0.2">
      <c r="A4457" s="105">
        <v>43397</v>
      </c>
      <c r="B4457" s="7"/>
      <c r="C4457" s="19" t="s">
        <v>6097</v>
      </c>
      <c r="D4457" s="6"/>
      <c r="E4457" s="6"/>
      <c r="F4457" s="6">
        <f>E4457*0.05</f>
        <v>0</v>
      </c>
      <c r="G4457" s="6">
        <v>780116.51</v>
      </c>
      <c r="H4457" s="5">
        <f>D4457-F4457</f>
        <v>0</v>
      </c>
      <c r="I4457" s="6">
        <f>+I4456+G4457-H4457</f>
        <v>1313451.395</v>
      </c>
      <c r="J4457" s="19"/>
      <c r="K4457" s="7"/>
    </row>
    <row r="4458" spans="1:11" x14ac:dyDescent="0.2">
      <c r="A4458" s="105">
        <v>43397</v>
      </c>
      <c r="B4458" s="7">
        <v>70363998</v>
      </c>
      <c r="C4458" s="19" t="s">
        <v>105</v>
      </c>
      <c r="D4458" s="6">
        <v>60671</v>
      </c>
      <c r="E4458" s="6">
        <v>60671</v>
      </c>
      <c r="F4458" s="6">
        <f>E4458*0.05</f>
        <v>3033.55</v>
      </c>
      <c r="G4458" s="6"/>
      <c r="H4458" s="31">
        <f>D4458-F4458</f>
        <v>57637.45</v>
      </c>
      <c r="I4458" s="6">
        <f>+I4457+G4458-H4458</f>
        <v>1255813.9450000001</v>
      </c>
      <c r="J4458" s="19" t="s">
        <v>2262</v>
      </c>
      <c r="K4458" s="34" t="s">
        <v>5606</v>
      </c>
    </row>
    <row r="4459" spans="1:11" x14ac:dyDescent="0.2">
      <c r="A4459" s="105">
        <v>43399</v>
      </c>
      <c r="B4459" s="7">
        <v>610067</v>
      </c>
      <c r="C4459" s="19" t="s">
        <v>5836</v>
      </c>
      <c r="D4459" s="6">
        <v>542025</v>
      </c>
      <c r="E4459" s="6"/>
      <c r="F4459" s="6">
        <f>E4459*0.05</f>
        <v>0</v>
      </c>
      <c r="G4459" s="6"/>
      <c r="H4459" s="31">
        <f>D4459-F4459</f>
        <v>542025</v>
      </c>
      <c r="I4459" s="6">
        <f>+I4458+G4459-H4459</f>
        <v>713788.94500000007</v>
      </c>
      <c r="J4459" s="19"/>
      <c r="K4459" s="34" t="s">
        <v>5606</v>
      </c>
    </row>
    <row r="4460" spans="1:11" x14ac:dyDescent="0.2">
      <c r="A4460" s="105">
        <v>43402</v>
      </c>
      <c r="B4460" s="7">
        <v>8798</v>
      </c>
      <c r="C4460" s="19" t="s">
        <v>6343</v>
      </c>
      <c r="D4460" s="6">
        <v>7600</v>
      </c>
      <c r="E4460" s="6"/>
      <c r="F4460" s="6">
        <f>E4460*0.05</f>
        <v>0</v>
      </c>
      <c r="G4460" s="6"/>
      <c r="H4460" s="31">
        <f>D4460-F4460</f>
        <v>7600</v>
      </c>
      <c r="I4460" s="6">
        <f>+I4459+G4460-H4460</f>
        <v>706188.94500000007</v>
      </c>
      <c r="J4460" s="19" t="s">
        <v>6798</v>
      </c>
      <c r="K4460" s="34" t="s">
        <v>5606</v>
      </c>
    </row>
    <row r="4461" spans="1:11" x14ac:dyDescent="0.2">
      <c r="A4461" s="105">
        <v>43402</v>
      </c>
      <c r="B4461" s="7">
        <v>8799</v>
      </c>
      <c r="C4461" s="19" t="s">
        <v>7045</v>
      </c>
      <c r="D4461" s="6">
        <v>6600</v>
      </c>
      <c r="E4461" s="6"/>
      <c r="F4461" s="6">
        <f>E4461*0.05</f>
        <v>0</v>
      </c>
      <c r="G4461" s="6"/>
      <c r="H4461" s="31">
        <f>D4461-F4461</f>
        <v>6600</v>
      </c>
      <c r="I4461" s="6">
        <f>+I4460+G4461-H4461</f>
        <v>699588.94500000007</v>
      </c>
      <c r="J4461" s="19" t="s">
        <v>6798</v>
      </c>
      <c r="K4461" s="34" t="s">
        <v>5606</v>
      </c>
    </row>
    <row r="4462" spans="1:11" x14ac:dyDescent="0.2">
      <c r="A4462" s="105">
        <v>43402</v>
      </c>
      <c r="B4462" s="7">
        <v>8800</v>
      </c>
      <c r="C4462" s="19" t="s">
        <v>7018</v>
      </c>
      <c r="D4462" s="6">
        <v>6600</v>
      </c>
      <c r="E4462" s="6"/>
      <c r="F4462" s="6">
        <f>E4462*0.05</f>
        <v>0</v>
      </c>
      <c r="G4462" s="6"/>
      <c r="H4462" s="31">
        <f>D4462-F4462</f>
        <v>6600</v>
      </c>
      <c r="I4462" s="6">
        <f>+I4461+G4462-H4462</f>
        <v>692988.94500000007</v>
      </c>
      <c r="J4462" s="19" t="s">
        <v>6798</v>
      </c>
      <c r="K4462" s="34" t="s">
        <v>5606</v>
      </c>
    </row>
    <row r="4463" spans="1:11" x14ac:dyDescent="0.2">
      <c r="A4463" s="105">
        <v>43402</v>
      </c>
      <c r="B4463" s="7">
        <v>8801</v>
      </c>
      <c r="C4463" s="19" t="s">
        <v>6592</v>
      </c>
      <c r="D4463" s="6">
        <v>12000</v>
      </c>
      <c r="E4463" s="6"/>
      <c r="F4463" s="6">
        <f>E4463*0.05</f>
        <v>0</v>
      </c>
      <c r="G4463" s="6"/>
      <c r="H4463" s="31">
        <f>D4463-F4463</f>
        <v>12000</v>
      </c>
      <c r="I4463" s="6">
        <f>+I4462+G4463-H4463</f>
        <v>680988.94500000007</v>
      </c>
      <c r="J4463" s="19" t="s">
        <v>6875</v>
      </c>
      <c r="K4463" s="34" t="s">
        <v>5606</v>
      </c>
    </row>
    <row r="4464" spans="1:11" x14ac:dyDescent="0.2">
      <c r="A4464" s="105">
        <v>43403</v>
      </c>
      <c r="B4464" s="7"/>
      <c r="C4464" s="19" t="s">
        <v>7044</v>
      </c>
      <c r="D4464" s="6"/>
      <c r="E4464" s="6"/>
      <c r="F4464" s="6">
        <f>E4464*0.05</f>
        <v>0</v>
      </c>
      <c r="G4464" s="6">
        <v>15000</v>
      </c>
      <c r="H4464" s="5">
        <f>D4464-F4464</f>
        <v>0</v>
      </c>
      <c r="I4464" s="6">
        <f>+I4463+G4464-H4464</f>
        <v>695988.94500000007</v>
      </c>
      <c r="J4464" s="19"/>
      <c r="K4464" s="7"/>
    </row>
    <row r="4465" spans="1:11" x14ac:dyDescent="0.2">
      <c r="A4465" s="105">
        <v>43403</v>
      </c>
      <c r="B4465" s="7">
        <v>8802</v>
      </c>
      <c r="C4465" s="19" t="s">
        <v>6096</v>
      </c>
      <c r="D4465" s="6">
        <v>2025</v>
      </c>
      <c r="E4465" s="6"/>
      <c r="F4465" s="6">
        <f>E4465*0.05</f>
        <v>0</v>
      </c>
      <c r="G4465" s="6"/>
      <c r="H4465" s="31">
        <f>D4465-F4465</f>
        <v>2025</v>
      </c>
      <c r="I4465" s="6">
        <f>+I4464+G4465-H4465</f>
        <v>693963.94500000007</v>
      </c>
      <c r="J4465" s="19" t="s">
        <v>7043</v>
      </c>
      <c r="K4465" s="34" t="s">
        <v>5606</v>
      </c>
    </row>
    <row r="4466" spans="1:11" x14ac:dyDescent="0.2">
      <c r="A4466" s="105">
        <v>43403</v>
      </c>
      <c r="B4466" s="7">
        <v>8803</v>
      </c>
      <c r="C4466" s="20" t="s">
        <v>71</v>
      </c>
      <c r="D4466" s="6">
        <v>7500</v>
      </c>
      <c r="E4466" s="6">
        <v>7500</v>
      </c>
      <c r="F4466" s="6">
        <f>E4466*0.05</f>
        <v>375</v>
      </c>
      <c r="G4466" s="6"/>
      <c r="H4466" s="31">
        <f>D4466-F4466</f>
        <v>7125</v>
      </c>
      <c r="I4466" s="6">
        <f>+I4465+G4466-H4466</f>
        <v>686838.94500000007</v>
      </c>
      <c r="J4466" s="20" t="s">
        <v>5941</v>
      </c>
      <c r="K4466" s="34" t="s">
        <v>5606</v>
      </c>
    </row>
    <row r="4467" spans="1:11" x14ac:dyDescent="0.2">
      <c r="A4467" s="105">
        <v>43403</v>
      </c>
      <c r="B4467" s="7">
        <v>8804</v>
      </c>
      <c r="C4467" s="20" t="s">
        <v>7042</v>
      </c>
      <c r="D4467" s="6">
        <v>4050</v>
      </c>
      <c r="E4467" s="6">
        <v>4050</v>
      </c>
      <c r="F4467" s="6">
        <v>405</v>
      </c>
      <c r="G4467" s="6"/>
      <c r="H4467" s="31">
        <f>D4467-F4467</f>
        <v>3645</v>
      </c>
      <c r="I4467" s="6">
        <f>+I4466+G4467-H4467</f>
        <v>683193.94500000007</v>
      </c>
      <c r="J4467" s="20" t="s">
        <v>7041</v>
      </c>
      <c r="K4467" s="34" t="s">
        <v>5606</v>
      </c>
    </row>
    <row r="4468" spans="1:11" x14ac:dyDescent="0.2">
      <c r="A4468" s="105">
        <v>43404</v>
      </c>
      <c r="B4468" s="7">
        <v>8805</v>
      </c>
      <c r="C4468" s="19" t="s">
        <v>7040</v>
      </c>
      <c r="D4468" s="6">
        <v>8945</v>
      </c>
      <c r="E4468" s="6">
        <v>8945</v>
      </c>
      <c r="F4468" s="6">
        <f>E4468*0.05</f>
        <v>447.25</v>
      </c>
      <c r="G4468" s="6"/>
      <c r="H4468" s="31">
        <f>D4468-F4468</f>
        <v>8497.75</v>
      </c>
      <c r="I4468" s="6">
        <f>+I4467+G4468-H4468</f>
        <v>674696.19500000007</v>
      </c>
      <c r="J4468" s="19" t="s">
        <v>5791</v>
      </c>
      <c r="K4468" s="34" t="s">
        <v>5606</v>
      </c>
    </row>
    <row r="4469" spans="1:11" x14ac:dyDescent="0.2">
      <c r="A4469" s="105">
        <v>43404</v>
      </c>
      <c r="B4469" s="7">
        <v>8806</v>
      </c>
      <c r="C4469" s="19" t="s">
        <v>7007</v>
      </c>
      <c r="D4469" s="6">
        <v>6000</v>
      </c>
      <c r="E4469" s="6">
        <v>6000</v>
      </c>
      <c r="F4469" s="6">
        <v>600</v>
      </c>
      <c r="G4469" s="6"/>
      <c r="H4469" s="31">
        <f>D4469-F4469</f>
        <v>5400</v>
      </c>
      <c r="I4469" s="6">
        <f>+I4468+G4469-H4469</f>
        <v>669296.19500000007</v>
      </c>
      <c r="J4469" s="19" t="s">
        <v>7039</v>
      </c>
      <c r="K4469" s="34" t="s">
        <v>5606</v>
      </c>
    </row>
    <row r="4470" spans="1:11" x14ac:dyDescent="0.2">
      <c r="A4470" s="105">
        <v>43404</v>
      </c>
      <c r="B4470" s="7">
        <v>8807</v>
      </c>
      <c r="C4470" s="20" t="s">
        <v>6981</v>
      </c>
      <c r="D4470" s="6">
        <v>6600</v>
      </c>
      <c r="E4470" s="6"/>
      <c r="F4470" s="6">
        <f>E4470*0.05</f>
        <v>0</v>
      </c>
      <c r="G4470" s="6"/>
      <c r="H4470" s="31">
        <f>D4470-F4470</f>
        <v>6600</v>
      </c>
      <c r="I4470" s="6">
        <f>+I4469+G4470-H4470</f>
        <v>662696.19500000007</v>
      </c>
      <c r="J4470" s="20" t="s">
        <v>6798</v>
      </c>
      <c r="K4470" s="34" t="s">
        <v>5606</v>
      </c>
    </row>
    <row r="4471" spans="1:11" x14ac:dyDescent="0.2">
      <c r="A4471" s="105">
        <v>43404</v>
      </c>
      <c r="B4471" s="7">
        <v>8808</v>
      </c>
      <c r="C4471" s="20" t="s">
        <v>7038</v>
      </c>
      <c r="D4471" s="6">
        <v>6600</v>
      </c>
      <c r="E4471" s="6"/>
      <c r="F4471" s="6">
        <f>E4471*0.05</f>
        <v>0</v>
      </c>
      <c r="G4471" s="6"/>
      <c r="H4471" s="31">
        <f>D4471-F4471</f>
        <v>6600</v>
      </c>
      <c r="I4471" s="4">
        <f>+I4470+G4471-H4471</f>
        <v>656096.19500000007</v>
      </c>
      <c r="J4471" s="20" t="s">
        <v>6798</v>
      </c>
      <c r="K4471" s="34" t="s">
        <v>5606</v>
      </c>
    </row>
    <row r="4472" spans="1:11" x14ac:dyDescent="0.2">
      <c r="A4472" s="105">
        <v>43404</v>
      </c>
      <c r="B4472" s="7">
        <v>8809</v>
      </c>
      <c r="C4472" s="20" t="s">
        <v>6093</v>
      </c>
      <c r="D4472" s="6">
        <v>3299</v>
      </c>
      <c r="E4472" s="6"/>
      <c r="F4472" s="6">
        <f>E4472*0.05</f>
        <v>0</v>
      </c>
      <c r="G4472" s="6"/>
      <c r="H4472" s="31">
        <f>D4472-F4472</f>
        <v>3299</v>
      </c>
      <c r="I4472" s="6">
        <f>+I4471+G4472-H4472</f>
        <v>652797.19500000007</v>
      </c>
      <c r="J4472" s="20" t="s">
        <v>7037</v>
      </c>
      <c r="K4472" s="34" t="s">
        <v>5606</v>
      </c>
    </row>
    <row r="4473" spans="1:11" x14ac:dyDescent="0.2">
      <c r="A4473" s="105"/>
      <c r="B4473" s="7"/>
      <c r="C4473" s="20" t="s">
        <v>7036</v>
      </c>
      <c r="D4473" s="6"/>
      <c r="E4473" s="6"/>
      <c r="F4473" s="6"/>
      <c r="G4473" s="6">
        <v>1413.07</v>
      </c>
      <c r="H4473" s="5">
        <f>D4473-F4473</f>
        <v>0</v>
      </c>
      <c r="I4473" s="6">
        <f>+I4472+G4473-H4473</f>
        <v>654210.26500000001</v>
      </c>
      <c r="J4473" s="20"/>
      <c r="K4473" s="87"/>
    </row>
    <row r="4474" spans="1:11" x14ac:dyDescent="0.2">
      <c r="A4474" s="19"/>
      <c r="B4474" s="7"/>
      <c r="C4474" s="20" t="s">
        <v>6318</v>
      </c>
      <c r="D4474" s="6">
        <v>807.13</v>
      </c>
      <c r="E4474" s="6"/>
      <c r="F4474" s="6">
        <f>E4474*0.05</f>
        <v>0</v>
      </c>
      <c r="G4474" s="6"/>
      <c r="H4474" s="5">
        <f>D4474-F4474</f>
        <v>807.13</v>
      </c>
      <c r="I4474" s="6">
        <f>+I4473+G4474-H4474</f>
        <v>653403.13500000001</v>
      </c>
      <c r="J4474" s="19"/>
      <c r="K4474" s="7"/>
    </row>
    <row r="4475" spans="1:11" ht="15.75" x14ac:dyDescent="0.25">
      <c r="A4475" s="19"/>
      <c r="B4475" s="7"/>
      <c r="C4475" s="117" t="s">
        <v>7035</v>
      </c>
      <c r="D4475" s="6"/>
      <c r="E4475" s="6"/>
      <c r="F4475" s="6">
        <f>E4475*0.05</f>
        <v>0</v>
      </c>
      <c r="G4475" s="6"/>
      <c r="H4475" s="5"/>
      <c r="I4475" s="13">
        <f>+I4474+G4475-H4475</f>
        <v>653403.13500000001</v>
      </c>
      <c r="J4475" s="19"/>
      <c r="K4475" s="7"/>
    </row>
    <row r="4476" spans="1:11" x14ac:dyDescent="0.2">
      <c r="A4476" s="105">
        <v>43411</v>
      </c>
      <c r="B4476" s="7">
        <v>8810</v>
      </c>
      <c r="C4476" s="20" t="s">
        <v>5790</v>
      </c>
      <c r="D4476" s="6"/>
      <c r="E4476" s="6"/>
      <c r="F4476" s="6">
        <f>E4476*0.05</f>
        <v>0</v>
      </c>
      <c r="G4476" s="6"/>
      <c r="H4476" s="5">
        <f>D4476-F4476</f>
        <v>0</v>
      </c>
      <c r="I4476" s="6">
        <f>+I4475+G4476-H4476</f>
        <v>653403.13500000001</v>
      </c>
      <c r="J4476" s="20" t="s">
        <v>5790</v>
      </c>
      <c r="K4476" s="34" t="s">
        <v>5789</v>
      </c>
    </row>
    <row r="4477" spans="1:11" x14ac:dyDescent="0.2">
      <c r="A4477" s="105">
        <v>43411</v>
      </c>
      <c r="B4477" s="7">
        <v>8811</v>
      </c>
      <c r="C4477" s="20" t="s">
        <v>5790</v>
      </c>
      <c r="D4477" s="6"/>
      <c r="E4477" s="6"/>
      <c r="F4477" s="6">
        <f>E4477*0.05</f>
        <v>0</v>
      </c>
      <c r="G4477" s="6"/>
      <c r="H4477" s="5">
        <f>D4477-F4477</f>
        <v>0</v>
      </c>
      <c r="I4477" s="6">
        <f>+I4476+G4477-H4477</f>
        <v>653403.13500000001</v>
      </c>
      <c r="J4477" s="20" t="s">
        <v>5790</v>
      </c>
      <c r="K4477" s="34" t="s">
        <v>5789</v>
      </c>
    </row>
    <row r="4478" spans="1:11" x14ac:dyDescent="0.2">
      <c r="A4478" s="105">
        <v>43412</v>
      </c>
      <c r="B4478" s="34">
        <v>367533</v>
      </c>
      <c r="C4478" s="20" t="s">
        <v>7034</v>
      </c>
      <c r="D4478" s="6">
        <v>69030</v>
      </c>
      <c r="E4478" s="6">
        <v>58500</v>
      </c>
      <c r="F4478" s="6">
        <f>E4478*0.05</f>
        <v>2925</v>
      </c>
      <c r="G4478" s="6"/>
      <c r="H4478" s="5">
        <f>D4478-F4478</f>
        <v>66105</v>
      </c>
      <c r="I4478" s="6">
        <f>+I4477+G4478-H4478</f>
        <v>587298.13500000001</v>
      </c>
      <c r="J4478" s="20" t="s">
        <v>7033</v>
      </c>
      <c r="K4478" s="34" t="s">
        <v>5606</v>
      </c>
    </row>
    <row r="4479" spans="1:11" x14ac:dyDescent="0.2">
      <c r="A4479" s="105">
        <v>43413</v>
      </c>
      <c r="B4479" s="7">
        <v>8812</v>
      </c>
      <c r="C4479" s="19" t="s">
        <v>120</v>
      </c>
      <c r="D4479" s="6">
        <v>691.87</v>
      </c>
      <c r="E4479" s="6"/>
      <c r="F4479" s="6">
        <f>E4479*0.05</f>
        <v>0</v>
      </c>
      <c r="G4479" s="6"/>
      <c r="H4479" s="5">
        <f>D4479-F4479</f>
        <v>691.87</v>
      </c>
      <c r="I4479" s="6">
        <f>+I4478+G4479-H4479</f>
        <v>586606.26500000001</v>
      </c>
      <c r="J4479" s="19" t="s">
        <v>7032</v>
      </c>
      <c r="K4479" s="34" t="s">
        <v>5606</v>
      </c>
    </row>
    <row r="4480" spans="1:11" x14ac:dyDescent="0.2">
      <c r="A4480" s="105">
        <v>43413</v>
      </c>
      <c r="B4480" s="7">
        <v>8813</v>
      </c>
      <c r="C4480" s="20" t="s">
        <v>7031</v>
      </c>
      <c r="D4480" s="6">
        <v>3350</v>
      </c>
      <c r="E4480" s="6">
        <v>3350</v>
      </c>
      <c r="F4480" s="6">
        <v>335</v>
      </c>
      <c r="G4480" s="6"/>
      <c r="H4480" s="5">
        <f>D4480-F4480</f>
        <v>3015</v>
      </c>
      <c r="I4480" s="6">
        <f>+I4479+G4480-H4480</f>
        <v>583591.26500000001</v>
      </c>
      <c r="J4480" s="20" t="s">
        <v>7030</v>
      </c>
      <c r="K4480" s="34" t="s">
        <v>5606</v>
      </c>
    </row>
    <row r="4481" spans="1:11" x14ac:dyDescent="0.2">
      <c r="A4481" s="105">
        <v>43413</v>
      </c>
      <c r="B4481" s="7">
        <v>8814</v>
      </c>
      <c r="C4481" s="20" t="s">
        <v>7029</v>
      </c>
      <c r="D4481" s="6">
        <v>1800</v>
      </c>
      <c r="E4481" s="6"/>
      <c r="F4481" s="6">
        <f>E4481*0.05</f>
        <v>0</v>
      </c>
      <c r="G4481" s="6"/>
      <c r="H4481" s="5">
        <f>D4481-F4481</f>
        <v>1800</v>
      </c>
      <c r="I4481" s="6">
        <f>+I4480+G4481-H4481</f>
        <v>581791.26500000001</v>
      </c>
      <c r="J4481" s="20" t="s">
        <v>3820</v>
      </c>
      <c r="K4481" s="34" t="s">
        <v>5606</v>
      </c>
    </row>
    <row r="4482" spans="1:11" x14ac:dyDescent="0.2">
      <c r="A4482" s="105">
        <v>43417</v>
      </c>
      <c r="B4482" s="7"/>
      <c r="C4482" s="20" t="s">
        <v>7028</v>
      </c>
      <c r="D4482" s="6">
        <v>302912</v>
      </c>
      <c r="E4482" s="6"/>
      <c r="F4482" s="6">
        <f>E4482*0.05</f>
        <v>0</v>
      </c>
      <c r="G4482" s="6"/>
      <c r="H4482" s="5">
        <f>D4482-F4482</f>
        <v>302912</v>
      </c>
      <c r="I4482" s="6">
        <f>+I4481+G4482-H4482</f>
        <v>278879.26500000001</v>
      </c>
      <c r="J4482" s="19"/>
      <c r="K4482" s="34" t="s">
        <v>5606</v>
      </c>
    </row>
    <row r="4483" spans="1:11" x14ac:dyDescent="0.2">
      <c r="A4483" s="105">
        <v>43418</v>
      </c>
      <c r="B4483" s="7">
        <v>8815</v>
      </c>
      <c r="C4483" s="20" t="s">
        <v>7027</v>
      </c>
      <c r="D4483" s="6">
        <v>2235</v>
      </c>
      <c r="E4483" s="6"/>
      <c r="F4483" s="6">
        <f>E4483*0.05</f>
        <v>0</v>
      </c>
      <c r="G4483" s="6"/>
      <c r="H4483" s="5">
        <f>D4483-F4483</f>
        <v>2235</v>
      </c>
      <c r="I4483" s="6">
        <f>+I4482+G4483-H4483</f>
        <v>276644.26500000001</v>
      </c>
      <c r="J4483" s="20" t="s">
        <v>7026</v>
      </c>
      <c r="K4483" s="34" t="s">
        <v>5606</v>
      </c>
    </row>
    <row r="4484" spans="1:11" x14ac:dyDescent="0.2">
      <c r="A4484" s="105">
        <v>43418</v>
      </c>
      <c r="B4484" s="7">
        <v>8816</v>
      </c>
      <c r="C4484" s="20" t="s">
        <v>5790</v>
      </c>
      <c r="D4484" s="6"/>
      <c r="E4484" s="6"/>
      <c r="F4484" s="6">
        <f>E4484*0.05</f>
        <v>0</v>
      </c>
      <c r="G4484" s="6"/>
      <c r="H4484" s="5">
        <f>D4484-F4484</f>
        <v>0</v>
      </c>
      <c r="I4484" s="6">
        <f>+I4483+G4484-H4484</f>
        <v>276644.26500000001</v>
      </c>
      <c r="J4484" s="20" t="s">
        <v>5790</v>
      </c>
      <c r="K4484" s="34" t="s">
        <v>5789</v>
      </c>
    </row>
    <row r="4485" spans="1:11" x14ac:dyDescent="0.2">
      <c r="A4485" s="105">
        <v>43418</v>
      </c>
      <c r="B4485" s="7">
        <v>8817</v>
      </c>
      <c r="C4485" s="20" t="s">
        <v>6824</v>
      </c>
      <c r="D4485" s="6">
        <v>560</v>
      </c>
      <c r="E4485" s="6">
        <v>560</v>
      </c>
      <c r="F4485" s="6">
        <v>56</v>
      </c>
      <c r="G4485" s="6"/>
      <c r="H4485" s="5">
        <f>D4485-F4485</f>
        <v>504</v>
      </c>
      <c r="I4485" s="6">
        <f>+I4484+G4485-H4485</f>
        <v>276140.26500000001</v>
      </c>
      <c r="J4485" s="20" t="s">
        <v>7025</v>
      </c>
      <c r="K4485" s="7" t="s">
        <v>5606</v>
      </c>
    </row>
    <row r="4486" spans="1:11" x14ac:dyDescent="0.2">
      <c r="A4486" s="105">
        <v>43418</v>
      </c>
      <c r="B4486" s="7">
        <v>8818</v>
      </c>
      <c r="C4486" s="19" t="s">
        <v>6852</v>
      </c>
      <c r="D4486" s="6">
        <v>19000</v>
      </c>
      <c r="E4486" s="6">
        <v>19000</v>
      </c>
      <c r="F4486" s="6">
        <v>1900</v>
      </c>
      <c r="G4486" s="6"/>
      <c r="H4486" s="5">
        <f>D4486-F4486</f>
        <v>17100</v>
      </c>
      <c r="I4486" s="6">
        <f>+I4485+G4486-H4486</f>
        <v>259040.26500000001</v>
      </c>
      <c r="J4486" s="19" t="s">
        <v>7024</v>
      </c>
      <c r="K4486" s="7" t="s">
        <v>5606</v>
      </c>
    </row>
    <row r="4487" spans="1:11" x14ac:dyDescent="0.2">
      <c r="A4487" s="105">
        <v>43421</v>
      </c>
      <c r="B4487" s="7">
        <v>8819</v>
      </c>
      <c r="C4487" s="19" t="s">
        <v>6651</v>
      </c>
      <c r="D4487" s="6"/>
      <c r="E4487" s="6"/>
      <c r="F4487" s="6">
        <f>E4487*0.05</f>
        <v>0</v>
      </c>
      <c r="G4487" s="6"/>
      <c r="H4487" s="5">
        <f>D4487-F4487</f>
        <v>0</v>
      </c>
      <c r="I4487" s="6">
        <f>+I4486+G4487-H4487</f>
        <v>259040.26500000001</v>
      </c>
      <c r="J4487" s="19" t="s">
        <v>7023</v>
      </c>
      <c r="K4487" s="7" t="s">
        <v>5606</v>
      </c>
    </row>
    <row r="4488" spans="1:11" x14ac:dyDescent="0.2">
      <c r="A4488" s="105">
        <v>43423</v>
      </c>
      <c r="B4488" s="7">
        <v>8820</v>
      </c>
      <c r="C4488" s="19" t="s">
        <v>6343</v>
      </c>
      <c r="D4488" s="6">
        <v>500</v>
      </c>
      <c r="E4488" s="6"/>
      <c r="F4488" s="6">
        <f>E4488*0.05</f>
        <v>0</v>
      </c>
      <c r="G4488" s="6"/>
      <c r="H4488" s="5">
        <f>D4488-F4488</f>
        <v>500</v>
      </c>
      <c r="I4488" s="6">
        <f>+I4487+G4488-H4488</f>
        <v>258540.26500000001</v>
      </c>
      <c r="J4488" s="19" t="s">
        <v>6550</v>
      </c>
      <c r="K4488" s="7" t="s">
        <v>5606</v>
      </c>
    </row>
    <row r="4489" spans="1:11" x14ac:dyDescent="0.2">
      <c r="A4489" s="105">
        <v>43423</v>
      </c>
      <c r="B4489" s="7">
        <v>8821</v>
      </c>
      <c r="C4489" s="19" t="s">
        <v>5735</v>
      </c>
      <c r="D4489" s="6">
        <v>2600</v>
      </c>
      <c r="E4489" s="6"/>
      <c r="F4489" s="6">
        <f>E4489*0.05</f>
        <v>0</v>
      </c>
      <c r="G4489" s="6"/>
      <c r="H4489" s="5">
        <f>D4489-F4489</f>
        <v>2600</v>
      </c>
      <c r="I4489" s="6">
        <f>+I4488+G4489-H4489</f>
        <v>255940.26500000001</v>
      </c>
      <c r="J4489" s="19" t="s">
        <v>6080</v>
      </c>
      <c r="K4489" s="7" t="s">
        <v>5606</v>
      </c>
    </row>
    <row r="4490" spans="1:11" x14ac:dyDescent="0.2">
      <c r="A4490" s="105">
        <v>43423</v>
      </c>
      <c r="B4490" s="7">
        <v>8822</v>
      </c>
      <c r="C4490" s="19" t="s">
        <v>7022</v>
      </c>
      <c r="D4490" s="6">
        <v>500</v>
      </c>
      <c r="E4490" s="6"/>
      <c r="F4490" s="6">
        <f>E4490*0.05</f>
        <v>0</v>
      </c>
      <c r="G4490" s="6"/>
      <c r="H4490" s="5">
        <f>D4490-F4490</f>
        <v>500</v>
      </c>
      <c r="I4490" s="6">
        <f>+I4489+G4490-H4490</f>
        <v>255440.26500000001</v>
      </c>
      <c r="J4490" s="19" t="s">
        <v>6550</v>
      </c>
      <c r="K4490" s="7" t="s">
        <v>5606</v>
      </c>
    </row>
    <row r="4491" spans="1:11" x14ac:dyDescent="0.2">
      <c r="A4491" s="105">
        <v>43423</v>
      </c>
      <c r="B4491" s="7">
        <v>8823</v>
      </c>
      <c r="C4491" s="19" t="s">
        <v>5898</v>
      </c>
      <c r="D4491" s="6">
        <v>1000</v>
      </c>
      <c r="E4491" s="6"/>
      <c r="F4491" s="6">
        <f>E4491*0.05</f>
        <v>0</v>
      </c>
      <c r="G4491" s="6"/>
      <c r="H4491" s="5">
        <f>D4491-F4491</f>
        <v>1000</v>
      </c>
      <c r="I4491" s="6">
        <f>+I4490+G4491-H4491</f>
        <v>254440.26500000001</v>
      </c>
      <c r="J4491" s="19" t="s">
        <v>7021</v>
      </c>
      <c r="K4491" s="7" t="s">
        <v>5606</v>
      </c>
    </row>
    <row r="4492" spans="1:11" x14ac:dyDescent="0.2">
      <c r="A4492" s="105">
        <v>43426</v>
      </c>
      <c r="B4492" s="7">
        <v>8824</v>
      </c>
      <c r="C4492" s="19" t="s">
        <v>6979</v>
      </c>
      <c r="D4492" s="6">
        <v>2850</v>
      </c>
      <c r="E4492" s="6"/>
      <c r="F4492" s="6">
        <f>E4492*0.05</f>
        <v>0</v>
      </c>
      <c r="G4492" s="6"/>
      <c r="H4492" s="5">
        <f>D4492-F4492</f>
        <v>2850</v>
      </c>
      <c r="I4492" s="6">
        <f>+I4491+G4492-H4492</f>
        <v>251590.26500000001</v>
      </c>
      <c r="J4492" s="19" t="s">
        <v>7020</v>
      </c>
      <c r="K4492" s="7" t="s">
        <v>5606</v>
      </c>
    </row>
    <row r="4493" spans="1:11" x14ac:dyDescent="0.2">
      <c r="A4493" s="105">
        <v>43426</v>
      </c>
      <c r="B4493" s="7">
        <v>8825</v>
      </c>
      <c r="C4493" s="19" t="s">
        <v>418</v>
      </c>
      <c r="D4493" s="6">
        <v>2000</v>
      </c>
      <c r="E4493" s="6"/>
      <c r="F4493" s="6">
        <f>E4493*0.05</f>
        <v>0</v>
      </c>
      <c r="G4493" s="5"/>
      <c r="H4493" s="5">
        <f>D4493-F4493</f>
        <v>2000</v>
      </c>
      <c r="I4493" s="6">
        <f>+I4492+G4493-H4493</f>
        <v>249590.26500000001</v>
      </c>
      <c r="J4493" s="19" t="s">
        <v>3820</v>
      </c>
      <c r="K4493" s="7" t="s">
        <v>5606</v>
      </c>
    </row>
    <row r="4494" spans="1:11" x14ac:dyDescent="0.2">
      <c r="A4494" s="105">
        <v>43426</v>
      </c>
      <c r="B4494" s="7"/>
      <c r="C4494" s="19" t="s">
        <v>6097</v>
      </c>
      <c r="D4494" s="6"/>
      <c r="E4494" s="6"/>
      <c r="F4494" s="6">
        <f>E4494*0.05</f>
        <v>0</v>
      </c>
      <c r="G4494" s="5">
        <v>1029346.42</v>
      </c>
      <c r="H4494" s="5">
        <f>D4494-F4494</f>
        <v>0</v>
      </c>
      <c r="I4494" s="6">
        <f>+I4493+G4494-H4494</f>
        <v>1278936.6850000001</v>
      </c>
      <c r="J4494" s="19"/>
      <c r="K4494" s="7"/>
    </row>
    <row r="4495" spans="1:11" x14ac:dyDescent="0.2">
      <c r="A4495" s="105">
        <v>43426</v>
      </c>
      <c r="B4495" s="7"/>
      <c r="C4495" s="19" t="s">
        <v>6747</v>
      </c>
      <c r="D4495" s="6"/>
      <c r="E4495" s="6"/>
      <c r="F4495" s="6">
        <f>E4495*0.05</f>
        <v>0</v>
      </c>
      <c r="G4495" s="5">
        <v>15000</v>
      </c>
      <c r="H4495" s="5">
        <f>D4495-F4495</f>
        <v>0</v>
      </c>
      <c r="I4495" s="6">
        <f>+I4494+G4495-H4495</f>
        <v>1293936.6850000001</v>
      </c>
      <c r="J4495" s="19"/>
      <c r="K4495" s="7"/>
    </row>
    <row r="4496" spans="1:11" x14ac:dyDescent="0.2">
      <c r="A4496" s="105">
        <v>43431</v>
      </c>
      <c r="B4496" s="7">
        <v>8826</v>
      </c>
      <c r="C4496" s="19" t="s">
        <v>6979</v>
      </c>
      <c r="D4496" s="6">
        <v>4750</v>
      </c>
      <c r="E4496" s="6">
        <v>4750</v>
      </c>
      <c r="F4496" s="6">
        <f>E4496*0.05</f>
        <v>237.5</v>
      </c>
      <c r="G4496" s="5"/>
      <c r="H4496" s="5">
        <f>D4496-F4496</f>
        <v>4512.5</v>
      </c>
      <c r="I4496" s="6">
        <f>+I4495+G4496-H4496</f>
        <v>1289424.1850000001</v>
      </c>
      <c r="J4496" s="19" t="s">
        <v>5941</v>
      </c>
      <c r="K4496" s="7" t="s">
        <v>5606</v>
      </c>
    </row>
    <row r="4497" spans="1:11" x14ac:dyDescent="0.2">
      <c r="A4497" s="105">
        <v>43431</v>
      </c>
      <c r="B4497" s="7">
        <v>8827</v>
      </c>
      <c r="C4497" s="19" t="s">
        <v>71</v>
      </c>
      <c r="D4497" s="6">
        <v>35250</v>
      </c>
      <c r="E4497" s="6">
        <v>35250</v>
      </c>
      <c r="F4497" s="6">
        <f>E4497*0.05</f>
        <v>1762.5</v>
      </c>
      <c r="G4497" s="5"/>
      <c r="H4497" s="5">
        <f>D4497-F4497</f>
        <v>33487.5</v>
      </c>
      <c r="I4497" s="6">
        <f>+I4496+G4497-H4497</f>
        <v>1255936.6850000001</v>
      </c>
      <c r="J4497" s="19" t="s">
        <v>5941</v>
      </c>
      <c r="K4497" s="7" t="s">
        <v>5606</v>
      </c>
    </row>
    <row r="4498" spans="1:11" x14ac:dyDescent="0.2">
      <c r="A4498" s="105">
        <v>43432</v>
      </c>
      <c r="B4498" s="7">
        <v>8828</v>
      </c>
      <c r="C4498" s="19" t="s">
        <v>6343</v>
      </c>
      <c r="D4498" s="6">
        <v>7600</v>
      </c>
      <c r="E4498" s="6"/>
      <c r="F4498" s="6">
        <f>E4498*0.05</f>
        <v>0</v>
      </c>
      <c r="G4498" s="5"/>
      <c r="H4498" s="5">
        <f>D4498-F4498</f>
        <v>7600</v>
      </c>
      <c r="I4498" s="6">
        <f>+I4497+G4498-H4498</f>
        <v>1248336.6850000001</v>
      </c>
      <c r="J4498" s="19" t="s">
        <v>6798</v>
      </c>
      <c r="K4498" s="7" t="s">
        <v>5606</v>
      </c>
    </row>
    <row r="4499" spans="1:11" x14ac:dyDescent="0.2">
      <c r="A4499" s="105">
        <v>43432</v>
      </c>
      <c r="B4499" s="7">
        <v>8829</v>
      </c>
      <c r="C4499" s="19" t="s">
        <v>7019</v>
      </c>
      <c r="D4499" s="6">
        <v>6600</v>
      </c>
      <c r="E4499" s="6"/>
      <c r="F4499" s="6">
        <f>E4499*0.05</f>
        <v>0</v>
      </c>
      <c r="G4499" s="5"/>
      <c r="H4499" s="5">
        <f>D4499-F4499</f>
        <v>6600</v>
      </c>
      <c r="I4499" s="6">
        <f>+I4498+G4499-H4499</f>
        <v>1241736.6850000001</v>
      </c>
      <c r="J4499" s="19" t="s">
        <v>6798</v>
      </c>
      <c r="K4499" s="34" t="s">
        <v>5606</v>
      </c>
    </row>
    <row r="4500" spans="1:11" x14ac:dyDescent="0.2">
      <c r="A4500" s="105">
        <v>43432</v>
      </c>
      <c r="B4500" s="7">
        <v>8830</v>
      </c>
      <c r="C4500" s="19" t="s">
        <v>7018</v>
      </c>
      <c r="D4500" s="6">
        <v>6600</v>
      </c>
      <c r="E4500" s="6"/>
      <c r="F4500" s="6">
        <f>E4500*0.05</f>
        <v>0</v>
      </c>
      <c r="G4500" s="6"/>
      <c r="H4500" s="5">
        <f>D4500-F4500</f>
        <v>6600</v>
      </c>
      <c r="I4500" s="6">
        <f>+I4499+G4500-H4500</f>
        <v>1235136.6850000001</v>
      </c>
      <c r="J4500" s="19" t="s">
        <v>6798</v>
      </c>
      <c r="K4500" s="34" t="s">
        <v>5606</v>
      </c>
    </row>
    <row r="4501" spans="1:11" x14ac:dyDescent="0.2">
      <c r="A4501" s="105">
        <v>43432</v>
      </c>
      <c r="B4501" s="7">
        <v>8831</v>
      </c>
      <c r="C4501" s="19" t="s">
        <v>7017</v>
      </c>
      <c r="D4501" s="6">
        <v>6600</v>
      </c>
      <c r="E4501" s="6"/>
      <c r="F4501" s="6">
        <f>E4501*0.05</f>
        <v>0</v>
      </c>
      <c r="G4501" s="6"/>
      <c r="H4501" s="5">
        <f>D4501-F4501</f>
        <v>6600</v>
      </c>
      <c r="I4501" s="6">
        <f>+I4500+G4501-H4501</f>
        <v>1228536.6850000001</v>
      </c>
      <c r="J4501" s="19" t="s">
        <v>6798</v>
      </c>
      <c r="K4501" s="34" t="s">
        <v>5606</v>
      </c>
    </row>
    <row r="4502" spans="1:11" x14ac:dyDescent="0.2">
      <c r="A4502" s="105">
        <v>43432</v>
      </c>
      <c r="B4502" s="7">
        <v>8832</v>
      </c>
      <c r="C4502" s="19" t="s">
        <v>6701</v>
      </c>
      <c r="D4502" s="6">
        <v>20000</v>
      </c>
      <c r="E4502" s="6"/>
      <c r="F4502" s="6">
        <f>E4502*0.05</f>
        <v>0</v>
      </c>
      <c r="G4502" s="6"/>
      <c r="H4502" s="5">
        <f>D4502-F4502</f>
        <v>20000</v>
      </c>
      <c r="I4502" s="6">
        <f>+I4501+G4502-H4502</f>
        <v>1208536.6850000001</v>
      </c>
      <c r="J4502" s="19" t="s">
        <v>6875</v>
      </c>
      <c r="K4502" s="34" t="s">
        <v>5606</v>
      </c>
    </row>
    <row r="4503" spans="1:11" x14ac:dyDescent="0.2">
      <c r="A4503" s="105">
        <v>43432</v>
      </c>
      <c r="B4503" s="7">
        <v>8833</v>
      </c>
      <c r="C4503" s="19" t="s">
        <v>6592</v>
      </c>
      <c r="D4503" s="6">
        <v>8000</v>
      </c>
      <c r="E4503" s="6"/>
      <c r="F4503" s="6">
        <f>E4503*0.05</f>
        <v>0</v>
      </c>
      <c r="G4503" s="6"/>
      <c r="H4503" s="5">
        <f>D4503-F4503</f>
        <v>8000</v>
      </c>
      <c r="I4503" s="6">
        <f>+I4502+G4503-H4503</f>
        <v>1200536.6850000001</v>
      </c>
      <c r="J4503" s="19" t="s">
        <v>6905</v>
      </c>
      <c r="K4503" s="34" t="s">
        <v>5606</v>
      </c>
    </row>
    <row r="4504" spans="1:11" x14ac:dyDescent="0.2">
      <c r="A4504" s="105">
        <v>43432</v>
      </c>
      <c r="B4504" s="7">
        <v>8834</v>
      </c>
      <c r="C4504" s="19" t="s">
        <v>6837</v>
      </c>
      <c r="D4504" s="6">
        <v>8000</v>
      </c>
      <c r="E4504" s="6"/>
      <c r="F4504" s="6">
        <f>E4504*0.05</f>
        <v>0</v>
      </c>
      <c r="G4504" s="6"/>
      <c r="H4504" s="5">
        <f>D4504-F4504</f>
        <v>8000</v>
      </c>
      <c r="I4504" s="6">
        <f>+I4503+G4504-H4504</f>
        <v>1192536.6850000001</v>
      </c>
      <c r="J4504" s="19" t="s">
        <v>6798</v>
      </c>
      <c r="K4504" s="34" t="s">
        <v>5606</v>
      </c>
    </row>
    <row r="4505" spans="1:11" x14ac:dyDescent="0.2">
      <c r="A4505" s="105">
        <v>43432</v>
      </c>
      <c r="B4505" s="7"/>
      <c r="C4505" s="19" t="s">
        <v>5836</v>
      </c>
      <c r="D4505" s="6">
        <v>457936</v>
      </c>
      <c r="E4505" s="6"/>
      <c r="F4505" s="6">
        <f>E4505*0.05</f>
        <v>0</v>
      </c>
      <c r="G4505" s="6"/>
      <c r="H4505" s="5">
        <f>D4505-F4505</f>
        <v>457936</v>
      </c>
      <c r="I4505" s="6">
        <f>+I4504+G4505-H4505</f>
        <v>734600.68500000006</v>
      </c>
      <c r="J4505" s="19" t="s">
        <v>7016</v>
      </c>
      <c r="K4505" s="34" t="s">
        <v>5606</v>
      </c>
    </row>
    <row r="4506" spans="1:11" x14ac:dyDescent="0.2">
      <c r="A4506" s="105">
        <v>43433</v>
      </c>
      <c r="B4506" s="7">
        <v>8835</v>
      </c>
      <c r="C4506" s="20" t="s">
        <v>5898</v>
      </c>
      <c r="D4506" s="6">
        <v>2150</v>
      </c>
      <c r="E4506" s="6"/>
      <c r="F4506" s="6">
        <f>E4506*0.05</f>
        <v>0</v>
      </c>
      <c r="G4506" s="6"/>
      <c r="H4506" s="5">
        <f>D4506-F4506</f>
        <v>2150</v>
      </c>
      <c r="I4506" s="6">
        <f>+I4505+G4506-H4506</f>
        <v>732450.68500000006</v>
      </c>
      <c r="J4506" s="20" t="s">
        <v>6080</v>
      </c>
      <c r="K4506" s="34" t="s">
        <v>5606</v>
      </c>
    </row>
    <row r="4507" spans="1:11" x14ac:dyDescent="0.2">
      <c r="A4507" s="105">
        <v>43433</v>
      </c>
      <c r="B4507" s="7">
        <v>8836</v>
      </c>
      <c r="C4507" s="20" t="s">
        <v>6456</v>
      </c>
      <c r="D4507" s="6">
        <v>5000</v>
      </c>
      <c r="E4507" s="6"/>
      <c r="F4507" s="6">
        <f>E4507*0.05</f>
        <v>0</v>
      </c>
      <c r="G4507" s="6"/>
      <c r="H4507" s="5">
        <f>D4507-F4507</f>
        <v>5000</v>
      </c>
      <c r="I4507" s="6">
        <f>+I4506+G4507-H4507</f>
        <v>727450.68500000006</v>
      </c>
      <c r="J4507" s="20" t="s">
        <v>7015</v>
      </c>
      <c r="K4507" s="34" t="s">
        <v>5606</v>
      </c>
    </row>
    <row r="4508" spans="1:11" x14ac:dyDescent="0.2">
      <c r="A4508" s="105">
        <v>43434</v>
      </c>
      <c r="B4508" s="7">
        <v>8837</v>
      </c>
      <c r="C4508" s="20" t="s">
        <v>7014</v>
      </c>
      <c r="D4508" s="6">
        <v>6600</v>
      </c>
      <c r="E4508" s="6"/>
      <c r="F4508" s="6">
        <f>E4508*0.05</f>
        <v>0</v>
      </c>
      <c r="G4508" s="6"/>
      <c r="H4508" s="5">
        <f>D4508-F4508</f>
        <v>6600</v>
      </c>
      <c r="I4508" s="6">
        <f>+I4507+G4508-H4508</f>
        <v>720850.68500000006</v>
      </c>
      <c r="J4508" s="19" t="s">
        <v>6798</v>
      </c>
      <c r="K4508" s="34" t="s">
        <v>5606</v>
      </c>
    </row>
    <row r="4509" spans="1:11" x14ac:dyDescent="0.2">
      <c r="A4509" s="19"/>
      <c r="B4509" s="7"/>
      <c r="C4509" s="20" t="s">
        <v>6318</v>
      </c>
      <c r="D4509" s="6">
        <v>1076.8900000000001</v>
      </c>
      <c r="E4509" s="6"/>
      <c r="F4509" s="6">
        <f>E4509*0.05</f>
        <v>0</v>
      </c>
      <c r="G4509" s="6"/>
      <c r="H4509" s="5">
        <f>D4509-F4509</f>
        <v>1076.8900000000001</v>
      </c>
      <c r="I4509" s="6">
        <f>+I4508+G4509-H4509</f>
        <v>719773.79500000004</v>
      </c>
      <c r="J4509" s="19"/>
      <c r="K4509" s="34" t="s">
        <v>5606</v>
      </c>
    </row>
    <row r="4510" spans="1:11" ht="15.75" x14ac:dyDescent="0.25">
      <c r="A4510" s="19"/>
      <c r="B4510" s="7"/>
      <c r="C4510" s="116" t="s">
        <v>6951</v>
      </c>
      <c r="D4510" s="6"/>
      <c r="E4510" s="6"/>
      <c r="F4510" s="6">
        <f>E4510*0.05</f>
        <v>0</v>
      </c>
      <c r="G4510" s="6"/>
      <c r="H4510" s="5"/>
      <c r="I4510" s="13">
        <f>+I4509+G4510-H4510</f>
        <v>719773.79500000004</v>
      </c>
      <c r="J4510" s="19"/>
      <c r="K4510" s="7"/>
    </row>
    <row r="4511" spans="1:11" x14ac:dyDescent="0.2">
      <c r="A4511" s="105">
        <v>43437</v>
      </c>
      <c r="B4511" s="7">
        <v>8838</v>
      </c>
      <c r="C4511" s="20" t="s">
        <v>5790</v>
      </c>
      <c r="D4511" s="6"/>
      <c r="E4511" s="6"/>
      <c r="F4511" s="6">
        <f>E4511*0.05</f>
        <v>0</v>
      </c>
      <c r="G4511" s="6"/>
      <c r="H4511" s="5">
        <f>D4511-F4511</f>
        <v>0</v>
      </c>
      <c r="I4511" s="6">
        <f>+I4510+G4511-H4511</f>
        <v>719773.79500000004</v>
      </c>
      <c r="J4511" s="20" t="s">
        <v>5790</v>
      </c>
      <c r="K4511" s="7"/>
    </row>
    <row r="4512" spans="1:11" x14ac:dyDescent="0.2">
      <c r="A4512" s="105">
        <v>43437</v>
      </c>
      <c r="B4512" s="7">
        <v>8839</v>
      </c>
      <c r="C4512" s="20" t="s">
        <v>7013</v>
      </c>
      <c r="D4512" s="6">
        <v>4400</v>
      </c>
      <c r="E4512" s="6"/>
      <c r="F4512" s="6">
        <f>E4512*0.05</f>
        <v>0</v>
      </c>
      <c r="G4512" s="6"/>
      <c r="H4512" s="5">
        <f>D4512-F4512</f>
        <v>4400</v>
      </c>
      <c r="I4512" s="6">
        <f>+I4511+G4512-H4512</f>
        <v>715373.79500000004</v>
      </c>
      <c r="J4512" s="20" t="s">
        <v>6836</v>
      </c>
      <c r="K4512" s="87" t="s">
        <v>6282</v>
      </c>
    </row>
    <row r="4513" spans="1:11" x14ac:dyDescent="0.2">
      <c r="A4513" s="105">
        <v>43438</v>
      </c>
      <c r="B4513" s="7">
        <v>8840</v>
      </c>
      <c r="C4513" s="19" t="s">
        <v>418</v>
      </c>
      <c r="D4513" s="6">
        <v>1000</v>
      </c>
      <c r="E4513" s="6"/>
      <c r="F4513" s="6">
        <f>E4513*0.05</f>
        <v>0</v>
      </c>
      <c r="G4513" s="6"/>
      <c r="H4513" s="5">
        <f>D4513-F4513</f>
        <v>1000</v>
      </c>
      <c r="I4513" s="6">
        <f>+I4512+G4513-H4513</f>
        <v>714373.79500000004</v>
      </c>
      <c r="J4513" s="19" t="s">
        <v>6080</v>
      </c>
      <c r="K4513" s="34" t="s">
        <v>5606</v>
      </c>
    </row>
    <row r="4514" spans="1:11" x14ac:dyDescent="0.2">
      <c r="A4514" s="105">
        <v>43439</v>
      </c>
      <c r="B4514" s="7">
        <v>8841</v>
      </c>
      <c r="C4514" s="19" t="s">
        <v>7012</v>
      </c>
      <c r="D4514" s="6">
        <v>1065</v>
      </c>
      <c r="E4514" s="6">
        <v>1065</v>
      </c>
      <c r="F4514" s="6">
        <f>E4514*0.05</f>
        <v>53.25</v>
      </c>
      <c r="G4514" s="6"/>
      <c r="H4514" s="5">
        <f>D4514-F4514</f>
        <v>1011.75</v>
      </c>
      <c r="I4514" s="6">
        <f>+I4513+G4514-H4514</f>
        <v>713362.04500000004</v>
      </c>
      <c r="J4514" s="19" t="s">
        <v>7011</v>
      </c>
      <c r="K4514" s="34" t="s">
        <v>5606</v>
      </c>
    </row>
    <row r="4515" spans="1:11" x14ac:dyDescent="0.2">
      <c r="A4515" s="105">
        <v>43440</v>
      </c>
      <c r="B4515" s="7">
        <v>8842</v>
      </c>
      <c r="C4515" s="19" t="s">
        <v>6979</v>
      </c>
      <c r="D4515" s="6">
        <v>3600</v>
      </c>
      <c r="E4515" s="6">
        <v>3600</v>
      </c>
      <c r="F4515" s="6">
        <f>E4515*0.05</f>
        <v>180</v>
      </c>
      <c r="G4515" s="6"/>
      <c r="H4515" s="5">
        <f>D4515-F4515</f>
        <v>3420</v>
      </c>
      <c r="I4515" s="6">
        <f>+I4514+G4515-H4515</f>
        <v>709942.04500000004</v>
      </c>
      <c r="J4515" s="19" t="s">
        <v>5941</v>
      </c>
      <c r="K4515" s="34" t="s">
        <v>5606</v>
      </c>
    </row>
    <row r="4516" spans="1:11" x14ac:dyDescent="0.2">
      <c r="A4516" s="105">
        <v>43440</v>
      </c>
      <c r="B4516" s="7" t="s">
        <v>7010</v>
      </c>
      <c r="C4516" s="19" t="s">
        <v>821</v>
      </c>
      <c r="D4516" s="6">
        <v>100000</v>
      </c>
      <c r="E4516" s="6">
        <v>100000</v>
      </c>
      <c r="F4516" s="6">
        <f>E4516*0.05</f>
        <v>5000</v>
      </c>
      <c r="G4516" s="6"/>
      <c r="H4516" s="5">
        <f>D4516-F4516</f>
        <v>95000</v>
      </c>
      <c r="I4516" s="6">
        <f>+I4515+G4516-H4516</f>
        <v>614942.04500000004</v>
      </c>
      <c r="J4516" s="19" t="s">
        <v>788</v>
      </c>
      <c r="K4516" s="34" t="s">
        <v>5606</v>
      </c>
    </row>
    <row r="4517" spans="1:11" x14ac:dyDescent="0.2">
      <c r="A4517" s="105">
        <v>43441</v>
      </c>
      <c r="B4517" s="7">
        <v>8843</v>
      </c>
      <c r="C4517" s="19" t="s">
        <v>6362</v>
      </c>
      <c r="D4517" s="6">
        <v>22265</v>
      </c>
      <c r="E4517" s="6">
        <v>22265</v>
      </c>
      <c r="F4517" s="6">
        <f>E4517*0.05</f>
        <v>1113.25</v>
      </c>
      <c r="G4517" s="6"/>
      <c r="H4517" s="5">
        <f>D4517-F4517</f>
        <v>21151.75</v>
      </c>
      <c r="I4517" s="6">
        <f>+I4516+G4517-H4517</f>
        <v>593790.29500000004</v>
      </c>
      <c r="J4517" s="19" t="s">
        <v>7009</v>
      </c>
      <c r="K4517" s="34" t="s">
        <v>5606</v>
      </c>
    </row>
    <row r="4518" spans="1:11" x14ac:dyDescent="0.2">
      <c r="A4518" s="105">
        <v>43444</v>
      </c>
      <c r="B4518" s="7">
        <v>8844</v>
      </c>
      <c r="C4518" s="20" t="s">
        <v>6077</v>
      </c>
      <c r="D4518" s="6">
        <v>1800</v>
      </c>
      <c r="E4518" s="6"/>
      <c r="F4518" s="6">
        <f>E4518*0.05</f>
        <v>0</v>
      </c>
      <c r="G4518" s="6"/>
      <c r="H4518" s="5">
        <f>D4518-F4518</f>
        <v>1800</v>
      </c>
      <c r="I4518" s="6">
        <f>+I4517+G4518-H4518</f>
        <v>591990.29500000004</v>
      </c>
      <c r="J4518" s="20" t="s">
        <v>3820</v>
      </c>
      <c r="K4518" s="34" t="s">
        <v>5606</v>
      </c>
    </row>
    <row r="4519" spans="1:11" x14ac:dyDescent="0.2">
      <c r="A4519" s="105">
        <v>43444</v>
      </c>
      <c r="B4519" s="7">
        <v>8845</v>
      </c>
      <c r="C4519" s="20" t="s">
        <v>5790</v>
      </c>
      <c r="D4519" s="6"/>
      <c r="E4519" s="6"/>
      <c r="F4519" s="6">
        <f>E4519*0.05</f>
        <v>0</v>
      </c>
      <c r="G4519" s="6"/>
      <c r="H4519" s="5">
        <f>D4519-F4519</f>
        <v>0</v>
      </c>
      <c r="I4519" s="6">
        <f>+I4518+G4519-H4519</f>
        <v>591990.29500000004</v>
      </c>
      <c r="J4519" s="20" t="s">
        <v>5790</v>
      </c>
      <c r="K4519" s="7"/>
    </row>
    <row r="4520" spans="1:11" x14ac:dyDescent="0.2">
      <c r="A4520" s="105">
        <v>43444</v>
      </c>
      <c r="B4520" s="7">
        <v>8846</v>
      </c>
      <c r="C4520" s="20" t="s">
        <v>7008</v>
      </c>
      <c r="D4520" s="6">
        <v>1800</v>
      </c>
      <c r="E4520" s="6"/>
      <c r="F4520" s="6">
        <f>E4520*0.05</f>
        <v>0</v>
      </c>
      <c r="G4520" s="6"/>
      <c r="H4520" s="5">
        <f>D4520-F4520</f>
        <v>1800</v>
      </c>
      <c r="I4520" s="6">
        <f>+I4519+G4520-H4520</f>
        <v>590190.29500000004</v>
      </c>
      <c r="J4520" s="20" t="s">
        <v>3820</v>
      </c>
      <c r="K4520" s="34" t="s">
        <v>5606</v>
      </c>
    </row>
    <row r="4521" spans="1:11" x14ac:dyDescent="0.2">
      <c r="A4521" s="105">
        <v>43447</v>
      </c>
      <c r="B4521" s="7"/>
      <c r="C4521" s="19" t="s">
        <v>6747</v>
      </c>
      <c r="D4521" s="6"/>
      <c r="E4521" s="6"/>
      <c r="F4521" s="6">
        <f>E4521*0.05</f>
        <v>0</v>
      </c>
      <c r="G4521" s="6">
        <v>15000</v>
      </c>
      <c r="H4521" s="5">
        <f>D4521-F4521</f>
        <v>0</v>
      </c>
      <c r="I4521" s="6">
        <f>+I4520+G4521-H4521</f>
        <v>605190.29500000004</v>
      </c>
      <c r="J4521" s="20"/>
      <c r="K4521" s="7"/>
    </row>
    <row r="4522" spans="1:11" x14ac:dyDescent="0.2">
      <c r="A4522" s="105">
        <v>43448</v>
      </c>
      <c r="B4522" s="7">
        <v>8847</v>
      </c>
      <c r="C4522" s="19" t="s">
        <v>7007</v>
      </c>
      <c r="D4522" s="6">
        <v>7000</v>
      </c>
      <c r="E4522" s="6">
        <v>7000</v>
      </c>
      <c r="F4522" s="6">
        <f>E4522*0.05</f>
        <v>350</v>
      </c>
      <c r="G4522" s="6"/>
      <c r="H4522" s="5">
        <f>D4522-F4522</f>
        <v>6650</v>
      </c>
      <c r="I4522" s="6">
        <f>+I4521+G4522-H4522</f>
        <v>598540.29500000004</v>
      </c>
      <c r="J4522" s="19" t="s">
        <v>7006</v>
      </c>
      <c r="K4522" s="34" t="s">
        <v>5606</v>
      </c>
    </row>
    <row r="4523" spans="1:11" x14ac:dyDescent="0.2">
      <c r="A4523" s="105">
        <v>43448</v>
      </c>
      <c r="B4523" s="34" t="s">
        <v>7005</v>
      </c>
      <c r="C4523" s="20" t="s">
        <v>6651</v>
      </c>
      <c r="D4523" s="6">
        <v>11501.46</v>
      </c>
      <c r="E4523" s="6">
        <v>9747</v>
      </c>
      <c r="F4523" s="6">
        <f>E4523*0.05</f>
        <v>487.35</v>
      </c>
      <c r="G4523" s="6"/>
      <c r="H4523" s="5">
        <f>D4523-F4523</f>
        <v>11014.109999999999</v>
      </c>
      <c r="I4523" s="6">
        <f>+I4522+G4523-H4523</f>
        <v>587526.18500000006</v>
      </c>
      <c r="J4523" s="20" t="s">
        <v>7004</v>
      </c>
      <c r="K4523" s="34" t="s">
        <v>5606</v>
      </c>
    </row>
    <row r="4524" spans="1:11" x14ac:dyDescent="0.2">
      <c r="A4524" s="105">
        <v>43452</v>
      </c>
      <c r="B4524" s="7">
        <v>8848</v>
      </c>
      <c r="C4524" s="20" t="s">
        <v>7003</v>
      </c>
      <c r="D4524" s="6">
        <v>4250</v>
      </c>
      <c r="E4524" s="6">
        <v>4250</v>
      </c>
      <c r="F4524" s="6">
        <f>E4524*0.05</f>
        <v>212.5</v>
      </c>
      <c r="G4524" s="6"/>
      <c r="H4524" s="31">
        <f>D4524-F4524</f>
        <v>4037.5</v>
      </c>
      <c r="I4524" s="6">
        <f>+I4523+G4524-H4524</f>
        <v>583488.68500000006</v>
      </c>
      <c r="J4524" s="20" t="s">
        <v>7002</v>
      </c>
      <c r="K4524" s="87" t="s">
        <v>6282</v>
      </c>
    </row>
    <row r="4525" spans="1:11" x14ac:dyDescent="0.2">
      <c r="A4525" s="105">
        <v>43452</v>
      </c>
      <c r="B4525" s="7">
        <v>8849</v>
      </c>
      <c r="C4525" s="20" t="s">
        <v>5790</v>
      </c>
      <c r="D4525" s="6"/>
      <c r="E4525" s="6"/>
      <c r="F4525" s="6">
        <f>E4525*0.05</f>
        <v>0</v>
      </c>
      <c r="G4525" s="6"/>
      <c r="H4525" s="5">
        <f>D4525-F4525</f>
        <v>0</v>
      </c>
      <c r="I4525" s="6">
        <f>+I4524+G4525-H4525</f>
        <v>583488.68500000006</v>
      </c>
      <c r="J4525" s="20" t="s">
        <v>5790</v>
      </c>
      <c r="K4525" s="7"/>
    </row>
    <row r="4526" spans="1:11" x14ac:dyDescent="0.2">
      <c r="A4526" s="105">
        <v>43452</v>
      </c>
      <c r="B4526" s="7">
        <v>8850</v>
      </c>
      <c r="C4526" s="20" t="s">
        <v>418</v>
      </c>
      <c r="D4526" s="6">
        <v>1500</v>
      </c>
      <c r="E4526" s="6"/>
      <c r="F4526" s="6">
        <f>E4526*0.05</f>
        <v>0</v>
      </c>
      <c r="G4526" s="6"/>
      <c r="H4526" s="5">
        <f>D4526-F4526</f>
        <v>1500</v>
      </c>
      <c r="I4526" s="6">
        <f>+I4525+G4526-H4526</f>
        <v>581988.68500000006</v>
      </c>
      <c r="J4526" s="20" t="s">
        <v>3820</v>
      </c>
      <c r="K4526" s="34" t="s">
        <v>5606</v>
      </c>
    </row>
    <row r="4527" spans="1:11" x14ac:dyDescent="0.2">
      <c r="A4527" s="105">
        <v>43452</v>
      </c>
      <c r="B4527" s="7">
        <v>8851</v>
      </c>
      <c r="C4527" s="20" t="s">
        <v>7001</v>
      </c>
      <c r="D4527" s="6">
        <v>1300</v>
      </c>
      <c r="E4527" s="6"/>
      <c r="F4527" s="6">
        <f>E4527*0.05</f>
        <v>0</v>
      </c>
      <c r="G4527" s="6"/>
      <c r="H4527" s="5">
        <f>D4527-F4527</f>
        <v>1300</v>
      </c>
      <c r="I4527" s="6">
        <f>+I4526+G4527-H4527</f>
        <v>580688.68500000006</v>
      </c>
      <c r="J4527" s="20" t="s">
        <v>3820</v>
      </c>
      <c r="K4527" s="34" t="s">
        <v>5606</v>
      </c>
    </row>
    <row r="4528" spans="1:11" x14ac:dyDescent="0.2">
      <c r="A4528" s="105">
        <v>43453</v>
      </c>
      <c r="B4528" s="7">
        <v>8852</v>
      </c>
      <c r="C4528" s="19" t="s">
        <v>5898</v>
      </c>
      <c r="D4528" s="6">
        <v>1800</v>
      </c>
      <c r="E4528" s="6"/>
      <c r="F4528" s="6">
        <f>E4528*0.05</f>
        <v>0</v>
      </c>
      <c r="G4528" s="6"/>
      <c r="H4528" s="5">
        <f>D4528-F4528</f>
        <v>1800</v>
      </c>
      <c r="I4528" s="6">
        <f>+I4527+G4528-H4528</f>
        <v>578888.68500000006</v>
      </c>
      <c r="J4528" s="20" t="s">
        <v>3820</v>
      </c>
      <c r="K4528" s="34" t="s">
        <v>5606</v>
      </c>
    </row>
    <row r="4529" spans="1:11" x14ac:dyDescent="0.2">
      <c r="A4529" s="105">
        <v>43453</v>
      </c>
      <c r="B4529" s="7">
        <v>8853</v>
      </c>
      <c r="C4529" s="19" t="s">
        <v>5898</v>
      </c>
      <c r="D4529" s="6">
        <v>2000</v>
      </c>
      <c r="E4529" s="6"/>
      <c r="F4529" s="6">
        <f>E4529*0.05</f>
        <v>0</v>
      </c>
      <c r="G4529" s="6"/>
      <c r="H4529" s="5">
        <f>D4529-F4529</f>
        <v>2000</v>
      </c>
      <c r="I4529" s="6">
        <f>+I4528+G4529-H4529</f>
        <v>576888.68500000006</v>
      </c>
      <c r="J4529" s="20" t="s">
        <v>3820</v>
      </c>
      <c r="K4529" s="34" t="s">
        <v>5606</v>
      </c>
    </row>
    <row r="4530" spans="1:11" x14ac:dyDescent="0.2">
      <c r="A4530" s="105">
        <v>43454</v>
      </c>
      <c r="B4530" s="7">
        <v>8854</v>
      </c>
      <c r="C4530" s="19" t="s">
        <v>6343</v>
      </c>
      <c r="D4530" s="6">
        <v>7600</v>
      </c>
      <c r="E4530" s="6"/>
      <c r="F4530" s="6">
        <f>E4530*0.05</f>
        <v>0</v>
      </c>
      <c r="G4530" s="6"/>
      <c r="H4530" s="5">
        <f>D4530-F4530</f>
        <v>7600</v>
      </c>
      <c r="I4530" s="6">
        <f>+I4529+G4530-H4530</f>
        <v>569288.68500000006</v>
      </c>
      <c r="J4530" s="19" t="s">
        <v>7000</v>
      </c>
      <c r="K4530" s="34" t="s">
        <v>5606</v>
      </c>
    </row>
    <row r="4531" spans="1:11" x14ac:dyDescent="0.2">
      <c r="A4531" s="105">
        <v>43454</v>
      </c>
      <c r="B4531" s="7"/>
      <c r="C4531" s="20" t="s">
        <v>6213</v>
      </c>
      <c r="D4531" s="6">
        <v>476792.91</v>
      </c>
      <c r="E4531" s="6"/>
      <c r="F4531" s="6">
        <f>E4531*0.05</f>
        <v>0</v>
      </c>
      <c r="G4531" s="6"/>
      <c r="H4531" s="5">
        <f>D4531-F4531</f>
        <v>476792.91</v>
      </c>
      <c r="I4531" s="6">
        <f>+I4530+G4531-H4531</f>
        <v>92495.775000000081</v>
      </c>
      <c r="J4531" s="20" t="s">
        <v>6999</v>
      </c>
      <c r="K4531" s="34" t="s">
        <v>5606</v>
      </c>
    </row>
    <row r="4532" spans="1:11" x14ac:dyDescent="0.2">
      <c r="A4532" s="105">
        <v>43454</v>
      </c>
      <c r="B4532" s="7"/>
      <c r="C4532" s="19" t="s">
        <v>6097</v>
      </c>
      <c r="D4532" s="6"/>
      <c r="E4532" s="6"/>
      <c r="F4532" s="6">
        <f>E4532*0.05</f>
        <v>0</v>
      </c>
      <c r="G4532" s="6">
        <v>1078088.42</v>
      </c>
      <c r="H4532" s="5">
        <f>D4532-F4532</f>
        <v>0</v>
      </c>
      <c r="I4532" s="6">
        <f>+I4531+G4532-H4532</f>
        <v>1170584.1950000001</v>
      </c>
      <c r="J4532" s="19"/>
      <c r="K4532" s="7"/>
    </row>
    <row r="4533" spans="1:11" x14ac:dyDescent="0.2">
      <c r="A4533" s="105">
        <v>43458</v>
      </c>
      <c r="B4533" s="7">
        <v>8855</v>
      </c>
      <c r="C4533" s="19" t="s">
        <v>6996</v>
      </c>
      <c r="D4533" s="6">
        <v>7000</v>
      </c>
      <c r="E4533" s="6">
        <v>7000</v>
      </c>
      <c r="F4533" s="6">
        <v>700</v>
      </c>
      <c r="G4533" s="6"/>
      <c r="H4533" s="5">
        <f>D4533-F4533</f>
        <v>6300</v>
      </c>
      <c r="I4533" s="6">
        <f>+I4532+G4533-H4533</f>
        <v>1164284.1950000001</v>
      </c>
      <c r="J4533" s="19" t="s">
        <v>6998</v>
      </c>
      <c r="K4533" s="34" t="s">
        <v>5606</v>
      </c>
    </row>
    <row r="4534" spans="1:11" x14ac:dyDescent="0.2">
      <c r="A4534" s="105">
        <v>43458</v>
      </c>
      <c r="B4534" s="7">
        <v>8856</v>
      </c>
      <c r="C4534" s="19" t="s">
        <v>6996</v>
      </c>
      <c r="D4534" s="6">
        <v>7000</v>
      </c>
      <c r="E4534" s="6">
        <v>7000</v>
      </c>
      <c r="F4534" s="6">
        <v>700</v>
      </c>
      <c r="G4534" s="6"/>
      <c r="H4534" s="5">
        <f>D4534-F4534</f>
        <v>6300</v>
      </c>
      <c r="I4534" s="6">
        <f>+I4533+G4534-H4534</f>
        <v>1157984.1950000001</v>
      </c>
      <c r="J4534" s="19" t="s">
        <v>6997</v>
      </c>
      <c r="K4534" s="34" t="s">
        <v>5606</v>
      </c>
    </row>
    <row r="4535" spans="1:11" x14ac:dyDescent="0.2">
      <c r="A4535" s="105">
        <v>43458</v>
      </c>
      <c r="B4535" s="7">
        <v>8857</v>
      </c>
      <c r="C4535" s="19" t="s">
        <v>6996</v>
      </c>
      <c r="D4535" s="6">
        <v>2000</v>
      </c>
      <c r="E4535" s="6">
        <v>2000</v>
      </c>
      <c r="F4535" s="6">
        <v>200</v>
      </c>
      <c r="G4535" s="6"/>
      <c r="H4535" s="5">
        <f>D4535-F4535</f>
        <v>1800</v>
      </c>
      <c r="I4535" s="6">
        <f>+I4534+G4535-H4535</f>
        <v>1156184.1950000001</v>
      </c>
      <c r="J4535" s="19" t="s">
        <v>6995</v>
      </c>
      <c r="K4535" s="34" t="s">
        <v>5606</v>
      </c>
    </row>
    <row r="4536" spans="1:11" x14ac:dyDescent="0.2">
      <c r="A4536" s="105">
        <v>43458</v>
      </c>
      <c r="B4536" s="7">
        <v>8858</v>
      </c>
      <c r="C4536" s="19" t="s">
        <v>6898</v>
      </c>
      <c r="D4536" s="6">
        <v>18585</v>
      </c>
      <c r="E4536" s="6">
        <v>15750</v>
      </c>
      <c r="F4536" s="6">
        <f>E4536*0.05</f>
        <v>787.5</v>
      </c>
      <c r="G4536" s="6"/>
      <c r="H4536" s="5">
        <f>D4536-F4536</f>
        <v>17797.5</v>
      </c>
      <c r="I4536" s="6">
        <f>+I4535+G4536-H4536</f>
        <v>1138386.6950000001</v>
      </c>
      <c r="J4536" s="19" t="s">
        <v>6994</v>
      </c>
      <c r="K4536" s="34" t="s">
        <v>5606</v>
      </c>
    </row>
    <row r="4537" spans="1:11" x14ac:dyDescent="0.2">
      <c r="A4537" s="105">
        <v>43460</v>
      </c>
      <c r="B4537" s="7">
        <v>8859</v>
      </c>
      <c r="C4537" s="19" t="s">
        <v>6793</v>
      </c>
      <c r="D4537" s="6">
        <v>20060</v>
      </c>
      <c r="E4537" s="6">
        <v>17000</v>
      </c>
      <c r="F4537" s="6">
        <f>E4537*0.05</f>
        <v>850</v>
      </c>
      <c r="G4537" s="6"/>
      <c r="H4537" s="5">
        <f>D4537-F4537</f>
        <v>19210</v>
      </c>
      <c r="I4537" s="6">
        <f>+I4536+G4537-H4537</f>
        <v>1119176.6950000001</v>
      </c>
      <c r="J4537" s="19" t="s">
        <v>6993</v>
      </c>
      <c r="K4537" s="34" t="s">
        <v>5606</v>
      </c>
    </row>
    <row r="4538" spans="1:11" x14ac:dyDescent="0.2">
      <c r="A4538" s="105">
        <v>43460</v>
      </c>
      <c r="B4538" s="7">
        <v>8860</v>
      </c>
      <c r="C4538" s="19" t="s">
        <v>126</v>
      </c>
      <c r="D4538" s="6">
        <v>13840</v>
      </c>
      <c r="E4538" s="6">
        <v>13840</v>
      </c>
      <c r="F4538" s="6">
        <f>E4538*0.05</f>
        <v>692</v>
      </c>
      <c r="G4538" s="6"/>
      <c r="H4538" s="5">
        <f>D4538-F4538</f>
        <v>13148</v>
      </c>
      <c r="I4538" s="6">
        <f>+I4537+G4538-H4538</f>
        <v>1106028.6950000001</v>
      </c>
      <c r="J4538" s="19" t="s">
        <v>5851</v>
      </c>
      <c r="K4538" s="34" t="s">
        <v>5606</v>
      </c>
    </row>
    <row r="4539" spans="1:11" x14ac:dyDescent="0.2">
      <c r="A4539" s="105">
        <v>43460</v>
      </c>
      <c r="B4539" s="7">
        <v>8861</v>
      </c>
      <c r="C4539" s="19" t="s">
        <v>6226</v>
      </c>
      <c r="D4539" s="6">
        <v>21819</v>
      </c>
      <c r="E4539" s="6">
        <v>21819</v>
      </c>
      <c r="F4539" s="6">
        <f>E4539*0.05</f>
        <v>1090.95</v>
      </c>
      <c r="G4539" s="6"/>
      <c r="H4539" s="5">
        <f>D4539-F4539</f>
        <v>20728.05</v>
      </c>
      <c r="I4539" s="6">
        <f>+I4538+G4539-H4539</f>
        <v>1085300.645</v>
      </c>
      <c r="J4539" s="19" t="s">
        <v>6992</v>
      </c>
      <c r="K4539" s="34" t="s">
        <v>5606</v>
      </c>
    </row>
    <row r="4540" spans="1:11" x14ac:dyDescent="0.2">
      <c r="A4540" s="105">
        <v>43460</v>
      </c>
      <c r="B4540" s="7">
        <v>8862</v>
      </c>
      <c r="C4540" s="19" t="s">
        <v>6918</v>
      </c>
      <c r="D4540" s="6">
        <v>19550</v>
      </c>
      <c r="E4540" s="6">
        <v>19550</v>
      </c>
      <c r="F4540" s="6">
        <f>E4540*0.05</f>
        <v>977.5</v>
      </c>
      <c r="G4540" s="6"/>
      <c r="H4540" s="5">
        <f>D4540-F4540</f>
        <v>18572.5</v>
      </c>
      <c r="I4540" s="6">
        <f>+I4539+G4540-H4540</f>
        <v>1066728.145</v>
      </c>
      <c r="J4540" s="19" t="s">
        <v>6991</v>
      </c>
      <c r="K4540" s="34" t="s">
        <v>5606</v>
      </c>
    </row>
    <row r="4541" spans="1:11" x14ac:dyDescent="0.2">
      <c r="A4541" s="105">
        <v>43460</v>
      </c>
      <c r="B4541" s="7">
        <v>8863</v>
      </c>
      <c r="C4541" s="19" t="s">
        <v>6990</v>
      </c>
      <c r="D4541" s="6">
        <v>4743.6000000000004</v>
      </c>
      <c r="E4541" s="6">
        <v>4020</v>
      </c>
      <c r="F4541" s="6">
        <f>E4541*0.05</f>
        <v>201</v>
      </c>
      <c r="G4541" s="6"/>
      <c r="H4541" s="5">
        <f>D4541-F4541</f>
        <v>4542.6000000000004</v>
      </c>
      <c r="I4541" s="6">
        <f>+I4540+G4541-H4541</f>
        <v>1062185.5449999999</v>
      </c>
      <c r="J4541" s="19" t="s">
        <v>6989</v>
      </c>
      <c r="K4541" s="34" t="s">
        <v>5606</v>
      </c>
    </row>
    <row r="4542" spans="1:11" x14ac:dyDescent="0.2">
      <c r="A4542" s="105">
        <v>43460</v>
      </c>
      <c r="B4542" s="7">
        <v>8864</v>
      </c>
      <c r="C4542" s="19" t="s">
        <v>5871</v>
      </c>
      <c r="D4542" s="6">
        <v>20000</v>
      </c>
      <c r="E4542" s="6">
        <v>20000</v>
      </c>
      <c r="F4542" s="6">
        <f>E4542*0.05</f>
        <v>1000</v>
      </c>
      <c r="G4542" s="6"/>
      <c r="H4542" s="5">
        <f>D4542-F4542</f>
        <v>19000</v>
      </c>
      <c r="I4542" s="6">
        <f>+I4541+G4542-H4542</f>
        <v>1043185.5449999999</v>
      </c>
      <c r="J4542" s="19" t="s">
        <v>6504</v>
      </c>
      <c r="K4542" s="34" t="s">
        <v>5606</v>
      </c>
    </row>
    <row r="4543" spans="1:11" x14ac:dyDescent="0.2">
      <c r="A4543" s="105">
        <v>43460</v>
      </c>
      <c r="B4543" s="7">
        <v>8865</v>
      </c>
      <c r="C4543" s="20" t="s">
        <v>6988</v>
      </c>
      <c r="D4543" s="6">
        <v>2500</v>
      </c>
      <c r="E4543" s="6">
        <v>2500</v>
      </c>
      <c r="F4543" s="6">
        <f>E4543*0.05</f>
        <v>125</v>
      </c>
      <c r="G4543" s="6"/>
      <c r="H4543" s="5">
        <f>D4543-F4543</f>
        <v>2375</v>
      </c>
      <c r="I4543" s="6">
        <f>+I4542+G4543-H4543</f>
        <v>1040810.5449999999</v>
      </c>
      <c r="J4543" s="20" t="s">
        <v>6987</v>
      </c>
      <c r="K4543" s="34" t="s">
        <v>5606</v>
      </c>
    </row>
    <row r="4544" spans="1:11" x14ac:dyDescent="0.2">
      <c r="A4544" s="105">
        <v>43460</v>
      </c>
      <c r="B4544" s="7">
        <v>8866</v>
      </c>
      <c r="C4544" s="20" t="s">
        <v>6986</v>
      </c>
      <c r="D4544" s="6">
        <v>1200</v>
      </c>
      <c r="E4544" s="6">
        <v>1200</v>
      </c>
      <c r="F4544" s="6">
        <v>120</v>
      </c>
      <c r="G4544" s="6"/>
      <c r="H4544" s="5">
        <f>D4544-F4544</f>
        <v>1080</v>
      </c>
      <c r="I4544" s="6">
        <f>+I4543+G4544-H4544</f>
        <v>1039730.5449999999</v>
      </c>
      <c r="J4544" s="20" t="s">
        <v>6985</v>
      </c>
      <c r="K4544" s="34" t="s">
        <v>5606</v>
      </c>
    </row>
    <row r="4545" spans="1:11" x14ac:dyDescent="0.2">
      <c r="A4545" s="105">
        <v>43460</v>
      </c>
      <c r="B4545" s="7"/>
      <c r="C4545" s="20" t="s">
        <v>5836</v>
      </c>
      <c r="D4545" s="6">
        <v>503213</v>
      </c>
      <c r="E4545" s="6"/>
      <c r="F4545" s="6">
        <f>E4545*0.05</f>
        <v>0</v>
      </c>
      <c r="G4545" s="6"/>
      <c r="H4545" s="5">
        <f>D4545-F4545</f>
        <v>503213</v>
      </c>
      <c r="I4545" s="6">
        <f>+I4544+G4545-H4545</f>
        <v>536517.54499999993</v>
      </c>
      <c r="J4545" s="19"/>
      <c r="K4545" s="34" t="s">
        <v>5606</v>
      </c>
    </row>
    <row r="4546" spans="1:11" x14ac:dyDescent="0.2">
      <c r="A4546" s="105">
        <v>43460</v>
      </c>
      <c r="B4546" s="7">
        <v>8867</v>
      </c>
      <c r="C4546" s="20" t="s">
        <v>267</v>
      </c>
      <c r="D4546" s="6">
        <v>11270</v>
      </c>
      <c r="E4546" s="115">
        <f>4516.95+4144.07+1271.19</f>
        <v>9932.2100000000009</v>
      </c>
      <c r="F4546" s="6">
        <f>E4546*0.05</f>
        <v>496.61050000000006</v>
      </c>
      <c r="G4546" s="6"/>
      <c r="H4546" s="5">
        <f>D4546-F4546</f>
        <v>10773.389499999999</v>
      </c>
      <c r="I4546" s="6">
        <f>+I4545+G4546-H4546</f>
        <v>525744.15549999988</v>
      </c>
      <c r="J4546" s="20" t="s">
        <v>6984</v>
      </c>
      <c r="K4546" s="34" t="s">
        <v>5606</v>
      </c>
    </row>
    <row r="4547" spans="1:11" x14ac:dyDescent="0.2">
      <c r="A4547" s="105">
        <v>43460</v>
      </c>
      <c r="B4547" s="7">
        <v>8868</v>
      </c>
      <c r="C4547" s="20" t="s">
        <v>6983</v>
      </c>
      <c r="D4547" s="6">
        <v>2118</v>
      </c>
      <c r="E4547" s="115">
        <v>1795</v>
      </c>
      <c r="F4547" s="6">
        <f>E4547*0.05</f>
        <v>89.75</v>
      </c>
      <c r="G4547" s="6"/>
      <c r="H4547" s="5">
        <f>D4547-F4547</f>
        <v>2028.25</v>
      </c>
      <c r="I4547" s="6">
        <f>+I4546+G4547-H4547</f>
        <v>523715.90549999988</v>
      </c>
      <c r="J4547" s="20" t="s">
        <v>6982</v>
      </c>
      <c r="K4547" s="34" t="s">
        <v>5606</v>
      </c>
    </row>
    <row r="4548" spans="1:11" x14ac:dyDescent="0.2">
      <c r="A4548" s="105">
        <v>43460</v>
      </c>
      <c r="B4548" s="7">
        <v>8869</v>
      </c>
      <c r="C4548" s="20" t="s">
        <v>6981</v>
      </c>
      <c r="D4548" s="6">
        <v>3500</v>
      </c>
      <c r="E4548" s="6"/>
      <c r="F4548" s="6">
        <f>E4548*0.05</f>
        <v>0</v>
      </c>
      <c r="G4548" s="6"/>
      <c r="H4548" s="5">
        <f>D4548-F4548</f>
        <v>3500</v>
      </c>
      <c r="I4548" s="6">
        <f>+I4547+G4548-H4548</f>
        <v>520215.90549999988</v>
      </c>
      <c r="J4548" s="20" t="s">
        <v>6980</v>
      </c>
      <c r="K4548" s="34" t="s">
        <v>5606</v>
      </c>
    </row>
    <row r="4549" spans="1:11" x14ac:dyDescent="0.2">
      <c r="A4549" s="105">
        <v>43460</v>
      </c>
      <c r="B4549" s="7">
        <v>8870</v>
      </c>
      <c r="C4549" s="20" t="s">
        <v>5790</v>
      </c>
      <c r="D4549" s="6"/>
      <c r="E4549" s="6"/>
      <c r="F4549" s="6">
        <f>E4549*0.05</f>
        <v>0</v>
      </c>
      <c r="G4549" s="6"/>
      <c r="H4549" s="5">
        <f>D4549-F4549</f>
        <v>0</v>
      </c>
      <c r="I4549" s="6">
        <f>+I4548+G4549-H4549</f>
        <v>520215.90549999988</v>
      </c>
      <c r="J4549" s="20" t="s">
        <v>5790</v>
      </c>
      <c r="K4549" s="7"/>
    </row>
    <row r="4550" spans="1:11" x14ac:dyDescent="0.2">
      <c r="A4550" s="105">
        <v>43460</v>
      </c>
      <c r="B4550" s="7">
        <v>8871</v>
      </c>
      <c r="C4550" s="20" t="s">
        <v>5550</v>
      </c>
      <c r="D4550" s="6">
        <v>1550.7</v>
      </c>
      <c r="E4550" s="6">
        <v>1550.7</v>
      </c>
      <c r="F4550" s="6">
        <v>77.540000000000006</v>
      </c>
      <c r="G4550" s="5"/>
      <c r="H4550" s="5">
        <f>D4550-F4550</f>
        <v>1473.16</v>
      </c>
      <c r="I4550" s="6">
        <f>+I4549+G4550-H4550</f>
        <v>518742.7454999999</v>
      </c>
      <c r="J4550" s="20" t="s">
        <v>48</v>
      </c>
      <c r="K4550" s="34" t="s">
        <v>5606</v>
      </c>
    </row>
    <row r="4551" spans="1:11" x14ac:dyDescent="0.2">
      <c r="A4551" s="105">
        <v>43460</v>
      </c>
      <c r="B4551" s="7">
        <v>8872</v>
      </c>
      <c r="C4551" s="20" t="s">
        <v>6979</v>
      </c>
      <c r="D4551" s="6">
        <v>5000</v>
      </c>
      <c r="E4551" s="6">
        <v>5000</v>
      </c>
      <c r="F4551" s="6">
        <f>E4551*0.05</f>
        <v>250</v>
      </c>
      <c r="G4551" s="6"/>
      <c r="H4551" s="5">
        <f>D4551-F4551</f>
        <v>4750</v>
      </c>
      <c r="I4551" s="6">
        <f>+I4550+G4551-H4551</f>
        <v>513992.7454999999</v>
      </c>
      <c r="J4551" s="20" t="s">
        <v>6978</v>
      </c>
      <c r="K4551" s="34" t="s">
        <v>5606</v>
      </c>
    </row>
    <row r="4552" spans="1:11" x14ac:dyDescent="0.2">
      <c r="A4552" s="105">
        <v>43461</v>
      </c>
      <c r="B4552" s="7">
        <v>8873</v>
      </c>
      <c r="C4552" s="20" t="s">
        <v>6343</v>
      </c>
      <c r="D4552" s="6">
        <v>7600</v>
      </c>
      <c r="E4552" s="6"/>
      <c r="F4552" s="6">
        <f>E4552*0.05</f>
        <v>0</v>
      </c>
      <c r="G4552" s="6"/>
      <c r="H4552" s="5">
        <f>D4552-F4552</f>
        <v>7600</v>
      </c>
      <c r="I4552" s="6">
        <f>+I4551+G4552-H4552</f>
        <v>506392.7454999999</v>
      </c>
      <c r="J4552" s="20" t="s">
        <v>6798</v>
      </c>
      <c r="K4552" s="34" t="s">
        <v>5606</v>
      </c>
    </row>
    <row r="4553" spans="1:11" x14ac:dyDescent="0.2">
      <c r="A4553" s="105">
        <v>43461</v>
      </c>
      <c r="B4553" s="7">
        <v>8874</v>
      </c>
      <c r="C4553" s="20" t="s">
        <v>6592</v>
      </c>
      <c r="D4553" s="6">
        <v>11200</v>
      </c>
      <c r="E4553" s="6"/>
      <c r="F4553" s="6">
        <f>E4553*0.05</f>
        <v>0</v>
      </c>
      <c r="G4553" s="6"/>
      <c r="H4553" s="5">
        <f>D4553-F4553</f>
        <v>11200</v>
      </c>
      <c r="I4553" s="6">
        <f>+I4552+G4553-H4553</f>
        <v>495192.7454999999</v>
      </c>
      <c r="J4553" s="20" t="s">
        <v>6875</v>
      </c>
      <c r="K4553" s="34" t="s">
        <v>5606</v>
      </c>
    </row>
    <row r="4554" spans="1:11" x14ac:dyDescent="0.2">
      <c r="A4554" s="105">
        <v>43461</v>
      </c>
      <c r="B4554" s="7">
        <v>8875</v>
      </c>
      <c r="C4554" s="20" t="s">
        <v>6701</v>
      </c>
      <c r="D4554" s="6">
        <v>20000</v>
      </c>
      <c r="E4554" s="6"/>
      <c r="F4554" s="6">
        <f>E4554*0.05</f>
        <v>0</v>
      </c>
      <c r="G4554" s="6"/>
      <c r="H4554" s="5">
        <f>D4554-F4554</f>
        <v>20000</v>
      </c>
      <c r="I4554" s="6">
        <f>+I4553+G4554-H4554</f>
        <v>475192.7454999999</v>
      </c>
      <c r="J4554" s="20" t="s">
        <v>6874</v>
      </c>
      <c r="K4554" s="34" t="s">
        <v>5606</v>
      </c>
    </row>
    <row r="4555" spans="1:11" x14ac:dyDescent="0.2">
      <c r="A4555" s="105">
        <v>43461</v>
      </c>
      <c r="B4555" s="7">
        <v>8876</v>
      </c>
      <c r="C4555" s="20" t="s">
        <v>6977</v>
      </c>
      <c r="D4555" s="6">
        <v>7062.88</v>
      </c>
      <c r="E4555" s="6">
        <v>7062.88</v>
      </c>
      <c r="F4555" s="6">
        <f>E4555*0.05</f>
        <v>353.14400000000001</v>
      </c>
      <c r="G4555" s="6"/>
      <c r="H4555" s="31">
        <f>D4555-F4555</f>
        <v>6709.7359999999999</v>
      </c>
      <c r="I4555" s="6">
        <f>+I4554+G4555-H4555</f>
        <v>468483.00949999993</v>
      </c>
      <c r="J4555" s="20" t="s">
        <v>6976</v>
      </c>
      <c r="K4555" s="87" t="s">
        <v>6282</v>
      </c>
    </row>
    <row r="4556" spans="1:11" x14ac:dyDescent="0.2">
      <c r="A4556" s="105">
        <v>43461</v>
      </c>
      <c r="B4556" s="7">
        <v>8877</v>
      </c>
      <c r="C4556" s="20" t="s">
        <v>5898</v>
      </c>
      <c r="D4556" s="6">
        <v>5600</v>
      </c>
      <c r="E4556" s="6"/>
      <c r="F4556" s="6">
        <f>E4556*0.05</f>
        <v>0</v>
      </c>
      <c r="G4556" s="5"/>
      <c r="H4556" s="5">
        <f>D4556-F4556</f>
        <v>5600</v>
      </c>
      <c r="I4556" s="6">
        <f>+I4555+G4556-H4556</f>
        <v>462883.00949999993</v>
      </c>
      <c r="J4556" s="20" t="s">
        <v>6975</v>
      </c>
      <c r="K4556" s="34" t="s">
        <v>5606</v>
      </c>
    </row>
    <row r="4557" spans="1:11" x14ac:dyDescent="0.2">
      <c r="A4557" s="105">
        <v>43461</v>
      </c>
      <c r="B4557" s="7">
        <v>8878</v>
      </c>
      <c r="C4557" s="20" t="s">
        <v>5790</v>
      </c>
      <c r="D4557" s="6"/>
      <c r="E4557" s="6"/>
      <c r="F4557" s="6">
        <f>E4557*0.05</f>
        <v>0</v>
      </c>
      <c r="G4557" s="6"/>
      <c r="H4557" s="5">
        <f>D4557-F4557</f>
        <v>0</v>
      </c>
      <c r="I4557" s="6">
        <f>+I4556+G4557-H4557</f>
        <v>462883.00949999993</v>
      </c>
      <c r="J4557" s="20" t="s">
        <v>5790</v>
      </c>
      <c r="K4557" s="7"/>
    </row>
    <row r="4558" spans="1:11" x14ac:dyDescent="0.2">
      <c r="A4558" s="105">
        <v>43461</v>
      </c>
      <c r="B4558" s="7">
        <v>8879</v>
      </c>
      <c r="C4558" s="20" t="s">
        <v>5790</v>
      </c>
      <c r="D4558" s="6"/>
      <c r="E4558" s="6"/>
      <c r="F4558" s="6">
        <f>E4558*0.05</f>
        <v>0</v>
      </c>
      <c r="G4558" s="6"/>
      <c r="H4558" s="5">
        <f>D4558-F4558</f>
        <v>0</v>
      </c>
      <c r="I4558" s="6">
        <f>+I4557+G4558-H4558</f>
        <v>462883.00949999993</v>
      </c>
      <c r="J4558" s="20" t="s">
        <v>5790</v>
      </c>
      <c r="K4558" s="7"/>
    </row>
    <row r="4559" spans="1:11" x14ac:dyDescent="0.2">
      <c r="A4559" s="105">
        <v>43461</v>
      </c>
      <c r="B4559" s="7">
        <v>8880</v>
      </c>
      <c r="C4559" s="20" t="s">
        <v>6096</v>
      </c>
      <c r="D4559" s="6">
        <v>400</v>
      </c>
      <c r="E4559" s="6"/>
      <c r="F4559" s="6">
        <f>E4559*0.05</f>
        <v>0</v>
      </c>
      <c r="G4559" s="6"/>
      <c r="H4559" s="5">
        <f>D4559-F4559</f>
        <v>400</v>
      </c>
      <c r="I4559" s="6">
        <f>+I4558+G4559-H4559</f>
        <v>462483.00949999993</v>
      </c>
      <c r="J4559" s="20" t="s">
        <v>6889</v>
      </c>
      <c r="K4559" s="34" t="s">
        <v>5606</v>
      </c>
    </row>
    <row r="4560" spans="1:11" x14ac:dyDescent="0.2">
      <c r="A4560" s="105">
        <v>43461</v>
      </c>
      <c r="B4560" s="7">
        <v>8881</v>
      </c>
      <c r="C4560" s="20" t="s">
        <v>5790</v>
      </c>
      <c r="D4560" s="6"/>
      <c r="E4560" s="6"/>
      <c r="F4560" s="6">
        <f>E4560*0.05</f>
        <v>0</v>
      </c>
      <c r="G4560" s="6"/>
      <c r="H4560" s="5">
        <f>D4560-F4560</f>
        <v>0</v>
      </c>
      <c r="I4560" s="6">
        <f>+I4559+G4560-H4560</f>
        <v>462483.00949999993</v>
      </c>
      <c r="J4560" s="20" t="s">
        <v>5790</v>
      </c>
      <c r="K4560" s="7"/>
    </row>
    <row r="4561" spans="1:11" x14ac:dyDescent="0.2">
      <c r="A4561" s="105">
        <v>43461</v>
      </c>
      <c r="B4561" s="7">
        <v>8882</v>
      </c>
      <c r="C4561" s="20" t="s">
        <v>6407</v>
      </c>
      <c r="D4561" s="6">
        <v>20507.099999999999</v>
      </c>
      <c r="E4561" s="115">
        <f>7500+4000+5878.2</f>
        <v>17378.2</v>
      </c>
      <c r="F4561" s="6">
        <f>E4561*0.05</f>
        <v>868.91000000000008</v>
      </c>
      <c r="G4561" s="6"/>
      <c r="H4561" s="5">
        <f>D4561-F4561</f>
        <v>19638.189999999999</v>
      </c>
      <c r="I4561" s="6">
        <f>+I4560+G4561-H4561</f>
        <v>442844.81949999993</v>
      </c>
      <c r="J4561" s="20" t="s">
        <v>6085</v>
      </c>
      <c r="K4561" s="34" t="s">
        <v>5606</v>
      </c>
    </row>
    <row r="4562" spans="1:11" x14ac:dyDescent="0.2">
      <c r="A4562" s="105">
        <v>43461</v>
      </c>
      <c r="B4562" s="7">
        <v>8883</v>
      </c>
      <c r="C4562" s="20" t="s">
        <v>6974</v>
      </c>
      <c r="D4562" s="6">
        <v>400</v>
      </c>
      <c r="E4562" s="6"/>
      <c r="F4562" s="6">
        <f>E4562*0.05</f>
        <v>0</v>
      </c>
      <c r="G4562" s="6"/>
      <c r="H4562" s="5">
        <f>D4562-F4562</f>
        <v>400</v>
      </c>
      <c r="I4562" s="6">
        <f>+I4561+G4562-H4562</f>
        <v>442444.81949999993</v>
      </c>
      <c r="J4562" s="20" t="s">
        <v>6080</v>
      </c>
      <c r="K4562" s="34" t="s">
        <v>5606</v>
      </c>
    </row>
    <row r="4563" spans="1:11" x14ac:dyDescent="0.2">
      <c r="A4563" s="105">
        <v>43461</v>
      </c>
      <c r="B4563" s="7">
        <v>8884</v>
      </c>
      <c r="C4563" s="20" t="s">
        <v>5972</v>
      </c>
      <c r="D4563" s="6">
        <v>4000</v>
      </c>
      <c r="E4563" s="6"/>
      <c r="F4563" s="6">
        <f>E4563*0.05</f>
        <v>0</v>
      </c>
      <c r="G4563" s="6"/>
      <c r="H4563" s="5">
        <f>D4563-F4563</f>
        <v>4000</v>
      </c>
      <c r="I4563" s="6">
        <f>+I4562+G4563-H4563</f>
        <v>438444.81949999993</v>
      </c>
      <c r="J4563" s="20" t="s">
        <v>6080</v>
      </c>
      <c r="K4563" s="34" t="s">
        <v>5606</v>
      </c>
    </row>
    <row r="4564" spans="1:11" x14ac:dyDescent="0.2">
      <c r="A4564" s="105">
        <v>43461</v>
      </c>
      <c r="B4564" s="7">
        <v>8885</v>
      </c>
      <c r="C4564" s="20" t="s">
        <v>6507</v>
      </c>
      <c r="D4564" s="6">
        <v>2000</v>
      </c>
      <c r="E4564" s="6"/>
      <c r="F4564" s="6">
        <f>E4564*0.05</f>
        <v>0</v>
      </c>
      <c r="G4564" s="6"/>
      <c r="H4564" s="5">
        <f>D4564-F4564</f>
        <v>2000</v>
      </c>
      <c r="I4564" s="6">
        <f>+I4563+G4564-H4564</f>
        <v>436444.81949999993</v>
      </c>
      <c r="J4564" s="20" t="s">
        <v>6080</v>
      </c>
      <c r="K4564" s="34" t="s">
        <v>5606</v>
      </c>
    </row>
    <row r="4565" spans="1:11" x14ac:dyDescent="0.2">
      <c r="A4565" s="105">
        <v>43461</v>
      </c>
      <c r="B4565" s="7">
        <v>8886</v>
      </c>
      <c r="C4565" s="20" t="s">
        <v>6973</v>
      </c>
      <c r="D4565" s="6">
        <v>1500</v>
      </c>
      <c r="E4565" s="6"/>
      <c r="F4565" s="6">
        <f>E4565*0.05</f>
        <v>0</v>
      </c>
      <c r="G4565" s="6"/>
      <c r="H4565" s="5">
        <f>D4565-F4565</f>
        <v>1500</v>
      </c>
      <c r="I4565" s="6">
        <f>+I4564+G4565-H4565</f>
        <v>434944.81949999993</v>
      </c>
      <c r="J4565" s="20" t="s">
        <v>6080</v>
      </c>
      <c r="K4565" s="34" t="s">
        <v>5606</v>
      </c>
    </row>
    <row r="4566" spans="1:11" x14ac:dyDescent="0.2">
      <c r="A4566" s="105">
        <v>43461</v>
      </c>
      <c r="B4566" s="7">
        <v>8887</v>
      </c>
      <c r="C4566" s="20" t="s">
        <v>6972</v>
      </c>
      <c r="D4566" s="6">
        <v>1500</v>
      </c>
      <c r="E4566" s="6"/>
      <c r="F4566" s="6">
        <f>E4566*0.05</f>
        <v>0</v>
      </c>
      <c r="G4566" s="6"/>
      <c r="H4566" s="5">
        <f>D4566-F4566</f>
        <v>1500</v>
      </c>
      <c r="I4566" s="6">
        <f>+I4565+G4566-H4566</f>
        <v>433444.81949999993</v>
      </c>
      <c r="J4566" s="20" t="s">
        <v>6080</v>
      </c>
      <c r="K4566" s="34" t="s">
        <v>5606</v>
      </c>
    </row>
    <row r="4567" spans="1:11" x14ac:dyDescent="0.2">
      <c r="A4567" s="105">
        <v>43461</v>
      </c>
      <c r="B4567" s="7">
        <v>8888</v>
      </c>
      <c r="C4567" s="20" t="s">
        <v>6817</v>
      </c>
      <c r="D4567" s="6">
        <v>1500</v>
      </c>
      <c r="E4567" s="6"/>
      <c r="F4567" s="6">
        <f>E4567*0.05</f>
        <v>0</v>
      </c>
      <c r="G4567" s="6"/>
      <c r="H4567" s="5">
        <f>D4567-F4567</f>
        <v>1500</v>
      </c>
      <c r="I4567" s="6">
        <f>+I4566+G4567-H4567</f>
        <v>431944.81949999993</v>
      </c>
      <c r="J4567" s="20" t="s">
        <v>6080</v>
      </c>
      <c r="K4567" s="34" t="s">
        <v>5606</v>
      </c>
    </row>
    <row r="4568" spans="1:11" x14ac:dyDescent="0.2">
      <c r="A4568" s="105">
        <v>43461</v>
      </c>
      <c r="B4568" s="7">
        <v>8889</v>
      </c>
      <c r="C4568" s="20" t="s">
        <v>6670</v>
      </c>
      <c r="D4568" s="6">
        <v>1500</v>
      </c>
      <c r="E4568" s="6"/>
      <c r="F4568" s="6">
        <f>E4568*0.05</f>
        <v>0</v>
      </c>
      <c r="G4568" s="6"/>
      <c r="H4568" s="5">
        <f>D4568-F4568</f>
        <v>1500</v>
      </c>
      <c r="I4568" s="6">
        <f>+I4567+G4568-H4568</f>
        <v>430444.81949999993</v>
      </c>
      <c r="J4568" s="20" t="s">
        <v>6080</v>
      </c>
      <c r="K4568" s="34" t="s">
        <v>5606</v>
      </c>
    </row>
    <row r="4569" spans="1:11" x14ac:dyDescent="0.2">
      <c r="A4569" s="105">
        <v>43461</v>
      </c>
      <c r="B4569" s="7">
        <v>8890</v>
      </c>
      <c r="C4569" s="20" t="s">
        <v>5561</v>
      </c>
      <c r="D4569" s="6">
        <v>1500</v>
      </c>
      <c r="E4569" s="6"/>
      <c r="F4569" s="6">
        <f>E4569*0.05</f>
        <v>0</v>
      </c>
      <c r="G4569" s="6"/>
      <c r="H4569" s="5">
        <f>D4569-F4569</f>
        <v>1500</v>
      </c>
      <c r="I4569" s="6">
        <f>+I4568+G4569-H4569</f>
        <v>428944.81949999993</v>
      </c>
      <c r="J4569" s="20" t="s">
        <v>6080</v>
      </c>
      <c r="K4569" s="34" t="s">
        <v>5606</v>
      </c>
    </row>
    <row r="4570" spans="1:11" x14ac:dyDescent="0.2">
      <c r="A4570" s="105">
        <v>43461</v>
      </c>
      <c r="B4570" s="7">
        <v>8891</v>
      </c>
      <c r="C4570" s="20" t="s">
        <v>5735</v>
      </c>
      <c r="D4570" s="6">
        <v>1500</v>
      </c>
      <c r="E4570" s="6"/>
      <c r="F4570" s="6">
        <f>E4570*0.05</f>
        <v>0</v>
      </c>
      <c r="G4570" s="6"/>
      <c r="H4570" s="5">
        <f>D4570-F4570</f>
        <v>1500</v>
      </c>
      <c r="I4570" s="6">
        <f>+I4569+G4570-H4570</f>
        <v>427444.81949999993</v>
      </c>
      <c r="J4570" s="20" t="s">
        <v>6080</v>
      </c>
      <c r="K4570" s="34" t="s">
        <v>5606</v>
      </c>
    </row>
    <row r="4571" spans="1:11" x14ac:dyDescent="0.2">
      <c r="A4571" s="105">
        <v>43461</v>
      </c>
      <c r="B4571" s="7">
        <v>8892</v>
      </c>
      <c r="C4571" s="20" t="s">
        <v>5790</v>
      </c>
      <c r="D4571" s="6"/>
      <c r="E4571" s="6"/>
      <c r="F4571" s="6">
        <f>E4571*0.05</f>
        <v>0</v>
      </c>
      <c r="G4571" s="6"/>
      <c r="H4571" s="5">
        <f>D4571-F4571</f>
        <v>0</v>
      </c>
      <c r="I4571" s="6">
        <f>+I4570+G4571-H4571</f>
        <v>427444.81949999993</v>
      </c>
      <c r="J4571" s="20" t="s">
        <v>5790</v>
      </c>
      <c r="K4571" s="7"/>
    </row>
    <row r="4572" spans="1:11" x14ac:dyDescent="0.2">
      <c r="A4572" s="105">
        <v>43461</v>
      </c>
      <c r="B4572" s="7">
        <v>8893</v>
      </c>
      <c r="C4572" s="20" t="s">
        <v>6439</v>
      </c>
      <c r="D4572" s="6">
        <v>1500</v>
      </c>
      <c r="E4572" s="6"/>
      <c r="F4572" s="6">
        <f>E4572*0.05</f>
        <v>0</v>
      </c>
      <c r="G4572" s="6"/>
      <c r="H4572" s="5">
        <f>D4572-F4572</f>
        <v>1500</v>
      </c>
      <c r="I4572" s="6">
        <f>+I4571+G4572-H4572</f>
        <v>425944.81949999993</v>
      </c>
      <c r="J4572" s="20" t="s">
        <v>6080</v>
      </c>
      <c r="K4572" s="34" t="s">
        <v>5606</v>
      </c>
    </row>
    <row r="4573" spans="1:11" x14ac:dyDescent="0.2">
      <c r="A4573" s="105">
        <v>43462</v>
      </c>
      <c r="B4573" s="7">
        <v>8894</v>
      </c>
      <c r="C4573" s="19" t="s">
        <v>71</v>
      </c>
      <c r="D4573" s="6">
        <v>30000</v>
      </c>
      <c r="E4573" s="6">
        <v>30000</v>
      </c>
      <c r="F4573" s="6">
        <f>E4573*0.05</f>
        <v>1500</v>
      </c>
      <c r="G4573" s="6"/>
      <c r="H4573" s="5">
        <f>D4573-F4573</f>
        <v>28500</v>
      </c>
      <c r="I4573" s="6">
        <f>+I4572+G4573-H4573</f>
        <v>397444.81949999993</v>
      </c>
      <c r="J4573" s="19" t="s">
        <v>6971</v>
      </c>
      <c r="K4573" s="34" t="s">
        <v>5606</v>
      </c>
    </row>
    <row r="4574" spans="1:11" x14ac:dyDescent="0.2">
      <c r="A4574" s="105">
        <v>43462</v>
      </c>
      <c r="B4574" s="7">
        <v>8895</v>
      </c>
      <c r="C4574" s="19" t="s">
        <v>5972</v>
      </c>
      <c r="D4574" s="6">
        <v>1000</v>
      </c>
      <c r="E4574" s="6"/>
      <c r="F4574" s="6">
        <f>E4574*0.05</f>
        <v>0</v>
      </c>
      <c r="G4574" s="6"/>
      <c r="H4574" s="5">
        <f>D4574-F4574</f>
        <v>1000</v>
      </c>
      <c r="I4574" s="6">
        <f>+I4573+G4574-H4574</f>
        <v>396444.81949999993</v>
      </c>
      <c r="J4574" s="19" t="s">
        <v>6080</v>
      </c>
      <c r="K4574" s="34" t="s">
        <v>5606</v>
      </c>
    </row>
    <row r="4575" spans="1:11" x14ac:dyDescent="0.2">
      <c r="A4575" s="105">
        <v>43465</v>
      </c>
      <c r="B4575" s="7">
        <v>8896</v>
      </c>
      <c r="C4575" s="19" t="s">
        <v>6970</v>
      </c>
      <c r="D4575" s="6">
        <v>1500</v>
      </c>
      <c r="E4575" s="6">
        <v>1500</v>
      </c>
      <c r="F4575" s="6">
        <v>150</v>
      </c>
      <c r="G4575" s="6"/>
      <c r="H4575" s="5">
        <f>D4575-F4575</f>
        <v>1350</v>
      </c>
      <c r="I4575" s="6">
        <f>+I4574+G4575-H4575</f>
        <v>395094.81949999993</v>
      </c>
      <c r="J4575" s="19" t="s">
        <v>6969</v>
      </c>
      <c r="K4575" s="87" t="s">
        <v>6282</v>
      </c>
    </row>
    <row r="4576" spans="1:11" x14ac:dyDescent="0.2">
      <c r="A4576" s="105">
        <v>43465</v>
      </c>
      <c r="B4576" s="7">
        <v>8897</v>
      </c>
      <c r="C4576" s="19" t="s">
        <v>6018</v>
      </c>
      <c r="D4576" s="6">
        <v>3500</v>
      </c>
      <c r="E4576" s="6"/>
      <c r="F4576" s="6">
        <f>E4576*0.05</f>
        <v>0</v>
      </c>
      <c r="G4576" s="6"/>
      <c r="H4576" s="5">
        <f>D4576-F4576</f>
        <v>3500</v>
      </c>
      <c r="I4576" s="6">
        <f>+I4575+G4576-H4576</f>
        <v>391594.81949999993</v>
      </c>
      <c r="J4576" s="19" t="s">
        <v>6968</v>
      </c>
      <c r="K4576" s="34" t="s">
        <v>5606</v>
      </c>
    </row>
    <row r="4577" spans="1:11" x14ac:dyDescent="0.2">
      <c r="A4577" s="105">
        <v>43465</v>
      </c>
      <c r="B4577" s="7">
        <v>8898</v>
      </c>
      <c r="C4577" s="19" t="s">
        <v>5790</v>
      </c>
      <c r="D4577" s="6"/>
      <c r="E4577" s="6"/>
      <c r="F4577" s="6">
        <f>E4577*0.05</f>
        <v>0</v>
      </c>
      <c r="G4577" s="6"/>
      <c r="H4577" s="5">
        <f>D4577-F4577</f>
        <v>0</v>
      </c>
      <c r="I4577" s="6">
        <f>+I4576+G4577-H4577</f>
        <v>391594.81949999993</v>
      </c>
      <c r="J4577" s="19" t="s">
        <v>5790</v>
      </c>
      <c r="K4577" s="7"/>
    </row>
    <row r="4578" spans="1:11" ht="15" customHeight="1" x14ac:dyDescent="0.2">
      <c r="A4578" s="19"/>
      <c r="B4578" s="7"/>
      <c r="C4578" s="20" t="s">
        <v>6318</v>
      </c>
      <c r="D4578" s="6">
        <v>748.72</v>
      </c>
      <c r="E4578" s="6"/>
      <c r="F4578" s="6">
        <f>E4578*0.05</f>
        <v>0</v>
      </c>
      <c r="G4578" s="6"/>
      <c r="H4578" s="5">
        <f>D4578-F4578</f>
        <v>748.72</v>
      </c>
      <c r="I4578" s="6">
        <f>+I4577+G4578-H4578</f>
        <v>390846.09949999995</v>
      </c>
      <c r="J4578" s="19"/>
      <c r="K4578" s="7"/>
    </row>
    <row r="4579" spans="1:11" ht="15" customHeight="1" x14ac:dyDescent="0.2">
      <c r="A4579" s="19"/>
      <c r="B4579" s="7"/>
      <c r="C4579" s="87" t="s">
        <v>6967</v>
      </c>
      <c r="D4579" s="6"/>
      <c r="E4579" s="6"/>
      <c r="F4579" s="6">
        <f>E4579*0.05</f>
        <v>0</v>
      </c>
      <c r="G4579" s="6"/>
      <c r="H4579" s="5">
        <f>D4579-F4579</f>
        <v>0</v>
      </c>
      <c r="I4579" s="13">
        <f>+I4578+G4579-H4579</f>
        <v>390846.09949999995</v>
      </c>
      <c r="J4579" s="19"/>
      <c r="K4579" s="7"/>
    </row>
    <row r="4580" spans="1:11" x14ac:dyDescent="0.2">
      <c r="A4580" s="105">
        <v>43103</v>
      </c>
      <c r="B4580" s="7" t="s">
        <v>6966</v>
      </c>
      <c r="C4580" s="34" t="s">
        <v>442</v>
      </c>
      <c r="D4580" s="6">
        <v>19175</v>
      </c>
      <c r="E4580" s="6">
        <v>16250</v>
      </c>
      <c r="F4580" s="6">
        <f>E4580*0.05</f>
        <v>812.5</v>
      </c>
      <c r="G4580" s="6"/>
      <c r="H4580" s="5">
        <f>D4580-F4580</f>
        <v>18362.5</v>
      </c>
      <c r="I4580" s="6">
        <f>+I4579+G4580-H4580</f>
        <v>372483.59949999995</v>
      </c>
      <c r="J4580" s="20" t="s">
        <v>6965</v>
      </c>
      <c r="K4580" s="7" t="s">
        <v>5606</v>
      </c>
    </row>
    <row r="4581" spans="1:11" x14ac:dyDescent="0.2">
      <c r="A4581" s="105">
        <v>43469</v>
      </c>
      <c r="B4581" s="7">
        <v>8899</v>
      </c>
      <c r="C4581" s="20" t="s">
        <v>6964</v>
      </c>
      <c r="D4581" s="6">
        <v>8000</v>
      </c>
      <c r="E4581" s="6">
        <v>8000</v>
      </c>
      <c r="F4581" s="6">
        <v>800</v>
      </c>
      <c r="G4581" s="6"/>
      <c r="H4581" s="5">
        <f>D4581-F4581</f>
        <v>7200</v>
      </c>
      <c r="I4581" s="6">
        <f>+I4580+G4581-H4581</f>
        <v>365283.59949999995</v>
      </c>
      <c r="J4581" s="20" t="s">
        <v>6963</v>
      </c>
      <c r="K4581" s="7" t="s">
        <v>5606</v>
      </c>
    </row>
    <row r="4582" spans="1:11" x14ac:dyDescent="0.2">
      <c r="A4582" s="105">
        <v>43473</v>
      </c>
      <c r="B4582" s="7">
        <v>8900</v>
      </c>
      <c r="C4582" s="19" t="s">
        <v>5790</v>
      </c>
      <c r="D4582" s="6"/>
      <c r="E4582" s="6"/>
      <c r="F4582" s="6">
        <f>E4582*0.05</f>
        <v>0</v>
      </c>
      <c r="G4582" s="6"/>
      <c r="H4582" s="5">
        <f>D4582-F4582</f>
        <v>0</v>
      </c>
      <c r="I4582" s="6">
        <f>+I4581+G4582-H4582</f>
        <v>365283.59949999995</v>
      </c>
      <c r="J4582" s="19" t="s">
        <v>5790</v>
      </c>
      <c r="K4582" s="7"/>
    </row>
    <row r="4583" spans="1:11" x14ac:dyDescent="0.2">
      <c r="A4583" s="105">
        <v>43473</v>
      </c>
      <c r="B4583" s="7">
        <v>8901</v>
      </c>
      <c r="C4583" s="20" t="s">
        <v>5790</v>
      </c>
      <c r="D4583" s="6"/>
      <c r="E4583" s="6"/>
      <c r="F4583" s="6">
        <f>E4583*0.05</f>
        <v>0</v>
      </c>
      <c r="G4583" s="6"/>
      <c r="H4583" s="5">
        <f>D4583-F4583</f>
        <v>0</v>
      </c>
      <c r="I4583" s="6">
        <f>+I4582+G4583-H4583</f>
        <v>365283.59949999995</v>
      </c>
      <c r="J4583" s="20" t="s">
        <v>5790</v>
      </c>
      <c r="K4583" s="7"/>
    </row>
    <row r="4584" spans="1:11" x14ac:dyDescent="0.2">
      <c r="A4584" s="105">
        <v>43473</v>
      </c>
      <c r="B4584" s="7">
        <v>8902</v>
      </c>
      <c r="C4584" s="19" t="s">
        <v>6962</v>
      </c>
      <c r="D4584" s="6">
        <v>5001.49</v>
      </c>
      <c r="E4584" s="6">
        <v>4238.55</v>
      </c>
      <c r="F4584" s="6">
        <f>E4584*0.05</f>
        <v>211.92750000000001</v>
      </c>
      <c r="G4584" s="6"/>
      <c r="H4584" s="5">
        <f>D4584-F4584</f>
        <v>4789.5625</v>
      </c>
      <c r="I4584" s="6">
        <f>+I4583+G4584-H4584</f>
        <v>360494.03699999995</v>
      </c>
      <c r="J4584" s="19" t="s">
        <v>6961</v>
      </c>
      <c r="K4584" s="7" t="s">
        <v>5606</v>
      </c>
    </row>
    <row r="4585" spans="1:11" x14ac:dyDescent="0.2">
      <c r="A4585" s="105">
        <v>43474</v>
      </c>
      <c r="B4585" s="7">
        <v>8903</v>
      </c>
      <c r="C4585" s="20" t="s">
        <v>5550</v>
      </c>
      <c r="D4585" s="6">
        <v>6379.17</v>
      </c>
      <c r="E4585" s="6">
        <v>6379.17</v>
      </c>
      <c r="F4585" s="6">
        <f>E4585*0.05</f>
        <v>318.95850000000002</v>
      </c>
      <c r="G4585" s="6"/>
      <c r="H4585" s="5">
        <f>D4585-F4585</f>
        <v>6060.2115000000003</v>
      </c>
      <c r="I4585" s="6">
        <f>+I4584+G4585-H4585</f>
        <v>354433.82549999998</v>
      </c>
      <c r="J4585" s="20" t="s">
        <v>48</v>
      </c>
      <c r="K4585" s="7" t="s">
        <v>5606</v>
      </c>
    </row>
    <row r="4586" spans="1:11" x14ac:dyDescent="0.2">
      <c r="A4586" s="105">
        <v>43476</v>
      </c>
      <c r="B4586" s="7">
        <v>8904</v>
      </c>
      <c r="C4586" s="19" t="s">
        <v>5790</v>
      </c>
      <c r="D4586" s="6"/>
      <c r="E4586" s="6"/>
      <c r="F4586" s="6">
        <f>E4586*0.05</f>
        <v>0</v>
      </c>
      <c r="G4586" s="6"/>
      <c r="H4586" s="5">
        <f>D4586-F4586</f>
        <v>0</v>
      </c>
      <c r="I4586" s="6">
        <f>+I4585+G4586-H4586</f>
        <v>354433.82549999998</v>
      </c>
      <c r="J4586" s="19" t="s">
        <v>5790</v>
      </c>
      <c r="K4586" s="7"/>
    </row>
    <row r="4587" spans="1:11" x14ac:dyDescent="0.2">
      <c r="A4587" s="105">
        <v>43476</v>
      </c>
      <c r="B4587" s="7">
        <v>8905</v>
      </c>
      <c r="C4587" s="19" t="s">
        <v>418</v>
      </c>
      <c r="D4587" s="6">
        <v>1500</v>
      </c>
      <c r="E4587" s="6"/>
      <c r="F4587" s="6">
        <f>E4587*0.05</f>
        <v>0</v>
      </c>
      <c r="G4587" s="6"/>
      <c r="H4587" s="5">
        <f>D4587-F4587</f>
        <v>1500</v>
      </c>
      <c r="I4587" s="6">
        <f>+I4586+G4587-H4587</f>
        <v>352933.82549999998</v>
      </c>
      <c r="J4587" s="19" t="s">
        <v>6953</v>
      </c>
      <c r="K4587" s="7" t="s">
        <v>5606</v>
      </c>
    </row>
    <row r="4588" spans="1:11" x14ac:dyDescent="0.2">
      <c r="A4588" s="105">
        <v>43476</v>
      </c>
      <c r="B4588" s="7">
        <v>8906</v>
      </c>
      <c r="C4588" s="19" t="s">
        <v>5929</v>
      </c>
      <c r="D4588" s="6">
        <v>1000</v>
      </c>
      <c r="E4588" s="6"/>
      <c r="F4588" s="6">
        <f>E4588*0.05</f>
        <v>0</v>
      </c>
      <c r="G4588" s="6"/>
      <c r="H4588" s="5">
        <f>D4588-F4588</f>
        <v>1000</v>
      </c>
      <c r="I4588" s="6">
        <f>+I4587+G4588-H4588</f>
        <v>351933.82549999998</v>
      </c>
      <c r="J4588" s="19" t="s">
        <v>6960</v>
      </c>
      <c r="K4588" s="7" t="s">
        <v>5606</v>
      </c>
    </row>
    <row r="4589" spans="1:11" x14ac:dyDescent="0.2">
      <c r="A4589" s="105">
        <v>43476</v>
      </c>
      <c r="B4589" s="7">
        <v>8907</v>
      </c>
      <c r="C4589" s="20" t="s">
        <v>5790</v>
      </c>
      <c r="D4589" s="6"/>
      <c r="E4589" s="6"/>
      <c r="F4589" s="6">
        <f>E4589*0.05</f>
        <v>0</v>
      </c>
      <c r="G4589" s="6"/>
      <c r="H4589" s="5">
        <f>D4589-F4589</f>
        <v>0</v>
      </c>
      <c r="I4589" s="6">
        <f>+I4588+G4589-H4589</f>
        <v>351933.82549999998</v>
      </c>
      <c r="J4589" s="20" t="s">
        <v>5790</v>
      </c>
      <c r="K4589" s="7"/>
    </row>
    <row r="4590" spans="1:11" x14ac:dyDescent="0.2">
      <c r="A4590" s="105">
        <v>43476</v>
      </c>
      <c r="B4590" s="7">
        <v>8908</v>
      </c>
      <c r="C4590" s="20" t="s">
        <v>5790</v>
      </c>
      <c r="D4590" s="6"/>
      <c r="E4590" s="6"/>
      <c r="F4590" s="6">
        <f>E4590*0.05</f>
        <v>0</v>
      </c>
      <c r="G4590" s="6"/>
      <c r="H4590" s="5">
        <f>D4590-F4590</f>
        <v>0</v>
      </c>
      <c r="I4590" s="6">
        <f>+I4589+G4590-H4590</f>
        <v>351933.82549999998</v>
      </c>
      <c r="J4590" s="20" t="s">
        <v>5790</v>
      </c>
      <c r="K4590" s="7"/>
    </row>
    <row r="4591" spans="1:11" x14ac:dyDescent="0.2">
      <c r="A4591" s="105">
        <v>43476</v>
      </c>
      <c r="B4591" s="7">
        <v>8909</v>
      </c>
      <c r="C4591" s="20" t="s">
        <v>2921</v>
      </c>
      <c r="D4591" s="6">
        <f>7500+1350</f>
        <v>8850</v>
      </c>
      <c r="E4591" s="6">
        <v>7500</v>
      </c>
      <c r="F4591" s="6">
        <f>E4591*0.05</f>
        <v>375</v>
      </c>
      <c r="G4591" s="6"/>
      <c r="H4591" s="5">
        <f>D4591-F4591</f>
        <v>8475</v>
      </c>
      <c r="I4591" s="6">
        <f>+I4590+G4591-H4591</f>
        <v>343458.82549999998</v>
      </c>
      <c r="J4591" s="20" t="s">
        <v>6959</v>
      </c>
      <c r="K4591" s="7" t="s">
        <v>5606</v>
      </c>
    </row>
    <row r="4592" spans="1:11" x14ac:dyDescent="0.2">
      <c r="A4592" s="105">
        <v>43476</v>
      </c>
      <c r="B4592" s="7">
        <v>8910</v>
      </c>
      <c r="C4592" s="20" t="s">
        <v>6840</v>
      </c>
      <c r="D4592" s="6">
        <v>13365</v>
      </c>
      <c r="E4592" s="6">
        <v>13365</v>
      </c>
      <c r="F4592" s="6">
        <f>E4592*0.05</f>
        <v>668.25</v>
      </c>
      <c r="G4592" s="6"/>
      <c r="H4592" s="5">
        <f>D4592-F4592</f>
        <v>12696.75</v>
      </c>
      <c r="I4592" s="6">
        <f>+I4591+G4592-H4592</f>
        <v>330762.07549999998</v>
      </c>
      <c r="J4592" s="20" t="s">
        <v>5791</v>
      </c>
      <c r="K4592" s="7" t="s">
        <v>5606</v>
      </c>
    </row>
    <row r="4593" spans="1:11" x14ac:dyDescent="0.2">
      <c r="A4593" s="105">
        <v>43482</v>
      </c>
      <c r="B4593" s="7"/>
      <c r="C4593" s="19" t="s">
        <v>6747</v>
      </c>
      <c r="D4593" s="6"/>
      <c r="E4593" s="6"/>
      <c r="F4593" s="6"/>
      <c r="G4593" s="6">
        <v>15000</v>
      </c>
      <c r="H4593" s="5">
        <f>D4593-F4593</f>
        <v>0</v>
      </c>
      <c r="I4593" s="6">
        <f>+I4592+G4593-H4593</f>
        <v>345762.07549999998</v>
      </c>
      <c r="J4593" s="20"/>
      <c r="K4593" s="7"/>
    </row>
    <row r="4594" spans="1:11" x14ac:dyDescent="0.2">
      <c r="A4594" s="105">
        <v>43483</v>
      </c>
      <c r="B4594" s="7">
        <v>8911</v>
      </c>
      <c r="C4594" s="19" t="s">
        <v>6096</v>
      </c>
      <c r="D4594" s="6">
        <v>600</v>
      </c>
      <c r="E4594" s="6"/>
      <c r="F4594" s="6">
        <f>E4594*0.05</f>
        <v>0</v>
      </c>
      <c r="G4594" s="6"/>
      <c r="H4594" s="5">
        <f>D4594-F4594</f>
        <v>600</v>
      </c>
      <c r="I4594" s="6">
        <f>+I4593+G4594-H4594</f>
        <v>345162.07549999998</v>
      </c>
      <c r="J4594" s="19" t="s">
        <v>6958</v>
      </c>
      <c r="K4594" s="7" t="s">
        <v>5606</v>
      </c>
    </row>
    <row r="4595" spans="1:11" x14ac:dyDescent="0.2">
      <c r="A4595" s="105">
        <v>43483</v>
      </c>
      <c r="B4595" s="7">
        <v>8912</v>
      </c>
      <c r="C4595" s="19" t="s">
        <v>5790</v>
      </c>
      <c r="D4595" s="6"/>
      <c r="E4595" s="6"/>
      <c r="F4595" s="6">
        <f>E4595*0.05</f>
        <v>0</v>
      </c>
      <c r="G4595" s="6"/>
      <c r="H4595" s="5">
        <f>D4595-F4595</f>
        <v>0</v>
      </c>
      <c r="I4595" s="6">
        <f>+I4594+G4595-H4595</f>
        <v>345162.07549999998</v>
      </c>
      <c r="J4595" s="19" t="s">
        <v>5790</v>
      </c>
      <c r="K4595" s="7"/>
    </row>
    <row r="4596" spans="1:11" x14ac:dyDescent="0.2">
      <c r="A4596" s="105">
        <v>43483</v>
      </c>
      <c r="B4596" s="7">
        <v>8913</v>
      </c>
      <c r="C4596" s="19" t="s">
        <v>6865</v>
      </c>
      <c r="D4596" s="6">
        <v>2200</v>
      </c>
      <c r="E4596" s="6"/>
      <c r="F4596" s="6">
        <f>E4596*0.05</f>
        <v>0</v>
      </c>
      <c r="G4596" s="6"/>
      <c r="H4596" s="5">
        <f>D4596-F4596</f>
        <v>2200</v>
      </c>
      <c r="I4596" s="6">
        <f>+I4595+G4596-H4596</f>
        <v>342962.07549999998</v>
      </c>
      <c r="J4596" s="20" t="s">
        <v>6957</v>
      </c>
      <c r="K4596" s="7" t="s">
        <v>5606</v>
      </c>
    </row>
    <row r="4597" spans="1:11" x14ac:dyDescent="0.2">
      <c r="A4597" s="105">
        <v>43487</v>
      </c>
      <c r="B4597" s="7">
        <v>8914</v>
      </c>
      <c r="C4597" s="20" t="s">
        <v>6507</v>
      </c>
      <c r="D4597" s="6">
        <v>2000</v>
      </c>
      <c r="E4597" s="6"/>
      <c r="F4597" s="6">
        <f>E4597*0.05</f>
        <v>0</v>
      </c>
      <c r="G4597" s="6"/>
      <c r="H4597" s="5">
        <f>D4597-F4597</f>
        <v>2000</v>
      </c>
      <c r="I4597" s="6">
        <f>+I4596+G4597-H4597</f>
        <v>340962.07549999998</v>
      </c>
      <c r="J4597" s="20" t="s">
        <v>6956</v>
      </c>
      <c r="K4597" s="7" t="s">
        <v>5606</v>
      </c>
    </row>
    <row r="4598" spans="1:11" x14ac:dyDescent="0.2">
      <c r="A4598" s="105">
        <v>43487</v>
      </c>
      <c r="B4598" s="7">
        <v>8915</v>
      </c>
      <c r="C4598" s="20" t="s">
        <v>5929</v>
      </c>
      <c r="D4598" s="6">
        <v>500</v>
      </c>
      <c r="E4598" s="6"/>
      <c r="F4598" s="6">
        <f>E4598*0.05</f>
        <v>0</v>
      </c>
      <c r="G4598" s="6"/>
      <c r="H4598" s="5">
        <f>D4598-F4598</f>
        <v>500</v>
      </c>
      <c r="I4598" s="6">
        <f>+I4597+G4598-H4598</f>
        <v>340462.07549999998</v>
      </c>
      <c r="J4598" s="20" t="s">
        <v>5790</v>
      </c>
      <c r="K4598" s="87" t="s">
        <v>5789</v>
      </c>
    </row>
    <row r="4599" spans="1:11" x14ac:dyDescent="0.2">
      <c r="A4599" s="105">
        <v>43490</v>
      </c>
      <c r="B4599" s="7">
        <v>8916</v>
      </c>
      <c r="C4599" s="20" t="s">
        <v>6857</v>
      </c>
      <c r="D4599" s="6">
        <v>1750</v>
      </c>
      <c r="E4599" s="6">
        <v>1750</v>
      </c>
      <c r="F4599" s="6">
        <f>E4599*0.05</f>
        <v>87.5</v>
      </c>
      <c r="G4599" s="6"/>
      <c r="H4599" s="31">
        <f>D4599-F4599</f>
        <v>1662.5</v>
      </c>
      <c r="I4599" s="6">
        <f>+I4598+G4599-H4599</f>
        <v>338799.57549999998</v>
      </c>
      <c r="J4599" s="20" t="s">
        <v>6955</v>
      </c>
      <c r="K4599" s="7" t="s">
        <v>5606</v>
      </c>
    </row>
    <row r="4600" spans="1:11" x14ac:dyDescent="0.2">
      <c r="A4600" s="105">
        <v>43490</v>
      </c>
      <c r="B4600" s="7">
        <v>8917</v>
      </c>
      <c r="C4600" s="20" t="s">
        <v>6810</v>
      </c>
      <c r="D4600" s="6">
        <v>3540</v>
      </c>
      <c r="E4600" s="6">
        <v>3000</v>
      </c>
      <c r="F4600" s="6">
        <f>E4600*0.05</f>
        <v>150</v>
      </c>
      <c r="G4600" s="6"/>
      <c r="H4600" s="5">
        <f>D4600-F4600</f>
        <v>3390</v>
      </c>
      <c r="I4600" s="6">
        <f>+I4599+G4600-H4600</f>
        <v>335409.57549999998</v>
      </c>
      <c r="J4600" s="20" t="s">
        <v>6954</v>
      </c>
      <c r="K4600" s="7" t="s">
        <v>5606</v>
      </c>
    </row>
    <row r="4601" spans="1:11" x14ac:dyDescent="0.2">
      <c r="A4601" s="105">
        <v>43490</v>
      </c>
      <c r="B4601" s="7">
        <v>8918</v>
      </c>
      <c r="C4601" s="19" t="s">
        <v>5790</v>
      </c>
      <c r="D4601" s="6"/>
      <c r="E4601" s="6"/>
      <c r="F4601" s="6">
        <f>E4601*0.05</f>
        <v>0</v>
      </c>
      <c r="G4601" s="6"/>
      <c r="H4601" s="5">
        <f>D4601-F4601</f>
        <v>0</v>
      </c>
      <c r="I4601" s="6">
        <f>+I4600+G4601-H4601</f>
        <v>335409.57549999998</v>
      </c>
      <c r="J4601" s="19" t="s">
        <v>5790</v>
      </c>
      <c r="K4601" s="7"/>
    </row>
    <row r="4602" spans="1:11" x14ac:dyDescent="0.2">
      <c r="A4602" s="105">
        <v>43490</v>
      </c>
      <c r="B4602" s="7">
        <v>8919</v>
      </c>
      <c r="C4602" s="19" t="s">
        <v>6403</v>
      </c>
      <c r="D4602" s="6">
        <v>1800</v>
      </c>
      <c r="E4602" s="6"/>
      <c r="F4602" s="6">
        <f>E4602*0.05</f>
        <v>0</v>
      </c>
      <c r="G4602" s="6"/>
      <c r="H4602" s="5">
        <f>D4602-F4602</f>
        <v>1800</v>
      </c>
      <c r="I4602" s="6">
        <f>+I4601+G4602-H4602</f>
        <v>333609.57549999998</v>
      </c>
      <c r="J4602" s="19" t="s">
        <v>6953</v>
      </c>
      <c r="K4602" s="7" t="s">
        <v>5606</v>
      </c>
    </row>
    <row r="4603" spans="1:11" x14ac:dyDescent="0.2">
      <c r="A4603" s="105">
        <v>43490</v>
      </c>
      <c r="B4603" s="7"/>
      <c r="C4603" s="19" t="s">
        <v>6097</v>
      </c>
      <c r="D4603" s="6"/>
      <c r="E4603" s="6"/>
      <c r="F4603" s="6">
        <f>E4603*0.05</f>
        <v>0</v>
      </c>
      <c r="G4603" s="6">
        <v>1134538.6399999999</v>
      </c>
      <c r="H4603" s="5">
        <f>D4603-F4603</f>
        <v>0</v>
      </c>
      <c r="I4603" s="6">
        <f>+I4602+G4603-H4603</f>
        <v>1468148.2154999999</v>
      </c>
      <c r="J4603" s="19"/>
      <c r="K4603" s="7"/>
    </row>
    <row r="4604" spans="1:11" x14ac:dyDescent="0.2">
      <c r="A4604" s="105">
        <v>43494</v>
      </c>
      <c r="B4604" s="7">
        <v>8920</v>
      </c>
      <c r="C4604" s="19" t="s">
        <v>5790</v>
      </c>
      <c r="D4604" s="6"/>
      <c r="E4604" s="6"/>
      <c r="F4604" s="6">
        <f>E4604*0.05</f>
        <v>0</v>
      </c>
      <c r="G4604" s="6"/>
      <c r="H4604" s="5">
        <f>D4604-F4604</f>
        <v>0</v>
      </c>
      <c r="I4604" s="6">
        <f>+I4603+G4604-H4604</f>
        <v>1468148.2154999999</v>
      </c>
      <c r="J4604" s="19" t="s">
        <v>5790</v>
      </c>
      <c r="K4604" s="7"/>
    </row>
    <row r="4605" spans="1:11" x14ac:dyDescent="0.2">
      <c r="A4605" s="105">
        <v>43494</v>
      </c>
      <c r="B4605" s="7"/>
      <c r="C4605" s="19" t="s">
        <v>6952</v>
      </c>
      <c r="D4605" s="6">
        <v>482119</v>
      </c>
      <c r="E4605" s="6"/>
      <c r="F4605" s="6">
        <f>E4605*0.05</f>
        <v>0</v>
      </c>
      <c r="G4605" s="6"/>
      <c r="H4605" s="5">
        <f>D4605-F4605</f>
        <v>482119</v>
      </c>
      <c r="I4605" s="6">
        <f>+I4604+G4605-H4605</f>
        <v>986029.21549999993</v>
      </c>
      <c r="J4605" s="19" t="s">
        <v>6951</v>
      </c>
      <c r="K4605" s="7" t="s">
        <v>5606</v>
      </c>
    </row>
    <row r="4606" spans="1:11" x14ac:dyDescent="0.2">
      <c r="A4606" s="105">
        <v>43494</v>
      </c>
      <c r="B4606" s="7">
        <v>8921</v>
      </c>
      <c r="C4606" s="19" t="s">
        <v>6896</v>
      </c>
      <c r="D4606" s="6">
        <v>2715</v>
      </c>
      <c r="E4606" s="6">
        <v>2715</v>
      </c>
      <c r="F4606" s="6">
        <v>127.82</v>
      </c>
      <c r="G4606" s="6"/>
      <c r="H4606" s="31">
        <f>D4606-F4606</f>
        <v>2587.1799999999998</v>
      </c>
      <c r="I4606" s="6">
        <f>+I4605+G4606-H4606</f>
        <v>983442.03549999988</v>
      </c>
      <c r="J4606" s="19" t="s">
        <v>6950</v>
      </c>
      <c r="K4606" s="7" t="s">
        <v>5606</v>
      </c>
    </row>
    <row r="4607" spans="1:11" x14ac:dyDescent="0.2">
      <c r="A4607" s="105">
        <v>43494</v>
      </c>
      <c r="B4607" s="7">
        <v>8922</v>
      </c>
      <c r="C4607" s="19" t="s">
        <v>6651</v>
      </c>
      <c r="D4607" s="6">
        <v>3989.58</v>
      </c>
      <c r="E4607" s="6">
        <v>3381</v>
      </c>
      <c r="F4607" s="6">
        <f>E4607*0.05</f>
        <v>169.05</v>
      </c>
      <c r="G4607" s="6"/>
      <c r="H4607" s="5">
        <f>D4607-F4607</f>
        <v>3820.5299999999997</v>
      </c>
      <c r="I4607" s="6">
        <f>+I4606+G4607-H4607</f>
        <v>979621.50549999985</v>
      </c>
      <c r="J4607" s="19" t="s">
        <v>5790</v>
      </c>
      <c r="K4607" s="87" t="s">
        <v>5789</v>
      </c>
    </row>
    <row r="4608" spans="1:11" x14ac:dyDescent="0.2">
      <c r="A4608" s="105">
        <v>43495</v>
      </c>
      <c r="B4608" s="7">
        <v>8923</v>
      </c>
      <c r="C4608" s="19" t="s">
        <v>821</v>
      </c>
      <c r="D4608" s="6">
        <v>200000</v>
      </c>
      <c r="E4608" s="6">
        <v>198489.98</v>
      </c>
      <c r="F4608" s="6">
        <f>E4608*0.05</f>
        <v>9924.4990000000016</v>
      </c>
      <c r="G4608" s="6"/>
      <c r="H4608" s="5">
        <f>D4608-F4608</f>
        <v>190075.50099999999</v>
      </c>
      <c r="I4608" s="6">
        <f>+I4607+G4608-H4608</f>
        <v>789546.00449999981</v>
      </c>
      <c r="J4608" s="19" t="s">
        <v>788</v>
      </c>
      <c r="K4608" s="7" t="s">
        <v>5606</v>
      </c>
    </row>
    <row r="4609" spans="1:11" x14ac:dyDescent="0.2">
      <c r="A4609" s="105">
        <v>43495</v>
      </c>
      <c r="B4609" s="7">
        <v>8924</v>
      </c>
      <c r="C4609" s="19" t="s">
        <v>6837</v>
      </c>
      <c r="D4609" s="6">
        <v>8000</v>
      </c>
      <c r="E4609" s="6"/>
      <c r="F4609" s="6">
        <f>E4609*0.05</f>
        <v>0</v>
      </c>
      <c r="G4609" s="6"/>
      <c r="H4609" s="31">
        <f>D4609-F4609</f>
        <v>8000</v>
      </c>
      <c r="I4609" s="6">
        <f>+I4608+G4609-H4609</f>
        <v>781546.00449999981</v>
      </c>
      <c r="J4609" s="19" t="s">
        <v>6949</v>
      </c>
      <c r="K4609" s="7" t="s">
        <v>5606</v>
      </c>
    </row>
    <row r="4610" spans="1:11" x14ac:dyDescent="0.2">
      <c r="A4610" s="105">
        <v>43495</v>
      </c>
      <c r="B4610" s="7">
        <v>8925</v>
      </c>
      <c r="C4610" s="19" t="s">
        <v>6343</v>
      </c>
      <c r="D4610" s="6">
        <v>7600</v>
      </c>
      <c r="E4610" s="6"/>
      <c r="F4610" s="6">
        <f>E4610*0.05</f>
        <v>0</v>
      </c>
      <c r="G4610" s="6"/>
      <c r="H4610" s="31">
        <f>D4610-F4610</f>
        <v>7600</v>
      </c>
      <c r="I4610" s="6">
        <f>+I4609+G4610-H4610</f>
        <v>773946.00449999981</v>
      </c>
      <c r="J4610" s="19" t="s">
        <v>6798</v>
      </c>
      <c r="K4610" s="7" t="s">
        <v>5606</v>
      </c>
    </row>
    <row r="4611" spans="1:11" x14ac:dyDescent="0.2">
      <c r="A4611" s="105">
        <v>43495</v>
      </c>
      <c r="B4611" s="7">
        <v>8926</v>
      </c>
      <c r="C4611" s="19" t="s">
        <v>6701</v>
      </c>
      <c r="D4611" s="6">
        <v>11600</v>
      </c>
      <c r="E4611" s="6"/>
      <c r="F4611" s="6">
        <f>E4611*0.05</f>
        <v>0</v>
      </c>
      <c r="G4611" s="6"/>
      <c r="H4611" s="5">
        <f>D4611-F4611</f>
        <v>11600</v>
      </c>
      <c r="I4611" s="6">
        <f>+I4610+G4611-H4611</f>
        <v>762346.00449999981</v>
      </c>
      <c r="J4611" s="19" t="s">
        <v>6948</v>
      </c>
      <c r="K4611" s="7" t="s">
        <v>5606</v>
      </c>
    </row>
    <row r="4612" spans="1:11" x14ac:dyDescent="0.2">
      <c r="A4612" s="105">
        <v>43495</v>
      </c>
      <c r="B4612" s="7">
        <v>8927</v>
      </c>
      <c r="C4612" s="19" t="s">
        <v>6592</v>
      </c>
      <c r="D4612" s="6">
        <v>20000</v>
      </c>
      <c r="E4612" s="6"/>
      <c r="F4612" s="6">
        <f>E4612*0.05</f>
        <v>0</v>
      </c>
      <c r="G4612" s="6"/>
      <c r="H4612" s="5">
        <f>D4612-F4612</f>
        <v>20000</v>
      </c>
      <c r="I4612" s="6">
        <f>+I4611+G4612-H4612</f>
        <v>742346.00449999981</v>
      </c>
      <c r="J4612" s="19" t="s">
        <v>6874</v>
      </c>
      <c r="K4612" s="7" t="s">
        <v>5606</v>
      </c>
    </row>
    <row r="4613" spans="1:11" x14ac:dyDescent="0.2">
      <c r="A4613" s="105">
        <v>43495</v>
      </c>
      <c r="B4613" s="7">
        <v>8928</v>
      </c>
      <c r="C4613" s="19" t="s">
        <v>5790</v>
      </c>
      <c r="D4613" s="6"/>
      <c r="E4613" s="6"/>
      <c r="F4613" s="6">
        <f>E4613*0.05</f>
        <v>0</v>
      </c>
      <c r="G4613" s="6"/>
      <c r="H4613" s="5">
        <f>D4613-F4613</f>
        <v>0</v>
      </c>
      <c r="I4613" s="6">
        <f>+I4612+G4613-H4613</f>
        <v>742346.00449999981</v>
      </c>
      <c r="J4613" s="19" t="s">
        <v>5790</v>
      </c>
      <c r="K4613" s="7"/>
    </row>
    <row r="4614" spans="1:11" x14ac:dyDescent="0.2">
      <c r="A4614" s="105">
        <v>43495</v>
      </c>
      <c r="B4614" s="7">
        <v>8929</v>
      </c>
      <c r="C4614" s="19" t="s">
        <v>5790</v>
      </c>
      <c r="D4614" s="6"/>
      <c r="E4614" s="6"/>
      <c r="F4614" s="6">
        <f>E4614*0.05</f>
        <v>0</v>
      </c>
      <c r="G4614" s="6"/>
      <c r="H4614" s="5">
        <f>D4614-F4614</f>
        <v>0</v>
      </c>
      <c r="I4614" s="6">
        <f>+I4613+G4614-H4614</f>
        <v>742346.00449999981</v>
      </c>
      <c r="J4614" s="19" t="s">
        <v>5790</v>
      </c>
      <c r="K4614" s="7"/>
    </row>
    <row r="4615" spans="1:11" x14ac:dyDescent="0.2">
      <c r="A4615" s="105">
        <v>43495</v>
      </c>
      <c r="B4615" s="7">
        <v>8930</v>
      </c>
      <c r="C4615" s="19" t="s">
        <v>6871</v>
      </c>
      <c r="D4615" s="6">
        <v>43575</v>
      </c>
      <c r="E4615" s="6">
        <v>43575</v>
      </c>
      <c r="F4615" s="6">
        <f>E4615*0.05</f>
        <v>2178.75</v>
      </c>
      <c r="G4615" s="6"/>
      <c r="H4615" s="5">
        <f>D4615-F4615</f>
        <v>41396.25</v>
      </c>
      <c r="I4615" s="6">
        <f>+I4614+G4615-H4615</f>
        <v>700949.75449999981</v>
      </c>
      <c r="J4615" s="19" t="s">
        <v>6947</v>
      </c>
      <c r="K4615" s="7" t="s">
        <v>5606</v>
      </c>
    </row>
    <row r="4616" spans="1:11" x14ac:dyDescent="0.2">
      <c r="A4616" s="105">
        <v>43495</v>
      </c>
      <c r="B4616" s="7">
        <v>8931</v>
      </c>
      <c r="C4616" s="19" t="s">
        <v>5790</v>
      </c>
      <c r="D4616" s="6"/>
      <c r="E4616" s="6"/>
      <c r="F4616" s="6">
        <f>E4616*0.05</f>
        <v>0</v>
      </c>
      <c r="G4616" s="6"/>
      <c r="H4616" s="5">
        <f>D4616-F4616</f>
        <v>0</v>
      </c>
      <c r="I4616" s="6">
        <f>+I4615+G4616-H4616</f>
        <v>700949.75449999981</v>
      </c>
      <c r="J4616" s="19"/>
      <c r="K4616" s="7"/>
    </row>
    <row r="4617" spans="1:11" x14ac:dyDescent="0.2">
      <c r="A4617" s="105">
        <v>43495</v>
      </c>
      <c r="B4617" s="7">
        <v>8932</v>
      </c>
      <c r="C4617" s="19" t="s">
        <v>6946</v>
      </c>
      <c r="D4617" s="6">
        <v>4345</v>
      </c>
      <c r="E4617" s="6">
        <v>4345</v>
      </c>
      <c r="F4617" s="6">
        <f>E4617*0.05</f>
        <v>217.25</v>
      </c>
      <c r="G4617" s="6"/>
      <c r="H4617" s="31">
        <f>D4617-F4617</f>
        <v>4127.75</v>
      </c>
      <c r="I4617" s="6">
        <f>+I4616+G4617-H4617</f>
        <v>696822.00449999981</v>
      </c>
      <c r="J4617" s="19" t="s">
        <v>6945</v>
      </c>
      <c r="K4617" s="7" t="s">
        <v>5606</v>
      </c>
    </row>
    <row r="4618" spans="1:11" x14ac:dyDescent="0.2">
      <c r="A4618" s="105">
        <v>43496</v>
      </c>
      <c r="B4618" s="7">
        <v>8933</v>
      </c>
      <c r="C4618" s="20" t="s">
        <v>74</v>
      </c>
      <c r="D4618" s="6">
        <v>20414</v>
      </c>
      <c r="E4618" s="6">
        <v>17300</v>
      </c>
      <c r="F4618" s="6">
        <f>E4618*0.05</f>
        <v>865</v>
      </c>
      <c r="G4618" s="6"/>
      <c r="H4618" s="31">
        <f>D4618-F4618</f>
        <v>19549</v>
      </c>
      <c r="I4618" s="6">
        <f>+I4617+G4618-H4618</f>
        <v>677273.00449999981</v>
      </c>
      <c r="J4618" s="20" t="s">
        <v>6944</v>
      </c>
      <c r="K4618" s="7" t="s">
        <v>5606</v>
      </c>
    </row>
    <row r="4619" spans="1:11" x14ac:dyDescent="0.2">
      <c r="A4619" s="19"/>
      <c r="B4619" s="7"/>
      <c r="C4619" s="20" t="s">
        <v>6318</v>
      </c>
      <c r="D4619" s="6">
        <v>1133.48</v>
      </c>
      <c r="E4619" s="6"/>
      <c r="F4619" s="6">
        <f>E4619*0.05</f>
        <v>0</v>
      </c>
      <c r="G4619" s="6"/>
      <c r="H4619" s="5">
        <f>D4619-F4619</f>
        <v>1133.48</v>
      </c>
      <c r="I4619" s="6">
        <f>+I4618+G4619-H4619</f>
        <v>676139.52449999982</v>
      </c>
      <c r="J4619" s="19"/>
      <c r="K4619" s="7" t="s">
        <v>5606</v>
      </c>
    </row>
    <row r="4620" spans="1:11" x14ac:dyDescent="0.2">
      <c r="A4620" s="19"/>
      <c r="B4620" s="34" t="s">
        <v>1854</v>
      </c>
      <c r="C4620" s="87" t="s">
        <v>6943</v>
      </c>
      <c r="D4620" s="6"/>
      <c r="E4620" s="6"/>
      <c r="F4620" s="6">
        <f>E4620*0.05</f>
        <v>0</v>
      </c>
      <c r="G4620" s="6"/>
      <c r="H4620" s="5">
        <f>D4620-F4620</f>
        <v>0</v>
      </c>
      <c r="I4620" s="13">
        <f>+I4619+G4620-H4620</f>
        <v>676139.52449999982</v>
      </c>
      <c r="J4620" s="19"/>
      <c r="K4620" s="7"/>
    </row>
    <row r="4621" spans="1:11" x14ac:dyDescent="0.2">
      <c r="A4621" s="105">
        <v>43500</v>
      </c>
      <c r="B4621" s="7">
        <v>8934</v>
      </c>
      <c r="C4621" s="20" t="s">
        <v>6942</v>
      </c>
      <c r="D4621" s="6">
        <v>3500</v>
      </c>
      <c r="E4621" s="6">
        <v>3500</v>
      </c>
      <c r="F4621" s="6">
        <v>350</v>
      </c>
      <c r="G4621" s="6"/>
      <c r="H4621" s="31">
        <f>D4621-F4621</f>
        <v>3150</v>
      </c>
      <c r="I4621" s="6">
        <f>+I4620+G4621-H4621</f>
        <v>672989.52449999982</v>
      </c>
      <c r="J4621" s="20" t="s">
        <v>6941</v>
      </c>
      <c r="K4621" s="7" t="s">
        <v>5606</v>
      </c>
    </row>
    <row r="4622" spans="1:11" x14ac:dyDescent="0.2">
      <c r="A4622" s="105">
        <v>43500</v>
      </c>
      <c r="B4622" s="7">
        <v>8935</v>
      </c>
      <c r="C4622" s="20" t="s">
        <v>71</v>
      </c>
      <c r="D4622" s="6">
        <v>33750</v>
      </c>
      <c r="E4622" s="6">
        <v>33750</v>
      </c>
      <c r="F4622" s="6">
        <f>E4622*0.05</f>
        <v>1687.5</v>
      </c>
      <c r="G4622" s="6"/>
      <c r="H4622" s="31">
        <f>D4622-F4622</f>
        <v>32062.5</v>
      </c>
      <c r="I4622" s="6">
        <f>+I4621+G4622-H4622</f>
        <v>640927.02449999982</v>
      </c>
      <c r="J4622" s="20" t="s">
        <v>5941</v>
      </c>
      <c r="K4622" s="7" t="s">
        <v>5606</v>
      </c>
    </row>
    <row r="4623" spans="1:11" x14ac:dyDescent="0.2">
      <c r="A4623" s="105">
        <v>43500</v>
      </c>
      <c r="B4623" s="7">
        <v>8936</v>
      </c>
      <c r="C4623" s="20" t="s">
        <v>6840</v>
      </c>
      <c r="D4623" s="6">
        <v>14205</v>
      </c>
      <c r="E4623" s="6">
        <v>14205</v>
      </c>
      <c r="F4623" s="6">
        <f>E4623*0.05</f>
        <v>710.25</v>
      </c>
      <c r="G4623" s="6"/>
      <c r="H4623" s="31">
        <f>D4623-F4623</f>
        <v>13494.75</v>
      </c>
      <c r="I4623" s="6">
        <f>+I4622+G4623-H4623</f>
        <v>627432.27449999982</v>
      </c>
      <c r="J4623" s="20" t="s">
        <v>6940</v>
      </c>
      <c r="K4623" s="7" t="s">
        <v>5606</v>
      </c>
    </row>
    <row r="4624" spans="1:11" x14ac:dyDescent="0.2">
      <c r="A4624" s="105">
        <v>43500</v>
      </c>
      <c r="B4624" s="7">
        <v>8937</v>
      </c>
      <c r="C4624" s="20" t="s">
        <v>5790</v>
      </c>
      <c r="D4624" s="6"/>
      <c r="E4624" s="6"/>
      <c r="F4624" s="6">
        <f>E4624*0.05</f>
        <v>0</v>
      </c>
      <c r="G4624" s="6"/>
      <c r="H4624" s="5">
        <f>D4624-F4624</f>
        <v>0</v>
      </c>
      <c r="I4624" s="6">
        <f>+I4623+G4624-H4624</f>
        <v>627432.27449999982</v>
      </c>
      <c r="J4624" s="20" t="s">
        <v>5790</v>
      </c>
      <c r="K4624" s="7"/>
    </row>
    <row r="4625" spans="1:11" x14ac:dyDescent="0.2">
      <c r="A4625" s="105">
        <v>43500</v>
      </c>
      <c r="B4625" s="7">
        <v>8938</v>
      </c>
      <c r="C4625" s="20" t="s">
        <v>6226</v>
      </c>
      <c r="D4625" s="6">
        <v>27045</v>
      </c>
      <c r="E4625" s="6">
        <v>27045</v>
      </c>
      <c r="F4625" s="6">
        <f>E4625*0.05</f>
        <v>1352.25</v>
      </c>
      <c r="G4625" s="6"/>
      <c r="H4625" s="31">
        <f>D4625-F4625</f>
        <v>25692.75</v>
      </c>
      <c r="I4625" s="6">
        <f>+I4624+G4625-H4625</f>
        <v>601739.52449999982</v>
      </c>
      <c r="J4625" s="20" t="s">
        <v>6939</v>
      </c>
      <c r="K4625" s="7" t="s">
        <v>5606</v>
      </c>
    </row>
    <row r="4626" spans="1:11" x14ac:dyDescent="0.2">
      <c r="A4626" s="105">
        <v>43500</v>
      </c>
      <c r="B4626" s="7">
        <v>8939</v>
      </c>
      <c r="C4626" s="20" t="s">
        <v>5871</v>
      </c>
      <c r="D4626" s="6">
        <v>32852</v>
      </c>
      <c r="E4626" s="6">
        <v>32852</v>
      </c>
      <c r="F4626" s="6">
        <f>E4626*0.05</f>
        <v>1642.6000000000001</v>
      </c>
      <c r="G4626" s="6"/>
      <c r="H4626" s="31">
        <f>D4626-F4626</f>
        <v>31209.4</v>
      </c>
      <c r="I4626" s="6">
        <f>+I4625+G4626-H4626</f>
        <v>570530.1244999998</v>
      </c>
      <c r="J4626" s="20" t="s">
        <v>6794</v>
      </c>
      <c r="K4626" s="7" t="s">
        <v>5606</v>
      </c>
    </row>
    <row r="4627" spans="1:11" x14ac:dyDescent="0.2">
      <c r="A4627" s="105">
        <v>43500</v>
      </c>
      <c r="B4627" s="7">
        <v>8940</v>
      </c>
      <c r="C4627" s="20" t="s">
        <v>6938</v>
      </c>
      <c r="D4627" s="6">
        <v>2500</v>
      </c>
      <c r="E4627" s="6">
        <v>2500</v>
      </c>
      <c r="F4627" s="6">
        <v>250</v>
      </c>
      <c r="G4627" s="6"/>
      <c r="H4627" s="31">
        <f>D4627-F4627</f>
        <v>2250</v>
      </c>
      <c r="I4627" s="6">
        <f>+I4626+G4627-H4627</f>
        <v>568280.1244999998</v>
      </c>
      <c r="J4627" s="20" t="s">
        <v>6937</v>
      </c>
      <c r="K4627" s="7" t="s">
        <v>5606</v>
      </c>
    </row>
    <row r="4628" spans="1:11" x14ac:dyDescent="0.2">
      <c r="A4628" s="105">
        <v>43500</v>
      </c>
      <c r="B4628" s="7">
        <v>8941</v>
      </c>
      <c r="C4628" s="20" t="s">
        <v>6908</v>
      </c>
      <c r="D4628" s="6">
        <v>5990</v>
      </c>
      <c r="E4628" s="6"/>
      <c r="F4628" s="6">
        <f>E4628*0.05</f>
        <v>0</v>
      </c>
      <c r="G4628" s="6"/>
      <c r="H4628" s="31">
        <f>D4628-F4628</f>
        <v>5990</v>
      </c>
      <c r="I4628" s="6">
        <f>+I4627+G4628-H4628</f>
        <v>562290.1244999998</v>
      </c>
      <c r="J4628" s="20" t="s">
        <v>6798</v>
      </c>
      <c r="K4628" s="7" t="s">
        <v>5606</v>
      </c>
    </row>
    <row r="4629" spans="1:11" x14ac:dyDescent="0.2">
      <c r="A4629" s="105">
        <v>43500</v>
      </c>
      <c r="B4629" s="7">
        <v>8942</v>
      </c>
      <c r="C4629" s="20" t="s">
        <v>5790</v>
      </c>
      <c r="D4629" s="6"/>
      <c r="E4629" s="6"/>
      <c r="F4629" s="6">
        <f>E4629*0.05</f>
        <v>0</v>
      </c>
      <c r="G4629" s="6"/>
      <c r="H4629" s="5">
        <f>D4629-F4629</f>
        <v>0</v>
      </c>
      <c r="I4629" s="6">
        <f>+I4628+G4629-H4629</f>
        <v>562290.1244999998</v>
      </c>
      <c r="J4629" s="20" t="s">
        <v>5790</v>
      </c>
      <c r="K4629" s="7"/>
    </row>
    <row r="4630" spans="1:11" x14ac:dyDescent="0.2">
      <c r="A4630" s="105">
        <v>43500</v>
      </c>
      <c r="B4630" s="7">
        <v>8943</v>
      </c>
      <c r="C4630" s="20" t="s">
        <v>1450</v>
      </c>
      <c r="D4630" s="6">
        <v>19266.900000000001</v>
      </c>
      <c r="E4630" s="6"/>
      <c r="F4630" s="6">
        <f>E4630*0.05</f>
        <v>0</v>
      </c>
      <c r="G4630" s="6"/>
      <c r="H4630" s="31">
        <f>D4630-F4630</f>
        <v>19266.900000000001</v>
      </c>
      <c r="I4630" s="6">
        <f>+I4629+G4630-H4630</f>
        <v>543023.22449999978</v>
      </c>
      <c r="J4630" s="20" t="s">
        <v>6936</v>
      </c>
      <c r="K4630" s="7" t="s">
        <v>5606</v>
      </c>
    </row>
    <row r="4631" spans="1:11" x14ac:dyDescent="0.2">
      <c r="A4631" s="105">
        <v>43500</v>
      </c>
      <c r="B4631" s="7">
        <v>8944</v>
      </c>
      <c r="C4631" s="20" t="s">
        <v>6935</v>
      </c>
      <c r="D4631" s="6">
        <v>4000</v>
      </c>
      <c r="E4631" s="6"/>
      <c r="F4631" s="6">
        <f>E4631*0.05</f>
        <v>0</v>
      </c>
      <c r="G4631" s="6"/>
      <c r="H4631" s="31">
        <f>D4631-F4631</f>
        <v>4000</v>
      </c>
      <c r="I4631" s="6">
        <f>+I4630+G4631-H4631</f>
        <v>539023.22449999978</v>
      </c>
      <c r="J4631" s="20" t="s">
        <v>6934</v>
      </c>
      <c r="K4631" s="7" t="s">
        <v>5606</v>
      </c>
    </row>
    <row r="4632" spans="1:11" x14ac:dyDescent="0.2">
      <c r="A4632" s="105">
        <v>43500</v>
      </c>
      <c r="B4632" s="7">
        <v>8945</v>
      </c>
      <c r="C4632" s="20" t="s">
        <v>5790</v>
      </c>
      <c r="D4632" s="6"/>
      <c r="E4632" s="6"/>
      <c r="F4632" s="6">
        <f>E4632*0.05</f>
        <v>0</v>
      </c>
      <c r="G4632" s="6"/>
      <c r="H4632" s="5">
        <f>D4632-F4632</f>
        <v>0</v>
      </c>
      <c r="I4632" s="6">
        <f>+I4631+G4632-H4632</f>
        <v>539023.22449999978</v>
      </c>
      <c r="J4632" s="20" t="s">
        <v>5790</v>
      </c>
      <c r="K4632" s="7"/>
    </row>
    <row r="4633" spans="1:11" x14ac:dyDescent="0.2">
      <c r="A4633" s="105">
        <v>43500</v>
      </c>
      <c r="B4633" s="7">
        <v>8946</v>
      </c>
      <c r="C4633" s="20" t="s">
        <v>6701</v>
      </c>
      <c r="D4633" s="6">
        <v>1500</v>
      </c>
      <c r="E4633" s="6"/>
      <c r="F4633" s="6">
        <f>E4633*0.05</f>
        <v>0</v>
      </c>
      <c r="G4633" s="6"/>
      <c r="H4633" s="31">
        <f>D4633-F4633</f>
        <v>1500</v>
      </c>
      <c r="I4633" s="6">
        <f>+I4632+G4633-H4633</f>
        <v>537523.22449999978</v>
      </c>
      <c r="J4633" s="20" t="s">
        <v>3820</v>
      </c>
      <c r="K4633" s="7" t="s">
        <v>5606</v>
      </c>
    </row>
    <row r="4634" spans="1:11" x14ac:dyDescent="0.2">
      <c r="A4634" s="105">
        <v>43500</v>
      </c>
      <c r="B4634" s="7">
        <v>8947</v>
      </c>
      <c r="C4634" s="20" t="s">
        <v>5972</v>
      </c>
      <c r="D4634" s="6">
        <v>2000</v>
      </c>
      <c r="E4634" s="6"/>
      <c r="F4634" s="6">
        <f>E4634*0.05</f>
        <v>0</v>
      </c>
      <c r="G4634" s="6"/>
      <c r="H4634" s="31">
        <f>D4634-F4634</f>
        <v>2000</v>
      </c>
      <c r="I4634" s="6">
        <f>+I4633+G4634-H4634</f>
        <v>535523.22449999978</v>
      </c>
      <c r="J4634" s="20" t="s">
        <v>3820</v>
      </c>
      <c r="K4634" s="34" t="s">
        <v>5606</v>
      </c>
    </row>
    <row r="4635" spans="1:11" x14ac:dyDescent="0.2">
      <c r="A4635" s="105">
        <v>43500</v>
      </c>
      <c r="B4635" s="7">
        <v>8948</v>
      </c>
      <c r="C4635" s="20" t="s">
        <v>6933</v>
      </c>
      <c r="D4635" s="6">
        <v>1500</v>
      </c>
      <c r="E4635" s="6"/>
      <c r="F4635" s="6">
        <f>E4635*0.05</f>
        <v>0</v>
      </c>
      <c r="G4635" s="6"/>
      <c r="H4635" s="31">
        <f>D4635-F4635</f>
        <v>1500</v>
      </c>
      <c r="I4635" s="6">
        <f>+I4634+G4635-H4635</f>
        <v>534023.22449999978</v>
      </c>
      <c r="J4635" s="20" t="s">
        <v>3820</v>
      </c>
      <c r="K4635" s="7" t="s">
        <v>5606</v>
      </c>
    </row>
    <row r="4636" spans="1:11" x14ac:dyDescent="0.2">
      <c r="A4636" s="105">
        <v>43500</v>
      </c>
      <c r="B4636" s="7">
        <v>8949</v>
      </c>
      <c r="C4636" s="20" t="s">
        <v>5898</v>
      </c>
      <c r="D4636" s="6">
        <v>2000</v>
      </c>
      <c r="E4636" s="6"/>
      <c r="F4636" s="6">
        <f>E4636*0.05</f>
        <v>0</v>
      </c>
      <c r="G4636" s="6"/>
      <c r="H4636" s="31">
        <f>D4636-F4636</f>
        <v>2000</v>
      </c>
      <c r="I4636" s="6">
        <f>+I4635+G4636-H4636</f>
        <v>532023.22449999978</v>
      </c>
      <c r="J4636" s="20" t="s">
        <v>6923</v>
      </c>
      <c r="K4636" s="7" t="s">
        <v>5606</v>
      </c>
    </row>
    <row r="4637" spans="1:11" x14ac:dyDescent="0.2">
      <c r="A4637" s="105">
        <v>43500</v>
      </c>
      <c r="B4637" s="7">
        <v>8950</v>
      </c>
      <c r="C4637" s="20" t="s">
        <v>6439</v>
      </c>
      <c r="D4637" s="6">
        <v>1500</v>
      </c>
      <c r="E4637" s="6"/>
      <c r="F4637" s="6">
        <f>E4637*0.05</f>
        <v>0</v>
      </c>
      <c r="G4637" s="6"/>
      <c r="H4637" s="31">
        <f>D4637-F4637</f>
        <v>1500</v>
      </c>
      <c r="I4637" s="6">
        <f>+I4636+G4637-H4637</f>
        <v>530523.22449999978</v>
      </c>
      <c r="J4637" s="20" t="s">
        <v>3820</v>
      </c>
      <c r="K4637" s="7" t="s">
        <v>5606</v>
      </c>
    </row>
    <row r="4638" spans="1:11" x14ac:dyDescent="0.2">
      <c r="A4638" s="105">
        <v>43500</v>
      </c>
      <c r="B4638" s="7">
        <v>8951</v>
      </c>
      <c r="C4638" s="20" t="s">
        <v>6932</v>
      </c>
      <c r="D4638" s="6">
        <v>3250</v>
      </c>
      <c r="E4638" s="6">
        <v>3250</v>
      </c>
      <c r="F4638" s="6">
        <f>E4638*0.05</f>
        <v>162.5</v>
      </c>
      <c r="G4638" s="6"/>
      <c r="H4638" s="31">
        <f>D4638-F4638</f>
        <v>3087.5</v>
      </c>
      <c r="I4638" s="6">
        <f>+I4637+G4638-H4638</f>
        <v>527435.72449999978</v>
      </c>
      <c r="J4638" s="20" t="s">
        <v>6931</v>
      </c>
      <c r="K4638" s="7" t="s">
        <v>5606</v>
      </c>
    </row>
    <row r="4639" spans="1:11" x14ac:dyDescent="0.2">
      <c r="A4639" s="108">
        <v>43500</v>
      </c>
      <c r="B4639" s="7">
        <v>8952</v>
      </c>
      <c r="C4639" s="20" t="s">
        <v>5898</v>
      </c>
      <c r="D4639" s="6">
        <v>3000</v>
      </c>
      <c r="E4639" s="6"/>
      <c r="F4639" s="6">
        <f>E4639*0.05</f>
        <v>0</v>
      </c>
      <c r="G4639" s="6"/>
      <c r="H4639" s="31">
        <f>D4639-F4639</f>
        <v>3000</v>
      </c>
      <c r="I4639" s="6">
        <f>+I4638+G4639-H4639</f>
        <v>524435.72449999978</v>
      </c>
      <c r="J4639" s="20" t="s">
        <v>6923</v>
      </c>
      <c r="K4639" s="7" t="s">
        <v>5606</v>
      </c>
    </row>
    <row r="4640" spans="1:11" x14ac:dyDescent="0.2">
      <c r="A4640" s="105">
        <v>43501</v>
      </c>
      <c r="B4640" s="7">
        <v>8953</v>
      </c>
      <c r="C4640" s="19" t="s">
        <v>5790</v>
      </c>
      <c r="D4640" s="6"/>
      <c r="E4640" s="6"/>
      <c r="F4640" s="6">
        <f>E4640*0.05</f>
        <v>0</v>
      </c>
      <c r="G4640" s="6"/>
      <c r="H4640" s="5">
        <f>D4640-F4640</f>
        <v>0</v>
      </c>
      <c r="I4640" s="6">
        <f>+I4639+G4640-H4640</f>
        <v>524435.72449999978</v>
      </c>
      <c r="J4640" s="19" t="s">
        <v>5790</v>
      </c>
      <c r="K4640" s="7"/>
    </row>
    <row r="4641" spans="1:11" x14ac:dyDescent="0.2">
      <c r="A4641" s="105">
        <v>43501</v>
      </c>
      <c r="B4641" s="7">
        <v>8954</v>
      </c>
      <c r="C4641" s="19" t="s">
        <v>5790</v>
      </c>
      <c r="D4641" s="6"/>
      <c r="E4641" s="6"/>
      <c r="F4641" s="6">
        <f>E4641*0.05</f>
        <v>0</v>
      </c>
      <c r="G4641" s="6"/>
      <c r="H4641" s="5">
        <f>D4641-F4641</f>
        <v>0</v>
      </c>
      <c r="I4641" s="6">
        <f>+I4640+G4641-H4641</f>
        <v>524435.72449999978</v>
      </c>
      <c r="J4641" s="19" t="s">
        <v>5790</v>
      </c>
      <c r="K4641" s="7"/>
    </row>
    <row r="4642" spans="1:11" x14ac:dyDescent="0.2">
      <c r="A4642" s="105">
        <v>43501</v>
      </c>
      <c r="B4642" s="18">
        <v>341433</v>
      </c>
      <c r="C4642" s="104" t="s">
        <v>6478</v>
      </c>
      <c r="D4642" s="6">
        <v>4270.53</v>
      </c>
      <c r="E4642" s="6"/>
      <c r="F4642" s="6">
        <f>E4642*0.05</f>
        <v>0</v>
      </c>
      <c r="G4642" s="6"/>
      <c r="H4642" s="74">
        <f>D4642-F4642</f>
        <v>4270.53</v>
      </c>
      <c r="I4642" s="6">
        <f>+I4641+G4642-H4642</f>
        <v>520165.19449999975</v>
      </c>
      <c r="J4642" s="104" t="s">
        <v>6930</v>
      </c>
      <c r="K4642" s="7" t="s">
        <v>5606</v>
      </c>
    </row>
    <row r="4643" spans="1:11" x14ac:dyDescent="0.2">
      <c r="A4643" s="105">
        <v>43501</v>
      </c>
      <c r="B4643" s="7">
        <v>8955</v>
      </c>
      <c r="C4643" s="19" t="s">
        <v>6929</v>
      </c>
      <c r="D4643" s="6">
        <v>200000</v>
      </c>
      <c r="E4643" s="6">
        <v>182159.91</v>
      </c>
      <c r="F4643" s="6">
        <f>E4643*0.05</f>
        <v>9107.9955000000009</v>
      </c>
      <c r="G4643" s="6"/>
      <c r="H4643" s="31">
        <f>D4643-F4643</f>
        <v>190892.00450000001</v>
      </c>
      <c r="I4643" s="6">
        <f>+I4642+G4643-H4643</f>
        <v>329273.18999999971</v>
      </c>
      <c r="J4643" s="19" t="s">
        <v>6928</v>
      </c>
      <c r="K4643" s="7" t="s">
        <v>5606</v>
      </c>
    </row>
    <row r="4644" spans="1:11" x14ac:dyDescent="0.2">
      <c r="A4644" s="105">
        <v>43501</v>
      </c>
      <c r="B4644" s="7">
        <v>8956</v>
      </c>
      <c r="C4644" s="19" t="s">
        <v>6898</v>
      </c>
      <c r="D4644" s="6">
        <v>30916</v>
      </c>
      <c r="E4644" s="6">
        <v>26200</v>
      </c>
      <c r="F4644" s="6">
        <f>E4644*0.05</f>
        <v>1310</v>
      </c>
      <c r="G4644" s="6"/>
      <c r="H4644" s="31">
        <f>D4644-F4644</f>
        <v>29606</v>
      </c>
      <c r="I4644" s="6">
        <f>+I4643+G4644-H4644</f>
        <v>299667.18999999971</v>
      </c>
      <c r="J4644" s="19" t="s">
        <v>6927</v>
      </c>
      <c r="K4644" s="7" t="s">
        <v>5606</v>
      </c>
    </row>
    <row r="4645" spans="1:11" x14ac:dyDescent="0.2">
      <c r="A4645" s="105">
        <v>43501</v>
      </c>
      <c r="B4645" s="7" t="s">
        <v>6926</v>
      </c>
      <c r="C4645" s="19" t="s">
        <v>242</v>
      </c>
      <c r="D4645" s="6">
        <v>19866</v>
      </c>
      <c r="E4645" s="6">
        <v>19866</v>
      </c>
      <c r="F4645" s="6">
        <f>E4645*0.05</f>
        <v>993.30000000000007</v>
      </c>
      <c r="G4645" s="6"/>
      <c r="H4645" s="31">
        <f>D4645-F4645</f>
        <v>18872.7</v>
      </c>
      <c r="I4645" s="6">
        <f>+I4644+G4645-H4645</f>
        <v>280794.4899999997</v>
      </c>
      <c r="J4645" s="19" t="s">
        <v>48</v>
      </c>
      <c r="K4645" s="7" t="s">
        <v>5606</v>
      </c>
    </row>
    <row r="4646" spans="1:11" x14ac:dyDescent="0.2">
      <c r="A4646" s="105">
        <v>43501</v>
      </c>
      <c r="B4646" s="7">
        <v>8957</v>
      </c>
      <c r="C4646" s="20" t="s">
        <v>5790</v>
      </c>
      <c r="D4646" s="6"/>
      <c r="E4646" s="6"/>
      <c r="F4646" s="6">
        <f>E4646*0.05</f>
        <v>0</v>
      </c>
      <c r="G4646" s="6"/>
      <c r="H4646" s="5">
        <f>D4646-F4646</f>
        <v>0</v>
      </c>
      <c r="I4646" s="6">
        <f>+I4645+G4646-H4646</f>
        <v>280794.4899999997</v>
      </c>
      <c r="J4646" s="20" t="s">
        <v>5790</v>
      </c>
      <c r="K4646" s="7"/>
    </row>
    <row r="4647" spans="1:11" x14ac:dyDescent="0.2">
      <c r="A4647" s="105">
        <v>43501</v>
      </c>
      <c r="B4647" s="7">
        <v>8958</v>
      </c>
      <c r="C4647" s="19" t="s">
        <v>6018</v>
      </c>
      <c r="D4647" s="6">
        <v>3500</v>
      </c>
      <c r="E4647" s="6"/>
      <c r="F4647" s="6">
        <f>E4647*0.05</f>
        <v>0</v>
      </c>
      <c r="G4647" s="6"/>
      <c r="H4647" s="31">
        <f>D4647-F4647</f>
        <v>3500</v>
      </c>
      <c r="I4647" s="6">
        <f>+I4646+G4647-H4647</f>
        <v>277294.4899999997</v>
      </c>
      <c r="J4647" s="19" t="s">
        <v>6836</v>
      </c>
      <c r="K4647" s="7" t="s">
        <v>5606</v>
      </c>
    </row>
    <row r="4648" spans="1:11" x14ac:dyDescent="0.2">
      <c r="A4648" s="105">
        <v>43501</v>
      </c>
      <c r="B4648" s="7">
        <v>8959</v>
      </c>
      <c r="C4648" s="20" t="s">
        <v>6925</v>
      </c>
      <c r="D4648" s="6">
        <v>1000</v>
      </c>
      <c r="E4648" s="6">
        <v>847.71</v>
      </c>
      <c r="F4648" s="6">
        <f>E4648*0.05</f>
        <v>42.385500000000008</v>
      </c>
      <c r="G4648" s="6"/>
      <c r="H4648" s="31">
        <f>D4648-F4648</f>
        <v>957.61450000000002</v>
      </c>
      <c r="I4648" s="6">
        <f>+I4647+G4648-H4648</f>
        <v>276336.87549999967</v>
      </c>
      <c r="J4648" s="20" t="s">
        <v>6924</v>
      </c>
      <c r="K4648" s="7" t="s">
        <v>5606</v>
      </c>
    </row>
    <row r="4649" spans="1:11" x14ac:dyDescent="0.2">
      <c r="A4649" s="105">
        <v>43501</v>
      </c>
      <c r="B4649" s="7">
        <v>8960</v>
      </c>
      <c r="C4649" s="20" t="s">
        <v>6817</v>
      </c>
      <c r="D4649" s="6">
        <v>1080</v>
      </c>
      <c r="E4649" s="6"/>
      <c r="F4649" s="6">
        <f>E4649*0.05</f>
        <v>0</v>
      </c>
      <c r="G4649" s="6"/>
      <c r="H4649" s="31">
        <f>D4649-F4649</f>
        <v>1080</v>
      </c>
      <c r="I4649" s="6">
        <f>+I4648+G4649-H4649</f>
        <v>275256.87549999967</v>
      </c>
      <c r="J4649" s="20" t="s">
        <v>6923</v>
      </c>
      <c r="K4649" s="7" t="s">
        <v>5606</v>
      </c>
    </row>
    <row r="4650" spans="1:11" x14ac:dyDescent="0.2">
      <c r="A4650" s="105">
        <v>43503</v>
      </c>
      <c r="B4650" s="7">
        <v>8961</v>
      </c>
      <c r="C4650" s="19" t="s">
        <v>5790</v>
      </c>
      <c r="D4650" s="6"/>
      <c r="E4650" s="6"/>
      <c r="F4650" s="6">
        <f>E4650*0.05</f>
        <v>0</v>
      </c>
      <c r="G4650" s="6"/>
      <c r="H4650" s="5">
        <f>D4650-F4650</f>
        <v>0</v>
      </c>
      <c r="I4650" s="6">
        <f>+I4649+G4650-H4650</f>
        <v>275256.87549999967</v>
      </c>
      <c r="J4650" s="19" t="s">
        <v>5790</v>
      </c>
      <c r="K4650" s="7"/>
    </row>
    <row r="4651" spans="1:11" x14ac:dyDescent="0.2">
      <c r="A4651" s="105">
        <v>43503</v>
      </c>
      <c r="B4651" s="7">
        <v>8962</v>
      </c>
      <c r="C4651" s="19" t="s">
        <v>5550</v>
      </c>
      <c r="D4651" s="6">
        <f>3142.49+1729</f>
        <v>4871.49</v>
      </c>
      <c r="E4651" s="6">
        <v>3142.49</v>
      </c>
      <c r="F4651" s="6">
        <f>E4651*0.05</f>
        <v>157.12450000000001</v>
      </c>
      <c r="G4651" s="6"/>
      <c r="H4651" s="31">
        <f>D4651-F4651</f>
        <v>4714.3654999999999</v>
      </c>
      <c r="I4651" s="6">
        <f>+I4650+G4651-H4651</f>
        <v>270542.50999999966</v>
      </c>
      <c r="J4651" s="19" t="s">
        <v>48</v>
      </c>
      <c r="K4651" s="7" t="s">
        <v>5606</v>
      </c>
    </row>
    <row r="4652" spans="1:11" x14ac:dyDescent="0.2">
      <c r="A4652" s="105">
        <v>43504</v>
      </c>
      <c r="B4652" s="7">
        <v>8963</v>
      </c>
      <c r="C4652" s="19" t="s">
        <v>6709</v>
      </c>
      <c r="D4652" s="6">
        <v>1800</v>
      </c>
      <c r="E4652" s="6"/>
      <c r="F4652" s="6">
        <f>E4652*0.05</f>
        <v>0</v>
      </c>
      <c r="G4652" s="6"/>
      <c r="H4652" s="31">
        <f>D4652-F4652</f>
        <v>1800</v>
      </c>
      <c r="I4652" s="6">
        <f>+I4651+G4652-H4652</f>
        <v>268742.50999999966</v>
      </c>
      <c r="J4652" s="19" t="s">
        <v>6080</v>
      </c>
      <c r="K4652" s="7" t="s">
        <v>5606</v>
      </c>
    </row>
    <row r="4653" spans="1:11" x14ac:dyDescent="0.2">
      <c r="A4653" s="105">
        <v>43507</v>
      </c>
      <c r="B4653" s="7">
        <v>8964</v>
      </c>
      <c r="C4653" s="19" t="s">
        <v>3017</v>
      </c>
      <c r="D4653" s="6">
        <v>30000</v>
      </c>
      <c r="E4653" s="6">
        <v>30000</v>
      </c>
      <c r="F4653" s="6">
        <f>E4653*0.05</f>
        <v>1500</v>
      </c>
      <c r="G4653" s="6"/>
      <c r="H4653" s="31">
        <f>D4653-F4653</f>
        <v>28500</v>
      </c>
      <c r="I4653" s="6">
        <f>+I4652+G4653-H4653</f>
        <v>240242.50999999966</v>
      </c>
      <c r="J4653" s="19" t="s">
        <v>6922</v>
      </c>
      <c r="K4653" s="7" t="s">
        <v>5606</v>
      </c>
    </row>
    <row r="4654" spans="1:11" x14ac:dyDescent="0.2">
      <c r="A4654" s="105">
        <v>43508</v>
      </c>
      <c r="B4654" s="7">
        <v>80010386</v>
      </c>
      <c r="C4654" s="19" t="s">
        <v>442</v>
      </c>
      <c r="D4654" s="6">
        <v>19175</v>
      </c>
      <c r="E4654" s="6">
        <v>16250</v>
      </c>
      <c r="F4654" s="6">
        <f>E4654*0.05</f>
        <v>812.5</v>
      </c>
      <c r="G4654" s="6"/>
      <c r="H4654" s="31">
        <f>D4654-F4654</f>
        <v>18362.5</v>
      </c>
      <c r="I4654" s="6">
        <f>+I4653+G4654-H4654</f>
        <v>221880.00999999966</v>
      </c>
      <c r="J4654" s="19" t="s">
        <v>6921</v>
      </c>
      <c r="K4654" s="7" t="s">
        <v>5606</v>
      </c>
    </row>
    <row r="4655" spans="1:11" x14ac:dyDescent="0.2">
      <c r="A4655" s="105">
        <v>43508</v>
      </c>
      <c r="B4655" s="7">
        <v>80010388</v>
      </c>
      <c r="C4655" s="19" t="s">
        <v>6920</v>
      </c>
      <c r="D4655" s="6">
        <v>2465.06</v>
      </c>
      <c r="E4655" s="6"/>
      <c r="F4655" s="6">
        <f>E4655*0.05</f>
        <v>0</v>
      </c>
      <c r="G4655" s="6"/>
      <c r="H4655" s="31">
        <f>D4655-F4655</f>
        <v>2465.06</v>
      </c>
      <c r="I4655" s="6">
        <f>+I4654+G4655-H4655</f>
        <v>219414.94999999966</v>
      </c>
      <c r="J4655" s="19" t="s">
        <v>6919</v>
      </c>
      <c r="K4655" s="7" t="s">
        <v>5606</v>
      </c>
    </row>
    <row r="4656" spans="1:11" x14ac:dyDescent="0.2">
      <c r="A4656" s="105">
        <v>43511</v>
      </c>
      <c r="B4656" s="7">
        <v>8965</v>
      </c>
      <c r="C4656" s="19" t="s">
        <v>5367</v>
      </c>
      <c r="D4656" s="6">
        <v>7521.4</v>
      </c>
      <c r="E4656" s="6">
        <v>7521.4</v>
      </c>
      <c r="F4656" s="6">
        <f>E4656*0.05</f>
        <v>376.07</v>
      </c>
      <c r="G4656" s="6"/>
      <c r="H4656" s="31">
        <f>D4656-F4656</f>
        <v>7145.33</v>
      </c>
      <c r="I4656" s="6">
        <f>+I4655+G4656-H4656</f>
        <v>212269.61999999968</v>
      </c>
      <c r="J4656" s="19" t="s">
        <v>6578</v>
      </c>
      <c r="K4656" s="7" t="s">
        <v>5606</v>
      </c>
    </row>
    <row r="4657" spans="1:11" x14ac:dyDescent="0.2">
      <c r="A4657" s="105">
        <v>43511</v>
      </c>
      <c r="B4657" s="7">
        <v>8966</v>
      </c>
      <c r="C4657" s="19" t="s">
        <v>5898</v>
      </c>
      <c r="D4657" s="6">
        <v>1800</v>
      </c>
      <c r="E4657" s="6"/>
      <c r="F4657" s="6">
        <f>E4657*0.05</f>
        <v>0</v>
      </c>
      <c r="G4657" s="6"/>
      <c r="H4657" s="31">
        <f>D4657-F4657</f>
        <v>1800</v>
      </c>
      <c r="I4657" s="6">
        <f>+I4656+G4657-H4657</f>
        <v>210469.61999999968</v>
      </c>
      <c r="J4657" s="19" t="s">
        <v>6080</v>
      </c>
      <c r="K4657" s="34" t="s">
        <v>5606</v>
      </c>
    </row>
    <row r="4658" spans="1:11" x14ac:dyDescent="0.2">
      <c r="A4658" s="105">
        <v>43516</v>
      </c>
      <c r="B4658" s="7">
        <v>8967</v>
      </c>
      <c r="C4658" s="19" t="s">
        <v>6918</v>
      </c>
      <c r="D4658" s="6">
        <v>7350</v>
      </c>
      <c r="E4658" s="6">
        <v>7350</v>
      </c>
      <c r="F4658" s="6">
        <f>E4658*0.05</f>
        <v>367.5</v>
      </c>
      <c r="G4658" s="6"/>
      <c r="H4658" s="31">
        <f>D4658-F4658</f>
        <v>6982.5</v>
      </c>
      <c r="I4658" s="6">
        <f>+I4657+G4658-H4658</f>
        <v>203487.11999999968</v>
      </c>
      <c r="J4658" s="19" t="s">
        <v>6917</v>
      </c>
      <c r="K4658" s="7" t="s">
        <v>5606</v>
      </c>
    </row>
    <row r="4659" spans="1:11" x14ac:dyDescent="0.2">
      <c r="A4659" s="105">
        <v>43517</v>
      </c>
      <c r="B4659" s="7">
        <v>8968</v>
      </c>
      <c r="C4659" s="19" t="s">
        <v>5550</v>
      </c>
      <c r="D4659" s="6">
        <f>380+3368.7+1439.6+598.72+4520+3575</f>
        <v>13882.02</v>
      </c>
      <c r="E4659" s="6">
        <f>380+3368.7+1220+598.72+4520+3575</f>
        <v>13662.42</v>
      </c>
      <c r="F4659" s="6">
        <f>E4659*0.05</f>
        <v>683.12100000000009</v>
      </c>
      <c r="G4659" s="6"/>
      <c r="H4659" s="31">
        <f>D4659-F4659</f>
        <v>13198.899000000001</v>
      </c>
      <c r="I4659" s="6">
        <f>+I4658+G4659-H4659</f>
        <v>190288.22099999967</v>
      </c>
      <c r="J4659" s="19" t="s">
        <v>48</v>
      </c>
      <c r="K4659" s="7" t="s">
        <v>5606</v>
      </c>
    </row>
    <row r="4660" spans="1:11" x14ac:dyDescent="0.2">
      <c r="A4660" s="105">
        <v>43517</v>
      </c>
      <c r="B4660" s="7">
        <v>8969</v>
      </c>
      <c r="C4660" s="19" t="s">
        <v>5790</v>
      </c>
      <c r="D4660" s="6"/>
      <c r="E4660" s="6"/>
      <c r="F4660" s="6">
        <f>E4660*0.05</f>
        <v>0</v>
      </c>
      <c r="G4660" s="6"/>
      <c r="H4660" s="5">
        <f>D4660-F4660</f>
        <v>0</v>
      </c>
      <c r="I4660" s="6">
        <f>+I4659+G4660-H4660</f>
        <v>190288.22099999967</v>
      </c>
      <c r="J4660" s="19" t="s">
        <v>5790</v>
      </c>
      <c r="K4660" s="7"/>
    </row>
    <row r="4661" spans="1:11" x14ac:dyDescent="0.2">
      <c r="A4661" s="105">
        <v>43517</v>
      </c>
      <c r="B4661" s="7">
        <v>8970</v>
      </c>
      <c r="C4661" s="19" t="s">
        <v>5898</v>
      </c>
      <c r="D4661" s="6">
        <v>1800</v>
      </c>
      <c r="E4661" s="6"/>
      <c r="F4661" s="6">
        <f>E4661*0.05</f>
        <v>0</v>
      </c>
      <c r="G4661" s="6"/>
      <c r="H4661" s="31">
        <f>D4661-F4661</f>
        <v>1800</v>
      </c>
      <c r="I4661" s="6">
        <f>+I4660+G4661-H4661</f>
        <v>188488.22099999967</v>
      </c>
      <c r="J4661" s="19" t="s">
        <v>6080</v>
      </c>
      <c r="K4661" s="7" t="s">
        <v>5606</v>
      </c>
    </row>
    <row r="4662" spans="1:11" x14ac:dyDescent="0.2">
      <c r="A4662" s="105">
        <v>43521</v>
      </c>
      <c r="B4662" s="7"/>
      <c r="C4662" s="19" t="s">
        <v>6097</v>
      </c>
      <c r="D4662" s="6"/>
      <c r="E4662" s="6"/>
      <c r="F4662" s="6">
        <f>E4662*0.05</f>
        <v>0</v>
      </c>
      <c r="G4662" s="6">
        <v>1254659.1599999999</v>
      </c>
      <c r="H4662" s="5">
        <f>D4662-F4662</f>
        <v>0</v>
      </c>
      <c r="I4662" s="6">
        <f>+I4661+G4662-H4662</f>
        <v>1443147.3809999996</v>
      </c>
      <c r="J4662" s="19"/>
      <c r="K4662" s="7"/>
    </row>
    <row r="4663" spans="1:11" x14ac:dyDescent="0.2">
      <c r="A4663" s="105">
        <v>43521</v>
      </c>
      <c r="B4663" s="7">
        <v>8971</v>
      </c>
      <c r="C4663" s="19" t="s">
        <v>6752</v>
      </c>
      <c r="D4663" s="6">
        <v>325</v>
      </c>
      <c r="E4663" s="6">
        <v>325</v>
      </c>
      <c r="F4663" s="6">
        <f>E4663*0.05</f>
        <v>16.25</v>
      </c>
      <c r="G4663" s="6"/>
      <c r="H4663" s="5">
        <f>D4663-F4663</f>
        <v>308.75</v>
      </c>
      <c r="I4663" s="6">
        <f>+I4662+G4663-H4663</f>
        <v>1442838.6309999996</v>
      </c>
      <c r="J4663" s="19" t="s">
        <v>5790</v>
      </c>
      <c r="K4663" s="87" t="s">
        <v>5789</v>
      </c>
    </row>
    <row r="4664" spans="1:11" x14ac:dyDescent="0.2">
      <c r="A4664" s="105">
        <v>43522</v>
      </c>
      <c r="B4664" s="7">
        <v>8972</v>
      </c>
      <c r="C4664" s="19" t="s">
        <v>4306</v>
      </c>
      <c r="D4664" s="6">
        <v>3225</v>
      </c>
      <c r="E4664" s="6">
        <v>3225</v>
      </c>
      <c r="F4664" s="6">
        <f>E4664*0.05</f>
        <v>161.25</v>
      </c>
      <c r="G4664" s="6"/>
      <c r="H4664" s="31">
        <f>D4664-F4664</f>
        <v>3063.75</v>
      </c>
      <c r="I4664" s="6">
        <f>+I4663+G4664-H4664</f>
        <v>1439774.8809999996</v>
      </c>
      <c r="J4664" s="19" t="s">
        <v>6916</v>
      </c>
      <c r="K4664" s="7" t="s">
        <v>5606</v>
      </c>
    </row>
    <row r="4665" spans="1:11" x14ac:dyDescent="0.2">
      <c r="A4665" s="105">
        <v>43524</v>
      </c>
      <c r="B4665" s="7"/>
      <c r="C4665" s="19" t="s">
        <v>6213</v>
      </c>
      <c r="D4665" s="6">
        <v>409043</v>
      </c>
      <c r="E4665" s="6"/>
      <c r="F4665" s="6">
        <f>E4665*0.05</f>
        <v>0</v>
      </c>
      <c r="G4665" s="6"/>
      <c r="H4665" s="31">
        <f>D4665-F4665</f>
        <v>409043</v>
      </c>
      <c r="I4665" s="6">
        <f>+I4664+G4665-H4665</f>
        <v>1030731.8809999996</v>
      </c>
      <c r="J4665" s="19"/>
      <c r="K4665" s="7" t="s">
        <v>5606</v>
      </c>
    </row>
    <row r="4666" spans="1:11" x14ac:dyDescent="0.2">
      <c r="A4666" s="105">
        <v>43524</v>
      </c>
      <c r="B4666" s="7">
        <v>8973</v>
      </c>
      <c r="C4666" s="20" t="s">
        <v>5690</v>
      </c>
      <c r="D4666" s="6">
        <v>16906.509999999998</v>
      </c>
      <c r="E4666" s="6"/>
      <c r="F4666" s="6">
        <f>E4666*0.05</f>
        <v>0</v>
      </c>
      <c r="G4666" s="6"/>
      <c r="H4666" s="31">
        <f>D4666-F4666</f>
        <v>16906.509999999998</v>
      </c>
      <c r="I4666" s="6">
        <f>+I4665+G4666-H4666</f>
        <v>1013825.3709999996</v>
      </c>
      <c r="J4666" s="20" t="s">
        <v>6915</v>
      </c>
      <c r="K4666" s="34" t="s">
        <v>5606</v>
      </c>
    </row>
    <row r="4667" spans="1:11" x14ac:dyDescent="0.2">
      <c r="A4667" s="105">
        <v>43524</v>
      </c>
      <c r="B4667" s="7">
        <v>8974</v>
      </c>
      <c r="C4667" s="20" t="s">
        <v>5690</v>
      </c>
      <c r="D4667" s="6">
        <v>21682.6</v>
      </c>
      <c r="E4667" s="6"/>
      <c r="F4667" s="6">
        <f>E4667*0.05</f>
        <v>0</v>
      </c>
      <c r="G4667" s="6"/>
      <c r="H4667" s="31">
        <f>D4667-F4667</f>
        <v>21682.6</v>
      </c>
      <c r="I4667" s="6">
        <f>+I4666+G4667-H4667</f>
        <v>992142.7709999996</v>
      </c>
      <c r="J4667" s="20" t="s">
        <v>6914</v>
      </c>
      <c r="K4667" s="34" t="s">
        <v>5606</v>
      </c>
    </row>
    <row r="4668" spans="1:11" x14ac:dyDescent="0.2">
      <c r="A4668" s="19"/>
      <c r="B4668" s="7"/>
      <c r="C4668" s="19" t="s">
        <v>6318</v>
      </c>
      <c r="D4668" s="6">
        <v>1787.46</v>
      </c>
      <c r="E4668" s="6"/>
      <c r="F4668" s="6">
        <f>E4668*0.05</f>
        <v>0</v>
      </c>
      <c r="G4668" s="4"/>
      <c r="H4668" s="5">
        <f>D4668-F4668</f>
        <v>1787.46</v>
      </c>
      <c r="I4668" s="6">
        <f>+I4667+G4668-H4668</f>
        <v>990355.31099999964</v>
      </c>
      <c r="J4668" s="19"/>
      <c r="K4668" s="7"/>
    </row>
    <row r="4669" spans="1:11" ht="15" x14ac:dyDescent="0.25">
      <c r="A4669" s="19"/>
      <c r="B4669" s="7"/>
      <c r="C4669" s="112" t="s">
        <v>6913</v>
      </c>
      <c r="D4669" s="6"/>
      <c r="E4669" s="6"/>
      <c r="F4669" s="6">
        <f>E4669*0.05</f>
        <v>0</v>
      </c>
      <c r="G4669" s="4"/>
      <c r="H4669" s="5"/>
      <c r="I4669" s="13">
        <f>+I4668+G4669-H4669</f>
        <v>990355.31099999964</v>
      </c>
      <c r="J4669" s="19"/>
      <c r="K4669" s="7"/>
    </row>
    <row r="4670" spans="1:11" x14ac:dyDescent="0.2">
      <c r="A4670" s="105">
        <v>43525</v>
      </c>
      <c r="B4670" s="7">
        <v>8975</v>
      </c>
      <c r="C4670" s="20" t="s">
        <v>6912</v>
      </c>
      <c r="D4670" s="6">
        <v>25600.01</v>
      </c>
      <c r="E4670" s="6">
        <v>25600.01</v>
      </c>
      <c r="F4670" s="6">
        <v>1084.75</v>
      </c>
      <c r="G4670" s="6"/>
      <c r="H4670" s="31">
        <f>D4670-F4670</f>
        <v>24515.26</v>
      </c>
      <c r="I4670" s="6">
        <f>+I4669+G4670-H4670</f>
        <v>965840.05099999963</v>
      </c>
      <c r="J4670" s="20" t="s">
        <v>6911</v>
      </c>
      <c r="K4670" s="7" t="s">
        <v>5606</v>
      </c>
    </row>
    <row r="4671" spans="1:11" x14ac:dyDescent="0.2">
      <c r="A4671" s="105">
        <v>43525</v>
      </c>
      <c r="B4671" s="7">
        <v>8976</v>
      </c>
      <c r="C4671" s="19" t="s">
        <v>6882</v>
      </c>
      <c r="D4671" s="6">
        <v>17845</v>
      </c>
      <c r="E4671" s="6">
        <v>17845</v>
      </c>
      <c r="F4671" s="6">
        <f>E4671*0.05</f>
        <v>892.25</v>
      </c>
      <c r="G4671" s="6"/>
      <c r="H4671" s="31">
        <f>D4671-F4671</f>
        <v>16952.75</v>
      </c>
      <c r="I4671" s="6">
        <f>+I4670+G4671-H4671</f>
        <v>948887.30099999963</v>
      </c>
      <c r="J4671" s="19" t="s">
        <v>5791</v>
      </c>
      <c r="K4671" s="7" t="s">
        <v>5606</v>
      </c>
    </row>
    <row r="4672" spans="1:11" x14ac:dyDescent="0.2">
      <c r="A4672" s="105">
        <v>43525</v>
      </c>
      <c r="B4672" s="7">
        <v>8977</v>
      </c>
      <c r="C4672" s="19" t="s">
        <v>5790</v>
      </c>
      <c r="D4672" s="6"/>
      <c r="E4672" s="6"/>
      <c r="F4672" s="6">
        <f>E4672*0.05</f>
        <v>0</v>
      </c>
      <c r="G4672" s="6"/>
      <c r="H4672" s="5">
        <f>D4672-F4672</f>
        <v>0</v>
      </c>
      <c r="I4672" s="6">
        <f>+I4671+G4672-H4672</f>
        <v>948887.30099999963</v>
      </c>
      <c r="J4672" s="19" t="s">
        <v>5790</v>
      </c>
      <c r="K4672" s="7" t="s">
        <v>5789</v>
      </c>
    </row>
    <row r="4673" spans="1:11" x14ac:dyDescent="0.2">
      <c r="A4673" s="105">
        <v>43525</v>
      </c>
      <c r="B4673" s="7">
        <v>8978</v>
      </c>
      <c r="C4673" s="19" t="s">
        <v>6910</v>
      </c>
      <c r="D4673" s="6">
        <v>3280</v>
      </c>
      <c r="E4673" s="6">
        <v>3280</v>
      </c>
      <c r="F4673" s="6">
        <f>E4673*0.05</f>
        <v>164</v>
      </c>
      <c r="G4673" s="6"/>
      <c r="H4673" s="31">
        <f>D4673-F4673</f>
        <v>3116</v>
      </c>
      <c r="I4673" s="6">
        <f>+I4672+G4673-H4673</f>
        <v>945771.30099999963</v>
      </c>
      <c r="J4673" s="19" t="s">
        <v>6909</v>
      </c>
      <c r="K4673" s="7" t="s">
        <v>5606</v>
      </c>
    </row>
    <row r="4674" spans="1:11" x14ac:dyDescent="0.2">
      <c r="A4674" s="105">
        <v>43525</v>
      </c>
      <c r="B4674" s="7">
        <v>8979</v>
      </c>
      <c r="C4674" s="19" t="s">
        <v>6908</v>
      </c>
      <c r="D4674" s="6">
        <v>11000</v>
      </c>
      <c r="E4674" s="6"/>
      <c r="F4674" s="6">
        <f>E4674*0.05</f>
        <v>0</v>
      </c>
      <c r="G4674" s="6"/>
      <c r="H4674" s="31">
        <f>D4674-F4674</f>
        <v>11000</v>
      </c>
      <c r="I4674" s="6">
        <f>+I4673+G4674-H4674</f>
        <v>934771.30099999963</v>
      </c>
      <c r="J4674" s="19" t="s">
        <v>6798</v>
      </c>
      <c r="K4674" s="7" t="s">
        <v>5606</v>
      </c>
    </row>
    <row r="4675" spans="1:11" x14ac:dyDescent="0.2">
      <c r="A4675" s="105">
        <v>43528</v>
      </c>
      <c r="B4675" s="7">
        <v>8980</v>
      </c>
      <c r="C4675" s="20" t="s">
        <v>6837</v>
      </c>
      <c r="D4675" s="6">
        <v>8000</v>
      </c>
      <c r="E4675" s="6"/>
      <c r="F4675" s="6">
        <f>E4675*0.05</f>
        <v>0</v>
      </c>
      <c r="G4675" s="6"/>
      <c r="H4675" s="31">
        <f>D4675-F4675</f>
        <v>8000</v>
      </c>
      <c r="I4675" s="6">
        <f>+I4674+G4675-H4675</f>
        <v>926771.30099999963</v>
      </c>
      <c r="J4675" s="20" t="s">
        <v>6798</v>
      </c>
      <c r="K4675" s="7" t="s">
        <v>5606</v>
      </c>
    </row>
    <row r="4676" spans="1:11" x14ac:dyDescent="0.2">
      <c r="A4676" s="105">
        <v>43528</v>
      </c>
      <c r="B4676" s="7">
        <v>8981</v>
      </c>
      <c r="C4676" s="20" t="s">
        <v>6096</v>
      </c>
      <c r="D4676" s="6">
        <v>1000</v>
      </c>
      <c r="E4676" s="6"/>
      <c r="F4676" s="6">
        <f>E4676*0.05</f>
        <v>0</v>
      </c>
      <c r="G4676" s="6"/>
      <c r="H4676" s="31">
        <f>D4676-F4676</f>
        <v>1000</v>
      </c>
      <c r="I4676" s="6">
        <f>+I4675+G4676-H4676</f>
        <v>925771.30099999963</v>
      </c>
      <c r="J4676" s="20" t="s">
        <v>6907</v>
      </c>
      <c r="K4676" s="7" t="s">
        <v>5606</v>
      </c>
    </row>
    <row r="4677" spans="1:11" x14ac:dyDescent="0.2">
      <c r="A4677" s="105">
        <v>43528</v>
      </c>
      <c r="B4677" s="7">
        <v>8982</v>
      </c>
      <c r="C4677" s="20" t="s">
        <v>6343</v>
      </c>
      <c r="D4677" s="6">
        <v>7600</v>
      </c>
      <c r="E4677" s="6"/>
      <c r="F4677" s="6">
        <f>E4677*0.05</f>
        <v>0</v>
      </c>
      <c r="G4677" s="6"/>
      <c r="H4677" s="31">
        <f>D4677-F4677</f>
        <v>7600</v>
      </c>
      <c r="I4677" s="6">
        <f>+I4676+G4677-H4677</f>
        <v>918171.30099999963</v>
      </c>
      <c r="J4677" s="20" t="s">
        <v>6798</v>
      </c>
      <c r="K4677" s="7" t="s">
        <v>5606</v>
      </c>
    </row>
    <row r="4678" spans="1:11" x14ac:dyDescent="0.2">
      <c r="A4678" s="105">
        <v>43528</v>
      </c>
      <c r="B4678" s="7">
        <v>8983</v>
      </c>
      <c r="C4678" s="20" t="s">
        <v>6592</v>
      </c>
      <c r="D4678" s="6">
        <v>11800</v>
      </c>
      <c r="E4678" s="6"/>
      <c r="F4678" s="6">
        <f>E4678*0.05</f>
        <v>0</v>
      </c>
      <c r="G4678" s="6"/>
      <c r="H4678" s="31">
        <f>D4678-F4678</f>
        <v>11800</v>
      </c>
      <c r="I4678" s="6">
        <f>+I4677+G4678-H4678</f>
        <v>906371.30099999963</v>
      </c>
      <c r="J4678" s="20" t="s">
        <v>6549</v>
      </c>
      <c r="K4678" s="7" t="s">
        <v>5606</v>
      </c>
    </row>
    <row r="4679" spans="1:11" x14ac:dyDescent="0.2">
      <c r="A4679" s="105">
        <v>43528</v>
      </c>
      <c r="B4679" s="7">
        <v>8984</v>
      </c>
      <c r="C4679" s="20" t="s">
        <v>6906</v>
      </c>
      <c r="D4679" s="6">
        <v>20000</v>
      </c>
      <c r="E4679" s="6"/>
      <c r="F4679" s="6">
        <f>E4679*0.05</f>
        <v>0</v>
      </c>
      <c r="G4679" s="6"/>
      <c r="H4679" s="31">
        <f>D4679-F4679</f>
        <v>20000</v>
      </c>
      <c r="I4679" s="6">
        <f>+I4678+G4679-H4679</f>
        <v>886371.30099999963</v>
      </c>
      <c r="J4679" s="20" t="s">
        <v>6905</v>
      </c>
      <c r="K4679" s="7" t="s">
        <v>5606</v>
      </c>
    </row>
    <row r="4680" spans="1:11" x14ac:dyDescent="0.2">
      <c r="A4680" s="105">
        <v>43528</v>
      </c>
      <c r="B4680" s="7">
        <v>8985</v>
      </c>
      <c r="C4680" s="20" t="s">
        <v>6904</v>
      </c>
      <c r="D4680" s="6">
        <v>11764.95</v>
      </c>
      <c r="E4680" s="6"/>
      <c r="F4680" s="6">
        <f>E4680*0.05</f>
        <v>0</v>
      </c>
      <c r="G4680" s="6"/>
      <c r="H4680" s="31">
        <f>D4680-F4680</f>
        <v>11764.95</v>
      </c>
      <c r="I4680" s="6">
        <f>+I4679+G4680-H4680</f>
        <v>874606.35099999967</v>
      </c>
      <c r="J4680" s="20" t="s">
        <v>6903</v>
      </c>
      <c r="K4680" s="7" t="s">
        <v>5606</v>
      </c>
    </row>
    <row r="4681" spans="1:11" x14ac:dyDescent="0.2">
      <c r="A4681" s="105">
        <v>43529</v>
      </c>
      <c r="B4681" s="7">
        <v>8986</v>
      </c>
      <c r="C4681" s="19" t="s">
        <v>5790</v>
      </c>
      <c r="D4681" s="6"/>
      <c r="E4681" s="6"/>
      <c r="F4681" s="6">
        <f>E4681*0.05</f>
        <v>0</v>
      </c>
      <c r="G4681" s="6"/>
      <c r="H4681" s="5">
        <f>D4681-F4681</f>
        <v>0</v>
      </c>
      <c r="I4681" s="6">
        <f>+I4680+G4681-H4681</f>
        <v>874606.35099999967</v>
      </c>
      <c r="J4681" s="19" t="s">
        <v>5790</v>
      </c>
      <c r="K4681" s="7"/>
    </row>
    <row r="4682" spans="1:11" x14ac:dyDescent="0.2">
      <c r="A4682" s="105">
        <v>43529</v>
      </c>
      <c r="B4682" s="7">
        <v>8987</v>
      </c>
      <c r="C4682" s="19" t="s">
        <v>6896</v>
      </c>
      <c r="D4682" s="6">
        <v>2361.11</v>
      </c>
      <c r="E4682" s="6">
        <v>2000.94</v>
      </c>
      <c r="F4682" s="6">
        <v>100.04</v>
      </c>
      <c r="G4682" s="6"/>
      <c r="H4682" s="31">
        <f>D4682-F4682</f>
        <v>2261.0700000000002</v>
      </c>
      <c r="I4682" s="6">
        <f>+I4681+G4682-H4682</f>
        <v>872345.28099999973</v>
      </c>
      <c r="J4682" s="19" t="s">
        <v>6895</v>
      </c>
      <c r="K4682" s="7" t="s">
        <v>5606</v>
      </c>
    </row>
    <row r="4683" spans="1:11" x14ac:dyDescent="0.2">
      <c r="A4683" s="105">
        <v>43529</v>
      </c>
      <c r="B4683" s="7">
        <v>8988</v>
      </c>
      <c r="C4683" s="19" t="s">
        <v>6902</v>
      </c>
      <c r="D4683" s="6">
        <f>9821.59+1767.88</f>
        <v>11589.470000000001</v>
      </c>
      <c r="E4683" s="6">
        <v>9821.59</v>
      </c>
      <c r="F4683" s="6">
        <v>491.07</v>
      </c>
      <c r="G4683" s="6"/>
      <c r="H4683" s="31">
        <f>D4683-F4683</f>
        <v>11098.400000000001</v>
      </c>
      <c r="I4683" s="6">
        <f>+I4682+G4683-H4683</f>
        <v>861246.8809999997</v>
      </c>
      <c r="J4683" s="19" t="s">
        <v>6901</v>
      </c>
      <c r="K4683" s="7" t="s">
        <v>5606</v>
      </c>
    </row>
    <row r="4684" spans="1:11" x14ac:dyDescent="0.2">
      <c r="A4684" s="105">
        <v>43529</v>
      </c>
      <c r="B4684" s="7">
        <v>8989</v>
      </c>
      <c r="C4684" s="19" t="s">
        <v>6900</v>
      </c>
      <c r="D4684" s="6">
        <f>4872.88+877.12</f>
        <v>5750</v>
      </c>
      <c r="E4684" s="6">
        <v>4872.88</v>
      </c>
      <c r="F4684" s="6">
        <f>E4684*0.05</f>
        <v>243.64400000000001</v>
      </c>
      <c r="G4684" s="6"/>
      <c r="H4684" s="31">
        <f>D4684-F4684</f>
        <v>5506.3559999999998</v>
      </c>
      <c r="I4684" s="6">
        <f>+I4683+G4684-H4684</f>
        <v>855740.52499999967</v>
      </c>
      <c r="J4684" s="19" t="s">
        <v>6899</v>
      </c>
      <c r="K4684" s="7" t="s">
        <v>5606</v>
      </c>
    </row>
    <row r="4685" spans="1:11" x14ac:dyDescent="0.2">
      <c r="A4685" s="105">
        <v>43529</v>
      </c>
      <c r="B4685" s="7">
        <v>8990</v>
      </c>
      <c r="C4685" s="19" t="s">
        <v>6898</v>
      </c>
      <c r="D4685" s="6">
        <f>14000+2520</f>
        <v>16520</v>
      </c>
      <c r="E4685" s="6">
        <v>14000</v>
      </c>
      <c r="F4685" s="6">
        <f>E4685*0.05</f>
        <v>700</v>
      </c>
      <c r="G4685" s="6"/>
      <c r="H4685" s="31">
        <f>D4685-F4685</f>
        <v>15820</v>
      </c>
      <c r="I4685" s="6">
        <f>+I4684+G4685-H4685</f>
        <v>839920.52499999967</v>
      </c>
      <c r="J4685" s="19" t="s">
        <v>6897</v>
      </c>
      <c r="K4685" s="7" t="s">
        <v>5606</v>
      </c>
    </row>
    <row r="4686" spans="1:11" x14ac:dyDescent="0.2">
      <c r="A4686" s="105">
        <v>43529</v>
      </c>
      <c r="B4686" s="7">
        <v>8991</v>
      </c>
      <c r="C4686" s="19" t="s">
        <v>6896</v>
      </c>
      <c r="D4686" s="6">
        <f>1970.34+354.66</f>
        <v>2325</v>
      </c>
      <c r="E4686" s="6">
        <v>1970.34</v>
      </c>
      <c r="F4686" s="6">
        <f>E4686*0.05</f>
        <v>98.516999999999996</v>
      </c>
      <c r="G4686" s="6"/>
      <c r="H4686" s="31">
        <f>D4686-F4686</f>
        <v>2226.4830000000002</v>
      </c>
      <c r="I4686" s="6">
        <f>+I4685+G4686-H4686</f>
        <v>837694.04199999967</v>
      </c>
      <c r="J4686" s="19" t="s">
        <v>6895</v>
      </c>
      <c r="K4686" s="7" t="s">
        <v>5606</v>
      </c>
    </row>
    <row r="4687" spans="1:11" x14ac:dyDescent="0.2">
      <c r="A4687" s="105">
        <v>43529</v>
      </c>
      <c r="B4687" s="7">
        <v>8992</v>
      </c>
      <c r="C4687" s="20" t="s">
        <v>6894</v>
      </c>
      <c r="D4687" s="6">
        <v>600</v>
      </c>
      <c r="E4687" s="6">
        <v>600</v>
      </c>
      <c r="F4687" s="6">
        <v>60</v>
      </c>
      <c r="G4687" s="6"/>
      <c r="H4687" s="31">
        <f>D4687-F4687</f>
        <v>540</v>
      </c>
      <c r="I4687" s="6">
        <f>+I4686+G4687-H4687</f>
        <v>837154.04199999967</v>
      </c>
      <c r="J4687" s="20" t="s">
        <v>6893</v>
      </c>
      <c r="K4687" s="34" t="s">
        <v>5606</v>
      </c>
    </row>
    <row r="4688" spans="1:11" x14ac:dyDescent="0.2">
      <c r="A4688" s="105">
        <v>43530</v>
      </c>
      <c r="B4688" s="7">
        <v>8993</v>
      </c>
      <c r="C4688" s="19" t="s">
        <v>6892</v>
      </c>
      <c r="D4688" s="6">
        <v>4500</v>
      </c>
      <c r="E4688" s="6"/>
      <c r="F4688" s="6">
        <f>E4688*0.05</f>
        <v>0</v>
      </c>
      <c r="G4688" s="6"/>
      <c r="H4688" s="31">
        <f>D4688-F4688</f>
        <v>4500</v>
      </c>
      <c r="I4688" s="6">
        <f>+I4687+G4688-H4688</f>
        <v>832654.04199999967</v>
      </c>
      <c r="J4688" s="19" t="s">
        <v>6891</v>
      </c>
      <c r="K4688" s="7" t="s">
        <v>5606</v>
      </c>
    </row>
    <row r="4689" spans="1:11" x14ac:dyDescent="0.2">
      <c r="A4689" s="105">
        <v>43531</v>
      </c>
      <c r="B4689" s="7">
        <v>8994</v>
      </c>
      <c r="C4689" s="19" t="s">
        <v>6890</v>
      </c>
      <c r="D4689" s="6">
        <v>950</v>
      </c>
      <c r="E4689" s="6"/>
      <c r="F4689" s="6">
        <f>E4689*0.05</f>
        <v>0</v>
      </c>
      <c r="G4689" s="6"/>
      <c r="H4689" s="31">
        <f>D4689-F4689</f>
        <v>950</v>
      </c>
      <c r="I4689" s="6">
        <f>+I4688+G4689-H4689</f>
        <v>831704.04199999967</v>
      </c>
      <c r="J4689" s="19" t="s">
        <v>6889</v>
      </c>
      <c r="K4689" s="7" t="s">
        <v>5606</v>
      </c>
    </row>
    <row r="4690" spans="1:11" x14ac:dyDescent="0.2">
      <c r="A4690" s="105">
        <v>43531</v>
      </c>
      <c r="B4690" s="7">
        <v>8995</v>
      </c>
      <c r="C4690" s="19" t="s">
        <v>6422</v>
      </c>
      <c r="D4690" s="6">
        <v>63800</v>
      </c>
      <c r="E4690" s="6">
        <v>63800</v>
      </c>
      <c r="F4690" s="6">
        <f>E4690*0.05</f>
        <v>3190</v>
      </c>
      <c r="G4690" s="6"/>
      <c r="H4690" s="31">
        <f>D4690-F4690</f>
        <v>60610</v>
      </c>
      <c r="I4690" s="6">
        <f>+I4689+G4690-H4690</f>
        <v>771094.04199999967</v>
      </c>
      <c r="J4690" s="19" t="s">
        <v>6888</v>
      </c>
      <c r="K4690" s="7" t="s">
        <v>5606</v>
      </c>
    </row>
    <row r="4691" spans="1:11" x14ac:dyDescent="0.2">
      <c r="A4691" s="105">
        <v>43531</v>
      </c>
      <c r="B4691" s="7">
        <v>8996</v>
      </c>
      <c r="C4691" s="19" t="s">
        <v>6096</v>
      </c>
      <c r="D4691" s="6">
        <v>900</v>
      </c>
      <c r="E4691" s="6"/>
      <c r="F4691" s="6">
        <f>E4691*0.05</f>
        <v>0</v>
      </c>
      <c r="G4691" s="6"/>
      <c r="H4691" s="31">
        <f>D4691-F4691</f>
        <v>900</v>
      </c>
      <c r="I4691" s="6">
        <f>+I4690+G4691-H4691</f>
        <v>770194.04199999967</v>
      </c>
      <c r="J4691" s="19" t="s">
        <v>48</v>
      </c>
      <c r="K4691" s="7" t="s">
        <v>5606</v>
      </c>
    </row>
    <row r="4692" spans="1:11" x14ac:dyDescent="0.2">
      <c r="A4692" s="105">
        <v>43531</v>
      </c>
      <c r="B4692" s="7"/>
      <c r="C4692" s="20" t="s">
        <v>6747</v>
      </c>
      <c r="D4692" s="6"/>
      <c r="E4692" s="6"/>
      <c r="F4692" s="6">
        <f>E4692*0.05</f>
        <v>0</v>
      </c>
      <c r="G4692" s="6">
        <v>15000</v>
      </c>
      <c r="H4692" s="5">
        <f>D4692-F4692</f>
        <v>0</v>
      </c>
      <c r="I4692" s="6">
        <f>+I4691+G4692-H4692</f>
        <v>785194.04199999967</v>
      </c>
      <c r="J4692" s="19"/>
      <c r="K4692" s="7"/>
    </row>
    <row r="4693" spans="1:11" x14ac:dyDescent="0.2">
      <c r="A4693" s="105">
        <v>43531</v>
      </c>
      <c r="B4693" s="7">
        <v>8997</v>
      </c>
      <c r="C4693" s="19" t="s">
        <v>71</v>
      </c>
      <c r="D4693" s="6">
        <f>26250+4725</f>
        <v>30975</v>
      </c>
      <c r="E4693" s="6">
        <v>26250</v>
      </c>
      <c r="F4693" s="6">
        <f>E4693*0.05</f>
        <v>1312.5</v>
      </c>
      <c r="G4693" s="6"/>
      <c r="H4693" s="31">
        <f>D4693-F4693</f>
        <v>29662.5</v>
      </c>
      <c r="I4693" s="6">
        <f>+I4692+G4693-H4693</f>
        <v>755531.54199999967</v>
      </c>
      <c r="J4693" s="19" t="s">
        <v>5941</v>
      </c>
      <c r="K4693" s="7" t="s">
        <v>5606</v>
      </c>
    </row>
    <row r="4694" spans="1:11" x14ac:dyDescent="0.2">
      <c r="A4694" s="105">
        <v>43531</v>
      </c>
      <c r="B4694" s="7">
        <v>8998</v>
      </c>
      <c r="C4694" s="19" t="s">
        <v>5790</v>
      </c>
      <c r="D4694" s="6"/>
      <c r="E4694" s="6"/>
      <c r="F4694" s="6">
        <f>E4694*0.05</f>
        <v>0</v>
      </c>
      <c r="G4694" s="6"/>
      <c r="H4694" s="5">
        <f>D4694-F4694</f>
        <v>0</v>
      </c>
      <c r="I4694" s="6">
        <f>+I4693+G4694-H4694</f>
        <v>755531.54199999967</v>
      </c>
      <c r="J4694" s="19" t="s">
        <v>5790</v>
      </c>
      <c r="K4694" s="7"/>
    </row>
    <row r="4695" spans="1:11" x14ac:dyDescent="0.2">
      <c r="A4695" s="105">
        <v>43531</v>
      </c>
      <c r="B4695" s="7">
        <v>8999</v>
      </c>
      <c r="C4695" s="20" t="s">
        <v>6626</v>
      </c>
      <c r="D4695" s="6">
        <v>36519.43</v>
      </c>
      <c r="E4695" s="6">
        <v>35697.31</v>
      </c>
      <c r="F4695" s="6">
        <v>1784.86</v>
      </c>
      <c r="G4695" s="6"/>
      <c r="H4695" s="31">
        <f>D4695-F4695</f>
        <v>34734.57</v>
      </c>
      <c r="I4695" s="6">
        <f>+I4694+G4695-H4695</f>
        <v>720796.97199999972</v>
      </c>
      <c r="J4695" s="20" t="s">
        <v>6887</v>
      </c>
      <c r="K4695" s="7" t="s">
        <v>5606</v>
      </c>
    </row>
    <row r="4696" spans="1:11" x14ac:dyDescent="0.2">
      <c r="A4696" s="105">
        <v>43531</v>
      </c>
      <c r="B4696" s="7">
        <v>9000</v>
      </c>
      <c r="C4696" s="20" t="s">
        <v>6226</v>
      </c>
      <c r="D4696" s="6">
        <v>12306</v>
      </c>
      <c r="E4696" s="6">
        <v>12306</v>
      </c>
      <c r="F4696" s="6">
        <f>E4696*0.05</f>
        <v>615.30000000000007</v>
      </c>
      <c r="G4696" s="6"/>
      <c r="H4696" s="31">
        <f>D4696-F4696</f>
        <v>11690.7</v>
      </c>
      <c r="I4696" s="6">
        <f>+I4695+G4696-H4696</f>
        <v>709106.27199999976</v>
      </c>
      <c r="J4696" s="19"/>
      <c r="K4696" s="7" t="s">
        <v>5606</v>
      </c>
    </row>
    <row r="4697" spans="1:11" x14ac:dyDescent="0.2">
      <c r="A4697" s="105">
        <v>43532</v>
      </c>
      <c r="B4697" s="7">
        <v>9001</v>
      </c>
      <c r="C4697" s="19" t="s">
        <v>6805</v>
      </c>
      <c r="D4697" s="6">
        <v>2000</v>
      </c>
      <c r="E4697" s="6">
        <v>2000</v>
      </c>
      <c r="F4697" s="6">
        <f>E4697*0.05</f>
        <v>100</v>
      </c>
      <c r="G4697" s="6"/>
      <c r="H4697" s="31">
        <f>D4697-F4697</f>
        <v>1900</v>
      </c>
      <c r="I4697" s="6">
        <f>+I4696+G4697-H4697</f>
        <v>707206.27199999976</v>
      </c>
      <c r="J4697" s="20" t="s">
        <v>48</v>
      </c>
      <c r="K4697" s="7" t="s">
        <v>5606</v>
      </c>
    </row>
    <row r="4698" spans="1:11" x14ac:dyDescent="0.2">
      <c r="A4698" s="105">
        <v>43532</v>
      </c>
      <c r="B4698" s="7">
        <v>9002</v>
      </c>
      <c r="C4698" s="20" t="s">
        <v>6886</v>
      </c>
      <c r="D4698" s="6">
        <v>1800</v>
      </c>
      <c r="E4698" s="6"/>
      <c r="F4698" s="6">
        <f>E4698*0.05</f>
        <v>0</v>
      </c>
      <c r="G4698" s="6"/>
      <c r="H4698" s="31">
        <f>D4698-F4698</f>
        <v>1800</v>
      </c>
      <c r="I4698" s="6">
        <f>+I4697+G4698-H4698</f>
        <v>705406.27199999976</v>
      </c>
      <c r="J4698" s="20" t="s">
        <v>6080</v>
      </c>
      <c r="K4698" s="7" t="s">
        <v>5606</v>
      </c>
    </row>
    <row r="4699" spans="1:11" x14ac:dyDescent="0.2">
      <c r="A4699" s="105">
        <v>43538</v>
      </c>
      <c r="B4699" s="7">
        <v>9003</v>
      </c>
      <c r="C4699" s="20" t="s">
        <v>6885</v>
      </c>
      <c r="D4699" s="6">
        <v>18290</v>
      </c>
      <c r="E4699" s="6">
        <v>18290</v>
      </c>
      <c r="F4699" s="6">
        <v>775</v>
      </c>
      <c r="G4699" s="6"/>
      <c r="H4699" s="31">
        <v>6</v>
      </c>
      <c r="I4699" s="6">
        <f>+I4698+G4699-H4699</f>
        <v>705400.27199999976</v>
      </c>
      <c r="J4699" s="20" t="s">
        <v>6884</v>
      </c>
      <c r="K4699" s="7" t="s">
        <v>5606</v>
      </c>
    </row>
    <row r="4700" spans="1:11" x14ac:dyDescent="0.2">
      <c r="A4700" s="105">
        <v>43538</v>
      </c>
      <c r="B4700" s="7">
        <v>9004</v>
      </c>
      <c r="C4700" s="19" t="s">
        <v>6883</v>
      </c>
      <c r="D4700" s="6">
        <v>2000</v>
      </c>
      <c r="E4700" s="6"/>
      <c r="F4700" s="6">
        <f>E4700*0.05</f>
        <v>0</v>
      </c>
      <c r="G4700" s="6"/>
      <c r="H4700" s="31">
        <f>D4700-F4700</f>
        <v>2000</v>
      </c>
      <c r="I4700" s="6">
        <f>+I4699+G4700-H4700</f>
        <v>703400.27199999976</v>
      </c>
      <c r="J4700" s="19" t="s">
        <v>6080</v>
      </c>
      <c r="K4700" s="7" t="s">
        <v>5606</v>
      </c>
    </row>
    <row r="4701" spans="1:11" x14ac:dyDescent="0.2">
      <c r="A4701" s="105">
        <v>43538</v>
      </c>
      <c r="B4701" s="7">
        <v>9005</v>
      </c>
      <c r="C4701" s="19" t="s">
        <v>5929</v>
      </c>
      <c r="D4701" s="6">
        <v>1300</v>
      </c>
      <c r="E4701" s="6"/>
      <c r="F4701" s="6">
        <f>E4701*0.05</f>
        <v>0</v>
      </c>
      <c r="G4701" s="6"/>
      <c r="H4701" s="31">
        <f>D4701-F4701</f>
        <v>1300</v>
      </c>
      <c r="I4701" s="6">
        <f>+I4700+G4701-H4701</f>
        <v>702100.27199999976</v>
      </c>
      <c r="J4701" s="19" t="s">
        <v>6080</v>
      </c>
      <c r="K4701" s="7" t="s">
        <v>5606</v>
      </c>
    </row>
    <row r="4702" spans="1:11" x14ac:dyDescent="0.2">
      <c r="A4702" s="105">
        <v>43539</v>
      </c>
      <c r="B4702" s="7">
        <v>9006</v>
      </c>
      <c r="C4702" s="19" t="s">
        <v>6882</v>
      </c>
      <c r="D4702" s="6">
        <v>20595</v>
      </c>
      <c r="E4702" s="6">
        <v>20595</v>
      </c>
      <c r="F4702" s="6">
        <f>E4702*0.05</f>
        <v>1029.75</v>
      </c>
      <c r="G4702" s="6"/>
      <c r="H4702" s="31">
        <f>D4702-F4702</f>
        <v>19565.25</v>
      </c>
      <c r="I4702" s="6">
        <f>+I4701+G4702-H4702</f>
        <v>682535.02199999976</v>
      </c>
      <c r="J4702" s="19" t="s">
        <v>5791</v>
      </c>
      <c r="K4702" s="7" t="s">
        <v>5606</v>
      </c>
    </row>
    <row r="4703" spans="1:11" x14ac:dyDescent="0.2">
      <c r="A4703" s="105">
        <v>43539</v>
      </c>
      <c r="B4703" s="7"/>
      <c r="C4703" s="20" t="s">
        <v>6620</v>
      </c>
      <c r="D4703" s="6">
        <v>349347</v>
      </c>
      <c r="E4703" s="6"/>
      <c r="F4703" s="6">
        <f>E4703*0.05</f>
        <v>0</v>
      </c>
      <c r="G4703" s="6"/>
      <c r="H4703" s="31">
        <f>D4703-F4703</f>
        <v>349347</v>
      </c>
      <c r="I4703" s="6">
        <f>+I4702+G4703-H4703</f>
        <v>333188.02199999976</v>
      </c>
      <c r="J4703" s="19"/>
      <c r="K4703" s="7" t="s">
        <v>5606</v>
      </c>
    </row>
    <row r="4704" spans="1:11" x14ac:dyDescent="0.2">
      <c r="A4704" s="105">
        <v>43539</v>
      </c>
      <c r="B4704" s="34" t="s">
        <v>6881</v>
      </c>
      <c r="C4704" s="20" t="s">
        <v>6154</v>
      </c>
      <c r="D4704" s="6">
        <v>6941.94</v>
      </c>
      <c r="E4704" s="6">
        <v>5883</v>
      </c>
      <c r="F4704" s="6">
        <f>E4704*0.05</f>
        <v>294.15000000000003</v>
      </c>
      <c r="G4704" s="6"/>
      <c r="H4704" s="31">
        <f>D4704-F4704</f>
        <v>6647.79</v>
      </c>
      <c r="I4704" s="6">
        <f>+I4703+G4704-H4704</f>
        <v>326540.23199999979</v>
      </c>
      <c r="J4704" s="20" t="s">
        <v>6737</v>
      </c>
      <c r="K4704" s="7" t="s">
        <v>5606</v>
      </c>
    </row>
    <row r="4705" spans="1:11" x14ac:dyDescent="0.2">
      <c r="A4705" s="105">
        <v>43539</v>
      </c>
      <c r="B4705" s="7">
        <v>9007</v>
      </c>
      <c r="C4705" s="20" t="s">
        <v>5790</v>
      </c>
      <c r="D4705" s="6"/>
      <c r="E4705" s="6"/>
      <c r="F4705" s="6">
        <f>E4705*0.05</f>
        <v>0</v>
      </c>
      <c r="G4705" s="6"/>
      <c r="H4705" s="5">
        <f>D4705-F4705</f>
        <v>0</v>
      </c>
      <c r="I4705" s="6">
        <f>+I4704+G4705-H4705</f>
        <v>326540.23199999979</v>
      </c>
      <c r="J4705" s="20" t="s">
        <v>5790</v>
      </c>
      <c r="K4705" s="7"/>
    </row>
    <row r="4706" spans="1:11" x14ac:dyDescent="0.2">
      <c r="A4706" s="105">
        <v>43539</v>
      </c>
      <c r="B4706" s="7">
        <v>9008</v>
      </c>
      <c r="C4706" s="20" t="s">
        <v>5790</v>
      </c>
      <c r="D4706" s="6"/>
      <c r="E4706" s="6"/>
      <c r="F4706" s="6">
        <f>E4706*0.05</f>
        <v>0</v>
      </c>
      <c r="G4706" s="6"/>
      <c r="H4706" s="5">
        <f>D4706-F4706</f>
        <v>0</v>
      </c>
      <c r="I4706" s="6">
        <f>+I4705+G4706-H4706</f>
        <v>326540.23199999979</v>
      </c>
      <c r="J4706" s="20" t="s">
        <v>5790</v>
      </c>
      <c r="K4706" s="7"/>
    </row>
    <row r="4707" spans="1:11" x14ac:dyDescent="0.2">
      <c r="A4707" s="105">
        <v>43542</v>
      </c>
      <c r="B4707" s="7">
        <v>9009</v>
      </c>
      <c r="C4707" s="20" t="s">
        <v>6407</v>
      </c>
      <c r="D4707" s="6">
        <v>10911.8</v>
      </c>
      <c r="E4707" s="6">
        <f>7487.29+1760</f>
        <v>9247.2900000000009</v>
      </c>
      <c r="F4707" s="6">
        <f>E4707*0.05</f>
        <v>462.36450000000008</v>
      </c>
      <c r="G4707" s="6"/>
      <c r="H4707" s="31">
        <f>D4707-F4707</f>
        <v>10449.4355</v>
      </c>
      <c r="I4707" s="6">
        <f>+I4706+G4707-H4707</f>
        <v>316090.79649999976</v>
      </c>
      <c r="J4707" s="20" t="s">
        <v>6880</v>
      </c>
      <c r="K4707" s="7" t="s">
        <v>5606</v>
      </c>
    </row>
    <row r="4708" spans="1:11" x14ac:dyDescent="0.2">
      <c r="A4708" s="105">
        <v>43542</v>
      </c>
      <c r="B4708" s="7">
        <v>9010</v>
      </c>
      <c r="C4708" s="20" t="s">
        <v>5790</v>
      </c>
      <c r="D4708" s="6"/>
      <c r="E4708" s="6"/>
      <c r="F4708" s="6">
        <f>E4708*0.05</f>
        <v>0</v>
      </c>
      <c r="G4708" s="6"/>
      <c r="H4708" s="5">
        <f>D4708-F4708</f>
        <v>0</v>
      </c>
      <c r="I4708" s="6">
        <f>+I4707+G4708-H4708</f>
        <v>316090.79649999976</v>
      </c>
      <c r="J4708" s="20" t="s">
        <v>5790</v>
      </c>
      <c r="K4708" s="7"/>
    </row>
    <row r="4709" spans="1:11" x14ac:dyDescent="0.2">
      <c r="A4709" s="105">
        <v>43542</v>
      </c>
      <c r="B4709" s="7">
        <v>9011</v>
      </c>
      <c r="C4709" s="20" t="s">
        <v>5790</v>
      </c>
      <c r="D4709" s="6"/>
      <c r="E4709" s="6"/>
      <c r="F4709" s="6">
        <f>E4709*0.05</f>
        <v>0</v>
      </c>
      <c r="G4709" s="6"/>
      <c r="H4709" s="5">
        <f>D4709-F4709</f>
        <v>0</v>
      </c>
      <c r="I4709" s="6">
        <f>+I4708+G4709-H4709</f>
        <v>316090.79649999976</v>
      </c>
      <c r="J4709" s="20" t="s">
        <v>5790</v>
      </c>
      <c r="K4709" s="7"/>
    </row>
    <row r="4710" spans="1:11" x14ac:dyDescent="0.2">
      <c r="A4710" s="105">
        <v>43514</v>
      </c>
      <c r="B4710" s="7">
        <v>9012</v>
      </c>
      <c r="C4710" s="20" t="s">
        <v>5676</v>
      </c>
      <c r="D4710" s="6">
        <v>7000</v>
      </c>
      <c r="E4710" s="6">
        <v>7000</v>
      </c>
      <c r="F4710" s="6">
        <f>E4710*0.05</f>
        <v>350</v>
      </c>
      <c r="G4710" s="6"/>
      <c r="H4710" s="31">
        <f>D4710-F4710</f>
        <v>6650</v>
      </c>
      <c r="I4710" s="6">
        <f>+I4709+G4710-H4710</f>
        <v>309440.79649999976</v>
      </c>
      <c r="J4710" s="20" t="s">
        <v>6879</v>
      </c>
      <c r="K4710" s="7" t="s">
        <v>5606</v>
      </c>
    </row>
    <row r="4711" spans="1:11" x14ac:dyDescent="0.2">
      <c r="A4711" s="105">
        <v>43544</v>
      </c>
      <c r="B4711" s="7">
        <v>9013</v>
      </c>
      <c r="C4711" s="19" t="s">
        <v>6837</v>
      </c>
      <c r="D4711" s="6">
        <v>5000</v>
      </c>
      <c r="E4711" s="6"/>
      <c r="F4711" s="6">
        <f>E4711*0.05</f>
        <v>0</v>
      </c>
      <c r="G4711" s="6"/>
      <c r="H4711" s="31">
        <f>D4711-F4711</f>
        <v>5000</v>
      </c>
      <c r="I4711" s="6">
        <f>+I4710+G4711-H4711</f>
        <v>304440.79649999976</v>
      </c>
      <c r="J4711" s="19" t="s">
        <v>6550</v>
      </c>
      <c r="K4711" s="7" t="s">
        <v>5606</v>
      </c>
    </row>
    <row r="4712" spans="1:11" x14ac:dyDescent="0.2">
      <c r="A4712" s="105">
        <v>43545</v>
      </c>
      <c r="B4712" s="7">
        <v>9014</v>
      </c>
      <c r="C4712" s="19" t="s">
        <v>71</v>
      </c>
      <c r="D4712" s="6">
        <v>45000</v>
      </c>
      <c r="E4712" s="6">
        <v>45000</v>
      </c>
      <c r="F4712" s="6">
        <f>E4712*0.05</f>
        <v>2250</v>
      </c>
      <c r="G4712" s="6"/>
      <c r="H4712" s="31">
        <f>D4712-F4712</f>
        <v>42750</v>
      </c>
      <c r="I4712" s="6">
        <f>+I4711+G4712-H4712</f>
        <v>261690.79649999976</v>
      </c>
      <c r="J4712" s="19" t="s">
        <v>5941</v>
      </c>
      <c r="K4712" s="7" t="s">
        <v>5606</v>
      </c>
    </row>
    <row r="4713" spans="1:11" x14ac:dyDescent="0.2">
      <c r="A4713" s="105">
        <v>43545</v>
      </c>
      <c r="B4713" s="7">
        <v>9015</v>
      </c>
      <c r="C4713" s="20" t="s">
        <v>5790</v>
      </c>
      <c r="D4713" s="6"/>
      <c r="E4713" s="6"/>
      <c r="F4713" s="6">
        <f>E4713*0.05</f>
        <v>0</v>
      </c>
      <c r="G4713" s="6"/>
      <c r="H4713" s="5">
        <f>D4713-F4713</f>
        <v>0</v>
      </c>
      <c r="I4713" s="6">
        <f>+I4712+G4713-H4713</f>
        <v>261690.79649999976</v>
      </c>
      <c r="J4713" s="20" t="s">
        <v>5790</v>
      </c>
      <c r="K4713" s="7"/>
    </row>
    <row r="4714" spans="1:11" x14ac:dyDescent="0.2">
      <c r="A4714" s="105">
        <v>43545</v>
      </c>
      <c r="B4714" s="7">
        <v>9016</v>
      </c>
      <c r="C4714" s="19" t="s">
        <v>5929</v>
      </c>
      <c r="D4714" s="6">
        <v>1800</v>
      </c>
      <c r="E4714" s="6"/>
      <c r="F4714" s="6">
        <f>E4714*0.05</f>
        <v>0</v>
      </c>
      <c r="G4714" s="6"/>
      <c r="H4714" s="31">
        <f>D4714-F4714</f>
        <v>1800</v>
      </c>
      <c r="I4714" s="6">
        <f>+I4713+G4714-H4714</f>
        <v>259890.79649999976</v>
      </c>
      <c r="J4714" s="19" t="s">
        <v>6080</v>
      </c>
      <c r="K4714" s="7" t="s">
        <v>5606</v>
      </c>
    </row>
    <row r="4715" spans="1:11" x14ac:dyDescent="0.2">
      <c r="A4715" s="105">
        <v>43545</v>
      </c>
      <c r="B4715" s="7">
        <v>9017</v>
      </c>
      <c r="C4715" s="19" t="s">
        <v>6480</v>
      </c>
      <c r="D4715" s="6">
        <v>5910</v>
      </c>
      <c r="E4715" s="6">
        <v>5910</v>
      </c>
      <c r="F4715" s="6">
        <f>E4715*0.05</f>
        <v>295.5</v>
      </c>
      <c r="G4715" s="6"/>
      <c r="H4715" s="31">
        <f>D4715-F4715</f>
        <v>5614.5</v>
      </c>
      <c r="I4715" s="6">
        <f>+I4714+G4715-H4715</f>
        <v>254276.29649999976</v>
      </c>
      <c r="J4715" s="19" t="s">
        <v>6878</v>
      </c>
      <c r="K4715" s="7" t="s">
        <v>5606</v>
      </c>
    </row>
    <row r="4716" spans="1:11" x14ac:dyDescent="0.2">
      <c r="A4716" s="105">
        <v>43550</v>
      </c>
      <c r="B4716" s="7"/>
      <c r="C4716" s="20" t="s">
        <v>6747</v>
      </c>
      <c r="D4716" s="6"/>
      <c r="E4716" s="6"/>
      <c r="F4716" s="6">
        <f>E4716*0.05</f>
        <v>0</v>
      </c>
      <c r="G4716" s="6">
        <v>15000</v>
      </c>
      <c r="H4716" s="5">
        <f>D4716-F4716</f>
        <v>0</v>
      </c>
      <c r="I4716" s="6">
        <f>+I4715+G4716-H4716</f>
        <v>269276.29649999976</v>
      </c>
      <c r="J4716" s="19"/>
      <c r="K4716" s="7"/>
    </row>
    <row r="4717" spans="1:11" x14ac:dyDescent="0.2">
      <c r="A4717" s="105">
        <v>43550</v>
      </c>
      <c r="B4717" s="7"/>
      <c r="C4717" s="19" t="s">
        <v>6097</v>
      </c>
      <c r="D4717" s="6"/>
      <c r="E4717" s="6"/>
      <c r="F4717" s="6">
        <f>E4717*0.05</f>
        <v>0</v>
      </c>
      <c r="G4717" s="6">
        <v>1276770.22</v>
      </c>
      <c r="H4717" s="5">
        <f>D4717-F4717</f>
        <v>0</v>
      </c>
      <c r="I4717" s="6">
        <f>+I4716+G4717-H4717</f>
        <v>1546046.5164999997</v>
      </c>
      <c r="J4717" s="19"/>
      <c r="K4717" s="7"/>
    </row>
    <row r="4718" spans="1:11" x14ac:dyDescent="0.2">
      <c r="A4718" s="105">
        <v>43552</v>
      </c>
      <c r="B4718" s="7">
        <v>9018</v>
      </c>
      <c r="C4718" s="19" t="s">
        <v>5898</v>
      </c>
      <c r="D4718" s="6">
        <v>3500</v>
      </c>
      <c r="E4718" s="6"/>
      <c r="F4718" s="6">
        <f>E4718*0.05</f>
        <v>0</v>
      </c>
      <c r="G4718" s="6"/>
      <c r="H4718" s="31">
        <f>D4718-F4718</f>
        <v>3500</v>
      </c>
      <c r="I4718" s="6">
        <f>+I4717+G4718-H4718</f>
        <v>1542546.5164999997</v>
      </c>
      <c r="J4718" s="19" t="s">
        <v>6644</v>
      </c>
      <c r="K4718" s="34" t="s">
        <v>5606</v>
      </c>
    </row>
    <row r="4719" spans="1:11" x14ac:dyDescent="0.2">
      <c r="A4719" s="105">
        <v>43552</v>
      </c>
      <c r="B4719" s="7"/>
      <c r="C4719" s="19" t="s">
        <v>6213</v>
      </c>
      <c r="D4719" s="6">
        <v>429314</v>
      </c>
      <c r="E4719" s="6"/>
      <c r="F4719" s="6">
        <f>E4719*0.05</f>
        <v>0</v>
      </c>
      <c r="G4719" s="6"/>
      <c r="H4719" s="31">
        <f>D4719-F4719</f>
        <v>429314</v>
      </c>
      <c r="I4719" s="6">
        <f>+I4718+G4719-H4719</f>
        <v>1113232.5164999997</v>
      </c>
      <c r="J4719" s="19" t="s">
        <v>6877</v>
      </c>
      <c r="K4719" s="7" t="s">
        <v>5606</v>
      </c>
    </row>
    <row r="4720" spans="1:11" x14ac:dyDescent="0.2">
      <c r="A4720" s="105">
        <v>43552</v>
      </c>
      <c r="B4720" s="7">
        <v>9019</v>
      </c>
      <c r="C4720" s="19" t="s">
        <v>5732</v>
      </c>
      <c r="D4720" s="6">
        <v>20000</v>
      </c>
      <c r="E4720" s="6"/>
      <c r="F4720" s="6">
        <f>E4720*0.05</f>
        <v>0</v>
      </c>
      <c r="G4720" s="6"/>
      <c r="H4720" s="31">
        <f>D4720-F4720</f>
        <v>20000</v>
      </c>
      <c r="I4720" s="6">
        <f>+I4719+G4720-H4720</f>
        <v>1093232.5164999997</v>
      </c>
      <c r="J4720" s="19" t="s">
        <v>6798</v>
      </c>
      <c r="K4720" s="34" t="s">
        <v>5606</v>
      </c>
    </row>
    <row r="4721" spans="1:11" x14ac:dyDescent="0.2">
      <c r="A4721" s="105">
        <v>43552</v>
      </c>
      <c r="B4721" s="7">
        <v>9020</v>
      </c>
      <c r="C4721" s="19" t="s">
        <v>5790</v>
      </c>
      <c r="D4721" s="6"/>
      <c r="E4721" s="6"/>
      <c r="F4721" s="6">
        <f>E4721*0.05</f>
        <v>0</v>
      </c>
      <c r="G4721" s="6"/>
      <c r="H4721" s="5">
        <f>D4721-F4721</f>
        <v>0</v>
      </c>
      <c r="I4721" s="6">
        <f>+I4720+G4721-H4721</f>
        <v>1093232.5164999997</v>
      </c>
      <c r="J4721" s="19" t="s">
        <v>5790</v>
      </c>
      <c r="K4721" s="7"/>
    </row>
    <row r="4722" spans="1:11" x14ac:dyDescent="0.2">
      <c r="A4722" s="105">
        <v>43552</v>
      </c>
      <c r="B4722" s="7">
        <v>9021</v>
      </c>
      <c r="C4722" s="19" t="s">
        <v>5790</v>
      </c>
      <c r="D4722" s="6"/>
      <c r="E4722" s="6"/>
      <c r="F4722" s="6">
        <f>E4722*0.05</f>
        <v>0</v>
      </c>
      <c r="G4722" s="6"/>
      <c r="H4722" s="5">
        <f>D4722-F4722</f>
        <v>0</v>
      </c>
      <c r="I4722" s="6">
        <f>+I4721+G4722-H4722</f>
        <v>1093232.5164999997</v>
      </c>
      <c r="J4722" s="19" t="s">
        <v>5790</v>
      </c>
      <c r="K4722" s="7"/>
    </row>
    <row r="4723" spans="1:11" x14ac:dyDescent="0.2">
      <c r="A4723" s="105">
        <v>43552</v>
      </c>
      <c r="B4723" s="7">
        <v>9022</v>
      </c>
      <c r="C4723" s="19" t="s">
        <v>6876</v>
      </c>
      <c r="D4723" s="6">
        <v>6600</v>
      </c>
      <c r="E4723" s="6"/>
      <c r="F4723" s="6">
        <f>E4723*0.05</f>
        <v>0</v>
      </c>
      <c r="G4723" s="6"/>
      <c r="H4723" s="31">
        <f>D4723-F4723</f>
        <v>6600</v>
      </c>
      <c r="I4723" s="6">
        <f>+I4722+G4723-H4723</f>
        <v>1086632.5164999997</v>
      </c>
      <c r="J4723" s="19" t="s">
        <v>6798</v>
      </c>
      <c r="K4723" s="34" t="s">
        <v>5606</v>
      </c>
    </row>
    <row r="4724" spans="1:11" x14ac:dyDescent="0.2">
      <c r="A4724" s="105">
        <v>43552</v>
      </c>
      <c r="B4724" s="7">
        <v>9023</v>
      </c>
      <c r="C4724" s="19" t="s">
        <v>5790</v>
      </c>
      <c r="D4724" s="6"/>
      <c r="E4724" s="6"/>
      <c r="F4724" s="6">
        <f>E4724*0.05</f>
        <v>0</v>
      </c>
      <c r="G4724" s="6"/>
      <c r="H4724" s="5">
        <f>D4724-F4724</f>
        <v>0</v>
      </c>
      <c r="I4724" s="6">
        <f>+I4723+G4724-H4724</f>
        <v>1086632.5164999997</v>
      </c>
      <c r="J4724" s="19" t="s">
        <v>5790</v>
      </c>
      <c r="K4724" s="7"/>
    </row>
    <row r="4725" spans="1:11" x14ac:dyDescent="0.2">
      <c r="A4725" s="105">
        <v>43552</v>
      </c>
      <c r="B4725" s="7">
        <v>9024</v>
      </c>
      <c r="C4725" s="19" t="s">
        <v>6592</v>
      </c>
      <c r="D4725" s="6">
        <v>12400</v>
      </c>
      <c r="E4725" s="6"/>
      <c r="F4725" s="6">
        <f>E4725*0.05</f>
        <v>0</v>
      </c>
      <c r="G4725" s="6"/>
      <c r="H4725" s="31">
        <f>D4725-F4725</f>
        <v>12400</v>
      </c>
      <c r="I4725" s="6">
        <f>+I4724+G4725-H4725</f>
        <v>1074232.5164999997</v>
      </c>
      <c r="J4725" s="19" t="s">
        <v>6875</v>
      </c>
      <c r="K4725" s="7" t="s">
        <v>5606</v>
      </c>
    </row>
    <row r="4726" spans="1:11" x14ac:dyDescent="0.2">
      <c r="A4726" s="105">
        <v>43552</v>
      </c>
      <c r="B4726" s="7">
        <v>9025</v>
      </c>
      <c r="C4726" s="19" t="s">
        <v>6701</v>
      </c>
      <c r="D4726" s="6">
        <v>20000</v>
      </c>
      <c r="E4726" s="6"/>
      <c r="F4726" s="6">
        <f>E4726*0.05</f>
        <v>0</v>
      </c>
      <c r="G4726" s="6"/>
      <c r="H4726" s="31">
        <f>D4726-F4726</f>
        <v>20000</v>
      </c>
      <c r="I4726" s="6">
        <f>+I4725+G4726-H4726</f>
        <v>1054232.5164999997</v>
      </c>
      <c r="J4726" s="19" t="s">
        <v>6874</v>
      </c>
      <c r="K4726" s="7" t="s">
        <v>5606</v>
      </c>
    </row>
    <row r="4727" spans="1:11" x14ac:dyDescent="0.2">
      <c r="A4727" s="105">
        <v>43552</v>
      </c>
      <c r="B4727" s="7">
        <v>9026</v>
      </c>
      <c r="C4727" s="19" t="s">
        <v>5790</v>
      </c>
      <c r="D4727" s="6"/>
      <c r="E4727" s="6"/>
      <c r="F4727" s="6">
        <f>E4727*0.05</f>
        <v>0</v>
      </c>
      <c r="G4727" s="6"/>
      <c r="H4727" s="5">
        <f>D4727-F4727</f>
        <v>0</v>
      </c>
      <c r="I4727" s="6">
        <f>+I4726+G4727-H4727</f>
        <v>1054232.5164999997</v>
      </c>
      <c r="J4727" s="19" t="s">
        <v>5790</v>
      </c>
      <c r="K4727" s="7"/>
    </row>
    <row r="4728" spans="1:11" x14ac:dyDescent="0.2">
      <c r="A4728" s="105"/>
      <c r="B4728" s="7">
        <v>9027</v>
      </c>
      <c r="C4728" s="19" t="s">
        <v>6343</v>
      </c>
      <c r="D4728" s="6">
        <v>7600</v>
      </c>
      <c r="E4728" s="6"/>
      <c r="F4728" s="6">
        <f>E4728*0.05</f>
        <v>0</v>
      </c>
      <c r="G4728" s="6"/>
      <c r="H4728" s="31">
        <f>D4728-F4728</f>
        <v>7600</v>
      </c>
      <c r="I4728" s="6">
        <f>+I4727+G4728-H4728</f>
        <v>1046632.5164999997</v>
      </c>
      <c r="J4728" s="19" t="s">
        <v>6798</v>
      </c>
      <c r="K4728" s="34" t="s">
        <v>5606</v>
      </c>
    </row>
    <row r="4729" spans="1:11" x14ac:dyDescent="0.2">
      <c r="A4729" s="105">
        <v>43552</v>
      </c>
      <c r="B4729" s="7">
        <v>9028</v>
      </c>
      <c r="C4729" s="19" t="s">
        <v>6343</v>
      </c>
      <c r="D4729" s="6">
        <v>500</v>
      </c>
      <c r="E4729" s="6"/>
      <c r="F4729" s="6">
        <f>E4729*0.05</f>
        <v>0</v>
      </c>
      <c r="G4729" s="6"/>
      <c r="H4729" s="31">
        <f>D4729-F4729</f>
        <v>500</v>
      </c>
      <c r="I4729" s="6">
        <f>+I4728+G4729-H4729</f>
        <v>1046132.5164999997</v>
      </c>
      <c r="J4729" s="19" t="s">
        <v>6550</v>
      </c>
      <c r="K4729" s="34" t="s">
        <v>5606</v>
      </c>
    </row>
    <row r="4730" spans="1:11" x14ac:dyDescent="0.2">
      <c r="A4730" s="105">
        <v>43552</v>
      </c>
      <c r="B4730" s="7"/>
      <c r="C4730" s="19" t="s">
        <v>6318</v>
      </c>
      <c r="D4730" s="6">
        <v>8424.18</v>
      </c>
      <c r="E4730" s="6"/>
      <c r="F4730" s="6">
        <f>E4730*0.05</f>
        <v>0</v>
      </c>
      <c r="G4730" s="6"/>
      <c r="H4730" s="5">
        <f>D4730-F4730</f>
        <v>8424.18</v>
      </c>
      <c r="I4730" s="6">
        <f>+I4729+G4730-H4730</f>
        <v>1037708.3364999996</v>
      </c>
      <c r="J4730" s="19"/>
      <c r="K4730" s="7"/>
    </row>
    <row r="4731" spans="1:11" ht="15" x14ac:dyDescent="0.25">
      <c r="A4731" s="19"/>
      <c r="B4731" s="7"/>
      <c r="C4731" s="112" t="s">
        <v>6873</v>
      </c>
      <c r="D4731" s="6"/>
      <c r="E4731" s="6"/>
      <c r="F4731" s="6"/>
      <c r="G4731" s="6"/>
      <c r="H4731" s="5">
        <f>D4731-F4731</f>
        <v>0</v>
      </c>
      <c r="I4731" s="13">
        <f>+I4730+G4731-H4731</f>
        <v>1037708.3364999996</v>
      </c>
      <c r="J4731" s="19"/>
      <c r="K4731" s="7"/>
    </row>
    <row r="4732" spans="1:11" x14ac:dyDescent="0.2">
      <c r="A4732" s="19"/>
      <c r="B4732" s="7">
        <v>9029</v>
      </c>
      <c r="C4732" s="20" t="s">
        <v>5576</v>
      </c>
      <c r="D4732" s="6">
        <v>2040</v>
      </c>
      <c r="E4732" s="6">
        <v>2040</v>
      </c>
      <c r="F4732" s="6">
        <f>E4732*0.05</f>
        <v>102</v>
      </c>
      <c r="G4732" s="6"/>
      <c r="H4732" s="31">
        <f>D4732-F4732</f>
        <v>1938</v>
      </c>
      <c r="I4732" s="6">
        <f>+I4731+G4732-H4732</f>
        <v>1035770.3364999996</v>
      </c>
      <c r="J4732" s="20" t="s">
        <v>6872</v>
      </c>
      <c r="K4732" s="7" t="s">
        <v>5606</v>
      </c>
    </row>
    <row r="4733" spans="1:11" x14ac:dyDescent="0.2">
      <c r="A4733" s="105">
        <v>43557</v>
      </c>
      <c r="B4733" s="7">
        <v>9030</v>
      </c>
      <c r="C4733" s="19" t="s">
        <v>6096</v>
      </c>
      <c r="D4733" s="6">
        <v>3000</v>
      </c>
      <c r="E4733" s="6"/>
      <c r="F4733" s="6">
        <f>E4733*0.05</f>
        <v>0</v>
      </c>
      <c r="G4733" s="6"/>
      <c r="H4733" s="31">
        <f>D4733-F4733</f>
        <v>3000</v>
      </c>
      <c r="I4733" s="6">
        <f>+I4732+G4733-H4733</f>
        <v>1032770.3364999996</v>
      </c>
      <c r="J4733" s="19" t="s">
        <v>5549</v>
      </c>
      <c r="K4733" s="7" t="s">
        <v>5606</v>
      </c>
    </row>
    <row r="4734" spans="1:11" x14ac:dyDescent="0.2">
      <c r="A4734" s="105">
        <v>43558</v>
      </c>
      <c r="B4734" s="7">
        <v>9031</v>
      </c>
      <c r="C4734" s="19" t="s">
        <v>6871</v>
      </c>
      <c r="D4734" s="6">
        <v>43500</v>
      </c>
      <c r="E4734" s="6">
        <v>43500</v>
      </c>
      <c r="F4734" s="6">
        <f>E4734*0.05</f>
        <v>2175</v>
      </c>
      <c r="G4734" s="6"/>
      <c r="H4734" s="31">
        <f>D4734-F4734</f>
        <v>41325</v>
      </c>
      <c r="I4734" s="6">
        <f>+I4733+G4734-H4734</f>
        <v>991445.33649999963</v>
      </c>
      <c r="J4734" s="19" t="s">
        <v>6870</v>
      </c>
      <c r="K4734" s="7" t="s">
        <v>5606</v>
      </c>
    </row>
    <row r="4735" spans="1:11" x14ac:dyDescent="0.2">
      <c r="A4735" s="105">
        <v>43558</v>
      </c>
      <c r="B4735" s="7">
        <v>9032</v>
      </c>
      <c r="C4735" s="19" t="s">
        <v>5871</v>
      </c>
      <c r="D4735" s="6">
        <v>37843</v>
      </c>
      <c r="E4735" s="6">
        <v>37843</v>
      </c>
      <c r="F4735" s="6">
        <f>E4735*0.05</f>
        <v>1892.15</v>
      </c>
      <c r="G4735" s="6"/>
      <c r="H4735" s="31">
        <f>D4735-F4735</f>
        <v>35950.85</v>
      </c>
      <c r="I4735" s="6">
        <f>+I4734+G4735-H4735</f>
        <v>955494.48649999965</v>
      </c>
      <c r="J4735" s="19" t="s">
        <v>6504</v>
      </c>
      <c r="K4735" s="7" t="s">
        <v>5606</v>
      </c>
    </row>
    <row r="4736" spans="1:11" x14ac:dyDescent="0.2">
      <c r="A4736" s="105">
        <v>43558</v>
      </c>
      <c r="B4736" s="7">
        <v>9033</v>
      </c>
      <c r="C4736" s="19" t="s">
        <v>5367</v>
      </c>
      <c r="D4736" s="6">
        <v>7521.4</v>
      </c>
      <c r="E4736" s="6">
        <v>7521.4</v>
      </c>
      <c r="F4736" s="6">
        <v>378.07</v>
      </c>
      <c r="G4736" s="6"/>
      <c r="H4736" s="31">
        <f>D4736-F4736</f>
        <v>7143.33</v>
      </c>
      <c r="I4736" s="6">
        <f>+I4735+G4736-H4736</f>
        <v>948351.15649999969</v>
      </c>
      <c r="J4736" s="19" t="s">
        <v>6578</v>
      </c>
      <c r="K4736" s="7" t="s">
        <v>5606</v>
      </c>
    </row>
    <row r="4737" spans="1:11" x14ac:dyDescent="0.2">
      <c r="A4737" s="105">
        <v>43558</v>
      </c>
      <c r="B4737" s="7">
        <v>9034</v>
      </c>
      <c r="C4737" s="19" t="s">
        <v>6869</v>
      </c>
      <c r="D4737" s="6">
        <v>7670</v>
      </c>
      <c r="E4737" s="6"/>
      <c r="F4737" s="6">
        <f>E4737*0.05</f>
        <v>0</v>
      </c>
      <c r="G4737" s="6"/>
      <c r="H4737" s="31">
        <f>D4737-F4737</f>
        <v>7670</v>
      </c>
      <c r="I4737" s="6">
        <f>+I4736+G4737-H4737</f>
        <v>940681.15649999969</v>
      </c>
      <c r="J4737" s="19" t="s">
        <v>6868</v>
      </c>
      <c r="K4737" s="7" t="s">
        <v>5606</v>
      </c>
    </row>
    <row r="4738" spans="1:11" x14ac:dyDescent="0.2">
      <c r="A4738" s="105">
        <v>43559</v>
      </c>
      <c r="B4738" s="7">
        <v>9035</v>
      </c>
      <c r="C4738" s="20" t="s">
        <v>5690</v>
      </c>
      <c r="D4738" s="6">
        <v>16293.7</v>
      </c>
      <c r="E4738" s="6"/>
      <c r="F4738" s="6">
        <f>E4738*0.05</f>
        <v>0</v>
      </c>
      <c r="G4738" s="6"/>
      <c r="H4738" s="31">
        <f>D4738-F4738</f>
        <v>16293.7</v>
      </c>
      <c r="I4738" s="6">
        <f>+I4737+G4738-H4738</f>
        <v>924387.45649999974</v>
      </c>
      <c r="J4738" s="19" t="s">
        <v>6867</v>
      </c>
      <c r="K4738" s="34" t="s">
        <v>5606</v>
      </c>
    </row>
    <row r="4739" spans="1:11" x14ac:dyDescent="0.2">
      <c r="A4739" s="105">
        <v>43560</v>
      </c>
      <c r="B4739" s="7">
        <v>9036</v>
      </c>
      <c r="C4739" s="20" t="s">
        <v>267</v>
      </c>
      <c r="D4739" s="6">
        <v>6970.34</v>
      </c>
      <c r="E4739" s="115">
        <f>1850+550+5825</f>
        <v>8225</v>
      </c>
      <c r="F4739" s="6">
        <f>E4739*0.05</f>
        <v>411.25</v>
      </c>
      <c r="G4739" s="6"/>
      <c r="H4739" s="31">
        <f>D4739-F4739</f>
        <v>6559.09</v>
      </c>
      <c r="I4739" s="6">
        <f>+I4738+G4739-H4739</f>
        <v>917828.36649999977</v>
      </c>
      <c r="J4739" s="20" t="s">
        <v>6866</v>
      </c>
      <c r="K4739" s="7" t="s">
        <v>5606</v>
      </c>
    </row>
    <row r="4740" spans="1:11" x14ac:dyDescent="0.2">
      <c r="A4740" s="105">
        <v>43560</v>
      </c>
      <c r="B4740" s="7">
        <v>9037</v>
      </c>
      <c r="C4740" s="20" t="s">
        <v>5790</v>
      </c>
      <c r="D4740" s="6"/>
      <c r="E4740" s="6"/>
      <c r="F4740" s="6">
        <f>E4740*0.05</f>
        <v>0</v>
      </c>
      <c r="G4740" s="6"/>
      <c r="H4740" s="5">
        <f>D4740-F4740</f>
        <v>0</v>
      </c>
      <c r="I4740" s="6">
        <f>+I4739+G4740-H4740</f>
        <v>917828.36649999977</v>
      </c>
      <c r="J4740" s="20" t="s">
        <v>5790</v>
      </c>
      <c r="K4740" s="7"/>
    </row>
    <row r="4741" spans="1:11" x14ac:dyDescent="0.2">
      <c r="A4741" s="105">
        <v>43560</v>
      </c>
      <c r="B4741" s="7">
        <v>9038</v>
      </c>
      <c r="C4741" s="20" t="s">
        <v>6840</v>
      </c>
      <c r="D4741" s="6">
        <v>30305</v>
      </c>
      <c r="E4741" s="6">
        <v>30305</v>
      </c>
      <c r="F4741" s="6">
        <f>E4741*0.05</f>
        <v>1515.25</v>
      </c>
      <c r="G4741" s="6"/>
      <c r="H4741" s="31">
        <f>D4741-F4741</f>
        <v>28789.75</v>
      </c>
      <c r="I4741" s="6">
        <f>+I4740+G4741-H4741</f>
        <v>889038.61649999977</v>
      </c>
      <c r="J4741" s="20" t="s">
        <v>5791</v>
      </c>
      <c r="K4741" s="7" t="s">
        <v>5606</v>
      </c>
    </row>
    <row r="4742" spans="1:11" x14ac:dyDescent="0.2">
      <c r="A4742" s="105">
        <v>43560</v>
      </c>
      <c r="B4742" s="7">
        <v>9039</v>
      </c>
      <c r="C4742" s="20" t="s">
        <v>6865</v>
      </c>
      <c r="D4742" s="6">
        <v>2400</v>
      </c>
      <c r="E4742" s="6"/>
      <c r="F4742" s="6">
        <f>E4742*0.05</f>
        <v>0</v>
      </c>
      <c r="G4742" s="6"/>
      <c r="H4742" s="5">
        <f>D4742-F4742</f>
        <v>2400</v>
      </c>
      <c r="I4742" s="6">
        <f>+I4741+G4742-H4742</f>
        <v>886638.61649999977</v>
      </c>
      <c r="J4742" s="20" t="s">
        <v>5790</v>
      </c>
      <c r="K4742" s="87" t="s">
        <v>5789</v>
      </c>
    </row>
    <row r="4743" spans="1:11" x14ac:dyDescent="0.2">
      <c r="A4743" s="105">
        <v>43560</v>
      </c>
      <c r="B4743" s="7">
        <v>9040</v>
      </c>
      <c r="C4743" s="20" t="s">
        <v>6864</v>
      </c>
      <c r="D4743" s="6">
        <v>1000</v>
      </c>
      <c r="E4743" s="6"/>
      <c r="F4743" s="6">
        <f>E4743*0.05</f>
        <v>0</v>
      </c>
      <c r="G4743" s="6"/>
      <c r="H4743" s="31">
        <f>D4743-F4743</f>
        <v>1000</v>
      </c>
      <c r="I4743" s="6">
        <f>+I4742+G4743-H4743</f>
        <v>885638.61649999977</v>
      </c>
      <c r="J4743" s="20" t="s">
        <v>6863</v>
      </c>
      <c r="K4743" s="7" t="s">
        <v>5606</v>
      </c>
    </row>
    <row r="4744" spans="1:11" x14ac:dyDescent="0.2">
      <c r="A4744" s="105">
        <v>43560</v>
      </c>
      <c r="B4744" s="7">
        <v>9041</v>
      </c>
      <c r="C4744" s="20" t="s">
        <v>5337</v>
      </c>
      <c r="D4744" s="6">
        <v>15900.02</v>
      </c>
      <c r="E4744" s="109">
        <v>13474.59</v>
      </c>
      <c r="F4744" s="6">
        <f>E4744*0.05</f>
        <v>673.72950000000003</v>
      </c>
      <c r="G4744" s="6"/>
      <c r="H4744" s="31">
        <f>D4744-F4744</f>
        <v>15226.290500000001</v>
      </c>
      <c r="I4744" s="6">
        <f>+I4743+G4744-H4744</f>
        <v>870412.32599999977</v>
      </c>
      <c r="J4744" s="20" t="s">
        <v>6862</v>
      </c>
      <c r="K4744" s="7" t="s">
        <v>5606</v>
      </c>
    </row>
    <row r="4745" spans="1:11" x14ac:dyDescent="0.2">
      <c r="A4745" s="105">
        <v>43560</v>
      </c>
      <c r="B4745" s="7" t="s">
        <v>6861</v>
      </c>
      <c r="C4745" s="19" t="s">
        <v>6860</v>
      </c>
      <c r="D4745" s="6">
        <v>10258.92</v>
      </c>
      <c r="E4745" s="6">
        <v>8694</v>
      </c>
      <c r="F4745" s="6">
        <f>E4745*0.05</f>
        <v>434.70000000000005</v>
      </c>
      <c r="G4745" s="6"/>
      <c r="H4745" s="31">
        <f>D4745-F4745</f>
        <v>9824.2199999999993</v>
      </c>
      <c r="I4745" s="6">
        <f>+I4744+G4745-H4745</f>
        <v>860588.1059999998</v>
      </c>
      <c r="J4745" s="19" t="s">
        <v>6859</v>
      </c>
      <c r="K4745" s="7" t="s">
        <v>5606</v>
      </c>
    </row>
    <row r="4746" spans="1:11" x14ac:dyDescent="0.2">
      <c r="A4746" s="105">
        <v>43560</v>
      </c>
      <c r="B4746" s="7">
        <v>9042</v>
      </c>
      <c r="C4746" s="19" t="s">
        <v>5790</v>
      </c>
      <c r="D4746" s="6"/>
      <c r="E4746" s="6"/>
      <c r="F4746" s="6">
        <f>E4746*0.05</f>
        <v>0</v>
      </c>
      <c r="G4746" s="6"/>
      <c r="H4746" s="5">
        <f>D4746-F4746</f>
        <v>0</v>
      </c>
      <c r="I4746" s="6">
        <f>+I4745+G4746-H4746</f>
        <v>860588.1059999998</v>
      </c>
      <c r="J4746" s="19" t="s">
        <v>5790</v>
      </c>
      <c r="K4746" s="7"/>
    </row>
    <row r="4747" spans="1:11" x14ac:dyDescent="0.2">
      <c r="A4747" s="105">
        <v>43560</v>
      </c>
      <c r="B4747" s="7">
        <v>9043</v>
      </c>
      <c r="C4747" s="20" t="s">
        <v>6822</v>
      </c>
      <c r="D4747" s="6">
        <v>3100</v>
      </c>
      <c r="E4747" s="6"/>
      <c r="F4747" s="6">
        <f>E4747*0.05</f>
        <v>0</v>
      </c>
      <c r="G4747" s="6"/>
      <c r="H4747" s="31">
        <f>D4747-F4747</f>
        <v>3100</v>
      </c>
      <c r="I4747" s="6">
        <f>+I4746+G4747-H4747</f>
        <v>857488.1059999998</v>
      </c>
      <c r="J4747" s="20" t="s">
        <v>6858</v>
      </c>
      <c r="K4747" s="7" t="s">
        <v>5606</v>
      </c>
    </row>
    <row r="4748" spans="1:11" x14ac:dyDescent="0.2">
      <c r="A4748" s="105">
        <v>43560</v>
      </c>
      <c r="B4748" s="7">
        <v>9044</v>
      </c>
      <c r="C4748" s="19" t="s">
        <v>6857</v>
      </c>
      <c r="D4748" s="6">
        <v>800</v>
      </c>
      <c r="E4748" s="6"/>
      <c r="F4748" s="6">
        <f>E4748*0.05</f>
        <v>0</v>
      </c>
      <c r="G4748" s="6"/>
      <c r="H4748" s="31">
        <f>D4748-F4748</f>
        <v>800</v>
      </c>
      <c r="I4748" s="6">
        <f>+I4747+G4748-H4748</f>
        <v>856688.1059999998</v>
      </c>
      <c r="J4748" s="19" t="s">
        <v>6080</v>
      </c>
      <c r="K4748" s="34" t="s">
        <v>5606</v>
      </c>
    </row>
    <row r="4749" spans="1:11" x14ac:dyDescent="0.2">
      <c r="A4749" s="105">
        <v>43563</v>
      </c>
      <c r="B4749" s="7">
        <v>130555</v>
      </c>
      <c r="C4749" s="20" t="s">
        <v>3612</v>
      </c>
      <c r="D4749" s="6">
        <v>57339.02</v>
      </c>
      <c r="E4749" s="6">
        <v>57339.02</v>
      </c>
      <c r="F4749" s="6">
        <f>E4749*0.05</f>
        <v>2866.951</v>
      </c>
      <c r="G4749" s="6"/>
      <c r="H4749" s="31">
        <f>D4749-F4749</f>
        <v>54472.068999999996</v>
      </c>
      <c r="I4749" s="6">
        <f>+I4748+G4749-H4749</f>
        <v>802216.03699999978</v>
      </c>
      <c r="J4749" s="20" t="s">
        <v>6212</v>
      </c>
      <c r="K4749" s="7" t="s">
        <v>5606</v>
      </c>
    </row>
    <row r="4750" spans="1:11" x14ac:dyDescent="0.2">
      <c r="A4750" s="105">
        <v>43563</v>
      </c>
      <c r="B4750" s="7">
        <v>130558</v>
      </c>
      <c r="C4750" s="20" t="s">
        <v>821</v>
      </c>
      <c r="D4750" s="6">
        <v>105265</v>
      </c>
      <c r="E4750" s="6">
        <v>105265</v>
      </c>
      <c r="F4750" s="6">
        <v>5265</v>
      </c>
      <c r="G4750" s="6"/>
      <c r="H4750" s="31">
        <f>D4750-F4750</f>
        <v>100000</v>
      </c>
      <c r="I4750" s="6">
        <f>+I4749+G4750-H4750</f>
        <v>702216.03699999978</v>
      </c>
      <c r="J4750" s="20" t="s">
        <v>6847</v>
      </c>
      <c r="K4750" s="7" t="s">
        <v>5606</v>
      </c>
    </row>
    <row r="4751" spans="1:11" x14ac:dyDescent="0.2">
      <c r="A4751" s="105">
        <v>43563</v>
      </c>
      <c r="B4751" s="7">
        <v>9045</v>
      </c>
      <c r="C4751" s="19" t="s">
        <v>6323</v>
      </c>
      <c r="D4751" s="6">
        <v>10620</v>
      </c>
      <c r="E4751" s="6">
        <v>9000</v>
      </c>
      <c r="F4751" s="6">
        <f>E4751*0.05</f>
        <v>450</v>
      </c>
      <c r="G4751" s="6"/>
      <c r="H4751" s="31">
        <f>D4751-F4751</f>
        <v>10170</v>
      </c>
      <c r="I4751" s="6">
        <f>+I4750+G4751-H4751</f>
        <v>692046.03699999978</v>
      </c>
      <c r="J4751" s="19" t="s">
        <v>6856</v>
      </c>
      <c r="K4751" s="34" t="s">
        <v>5606</v>
      </c>
    </row>
    <row r="4752" spans="1:11" x14ac:dyDescent="0.2">
      <c r="A4752" s="105">
        <v>43564</v>
      </c>
      <c r="B4752" s="7">
        <v>9046</v>
      </c>
      <c r="C4752" s="20" t="s">
        <v>71</v>
      </c>
      <c r="D4752" s="109">
        <v>47025</v>
      </c>
      <c r="E4752" s="109">
        <v>47025</v>
      </c>
      <c r="F4752" s="6">
        <v>2250</v>
      </c>
      <c r="G4752" s="6"/>
      <c r="H4752" s="31">
        <f>D4752-F4752</f>
        <v>44775</v>
      </c>
      <c r="I4752" s="6">
        <f>+I4751+G4752-H4752</f>
        <v>647271.03699999978</v>
      </c>
      <c r="J4752" s="20" t="s">
        <v>5941</v>
      </c>
      <c r="K4752" s="7" t="s">
        <v>5606</v>
      </c>
    </row>
    <row r="4753" spans="1:11" x14ac:dyDescent="0.2">
      <c r="A4753" s="105">
        <v>43564</v>
      </c>
      <c r="B4753" s="7">
        <v>9047</v>
      </c>
      <c r="C4753" s="20" t="s">
        <v>5790</v>
      </c>
      <c r="D4753" s="6"/>
      <c r="E4753" s="6"/>
      <c r="F4753" s="6">
        <f>E4753*0.05</f>
        <v>0</v>
      </c>
      <c r="G4753" s="6"/>
      <c r="H4753" s="5">
        <f>D4753-F4753</f>
        <v>0</v>
      </c>
      <c r="I4753" s="6">
        <f>+I4752+G4753-H4753</f>
        <v>647271.03699999978</v>
      </c>
      <c r="J4753" s="20" t="s">
        <v>5790</v>
      </c>
      <c r="K4753" s="7"/>
    </row>
    <row r="4754" spans="1:11" x14ac:dyDescent="0.2">
      <c r="A4754" s="105">
        <v>43564</v>
      </c>
      <c r="B4754" s="7">
        <v>9048</v>
      </c>
      <c r="C4754" s="20" t="s">
        <v>2921</v>
      </c>
      <c r="D4754" s="6">
        <v>13275</v>
      </c>
      <c r="E4754" s="6">
        <v>13275</v>
      </c>
      <c r="F4754" s="6">
        <f>E4754*0.05</f>
        <v>663.75</v>
      </c>
      <c r="G4754" s="6"/>
      <c r="H4754" s="31">
        <f>D4754-F4754</f>
        <v>12611.25</v>
      </c>
      <c r="I4754" s="6">
        <f>+I4753+G4754-H4754</f>
        <v>634659.78699999978</v>
      </c>
      <c r="J4754" s="20" t="s">
        <v>5941</v>
      </c>
      <c r="K4754" s="7" t="s">
        <v>5606</v>
      </c>
    </row>
    <row r="4755" spans="1:11" x14ac:dyDescent="0.2">
      <c r="A4755" s="105">
        <v>43565</v>
      </c>
      <c r="B4755" s="7">
        <v>9049</v>
      </c>
      <c r="C4755" s="20" t="s">
        <v>6403</v>
      </c>
      <c r="D4755" s="6">
        <v>1800</v>
      </c>
      <c r="E4755" s="6"/>
      <c r="F4755" s="6">
        <f>E4755*0.05</f>
        <v>0</v>
      </c>
      <c r="G4755" s="6"/>
      <c r="H4755" s="31">
        <f>D4755-F4755</f>
        <v>1800</v>
      </c>
      <c r="I4755" s="6">
        <f>+I4754+G4755-H4755</f>
        <v>632859.78699999978</v>
      </c>
      <c r="J4755" s="20" t="s">
        <v>6080</v>
      </c>
      <c r="K4755" s="7" t="s">
        <v>5606</v>
      </c>
    </row>
    <row r="4756" spans="1:11" x14ac:dyDescent="0.2">
      <c r="A4756" s="105">
        <v>43565</v>
      </c>
      <c r="B4756" s="7"/>
      <c r="C4756" s="20" t="s">
        <v>6834</v>
      </c>
      <c r="D4756" s="6">
        <f>22300+4500</f>
        <v>26800</v>
      </c>
      <c r="E4756" s="6"/>
      <c r="F4756" s="6">
        <f>E4756*0.05</f>
        <v>0</v>
      </c>
      <c r="G4756" s="6"/>
      <c r="H4756" s="31">
        <f>D4756-F4756</f>
        <v>26800</v>
      </c>
      <c r="I4756" s="6">
        <f>+I4755+G4756-H4756</f>
        <v>606059.78699999978</v>
      </c>
      <c r="J4756" s="20"/>
      <c r="K4756" s="7" t="s">
        <v>5606</v>
      </c>
    </row>
    <row r="4757" spans="1:11" x14ac:dyDescent="0.2">
      <c r="A4757" s="105">
        <v>43567</v>
      </c>
      <c r="B4757" s="7">
        <v>9050</v>
      </c>
      <c r="C4757" s="19" t="s">
        <v>6507</v>
      </c>
      <c r="D4757" s="6">
        <v>2000</v>
      </c>
      <c r="E4757" s="6"/>
      <c r="F4757" s="6">
        <f>E4757*0.05</f>
        <v>0</v>
      </c>
      <c r="G4757" s="6"/>
      <c r="H4757" s="31">
        <f>D4757-F4757</f>
        <v>2000</v>
      </c>
      <c r="I4757" s="6">
        <f>+I4756+G4757-H4757</f>
        <v>604059.78699999978</v>
      </c>
      <c r="J4757" s="20" t="s">
        <v>6080</v>
      </c>
      <c r="K4757" s="7" t="s">
        <v>5606</v>
      </c>
    </row>
    <row r="4758" spans="1:11" x14ac:dyDescent="0.2">
      <c r="A4758" s="105">
        <v>43570</v>
      </c>
      <c r="B4758" s="7">
        <v>9051</v>
      </c>
      <c r="C4758" s="19" t="s">
        <v>5929</v>
      </c>
      <c r="D4758" s="6">
        <v>1500</v>
      </c>
      <c r="E4758" s="6"/>
      <c r="F4758" s="6">
        <f>E4758*0.05</f>
        <v>0</v>
      </c>
      <c r="G4758" s="6"/>
      <c r="H4758" s="31">
        <f>D4758-F4758</f>
        <v>1500</v>
      </c>
      <c r="I4758" s="6">
        <f>+I4757+G4758-H4758</f>
        <v>602559.78699999978</v>
      </c>
      <c r="J4758" s="20" t="s">
        <v>6080</v>
      </c>
      <c r="K4758" s="7" t="s">
        <v>5606</v>
      </c>
    </row>
    <row r="4759" spans="1:11" x14ac:dyDescent="0.2">
      <c r="A4759" s="105">
        <v>43570</v>
      </c>
      <c r="B4759" s="7">
        <v>9052</v>
      </c>
      <c r="C4759" s="19" t="s">
        <v>5550</v>
      </c>
      <c r="D4759" s="6">
        <v>11436.11</v>
      </c>
      <c r="E4759" s="6">
        <v>11436.11</v>
      </c>
      <c r="F4759" s="6">
        <f>E4759*0.05</f>
        <v>571.80550000000005</v>
      </c>
      <c r="G4759" s="6"/>
      <c r="H4759" s="31">
        <f>D4759-F4759</f>
        <v>10864.3045</v>
      </c>
      <c r="I4759" s="6">
        <f>+I4758+G4759-H4759</f>
        <v>591695.48249999981</v>
      </c>
      <c r="J4759" s="19" t="s">
        <v>48</v>
      </c>
      <c r="K4759" s="34" t="s">
        <v>5606</v>
      </c>
    </row>
    <row r="4760" spans="1:11" x14ac:dyDescent="0.2">
      <c r="A4760" s="105">
        <v>43570</v>
      </c>
      <c r="B4760" s="7">
        <v>9053</v>
      </c>
      <c r="C4760" s="19" t="s">
        <v>5898</v>
      </c>
      <c r="D4760" s="6">
        <v>1200</v>
      </c>
      <c r="E4760" s="6"/>
      <c r="F4760" s="6">
        <f>E4760*0.05</f>
        <v>0</v>
      </c>
      <c r="G4760" s="6"/>
      <c r="H4760" s="31">
        <f>D4760-F4760</f>
        <v>1200</v>
      </c>
      <c r="I4760" s="6">
        <f>+I4759+G4760-H4760</f>
        <v>590495.48249999981</v>
      </c>
      <c r="J4760" s="19" t="s">
        <v>6855</v>
      </c>
      <c r="K4760" s="7" t="s">
        <v>5606</v>
      </c>
    </row>
    <row r="4761" spans="1:11" x14ac:dyDescent="0.2">
      <c r="A4761" s="105">
        <v>43572</v>
      </c>
      <c r="B4761" s="7">
        <v>9054</v>
      </c>
      <c r="C4761" s="19" t="s">
        <v>5367</v>
      </c>
      <c r="D4761" s="6">
        <v>7521.4</v>
      </c>
      <c r="E4761" s="6">
        <v>7521.4</v>
      </c>
      <c r="F4761" s="6">
        <f>E4761*0.05</f>
        <v>376.07</v>
      </c>
      <c r="G4761" s="6"/>
      <c r="H4761" s="31">
        <f>D4761-F4761</f>
        <v>7145.33</v>
      </c>
      <c r="I4761" s="6">
        <f>+I4760+G4761-H4761</f>
        <v>583350.15249999985</v>
      </c>
      <c r="J4761" s="19" t="s">
        <v>6578</v>
      </c>
      <c r="K4761" s="7" t="s">
        <v>5606</v>
      </c>
    </row>
    <row r="4762" spans="1:11" x14ac:dyDescent="0.2">
      <c r="A4762" s="105">
        <v>43572</v>
      </c>
      <c r="B4762" s="7">
        <v>9055</v>
      </c>
      <c r="C4762" s="19" t="s">
        <v>6854</v>
      </c>
      <c r="D4762" s="6">
        <v>21000</v>
      </c>
      <c r="E4762" s="6">
        <v>21000</v>
      </c>
      <c r="F4762" s="6">
        <f>E4762*0.05</f>
        <v>1050</v>
      </c>
      <c r="G4762" s="6"/>
      <c r="H4762" s="31">
        <f>D4762-F4762</f>
        <v>19950</v>
      </c>
      <c r="I4762" s="6">
        <f>+I4761+G4762-H4762</f>
        <v>563400.15249999985</v>
      </c>
      <c r="J4762" s="19" t="s">
        <v>6853</v>
      </c>
      <c r="K4762" s="7" t="s">
        <v>5606</v>
      </c>
    </row>
    <row r="4763" spans="1:11" x14ac:dyDescent="0.2">
      <c r="A4763" s="105">
        <v>43573</v>
      </c>
      <c r="B4763" s="7">
        <v>9056</v>
      </c>
      <c r="C4763" s="19" t="s">
        <v>6757</v>
      </c>
      <c r="D4763" s="6">
        <v>13875</v>
      </c>
      <c r="E4763" s="6">
        <v>13875</v>
      </c>
      <c r="F4763" s="6">
        <f>E4763*0.05</f>
        <v>693.75</v>
      </c>
      <c r="G4763" s="6"/>
      <c r="H4763" s="31">
        <f>D4763-F4763</f>
        <v>13181.25</v>
      </c>
      <c r="I4763" s="6">
        <f>+I4762+G4763-H4763</f>
        <v>550218.90249999985</v>
      </c>
      <c r="J4763" s="19" t="s">
        <v>48</v>
      </c>
      <c r="K4763" s="34" t="s">
        <v>5606</v>
      </c>
    </row>
    <row r="4764" spans="1:11" x14ac:dyDescent="0.2">
      <c r="A4764" s="105">
        <v>43573</v>
      </c>
      <c r="B4764" s="7">
        <v>9057</v>
      </c>
      <c r="C4764" s="19" t="s">
        <v>6852</v>
      </c>
      <c r="D4764" s="6">
        <v>2750</v>
      </c>
      <c r="E4764" s="6">
        <v>2750</v>
      </c>
      <c r="F4764" s="6">
        <v>275</v>
      </c>
      <c r="G4764" s="6"/>
      <c r="H4764" s="31">
        <f>D4764-F4764</f>
        <v>2475</v>
      </c>
      <c r="I4764" s="6">
        <f>+I4763+G4764-H4764</f>
        <v>547743.90249999985</v>
      </c>
      <c r="J4764" s="19" t="s">
        <v>6851</v>
      </c>
      <c r="K4764" s="7" t="s">
        <v>5606</v>
      </c>
    </row>
    <row r="4765" spans="1:11" x14ac:dyDescent="0.2">
      <c r="A4765" s="105">
        <v>43580</v>
      </c>
      <c r="B4765" s="7">
        <v>9058</v>
      </c>
      <c r="C4765" s="19" t="s">
        <v>6850</v>
      </c>
      <c r="D4765" s="6">
        <v>1600</v>
      </c>
      <c r="E4765" s="6"/>
      <c r="F4765" s="6">
        <f>E4765*0.05</f>
        <v>0</v>
      </c>
      <c r="G4765" s="6"/>
      <c r="H4765" s="31">
        <f>D4765-F4765</f>
        <v>1600</v>
      </c>
      <c r="I4765" s="6">
        <f>+I4764+G4765-H4765</f>
        <v>546143.90249999985</v>
      </c>
      <c r="J4765" s="19" t="s">
        <v>6849</v>
      </c>
      <c r="K4765" s="7" t="s">
        <v>5606</v>
      </c>
    </row>
    <row r="4766" spans="1:11" x14ac:dyDescent="0.2">
      <c r="A4766" s="105">
        <v>43579</v>
      </c>
      <c r="B4766" s="7">
        <v>30322</v>
      </c>
      <c r="C4766" s="19" t="s">
        <v>2224</v>
      </c>
      <c r="D4766" s="6">
        <v>35860</v>
      </c>
      <c r="E4766" s="6">
        <v>35860</v>
      </c>
      <c r="F4766" s="6">
        <f>E4766*0.05</f>
        <v>1793</v>
      </c>
      <c r="G4766" s="6"/>
      <c r="H4766" s="31">
        <f>D4766-F4766</f>
        <v>34067</v>
      </c>
      <c r="I4766" s="6">
        <f>+I4765+G4766-H4766</f>
        <v>512076.90249999985</v>
      </c>
      <c r="J4766" s="19" t="s">
        <v>6848</v>
      </c>
      <c r="K4766" s="7" t="s">
        <v>5606</v>
      </c>
    </row>
    <row r="4767" spans="1:11" x14ac:dyDescent="0.2">
      <c r="A4767" s="105">
        <v>43580</v>
      </c>
      <c r="B4767" s="7">
        <v>9059</v>
      </c>
      <c r="C4767" s="19" t="s">
        <v>5790</v>
      </c>
      <c r="D4767" s="6"/>
      <c r="E4767" s="6"/>
      <c r="F4767" s="6">
        <f>E4767*0.05</f>
        <v>0</v>
      </c>
      <c r="G4767" s="6"/>
      <c r="H4767" s="5">
        <f>D4767-F4767</f>
        <v>0</v>
      </c>
      <c r="I4767" s="6">
        <f>+I4766+G4767-H4767</f>
        <v>512076.90249999985</v>
      </c>
      <c r="J4767" s="19" t="s">
        <v>5790</v>
      </c>
      <c r="K4767" s="7"/>
    </row>
    <row r="4768" spans="1:11" x14ac:dyDescent="0.2">
      <c r="A4768" s="105">
        <v>43580</v>
      </c>
      <c r="B4768" s="7"/>
      <c r="C4768" s="19" t="s">
        <v>6097</v>
      </c>
      <c r="D4768" s="6"/>
      <c r="E4768" s="6"/>
      <c r="F4768" s="6">
        <f>E4768*0.05</f>
        <v>0</v>
      </c>
      <c r="G4768" s="6">
        <v>554071.31000000006</v>
      </c>
      <c r="H4768" s="5">
        <f>D4768-F4768</f>
        <v>0</v>
      </c>
      <c r="I4768" s="6">
        <f>+I4767+G4768-H4768</f>
        <v>1066148.2124999999</v>
      </c>
      <c r="J4768" s="19"/>
      <c r="K4768" s="7"/>
    </row>
    <row r="4769" spans="1:11" x14ac:dyDescent="0.2">
      <c r="A4769" s="105">
        <v>43580</v>
      </c>
      <c r="B4769" s="7"/>
      <c r="C4769" s="20" t="s">
        <v>6786</v>
      </c>
      <c r="D4769" s="6"/>
      <c r="E4769" s="6"/>
      <c r="F4769" s="6">
        <f>E4769*0.05</f>
        <v>0</v>
      </c>
      <c r="G4769" s="6">
        <v>15000</v>
      </c>
      <c r="H4769" s="5">
        <f>D4769-F4769</f>
        <v>0</v>
      </c>
      <c r="I4769" s="6">
        <f>+I4768+G4769-H4769</f>
        <v>1081148.2124999999</v>
      </c>
      <c r="J4769" s="19"/>
      <c r="K4769" s="7"/>
    </row>
    <row r="4770" spans="1:11" x14ac:dyDescent="0.2">
      <c r="A4770" s="105">
        <v>43580</v>
      </c>
      <c r="B4770" s="7">
        <v>9060</v>
      </c>
      <c r="C4770" s="19" t="s">
        <v>5550</v>
      </c>
      <c r="D4770" s="6">
        <v>25033.98</v>
      </c>
      <c r="E4770" s="6">
        <v>25033.98</v>
      </c>
      <c r="F4770" s="6">
        <f>E4770*0.05</f>
        <v>1251.6990000000001</v>
      </c>
      <c r="G4770" s="6"/>
      <c r="H4770" s="31">
        <f>D4770-F4770</f>
        <v>23782.280999999999</v>
      </c>
      <c r="I4770" s="6">
        <f>+I4769+G4770-H4770</f>
        <v>1057365.9314999999</v>
      </c>
      <c r="J4770" s="19" t="s">
        <v>48</v>
      </c>
      <c r="K4770" s="7" t="s">
        <v>5606</v>
      </c>
    </row>
    <row r="4771" spans="1:11" x14ac:dyDescent="0.2">
      <c r="A4771" s="105">
        <v>43581</v>
      </c>
      <c r="B4771" s="7">
        <v>9061</v>
      </c>
      <c r="C4771" s="20" t="s">
        <v>5732</v>
      </c>
      <c r="D4771" s="6">
        <v>20000</v>
      </c>
      <c r="E4771" s="6"/>
      <c r="F4771" s="6">
        <f>E4771*0.05</f>
        <v>0</v>
      </c>
      <c r="G4771" s="6"/>
      <c r="H4771" s="31">
        <f>D4771-F4771</f>
        <v>20000</v>
      </c>
      <c r="I4771" s="6">
        <f>+I4770+G4771-H4771</f>
        <v>1037365.9314999999</v>
      </c>
      <c r="J4771" s="19" t="s">
        <v>6798</v>
      </c>
      <c r="K4771" s="7" t="s">
        <v>5606</v>
      </c>
    </row>
    <row r="4772" spans="1:11" x14ac:dyDescent="0.2">
      <c r="A4772" s="105">
        <v>43581</v>
      </c>
      <c r="B4772" s="7">
        <v>9062</v>
      </c>
      <c r="C4772" s="19" t="s">
        <v>5790</v>
      </c>
      <c r="D4772" s="6"/>
      <c r="E4772" s="6"/>
      <c r="F4772" s="6">
        <f>E4772*0.05</f>
        <v>0</v>
      </c>
      <c r="G4772" s="6"/>
      <c r="H4772" s="5">
        <f>D4772-F4772</f>
        <v>0</v>
      </c>
      <c r="I4772" s="6">
        <f>+I4771+G4772-H4772</f>
        <v>1037365.9314999999</v>
      </c>
      <c r="J4772" s="19" t="s">
        <v>5790</v>
      </c>
      <c r="K4772" s="7"/>
    </row>
    <row r="4773" spans="1:11" x14ac:dyDescent="0.2">
      <c r="A4773" s="105">
        <v>43581</v>
      </c>
      <c r="B4773" s="7">
        <v>9063</v>
      </c>
      <c r="C4773" s="19" t="s">
        <v>6343</v>
      </c>
      <c r="D4773" s="6">
        <v>7600</v>
      </c>
      <c r="E4773" s="6"/>
      <c r="F4773" s="6">
        <f>E4773*0.05</f>
        <v>0</v>
      </c>
      <c r="G4773" s="6"/>
      <c r="H4773" s="31">
        <f>D4773-F4773</f>
        <v>7600</v>
      </c>
      <c r="I4773" s="6">
        <f>+I4772+G4773-H4773</f>
        <v>1029765.9314999999</v>
      </c>
      <c r="J4773" s="19" t="s">
        <v>6798</v>
      </c>
      <c r="K4773" s="34" t="s">
        <v>5606</v>
      </c>
    </row>
    <row r="4774" spans="1:11" x14ac:dyDescent="0.2">
      <c r="A4774" s="105">
        <v>43581</v>
      </c>
      <c r="B4774" s="7">
        <v>9064</v>
      </c>
      <c r="C4774" s="19" t="s">
        <v>6592</v>
      </c>
      <c r="D4774" s="6">
        <v>15400</v>
      </c>
      <c r="E4774" s="6"/>
      <c r="F4774" s="6">
        <f>E4774*0.05</f>
        <v>0</v>
      </c>
      <c r="G4774" s="6"/>
      <c r="H4774" s="31">
        <f>D4774-F4774</f>
        <v>15400</v>
      </c>
      <c r="I4774" s="6">
        <f>+I4773+G4774-H4774</f>
        <v>1014365.9314999999</v>
      </c>
      <c r="J4774" s="19" t="s">
        <v>6700</v>
      </c>
      <c r="K4774" s="34" t="s">
        <v>5606</v>
      </c>
    </row>
    <row r="4775" spans="1:11" x14ac:dyDescent="0.2">
      <c r="A4775" s="105">
        <v>43581</v>
      </c>
      <c r="B4775" s="7">
        <v>9065</v>
      </c>
      <c r="C4775" s="20" t="s">
        <v>71</v>
      </c>
      <c r="D4775" s="6">
        <v>47325</v>
      </c>
      <c r="E4775" s="6">
        <v>47325</v>
      </c>
      <c r="F4775" s="6">
        <v>2250</v>
      </c>
      <c r="G4775" s="6"/>
      <c r="H4775" s="31">
        <f>D4775-F4775</f>
        <v>45075</v>
      </c>
      <c r="I4775" s="6">
        <f>+I4774+G4775-H4775</f>
        <v>969290.93149999995</v>
      </c>
      <c r="J4775" s="19" t="s">
        <v>5941</v>
      </c>
      <c r="K4775" s="34" t="s">
        <v>5606</v>
      </c>
    </row>
    <row r="4776" spans="1:11" x14ac:dyDescent="0.2">
      <c r="A4776" s="105">
        <v>43581</v>
      </c>
      <c r="B4776" s="7"/>
      <c r="C4776" s="20" t="s">
        <v>6213</v>
      </c>
      <c r="D4776" s="6">
        <v>326431</v>
      </c>
      <c r="E4776" s="6"/>
      <c r="F4776" s="6"/>
      <c r="G4776" s="6"/>
      <c r="H4776" s="31">
        <f>D4776-F4776</f>
        <v>326431</v>
      </c>
      <c r="I4776" s="6">
        <f>+I4775+G4776-H4776</f>
        <v>642859.93149999995</v>
      </c>
      <c r="J4776" s="19"/>
      <c r="K4776" s="7" t="s">
        <v>5606</v>
      </c>
    </row>
    <row r="4777" spans="1:11" x14ac:dyDescent="0.2">
      <c r="A4777" s="105">
        <v>43581</v>
      </c>
      <c r="B4777" s="7">
        <v>30493</v>
      </c>
      <c r="C4777" s="20" t="s">
        <v>821</v>
      </c>
      <c r="D4777" s="6">
        <v>6825</v>
      </c>
      <c r="E4777" s="6">
        <v>6825</v>
      </c>
      <c r="F4777" s="6">
        <f>E4777*0.05</f>
        <v>341.25</v>
      </c>
      <c r="G4777" s="6"/>
      <c r="H4777" s="31">
        <f>D4777-F4777</f>
        <v>6483.75</v>
      </c>
      <c r="I4777" s="6">
        <f>+I4776+G4777-H4777</f>
        <v>636376.18149999995</v>
      </c>
      <c r="J4777" s="19" t="s">
        <v>6847</v>
      </c>
      <c r="K4777" s="7" t="s">
        <v>5606</v>
      </c>
    </row>
    <row r="4778" spans="1:11" x14ac:dyDescent="0.2">
      <c r="A4778" s="105">
        <v>43581</v>
      </c>
      <c r="B4778" s="7"/>
      <c r="C4778" s="20" t="s">
        <v>6846</v>
      </c>
      <c r="D4778" s="6"/>
      <c r="E4778" s="6"/>
      <c r="F4778" s="6"/>
      <c r="G4778" s="6">
        <v>27266</v>
      </c>
      <c r="H4778" s="31">
        <f>D4778-F4778</f>
        <v>0</v>
      </c>
      <c r="I4778" s="6">
        <f>+I4777+G4778-H4778</f>
        <v>663642.18149999995</v>
      </c>
      <c r="J4778" s="19"/>
      <c r="K4778" s="7"/>
    </row>
    <row r="4779" spans="1:11" x14ac:dyDescent="0.2">
      <c r="A4779" s="105"/>
      <c r="B4779" s="7"/>
      <c r="C4779" s="19" t="s">
        <v>6318</v>
      </c>
      <c r="D4779" s="6">
        <v>1550.85</v>
      </c>
      <c r="E4779" s="6"/>
      <c r="F4779" s="6"/>
      <c r="G4779" s="6"/>
      <c r="H4779" s="31">
        <f>D4779-F4779</f>
        <v>1550.85</v>
      </c>
      <c r="I4779" s="6">
        <f>+I4778+G4779-H4779</f>
        <v>662091.33149999997</v>
      </c>
      <c r="J4779" s="19"/>
      <c r="K4779" s="7"/>
    </row>
    <row r="4780" spans="1:11" ht="15" x14ac:dyDescent="0.25">
      <c r="A4780" s="105"/>
      <c r="B4780" s="7"/>
      <c r="C4780" s="112" t="s">
        <v>6845</v>
      </c>
      <c r="D4780" s="6"/>
      <c r="E4780" s="6"/>
      <c r="F4780" s="6"/>
      <c r="G4780" s="6"/>
      <c r="H4780" s="5">
        <f>D4780-F4780</f>
        <v>0</v>
      </c>
      <c r="I4780" s="13">
        <f>+I4779+G4780-H4780</f>
        <v>662091.33149999997</v>
      </c>
      <c r="J4780" s="19"/>
      <c r="K4780" s="7"/>
    </row>
    <row r="4781" spans="1:11" x14ac:dyDescent="0.2">
      <c r="A4781" s="105">
        <v>43587</v>
      </c>
      <c r="B4781" s="18">
        <v>9066</v>
      </c>
      <c r="C4781" s="114" t="s">
        <v>6844</v>
      </c>
      <c r="D4781" s="74">
        <v>25885.43</v>
      </c>
      <c r="E4781" s="6"/>
      <c r="F4781" s="6">
        <f>E4781*0.05</f>
        <v>0</v>
      </c>
      <c r="G4781" s="6"/>
      <c r="H4781" s="31">
        <f>D4781-F4781</f>
        <v>25885.43</v>
      </c>
      <c r="I4781" s="6">
        <f>+I4780+G4781-H4781</f>
        <v>636205.90149999992</v>
      </c>
      <c r="J4781" s="20" t="s">
        <v>5790</v>
      </c>
      <c r="K4781" s="87" t="s">
        <v>5789</v>
      </c>
    </row>
    <row r="4782" spans="1:11" x14ac:dyDescent="0.2">
      <c r="A4782" s="105">
        <v>43587</v>
      </c>
      <c r="B4782" s="7">
        <v>9067</v>
      </c>
      <c r="C4782" s="20" t="s">
        <v>2921</v>
      </c>
      <c r="D4782" s="6">
        <v>17700</v>
      </c>
      <c r="E4782" s="109">
        <f>7500+7500</f>
        <v>15000</v>
      </c>
      <c r="F4782" s="6">
        <f>E4782*0.05</f>
        <v>750</v>
      </c>
      <c r="G4782" s="6"/>
      <c r="H4782" s="31">
        <f>D4782-F4782</f>
        <v>16950</v>
      </c>
      <c r="I4782" s="6">
        <f>+I4781+G4782-H4782</f>
        <v>619255.90149999992</v>
      </c>
      <c r="J4782" s="20" t="s">
        <v>5941</v>
      </c>
      <c r="K4782" s="34" t="s">
        <v>5606</v>
      </c>
    </row>
    <row r="4783" spans="1:11" x14ac:dyDescent="0.2">
      <c r="A4783" s="105">
        <v>43587</v>
      </c>
      <c r="B4783" s="7">
        <v>9068</v>
      </c>
      <c r="C4783" s="19" t="s">
        <v>5337</v>
      </c>
      <c r="D4783" s="6">
        <v>10849.99</v>
      </c>
      <c r="E4783" s="6">
        <v>9446.6</v>
      </c>
      <c r="F4783" s="6">
        <f>E4783*0.05</f>
        <v>472.33000000000004</v>
      </c>
      <c r="G4783" s="6"/>
      <c r="H4783" s="31">
        <f>D4783-F4783</f>
        <v>10377.66</v>
      </c>
      <c r="I4783" s="6">
        <f>+I4782+G4783-H4783</f>
        <v>608878.24149999989</v>
      </c>
      <c r="J4783" s="19" t="s">
        <v>5960</v>
      </c>
      <c r="K4783" s="34" t="s">
        <v>5606</v>
      </c>
    </row>
    <row r="4784" spans="1:11" x14ac:dyDescent="0.2">
      <c r="A4784" s="105">
        <v>43587</v>
      </c>
      <c r="B4784" s="7">
        <v>9069</v>
      </c>
      <c r="C4784" s="20" t="s">
        <v>5790</v>
      </c>
      <c r="D4784" s="6"/>
      <c r="E4784" s="6"/>
      <c r="F4784" s="6">
        <f>E4784*0.05</f>
        <v>0</v>
      </c>
      <c r="G4784" s="6"/>
      <c r="H4784" s="5">
        <f>D4784-F4784</f>
        <v>0</v>
      </c>
      <c r="I4784" s="6">
        <f>+I4783+G4784-H4784</f>
        <v>608878.24149999989</v>
      </c>
      <c r="J4784" s="20" t="s">
        <v>5790</v>
      </c>
      <c r="K4784" s="34" t="s">
        <v>5789</v>
      </c>
    </row>
    <row r="4785" spans="1:11" x14ac:dyDescent="0.2">
      <c r="A4785" s="105">
        <v>43587</v>
      </c>
      <c r="B4785" s="7">
        <v>9070</v>
      </c>
      <c r="C4785" s="19" t="s">
        <v>5898</v>
      </c>
      <c r="D4785" s="6">
        <v>800</v>
      </c>
      <c r="E4785" s="6"/>
      <c r="F4785" s="6">
        <f>E4785*0.05</f>
        <v>0</v>
      </c>
      <c r="G4785" s="6"/>
      <c r="H4785" s="31">
        <f>D4785-F4785</f>
        <v>800</v>
      </c>
      <c r="I4785" s="6">
        <f>+I4784+G4785-H4785</f>
        <v>608078.24149999989</v>
      </c>
      <c r="J4785" s="19" t="s">
        <v>6080</v>
      </c>
      <c r="K4785" s="34" t="s">
        <v>5606</v>
      </c>
    </row>
    <row r="4786" spans="1:11" x14ac:dyDescent="0.2">
      <c r="A4786" s="105">
        <v>43587</v>
      </c>
      <c r="B4786" s="7">
        <v>9071</v>
      </c>
      <c r="C4786" s="19" t="s">
        <v>6377</v>
      </c>
      <c r="D4786" s="6">
        <v>10000</v>
      </c>
      <c r="E4786" s="6"/>
      <c r="F4786" s="6">
        <f>E4786*0.05</f>
        <v>0</v>
      </c>
      <c r="G4786" s="6"/>
      <c r="H4786" s="31">
        <f>D4786-F4786</f>
        <v>10000</v>
      </c>
      <c r="I4786" s="6">
        <f>+I4785+G4786-H4786</f>
        <v>598078.24149999989</v>
      </c>
      <c r="J4786" s="19" t="s">
        <v>6400</v>
      </c>
      <c r="K4786" s="34" t="s">
        <v>5606</v>
      </c>
    </row>
    <row r="4787" spans="1:11" x14ac:dyDescent="0.2">
      <c r="A4787" s="105">
        <v>43587</v>
      </c>
      <c r="B4787" s="7">
        <v>9072</v>
      </c>
      <c r="C4787" s="19" t="s">
        <v>267</v>
      </c>
      <c r="D4787" s="6">
        <v>3000</v>
      </c>
      <c r="E4787" s="6">
        <v>3000</v>
      </c>
      <c r="F4787" s="6">
        <v>123</v>
      </c>
      <c r="G4787" s="6"/>
      <c r="H4787" s="31">
        <f>D4787-F4787</f>
        <v>2877</v>
      </c>
      <c r="I4787" s="6">
        <f>+I4786+G4787-H4787</f>
        <v>595201.24149999989</v>
      </c>
      <c r="J4787" s="19" t="s">
        <v>6843</v>
      </c>
      <c r="K4787" s="34" t="s">
        <v>5606</v>
      </c>
    </row>
    <row r="4788" spans="1:11" x14ac:dyDescent="0.2">
      <c r="A4788" s="105">
        <v>43588</v>
      </c>
      <c r="B4788" s="7">
        <v>9073</v>
      </c>
      <c r="C4788" s="19" t="s">
        <v>6842</v>
      </c>
      <c r="D4788" s="6">
        <v>21000</v>
      </c>
      <c r="E4788" s="6">
        <v>21000</v>
      </c>
      <c r="F4788" s="6">
        <v>2100</v>
      </c>
      <c r="G4788" s="6"/>
      <c r="H4788" s="31">
        <f>D4788-F4788</f>
        <v>18900</v>
      </c>
      <c r="I4788" s="6">
        <f>+I4787+G4788-H4788</f>
        <v>576301.24149999989</v>
      </c>
      <c r="J4788" s="19" t="s">
        <v>6841</v>
      </c>
      <c r="K4788" s="34" t="s">
        <v>5606</v>
      </c>
    </row>
    <row r="4789" spans="1:11" x14ac:dyDescent="0.2">
      <c r="A4789" s="105">
        <v>43588</v>
      </c>
      <c r="B4789" s="7">
        <v>9074</v>
      </c>
      <c r="C4789" s="19" t="s">
        <v>6840</v>
      </c>
      <c r="D4789" s="6">
        <v>33485</v>
      </c>
      <c r="E4789" s="6">
        <v>33485</v>
      </c>
      <c r="F4789" s="6">
        <f>E4789*0.05</f>
        <v>1674.25</v>
      </c>
      <c r="G4789" s="6"/>
      <c r="H4789" s="31">
        <f>D4789-F4789</f>
        <v>31810.75</v>
      </c>
      <c r="I4789" s="6">
        <f>+I4788+G4789-H4789</f>
        <v>544490.49149999989</v>
      </c>
      <c r="J4789" s="19" t="s">
        <v>6839</v>
      </c>
      <c r="K4789" s="34" t="s">
        <v>5606</v>
      </c>
    </row>
    <row r="4790" spans="1:11" x14ac:dyDescent="0.2">
      <c r="A4790" s="105">
        <v>43588</v>
      </c>
      <c r="B4790" s="7">
        <v>9075</v>
      </c>
      <c r="C4790" s="19" t="s">
        <v>71</v>
      </c>
      <c r="D4790" s="6">
        <v>39825</v>
      </c>
      <c r="E4790" s="6">
        <v>33750</v>
      </c>
      <c r="F4790" s="6">
        <f>E4790*0.05</f>
        <v>1687.5</v>
      </c>
      <c r="G4790" s="6"/>
      <c r="H4790" s="31">
        <f>D4790-F4790</f>
        <v>38137.5</v>
      </c>
      <c r="I4790" s="6">
        <f>+I4789+G4790-H4790</f>
        <v>506352.99149999989</v>
      </c>
      <c r="J4790" s="19" t="s">
        <v>6838</v>
      </c>
      <c r="K4790" s="34" t="s">
        <v>5606</v>
      </c>
    </row>
    <row r="4791" spans="1:11" x14ac:dyDescent="0.2">
      <c r="A4791" s="105">
        <v>43588</v>
      </c>
      <c r="B4791" s="7">
        <v>9076</v>
      </c>
      <c r="C4791" s="19" t="s">
        <v>5790</v>
      </c>
      <c r="D4791" s="6"/>
      <c r="E4791" s="6"/>
      <c r="F4791" s="6">
        <f>E4791*0.05</f>
        <v>0</v>
      </c>
      <c r="G4791" s="6"/>
      <c r="H4791" s="5">
        <f>D4791-F4791</f>
        <v>0</v>
      </c>
      <c r="I4791" s="6">
        <f>+I4790+G4791-H4791</f>
        <v>506352.99149999989</v>
      </c>
      <c r="J4791" s="19" t="s">
        <v>5790</v>
      </c>
      <c r="K4791" s="34" t="s">
        <v>5789</v>
      </c>
    </row>
    <row r="4792" spans="1:11" x14ac:dyDescent="0.2">
      <c r="A4792" s="105">
        <v>43588</v>
      </c>
      <c r="B4792" s="7">
        <v>9077</v>
      </c>
      <c r="C4792" s="19" t="s">
        <v>6837</v>
      </c>
      <c r="D4792" s="6">
        <v>12000</v>
      </c>
      <c r="E4792" s="6"/>
      <c r="F4792" s="6">
        <f>E4792*0.05</f>
        <v>0</v>
      </c>
      <c r="G4792" s="6"/>
      <c r="H4792" s="31">
        <f>D4792-F4792</f>
        <v>12000</v>
      </c>
      <c r="I4792" s="6">
        <f>+I4791+G4792-H4792</f>
        <v>494352.99149999989</v>
      </c>
      <c r="J4792" s="19" t="s">
        <v>6836</v>
      </c>
      <c r="K4792" s="34" t="s">
        <v>5606</v>
      </c>
    </row>
    <row r="4793" spans="1:11" x14ac:dyDescent="0.2">
      <c r="A4793" s="105">
        <v>43588</v>
      </c>
      <c r="B4793" s="7">
        <v>120344</v>
      </c>
      <c r="C4793" s="20" t="s">
        <v>821</v>
      </c>
      <c r="D4793" s="6">
        <v>100000</v>
      </c>
      <c r="E4793" s="6">
        <v>97679.98</v>
      </c>
      <c r="F4793" s="6">
        <f>E4793*0.05</f>
        <v>4883.9989999999998</v>
      </c>
      <c r="G4793" s="6"/>
      <c r="H4793" s="31">
        <f>D4793-F4793</f>
        <v>95116.001000000004</v>
      </c>
      <c r="I4793" s="6">
        <f>+I4792+G4793-H4793</f>
        <v>399236.9904999999</v>
      </c>
      <c r="J4793" s="20" t="s">
        <v>2156</v>
      </c>
      <c r="K4793" s="34" t="s">
        <v>5606</v>
      </c>
    </row>
    <row r="4794" spans="1:11" x14ac:dyDescent="0.2">
      <c r="A4794" s="105">
        <v>43588</v>
      </c>
      <c r="B4794" s="7">
        <v>580002</v>
      </c>
      <c r="C4794" s="20" t="s">
        <v>6835</v>
      </c>
      <c r="D4794" s="6">
        <v>2500</v>
      </c>
      <c r="E4794" s="6"/>
      <c r="F4794" s="6"/>
      <c r="G4794" s="6"/>
      <c r="H4794" s="31">
        <f>D4794-F4794</f>
        <v>2500</v>
      </c>
      <c r="I4794" s="6">
        <f>+I4793+G4794-H4794</f>
        <v>396736.9904999999</v>
      </c>
      <c r="J4794" s="20" t="s">
        <v>6834</v>
      </c>
      <c r="K4794" s="34" t="s">
        <v>5606</v>
      </c>
    </row>
    <row r="4795" spans="1:11" x14ac:dyDescent="0.2">
      <c r="A4795" s="105">
        <v>43588</v>
      </c>
      <c r="B4795" s="7">
        <v>9078</v>
      </c>
      <c r="C4795" s="19" t="s">
        <v>6824</v>
      </c>
      <c r="D4795" s="6">
        <v>4500</v>
      </c>
      <c r="E4795" s="6">
        <v>4500</v>
      </c>
      <c r="F4795" s="6">
        <v>450</v>
      </c>
      <c r="G4795" s="6"/>
      <c r="H4795" s="31">
        <f>D4795-F4795</f>
        <v>4050</v>
      </c>
      <c r="I4795" s="6">
        <f>+I4794+G4795-H4795</f>
        <v>392686.9904999999</v>
      </c>
      <c r="J4795" s="19" t="s">
        <v>6833</v>
      </c>
      <c r="K4795" s="34" t="s">
        <v>5606</v>
      </c>
    </row>
    <row r="4796" spans="1:11" x14ac:dyDescent="0.2">
      <c r="A4796" s="105">
        <v>43591</v>
      </c>
      <c r="B4796" s="7">
        <v>9079</v>
      </c>
      <c r="C4796" s="19" t="s">
        <v>6077</v>
      </c>
      <c r="D4796" s="6">
        <v>800</v>
      </c>
      <c r="E4796" s="6"/>
      <c r="F4796" s="6">
        <f>E4796*0.05</f>
        <v>0</v>
      </c>
      <c r="G4796" s="6"/>
      <c r="H4796" s="31">
        <f>D4796-F4796</f>
        <v>800</v>
      </c>
      <c r="I4796" s="6">
        <f>+I4795+G4796-H4796</f>
        <v>391886.9904999999</v>
      </c>
      <c r="J4796" s="19" t="s">
        <v>6832</v>
      </c>
      <c r="K4796" s="34" t="s">
        <v>5606</v>
      </c>
    </row>
    <row r="4797" spans="1:11" x14ac:dyDescent="0.2">
      <c r="A4797" s="105">
        <v>43591</v>
      </c>
      <c r="B4797" s="7">
        <v>9080</v>
      </c>
      <c r="C4797" s="19" t="s">
        <v>5550</v>
      </c>
      <c r="D4797" s="6">
        <v>45081.35</v>
      </c>
      <c r="E4797" s="6">
        <v>45081.35</v>
      </c>
      <c r="F4797" s="6">
        <v>2254.06</v>
      </c>
      <c r="G4797" s="6"/>
      <c r="H4797" s="31">
        <f>D4797-F4797</f>
        <v>42827.29</v>
      </c>
      <c r="I4797" s="6">
        <f>+I4796+G4797-H4797</f>
        <v>349059.70049999992</v>
      </c>
      <c r="J4797" s="19" t="s">
        <v>48</v>
      </c>
      <c r="K4797" s="34" t="s">
        <v>5606</v>
      </c>
    </row>
    <row r="4798" spans="1:11" x14ac:dyDescent="0.2">
      <c r="A4798" s="105">
        <v>43591</v>
      </c>
      <c r="B4798" s="7">
        <v>9081</v>
      </c>
      <c r="C4798" s="19" t="s">
        <v>6831</v>
      </c>
      <c r="D4798" s="6">
        <v>3000</v>
      </c>
      <c r="E4798" s="6">
        <v>3000</v>
      </c>
      <c r="F4798" s="6">
        <f>E4798*0.05</f>
        <v>150</v>
      </c>
      <c r="G4798" s="6"/>
      <c r="H4798" s="31">
        <f>D4798-F4798</f>
        <v>2850</v>
      </c>
      <c r="I4798" s="6">
        <f>+I4797+G4798-H4798</f>
        <v>346209.70049999992</v>
      </c>
      <c r="J4798" s="19" t="s">
        <v>6830</v>
      </c>
      <c r="K4798" s="34" t="s">
        <v>5606</v>
      </c>
    </row>
    <row r="4799" spans="1:11" x14ac:dyDescent="0.2">
      <c r="A4799" s="105">
        <v>43593</v>
      </c>
      <c r="B4799" s="7">
        <v>9082</v>
      </c>
      <c r="C4799" s="19" t="s">
        <v>6484</v>
      </c>
      <c r="D4799" s="6">
        <v>2124</v>
      </c>
      <c r="E4799" s="6">
        <v>1800</v>
      </c>
      <c r="F4799" s="6">
        <f>E4799*0.05</f>
        <v>90</v>
      </c>
      <c r="G4799" s="6"/>
      <c r="H4799" s="31">
        <f>D4799-F4799</f>
        <v>2034</v>
      </c>
      <c r="I4799" s="6">
        <f>+I4798+G4799-H4799</f>
        <v>344175.70049999992</v>
      </c>
      <c r="J4799" s="19" t="s">
        <v>6574</v>
      </c>
      <c r="K4799" s="34" t="s">
        <v>5606</v>
      </c>
    </row>
    <row r="4800" spans="1:11" x14ac:dyDescent="0.2">
      <c r="A4800" s="105">
        <v>43595</v>
      </c>
      <c r="B4800" s="7">
        <v>9083</v>
      </c>
      <c r="C4800" s="19" t="s">
        <v>6407</v>
      </c>
      <c r="D4800" s="6">
        <v>37830.800000000003</v>
      </c>
      <c r="E4800" s="6">
        <v>32060</v>
      </c>
      <c r="F4800" s="6">
        <f>E4800*0.05</f>
        <v>1603</v>
      </c>
      <c r="G4800" s="6"/>
      <c r="H4800" s="31">
        <f>D4800-F4800</f>
        <v>36227.800000000003</v>
      </c>
      <c r="I4800" s="6">
        <f>+I4799+G4800-H4800</f>
        <v>307947.90049999993</v>
      </c>
      <c r="J4800" s="19" t="s">
        <v>6732</v>
      </c>
      <c r="K4800" s="34" t="s">
        <v>5606</v>
      </c>
    </row>
    <row r="4801" spans="1:11" x14ac:dyDescent="0.2">
      <c r="A4801" s="105">
        <v>43595</v>
      </c>
      <c r="B4801" s="7">
        <v>70570</v>
      </c>
      <c r="C4801" s="19" t="s">
        <v>6063</v>
      </c>
      <c r="D4801" s="6">
        <v>41594.92</v>
      </c>
      <c r="E4801" s="6">
        <f>11504.17+28056</f>
        <v>39560.17</v>
      </c>
      <c r="F4801" s="6">
        <f>E4801*0.05</f>
        <v>1978.0084999999999</v>
      </c>
      <c r="G4801" s="6"/>
      <c r="H4801" s="31">
        <f>D4801-F4801</f>
        <v>39616.911500000002</v>
      </c>
      <c r="I4801" s="6">
        <f>+I4800+G4801-H4801</f>
        <v>268330.98899999994</v>
      </c>
      <c r="J4801" s="19" t="s">
        <v>4256</v>
      </c>
      <c r="K4801" s="34" t="s">
        <v>5606</v>
      </c>
    </row>
    <row r="4802" spans="1:11" x14ac:dyDescent="0.2">
      <c r="A4802" s="105">
        <v>43598</v>
      </c>
      <c r="B4802" s="7">
        <v>9084</v>
      </c>
      <c r="C4802" s="19" t="s">
        <v>5790</v>
      </c>
      <c r="D4802" s="6"/>
      <c r="E4802" s="6"/>
      <c r="F4802" s="6">
        <f>E4802*0.05</f>
        <v>0</v>
      </c>
      <c r="G4802" s="6"/>
      <c r="H4802" s="5">
        <f>D4802-F4802</f>
        <v>0</v>
      </c>
      <c r="I4802" s="6">
        <f>+I4801+G4802-H4802</f>
        <v>268330.98899999994</v>
      </c>
      <c r="J4802" s="19" t="s">
        <v>5790</v>
      </c>
      <c r="K4802" s="34" t="s">
        <v>5789</v>
      </c>
    </row>
    <row r="4803" spans="1:11" x14ac:dyDescent="0.2">
      <c r="A4803" s="105">
        <v>43598</v>
      </c>
      <c r="B4803" s="7">
        <v>9085</v>
      </c>
      <c r="C4803" s="19" t="s">
        <v>5790</v>
      </c>
      <c r="D4803" s="6"/>
      <c r="E4803" s="6"/>
      <c r="F4803" s="6">
        <f>E4803*0.05</f>
        <v>0</v>
      </c>
      <c r="G4803" s="6"/>
      <c r="H4803" s="5">
        <f>D4803-F4803</f>
        <v>0</v>
      </c>
      <c r="I4803" s="6">
        <f>+I4802+G4803-H4803</f>
        <v>268330.98899999994</v>
      </c>
      <c r="J4803" s="20" t="s">
        <v>5790</v>
      </c>
      <c r="K4803" s="34" t="s">
        <v>5789</v>
      </c>
    </row>
    <row r="4804" spans="1:11" x14ac:dyDescent="0.2">
      <c r="A4804" s="105">
        <v>43598</v>
      </c>
      <c r="B4804" s="7">
        <v>9086</v>
      </c>
      <c r="C4804" s="19" t="s">
        <v>6829</v>
      </c>
      <c r="D4804" s="6">
        <v>11328</v>
      </c>
      <c r="E4804" s="6">
        <v>9600</v>
      </c>
      <c r="F4804" s="6">
        <f>E4804*0.05</f>
        <v>480</v>
      </c>
      <c r="G4804" s="6"/>
      <c r="H4804" s="31">
        <f>D4804-F4804</f>
        <v>10848</v>
      </c>
      <c r="I4804" s="6">
        <f>+I4803+G4804-H4804</f>
        <v>257482.98899999994</v>
      </c>
      <c r="J4804" s="19" t="s">
        <v>6828</v>
      </c>
      <c r="K4804" s="34" t="s">
        <v>5606</v>
      </c>
    </row>
    <row r="4805" spans="1:11" x14ac:dyDescent="0.2">
      <c r="A4805" s="105">
        <v>43599</v>
      </c>
      <c r="B4805" s="7">
        <v>9087</v>
      </c>
      <c r="C4805" s="19" t="s">
        <v>6592</v>
      </c>
      <c r="D4805" s="6">
        <v>2200</v>
      </c>
      <c r="E4805" s="6"/>
      <c r="F4805" s="6">
        <f>E4805*0.05</f>
        <v>0</v>
      </c>
      <c r="G4805" s="6"/>
      <c r="H4805" s="31">
        <f>D4805-F4805</f>
        <v>2200</v>
      </c>
      <c r="I4805" s="6">
        <f>+I4804+G4805-H4805</f>
        <v>255282.98899999994</v>
      </c>
      <c r="J4805" s="19" t="s">
        <v>6827</v>
      </c>
      <c r="K4805" s="34" t="s">
        <v>5606</v>
      </c>
    </row>
    <row r="4806" spans="1:11" x14ac:dyDescent="0.2">
      <c r="A4806" s="105">
        <v>43599</v>
      </c>
      <c r="B4806" s="7">
        <v>9088</v>
      </c>
      <c r="C4806" s="19" t="s">
        <v>6385</v>
      </c>
      <c r="D4806" s="6">
        <v>11720</v>
      </c>
      <c r="E4806" s="6">
        <v>11720</v>
      </c>
      <c r="F4806" s="6">
        <f>E4806*0.05</f>
        <v>586</v>
      </c>
      <c r="G4806" s="6"/>
      <c r="H4806" s="31">
        <f>D4806-F4806</f>
        <v>11134</v>
      </c>
      <c r="I4806" s="6">
        <f>+I4805+G4806-H4806</f>
        <v>244148.98899999994</v>
      </c>
      <c r="J4806" s="19" t="s">
        <v>6826</v>
      </c>
      <c r="K4806" s="34" t="s">
        <v>5606</v>
      </c>
    </row>
    <row r="4807" spans="1:11" x14ac:dyDescent="0.2">
      <c r="A4807" s="105">
        <v>43599</v>
      </c>
      <c r="B4807" s="7">
        <v>9089</v>
      </c>
      <c r="C4807" s="19" t="s">
        <v>6486</v>
      </c>
      <c r="D4807" s="6">
        <v>4950</v>
      </c>
      <c r="E4807" s="6">
        <v>4950</v>
      </c>
      <c r="F4807" s="6">
        <v>495</v>
      </c>
      <c r="G4807" s="6"/>
      <c r="H4807" s="31">
        <f>D4807-F4807</f>
        <v>4455</v>
      </c>
      <c r="I4807" s="6">
        <f>+I4806+G4807-H4807</f>
        <v>239693.98899999994</v>
      </c>
      <c r="J4807" s="19" t="s">
        <v>6825</v>
      </c>
      <c r="K4807" s="34" t="s">
        <v>5606</v>
      </c>
    </row>
    <row r="4808" spans="1:11" x14ac:dyDescent="0.2">
      <c r="A4808" s="105">
        <v>43600</v>
      </c>
      <c r="B4808" s="7">
        <v>9090</v>
      </c>
      <c r="C4808" s="19" t="s">
        <v>5790</v>
      </c>
      <c r="D4808" s="6"/>
      <c r="E4808" s="6"/>
      <c r="F4808" s="6">
        <f>E4808*0.05</f>
        <v>0</v>
      </c>
      <c r="G4808" s="6"/>
      <c r="H4808" s="5">
        <f>D4808-F4808</f>
        <v>0</v>
      </c>
      <c r="I4808" s="6">
        <f>+I4807+G4808-H4808</f>
        <v>239693.98899999994</v>
      </c>
      <c r="J4808" s="19" t="s">
        <v>5790</v>
      </c>
      <c r="K4808" s="34" t="s">
        <v>5789</v>
      </c>
    </row>
    <row r="4809" spans="1:11" x14ac:dyDescent="0.2">
      <c r="A4809" s="105">
        <v>43600</v>
      </c>
      <c r="B4809" s="7">
        <v>9091</v>
      </c>
      <c r="C4809" s="19" t="s">
        <v>6824</v>
      </c>
      <c r="D4809" s="6">
        <v>5500</v>
      </c>
      <c r="E4809" s="6">
        <v>5500</v>
      </c>
      <c r="F4809" s="6">
        <f>E4809*0.05</f>
        <v>275</v>
      </c>
      <c r="G4809" s="6"/>
      <c r="H4809" s="31">
        <f>D4809-F4809</f>
        <v>5225</v>
      </c>
      <c r="I4809" s="6">
        <f>+I4808+G4809-H4809</f>
        <v>234468.98899999994</v>
      </c>
      <c r="J4809" s="19" t="s">
        <v>6823</v>
      </c>
      <c r="K4809" s="34" t="s">
        <v>5606</v>
      </c>
    </row>
    <row r="4810" spans="1:11" x14ac:dyDescent="0.2">
      <c r="A4810" s="105">
        <v>43600</v>
      </c>
      <c r="B4810" s="7">
        <v>9092</v>
      </c>
      <c r="C4810" s="19" t="s">
        <v>6822</v>
      </c>
      <c r="D4810" s="6">
        <v>2300</v>
      </c>
      <c r="E4810" s="6"/>
      <c r="F4810" s="6">
        <f>E4810*0.05</f>
        <v>0</v>
      </c>
      <c r="G4810" s="6"/>
      <c r="H4810" s="31">
        <f>D4810-F4810</f>
        <v>2300</v>
      </c>
      <c r="I4810" s="6">
        <f>+I4809+G4810-H4810</f>
        <v>232168.98899999994</v>
      </c>
      <c r="J4810" s="19" t="s">
        <v>6821</v>
      </c>
      <c r="K4810" s="34" t="s">
        <v>5606</v>
      </c>
    </row>
    <row r="4811" spans="1:11" x14ac:dyDescent="0.2">
      <c r="A4811" s="105">
        <v>43600</v>
      </c>
      <c r="B4811" s="7">
        <v>9093</v>
      </c>
      <c r="C4811" s="19" t="s">
        <v>6820</v>
      </c>
      <c r="D4811" s="6">
        <v>1500</v>
      </c>
      <c r="E4811" s="6">
        <v>1500</v>
      </c>
      <c r="F4811" s="6">
        <v>150</v>
      </c>
      <c r="G4811" s="6"/>
      <c r="H4811" s="31">
        <f>D4811-F4811</f>
        <v>1350</v>
      </c>
      <c r="I4811" s="6">
        <f>+I4810+G4811-H4811</f>
        <v>230818.98899999994</v>
      </c>
      <c r="J4811" s="19" t="s">
        <v>6819</v>
      </c>
      <c r="K4811" s="34" t="s">
        <v>5606</v>
      </c>
    </row>
    <row r="4812" spans="1:11" x14ac:dyDescent="0.2">
      <c r="A4812" s="105">
        <v>43600</v>
      </c>
      <c r="B4812" s="7">
        <v>9094</v>
      </c>
      <c r="C4812" s="19" t="s">
        <v>6456</v>
      </c>
      <c r="D4812" s="6">
        <v>12000</v>
      </c>
      <c r="E4812" s="6">
        <v>12000</v>
      </c>
      <c r="F4812" s="6">
        <v>1200</v>
      </c>
      <c r="G4812" s="6"/>
      <c r="H4812" s="31">
        <f>D4812-F4812</f>
        <v>10800</v>
      </c>
      <c r="I4812" s="6">
        <f>+I4811+G4812-H4812</f>
        <v>220018.98899999994</v>
      </c>
      <c r="J4812" s="19" t="s">
        <v>6818</v>
      </c>
      <c r="K4812" s="34" t="s">
        <v>5606</v>
      </c>
    </row>
    <row r="4813" spans="1:11" x14ac:dyDescent="0.2">
      <c r="A4813" s="105">
        <v>43600</v>
      </c>
      <c r="B4813" s="7">
        <v>9095</v>
      </c>
      <c r="C4813" s="19" t="s">
        <v>5550</v>
      </c>
      <c r="D4813" s="6">
        <v>53991.95</v>
      </c>
      <c r="E4813" s="6">
        <v>53991.95</v>
      </c>
      <c r="F4813" s="6">
        <f>E4813*0.05</f>
        <v>2699.5974999999999</v>
      </c>
      <c r="G4813" s="6"/>
      <c r="H4813" s="31">
        <f>D4813-F4813</f>
        <v>51292.352499999994</v>
      </c>
      <c r="I4813" s="6">
        <f>+I4812+G4813-H4813</f>
        <v>168726.63649999996</v>
      </c>
      <c r="J4813" s="19" t="s">
        <v>48</v>
      </c>
      <c r="K4813" s="34" t="s">
        <v>5606</v>
      </c>
    </row>
    <row r="4814" spans="1:11" x14ac:dyDescent="0.2">
      <c r="A4814" s="105">
        <v>43602</v>
      </c>
      <c r="B4814" s="7">
        <v>9096</v>
      </c>
      <c r="C4814" s="19" t="s">
        <v>6817</v>
      </c>
      <c r="D4814" s="6">
        <v>540</v>
      </c>
      <c r="E4814" s="6"/>
      <c r="F4814" s="6">
        <f>E4814*0.05</f>
        <v>0</v>
      </c>
      <c r="G4814" s="6"/>
      <c r="H4814" s="31">
        <f>D4814-F4814</f>
        <v>540</v>
      </c>
      <c r="I4814" s="6">
        <f>+I4813+G4814-H4814</f>
        <v>168186.63649999996</v>
      </c>
      <c r="J4814" s="19" t="s">
        <v>6816</v>
      </c>
      <c r="K4814" s="34" t="s">
        <v>5606</v>
      </c>
    </row>
    <row r="4815" spans="1:11" x14ac:dyDescent="0.2">
      <c r="A4815" s="105">
        <v>43607</v>
      </c>
      <c r="B4815" s="7">
        <v>9097</v>
      </c>
      <c r="C4815" s="19" t="s">
        <v>6486</v>
      </c>
      <c r="D4815" s="6">
        <v>1750</v>
      </c>
      <c r="E4815" s="6">
        <v>1750</v>
      </c>
      <c r="F4815" s="6">
        <v>175</v>
      </c>
      <c r="G4815" s="6"/>
      <c r="H4815" s="31">
        <f>D4815-F4815</f>
        <v>1575</v>
      </c>
      <c r="I4815" s="6">
        <f>+I4814+G4815-H4815</f>
        <v>166611.63649999996</v>
      </c>
      <c r="J4815" s="19" t="s">
        <v>6815</v>
      </c>
      <c r="K4815" s="34" t="s">
        <v>5606</v>
      </c>
    </row>
    <row r="4816" spans="1:11" x14ac:dyDescent="0.2">
      <c r="A4816" s="105">
        <v>43607</v>
      </c>
      <c r="B4816" s="7">
        <v>9098</v>
      </c>
      <c r="C4816" s="19" t="s">
        <v>6814</v>
      </c>
      <c r="D4816" s="6">
        <v>540</v>
      </c>
      <c r="E4816" s="6"/>
      <c r="F4816" s="6">
        <f>E4816*0.05</f>
        <v>0</v>
      </c>
      <c r="G4816" s="6"/>
      <c r="H4816" s="31">
        <f>D4816-F4816</f>
        <v>540</v>
      </c>
      <c r="I4816" s="6">
        <f>+I4815+G4816-H4816</f>
        <v>166071.63649999996</v>
      </c>
      <c r="J4816" s="19" t="s">
        <v>6813</v>
      </c>
      <c r="K4816" s="34" t="s">
        <v>5606</v>
      </c>
    </row>
    <row r="4817" spans="1:11" x14ac:dyDescent="0.2">
      <c r="A4817" s="105">
        <v>43607</v>
      </c>
      <c r="B4817" s="7">
        <v>9099</v>
      </c>
      <c r="C4817" s="19" t="s">
        <v>5898</v>
      </c>
      <c r="D4817" s="6">
        <v>1800</v>
      </c>
      <c r="E4817" s="6"/>
      <c r="F4817" s="6">
        <f>E4817*0.05</f>
        <v>0</v>
      </c>
      <c r="G4817" s="6"/>
      <c r="H4817" s="31">
        <f>D4817-F4817</f>
        <v>1800</v>
      </c>
      <c r="I4817" s="6">
        <f>+I4816+G4817-H4817</f>
        <v>164271.63649999996</v>
      </c>
      <c r="J4817" s="19" t="s">
        <v>3820</v>
      </c>
      <c r="K4817" s="34" t="s">
        <v>5606</v>
      </c>
    </row>
    <row r="4818" spans="1:11" x14ac:dyDescent="0.2">
      <c r="A4818" s="105">
        <v>43607</v>
      </c>
      <c r="B4818" s="7">
        <v>9100</v>
      </c>
      <c r="C4818" s="19" t="s">
        <v>5929</v>
      </c>
      <c r="D4818" s="6">
        <v>1300</v>
      </c>
      <c r="E4818" s="6"/>
      <c r="F4818" s="6">
        <f>E4818*0.05</f>
        <v>0</v>
      </c>
      <c r="G4818" s="6"/>
      <c r="H4818" s="31">
        <f>D4818-F4818</f>
        <v>1300</v>
      </c>
      <c r="I4818" s="6">
        <f>+I4817+G4818-H4818</f>
        <v>162971.63649999996</v>
      </c>
      <c r="J4818" s="19" t="s">
        <v>3820</v>
      </c>
      <c r="K4818" s="34" t="s">
        <v>5606</v>
      </c>
    </row>
    <row r="4819" spans="1:11" x14ac:dyDescent="0.2">
      <c r="A4819" s="105">
        <v>43607</v>
      </c>
      <c r="B4819" s="7">
        <v>9101</v>
      </c>
      <c r="C4819" s="19" t="s">
        <v>6291</v>
      </c>
      <c r="D4819" s="6">
        <v>9328</v>
      </c>
      <c r="E4819" s="6">
        <v>9328</v>
      </c>
      <c r="F4819" s="6">
        <f>E4819*0.05</f>
        <v>466.40000000000003</v>
      </c>
      <c r="G4819" s="6"/>
      <c r="H4819" s="31">
        <f>D4819-F4819</f>
        <v>8861.6</v>
      </c>
      <c r="I4819" s="6">
        <f>+I4818+G4819-H4819</f>
        <v>154110.03649999996</v>
      </c>
      <c r="J4819" s="19" t="s">
        <v>22</v>
      </c>
      <c r="K4819" s="34" t="s">
        <v>5606</v>
      </c>
    </row>
    <row r="4820" spans="1:11" x14ac:dyDescent="0.2">
      <c r="A4820" s="105">
        <v>43608</v>
      </c>
      <c r="B4820" s="7">
        <v>9102</v>
      </c>
      <c r="C4820" s="19" t="s">
        <v>6812</v>
      </c>
      <c r="D4820" s="6">
        <v>600</v>
      </c>
      <c r="E4820" s="6">
        <v>600</v>
      </c>
      <c r="F4820" s="6">
        <v>60</v>
      </c>
      <c r="G4820" s="6"/>
      <c r="H4820" s="31">
        <f>D4820-F4820</f>
        <v>540</v>
      </c>
      <c r="I4820" s="6">
        <f>+I4819+G4820-H4820</f>
        <v>153570.03649999996</v>
      </c>
      <c r="J4820" s="19" t="s">
        <v>6811</v>
      </c>
      <c r="K4820" s="34" t="s">
        <v>5606</v>
      </c>
    </row>
    <row r="4821" spans="1:11" x14ac:dyDescent="0.2">
      <c r="A4821" s="105">
        <v>43608</v>
      </c>
      <c r="B4821" s="7">
        <v>9103</v>
      </c>
      <c r="C4821" s="19" t="s">
        <v>6810</v>
      </c>
      <c r="D4821" s="6">
        <v>2950</v>
      </c>
      <c r="E4821" s="6">
        <v>2500</v>
      </c>
      <c r="F4821" s="6">
        <f>E4821*0.05</f>
        <v>125</v>
      </c>
      <c r="G4821" s="6"/>
      <c r="H4821" s="31">
        <f>D4821-F4821</f>
        <v>2825</v>
      </c>
      <c r="I4821" s="6">
        <f>+I4820+G4821-H4821</f>
        <v>150745.03649999996</v>
      </c>
      <c r="J4821" s="19" t="s">
        <v>6809</v>
      </c>
      <c r="K4821" s="34" t="s">
        <v>5606</v>
      </c>
    </row>
    <row r="4822" spans="1:11" x14ac:dyDescent="0.2">
      <c r="A4822" s="105">
        <v>43608</v>
      </c>
      <c r="B4822" s="7">
        <v>9104</v>
      </c>
      <c r="C4822" s="19" t="s">
        <v>5972</v>
      </c>
      <c r="D4822" s="6">
        <v>2000</v>
      </c>
      <c r="E4822" s="6"/>
      <c r="F4822" s="6">
        <f>E4822*0.05</f>
        <v>0</v>
      </c>
      <c r="G4822" s="6"/>
      <c r="H4822" s="31">
        <f>D4822-F4822</f>
        <v>2000</v>
      </c>
      <c r="I4822" s="6">
        <f>+I4821+G4822-H4822</f>
        <v>148745.03649999996</v>
      </c>
      <c r="J4822" s="19" t="s">
        <v>6523</v>
      </c>
      <c r="K4822" s="34" t="s">
        <v>5606</v>
      </c>
    </row>
    <row r="4823" spans="1:11" x14ac:dyDescent="0.2">
      <c r="A4823" s="105">
        <v>43608</v>
      </c>
      <c r="B4823" s="7">
        <v>9105</v>
      </c>
      <c r="C4823" s="19" t="s">
        <v>6808</v>
      </c>
      <c r="D4823" s="6">
        <v>27326.25</v>
      </c>
      <c r="E4823" s="6">
        <v>26025</v>
      </c>
      <c r="F4823" s="6">
        <v>2602.5</v>
      </c>
      <c r="G4823" s="6"/>
      <c r="H4823" s="31">
        <f>D4823-F4823</f>
        <v>24723.75</v>
      </c>
      <c r="I4823" s="6">
        <f>+I4822+G4823-H4823</f>
        <v>124021.28649999996</v>
      </c>
      <c r="J4823" s="19" t="s">
        <v>6807</v>
      </c>
      <c r="K4823" s="34" t="s">
        <v>5606</v>
      </c>
    </row>
    <row r="4824" spans="1:11" x14ac:dyDescent="0.2">
      <c r="A4824" s="105">
        <v>43608</v>
      </c>
      <c r="B4824" s="7">
        <v>9106</v>
      </c>
      <c r="C4824" s="19" t="s">
        <v>6452</v>
      </c>
      <c r="D4824" s="6">
        <v>1800</v>
      </c>
      <c r="E4824" s="6"/>
      <c r="F4824" s="6">
        <f>E4824*0.05</f>
        <v>0</v>
      </c>
      <c r="G4824" s="6"/>
      <c r="H4824" s="31">
        <f>D4824-F4824</f>
        <v>1800</v>
      </c>
      <c r="I4824" s="6">
        <f>+I4823+G4824-H4824</f>
        <v>122221.28649999996</v>
      </c>
      <c r="J4824" s="19" t="s">
        <v>6523</v>
      </c>
      <c r="K4824" s="34" t="s">
        <v>5606</v>
      </c>
    </row>
    <row r="4825" spans="1:11" x14ac:dyDescent="0.2">
      <c r="A4825" s="105">
        <v>43608</v>
      </c>
      <c r="B4825" s="7">
        <v>9107</v>
      </c>
      <c r="C4825" s="19" t="s">
        <v>6414</v>
      </c>
      <c r="D4825" s="6">
        <v>5500</v>
      </c>
      <c r="E4825" s="6">
        <v>5500</v>
      </c>
      <c r="F4825" s="6">
        <f>E4825*0.05</f>
        <v>275</v>
      </c>
      <c r="G4825" s="6"/>
      <c r="H4825" s="31">
        <f>D4825-F4825</f>
        <v>5225</v>
      </c>
      <c r="I4825" s="6">
        <f>+I4824+G4825-H4825</f>
        <v>116996.28649999996</v>
      </c>
      <c r="J4825" s="19" t="s">
        <v>6788</v>
      </c>
      <c r="K4825" s="34" t="s">
        <v>5606</v>
      </c>
    </row>
    <row r="4826" spans="1:11" x14ac:dyDescent="0.2">
      <c r="A4826" s="105">
        <v>43608</v>
      </c>
      <c r="B4826" s="7">
        <v>9108</v>
      </c>
      <c r="C4826" s="19" t="s">
        <v>6060</v>
      </c>
      <c r="D4826" s="6">
        <v>540</v>
      </c>
      <c r="E4826" s="6"/>
      <c r="F4826" s="6">
        <f>E4826*0.05</f>
        <v>0</v>
      </c>
      <c r="G4826" s="6"/>
      <c r="H4826" s="31">
        <f>D4826-F4826</f>
        <v>540</v>
      </c>
      <c r="I4826" s="6">
        <f>+I4825+G4826-H4826</f>
        <v>116456.28649999996</v>
      </c>
      <c r="J4826" s="19" t="s">
        <v>6806</v>
      </c>
      <c r="K4826" s="34" t="s">
        <v>5606</v>
      </c>
    </row>
    <row r="4827" spans="1:11" x14ac:dyDescent="0.2">
      <c r="A4827" s="105">
        <v>43609</v>
      </c>
      <c r="B4827" s="7">
        <v>9109</v>
      </c>
      <c r="C4827" s="19" t="s">
        <v>5550</v>
      </c>
      <c r="D4827" s="6">
        <v>37707.01</v>
      </c>
      <c r="E4827" s="6">
        <v>37707.01</v>
      </c>
      <c r="F4827" s="6">
        <f>E4827*0.05</f>
        <v>1885.3505000000002</v>
      </c>
      <c r="G4827" s="6"/>
      <c r="H4827" s="31">
        <f>D4827-F4827</f>
        <v>35821.659500000002</v>
      </c>
      <c r="I4827" s="6">
        <f>+I4826+G4827-H4827</f>
        <v>80634.626999999949</v>
      </c>
      <c r="J4827" s="19" t="s">
        <v>48</v>
      </c>
      <c r="K4827" s="34" t="s">
        <v>5606</v>
      </c>
    </row>
    <row r="4828" spans="1:11" x14ac:dyDescent="0.2">
      <c r="A4828" s="105">
        <v>43609</v>
      </c>
      <c r="B4828" s="7">
        <v>9110</v>
      </c>
      <c r="C4828" s="19" t="s">
        <v>6805</v>
      </c>
      <c r="D4828" s="6">
        <v>1000</v>
      </c>
      <c r="E4828" s="6"/>
      <c r="F4828" s="6">
        <f>E4828*0.05</f>
        <v>0</v>
      </c>
      <c r="G4828" s="6"/>
      <c r="H4828" s="31">
        <f>D4828-F4828</f>
        <v>1000</v>
      </c>
      <c r="I4828" s="6">
        <f>+I4827+G4828-H4828</f>
        <v>79634.626999999949</v>
      </c>
      <c r="J4828" s="19" t="s">
        <v>6804</v>
      </c>
      <c r="K4828" s="34" t="s">
        <v>5606</v>
      </c>
    </row>
    <row r="4829" spans="1:11" x14ac:dyDescent="0.2">
      <c r="A4829" s="105">
        <v>43609</v>
      </c>
      <c r="B4829" s="7">
        <v>9111</v>
      </c>
      <c r="C4829" s="19" t="s">
        <v>5790</v>
      </c>
      <c r="D4829" s="6"/>
      <c r="E4829" s="6"/>
      <c r="F4829" s="6">
        <f>E4829*0.05</f>
        <v>0</v>
      </c>
      <c r="G4829" s="6"/>
      <c r="H4829" s="5">
        <f>D4829-F4829</f>
        <v>0</v>
      </c>
      <c r="I4829" s="6">
        <f>+I4828+G4829-H4829</f>
        <v>79634.626999999949</v>
      </c>
      <c r="J4829" s="19" t="s">
        <v>5790</v>
      </c>
      <c r="K4829" s="34" t="s">
        <v>5789</v>
      </c>
    </row>
    <row r="4830" spans="1:11" x14ac:dyDescent="0.2">
      <c r="A4830" s="105">
        <v>43609</v>
      </c>
      <c r="B4830" s="7">
        <v>9112</v>
      </c>
      <c r="C4830" s="19" t="s">
        <v>6803</v>
      </c>
      <c r="D4830" s="6">
        <v>2800</v>
      </c>
      <c r="E4830" s="6"/>
      <c r="F4830" s="6">
        <f>E4830*0.05</f>
        <v>0</v>
      </c>
      <c r="G4830" s="6"/>
      <c r="H4830" s="31">
        <f>D4830-F4830</f>
        <v>2800</v>
      </c>
      <c r="I4830" s="6">
        <f>+I4829+G4830-H4830</f>
        <v>76834.626999999949</v>
      </c>
      <c r="J4830" s="19" t="s">
        <v>6802</v>
      </c>
      <c r="K4830" s="34" t="s">
        <v>5606</v>
      </c>
    </row>
    <row r="4831" spans="1:11" x14ac:dyDescent="0.2">
      <c r="A4831" s="105">
        <v>43609</v>
      </c>
      <c r="B4831" s="7"/>
      <c r="C4831" s="20" t="s">
        <v>6097</v>
      </c>
      <c r="D4831" s="6"/>
      <c r="E4831" s="6"/>
      <c r="F4831" s="6">
        <f>E4831*0.05</f>
        <v>0</v>
      </c>
      <c r="G4831" s="6">
        <v>1687195.47</v>
      </c>
      <c r="H4831" s="5">
        <f>D4831-F4831</f>
        <v>0</v>
      </c>
      <c r="I4831" s="6">
        <f>+I4830+G4831-H4831</f>
        <v>1764030.0969999998</v>
      </c>
      <c r="J4831" s="19"/>
      <c r="K4831" s="7"/>
    </row>
    <row r="4832" spans="1:11" x14ac:dyDescent="0.2">
      <c r="A4832" s="105">
        <v>43609</v>
      </c>
      <c r="B4832" s="7">
        <v>9113</v>
      </c>
      <c r="C4832" s="20" t="s">
        <v>418</v>
      </c>
      <c r="D4832" s="6">
        <v>2000</v>
      </c>
      <c r="E4832" s="6"/>
      <c r="F4832" s="6">
        <f>E4832*0.05</f>
        <v>0</v>
      </c>
      <c r="G4832" s="6"/>
      <c r="H4832" s="31">
        <f>D4832-F4832</f>
        <v>2000</v>
      </c>
      <c r="I4832" s="6">
        <f>+I4831+G4832-H4832</f>
        <v>1762030.0969999998</v>
      </c>
      <c r="J4832" s="19" t="s">
        <v>3820</v>
      </c>
      <c r="K4832" s="34" t="s">
        <v>5606</v>
      </c>
    </row>
    <row r="4833" spans="1:11" x14ac:dyDescent="0.2">
      <c r="A4833" s="105">
        <v>43613</v>
      </c>
      <c r="B4833" s="7"/>
      <c r="C4833" s="19" t="s">
        <v>5836</v>
      </c>
      <c r="D4833" s="6">
        <v>377033</v>
      </c>
      <c r="E4833" s="6"/>
      <c r="F4833" s="6">
        <f>E4833*0.05</f>
        <v>0</v>
      </c>
      <c r="G4833" s="6"/>
      <c r="H4833" s="31">
        <f>D4833-F4833</f>
        <v>377033</v>
      </c>
      <c r="I4833" s="6">
        <f>+I4832+G4833-H4833</f>
        <v>1384997.0969999998</v>
      </c>
      <c r="J4833" s="19" t="s">
        <v>6801</v>
      </c>
      <c r="K4833" s="34" t="s">
        <v>5606</v>
      </c>
    </row>
    <row r="4834" spans="1:11" x14ac:dyDescent="0.2">
      <c r="A4834" s="105">
        <v>43613</v>
      </c>
      <c r="B4834" s="7">
        <v>130432</v>
      </c>
      <c r="C4834" s="19" t="s">
        <v>442</v>
      </c>
      <c r="D4834" s="6">
        <v>38350</v>
      </c>
      <c r="E4834" s="6">
        <v>32500</v>
      </c>
      <c r="F4834" s="6">
        <f>E4834*0.05</f>
        <v>1625</v>
      </c>
      <c r="G4834" s="6"/>
      <c r="H4834" s="31">
        <f>D4834-F4834</f>
        <v>36725</v>
      </c>
      <c r="I4834" s="6">
        <f>+I4833+G4834-H4834</f>
        <v>1348272.0969999998</v>
      </c>
      <c r="J4834" s="19" t="s">
        <v>6800</v>
      </c>
      <c r="K4834" s="34" t="s">
        <v>5606</v>
      </c>
    </row>
    <row r="4835" spans="1:11" x14ac:dyDescent="0.2">
      <c r="A4835" s="105">
        <v>43613</v>
      </c>
      <c r="B4835" s="7">
        <v>9114</v>
      </c>
      <c r="C4835" s="19" t="s">
        <v>5790</v>
      </c>
      <c r="D4835" s="6"/>
      <c r="E4835" s="6"/>
      <c r="F4835" s="6">
        <f>E4835*0.05</f>
        <v>0</v>
      </c>
      <c r="G4835" s="6"/>
      <c r="H4835" s="5">
        <f>D4835-F4835</f>
        <v>0</v>
      </c>
      <c r="I4835" s="6">
        <f>+I4834+G4835-H4835</f>
        <v>1348272.0969999998</v>
      </c>
      <c r="J4835" s="19" t="s">
        <v>5790</v>
      </c>
      <c r="K4835" s="34" t="s">
        <v>5789</v>
      </c>
    </row>
    <row r="4836" spans="1:11" x14ac:dyDescent="0.2">
      <c r="A4836" s="105">
        <v>43615</v>
      </c>
      <c r="B4836" s="7">
        <v>9115</v>
      </c>
      <c r="C4836" s="19" t="s">
        <v>5790</v>
      </c>
      <c r="D4836" s="6"/>
      <c r="E4836" s="6"/>
      <c r="F4836" s="6">
        <f>E4836*0.05</f>
        <v>0</v>
      </c>
      <c r="G4836" s="6"/>
      <c r="H4836" s="5">
        <f>D4836-F4836</f>
        <v>0</v>
      </c>
      <c r="I4836" s="6">
        <f>+I4835+G4836-H4836</f>
        <v>1348272.0969999998</v>
      </c>
      <c r="J4836" s="19" t="s">
        <v>5790</v>
      </c>
      <c r="K4836" s="34" t="s">
        <v>5789</v>
      </c>
    </row>
    <row r="4837" spans="1:11" x14ac:dyDescent="0.2">
      <c r="A4837" s="105">
        <v>43615</v>
      </c>
      <c r="B4837" s="7">
        <v>9116</v>
      </c>
      <c r="C4837" s="19" t="s">
        <v>5790</v>
      </c>
      <c r="D4837" s="6"/>
      <c r="E4837" s="6"/>
      <c r="F4837" s="6">
        <f>E4837*0.05</f>
        <v>0</v>
      </c>
      <c r="G4837" s="6"/>
      <c r="H4837" s="5">
        <f>D4837-F4837</f>
        <v>0</v>
      </c>
      <c r="I4837" s="6">
        <f>+I4836+G4837-H4837</f>
        <v>1348272.0969999998</v>
      </c>
      <c r="J4837" s="19" t="s">
        <v>5790</v>
      </c>
      <c r="K4837" s="34" t="s">
        <v>5789</v>
      </c>
    </row>
    <row r="4838" spans="1:11" x14ac:dyDescent="0.2">
      <c r="A4838" s="105">
        <v>43615</v>
      </c>
      <c r="B4838" s="7">
        <v>9117</v>
      </c>
      <c r="C4838" s="19" t="s">
        <v>5790</v>
      </c>
      <c r="D4838" s="6"/>
      <c r="E4838" s="6"/>
      <c r="F4838" s="6">
        <f>E4838*0.05</f>
        <v>0</v>
      </c>
      <c r="G4838" s="6"/>
      <c r="H4838" s="5">
        <f>D4838-F4838</f>
        <v>0</v>
      </c>
      <c r="I4838" s="6">
        <f>+I4837+G4838-H4838</f>
        <v>1348272.0969999998</v>
      </c>
      <c r="J4838" s="19" t="s">
        <v>5790</v>
      </c>
      <c r="K4838" s="34" t="s">
        <v>5789</v>
      </c>
    </row>
    <row r="4839" spans="1:11" x14ac:dyDescent="0.2">
      <c r="A4839" s="105">
        <v>43615</v>
      </c>
      <c r="B4839" s="7">
        <v>9118</v>
      </c>
      <c r="C4839" s="19" t="s">
        <v>5790</v>
      </c>
      <c r="D4839" s="6"/>
      <c r="E4839" s="6"/>
      <c r="F4839" s="6">
        <f>E4839*0.05</f>
        <v>0</v>
      </c>
      <c r="G4839" s="6"/>
      <c r="H4839" s="5">
        <f>D4839-F4839</f>
        <v>0</v>
      </c>
      <c r="I4839" s="6">
        <f>+I4838+G4839-H4839</f>
        <v>1348272.0969999998</v>
      </c>
      <c r="J4839" s="19" t="s">
        <v>5790</v>
      </c>
      <c r="K4839" s="34" t="s">
        <v>5789</v>
      </c>
    </row>
    <row r="4840" spans="1:11" x14ac:dyDescent="0.2">
      <c r="A4840" s="105">
        <v>43615</v>
      </c>
      <c r="B4840" s="7">
        <v>9119</v>
      </c>
      <c r="C4840" s="19" t="s">
        <v>5732</v>
      </c>
      <c r="D4840" s="6">
        <v>20000</v>
      </c>
      <c r="E4840" s="6"/>
      <c r="F4840" s="6">
        <f>E4840*0.05</f>
        <v>0</v>
      </c>
      <c r="G4840" s="6"/>
      <c r="H4840" s="31">
        <f>D4840-F4840</f>
        <v>20000</v>
      </c>
      <c r="I4840" s="6">
        <f>+I4839+G4840-H4840</f>
        <v>1328272.0969999998</v>
      </c>
      <c r="J4840" s="19" t="s">
        <v>6798</v>
      </c>
      <c r="K4840" s="34" t="s">
        <v>5606</v>
      </c>
    </row>
    <row r="4841" spans="1:11" x14ac:dyDescent="0.2">
      <c r="A4841" s="105">
        <v>43615</v>
      </c>
      <c r="B4841" s="7">
        <v>9120</v>
      </c>
      <c r="C4841" s="19" t="s">
        <v>6799</v>
      </c>
      <c r="D4841" s="6">
        <v>8000</v>
      </c>
      <c r="E4841" s="6"/>
      <c r="F4841" s="6">
        <f>E4841*0.05</f>
        <v>0</v>
      </c>
      <c r="G4841" s="6"/>
      <c r="H4841" s="31">
        <f>D4841-F4841</f>
        <v>8000</v>
      </c>
      <c r="I4841" s="6">
        <f>+I4840+G4841-H4841</f>
        <v>1320272.0969999998</v>
      </c>
      <c r="J4841" s="19" t="s">
        <v>6798</v>
      </c>
      <c r="K4841" s="34" t="s">
        <v>5606</v>
      </c>
    </row>
    <row r="4842" spans="1:11" x14ac:dyDescent="0.2">
      <c r="A4842" s="105">
        <v>43615</v>
      </c>
      <c r="B4842" s="7">
        <v>9121</v>
      </c>
      <c r="C4842" s="19" t="s">
        <v>6343</v>
      </c>
      <c r="D4842" s="6">
        <v>7600</v>
      </c>
      <c r="E4842" s="6"/>
      <c r="F4842" s="6">
        <f>E4842*0.05</f>
        <v>0</v>
      </c>
      <c r="G4842" s="6"/>
      <c r="H4842" s="31">
        <f>D4842-F4842</f>
        <v>7600</v>
      </c>
      <c r="I4842" s="6">
        <f>+I4841+G4842-H4842</f>
        <v>1312672.0969999998</v>
      </c>
      <c r="J4842" s="19" t="s">
        <v>6798</v>
      </c>
      <c r="K4842" s="34" t="s">
        <v>5606</v>
      </c>
    </row>
    <row r="4843" spans="1:11" x14ac:dyDescent="0.2">
      <c r="A4843" s="105">
        <v>43615</v>
      </c>
      <c r="B4843" s="7">
        <v>9122</v>
      </c>
      <c r="C4843" s="19" t="s">
        <v>6701</v>
      </c>
      <c r="D4843" s="6">
        <v>21000</v>
      </c>
      <c r="E4843" s="6"/>
      <c r="F4843" s="6">
        <f>E4843*0.05</f>
        <v>0</v>
      </c>
      <c r="G4843" s="6"/>
      <c r="H4843" s="31">
        <f>D4843-F4843</f>
        <v>21000</v>
      </c>
      <c r="I4843" s="6">
        <f>+I4842+G4843-H4843</f>
        <v>1291672.0969999998</v>
      </c>
      <c r="J4843" s="19" t="s">
        <v>6797</v>
      </c>
      <c r="K4843" s="34" t="s">
        <v>5606</v>
      </c>
    </row>
    <row r="4844" spans="1:11" x14ac:dyDescent="0.2">
      <c r="A4844" s="105">
        <v>43615</v>
      </c>
      <c r="B4844" s="7">
        <v>9123</v>
      </c>
      <c r="C4844" s="19" t="s">
        <v>5790</v>
      </c>
      <c r="D4844" s="6"/>
      <c r="E4844" s="6"/>
      <c r="F4844" s="6">
        <f>E4844*0.05</f>
        <v>0</v>
      </c>
      <c r="G4844" s="6"/>
      <c r="H4844" s="5">
        <f>D4844-F4844</f>
        <v>0</v>
      </c>
      <c r="I4844" s="6">
        <f>+I4843+G4844-H4844</f>
        <v>1291672.0969999998</v>
      </c>
      <c r="J4844" s="19" t="s">
        <v>5790</v>
      </c>
      <c r="K4844" s="34" t="s">
        <v>5789</v>
      </c>
    </row>
    <row r="4845" spans="1:11" x14ac:dyDescent="0.2">
      <c r="A4845" s="105">
        <v>43615</v>
      </c>
      <c r="B4845" s="7">
        <v>9124</v>
      </c>
      <c r="C4845" s="19" t="s">
        <v>6592</v>
      </c>
      <c r="D4845" s="6">
        <v>20000</v>
      </c>
      <c r="E4845" s="6"/>
      <c r="F4845" s="6">
        <f>E4845*0.05</f>
        <v>0</v>
      </c>
      <c r="G4845" s="6"/>
      <c r="H4845" s="31">
        <f>D4845-F4845</f>
        <v>20000</v>
      </c>
      <c r="I4845" s="6">
        <f>+I4844+G4845-H4845</f>
        <v>1271672.0969999998</v>
      </c>
      <c r="J4845" s="19" t="s">
        <v>6796</v>
      </c>
      <c r="K4845" s="34" t="s">
        <v>5606</v>
      </c>
    </row>
    <row r="4846" spans="1:11" x14ac:dyDescent="0.2">
      <c r="A4846" s="105">
        <v>43615</v>
      </c>
      <c r="B4846" s="7">
        <v>9125</v>
      </c>
      <c r="C4846" s="19" t="s">
        <v>6362</v>
      </c>
      <c r="D4846" s="6">
        <v>50225</v>
      </c>
      <c r="E4846" s="6">
        <v>50225</v>
      </c>
      <c r="F4846" s="6">
        <f>E4846*0.05</f>
        <v>2511.25</v>
      </c>
      <c r="G4846" s="6"/>
      <c r="H4846" s="31">
        <f>D4846-F4846</f>
        <v>47713.75</v>
      </c>
      <c r="I4846" s="6">
        <f>+I4845+G4846-H4846</f>
        <v>1223958.3469999998</v>
      </c>
      <c r="J4846" s="19" t="s">
        <v>6795</v>
      </c>
      <c r="K4846" s="34" t="s">
        <v>5606</v>
      </c>
    </row>
    <row r="4847" spans="1:11" x14ac:dyDescent="0.2">
      <c r="A4847" s="105">
        <v>43615</v>
      </c>
      <c r="B4847" s="7">
        <v>9126</v>
      </c>
      <c r="C4847" s="19" t="s">
        <v>126</v>
      </c>
      <c r="D4847" s="6">
        <v>14800</v>
      </c>
      <c r="E4847" s="6">
        <v>14800</v>
      </c>
      <c r="F4847" s="6">
        <f>E4847*0.05</f>
        <v>740</v>
      </c>
      <c r="G4847" s="6"/>
      <c r="H4847" s="31">
        <f>D4847-F4847</f>
        <v>14060</v>
      </c>
      <c r="I4847" s="6">
        <f>+I4846+G4847-H4847</f>
        <v>1209898.3469999998</v>
      </c>
      <c r="J4847" s="19" t="s">
        <v>5851</v>
      </c>
      <c r="K4847" s="34" t="s">
        <v>5606</v>
      </c>
    </row>
    <row r="4848" spans="1:11" x14ac:dyDescent="0.2">
      <c r="A4848" s="105">
        <v>43615</v>
      </c>
      <c r="B4848" s="7">
        <v>9127</v>
      </c>
      <c r="C4848" s="19" t="s">
        <v>6226</v>
      </c>
      <c r="D4848" s="6">
        <v>45465</v>
      </c>
      <c r="E4848" s="6">
        <v>45465</v>
      </c>
      <c r="F4848" s="6">
        <f>E4848*0.05</f>
        <v>2273.25</v>
      </c>
      <c r="G4848" s="6"/>
      <c r="H4848" s="31">
        <f>D4848-F4848</f>
        <v>43191.75</v>
      </c>
      <c r="I4848" s="6">
        <f>+I4847+G4848-H4848</f>
        <v>1166706.5969999998</v>
      </c>
      <c r="J4848" s="19" t="s">
        <v>6502</v>
      </c>
      <c r="K4848" s="34" t="s">
        <v>5606</v>
      </c>
    </row>
    <row r="4849" spans="1:11" x14ac:dyDescent="0.2">
      <c r="A4849" s="105">
        <v>43615</v>
      </c>
      <c r="B4849" s="7">
        <v>9128</v>
      </c>
      <c r="C4849" s="19" t="s">
        <v>5871</v>
      </c>
      <c r="D4849" s="6">
        <v>34796</v>
      </c>
      <c r="E4849" s="6">
        <v>34796</v>
      </c>
      <c r="F4849" s="6">
        <f>E4849*0.05</f>
        <v>1739.8000000000002</v>
      </c>
      <c r="G4849" s="6"/>
      <c r="H4849" s="31">
        <f>D4849-F4849</f>
        <v>33056.199999999997</v>
      </c>
      <c r="I4849" s="6">
        <f>+I4848+G4849-H4849</f>
        <v>1133650.3969999999</v>
      </c>
      <c r="J4849" s="19" t="s">
        <v>6794</v>
      </c>
      <c r="K4849" s="34" t="s">
        <v>5606</v>
      </c>
    </row>
    <row r="4850" spans="1:11" x14ac:dyDescent="0.2">
      <c r="A4850" s="105">
        <v>43615</v>
      </c>
      <c r="B4850" s="7">
        <v>9129</v>
      </c>
      <c r="C4850" s="19" t="s">
        <v>6793</v>
      </c>
      <c r="D4850" s="6">
        <v>18260</v>
      </c>
      <c r="E4850" s="6">
        <v>15474.58</v>
      </c>
      <c r="F4850" s="6">
        <f>E4850*0.05</f>
        <v>773.72900000000004</v>
      </c>
      <c r="G4850" s="6"/>
      <c r="H4850" s="31">
        <f>D4850-F4850</f>
        <v>17486.271000000001</v>
      </c>
      <c r="I4850" s="6">
        <f>+I4849+G4850-H4850</f>
        <v>1116164.1259999999</v>
      </c>
      <c r="J4850" s="19" t="s">
        <v>6792</v>
      </c>
      <c r="K4850" s="34" t="s">
        <v>5606</v>
      </c>
    </row>
    <row r="4851" spans="1:11" x14ac:dyDescent="0.2">
      <c r="A4851" s="105">
        <v>43615</v>
      </c>
      <c r="B4851" s="7">
        <v>9130</v>
      </c>
      <c r="C4851" s="19" t="s">
        <v>6422</v>
      </c>
      <c r="D4851" s="6">
        <v>53300</v>
      </c>
      <c r="E4851" s="6">
        <v>53300</v>
      </c>
      <c r="F4851" s="6">
        <f>E4851*0.05</f>
        <v>2665</v>
      </c>
      <c r="G4851" s="6"/>
      <c r="H4851" s="31">
        <f>D4851-F4851</f>
        <v>50635</v>
      </c>
      <c r="I4851" s="6">
        <f>+I4850+G4851-H4851</f>
        <v>1065529.1259999999</v>
      </c>
      <c r="J4851" s="19" t="s">
        <v>6791</v>
      </c>
      <c r="K4851" s="34" t="s">
        <v>5606</v>
      </c>
    </row>
    <row r="4852" spans="1:11" x14ac:dyDescent="0.2">
      <c r="A4852" s="105">
        <v>43615</v>
      </c>
      <c r="B4852" s="7">
        <v>9131</v>
      </c>
      <c r="C4852" s="19" t="s">
        <v>6486</v>
      </c>
      <c r="D4852" s="6">
        <v>11250</v>
      </c>
      <c r="E4852" s="6">
        <v>11250</v>
      </c>
      <c r="F4852" s="6">
        <v>1125</v>
      </c>
      <c r="G4852" s="6"/>
      <c r="H4852" s="31">
        <f>D4852-F4852</f>
        <v>10125</v>
      </c>
      <c r="I4852" s="6">
        <f>+I4851+G4852-H4852</f>
        <v>1055404.1259999999</v>
      </c>
      <c r="J4852" s="19" t="s">
        <v>6790</v>
      </c>
      <c r="K4852" s="34" t="s">
        <v>5606</v>
      </c>
    </row>
    <row r="4853" spans="1:11" x14ac:dyDescent="0.2">
      <c r="A4853" s="105">
        <v>43615</v>
      </c>
      <c r="B4853" s="7">
        <v>9132</v>
      </c>
      <c r="C4853" s="19" t="s">
        <v>6789</v>
      </c>
      <c r="D4853" s="6">
        <v>4500</v>
      </c>
      <c r="E4853" s="6">
        <v>4500</v>
      </c>
      <c r="F4853" s="6">
        <v>450</v>
      </c>
      <c r="G4853" s="6"/>
      <c r="H4853" s="31">
        <f>D4853-F4853</f>
        <v>4050</v>
      </c>
      <c r="I4853" s="6">
        <f>+I4852+G4853-H4853</f>
        <v>1051354.1259999999</v>
      </c>
      <c r="J4853" s="19" t="s">
        <v>6788</v>
      </c>
      <c r="K4853" s="34" t="s">
        <v>5606</v>
      </c>
    </row>
    <row r="4854" spans="1:11" x14ac:dyDescent="0.2">
      <c r="A4854" s="105">
        <v>43615</v>
      </c>
      <c r="B4854" s="7">
        <v>70367003</v>
      </c>
      <c r="C4854" s="19" t="s">
        <v>6587</v>
      </c>
      <c r="D4854" s="6">
        <v>16296.8</v>
      </c>
      <c r="E4854" s="6">
        <v>16296.8</v>
      </c>
      <c r="F4854" s="6">
        <f>E4854*0.05</f>
        <v>814.84</v>
      </c>
      <c r="G4854" s="6"/>
      <c r="H4854" s="31">
        <f>D4854-F4854</f>
        <v>15481.96</v>
      </c>
      <c r="I4854" s="6">
        <f>+I4853+G4854-H4854</f>
        <v>1035872.166</v>
      </c>
      <c r="J4854" s="20" t="s">
        <v>788</v>
      </c>
      <c r="K4854" s="34" t="s">
        <v>5606</v>
      </c>
    </row>
    <row r="4855" spans="1:11" x14ac:dyDescent="0.2">
      <c r="A4855" s="105">
        <v>43616</v>
      </c>
      <c r="B4855" s="7">
        <v>70366812</v>
      </c>
      <c r="C4855" s="19" t="s">
        <v>6787</v>
      </c>
      <c r="D4855" s="6">
        <v>34770</v>
      </c>
      <c r="E4855" s="6">
        <v>34770</v>
      </c>
      <c r="F4855" s="6">
        <v>1666.5</v>
      </c>
      <c r="G4855" s="6"/>
      <c r="H4855" s="31">
        <f>D4855-F4855</f>
        <v>33103.5</v>
      </c>
      <c r="I4855" s="6">
        <f>+I4854+G4855-H4855</f>
        <v>1002768.666</v>
      </c>
      <c r="J4855" s="20" t="s">
        <v>788</v>
      </c>
      <c r="K4855" s="34" t="s">
        <v>5606</v>
      </c>
    </row>
    <row r="4856" spans="1:11" x14ac:dyDescent="0.2">
      <c r="A4856" s="105">
        <v>43616</v>
      </c>
      <c r="B4856" s="7">
        <v>130112</v>
      </c>
      <c r="C4856" s="19" t="s">
        <v>6195</v>
      </c>
      <c r="D4856" s="6">
        <v>60000</v>
      </c>
      <c r="E4856" s="6">
        <v>60000</v>
      </c>
      <c r="F4856" s="6">
        <f>E4856*0.05</f>
        <v>3000</v>
      </c>
      <c r="G4856" s="6"/>
      <c r="H4856" s="31">
        <f>D4856-F4856</f>
        <v>57000</v>
      </c>
      <c r="I4856" s="6">
        <f>+I4855+G4856-H4856</f>
        <v>945768.66599999997</v>
      </c>
      <c r="J4856" s="20" t="s">
        <v>48</v>
      </c>
      <c r="K4856" s="34" t="s">
        <v>5606</v>
      </c>
    </row>
    <row r="4857" spans="1:11" x14ac:dyDescent="0.2">
      <c r="A4857" s="105">
        <v>43616</v>
      </c>
      <c r="B4857" s="7">
        <v>130115</v>
      </c>
      <c r="C4857" s="19" t="s">
        <v>6563</v>
      </c>
      <c r="D4857" s="6">
        <v>64428</v>
      </c>
      <c r="E4857" s="6">
        <v>64428</v>
      </c>
      <c r="F4857" s="6">
        <f>E4857*0.05</f>
        <v>3221.4</v>
      </c>
      <c r="G4857" s="6"/>
      <c r="H4857" s="31">
        <f>D4857-F4857</f>
        <v>61206.6</v>
      </c>
      <c r="I4857" s="6">
        <f>+I4856+G4857-H4857</f>
        <v>884562.06599999999</v>
      </c>
      <c r="J4857" s="20" t="s">
        <v>48</v>
      </c>
      <c r="K4857" s="34" t="s">
        <v>5606</v>
      </c>
    </row>
    <row r="4858" spans="1:11" x14ac:dyDescent="0.2">
      <c r="A4858" s="105">
        <v>43616</v>
      </c>
      <c r="B4858" s="7">
        <v>130117</v>
      </c>
      <c r="C4858" s="19" t="s">
        <v>6626</v>
      </c>
      <c r="D4858" s="6">
        <v>35000.03</v>
      </c>
      <c r="E4858" s="6">
        <v>34708.07</v>
      </c>
      <c r="F4858" s="6">
        <f>E4858*0.05</f>
        <v>1735.4035000000001</v>
      </c>
      <c r="G4858" s="6"/>
      <c r="H4858" s="31">
        <f>D4858-F4858</f>
        <v>33264.626499999998</v>
      </c>
      <c r="I4858" s="6">
        <f>+I4857+G4858-H4858</f>
        <v>851297.43949999998</v>
      </c>
      <c r="J4858" s="20" t="s">
        <v>788</v>
      </c>
      <c r="K4858" s="34" t="s">
        <v>5606</v>
      </c>
    </row>
    <row r="4859" spans="1:11" x14ac:dyDescent="0.2">
      <c r="A4859" s="105">
        <v>43616</v>
      </c>
      <c r="B4859" s="7"/>
      <c r="C4859" s="19" t="s">
        <v>6786</v>
      </c>
      <c r="D4859" s="6"/>
      <c r="E4859" s="6"/>
      <c r="F4859" s="6"/>
      <c r="G4859" s="6">
        <v>15000</v>
      </c>
      <c r="H4859" s="5">
        <f>D4859-F4859</f>
        <v>0</v>
      </c>
      <c r="I4859" s="6">
        <f>+I4858+G4859-H4859</f>
        <v>866297.43949999998</v>
      </c>
      <c r="J4859" s="20"/>
      <c r="K4859" s="7"/>
    </row>
    <row r="4860" spans="1:11" x14ac:dyDescent="0.2">
      <c r="A4860" s="105">
        <v>43616</v>
      </c>
      <c r="B4860" s="7">
        <v>9133</v>
      </c>
      <c r="C4860" s="19" t="s">
        <v>821</v>
      </c>
      <c r="D4860" s="6">
        <v>17246.810000000001</v>
      </c>
      <c r="E4860" s="6">
        <v>17246.810000000001</v>
      </c>
      <c r="F4860" s="6">
        <f>E4860*0.05</f>
        <v>862.34050000000013</v>
      </c>
      <c r="G4860" s="6"/>
      <c r="H4860" s="31">
        <f>D4860-F4860</f>
        <v>16384.469500000003</v>
      </c>
      <c r="I4860" s="6">
        <f>+I4859+G4860-H4860</f>
        <v>849912.97</v>
      </c>
      <c r="J4860" s="19" t="s">
        <v>2156</v>
      </c>
      <c r="K4860" s="34" t="s">
        <v>5606</v>
      </c>
    </row>
    <row r="4861" spans="1:11" x14ac:dyDescent="0.2">
      <c r="A4861" s="105">
        <v>43616</v>
      </c>
      <c r="B4861" s="7">
        <v>9134</v>
      </c>
      <c r="C4861" s="19" t="s">
        <v>5337</v>
      </c>
      <c r="D4861" s="6">
        <v>16800</v>
      </c>
      <c r="E4861" s="6">
        <v>16800</v>
      </c>
      <c r="F4861" s="6">
        <f>E4861*0.05</f>
        <v>840</v>
      </c>
      <c r="G4861" s="6"/>
      <c r="H4861" s="31">
        <f>D4861-F4861</f>
        <v>15960</v>
      </c>
      <c r="I4861" s="6">
        <f>+I4860+G4861-H4861</f>
        <v>833952.97</v>
      </c>
      <c r="J4861" s="19" t="s">
        <v>4801</v>
      </c>
      <c r="K4861" s="34" t="s">
        <v>5606</v>
      </c>
    </row>
    <row r="4862" spans="1:11" x14ac:dyDescent="0.2">
      <c r="A4862" s="105">
        <v>43616</v>
      </c>
      <c r="B4862" s="7">
        <v>9135</v>
      </c>
      <c r="C4862" s="19" t="s">
        <v>5790</v>
      </c>
      <c r="D4862" s="6"/>
      <c r="E4862" s="6"/>
      <c r="F4862" s="6">
        <f>E4862*0.05</f>
        <v>0</v>
      </c>
      <c r="G4862" s="6"/>
      <c r="H4862" s="5">
        <f>D4862-F4862</f>
        <v>0</v>
      </c>
      <c r="I4862" s="6">
        <f>+I4861+G4862-H4862</f>
        <v>833952.97</v>
      </c>
      <c r="J4862" s="19" t="s">
        <v>5790</v>
      </c>
      <c r="K4862" s="34" t="s">
        <v>5789</v>
      </c>
    </row>
    <row r="4863" spans="1:11" x14ac:dyDescent="0.2">
      <c r="A4863" s="105">
        <v>43616</v>
      </c>
      <c r="B4863" s="7">
        <v>30619</v>
      </c>
      <c r="C4863" s="20" t="s">
        <v>821</v>
      </c>
      <c r="D4863" s="6">
        <v>100000</v>
      </c>
      <c r="E4863" s="6">
        <v>100000</v>
      </c>
      <c r="F4863" s="6">
        <f>E4863*0.05</f>
        <v>5000</v>
      </c>
      <c r="G4863" s="6"/>
      <c r="H4863" s="31">
        <f>D4863-F4863</f>
        <v>95000</v>
      </c>
      <c r="I4863" s="6">
        <f>+I4862+G4863-H4863</f>
        <v>738952.97</v>
      </c>
      <c r="J4863" s="20" t="s">
        <v>2156</v>
      </c>
      <c r="K4863" s="34" t="s">
        <v>5606</v>
      </c>
    </row>
    <row r="4864" spans="1:11" x14ac:dyDescent="0.2">
      <c r="A4864" s="105">
        <v>43616</v>
      </c>
      <c r="B4864" s="7">
        <v>30621</v>
      </c>
      <c r="C4864" s="20" t="s">
        <v>3017</v>
      </c>
      <c r="D4864" s="6">
        <f>23723+26277</f>
        <v>50000</v>
      </c>
      <c r="E4864" s="6">
        <v>50000</v>
      </c>
      <c r="F4864" s="6">
        <f>E4864*0.05</f>
        <v>2500</v>
      </c>
      <c r="G4864" s="6"/>
      <c r="H4864" s="31">
        <f>D4864-F4864</f>
        <v>47500</v>
      </c>
      <c r="I4864" s="6">
        <f>+I4863+G4864-H4864</f>
        <v>691452.97</v>
      </c>
      <c r="J4864" s="20" t="s">
        <v>48</v>
      </c>
      <c r="K4864" s="34" t="s">
        <v>5606</v>
      </c>
    </row>
    <row r="4865" spans="1:11" x14ac:dyDescent="0.2">
      <c r="A4865" s="105">
        <v>43616</v>
      </c>
      <c r="B4865" s="7">
        <v>9136</v>
      </c>
      <c r="C4865" s="20" t="s">
        <v>5690</v>
      </c>
      <c r="D4865" s="6">
        <v>63234.51</v>
      </c>
      <c r="E4865" s="6"/>
      <c r="F4865" s="6">
        <f>E4865*0.05</f>
        <v>0</v>
      </c>
      <c r="G4865" s="6"/>
      <c r="H4865" s="31">
        <f>D4865-F4865</f>
        <v>63234.51</v>
      </c>
      <c r="I4865" s="6">
        <f>+I4864+G4865-H4865</f>
        <v>628218.46</v>
      </c>
      <c r="J4865" s="19" t="s">
        <v>6785</v>
      </c>
      <c r="K4865" s="87" t="s">
        <v>6282</v>
      </c>
    </row>
    <row r="4866" spans="1:11" x14ac:dyDescent="0.2">
      <c r="A4866" s="105"/>
      <c r="B4866" s="7"/>
      <c r="C4866" s="19" t="s">
        <v>6318</v>
      </c>
      <c r="D4866" s="6">
        <v>1956.94</v>
      </c>
      <c r="E4866" s="6"/>
      <c r="F4866" s="6">
        <f>E4866*0.05</f>
        <v>0</v>
      </c>
      <c r="G4866" s="6"/>
      <c r="H4866" s="5">
        <f>D4866-F4866</f>
        <v>1956.94</v>
      </c>
      <c r="I4866" s="6">
        <f>+I4865+G4866-H4866</f>
        <v>626261.52</v>
      </c>
      <c r="J4866" s="19"/>
      <c r="K4866" s="7"/>
    </row>
    <row r="4867" spans="1:11" ht="15" x14ac:dyDescent="0.25">
      <c r="A4867" s="113"/>
      <c r="B4867" s="7"/>
      <c r="C4867" s="112" t="s">
        <v>6784</v>
      </c>
      <c r="D4867" s="6"/>
      <c r="E4867" s="6"/>
      <c r="F4867" s="6">
        <f>E4867*0.05</f>
        <v>0</v>
      </c>
      <c r="G4867" s="6"/>
      <c r="H4867" s="5">
        <f>D4867-F4867</f>
        <v>0</v>
      </c>
      <c r="I4867" s="13">
        <f>+I4866+G4867-H4867</f>
        <v>626261.52</v>
      </c>
      <c r="J4867" s="19"/>
      <c r="K4867" s="7"/>
    </row>
    <row r="4868" spans="1:11" x14ac:dyDescent="0.2">
      <c r="A4868" s="108">
        <v>43619</v>
      </c>
      <c r="B4868" s="7">
        <v>9137</v>
      </c>
      <c r="C4868" s="19" t="s">
        <v>5550</v>
      </c>
      <c r="D4868" s="6">
        <v>51063.95</v>
      </c>
      <c r="E4868" s="6">
        <v>51063.95</v>
      </c>
      <c r="F4868" s="6">
        <f>E4868*0.05</f>
        <v>2553.1975000000002</v>
      </c>
      <c r="G4868" s="6"/>
      <c r="H4868" s="31">
        <f>D4868-F4868</f>
        <v>48510.752499999995</v>
      </c>
      <c r="I4868" s="6">
        <f>+I4867+G4868-H4868</f>
        <v>577750.76750000007</v>
      </c>
      <c r="J4868" s="20" t="s">
        <v>48</v>
      </c>
      <c r="K4868" s="34" t="s">
        <v>5606</v>
      </c>
    </row>
    <row r="4869" spans="1:11" x14ac:dyDescent="0.2">
      <c r="A4869" s="105">
        <v>43619</v>
      </c>
      <c r="B4869" s="7">
        <v>9138</v>
      </c>
      <c r="C4869" s="19" t="s">
        <v>6783</v>
      </c>
      <c r="D4869" s="6">
        <v>5434.8</v>
      </c>
      <c r="E4869" s="6">
        <v>5434.8</v>
      </c>
      <c r="F4869" s="6">
        <f>E4869*0.05</f>
        <v>271.74</v>
      </c>
      <c r="G4869" s="6"/>
      <c r="H4869" s="31">
        <f>D4869-F4869</f>
        <v>5163.0600000000004</v>
      </c>
      <c r="I4869" s="6">
        <f>+I4868+G4869-H4869</f>
        <v>572587.70750000002</v>
      </c>
      <c r="J4869" s="20" t="s">
        <v>48</v>
      </c>
      <c r="K4869" s="34" t="s">
        <v>5606</v>
      </c>
    </row>
    <row r="4870" spans="1:11" x14ac:dyDescent="0.2">
      <c r="A4870" s="105">
        <v>43620</v>
      </c>
      <c r="B4870" s="7">
        <v>9139</v>
      </c>
      <c r="C4870" s="19" t="s">
        <v>6782</v>
      </c>
      <c r="D4870" s="6">
        <v>2250</v>
      </c>
      <c r="E4870" s="6">
        <v>2250</v>
      </c>
      <c r="F4870" s="6">
        <v>225</v>
      </c>
      <c r="G4870" s="6"/>
      <c r="H4870" s="31">
        <f>D4870-F4870</f>
        <v>2025</v>
      </c>
      <c r="I4870" s="6">
        <f>+I4869+G4870-H4870</f>
        <v>570562.70750000002</v>
      </c>
      <c r="J4870" s="19" t="s">
        <v>6781</v>
      </c>
      <c r="K4870" s="34" t="s">
        <v>5606</v>
      </c>
    </row>
    <row r="4871" spans="1:11" x14ac:dyDescent="0.2">
      <c r="A4871" s="105">
        <v>43621</v>
      </c>
      <c r="B4871" s="7">
        <v>9140</v>
      </c>
      <c r="C4871" s="19" t="s">
        <v>5790</v>
      </c>
      <c r="D4871" s="6"/>
      <c r="E4871" s="6"/>
      <c r="F4871" s="6">
        <f>E4871*0.05</f>
        <v>0</v>
      </c>
      <c r="G4871" s="6"/>
      <c r="H4871" s="5">
        <f>D4871-F4871</f>
        <v>0</v>
      </c>
      <c r="I4871" s="6">
        <f>+I4870+G4871-H4871</f>
        <v>570562.70750000002</v>
      </c>
      <c r="J4871" s="19" t="s">
        <v>5790</v>
      </c>
      <c r="K4871" s="34" t="s">
        <v>5789</v>
      </c>
    </row>
    <row r="4872" spans="1:11" x14ac:dyDescent="0.2">
      <c r="A4872" s="105">
        <v>43622</v>
      </c>
      <c r="B4872" s="7">
        <v>9141</v>
      </c>
      <c r="C4872" s="19" t="s">
        <v>6780</v>
      </c>
      <c r="D4872" s="6">
        <v>800</v>
      </c>
      <c r="E4872" s="6"/>
      <c r="F4872" s="6">
        <f>E4872*0.05</f>
        <v>0</v>
      </c>
      <c r="G4872" s="6"/>
      <c r="H4872" s="31">
        <f>D4872-F4872</f>
        <v>800</v>
      </c>
      <c r="I4872" s="6">
        <f>+I4871+G4872-H4872</f>
        <v>569762.70750000002</v>
      </c>
      <c r="J4872" s="19" t="s">
        <v>6080</v>
      </c>
      <c r="K4872" s="34" t="s">
        <v>5606</v>
      </c>
    </row>
    <row r="4873" spans="1:11" x14ac:dyDescent="0.2">
      <c r="A4873" s="105">
        <v>43622</v>
      </c>
      <c r="B4873" s="7">
        <v>9142</v>
      </c>
      <c r="C4873" s="19" t="s">
        <v>5863</v>
      </c>
      <c r="D4873" s="6">
        <v>3960</v>
      </c>
      <c r="E4873" s="6"/>
      <c r="F4873" s="6">
        <f>E4873*0.05</f>
        <v>0</v>
      </c>
      <c r="G4873" s="6"/>
      <c r="H4873" s="31">
        <f>D4873-F4873</f>
        <v>3960</v>
      </c>
      <c r="I4873" s="6">
        <f>+I4872+G4873-H4873</f>
        <v>565802.70750000002</v>
      </c>
      <c r="J4873" s="19" t="s">
        <v>6779</v>
      </c>
      <c r="K4873" s="34" t="s">
        <v>5606</v>
      </c>
    </row>
    <row r="4874" spans="1:11" x14ac:dyDescent="0.2">
      <c r="A4874" s="105">
        <v>43622</v>
      </c>
      <c r="B4874" s="7">
        <v>9143</v>
      </c>
      <c r="C4874" s="19" t="s">
        <v>6310</v>
      </c>
      <c r="D4874" s="6">
        <v>16015</v>
      </c>
      <c r="E4874" s="6">
        <v>13572.04</v>
      </c>
      <c r="F4874" s="6">
        <f>E4874*0.05</f>
        <v>678.60200000000009</v>
      </c>
      <c r="G4874" s="6"/>
      <c r="H4874" s="31">
        <f>D4874-F4874</f>
        <v>15336.397999999999</v>
      </c>
      <c r="I4874" s="6">
        <f>+I4873+G4874-H4874</f>
        <v>550466.30949999997</v>
      </c>
      <c r="J4874" s="19" t="s">
        <v>6778</v>
      </c>
      <c r="K4874" s="34" t="s">
        <v>5606</v>
      </c>
    </row>
    <row r="4875" spans="1:11" x14ac:dyDescent="0.2">
      <c r="A4875" s="105">
        <v>43622</v>
      </c>
      <c r="B4875" s="7">
        <v>900030347</v>
      </c>
      <c r="C4875" s="20" t="s">
        <v>6777</v>
      </c>
      <c r="D4875" s="6">
        <v>14525</v>
      </c>
      <c r="E4875" s="6">
        <v>14525</v>
      </c>
      <c r="F4875" s="6">
        <v>542.65</v>
      </c>
      <c r="G4875" s="6"/>
      <c r="H4875" s="31">
        <f>D4875-F4875</f>
        <v>13982.35</v>
      </c>
      <c r="I4875" s="6">
        <f>+I4874+G4875-H4875</f>
        <v>536483.9595</v>
      </c>
      <c r="J4875" s="20" t="s">
        <v>48</v>
      </c>
      <c r="K4875" s="34" t="s">
        <v>5606</v>
      </c>
    </row>
    <row r="4876" spans="1:11" x14ac:dyDescent="0.2">
      <c r="A4876" s="105">
        <v>43622</v>
      </c>
      <c r="B4876" s="7">
        <v>100030351</v>
      </c>
      <c r="C4876" s="20" t="s">
        <v>2224</v>
      </c>
      <c r="D4876" s="6">
        <v>35040</v>
      </c>
      <c r="E4876" s="6">
        <v>35040</v>
      </c>
      <c r="F4876" s="6">
        <f>E4876*0.05</f>
        <v>1752</v>
      </c>
      <c r="G4876" s="6"/>
      <c r="H4876" s="31">
        <f>D4876-F4876</f>
        <v>33288</v>
      </c>
      <c r="I4876" s="6">
        <f>+I4875+G4876-H4876</f>
        <v>503195.9595</v>
      </c>
      <c r="J4876" s="20" t="s">
        <v>6776</v>
      </c>
      <c r="K4876" s="34" t="s">
        <v>5606</v>
      </c>
    </row>
    <row r="4877" spans="1:11" x14ac:dyDescent="0.2">
      <c r="A4877" s="105">
        <v>43622</v>
      </c>
      <c r="B4877" s="7">
        <v>300030353</v>
      </c>
      <c r="C4877" s="20" t="s">
        <v>6775</v>
      </c>
      <c r="D4877" s="6">
        <v>26674</v>
      </c>
      <c r="E4877" s="6">
        <v>26674</v>
      </c>
      <c r="F4877" s="6">
        <f>E4877*0.05</f>
        <v>1333.7</v>
      </c>
      <c r="G4877" s="6"/>
      <c r="H4877" s="31">
        <f>D4877-F4877</f>
        <v>25340.3</v>
      </c>
      <c r="I4877" s="6">
        <f>+I4876+G4877-H4877</f>
        <v>477855.65950000001</v>
      </c>
      <c r="J4877" s="20" t="s">
        <v>788</v>
      </c>
      <c r="K4877" s="34" t="s">
        <v>5606</v>
      </c>
    </row>
    <row r="4878" spans="1:11" x14ac:dyDescent="0.2">
      <c r="A4878" s="105">
        <v>43622</v>
      </c>
      <c r="B4878" s="7">
        <v>400030355</v>
      </c>
      <c r="C4878" s="20" t="s">
        <v>6543</v>
      </c>
      <c r="D4878" s="6">
        <f>6230+15041</f>
        <v>21271</v>
      </c>
      <c r="E4878" s="6">
        <v>21271</v>
      </c>
      <c r="F4878" s="6">
        <f>E4878*0.05</f>
        <v>1063.55</v>
      </c>
      <c r="G4878" s="6"/>
      <c r="H4878" s="31">
        <f>D4878-F4878</f>
        <v>20207.45</v>
      </c>
      <c r="I4878" s="6">
        <f>+I4877+G4878-H4878</f>
        <v>457648.2095</v>
      </c>
      <c r="J4878" s="20" t="s">
        <v>6774</v>
      </c>
      <c r="K4878" s="34" t="s">
        <v>5606</v>
      </c>
    </row>
    <row r="4879" spans="1:11" x14ac:dyDescent="0.2">
      <c r="A4879" s="105">
        <v>43622</v>
      </c>
      <c r="B4879" s="7">
        <v>9144</v>
      </c>
      <c r="C4879" s="20" t="s">
        <v>5898</v>
      </c>
      <c r="D4879" s="6">
        <v>800</v>
      </c>
      <c r="E4879" s="6"/>
      <c r="F4879" s="6">
        <f>E4879*0.05</f>
        <v>0</v>
      </c>
      <c r="G4879" s="6"/>
      <c r="H4879" s="31">
        <f>D4879-F4879</f>
        <v>800</v>
      </c>
      <c r="I4879" s="6">
        <f>+I4878+G4879-H4879</f>
        <v>456848.2095</v>
      </c>
      <c r="J4879" s="20" t="s">
        <v>6773</v>
      </c>
      <c r="K4879" s="34" t="s">
        <v>5606</v>
      </c>
    </row>
    <row r="4880" spans="1:11" x14ac:dyDescent="0.2">
      <c r="A4880" s="105">
        <v>43623</v>
      </c>
      <c r="B4880" s="7">
        <v>9145</v>
      </c>
      <c r="C4880" s="20" t="s">
        <v>5929</v>
      </c>
      <c r="D4880" s="6">
        <v>800</v>
      </c>
      <c r="E4880" s="6"/>
      <c r="F4880" s="6">
        <f>E4880*0.05</f>
        <v>0</v>
      </c>
      <c r="G4880" s="6"/>
      <c r="H4880" s="31">
        <f>D4880-F4880</f>
        <v>800</v>
      </c>
      <c r="I4880" s="6">
        <f>+I4879+G4880-H4880</f>
        <v>456048.2095</v>
      </c>
      <c r="J4880" s="20" t="s">
        <v>6773</v>
      </c>
      <c r="K4880" s="34" t="s">
        <v>5606</v>
      </c>
    </row>
    <row r="4881" spans="1:11" x14ac:dyDescent="0.2">
      <c r="A4881" s="105">
        <v>43623</v>
      </c>
      <c r="B4881" s="7">
        <v>9146</v>
      </c>
      <c r="C4881" s="20" t="s">
        <v>5897</v>
      </c>
      <c r="D4881" s="6">
        <v>1500</v>
      </c>
      <c r="E4881" s="6"/>
      <c r="F4881" s="6">
        <f>E4881*0.05</f>
        <v>0</v>
      </c>
      <c r="G4881" s="6"/>
      <c r="H4881" s="31">
        <f>D4881-F4881</f>
        <v>1500</v>
      </c>
      <c r="I4881" s="6">
        <f>+I4880+G4881-H4881</f>
        <v>454548.2095</v>
      </c>
      <c r="J4881" s="20" t="s">
        <v>6772</v>
      </c>
      <c r="K4881" s="34" t="s">
        <v>5606</v>
      </c>
    </row>
    <row r="4882" spans="1:11" x14ac:dyDescent="0.2">
      <c r="A4882" s="105">
        <v>43623</v>
      </c>
      <c r="B4882" s="7">
        <v>9147</v>
      </c>
      <c r="C4882" s="19" t="s">
        <v>71</v>
      </c>
      <c r="D4882" s="6">
        <v>56250</v>
      </c>
      <c r="E4882" s="6">
        <v>56250</v>
      </c>
      <c r="F4882" s="6">
        <f>E4882*0.05</f>
        <v>2812.5</v>
      </c>
      <c r="G4882" s="6"/>
      <c r="H4882" s="31">
        <f>D4882-F4882</f>
        <v>53437.5</v>
      </c>
      <c r="I4882" s="6">
        <f>+I4881+G4882-H4882</f>
        <v>401110.7095</v>
      </c>
      <c r="J4882" s="19" t="s">
        <v>5941</v>
      </c>
      <c r="K4882" s="34" t="s">
        <v>5606</v>
      </c>
    </row>
    <row r="4883" spans="1:11" x14ac:dyDescent="0.2">
      <c r="A4883" s="108">
        <v>43626</v>
      </c>
      <c r="B4883" s="7">
        <v>9148</v>
      </c>
      <c r="C4883" s="19" t="s">
        <v>5790</v>
      </c>
      <c r="D4883" s="6"/>
      <c r="E4883" s="6"/>
      <c r="F4883" s="6">
        <f>E4883*0.05</f>
        <v>0</v>
      </c>
      <c r="G4883" s="6"/>
      <c r="H4883" s="5">
        <f>D4883-F4883</f>
        <v>0</v>
      </c>
      <c r="I4883" s="6">
        <f>+I4882+G4883-H4883</f>
        <v>401110.7095</v>
      </c>
      <c r="J4883" s="19" t="s">
        <v>5790</v>
      </c>
      <c r="K4883" s="34" t="s">
        <v>5789</v>
      </c>
    </row>
    <row r="4884" spans="1:11" x14ac:dyDescent="0.2">
      <c r="A4884" s="105">
        <v>43626</v>
      </c>
      <c r="B4884" s="7">
        <v>9149</v>
      </c>
      <c r="C4884" s="19" t="s">
        <v>5972</v>
      </c>
      <c r="D4884" s="6">
        <v>4000</v>
      </c>
      <c r="E4884" s="6"/>
      <c r="F4884" s="6">
        <f>E4884*0.05</f>
        <v>0</v>
      </c>
      <c r="G4884" s="6"/>
      <c r="H4884" s="31">
        <f>D4884-F4884</f>
        <v>4000</v>
      </c>
      <c r="I4884" s="6">
        <f>+I4883+G4884-H4884</f>
        <v>397110.7095</v>
      </c>
      <c r="J4884" s="19" t="s">
        <v>6771</v>
      </c>
      <c r="K4884" s="34" t="s">
        <v>5606</v>
      </c>
    </row>
    <row r="4885" spans="1:11" x14ac:dyDescent="0.2">
      <c r="A4885" s="105">
        <v>43626</v>
      </c>
      <c r="B4885" s="7">
        <v>9150</v>
      </c>
      <c r="C4885" s="19" t="s">
        <v>6480</v>
      </c>
      <c r="D4885" s="6">
        <v>3000</v>
      </c>
      <c r="E4885" s="6">
        <v>3000</v>
      </c>
      <c r="F4885" s="6">
        <v>123</v>
      </c>
      <c r="G4885" s="6"/>
      <c r="H4885" s="31">
        <f>D4885-F4885</f>
        <v>2877</v>
      </c>
      <c r="I4885" s="6">
        <f>+I4884+G4885-H4885</f>
        <v>394233.7095</v>
      </c>
      <c r="J4885" s="19" t="s">
        <v>6770</v>
      </c>
      <c r="K4885" s="34" t="s">
        <v>5606</v>
      </c>
    </row>
    <row r="4886" spans="1:11" x14ac:dyDescent="0.2">
      <c r="A4886" s="105">
        <v>43627</v>
      </c>
      <c r="B4886" s="7">
        <v>9151</v>
      </c>
      <c r="C4886" s="19" t="s">
        <v>6769</v>
      </c>
      <c r="D4886" s="6">
        <v>1000</v>
      </c>
      <c r="E4886" s="6"/>
      <c r="F4886" s="6">
        <f>E4886*0.05</f>
        <v>0</v>
      </c>
      <c r="G4886" s="6"/>
      <c r="H4886" s="31">
        <f>D4886-F4886</f>
        <v>1000</v>
      </c>
      <c r="I4886" s="6">
        <f>+I4885+G4886-H4886</f>
        <v>393233.7095</v>
      </c>
      <c r="J4886" s="19" t="s">
        <v>6768</v>
      </c>
      <c r="K4886" s="34" t="s">
        <v>5606</v>
      </c>
    </row>
    <row r="4887" spans="1:11" x14ac:dyDescent="0.2">
      <c r="A4887" s="105">
        <v>43628</v>
      </c>
      <c r="B4887" s="7">
        <v>9152</v>
      </c>
      <c r="C4887" s="19" t="s">
        <v>267</v>
      </c>
      <c r="D4887" s="6">
        <v>6000</v>
      </c>
      <c r="E4887" s="6">
        <v>5084.74</v>
      </c>
      <c r="F4887" s="6">
        <f>E4887*0.05</f>
        <v>254.23699999999999</v>
      </c>
      <c r="G4887" s="6"/>
      <c r="H4887" s="31">
        <f>D4887-F4887</f>
        <v>5745.7629999999999</v>
      </c>
      <c r="I4887" s="6">
        <f>+I4886+G4887-H4887</f>
        <v>387487.94650000002</v>
      </c>
      <c r="J4887" s="19" t="s">
        <v>6767</v>
      </c>
      <c r="K4887" s="34" t="s">
        <v>5606</v>
      </c>
    </row>
    <row r="4888" spans="1:11" x14ac:dyDescent="0.2">
      <c r="A4888" s="105">
        <v>43628</v>
      </c>
      <c r="B4888" s="7">
        <v>9153</v>
      </c>
      <c r="C4888" s="19" t="s">
        <v>6752</v>
      </c>
      <c r="D4888" s="6">
        <v>31322.59</v>
      </c>
      <c r="E4888" s="6">
        <v>31322.59</v>
      </c>
      <c r="F4888" s="6">
        <f>E4888*0.05</f>
        <v>1566.1295</v>
      </c>
      <c r="G4888" s="6"/>
      <c r="H4888" s="31">
        <f>D4888-F4888</f>
        <v>29756.460500000001</v>
      </c>
      <c r="I4888" s="6">
        <f>+I4887+G4888-H4888</f>
        <v>357731.48600000003</v>
      </c>
      <c r="J4888" s="19" t="s">
        <v>48</v>
      </c>
      <c r="K4888" s="34" t="s">
        <v>5606</v>
      </c>
    </row>
    <row r="4889" spans="1:11" x14ac:dyDescent="0.2">
      <c r="A4889" s="105">
        <v>43628</v>
      </c>
      <c r="B4889" s="7">
        <v>9154</v>
      </c>
      <c r="C4889" s="19" t="s">
        <v>6766</v>
      </c>
      <c r="D4889" s="6">
        <v>4239.55</v>
      </c>
      <c r="E4889" s="6">
        <v>3592.84</v>
      </c>
      <c r="F4889" s="6">
        <f>E4889*0.05</f>
        <v>179.64200000000002</v>
      </c>
      <c r="G4889" s="6"/>
      <c r="H4889" s="31">
        <f>D4889-F4889</f>
        <v>4059.9080000000004</v>
      </c>
      <c r="I4889" s="6">
        <f>+I4888+G4889-H4889</f>
        <v>353671.57800000004</v>
      </c>
      <c r="J4889" s="19" t="s">
        <v>6765</v>
      </c>
      <c r="K4889" s="34" t="s">
        <v>5606</v>
      </c>
    </row>
    <row r="4890" spans="1:11" x14ac:dyDescent="0.2">
      <c r="A4890" s="105">
        <v>43628</v>
      </c>
      <c r="B4890" s="7">
        <v>9155</v>
      </c>
      <c r="C4890" s="19" t="s">
        <v>6077</v>
      </c>
      <c r="D4890" s="6">
        <v>800</v>
      </c>
      <c r="E4890" s="6"/>
      <c r="F4890" s="6">
        <f>E4890*0.05</f>
        <v>0</v>
      </c>
      <c r="G4890" s="6"/>
      <c r="H4890" s="31">
        <f>D4890-F4890</f>
        <v>800</v>
      </c>
      <c r="I4890" s="6">
        <f>+I4889+G4890-H4890</f>
        <v>352871.57800000004</v>
      </c>
      <c r="J4890" s="19" t="s">
        <v>6764</v>
      </c>
      <c r="K4890" s="34" t="s">
        <v>5606</v>
      </c>
    </row>
    <row r="4891" spans="1:11" x14ac:dyDescent="0.2">
      <c r="A4891" s="105">
        <v>43628</v>
      </c>
      <c r="B4891" s="7">
        <v>9156</v>
      </c>
      <c r="C4891" s="19" t="s">
        <v>6605</v>
      </c>
      <c r="D4891" s="6">
        <v>50000</v>
      </c>
      <c r="E4891" s="6">
        <v>48700.34</v>
      </c>
      <c r="F4891" s="6">
        <f>E4891*0.05</f>
        <v>2435.0169999999998</v>
      </c>
      <c r="G4891" s="6"/>
      <c r="H4891" s="31">
        <f>D4891-F4891</f>
        <v>47564.983</v>
      </c>
      <c r="I4891" s="6">
        <f>+I4890+G4891-H4891</f>
        <v>305306.59500000003</v>
      </c>
      <c r="J4891" s="19" t="s">
        <v>6763</v>
      </c>
      <c r="K4891" s="34" t="s">
        <v>5606</v>
      </c>
    </row>
    <row r="4892" spans="1:11" x14ac:dyDescent="0.2">
      <c r="A4892" s="105">
        <v>43629</v>
      </c>
      <c r="B4892" s="7">
        <v>9157</v>
      </c>
      <c r="C4892" s="19" t="s">
        <v>6762</v>
      </c>
      <c r="D4892" s="6">
        <v>405</v>
      </c>
      <c r="E4892" s="6">
        <v>343.22</v>
      </c>
      <c r="F4892" s="6">
        <f>E4892*0.05</f>
        <v>17.161000000000001</v>
      </c>
      <c r="G4892" s="6"/>
      <c r="H4892" s="31">
        <f>D4892-F4892</f>
        <v>387.839</v>
      </c>
      <c r="I4892" s="6">
        <f>+I4891+G4892-H4892</f>
        <v>304918.75600000005</v>
      </c>
      <c r="J4892" s="19" t="s">
        <v>6761</v>
      </c>
      <c r="K4892" s="34" t="s">
        <v>5606</v>
      </c>
    </row>
    <row r="4893" spans="1:11" x14ac:dyDescent="0.2">
      <c r="A4893" s="105">
        <v>43629</v>
      </c>
      <c r="B4893" s="7">
        <v>9158</v>
      </c>
      <c r="C4893" s="19" t="s">
        <v>5972</v>
      </c>
      <c r="D4893" s="6">
        <v>6000</v>
      </c>
      <c r="E4893" s="6"/>
      <c r="F4893" s="6">
        <f>E4893*0.05</f>
        <v>0</v>
      </c>
      <c r="G4893" s="6"/>
      <c r="H4893" s="31">
        <f>D4893-F4893</f>
        <v>6000</v>
      </c>
      <c r="I4893" s="6">
        <f>+I4892+G4893-H4893</f>
        <v>298918.75600000005</v>
      </c>
      <c r="J4893" s="19" t="s">
        <v>6760</v>
      </c>
      <c r="K4893" s="34" t="s">
        <v>5606</v>
      </c>
    </row>
    <row r="4894" spans="1:11" x14ac:dyDescent="0.2">
      <c r="A4894" s="105">
        <v>43629</v>
      </c>
      <c r="B4894" s="7">
        <v>9159</v>
      </c>
      <c r="C4894" s="19" t="s">
        <v>6743</v>
      </c>
      <c r="D4894" s="6">
        <v>1650</v>
      </c>
      <c r="E4894" s="6">
        <v>1650</v>
      </c>
      <c r="F4894" s="6">
        <f>E4894*0.05</f>
        <v>82.5</v>
      </c>
      <c r="G4894" s="6"/>
      <c r="H4894" s="31">
        <f>D4894-F4894</f>
        <v>1567.5</v>
      </c>
      <c r="I4894" s="6">
        <f>+I4893+G4894-H4894</f>
        <v>297351.25600000005</v>
      </c>
      <c r="J4894" s="19" t="s">
        <v>6565</v>
      </c>
      <c r="K4894" s="34" t="s">
        <v>5606</v>
      </c>
    </row>
    <row r="4895" spans="1:11" x14ac:dyDescent="0.2">
      <c r="A4895" s="105">
        <v>43630</v>
      </c>
      <c r="B4895" s="7">
        <v>9160</v>
      </c>
      <c r="C4895" s="20" t="s">
        <v>5790</v>
      </c>
      <c r="D4895" s="6"/>
      <c r="E4895" s="6"/>
      <c r="F4895" s="6">
        <f>E4895*0.05</f>
        <v>0</v>
      </c>
      <c r="G4895" s="6"/>
      <c r="H4895" s="5">
        <f>D4895-F4895</f>
        <v>0</v>
      </c>
      <c r="I4895" s="6">
        <f>+I4894+G4895-H4895</f>
        <v>297351.25600000005</v>
      </c>
      <c r="J4895" s="20" t="s">
        <v>5790</v>
      </c>
      <c r="K4895" s="34" t="s">
        <v>5789</v>
      </c>
    </row>
    <row r="4896" spans="1:11" x14ac:dyDescent="0.2">
      <c r="A4896" s="105">
        <v>43633</v>
      </c>
      <c r="B4896" s="7">
        <v>300070388</v>
      </c>
      <c r="C4896" s="19" t="s">
        <v>6759</v>
      </c>
      <c r="D4896" s="6">
        <v>32802</v>
      </c>
      <c r="E4896" s="6"/>
      <c r="F4896" s="6">
        <f>E4896*0.05</f>
        <v>0</v>
      </c>
      <c r="G4896" s="6"/>
      <c r="H4896" s="31">
        <f>D4896-F4896</f>
        <v>32802</v>
      </c>
      <c r="I4896" s="6">
        <f>+I4895+G4896-H4896</f>
        <v>264549.25600000005</v>
      </c>
      <c r="J4896" s="19" t="s">
        <v>6758</v>
      </c>
      <c r="K4896" s="34" t="s">
        <v>5606</v>
      </c>
    </row>
    <row r="4897" spans="1:11" x14ac:dyDescent="0.2">
      <c r="A4897" s="105">
        <v>43634</v>
      </c>
      <c r="B4897" s="7">
        <v>9161</v>
      </c>
      <c r="C4897" s="20" t="s">
        <v>6757</v>
      </c>
      <c r="D4897" s="31">
        <v>17979.5</v>
      </c>
      <c r="E4897" s="6">
        <v>17979.5</v>
      </c>
      <c r="F4897" s="6">
        <f>E4897*0.05</f>
        <v>898.97500000000002</v>
      </c>
      <c r="G4897" s="6"/>
      <c r="H4897" s="31">
        <f>D4897-F4897</f>
        <v>17080.525000000001</v>
      </c>
      <c r="I4897" s="6">
        <f>+I4896+G4897-H4897</f>
        <v>247468.73100000006</v>
      </c>
      <c r="J4897" s="19" t="s">
        <v>6756</v>
      </c>
      <c r="K4897" s="34" t="s">
        <v>5606</v>
      </c>
    </row>
    <row r="4898" spans="1:11" x14ac:dyDescent="0.2">
      <c r="A4898" s="105">
        <v>43634</v>
      </c>
      <c r="B4898" s="7">
        <v>9162</v>
      </c>
      <c r="C4898" s="19" t="s">
        <v>5929</v>
      </c>
      <c r="D4898" s="6">
        <v>2000</v>
      </c>
      <c r="E4898" s="6"/>
      <c r="F4898" s="6">
        <f>E4898*0.05</f>
        <v>0</v>
      </c>
      <c r="G4898" s="6"/>
      <c r="H4898" s="31">
        <f>D4898-F4898</f>
        <v>2000</v>
      </c>
      <c r="I4898" s="6">
        <f>+I4897+G4898-H4898</f>
        <v>245468.73100000006</v>
      </c>
      <c r="J4898" s="19" t="s">
        <v>6755</v>
      </c>
      <c r="K4898" s="34" t="s">
        <v>5606</v>
      </c>
    </row>
    <row r="4899" spans="1:11" x14ac:dyDescent="0.2">
      <c r="A4899" s="105">
        <v>43634</v>
      </c>
      <c r="B4899" s="7">
        <v>9163</v>
      </c>
      <c r="C4899" s="19" t="s">
        <v>5550</v>
      </c>
      <c r="D4899" s="6">
        <v>50753.25</v>
      </c>
      <c r="E4899" s="6">
        <v>50753.25</v>
      </c>
      <c r="F4899" s="6">
        <f>E4899*0.05</f>
        <v>2537.6625000000004</v>
      </c>
      <c r="G4899" s="6"/>
      <c r="H4899" s="31">
        <f>D4899-F4899</f>
        <v>48215.587500000001</v>
      </c>
      <c r="I4899" s="6">
        <f>+I4898+G4899-H4899</f>
        <v>197253.14350000006</v>
      </c>
      <c r="J4899" s="19" t="s">
        <v>48</v>
      </c>
      <c r="K4899" s="34" t="s">
        <v>5606</v>
      </c>
    </row>
    <row r="4900" spans="1:11" x14ac:dyDescent="0.2">
      <c r="A4900" s="105">
        <v>43634</v>
      </c>
      <c r="B4900" s="7">
        <v>9164</v>
      </c>
      <c r="C4900" s="19" t="s">
        <v>6754</v>
      </c>
      <c r="D4900" s="6">
        <v>6350</v>
      </c>
      <c r="E4900" s="6">
        <v>6350</v>
      </c>
      <c r="F4900" s="6">
        <f>E4900*0.05</f>
        <v>317.5</v>
      </c>
      <c r="G4900" s="6"/>
      <c r="H4900" s="31">
        <f>D4900-F4900</f>
        <v>6032.5</v>
      </c>
      <c r="I4900" s="6">
        <f>+I4899+G4900-H4900</f>
        <v>191220.64350000006</v>
      </c>
      <c r="J4900" s="19" t="s">
        <v>6753</v>
      </c>
      <c r="K4900" s="34" t="s">
        <v>5606</v>
      </c>
    </row>
    <row r="4901" spans="1:11" x14ac:dyDescent="0.2">
      <c r="A4901" s="105">
        <v>43637</v>
      </c>
      <c r="B4901" s="7">
        <v>9165</v>
      </c>
      <c r="C4901" s="19" t="s">
        <v>6752</v>
      </c>
      <c r="D4901" s="6">
        <v>4530.76</v>
      </c>
      <c r="E4901" s="6">
        <v>4530.76</v>
      </c>
      <c r="F4901" s="6">
        <f>E4901*0.05</f>
        <v>226.53800000000001</v>
      </c>
      <c r="G4901" s="6"/>
      <c r="H4901" s="31">
        <f>D4901-F4901</f>
        <v>4304.2219999999998</v>
      </c>
      <c r="I4901" s="6">
        <f>+I4900+G4901-H4901</f>
        <v>186916.42150000005</v>
      </c>
      <c r="J4901" s="19" t="s">
        <v>6751</v>
      </c>
      <c r="K4901" s="34" t="s">
        <v>5606</v>
      </c>
    </row>
    <row r="4902" spans="1:11" x14ac:dyDescent="0.2">
      <c r="A4902" s="105">
        <v>43637</v>
      </c>
      <c r="B4902" s="7">
        <v>9166</v>
      </c>
      <c r="C4902" s="19" t="s">
        <v>5550</v>
      </c>
      <c r="D4902" s="6">
        <v>15000</v>
      </c>
      <c r="E4902" s="6">
        <v>15000</v>
      </c>
      <c r="F4902" s="6">
        <f>E4902*0.05</f>
        <v>750</v>
      </c>
      <c r="G4902" s="6"/>
      <c r="H4902" s="31">
        <f>D4902-F4902</f>
        <v>14250</v>
      </c>
      <c r="I4902" s="6">
        <f>+I4901+G4902-H4902</f>
        <v>172666.42150000005</v>
      </c>
      <c r="J4902" s="19" t="s">
        <v>48</v>
      </c>
      <c r="K4902" s="34" t="s">
        <v>5606</v>
      </c>
    </row>
    <row r="4903" spans="1:11" x14ac:dyDescent="0.2">
      <c r="A4903" s="105">
        <v>43637</v>
      </c>
      <c r="B4903" s="7">
        <v>9167</v>
      </c>
      <c r="C4903" s="19" t="s">
        <v>5550</v>
      </c>
      <c r="D4903" s="6">
        <v>15000</v>
      </c>
      <c r="E4903" s="6">
        <v>15000</v>
      </c>
      <c r="F4903" s="6">
        <f>E4903*0.05</f>
        <v>750</v>
      </c>
      <c r="G4903" s="6"/>
      <c r="H4903" s="31">
        <f>D4903-F4903</f>
        <v>14250</v>
      </c>
      <c r="I4903" s="6">
        <f>+I4902+G4903-H4903</f>
        <v>158416.42150000005</v>
      </c>
      <c r="J4903" s="19" t="s">
        <v>48</v>
      </c>
      <c r="K4903" s="34" t="s">
        <v>5606</v>
      </c>
    </row>
    <row r="4904" spans="1:11" x14ac:dyDescent="0.2">
      <c r="A4904" s="105">
        <v>43641</v>
      </c>
      <c r="B4904" s="18">
        <v>70369566</v>
      </c>
      <c r="C4904" s="104" t="s">
        <v>6651</v>
      </c>
      <c r="D4904" s="74">
        <v>11398.8</v>
      </c>
      <c r="E4904" s="6">
        <v>9660</v>
      </c>
      <c r="F4904" s="6">
        <f>E4904*0.05</f>
        <v>483</v>
      </c>
      <c r="G4904" s="6"/>
      <c r="H4904" s="31">
        <f>D4904-F4904</f>
        <v>10915.8</v>
      </c>
      <c r="I4904" s="6">
        <f>+I4903+G4904-H4904</f>
        <v>147500.62150000007</v>
      </c>
      <c r="J4904" s="19" t="s">
        <v>6750</v>
      </c>
      <c r="K4904" s="34" t="s">
        <v>5606</v>
      </c>
    </row>
    <row r="4905" spans="1:11" x14ac:dyDescent="0.2">
      <c r="A4905" s="105">
        <v>43643</v>
      </c>
      <c r="B4905" s="7"/>
      <c r="C4905" s="19" t="s">
        <v>6097</v>
      </c>
      <c r="D4905" s="6"/>
      <c r="E4905" s="6"/>
      <c r="F4905" s="6">
        <f>E4905*0.05</f>
        <v>0</v>
      </c>
      <c r="G4905" s="6">
        <v>1168907.83</v>
      </c>
      <c r="H4905" s="5">
        <f>D4905-F4905</f>
        <v>0</v>
      </c>
      <c r="I4905" s="6">
        <f>+I4904+G4905-H4905</f>
        <v>1316408.4515000002</v>
      </c>
      <c r="J4905" s="19"/>
      <c r="K4905" s="7"/>
    </row>
    <row r="4906" spans="1:11" x14ac:dyDescent="0.2">
      <c r="A4906" s="105">
        <v>43644</v>
      </c>
      <c r="B4906" s="7">
        <v>9168</v>
      </c>
      <c r="C4906" s="19" t="s">
        <v>5550</v>
      </c>
      <c r="D4906" s="6">
        <v>15000</v>
      </c>
      <c r="E4906" s="6">
        <v>15000</v>
      </c>
      <c r="F4906" s="6">
        <f>E4906*0.05</f>
        <v>750</v>
      </c>
      <c r="G4906" s="6"/>
      <c r="H4906" s="31">
        <f>D4906-F4906</f>
        <v>14250</v>
      </c>
      <c r="I4906" s="6">
        <f>+I4905+G4906-H4906</f>
        <v>1302158.4515000002</v>
      </c>
      <c r="J4906" s="19" t="s">
        <v>48</v>
      </c>
      <c r="K4906" s="34" t="s">
        <v>5606</v>
      </c>
    </row>
    <row r="4907" spans="1:11" x14ac:dyDescent="0.2">
      <c r="A4907" s="105">
        <v>43644</v>
      </c>
      <c r="B4907" s="7">
        <v>9169</v>
      </c>
      <c r="C4907" s="19" t="s">
        <v>6749</v>
      </c>
      <c r="D4907" s="31">
        <v>21691.3</v>
      </c>
      <c r="E4907" s="6"/>
      <c r="F4907" s="6">
        <f>E4907*0.05</f>
        <v>0</v>
      </c>
      <c r="G4907" s="6"/>
      <c r="H4907" s="31">
        <f>D4907-F4907</f>
        <v>21691.3</v>
      </c>
      <c r="I4907" s="6">
        <f>+I4906+G4907-H4907</f>
        <v>1280467.1515000002</v>
      </c>
      <c r="J4907" s="19" t="s">
        <v>6319</v>
      </c>
      <c r="K4907" s="34" t="s">
        <v>5606</v>
      </c>
    </row>
    <row r="4908" spans="1:11" x14ac:dyDescent="0.2">
      <c r="A4908" s="19"/>
      <c r="B4908" s="7"/>
      <c r="C4908" s="19" t="s">
        <v>6318</v>
      </c>
      <c r="D4908" s="6">
        <v>3047.91</v>
      </c>
      <c r="E4908" s="6"/>
      <c r="F4908" s="6">
        <f>E4908*0.05</f>
        <v>0</v>
      </c>
      <c r="G4908" s="6"/>
      <c r="H4908" s="5">
        <f>D4908-F4908</f>
        <v>3047.91</v>
      </c>
      <c r="I4908" s="6">
        <f>+I4907+G4908-H4908</f>
        <v>1277419.2415000002</v>
      </c>
      <c r="J4908" s="19"/>
      <c r="K4908" s="7"/>
    </row>
    <row r="4909" spans="1:11" ht="15" x14ac:dyDescent="0.25">
      <c r="A4909" s="105"/>
      <c r="B4909" s="7"/>
      <c r="C4909" s="112" t="s">
        <v>6748</v>
      </c>
      <c r="D4909" s="6"/>
      <c r="E4909" s="6"/>
      <c r="F4909" s="6"/>
      <c r="G4909" s="6"/>
      <c r="H4909" s="5">
        <f>D4909-F4909</f>
        <v>0</v>
      </c>
      <c r="I4909" s="13">
        <f>+I4908+G4909-H4909</f>
        <v>1277419.2415000002</v>
      </c>
      <c r="J4909" s="19"/>
      <c r="K4909" s="7"/>
    </row>
    <row r="4910" spans="1:11" x14ac:dyDescent="0.2">
      <c r="A4910" s="105">
        <v>43648</v>
      </c>
      <c r="B4910" s="7">
        <v>9170</v>
      </c>
      <c r="C4910" s="19" t="s">
        <v>447</v>
      </c>
      <c r="D4910" s="6">
        <v>6000</v>
      </c>
      <c r="E4910" s="6">
        <v>6000</v>
      </c>
      <c r="F4910" s="6">
        <f>E4910*0.05</f>
        <v>300</v>
      </c>
      <c r="G4910" s="6"/>
      <c r="H4910" s="31">
        <f>D4910-F4910</f>
        <v>5700</v>
      </c>
      <c r="I4910" s="6">
        <f>+I4909+G4910-H4910</f>
        <v>1271719.2415000002</v>
      </c>
      <c r="J4910" s="19" t="s">
        <v>22</v>
      </c>
      <c r="K4910" s="34" t="s">
        <v>5606</v>
      </c>
    </row>
    <row r="4911" spans="1:11" x14ac:dyDescent="0.2">
      <c r="A4911" s="105">
        <v>43648</v>
      </c>
      <c r="B4911" s="7">
        <v>9171</v>
      </c>
      <c r="C4911" s="19" t="s">
        <v>5732</v>
      </c>
      <c r="D4911" s="6">
        <v>20000</v>
      </c>
      <c r="E4911" s="6"/>
      <c r="F4911" s="6">
        <f>E4911*0.05</f>
        <v>0</v>
      </c>
      <c r="G4911" s="6"/>
      <c r="H4911" s="31">
        <f>D4911-F4911</f>
        <v>20000</v>
      </c>
      <c r="I4911" s="6">
        <f>+I4910+G4911-H4911</f>
        <v>1251719.2415000002</v>
      </c>
      <c r="J4911" s="19" t="s">
        <v>6368</v>
      </c>
      <c r="K4911" s="34" t="s">
        <v>5606</v>
      </c>
    </row>
    <row r="4912" spans="1:11" x14ac:dyDescent="0.2">
      <c r="A4912" s="105">
        <v>43648</v>
      </c>
      <c r="B4912" s="7"/>
      <c r="C4912" s="19" t="s">
        <v>6747</v>
      </c>
      <c r="D4912" s="6"/>
      <c r="E4912" s="6"/>
      <c r="F4912" s="6">
        <f>E4912*0.05</f>
        <v>0</v>
      </c>
      <c r="G4912" s="6">
        <v>15000</v>
      </c>
      <c r="H4912" s="5">
        <f>D4912-F4912</f>
        <v>0</v>
      </c>
      <c r="I4912" s="6">
        <f>+I4911+G4912-H4912</f>
        <v>1266719.2415000002</v>
      </c>
      <c r="J4912" s="19"/>
      <c r="K4912" s="7"/>
    </row>
    <row r="4913" spans="1:11" x14ac:dyDescent="0.2">
      <c r="A4913" s="105">
        <v>43648</v>
      </c>
      <c r="B4913" s="7">
        <v>9172</v>
      </c>
      <c r="C4913" s="19" t="s">
        <v>6343</v>
      </c>
      <c r="D4913" s="6">
        <v>7600</v>
      </c>
      <c r="E4913" s="6"/>
      <c r="F4913" s="6">
        <f>E4913*0.05</f>
        <v>0</v>
      </c>
      <c r="G4913" s="6"/>
      <c r="H4913" s="31">
        <f>D4913-F4913</f>
        <v>7600</v>
      </c>
      <c r="I4913" s="6">
        <f>+I4912+G4913-H4913</f>
        <v>1259119.2415000002</v>
      </c>
      <c r="J4913" s="19" t="s">
        <v>6659</v>
      </c>
      <c r="K4913" s="34" t="s">
        <v>5606</v>
      </c>
    </row>
    <row r="4914" spans="1:11" x14ac:dyDescent="0.2">
      <c r="A4914" s="105">
        <v>43648</v>
      </c>
      <c r="B4914" s="7">
        <v>9173</v>
      </c>
      <c r="C4914" s="19" t="s">
        <v>6592</v>
      </c>
      <c r="D4914" s="6">
        <v>15400</v>
      </c>
      <c r="E4914" s="6"/>
      <c r="F4914" s="6">
        <f>E4914*0.05</f>
        <v>0</v>
      </c>
      <c r="G4914" s="6"/>
      <c r="H4914" s="31">
        <f>D4914-F4914</f>
        <v>15400</v>
      </c>
      <c r="I4914" s="6">
        <f>+I4913+G4914-H4914</f>
        <v>1243719.2415000002</v>
      </c>
      <c r="J4914" s="19" t="s">
        <v>6746</v>
      </c>
      <c r="K4914" s="34" t="s">
        <v>5606</v>
      </c>
    </row>
    <row r="4915" spans="1:11" x14ac:dyDescent="0.2">
      <c r="A4915" s="105">
        <v>43648</v>
      </c>
      <c r="B4915" s="7"/>
      <c r="C4915" s="19" t="s">
        <v>6213</v>
      </c>
      <c r="D4915" s="6">
        <v>376773</v>
      </c>
      <c r="E4915" s="6"/>
      <c r="F4915" s="6">
        <f>E4915*0.05</f>
        <v>0</v>
      </c>
      <c r="G4915" s="6"/>
      <c r="H4915" s="31">
        <f>D4915-F4915</f>
        <v>376773</v>
      </c>
      <c r="I4915" s="6">
        <f>+I4914+G4915-H4915</f>
        <v>866946.24150000024</v>
      </c>
      <c r="J4915" s="19" t="s">
        <v>6745</v>
      </c>
      <c r="K4915" s="34" t="s">
        <v>5606</v>
      </c>
    </row>
    <row r="4916" spans="1:11" x14ac:dyDescent="0.2">
      <c r="A4916" s="105">
        <v>43649</v>
      </c>
      <c r="B4916" s="7">
        <v>9174</v>
      </c>
      <c r="C4916" s="19" t="s">
        <v>71</v>
      </c>
      <c r="D4916" s="6">
        <v>54060</v>
      </c>
      <c r="E4916" s="6">
        <v>4500</v>
      </c>
      <c r="F4916" s="6">
        <f>E4916*0.05</f>
        <v>225</v>
      </c>
      <c r="G4916" s="6"/>
      <c r="H4916" s="31">
        <f>D4916-F4916</f>
        <v>53835</v>
      </c>
      <c r="I4916" s="6">
        <f>+I4915+G4916-H4916</f>
        <v>813111.24150000024</v>
      </c>
      <c r="J4916" s="19" t="s">
        <v>6744</v>
      </c>
      <c r="K4916" s="34" t="s">
        <v>5606</v>
      </c>
    </row>
    <row r="4917" spans="1:11" x14ac:dyDescent="0.2">
      <c r="A4917" s="105">
        <v>43649</v>
      </c>
      <c r="B4917" s="7">
        <v>9175</v>
      </c>
      <c r="C4917" s="19" t="s">
        <v>6743</v>
      </c>
      <c r="D4917" s="6">
        <v>3300</v>
      </c>
      <c r="E4917" s="6">
        <v>3300</v>
      </c>
      <c r="F4917" s="6">
        <f>E4917*0.05</f>
        <v>165</v>
      </c>
      <c r="G4917" s="6"/>
      <c r="H4917" s="31">
        <f>D4917-F4917</f>
        <v>3135</v>
      </c>
      <c r="I4917" s="6">
        <f>+I4916+G4917-H4917</f>
        <v>809976.24150000024</v>
      </c>
      <c r="J4917" s="19" t="s">
        <v>6742</v>
      </c>
      <c r="K4917" s="34" t="s">
        <v>5606</v>
      </c>
    </row>
    <row r="4918" spans="1:11" x14ac:dyDescent="0.2">
      <c r="A4918" s="105">
        <v>43649</v>
      </c>
      <c r="B4918" s="7">
        <v>9176</v>
      </c>
      <c r="C4918" s="19" t="s">
        <v>5550</v>
      </c>
      <c r="D4918" s="6">
        <v>51332.53</v>
      </c>
      <c r="E4918" s="6">
        <v>51332.53</v>
      </c>
      <c r="F4918" s="6">
        <f>E4918*0.05</f>
        <v>2566.6265000000003</v>
      </c>
      <c r="G4918" s="6"/>
      <c r="H4918" s="31">
        <f>D4918-F4918</f>
        <v>48765.9035</v>
      </c>
      <c r="I4918" s="6">
        <f>+I4917+G4918-H4918</f>
        <v>761210.33800000022</v>
      </c>
      <c r="J4918" s="19" t="s">
        <v>6741</v>
      </c>
      <c r="K4918" s="34" t="s">
        <v>5606</v>
      </c>
    </row>
    <row r="4919" spans="1:11" x14ac:dyDescent="0.2">
      <c r="A4919" s="105">
        <v>43649</v>
      </c>
      <c r="B4919" s="7">
        <v>9177</v>
      </c>
      <c r="C4919" s="19" t="s">
        <v>5863</v>
      </c>
      <c r="D4919" s="6">
        <v>4400</v>
      </c>
      <c r="E4919" s="6"/>
      <c r="F4919" s="6">
        <f>E4919*0.05</f>
        <v>0</v>
      </c>
      <c r="G4919" s="6"/>
      <c r="H4919" s="31">
        <f>D4919-F4919</f>
        <v>4400</v>
      </c>
      <c r="I4919" s="6">
        <f>+I4918+G4919-H4919</f>
        <v>756810.33800000022</v>
      </c>
      <c r="J4919" s="19" t="s">
        <v>6740</v>
      </c>
      <c r="K4919" s="34" t="s">
        <v>5606</v>
      </c>
    </row>
    <row r="4920" spans="1:11" x14ac:dyDescent="0.2">
      <c r="A4920" s="105">
        <v>43650</v>
      </c>
      <c r="B4920" s="7">
        <v>80010185</v>
      </c>
      <c r="C4920" s="20" t="s">
        <v>6626</v>
      </c>
      <c r="D4920" s="6">
        <v>41455.5</v>
      </c>
      <c r="E4920" s="6">
        <v>41455.5</v>
      </c>
      <c r="F4920" s="6">
        <v>1593.15</v>
      </c>
      <c r="G4920" s="6"/>
      <c r="H4920" s="31">
        <f>D4920-F4920</f>
        <v>39862.35</v>
      </c>
      <c r="I4920" s="6">
        <f>+I4919+G4920-H4920</f>
        <v>716947.98800000024</v>
      </c>
      <c r="J4920" s="20" t="s">
        <v>788</v>
      </c>
      <c r="K4920" s="34" t="s">
        <v>5606</v>
      </c>
    </row>
    <row r="4921" spans="1:11" x14ac:dyDescent="0.2">
      <c r="A4921" s="105">
        <v>43650</v>
      </c>
      <c r="B4921" s="7">
        <v>80010187</v>
      </c>
      <c r="C4921" s="20" t="s">
        <v>2224</v>
      </c>
      <c r="D4921" s="6">
        <v>26895</v>
      </c>
      <c r="E4921" s="6">
        <v>26895</v>
      </c>
      <c r="F4921" s="6">
        <f>E4921*0.05</f>
        <v>1344.75</v>
      </c>
      <c r="G4921" s="6"/>
      <c r="H4921" s="31">
        <f>D4921-F4921</f>
        <v>25550.25</v>
      </c>
      <c r="I4921" s="6">
        <f>+I4920+G4921-H4921</f>
        <v>691397.73800000024</v>
      </c>
      <c r="J4921" s="20" t="s">
        <v>5826</v>
      </c>
      <c r="K4921" s="34" t="s">
        <v>5606</v>
      </c>
    </row>
    <row r="4922" spans="1:11" x14ac:dyDescent="0.2">
      <c r="A4922" s="105">
        <v>43651</v>
      </c>
      <c r="B4922" s="7">
        <v>9178</v>
      </c>
      <c r="C4922" s="19" t="s">
        <v>2921</v>
      </c>
      <c r="D4922" s="6">
        <v>33571</v>
      </c>
      <c r="E4922" s="6">
        <v>28450</v>
      </c>
      <c r="F4922" s="6">
        <f>E4922*0.05</f>
        <v>1422.5</v>
      </c>
      <c r="G4922" s="6"/>
      <c r="H4922" s="31">
        <f>D4922-F4922</f>
        <v>32148.5</v>
      </c>
      <c r="I4922" s="6">
        <f>+I4921+G4922-H4922</f>
        <v>659249.23800000024</v>
      </c>
      <c r="J4922" s="19" t="s">
        <v>6739</v>
      </c>
      <c r="K4922" s="34" t="s">
        <v>5606</v>
      </c>
    </row>
    <row r="4923" spans="1:11" x14ac:dyDescent="0.2">
      <c r="A4923" s="105">
        <v>43654</v>
      </c>
      <c r="B4923" s="7">
        <v>9179</v>
      </c>
      <c r="C4923" s="19" t="s">
        <v>418</v>
      </c>
      <c r="D4923" s="6">
        <v>2000</v>
      </c>
      <c r="E4923" s="6"/>
      <c r="F4923" s="6">
        <f>E4923*0.05</f>
        <v>0</v>
      </c>
      <c r="G4923" s="6"/>
      <c r="H4923" s="31">
        <f>D4923-F4923</f>
        <v>2000</v>
      </c>
      <c r="I4923" s="6">
        <f>+I4922+G4923-H4923</f>
        <v>657249.23800000024</v>
      </c>
      <c r="J4923" s="19" t="s">
        <v>6738</v>
      </c>
      <c r="K4923" s="34" t="s">
        <v>5606</v>
      </c>
    </row>
    <row r="4924" spans="1:11" x14ac:dyDescent="0.2">
      <c r="A4924" s="105">
        <v>43654</v>
      </c>
      <c r="B4924" s="7">
        <v>9180</v>
      </c>
      <c r="C4924" s="20" t="s">
        <v>6543</v>
      </c>
      <c r="D4924" s="6">
        <v>21271</v>
      </c>
      <c r="E4924" s="6">
        <v>21271</v>
      </c>
      <c r="F4924" s="6">
        <f>E4924*0.05</f>
        <v>1063.55</v>
      </c>
      <c r="G4924" s="6"/>
      <c r="H4924" s="31">
        <f>D4924-F4924</f>
        <v>20207.45</v>
      </c>
      <c r="I4924" s="6">
        <f>+I4923+G4924-H4924</f>
        <v>637041.78800000029</v>
      </c>
      <c r="J4924" s="20" t="s">
        <v>6737</v>
      </c>
      <c r="K4924" s="34" t="s">
        <v>5606</v>
      </c>
    </row>
    <row r="4925" spans="1:11" x14ac:dyDescent="0.2">
      <c r="A4925" s="105">
        <v>43655</v>
      </c>
      <c r="B4925" s="7">
        <v>9181</v>
      </c>
      <c r="C4925" s="19" t="s">
        <v>6736</v>
      </c>
      <c r="D4925" s="6">
        <v>11935.33</v>
      </c>
      <c r="E4925" s="6">
        <v>10114.69</v>
      </c>
      <c r="F4925" s="6">
        <f>E4925*0.05</f>
        <v>505.73450000000003</v>
      </c>
      <c r="G4925" s="6"/>
      <c r="H4925" s="31">
        <f>D4925-F4925</f>
        <v>11429.595499999999</v>
      </c>
      <c r="I4925" s="6">
        <f>+I4924+G4925-H4925</f>
        <v>625612.19250000024</v>
      </c>
      <c r="J4925" s="19" t="s">
        <v>6735</v>
      </c>
      <c r="K4925" s="34" t="s">
        <v>5606</v>
      </c>
    </row>
    <row r="4926" spans="1:11" x14ac:dyDescent="0.2">
      <c r="A4926" s="105">
        <v>43655</v>
      </c>
      <c r="B4926" s="7">
        <v>9182</v>
      </c>
      <c r="C4926" s="19" t="s">
        <v>6255</v>
      </c>
      <c r="D4926" s="6">
        <v>2500</v>
      </c>
      <c r="E4926" s="6">
        <v>2500</v>
      </c>
      <c r="F4926" s="6">
        <v>250</v>
      </c>
      <c r="G4926" s="6"/>
      <c r="H4926" s="31">
        <f>D4926-F4926</f>
        <v>2250</v>
      </c>
      <c r="I4926" s="6">
        <f>+I4925+G4926-H4926</f>
        <v>623362.19250000024</v>
      </c>
      <c r="J4926" s="19" t="s">
        <v>6734</v>
      </c>
      <c r="K4926" s="34" t="s">
        <v>5606</v>
      </c>
    </row>
    <row r="4927" spans="1:11" x14ac:dyDescent="0.2">
      <c r="A4927" s="105">
        <v>43655</v>
      </c>
      <c r="B4927" s="7">
        <v>9183</v>
      </c>
      <c r="C4927" s="19" t="s">
        <v>6733</v>
      </c>
      <c r="D4927" s="6">
        <v>3350</v>
      </c>
      <c r="E4927" s="6">
        <v>3350</v>
      </c>
      <c r="F4927" s="6">
        <v>335</v>
      </c>
      <c r="G4927" s="6"/>
      <c r="H4927" s="31">
        <f>D4927-F4927</f>
        <v>3015</v>
      </c>
      <c r="I4927" s="6">
        <f>+I4926+G4927-H4927</f>
        <v>620347.19250000024</v>
      </c>
      <c r="J4927" s="19" t="s">
        <v>6719</v>
      </c>
      <c r="K4927" s="34" t="s">
        <v>5606</v>
      </c>
    </row>
    <row r="4928" spans="1:11" x14ac:dyDescent="0.2">
      <c r="A4928" s="105">
        <v>43655</v>
      </c>
      <c r="B4928" s="7">
        <v>9184</v>
      </c>
      <c r="C4928" s="19" t="s">
        <v>5790</v>
      </c>
      <c r="D4928" s="6"/>
      <c r="E4928" s="6"/>
      <c r="F4928" s="6">
        <f>E4928*0.05</f>
        <v>0</v>
      </c>
      <c r="G4928" s="6"/>
      <c r="H4928" s="5">
        <f>D4928-F4928</f>
        <v>0</v>
      </c>
      <c r="I4928" s="6">
        <f>+I4927+G4928-H4928</f>
        <v>620347.19250000024</v>
      </c>
      <c r="J4928" s="19" t="s">
        <v>5790</v>
      </c>
      <c r="K4928" s="34" t="s">
        <v>5789</v>
      </c>
    </row>
    <row r="4929" spans="1:11" x14ac:dyDescent="0.2">
      <c r="A4929" s="105">
        <v>43655</v>
      </c>
      <c r="B4929" s="7">
        <v>9185</v>
      </c>
      <c r="C4929" s="19" t="s">
        <v>6407</v>
      </c>
      <c r="D4929" s="6">
        <v>49311</v>
      </c>
      <c r="E4929" s="6">
        <v>41988.98</v>
      </c>
      <c r="F4929" s="6">
        <f>E4929*0.05</f>
        <v>2099.4490000000001</v>
      </c>
      <c r="G4929" s="6"/>
      <c r="H4929" s="31">
        <f>D4929-F4929</f>
        <v>47211.550999999999</v>
      </c>
      <c r="I4929" s="6">
        <f>+I4928+G4929-H4929</f>
        <v>573135.64150000026</v>
      </c>
      <c r="J4929" s="19" t="s">
        <v>6732</v>
      </c>
      <c r="K4929" s="34" t="s">
        <v>5606</v>
      </c>
    </row>
    <row r="4930" spans="1:11" x14ac:dyDescent="0.2">
      <c r="A4930" s="105">
        <v>43656</v>
      </c>
      <c r="B4930" s="7">
        <v>9186</v>
      </c>
      <c r="C4930" s="19" t="s">
        <v>6362</v>
      </c>
      <c r="D4930" s="6">
        <v>1000</v>
      </c>
      <c r="E4930" s="6">
        <v>1000</v>
      </c>
      <c r="F4930" s="6">
        <f>E4930*0.05</f>
        <v>50</v>
      </c>
      <c r="G4930" s="6"/>
      <c r="H4930" s="31">
        <f>D4930-F4930</f>
        <v>950</v>
      </c>
      <c r="I4930" s="6">
        <f>+I4929+G4930-H4930</f>
        <v>572185.64150000026</v>
      </c>
      <c r="J4930" s="19" t="s">
        <v>6731</v>
      </c>
      <c r="K4930" s="34" t="s">
        <v>5606</v>
      </c>
    </row>
    <row r="4931" spans="1:11" x14ac:dyDescent="0.2">
      <c r="A4931" s="105">
        <v>43657</v>
      </c>
      <c r="B4931" s="7">
        <v>9187</v>
      </c>
      <c r="C4931" s="19" t="s">
        <v>6362</v>
      </c>
      <c r="D4931" s="5">
        <v>20225</v>
      </c>
      <c r="E4931" s="6">
        <v>20225</v>
      </c>
      <c r="F4931" s="6">
        <f>E4931*0.05</f>
        <v>1011.25</v>
      </c>
      <c r="G4931" s="6"/>
      <c r="H4931" s="31">
        <f>D4931-F4931</f>
        <v>19213.75</v>
      </c>
      <c r="I4931" s="6">
        <f>+I4930+G4931-H4931</f>
        <v>552971.89150000026</v>
      </c>
      <c r="J4931" s="19" t="s">
        <v>6730</v>
      </c>
      <c r="K4931" s="34" t="s">
        <v>5606</v>
      </c>
    </row>
    <row r="4932" spans="1:11" x14ac:dyDescent="0.2">
      <c r="A4932" s="105">
        <v>43657</v>
      </c>
      <c r="B4932" s="7">
        <v>70362425</v>
      </c>
      <c r="C4932" s="19" t="s">
        <v>6587</v>
      </c>
      <c r="D4932" s="6">
        <v>21522.79</v>
      </c>
      <c r="E4932" s="6">
        <v>16296.79</v>
      </c>
      <c r="F4932" s="6">
        <v>1009.38</v>
      </c>
      <c r="G4932" s="6"/>
      <c r="H4932" s="31">
        <f>D4932-F4932</f>
        <v>20513.41</v>
      </c>
      <c r="I4932" s="6">
        <f>+I4931+G4932-H4932</f>
        <v>532458.48150000023</v>
      </c>
      <c r="J4932" s="19" t="s">
        <v>788</v>
      </c>
      <c r="K4932" s="34" t="s">
        <v>5606</v>
      </c>
    </row>
    <row r="4933" spans="1:11" x14ac:dyDescent="0.2">
      <c r="A4933" s="105">
        <v>43661</v>
      </c>
      <c r="B4933" s="7">
        <v>9188</v>
      </c>
      <c r="C4933" s="19" t="s">
        <v>6077</v>
      </c>
      <c r="D4933" s="6">
        <v>800</v>
      </c>
      <c r="E4933" s="6"/>
      <c r="F4933" s="6">
        <f>E4933*0.05</f>
        <v>0</v>
      </c>
      <c r="G4933" s="6"/>
      <c r="H4933" s="31">
        <f>D4933-F4933</f>
        <v>800</v>
      </c>
      <c r="I4933" s="6">
        <f>+I4932+G4933-H4933</f>
        <v>531658.48150000023</v>
      </c>
      <c r="J4933" s="19" t="s">
        <v>6459</v>
      </c>
      <c r="K4933" s="34" t="s">
        <v>5606</v>
      </c>
    </row>
    <row r="4934" spans="1:11" x14ac:dyDescent="0.2">
      <c r="A4934" s="105">
        <v>43661</v>
      </c>
      <c r="B4934" s="7">
        <v>9189</v>
      </c>
      <c r="C4934" s="19" t="s">
        <v>6729</v>
      </c>
      <c r="D4934" s="6">
        <v>4275</v>
      </c>
      <c r="E4934" s="6">
        <v>4275</v>
      </c>
      <c r="F4934" s="6">
        <f>E4934*0.05</f>
        <v>213.75</v>
      </c>
      <c r="G4934" s="6"/>
      <c r="H4934" s="31">
        <f>D4934-F4934</f>
        <v>4061.25</v>
      </c>
      <c r="I4934" s="6">
        <f>+I4933+G4934-H4934</f>
        <v>527597.23150000023</v>
      </c>
      <c r="J4934" s="19" t="s">
        <v>6728</v>
      </c>
      <c r="K4934" s="34" t="s">
        <v>5606</v>
      </c>
    </row>
    <row r="4935" spans="1:11" x14ac:dyDescent="0.2">
      <c r="A4935" s="105">
        <v>43662</v>
      </c>
      <c r="B4935" s="7">
        <v>9190</v>
      </c>
      <c r="C4935" s="19" t="s">
        <v>5898</v>
      </c>
      <c r="D4935" s="6">
        <v>1800</v>
      </c>
      <c r="E4935" s="6"/>
      <c r="F4935" s="6">
        <f>E4935*0.05</f>
        <v>0</v>
      </c>
      <c r="G4935" s="6"/>
      <c r="H4935" s="31">
        <f>D4935-F4935</f>
        <v>1800</v>
      </c>
      <c r="I4935" s="6">
        <f>+I4934+G4935-H4935</f>
        <v>525797.23150000023</v>
      </c>
      <c r="J4935" s="19" t="s">
        <v>6727</v>
      </c>
      <c r="K4935" s="34" t="s">
        <v>5606</v>
      </c>
    </row>
    <row r="4936" spans="1:11" x14ac:dyDescent="0.2">
      <c r="A4936" s="105">
        <v>43662</v>
      </c>
      <c r="B4936" s="7">
        <v>9191</v>
      </c>
      <c r="C4936" s="19" t="s">
        <v>5929</v>
      </c>
      <c r="D4936" s="6">
        <v>1000</v>
      </c>
      <c r="E4936" s="6"/>
      <c r="F4936" s="6">
        <f>E4936*0.05</f>
        <v>0</v>
      </c>
      <c r="G4936" s="6"/>
      <c r="H4936" s="31">
        <f>D4936-F4936</f>
        <v>1000</v>
      </c>
      <c r="I4936" s="6">
        <f>+I4935+G4936-H4936</f>
        <v>524797.23150000023</v>
      </c>
      <c r="J4936" s="19" t="s">
        <v>6727</v>
      </c>
      <c r="K4936" s="34" t="s">
        <v>5606</v>
      </c>
    </row>
    <row r="4937" spans="1:11" x14ac:dyDescent="0.2">
      <c r="A4937" s="105">
        <v>43662</v>
      </c>
      <c r="B4937" s="7">
        <v>9192</v>
      </c>
      <c r="C4937" s="19" t="s">
        <v>5988</v>
      </c>
      <c r="D4937" s="6">
        <v>1000</v>
      </c>
      <c r="E4937" s="6"/>
      <c r="F4937" s="6">
        <f>E4937*0.05</f>
        <v>0</v>
      </c>
      <c r="G4937" s="6"/>
      <c r="H4937" s="31">
        <f>D4937-F4937</f>
        <v>1000</v>
      </c>
      <c r="I4937" s="6">
        <f>+I4936+G4937-H4937</f>
        <v>523797.23150000023</v>
      </c>
      <c r="J4937" s="19" t="s">
        <v>6727</v>
      </c>
      <c r="K4937" s="34" t="s">
        <v>5606</v>
      </c>
    </row>
    <row r="4938" spans="1:11" x14ac:dyDescent="0.2">
      <c r="A4938" s="105">
        <v>43663</v>
      </c>
      <c r="B4938" s="7">
        <v>9193</v>
      </c>
      <c r="C4938" s="19" t="s">
        <v>418</v>
      </c>
      <c r="D4938" s="6">
        <v>1800</v>
      </c>
      <c r="E4938" s="6"/>
      <c r="F4938" s="6">
        <f>E4938*0.05</f>
        <v>0</v>
      </c>
      <c r="G4938" s="6"/>
      <c r="H4938" s="31">
        <f>D4938-F4938</f>
        <v>1800</v>
      </c>
      <c r="I4938" s="6">
        <f>+I4937+G4938-H4938</f>
        <v>521997.23150000023</v>
      </c>
      <c r="J4938" s="19" t="s">
        <v>6721</v>
      </c>
      <c r="K4938" s="34" t="s">
        <v>5606</v>
      </c>
    </row>
    <row r="4939" spans="1:11" x14ac:dyDescent="0.2">
      <c r="A4939" s="105">
        <v>43663</v>
      </c>
      <c r="B4939" s="7">
        <v>9194</v>
      </c>
      <c r="C4939" s="19" t="s">
        <v>6726</v>
      </c>
      <c r="D4939" s="6">
        <v>1800</v>
      </c>
      <c r="E4939" s="6"/>
      <c r="F4939" s="6">
        <f>E4939*0.05</f>
        <v>0</v>
      </c>
      <c r="G4939" s="6"/>
      <c r="H4939" s="31">
        <f>D4939-F4939</f>
        <v>1800</v>
      </c>
      <c r="I4939" s="6">
        <f>+I4938+G4939-H4939</f>
        <v>520197.23150000023</v>
      </c>
      <c r="J4939" s="19" t="s">
        <v>6721</v>
      </c>
      <c r="K4939" s="34" t="s">
        <v>5606</v>
      </c>
    </row>
    <row r="4940" spans="1:11" x14ac:dyDescent="0.2">
      <c r="A4940" s="105">
        <v>43663</v>
      </c>
      <c r="B4940" s="7">
        <v>9195</v>
      </c>
      <c r="C4940" s="19" t="s">
        <v>5790</v>
      </c>
      <c r="D4940" s="6"/>
      <c r="E4940" s="6"/>
      <c r="F4940" s="6">
        <f>E4940*0.05</f>
        <v>0</v>
      </c>
      <c r="G4940" s="6"/>
      <c r="H4940" s="5">
        <f>D4940-F4940</f>
        <v>0</v>
      </c>
      <c r="I4940" s="6">
        <f>+I4939+G4940-H4940</f>
        <v>520197.23150000023</v>
      </c>
      <c r="J4940" s="19" t="s">
        <v>5790</v>
      </c>
      <c r="K4940" s="34" t="s">
        <v>5789</v>
      </c>
    </row>
    <row r="4941" spans="1:11" x14ac:dyDescent="0.2">
      <c r="A4941" s="105">
        <v>43663</v>
      </c>
      <c r="B4941" s="7">
        <v>9196</v>
      </c>
      <c r="C4941" s="20" t="s">
        <v>5550</v>
      </c>
      <c r="D4941" s="6">
        <v>10000</v>
      </c>
      <c r="E4941" s="6">
        <v>10000</v>
      </c>
      <c r="F4941" s="6">
        <f>E4941*0.05</f>
        <v>500</v>
      </c>
      <c r="G4941" s="6"/>
      <c r="H4941" s="31">
        <f>D4941-F4941</f>
        <v>9500</v>
      </c>
      <c r="I4941" s="6">
        <f>+I4940+G4941-H4941</f>
        <v>510697.23150000023</v>
      </c>
      <c r="J4941" s="20" t="s">
        <v>48</v>
      </c>
      <c r="K4941" s="34" t="s">
        <v>5606</v>
      </c>
    </row>
    <row r="4942" spans="1:11" ht="14.25" customHeight="1" x14ac:dyDescent="0.2">
      <c r="A4942" s="105">
        <v>43663</v>
      </c>
      <c r="B4942" s="7">
        <v>9197</v>
      </c>
      <c r="C4942" s="19" t="s">
        <v>6255</v>
      </c>
      <c r="D4942" s="6">
        <v>2250</v>
      </c>
      <c r="E4942" s="6"/>
      <c r="F4942" s="6">
        <f>E4942*0.05</f>
        <v>0</v>
      </c>
      <c r="G4942" s="6"/>
      <c r="H4942" s="31">
        <f>D4942-F4942</f>
        <v>2250</v>
      </c>
      <c r="I4942" s="6">
        <f>+I4941+G4942-H4942</f>
        <v>508447.23150000023</v>
      </c>
      <c r="J4942" s="19" t="s">
        <v>6725</v>
      </c>
      <c r="K4942" s="34" t="s">
        <v>5606</v>
      </c>
    </row>
    <row r="4943" spans="1:11" x14ac:dyDescent="0.2">
      <c r="A4943" s="105">
        <v>43664</v>
      </c>
      <c r="B4943" s="7">
        <v>80010155</v>
      </c>
      <c r="C4943" s="19" t="s">
        <v>2224</v>
      </c>
      <c r="D4943" s="6">
        <v>26895</v>
      </c>
      <c r="E4943" s="6">
        <v>26895</v>
      </c>
      <c r="F4943" s="6">
        <f>E4943*0.05</f>
        <v>1344.75</v>
      </c>
      <c r="G4943" s="6"/>
      <c r="H4943" s="31">
        <f>D4943-F4943</f>
        <v>25550.25</v>
      </c>
      <c r="I4943" s="6">
        <f>+I4942+G4943-H4943</f>
        <v>482896.98150000023</v>
      </c>
      <c r="J4943" s="19" t="s">
        <v>6724</v>
      </c>
      <c r="K4943" s="34" t="s">
        <v>5606</v>
      </c>
    </row>
    <row r="4944" spans="1:11" x14ac:dyDescent="0.2">
      <c r="A4944" s="105">
        <v>43665</v>
      </c>
      <c r="B4944" s="7">
        <v>9198</v>
      </c>
      <c r="C4944" s="19" t="s">
        <v>5972</v>
      </c>
      <c r="D4944" s="6">
        <v>6000</v>
      </c>
      <c r="E4944" s="6"/>
      <c r="F4944" s="6">
        <f>E4944*0.05</f>
        <v>0</v>
      </c>
      <c r="G4944" s="6"/>
      <c r="H4944" s="31">
        <f>D4944-F4944</f>
        <v>6000</v>
      </c>
      <c r="I4944" s="6">
        <f>+I4943+G4944-H4944</f>
        <v>476896.98150000023</v>
      </c>
      <c r="J4944" s="19" t="s">
        <v>6723</v>
      </c>
      <c r="K4944" s="34" t="s">
        <v>5606</v>
      </c>
    </row>
    <row r="4945" spans="1:11" x14ac:dyDescent="0.2">
      <c r="A4945" s="105">
        <v>43668</v>
      </c>
      <c r="B4945" s="7">
        <v>9199</v>
      </c>
      <c r="C4945" s="19" t="s">
        <v>6722</v>
      </c>
      <c r="D4945" s="6">
        <v>1800</v>
      </c>
      <c r="E4945" s="6"/>
      <c r="F4945" s="6">
        <f>E4945*0.05</f>
        <v>0</v>
      </c>
      <c r="G4945" s="6"/>
      <c r="H4945" s="31">
        <f>D4945-F4945</f>
        <v>1800</v>
      </c>
      <c r="I4945" s="6">
        <f>+I4944+G4945-H4945</f>
        <v>475096.98150000023</v>
      </c>
      <c r="J4945" s="19" t="s">
        <v>6721</v>
      </c>
      <c r="K4945" s="34" t="s">
        <v>5606</v>
      </c>
    </row>
    <row r="4946" spans="1:11" x14ac:dyDescent="0.2">
      <c r="A4946" s="105">
        <v>43668</v>
      </c>
      <c r="B4946" s="7">
        <v>9200</v>
      </c>
      <c r="C4946" s="19" t="s">
        <v>5790</v>
      </c>
      <c r="D4946" s="6"/>
      <c r="E4946" s="6"/>
      <c r="F4946" s="6">
        <f>E4946*0.05</f>
        <v>0</v>
      </c>
      <c r="G4946" s="6"/>
      <c r="H4946" s="5">
        <f>D4946-F4946</f>
        <v>0</v>
      </c>
      <c r="I4946" s="6">
        <f>+I4945+G4946-H4946</f>
        <v>475096.98150000023</v>
      </c>
      <c r="J4946" s="19" t="s">
        <v>5790</v>
      </c>
      <c r="K4946" s="34" t="s">
        <v>5789</v>
      </c>
    </row>
    <row r="4947" spans="1:11" x14ac:dyDescent="0.2">
      <c r="A4947" s="105">
        <v>43668</v>
      </c>
      <c r="B4947" s="7">
        <v>9201</v>
      </c>
      <c r="C4947" s="19" t="s">
        <v>6720</v>
      </c>
      <c r="D4947" s="6">
        <v>3000</v>
      </c>
      <c r="E4947" s="6">
        <v>3000</v>
      </c>
      <c r="F4947" s="6">
        <v>300</v>
      </c>
      <c r="G4947" s="6"/>
      <c r="H4947" s="31">
        <f>D4947-F4947</f>
        <v>2700</v>
      </c>
      <c r="I4947" s="6">
        <f>+I4946+G4947-H4947</f>
        <v>472396.98150000023</v>
      </c>
      <c r="J4947" s="19" t="s">
        <v>6719</v>
      </c>
      <c r="K4947" s="34" t="s">
        <v>5606</v>
      </c>
    </row>
    <row r="4948" spans="1:11" x14ac:dyDescent="0.2">
      <c r="A4948" s="105">
        <v>43668</v>
      </c>
      <c r="B4948" s="7">
        <v>9202</v>
      </c>
      <c r="C4948" s="19" t="s">
        <v>6718</v>
      </c>
      <c r="D4948" s="6">
        <v>1800</v>
      </c>
      <c r="E4948" s="6"/>
      <c r="F4948" s="6">
        <f>E4948*0.05</f>
        <v>0</v>
      </c>
      <c r="G4948" s="6"/>
      <c r="H4948" s="31">
        <f>D4948-F4948</f>
        <v>1800</v>
      </c>
      <c r="I4948" s="6">
        <f>+I4947+G4948-H4948</f>
        <v>470596.98150000023</v>
      </c>
      <c r="J4948" s="19" t="s">
        <v>6717</v>
      </c>
      <c r="K4948" s="34" t="s">
        <v>5606</v>
      </c>
    </row>
    <row r="4949" spans="1:11" x14ac:dyDescent="0.2">
      <c r="A4949" s="105">
        <v>43669</v>
      </c>
      <c r="B4949" s="7">
        <v>9203</v>
      </c>
      <c r="C4949" s="19" t="s">
        <v>6486</v>
      </c>
      <c r="D4949" s="6">
        <v>12000</v>
      </c>
      <c r="E4949" s="6">
        <v>12000</v>
      </c>
      <c r="F4949" s="6">
        <v>1200</v>
      </c>
      <c r="G4949" s="6"/>
      <c r="H4949" s="31">
        <f>D4949-F4949</f>
        <v>10800</v>
      </c>
      <c r="I4949" s="6">
        <f>+I4948+G4949-H4949</f>
        <v>459796.98150000023</v>
      </c>
      <c r="J4949" s="19" t="s">
        <v>6716</v>
      </c>
      <c r="K4949" s="34" t="s">
        <v>5606</v>
      </c>
    </row>
    <row r="4950" spans="1:11" x14ac:dyDescent="0.2">
      <c r="A4950" s="105">
        <v>43669</v>
      </c>
      <c r="B4950" s="7">
        <v>9204</v>
      </c>
      <c r="C4950" s="19" t="s">
        <v>5790</v>
      </c>
      <c r="D4950" s="6"/>
      <c r="E4950" s="6"/>
      <c r="F4950" s="6">
        <f>E4950*0.05</f>
        <v>0</v>
      </c>
      <c r="G4950" s="6"/>
      <c r="H4950" s="5">
        <f>D4950-F4950</f>
        <v>0</v>
      </c>
      <c r="I4950" s="6">
        <f>+I4949+G4950-H4950</f>
        <v>459796.98150000023</v>
      </c>
      <c r="J4950" s="19"/>
      <c r="K4950" s="34" t="s">
        <v>5789</v>
      </c>
    </row>
    <row r="4951" spans="1:11" x14ac:dyDescent="0.2">
      <c r="A4951" s="105">
        <v>43669</v>
      </c>
      <c r="B4951" s="7">
        <v>9205</v>
      </c>
      <c r="C4951" s="19" t="s">
        <v>5550</v>
      </c>
      <c r="D4951" s="6">
        <v>3000</v>
      </c>
      <c r="E4951" s="6">
        <v>3000</v>
      </c>
      <c r="F4951" s="6">
        <f>E4951*0.05</f>
        <v>150</v>
      </c>
      <c r="G4951" s="6"/>
      <c r="H4951" s="31">
        <f>D4951-F4951</f>
        <v>2850</v>
      </c>
      <c r="I4951" s="6">
        <f>+I4950+G4951-H4951</f>
        <v>456946.98150000023</v>
      </c>
      <c r="J4951" s="19" t="s">
        <v>6715</v>
      </c>
      <c r="K4951" s="34" t="s">
        <v>5606</v>
      </c>
    </row>
    <row r="4952" spans="1:11" x14ac:dyDescent="0.2">
      <c r="A4952" s="105">
        <v>43669</v>
      </c>
      <c r="B4952" s="7">
        <v>9206</v>
      </c>
      <c r="C4952" s="19" t="s">
        <v>5790</v>
      </c>
      <c r="D4952" s="6"/>
      <c r="E4952" s="6"/>
      <c r="F4952" s="6">
        <f>E4952*0.05</f>
        <v>0</v>
      </c>
      <c r="G4952" s="6"/>
      <c r="H4952" s="5">
        <f>D4952-F4952</f>
        <v>0</v>
      </c>
      <c r="I4952" s="6">
        <f>+I4951+G4952-H4952</f>
        <v>456946.98150000023</v>
      </c>
      <c r="J4952" s="19" t="s">
        <v>5790</v>
      </c>
      <c r="K4952" s="34" t="s">
        <v>5789</v>
      </c>
    </row>
    <row r="4953" spans="1:11" x14ac:dyDescent="0.2">
      <c r="A4953" s="105">
        <v>43671</v>
      </c>
      <c r="B4953" s="7">
        <v>9207</v>
      </c>
      <c r="C4953" s="19" t="s">
        <v>5790</v>
      </c>
      <c r="D4953" s="6"/>
      <c r="E4953" s="6"/>
      <c r="F4953" s="6">
        <f>E4953*0.05</f>
        <v>0</v>
      </c>
      <c r="G4953" s="6"/>
      <c r="H4953" s="5">
        <f>D4953-F4953</f>
        <v>0</v>
      </c>
      <c r="I4953" s="6">
        <f>+I4952+G4953-H4953</f>
        <v>456946.98150000023</v>
      </c>
      <c r="J4953" s="19" t="s">
        <v>5790</v>
      </c>
      <c r="K4953" s="34" t="s">
        <v>5789</v>
      </c>
    </row>
    <row r="4954" spans="1:11" x14ac:dyDescent="0.2">
      <c r="A4954" s="105">
        <v>43672</v>
      </c>
      <c r="B4954" s="7">
        <v>9208</v>
      </c>
      <c r="C4954" s="19" t="s">
        <v>6714</v>
      </c>
      <c r="D4954" s="6">
        <v>2600</v>
      </c>
      <c r="E4954" s="6">
        <v>2600</v>
      </c>
      <c r="F4954" s="6">
        <f>E4954*0.05</f>
        <v>130</v>
      </c>
      <c r="G4954" s="6"/>
      <c r="H4954" s="31">
        <f>D4954-F4954</f>
        <v>2470</v>
      </c>
      <c r="I4954" s="6">
        <f>+I4953+G4954-H4954</f>
        <v>454476.98150000023</v>
      </c>
      <c r="J4954" s="19" t="s">
        <v>6713</v>
      </c>
      <c r="K4954" s="34" t="s">
        <v>5606</v>
      </c>
    </row>
    <row r="4955" spans="1:11" x14ac:dyDescent="0.2">
      <c r="A4955" s="105">
        <v>43672</v>
      </c>
      <c r="B4955" s="7">
        <v>9209</v>
      </c>
      <c r="C4955" s="19" t="s">
        <v>5550</v>
      </c>
      <c r="D4955" s="6">
        <v>10000</v>
      </c>
      <c r="E4955" s="6">
        <v>10000</v>
      </c>
      <c r="F4955" s="6">
        <f>E4955*0.05</f>
        <v>500</v>
      </c>
      <c r="G4955" s="6"/>
      <c r="H4955" s="31">
        <f>D4955-F4955</f>
        <v>9500</v>
      </c>
      <c r="I4955" s="6">
        <f>+I4954+G4955-H4955</f>
        <v>444976.98150000023</v>
      </c>
      <c r="J4955" s="19" t="s">
        <v>48</v>
      </c>
      <c r="K4955" s="34" t="s">
        <v>5606</v>
      </c>
    </row>
    <row r="4956" spans="1:11" x14ac:dyDescent="0.2">
      <c r="A4956" s="105">
        <v>43675</v>
      </c>
      <c r="B4956" s="7"/>
      <c r="C4956" s="19" t="s">
        <v>6401</v>
      </c>
      <c r="D4956" s="6"/>
      <c r="E4956" s="6"/>
      <c r="F4956" s="6">
        <f>E4956*0.05</f>
        <v>0</v>
      </c>
      <c r="G4956" s="6">
        <v>1268297.0900000001</v>
      </c>
      <c r="H4956" s="5">
        <f>D4956-F4956</f>
        <v>0</v>
      </c>
      <c r="I4956" s="6">
        <f>+I4955+G4956-H4956</f>
        <v>1713274.0715000003</v>
      </c>
      <c r="J4956" s="19"/>
      <c r="K4956" s="7"/>
    </row>
    <row r="4957" spans="1:11" x14ac:dyDescent="0.2">
      <c r="A4957" s="105">
        <v>43676</v>
      </c>
      <c r="B4957" s="7">
        <v>9210</v>
      </c>
      <c r="C4957" s="19" t="s">
        <v>1450</v>
      </c>
      <c r="D4957" s="6">
        <v>27993.89</v>
      </c>
      <c r="E4957" s="6"/>
      <c r="F4957" s="6">
        <f>E4957*0.05</f>
        <v>0</v>
      </c>
      <c r="G4957" s="6"/>
      <c r="H4957" s="31">
        <f>D4957-F4957</f>
        <v>27993.89</v>
      </c>
      <c r="I4957" s="6">
        <f>+I4956+G4957-H4957</f>
        <v>1685280.1815000004</v>
      </c>
      <c r="J4957" s="19" t="s">
        <v>6712</v>
      </c>
      <c r="K4957" s="34" t="s">
        <v>5606</v>
      </c>
    </row>
    <row r="4958" spans="1:11" x14ac:dyDescent="0.2">
      <c r="A4958" s="105">
        <v>43676</v>
      </c>
      <c r="B4958" s="7">
        <v>9211</v>
      </c>
      <c r="C4958" s="19" t="s">
        <v>5550</v>
      </c>
      <c r="D4958" s="6">
        <v>51388.06</v>
      </c>
      <c r="E4958" s="6">
        <v>51388.06</v>
      </c>
      <c r="F4958" s="6">
        <f>E4958*0.05</f>
        <v>2569.4030000000002</v>
      </c>
      <c r="G4958" s="6"/>
      <c r="H4958" s="31">
        <f>D4958-F4958</f>
        <v>48818.656999999999</v>
      </c>
      <c r="I4958" s="6">
        <f>+I4957+G4958-H4958</f>
        <v>1636461.5245000005</v>
      </c>
      <c r="J4958" s="19" t="s">
        <v>48</v>
      </c>
      <c r="K4958" s="34" t="s">
        <v>5606</v>
      </c>
    </row>
    <row r="4959" spans="1:11" x14ac:dyDescent="0.2">
      <c r="A4959" s="105">
        <v>43677</v>
      </c>
      <c r="B4959" s="7">
        <v>9212</v>
      </c>
      <c r="C4959" s="19" t="s">
        <v>5567</v>
      </c>
      <c r="D4959" s="6">
        <v>6756.75</v>
      </c>
      <c r="E4959" s="6">
        <v>6756.75</v>
      </c>
      <c r="F4959" s="6">
        <f>E4959*0.05</f>
        <v>337.83750000000003</v>
      </c>
      <c r="G4959" s="6"/>
      <c r="H4959" s="31">
        <f>D4959-F4959</f>
        <v>6418.9125000000004</v>
      </c>
      <c r="I4959" s="6">
        <f>+I4958+G4959-H4959</f>
        <v>1630042.6120000004</v>
      </c>
      <c r="J4959" s="19" t="s">
        <v>48</v>
      </c>
      <c r="K4959" s="34" t="s">
        <v>5606</v>
      </c>
    </row>
    <row r="4960" spans="1:11" x14ac:dyDescent="0.2">
      <c r="A4960" s="105">
        <v>43677</v>
      </c>
      <c r="B4960" s="7">
        <v>9213</v>
      </c>
      <c r="C4960" s="19" t="s">
        <v>6711</v>
      </c>
      <c r="D4960" s="6">
        <v>1800</v>
      </c>
      <c r="E4960" s="6"/>
      <c r="F4960" s="6">
        <f>E4960*0.05</f>
        <v>0</v>
      </c>
      <c r="G4960" s="6"/>
      <c r="H4960" s="31">
        <f>D4960-F4960</f>
        <v>1800</v>
      </c>
      <c r="I4960" s="6">
        <f>+I4959+G4960-H4960</f>
        <v>1628242.6120000004</v>
      </c>
      <c r="J4960" s="19" t="s">
        <v>6710</v>
      </c>
      <c r="K4960" s="7"/>
    </row>
    <row r="4961" spans="1:11" x14ac:dyDescent="0.2">
      <c r="A4961" s="105">
        <v>43677</v>
      </c>
      <c r="B4961" s="7">
        <v>9214</v>
      </c>
      <c r="C4961" s="19" t="s">
        <v>6709</v>
      </c>
      <c r="D4961" s="6">
        <v>1800</v>
      </c>
      <c r="E4961" s="6"/>
      <c r="F4961" s="6">
        <f>E4961*0.05</f>
        <v>0</v>
      </c>
      <c r="G4961" s="6"/>
      <c r="H4961" s="31">
        <f>D4961-F4961</f>
        <v>1800</v>
      </c>
      <c r="I4961" s="6">
        <f>+I4960+G4961-H4961</f>
        <v>1626442.6120000004</v>
      </c>
      <c r="J4961" s="19" t="s">
        <v>6708</v>
      </c>
      <c r="K4961" s="7" t="s">
        <v>5606</v>
      </c>
    </row>
    <row r="4962" spans="1:11" x14ac:dyDescent="0.2">
      <c r="A4962" s="105">
        <v>43677</v>
      </c>
      <c r="B4962" s="7">
        <v>9215</v>
      </c>
      <c r="C4962" s="19" t="s">
        <v>5790</v>
      </c>
      <c r="D4962" s="6"/>
      <c r="E4962" s="6"/>
      <c r="F4962" s="6">
        <f>E4962*0.05</f>
        <v>0</v>
      </c>
      <c r="G4962" s="6"/>
      <c r="H4962" s="5">
        <f>D4962-F4962</f>
        <v>0</v>
      </c>
      <c r="I4962" s="6">
        <f>+I4961+G4962-H4962</f>
        <v>1626442.6120000004</v>
      </c>
      <c r="J4962" s="19" t="s">
        <v>5790</v>
      </c>
      <c r="K4962" s="7"/>
    </row>
    <row r="4963" spans="1:11" x14ac:dyDescent="0.2">
      <c r="A4963" s="105">
        <v>43677</v>
      </c>
      <c r="B4963" s="7" t="s">
        <v>6707</v>
      </c>
      <c r="C4963" s="19" t="s">
        <v>2224</v>
      </c>
      <c r="D4963" s="6">
        <v>35000</v>
      </c>
      <c r="E4963" s="6">
        <v>35000</v>
      </c>
      <c r="F4963" s="6">
        <f>E4963*0.05</f>
        <v>1750</v>
      </c>
      <c r="G4963" s="6"/>
      <c r="H4963" s="31">
        <f>D4963-F4963</f>
        <v>33250</v>
      </c>
      <c r="I4963" s="6">
        <f>+I4962+G4963-H4963</f>
        <v>1593192.6120000004</v>
      </c>
      <c r="J4963" s="19" t="s">
        <v>6395</v>
      </c>
      <c r="K4963" s="7"/>
    </row>
    <row r="4964" spans="1:11" x14ac:dyDescent="0.2">
      <c r="A4964" s="105"/>
      <c r="B4964" s="7"/>
      <c r="C4964" s="19" t="s">
        <v>6706</v>
      </c>
      <c r="D4964" s="6"/>
      <c r="E4964" s="6"/>
      <c r="F4964" s="6"/>
      <c r="G4964" s="6">
        <v>17080.53</v>
      </c>
      <c r="H4964" s="31"/>
      <c r="I4964" s="6">
        <f>+I4963+G4964-H4964</f>
        <v>1610273.1420000005</v>
      </c>
      <c r="J4964" s="19"/>
      <c r="K4964" s="7"/>
    </row>
    <row r="4965" spans="1:11" x14ac:dyDescent="0.2">
      <c r="A4965" s="19"/>
      <c r="B4965" s="7"/>
      <c r="C4965" s="19" t="s">
        <v>6318</v>
      </c>
      <c r="D4965" s="6">
        <v>4461.2</v>
      </c>
      <c r="E4965" s="6"/>
      <c r="F4965" s="6">
        <f>E4965*0.05</f>
        <v>0</v>
      </c>
      <c r="G4965" s="6"/>
      <c r="H4965" s="5">
        <f>D4965-F4965</f>
        <v>4461.2</v>
      </c>
      <c r="I4965" s="6">
        <f>+I4964+G4965-H4965</f>
        <v>1605811.9420000005</v>
      </c>
      <c r="J4965" s="19"/>
      <c r="K4965" s="7"/>
    </row>
    <row r="4966" spans="1:11" x14ac:dyDescent="0.2">
      <c r="A4966" s="19"/>
      <c r="B4966" s="7"/>
      <c r="C4966" s="87" t="s">
        <v>6705</v>
      </c>
      <c r="D4966" s="6"/>
      <c r="E4966" s="6"/>
      <c r="F4966" s="6">
        <f>E4966*0.05</f>
        <v>0</v>
      </c>
      <c r="G4966" s="6"/>
      <c r="H4966" s="5">
        <f>D4966-F4966</f>
        <v>0</v>
      </c>
      <c r="I4966" s="13">
        <f>+I4965+G4966-H4966</f>
        <v>1605811.9420000005</v>
      </c>
      <c r="J4966" s="19"/>
      <c r="K4966" s="7"/>
    </row>
    <row r="4967" spans="1:11" x14ac:dyDescent="0.2">
      <c r="A4967" s="105">
        <v>43678</v>
      </c>
      <c r="B4967" s="7">
        <v>9216</v>
      </c>
      <c r="C4967" s="20" t="s">
        <v>6704</v>
      </c>
      <c r="D4967" s="6">
        <v>15000</v>
      </c>
      <c r="E4967" s="6"/>
      <c r="F4967" s="6">
        <f>E4967*0.05</f>
        <v>0</v>
      </c>
      <c r="G4967" s="6"/>
      <c r="H4967" s="31">
        <f>D4967-F4967</f>
        <v>15000</v>
      </c>
      <c r="I4967" s="6">
        <f>+I4966+G4967-H4967</f>
        <v>1590811.9420000005</v>
      </c>
      <c r="J4967" s="20" t="s">
        <v>6703</v>
      </c>
      <c r="K4967" s="34" t="s">
        <v>5606</v>
      </c>
    </row>
    <row r="4968" spans="1:11" x14ac:dyDescent="0.2">
      <c r="A4968" s="105">
        <v>43678</v>
      </c>
      <c r="B4968" s="7">
        <v>9217</v>
      </c>
      <c r="C4968" s="20" t="s">
        <v>6298</v>
      </c>
      <c r="D4968" s="6">
        <v>6600</v>
      </c>
      <c r="E4968" s="6"/>
      <c r="F4968" s="6">
        <f>E4968*0.05</f>
        <v>0</v>
      </c>
      <c r="G4968" s="6"/>
      <c r="H4968" s="31">
        <f>D4968-F4968</f>
        <v>6600</v>
      </c>
      <c r="I4968" s="6">
        <f>+I4967+G4968-H4968</f>
        <v>1584211.9420000005</v>
      </c>
      <c r="J4968" s="20" t="s">
        <v>6702</v>
      </c>
      <c r="K4968" s="34" t="s">
        <v>5606</v>
      </c>
    </row>
    <row r="4969" spans="1:11" x14ac:dyDescent="0.2">
      <c r="A4969" s="105">
        <v>43678</v>
      </c>
      <c r="B4969" s="7">
        <v>9218</v>
      </c>
      <c r="C4969" s="20" t="s">
        <v>5732</v>
      </c>
      <c r="D4969" s="6">
        <v>20000</v>
      </c>
      <c r="E4969" s="6"/>
      <c r="F4969" s="6">
        <f>E4969*0.05</f>
        <v>0</v>
      </c>
      <c r="G4969" s="6"/>
      <c r="H4969" s="31">
        <f>D4969-F4969</f>
        <v>20000</v>
      </c>
      <c r="I4969" s="6">
        <f>+I4968+G4969-H4969</f>
        <v>1564211.9420000005</v>
      </c>
      <c r="J4969" s="20" t="s">
        <v>6658</v>
      </c>
      <c r="K4969" s="34" t="s">
        <v>5606</v>
      </c>
    </row>
    <row r="4970" spans="1:11" x14ac:dyDescent="0.2">
      <c r="A4970" s="105">
        <v>43678</v>
      </c>
      <c r="B4970" s="7">
        <v>9219</v>
      </c>
      <c r="C4970" s="20" t="s">
        <v>6343</v>
      </c>
      <c r="D4970" s="6">
        <v>7600</v>
      </c>
      <c r="E4970" s="6"/>
      <c r="F4970" s="6">
        <f>E4970*0.05</f>
        <v>0</v>
      </c>
      <c r="G4970" s="6"/>
      <c r="H4970" s="31">
        <f>D4970-F4970</f>
        <v>7600</v>
      </c>
      <c r="I4970" s="6">
        <f>+I4969+G4970-H4970</f>
        <v>1556611.9420000005</v>
      </c>
      <c r="J4970" s="20" t="s">
        <v>6002</v>
      </c>
      <c r="K4970" s="34" t="s">
        <v>5606</v>
      </c>
    </row>
    <row r="4971" spans="1:11" x14ac:dyDescent="0.2">
      <c r="A4971" s="105">
        <v>43678</v>
      </c>
      <c r="B4971" s="7">
        <v>9220</v>
      </c>
      <c r="C4971" s="20" t="s">
        <v>6701</v>
      </c>
      <c r="D4971" s="6">
        <v>10800</v>
      </c>
      <c r="E4971" s="6"/>
      <c r="F4971" s="6">
        <f>E4971*0.05</f>
        <v>0</v>
      </c>
      <c r="G4971" s="6"/>
      <c r="H4971" s="31">
        <f>D4971-F4971</f>
        <v>10800</v>
      </c>
      <c r="I4971" s="6">
        <f>+I4970+G4971-H4971</f>
        <v>1545811.9420000005</v>
      </c>
      <c r="J4971" s="20" t="s">
        <v>6700</v>
      </c>
      <c r="K4971" s="34" t="s">
        <v>5606</v>
      </c>
    </row>
    <row r="4972" spans="1:11" x14ac:dyDescent="0.2">
      <c r="A4972" s="105">
        <v>43678</v>
      </c>
      <c r="B4972" s="18">
        <v>9221</v>
      </c>
      <c r="C4972" s="104" t="s">
        <v>6320</v>
      </c>
      <c r="D4972" s="74">
        <v>23416.76</v>
      </c>
      <c r="E4972" s="6"/>
      <c r="F4972" s="6">
        <f>E4972*0.05</f>
        <v>0</v>
      </c>
      <c r="G4972" s="6"/>
      <c r="H4972" s="111">
        <f>D4972-F4972</f>
        <v>23416.76</v>
      </c>
      <c r="I4972" s="6">
        <f>+I4971+G4972-H4972</f>
        <v>1522395.1820000005</v>
      </c>
      <c r="J4972" s="19" t="s">
        <v>6699</v>
      </c>
      <c r="K4972" s="87" t="s">
        <v>5789</v>
      </c>
    </row>
    <row r="4973" spans="1:11" x14ac:dyDescent="0.2">
      <c r="A4973" s="105">
        <v>43678</v>
      </c>
      <c r="B4973" s="7"/>
      <c r="C4973" s="19" t="s">
        <v>6213</v>
      </c>
      <c r="D4973" s="6">
        <v>323883</v>
      </c>
      <c r="E4973" s="6"/>
      <c r="F4973" s="6">
        <f>E4973*0.05</f>
        <v>0</v>
      </c>
      <c r="G4973" s="6"/>
      <c r="H4973" s="31">
        <f>D4973-F4973</f>
        <v>323883</v>
      </c>
      <c r="I4973" s="6">
        <f>+I4972+G4973-H4973</f>
        <v>1198512.1820000005</v>
      </c>
      <c r="J4973" s="19" t="s">
        <v>6698</v>
      </c>
      <c r="K4973" s="34" t="s">
        <v>5606</v>
      </c>
    </row>
    <row r="4974" spans="1:11" x14ac:dyDescent="0.2">
      <c r="A4974" s="105">
        <v>43678</v>
      </c>
      <c r="B4974" s="7"/>
      <c r="C4974" s="19" t="s">
        <v>6697</v>
      </c>
      <c r="D4974" s="6">
        <v>20800</v>
      </c>
      <c r="E4974" s="6"/>
      <c r="F4974" s="6">
        <f>E4974*0.05</f>
        <v>0</v>
      </c>
      <c r="G4974" s="6"/>
      <c r="H4974" s="31">
        <f>D4974-F4974</f>
        <v>20800</v>
      </c>
      <c r="I4974" s="6">
        <f>+I4973+G4974-H4974</f>
        <v>1177712.1820000005</v>
      </c>
      <c r="J4974" s="19" t="s">
        <v>6696</v>
      </c>
      <c r="K4974" s="34" t="s">
        <v>5606</v>
      </c>
    </row>
    <row r="4975" spans="1:11" x14ac:dyDescent="0.2">
      <c r="A4975" s="105">
        <v>43678</v>
      </c>
      <c r="B4975" s="7">
        <v>9222</v>
      </c>
      <c r="C4975" s="19" t="s">
        <v>5790</v>
      </c>
      <c r="D4975" s="6"/>
      <c r="E4975" s="6"/>
      <c r="F4975" s="6">
        <f>E4975*0.05</f>
        <v>0</v>
      </c>
      <c r="G4975" s="6"/>
      <c r="H4975" s="5">
        <f>D4975-F4975</f>
        <v>0</v>
      </c>
      <c r="I4975" s="6">
        <f>+I4974+G4975-H4975</f>
        <v>1177712.1820000005</v>
      </c>
      <c r="J4975" s="19" t="s">
        <v>5790</v>
      </c>
      <c r="K4975" s="34" t="s">
        <v>5789</v>
      </c>
    </row>
    <row r="4976" spans="1:11" x14ac:dyDescent="0.2">
      <c r="A4976" s="105">
        <v>43678</v>
      </c>
      <c r="B4976" s="7">
        <v>9223</v>
      </c>
      <c r="C4976" s="19" t="s">
        <v>6695</v>
      </c>
      <c r="D4976" s="6">
        <v>3836</v>
      </c>
      <c r="E4976" s="6"/>
      <c r="F4976" s="6">
        <f>E4976*0.05</f>
        <v>0</v>
      </c>
      <c r="G4976" s="6"/>
      <c r="H4976" s="31">
        <f>D4976-F4976</f>
        <v>3836</v>
      </c>
      <c r="I4976" s="6">
        <f>+I4975+G4976-H4976</f>
        <v>1173876.1820000005</v>
      </c>
      <c r="J4976" s="19" t="s">
        <v>6694</v>
      </c>
      <c r="K4976" s="34" t="s">
        <v>5606</v>
      </c>
    </row>
    <row r="4977" spans="1:11" x14ac:dyDescent="0.2">
      <c r="A4977" s="105">
        <v>43678</v>
      </c>
      <c r="B4977" s="7">
        <v>9224</v>
      </c>
      <c r="C4977" s="19" t="s">
        <v>6360</v>
      </c>
      <c r="D4977" s="6">
        <v>34279.5</v>
      </c>
      <c r="E4977" s="6">
        <v>33979.5</v>
      </c>
      <c r="F4977" s="6">
        <f>E4977*0.05</f>
        <v>1698.9750000000001</v>
      </c>
      <c r="G4977" s="6"/>
      <c r="H4977" s="31">
        <f>D4977-F4977</f>
        <v>32580.525000000001</v>
      </c>
      <c r="I4977" s="6">
        <f>+I4976+G4977-H4977</f>
        <v>1141295.6570000006</v>
      </c>
      <c r="J4977" s="19" t="s">
        <v>6693</v>
      </c>
      <c r="K4977" s="34" t="s">
        <v>5606</v>
      </c>
    </row>
    <row r="4978" spans="1:11" x14ac:dyDescent="0.2">
      <c r="A4978" s="105">
        <v>43678</v>
      </c>
      <c r="B4978" s="7">
        <v>9225</v>
      </c>
      <c r="C4978" s="19" t="s">
        <v>6690</v>
      </c>
      <c r="D4978" s="6">
        <v>15165</v>
      </c>
      <c r="E4978" s="6">
        <v>15165</v>
      </c>
      <c r="F4978" s="6">
        <f>E4978*0.05</f>
        <v>758.25</v>
      </c>
      <c r="G4978" s="6"/>
      <c r="H4978" s="31">
        <f>D4978-F4978</f>
        <v>14406.75</v>
      </c>
      <c r="I4978" s="6">
        <f>+I4977+G4978-H4978</f>
        <v>1126888.9070000006</v>
      </c>
      <c r="J4978" s="19" t="s">
        <v>6692</v>
      </c>
      <c r="K4978" s="34" t="s">
        <v>5606</v>
      </c>
    </row>
    <row r="4979" spans="1:11" x14ac:dyDescent="0.2">
      <c r="A4979" s="105">
        <v>43679</v>
      </c>
      <c r="B4979" s="7">
        <v>9226</v>
      </c>
      <c r="C4979" s="19" t="s">
        <v>126</v>
      </c>
      <c r="D4979" s="6">
        <v>7650</v>
      </c>
      <c r="E4979" s="6">
        <v>7650</v>
      </c>
      <c r="F4979" s="6">
        <f>E4979*0.05</f>
        <v>382.5</v>
      </c>
      <c r="G4979" s="6"/>
      <c r="H4979" s="31">
        <f>D4979-F4979</f>
        <v>7267.5</v>
      </c>
      <c r="I4979" s="6">
        <f>+I4978+G4979-H4979</f>
        <v>1119621.4070000006</v>
      </c>
      <c r="J4979" s="19" t="s">
        <v>6691</v>
      </c>
      <c r="K4979" s="34" t="s">
        <v>5606</v>
      </c>
    </row>
    <row r="4980" spans="1:11" x14ac:dyDescent="0.2">
      <c r="A4980" s="105">
        <v>43679</v>
      </c>
      <c r="B4980" s="7">
        <v>9227</v>
      </c>
      <c r="C4980" s="19" t="s">
        <v>6291</v>
      </c>
      <c r="D4980" s="6">
        <v>13920.5</v>
      </c>
      <c r="E4980" s="6">
        <v>13920.5</v>
      </c>
      <c r="F4980" s="6">
        <f>E4980*0.05</f>
        <v>696.02500000000009</v>
      </c>
      <c r="G4980" s="6"/>
      <c r="H4980" s="31">
        <f>D4980-F4980</f>
        <v>13224.475</v>
      </c>
      <c r="I4980" s="6">
        <f>+I4979+G4980-H4980</f>
        <v>1106396.9320000005</v>
      </c>
      <c r="J4980" s="19" t="s">
        <v>22</v>
      </c>
      <c r="K4980" s="34" t="s">
        <v>5606</v>
      </c>
    </row>
    <row r="4981" spans="1:11" x14ac:dyDescent="0.2">
      <c r="A4981" s="105">
        <v>43679</v>
      </c>
      <c r="B4981" s="7">
        <v>9228</v>
      </c>
      <c r="C4981" s="19" t="s">
        <v>6226</v>
      </c>
      <c r="D4981" s="6">
        <v>15705</v>
      </c>
      <c r="E4981" s="6">
        <v>15705</v>
      </c>
      <c r="F4981" s="6">
        <f>E4981*0.05</f>
        <v>785.25</v>
      </c>
      <c r="G4981" s="6"/>
      <c r="H4981" s="31">
        <f>D4981-F4981</f>
        <v>14919.75</v>
      </c>
      <c r="I4981" s="6">
        <f>+I4980+G4981-H4981</f>
        <v>1091477.1820000005</v>
      </c>
      <c r="J4981" s="19" t="s">
        <v>6502</v>
      </c>
      <c r="K4981" s="34" t="s">
        <v>5606</v>
      </c>
    </row>
    <row r="4982" spans="1:11" x14ac:dyDescent="0.2">
      <c r="A4982" s="105">
        <v>43679</v>
      </c>
      <c r="B4982" s="7">
        <v>9229</v>
      </c>
      <c r="C4982" s="19" t="s">
        <v>5790</v>
      </c>
      <c r="D4982" s="6"/>
      <c r="E4982" s="6"/>
      <c r="F4982" s="6">
        <f>E4982*0.05</f>
        <v>0</v>
      </c>
      <c r="G4982" s="6"/>
      <c r="H4982" s="5">
        <f>D4982-F4982</f>
        <v>0</v>
      </c>
      <c r="I4982" s="6">
        <f>+I4981+G4982-H4982</f>
        <v>1091477.1820000005</v>
      </c>
      <c r="J4982" s="19" t="s">
        <v>5790</v>
      </c>
      <c r="K4982" s="34" t="s">
        <v>5789</v>
      </c>
    </row>
    <row r="4983" spans="1:11" x14ac:dyDescent="0.2">
      <c r="A4983" s="105">
        <v>43679</v>
      </c>
      <c r="B4983" s="7">
        <v>9230</v>
      </c>
      <c r="C4983" s="19" t="s">
        <v>6690</v>
      </c>
      <c r="D4983" s="6">
        <v>7800</v>
      </c>
      <c r="E4983" s="6">
        <v>7800</v>
      </c>
      <c r="F4983" s="6">
        <f>E4983*0.05</f>
        <v>390</v>
      </c>
      <c r="G4983" s="6"/>
      <c r="H4983" s="31">
        <f>D4983-F4983</f>
        <v>7410</v>
      </c>
      <c r="I4983" s="6">
        <f>+I4982+G4983-H4983</f>
        <v>1084067.1820000005</v>
      </c>
      <c r="J4983" s="19" t="s">
        <v>6689</v>
      </c>
      <c r="K4983" s="34" t="s">
        <v>5606</v>
      </c>
    </row>
    <row r="4984" spans="1:11" x14ac:dyDescent="0.2">
      <c r="A4984" s="105">
        <v>43679</v>
      </c>
      <c r="B4984" s="7">
        <v>9231</v>
      </c>
      <c r="C4984" s="19" t="s">
        <v>6310</v>
      </c>
      <c r="D4984" s="6">
        <v>28035</v>
      </c>
      <c r="E4984" s="6">
        <v>21282.21</v>
      </c>
      <c r="F4984" s="6">
        <f>E4984*0.05</f>
        <v>1064.1105</v>
      </c>
      <c r="G4984" s="6"/>
      <c r="H4984" s="31">
        <f>D4984-F4984</f>
        <v>26970.889500000001</v>
      </c>
      <c r="I4984" s="6">
        <f>+I4983+G4984-H4984</f>
        <v>1057096.2925000004</v>
      </c>
      <c r="J4984" s="19" t="s">
        <v>6688</v>
      </c>
      <c r="K4984" s="34" t="s">
        <v>5606</v>
      </c>
    </row>
    <row r="4985" spans="1:11" x14ac:dyDescent="0.2">
      <c r="A4985" s="105">
        <v>43679</v>
      </c>
      <c r="B4985" s="7">
        <v>9232</v>
      </c>
      <c r="C4985" s="20" t="s">
        <v>5790</v>
      </c>
      <c r="D4985" s="6"/>
      <c r="E4985" s="6"/>
      <c r="F4985" s="6">
        <f>E4985*0.05</f>
        <v>0</v>
      </c>
      <c r="G4985" s="6"/>
      <c r="H4985" s="5">
        <f>D4985-F4985</f>
        <v>0</v>
      </c>
      <c r="I4985" s="6">
        <f>+I4984+G4985-H4985</f>
        <v>1057096.2925000004</v>
      </c>
      <c r="J4985" s="20" t="s">
        <v>5790</v>
      </c>
      <c r="K4985" s="34" t="s">
        <v>5789</v>
      </c>
    </row>
    <row r="4986" spans="1:11" x14ac:dyDescent="0.2">
      <c r="A4986" s="105">
        <v>43679</v>
      </c>
      <c r="B4986" s="7">
        <v>9233</v>
      </c>
      <c r="C4986" s="19" t="s">
        <v>5790</v>
      </c>
      <c r="D4986" s="6"/>
      <c r="E4986" s="6"/>
      <c r="F4986" s="6">
        <f>E4986*0.05</f>
        <v>0</v>
      </c>
      <c r="G4986" s="6"/>
      <c r="H4986" s="5">
        <f>D4986-F4986</f>
        <v>0</v>
      </c>
      <c r="I4986" s="6">
        <f>+I4985+G4986-H4986</f>
        <v>1057096.2925000004</v>
      </c>
      <c r="J4986" s="19" t="s">
        <v>5790</v>
      </c>
      <c r="K4986" s="34" t="s">
        <v>5789</v>
      </c>
    </row>
    <row r="4987" spans="1:11" x14ac:dyDescent="0.2">
      <c r="A4987" s="105">
        <v>43679</v>
      </c>
      <c r="B4987" s="7">
        <v>9234</v>
      </c>
      <c r="C4987" s="19" t="s">
        <v>6456</v>
      </c>
      <c r="D4987" s="6">
        <v>21000</v>
      </c>
      <c r="E4987" s="6">
        <v>21000</v>
      </c>
      <c r="F4987" s="6">
        <v>2100</v>
      </c>
      <c r="G4987" s="6"/>
      <c r="H4987" s="31">
        <f>D4987-F4987</f>
        <v>18900</v>
      </c>
      <c r="I4987" s="6">
        <f>+I4986+G4987-H4987</f>
        <v>1038196.2925000004</v>
      </c>
      <c r="J4987" s="19" t="s">
        <v>6687</v>
      </c>
      <c r="K4987" s="34" t="s">
        <v>5606</v>
      </c>
    </row>
    <row r="4988" spans="1:11" x14ac:dyDescent="0.2">
      <c r="A4988" s="105">
        <v>43679</v>
      </c>
      <c r="B4988" s="7">
        <v>9235</v>
      </c>
      <c r="C4988" s="19" t="s">
        <v>5790</v>
      </c>
      <c r="D4988" s="6"/>
      <c r="E4988" s="6"/>
      <c r="F4988" s="6">
        <f>E4988*0.05</f>
        <v>0</v>
      </c>
      <c r="G4988" s="6"/>
      <c r="H4988" s="5">
        <f>D4988-F4988</f>
        <v>0</v>
      </c>
      <c r="I4988" s="6">
        <f>+I4987+G4988-H4988</f>
        <v>1038196.2925000004</v>
      </c>
      <c r="J4988" s="19" t="s">
        <v>5790</v>
      </c>
      <c r="K4988" s="34" t="s">
        <v>5789</v>
      </c>
    </row>
    <row r="4989" spans="1:11" x14ac:dyDescent="0.2">
      <c r="A4989" s="105">
        <v>43683</v>
      </c>
      <c r="B4989" s="7">
        <v>9236</v>
      </c>
      <c r="C4989" s="19" t="s">
        <v>6077</v>
      </c>
      <c r="D4989" s="6">
        <v>2700</v>
      </c>
      <c r="E4989" s="6"/>
      <c r="F4989" s="6">
        <f>E4989*0.05</f>
        <v>0</v>
      </c>
      <c r="G4989" s="6"/>
      <c r="H4989" s="31">
        <f>D4989-F4989</f>
        <v>2700</v>
      </c>
      <c r="I4989" s="6">
        <f>+I4988+G4989-H4989</f>
        <v>1035496.2925000004</v>
      </c>
      <c r="J4989" s="19" t="s">
        <v>6686</v>
      </c>
      <c r="K4989" s="34" t="s">
        <v>5606</v>
      </c>
    </row>
    <row r="4990" spans="1:11" x14ac:dyDescent="0.2">
      <c r="A4990" s="105">
        <v>43683</v>
      </c>
      <c r="B4990" s="7" t="s">
        <v>6685</v>
      </c>
      <c r="C4990" s="19" t="s">
        <v>821</v>
      </c>
      <c r="D4990" s="6">
        <v>100000</v>
      </c>
      <c r="E4990" s="6">
        <v>100000</v>
      </c>
      <c r="F4990" s="6">
        <f>E4990*0.05</f>
        <v>5000</v>
      </c>
      <c r="G4990" s="6"/>
      <c r="H4990" s="31">
        <f>D4990-F4990</f>
        <v>95000</v>
      </c>
      <c r="I4990" s="6">
        <f>+I4989+G4990-H4990</f>
        <v>940496.29250000045</v>
      </c>
      <c r="J4990" s="19" t="s">
        <v>2156</v>
      </c>
      <c r="K4990" s="34" t="s">
        <v>5606</v>
      </c>
    </row>
    <row r="4991" spans="1:11" x14ac:dyDescent="0.2">
      <c r="A4991" s="105">
        <v>43683</v>
      </c>
      <c r="B4991" s="7"/>
      <c r="C4991" s="19" t="s">
        <v>6680</v>
      </c>
      <c r="D4991" s="6"/>
      <c r="E4991" s="6"/>
      <c r="F4991" s="6">
        <f>E4991*0.05</f>
        <v>0</v>
      </c>
      <c r="G4991" s="6">
        <v>217592</v>
      </c>
      <c r="H4991" s="5">
        <f>D4991-F4991</f>
        <v>0</v>
      </c>
      <c r="I4991" s="6">
        <f>+I4990+G4991-H4991</f>
        <v>1158088.2925000004</v>
      </c>
      <c r="J4991" s="19"/>
      <c r="K4991" s="34" t="s">
        <v>5789</v>
      </c>
    </row>
    <row r="4992" spans="1:11" x14ac:dyDescent="0.2">
      <c r="A4992" s="105">
        <v>43684</v>
      </c>
      <c r="B4992" s="7">
        <v>9237</v>
      </c>
      <c r="C4992" s="19" t="s">
        <v>5975</v>
      </c>
      <c r="D4992" s="6">
        <v>2250</v>
      </c>
      <c r="E4992" s="6">
        <v>2250</v>
      </c>
      <c r="F4992" s="6">
        <v>225</v>
      </c>
      <c r="G4992" s="6"/>
      <c r="H4992" s="31">
        <f>D4992-F4992</f>
        <v>2025</v>
      </c>
      <c r="I4992" s="6">
        <f>+I4991+G4992-H4992</f>
        <v>1156063.2925000004</v>
      </c>
      <c r="J4992" s="19" t="s">
        <v>6684</v>
      </c>
      <c r="K4992" s="34" t="s">
        <v>5606</v>
      </c>
    </row>
    <row r="4993" spans="1:11" x14ac:dyDescent="0.2">
      <c r="A4993" s="105">
        <v>43684</v>
      </c>
      <c r="B4993" s="7">
        <v>9238</v>
      </c>
      <c r="C4993" s="19" t="s">
        <v>6683</v>
      </c>
      <c r="D4993" s="6">
        <v>4000</v>
      </c>
      <c r="E4993" s="6"/>
      <c r="F4993" s="6">
        <f>E4993*0.05</f>
        <v>0</v>
      </c>
      <c r="G4993" s="6"/>
      <c r="H4993" s="31">
        <f>D4993-F4993</f>
        <v>4000</v>
      </c>
      <c r="I4993" s="6">
        <f>+I4992+G4993-H4993</f>
        <v>1152063.2925000004</v>
      </c>
      <c r="J4993" s="19" t="s">
        <v>6682</v>
      </c>
      <c r="K4993" s="34" t="s">
        <v>5606</v>
      </c>
    </row>
    <row r="4994" spans="1:11" x14ac:dyDescent="0.2">
      <c r="A4994" s="105">
        <v>43684</v>
      </c>
      <c r="B4994" s="7">
        <v>9239</v>
      </c>
      <c r="C4994" s="19" t="s">
        <v>6362</v>
      </c>
      <c r="D4994" s="6">
        <v>21000</v>
      </c>
      <c r="E4994" s="6">
        <v>21000</v>
      </c>
      <c r="F4994" s="6">
        <f>E4994*0.05</f>
        <v>1050</v>
      </c>
      <c r="G4994" s="6"/>
      <c r="H4994" s="31">
        <f>D4994-F4994</f>
        <v>19950</v>
      </c>
      <c r="I4994" s="6">
        <f>+I4993+G4994-H4994</f>
        <v>1132113.2925000004</v>
      </c>
      <c r="J4994" s="19" t="s">
        <v>4235</v>
      </c>
      <c r="K4994" s="34" t="s">
        <v>5606</v>
      </c>
    </row>
    <row r="4995" spans="1:11" x14ac:dyDescent="0.2">
      <c r="A4995" s="105">
        <v>43685</v>
      </c>
      <c r="B4995" s="7" t="s">
        <v>6681</v>
      </c>
      <c r="C4995" s="19" t="s">
        <v>3612</v>
      </c>
      <c r="D4995" s="6">
        <v>35000</v>
      </c>
      <c r="E4995" s="6">
        <v>35000</v>
      </c>
      <c r="F4995" s="6">
        <f>E4995*0.05</f>
        <v>1750</v>
      </c>
      <c r="G4995" s="6"/>
      <c r="H4995" s="31">
        <f>D4995-F4995</f>
        <v>33250</v>
      </c>
      <c r="I4995" s="6">
        <f>+I4994+G4995-H4995</f>
        <v>1098863.2925000004</v>
      </c>
      <c r="J4995" s="19" t="s">
        <v>6212</v>
      </c>
      <c r="K4995" s="34" t="s">
        <v>5606</v>
      </c>
    </row>
    <row r="4996" spans="1:11" x14ac:dyDescent="0.2">
      <c r="A4996" s="105">
        <v>43684</v>
      </c>
      <c r="B4996" s="7">
        <v>9240</v>
      </c>
      <c r="C4996" s="19" t="s">
        <v>418</v>
      </c>
      <c r="D4996" s="6">
        <v>2100</v>
      </c>
      <c r="E4996" s="6"/>
      <c r="F4996" s="6">
        <f>E4996*0.05</f>
        <v>0</v>
      </c>
      <c r="G4996" s="6"/>
      <c r="H4996" s="31">
        <f>D4996-F4996</f>
        <v>2100</v>
      </c>
      <c r="I4996" s="6">
        <f>+I4995+G4996-H4996</f>
        <v>1096763.2925000004</v>
      </c>
      <c r="J4996" s="19" t="s">
        <v>5901</v>
      </c>
      <c r="K4996" s="34" t="s">
        <v>5606</v>
      </c>
    </row>
    <row r="4997" spans="1:11" x14ac:dyDescent="0.2">
      <c r="A4997" s="105">
        <v>43686</v>
      </c>
      <c r="B4997" s="7"/>
      <c r="C4997" s="20" t="s">
        <v>6680</v>
      </c>
      <c r="D4997" s="6"/>
      <c r="E4997" s="6"/>
      <c r="F4997" s="6">
        <f>E4997*0.05</f>
        <v>0</v>
      </c>
      <c r="G4997" s="6">
        <v>95088.75</v>
      </c>
      <c r="H4997" s="5">
        <f>D4997-F4997</f>
        <v>0</v>
      </c>
      <c r="I4997" s="6">
        <f>+I4996+G4997-H4997</f>
        <v>1191852.0425000004</v>
      </c>
      <c r="J4997" s="19"/>
      <c r="K4997" s="7"/>
    </row>
    <row r="4998" spans="1:11" x14ac:dyDescent="0.2">
      <c r="A4998" s="105">
        <v>43689</v>
      </c>
      <c r="B4998" s="7">
        <v>9241</v>
      </c>
      <c r="C4998" s="19" t="s">
        <v>5975</v>
      </c>
      <c r="D4998" s="6">
        <v>3625</v>
      </c>
      <c r="E4998" s="6">
        <v>3625</v>
      </c>
      <c r="F4998" s="6">
        <v>362.5</v>
      </c>
      <c r="G4998" s="6"/>
      <c r="H4998" s="31">
        <f>D4998-F4998</f>
        <v>3262.5</v>
      </c>
      <c r="I4998" s="6">
        <f>+I4997+G4998-H4998</f>
        <v>1188589.5425000004</v>
      </c>
      <c r="J4998" s="19" t="s">
        <v>6679</v>
      </c>
      <c r="K4998" s="34" t="s">
        <v>5606</v>
      </c>
    </row>
    <row r="4999" spans="1:11" x14ac:dyDescent="0.2">
      <c r="A4999" s="105">
        <v>43689</v>
      </c>
      <c r="B4999" s="7">
        <v>9242</v>
      </c>
      <c r="C4999" s="19" t="s">
        <v>6678</v>
      </c>
      <c r="D4999" s="6">
        <v>900</v>
      </c>
      <c r="E4999" s="6"/>
      <c r="F4999" s="6">
        <f>E4999*0.05</f>
        <v>0</v>
      </c>
      <c r="G4999" s="6"/>
      <c r="H4999" s="31">
        <f>D4999-F4999</f>
        <v>900</v>
      </c>
      <c r="I4999" s="6">
        <f>+I4998+G4999-H4999</f>
        <v>1187689.5425000004</v>
      </c>
      <c r="J4999" s="19" t="s">
        <v>5861</v>
      </c>
      <c r="K4999" s="34" t="s">
        <v>5606</v>
      </c>
    </row>
    <row r="5000" spans="1:11" x14ac:dyDescent="0.2">
      <c r="A5000" s="105">
        <v>43689</v>
      </c>
      <c r="B5000" s="7">
        <v>9243</v>
      </c>
      <c r="C5000" s="19" t="s">
        <v>6343</v>
      </c>
      <c r="D5000" s="6">
        <v>750</v>
      </c>
      <c r="E5000" s="6"/>
      <c r="F5000" s="6">
        <f>E5000*0.05</f>
        <v>0</v>
      </c>
      <c r="G5000" s="6"/>
      <c r="H5000" s="31">
        <f>D5000-F5000</f>
        <v>750</v>
      </c>
      <c r="I5000" s="6">
        <f>+I4999+G5000-H5000</f>
        <v>1186939.5425000004</v>
      </c>
      <c r="J5000" s="19" t="s">
        <v>5861</v>
      </c>
      <c r="K5000" s="34" t="s">
        <v>5606</v>
      </c>
    </row>
    <row r="5001" spans="1:11" x14ac:dyDescent="0.2">
      <c r="A5001" s="105">
        <v>43689</v>
      </c>
      <c r="B5001" s="7">
        <v>9244</v>
      </c>
      <c r="C5001" s="19" t="s">
        <v>6677</v>
      </c>
      <c r="D5001" s="6">
        <v>750</v>
      </c>
      <c r="E5001" s="6"/>
      <c r="F5001" s="6">
        <f>E5001*0.05</f>
        <v>0</v>
      </c>
      <c r="G5001" s="6"/>
      <c r="H5001" s="31">
        <f>D5001-F5001</f>
        <v>750</v>
      </c>
      <c r="I5001" s="6">
        <f>+I5000+G5001-H5001</f>
        <v>1186189.5425000004</v>
      </c>
      <c r="J5001" s="19" t="s">
        <v>5861</v>
      </c>
      <c r="K5001" s="34" t="s">
        <v>5606</v>
      </c>
    </row>
    <row r="5002" spans="1:11" x14ac:dyDescent="0.2">
      <c r="A5002" s="105">
        <v>43689</v>
      </c>
      <c r="B5002" s="7">
        <v>9245</v>
      </c>
      <c r="C5002" s="19" t="s">
        <v>2921</v>
      </c>
      <c r="D5002" s="6">
        <v>21000</v>
      </c>
      <c r="E5002" s="6">
        <v>21000</v>
      </c>
      <c r="F5002" s="6">
        <f>E5002*0.05</f>
        <v>1050</v>
      </c>
      <c r="G5002" s="6"/>
      <c r="H5002" s="31">
        <f>D5002-F5002</f>
        <v>19950</v>
      </c>
      <c r="I5002" s="6">
        <f>+I5001+G5002-H5002</f>
        <v>1166239.5425000004</v>
      </c>
      <c r="J5002" s="19" t="s">
        <v>6676</v>
      </c>
      <c r="K5002" s="34" t="s">
        <v>5606</v>
      </c>
    </row>
    <row r="5003" spans="1:11" x14ac:dyDescent="0.2">
      <c r="A5003" s="105">
        <v>43691</v>
      </c>
      <c r="B5003" s="7">
        <v>9246</v>
      </c>
      <c r="C5003" s="19" t="s">
        <v>2921</v>
      </c>
      <c r="D5003" s="6">
        <v>14000</v>
      </c>
      <c r="E5003" s="6">
        <v>14000</v>
      </c>
      <c r="F5003" s="6">
        <f>E5003*0.05</f>
        <v>700</v>
      </c>
      <c r="G5003" s="6"/>
      <c r="H5003" s="31">
        <f>D5003-F5003</f>
        <v>13300</v>
      </c>
      <c r="I5003" s="6">
        <f>+I5002+G5003-H5003</f>
        <v>1152939.5425000004</v>
      </c>
      <c r="J5003" s="19" t="s">
        <v>6675</v>
      </c>
      <c r="K5003" s="34" t="s">
        <v>5606</v>
      </c>
    </row>
    <row r="5004" spans="1:11" x14ac:dyDescent="0.2">
      <c r="A5004" s="105">
        <v>43691</v>
      </c>
      <c r="B5004" s="7">
        <v>9247</v>
      </c>
      <c r="C5004" s="19" t="s">
        <v>5790</v>
      </c>
      <c r="D5004" s="6"/>
      <c r="E5004" s="6"/>
      <c r="F5004" s="6">
        <f>E5004*0.05</f>
        <v>0</v>
      </c>
      <c r="G5004" s="6"/>
      <c r="H5004" s="5">
        <f>D5004-F5004</f>
        <v>0</v>
      </c>
      <c r="I5004" s="6">
        <f>+I5003+G5004-H5004</f>
        <v>1152939.5425000004</v>
      </c>
      <c r="J5004" s="19" t="s">
        <v>5790</v>
      </c>
      <c r="K5004" s="34" t="s">
        <v>5789</v>
      </c>
    </row>
    <row r="5005" spans="1:11" x14ac:dyDescent="0.2">
      <c r="A5005" s="105">
        <v>43691</v>
      </c>
      <c r="B5005" s="7">
        <v>9248</v>
      </c>
      <c r="C5005" s="19" t="s">
        <v>2921</v>
      </c>
      <c r="D5005" s="6">
        <v>217592</v>
      </c>
      <c r="E5005" s="6">
        <v>184400</v>
      </c>
      <c r="F5005" s="6">
        <f>E5005*0.05</f>
        <v>9220</v>
      </c>
      <c r="G5005" s="6"/>
      <c r="H5005" s="31">
        <f>D5005-F5005</f>
        <v>208372</v>
      </c>
      <c r="I5005" s="6">
        <f>+I5004+G5005-H5005</f>
        <v>944567.54250000045</v>
      </c>
      <c r="J5005" s="19" t="s">
        <v>6674</v>
      </c>
      <c r="K5005" s="34" t="s">
        <v>5606</v>
      </c>
    </row>
    <row r="5006" spans="1:11" x14ac:dyDescent="0.2">
      <c r="A5006" s="105">
        <v>43692</v>
      </c>
      <c r="B5006" s="7">
        <v>9249</v>
      </c>
      <c r="C5006" s="19" t="s">
        <v>6253</v>
      </c>
      <c r="D5006" s="6">
        <v>3700</v>
      </c>
      <c r="E5006" s="6"/>
      <c r="F5006" s="6">
        <f>E5006*0.05</f>
        <v>0</v>
      </c>
      <c r="G5006" s="6"/>
      <c r="H5006" s="31">
        <f>D5006-F5006</f>
        <v>3700</v>
      </c>
      <c r="I5006" s="6">
        <f>+I5005+G5006-H5006</f>
        <v>940867.54250000045</v>
      </c>
      <c r="J5006" s="19" t="s">
        <v>6673</v>
      </c>
      <c r="K5006" s="34" t="s">
        <v>5606</v>
      </c>
    </row>
    <row r="5007" spans="1:11" x14ac:dyDescent="0.2">
      <c r="A5007" s="105">
        <v>43692</v>
      </c>
      <c r="B5007" s="7">
        <v>9250</v>
      </c>
      <c r="C5007" s="19" t="s">
        <v>6672</v>
      </c>
      <c r="D5007" s="6">
        <v>7000</v>
      </c>
      <c r="E5007" s="6">
        <v>7000</v>
      </c>
      <c r="F5007" s="6">
        <v>700</v>
      </c>
      <c r="G5007" s="6"/>
      <c r="H5007" s="31">
        <f>D5007-F5007</f>
        <v>6300</v>
      </c>
      <c r="I5007" s="6">
        <f>+I5006+G5007-H5007</f>
        <v>934567.54250000045</v>
      </c>
      <c r="J5007" s="19" t="s">
        <v>6671</v>
      </c>
      <c r="K5007" s="34" t="s">
        <v>5606</v>
      </c>
    </row>
    <row r="5008" spans="1:11" x14ac:dyDescent="0.2">
      <c r="A5008" s="105">
        <v>43692</v>
      </c>
      <c r="B5008" s="7">
        <v>9251</v>
      </c>
      <c r="C5008" s="19" t="s">
        <v>6377</v>
      </c>
      <c r="D5008" s="6">
        <v>7500</v>
      </c>
      <c r="E5008" s="6"/>
      <c r="F5008" s="6">
        <f>E5008*0.05</f>
        <v>0</v>
      </c>
      <c r="G5008" s="6"/>
      <c r="H5008" s="31">
        <f>D5008-F5008</f>
        <v>7500</v>
      </c>
      <c r="I5008" s="6">
        <f>+I5007+G5008-H5008</f>
        <v>927067.54250000045</v>
      </c>
      <c r="J5008" s="19" t="s">
        <v>6642</v>
      </c>
      <c r="K5008" s="34" t="s">
        <v>5606</v>
      </c>
    </row>
    <row r="5009" spans="1:11" x14ac:dyDescent="0.2">
      <c r="A5009" s="105">
        <v>43692</v>
      </c>
      <c r="B5009" s="7">
        <v>9252</v>
      </c>
      <c r="C5009" s="19" t="s">
        <v>5790</v>
      </c>
      <c r="D5009" s="6"/>
      <c r="E5009" s="6"/>
      <c r="F5009" s="6">
        <f>E5009*0.05</f>
        <v>0</v>
      </c>
      <c r="G5009" s="6"/>
      <c r="H5009" s="5">
        <f>D5009-F5009</f>
        <v>0</v>
      </c>
      <c r="I5009" s="6">
        <f>+I5008+G5009-H5009</f>
        <v>927067.54250000045</v>
      </c>
      <c r="J5009" s="19" t="s">
        <v>5790</v>
      </c>
      <c r="K5009" s="34" t="s">
        <v>5789</v>
      </c>
    </row>
    <row r="5010" spans="1:11" x14ac:dyDescent="0.2">
      <c r="A5010" s="105">
        <v>43692</v>
      </c>
      <c r="B5010" s="7">
        <v>9253</v>
      </c>
      <c r="C5010" s="19" t="s">
        <v>6541</v>
      </c>
      <c r="D5010" s="6">
        <v>24000</v>
      </c>
      <c r="E5010" s="6"/>
      <c r="F5010" s="6">
        <f>E5010*0.05</f>
        <v>0</v>
      </c>
      <c r="G5010" s="6"/>
      <c r="H5010" s="31">
        <f>D5010-F5010</f>
        <v>24000</v>
      </c>
      <c r="I5010" s="6">
        <f>+I5009+G5010-H5010</f>
        <v>903067.54250000045</v>
      </c>
      <c r="J5010" s="19" t="s">
        <v>6642</v>
      </c>
      <c r="K5010" s="34" t="s">
        <v>5606</v>
      </c>
    </row>
    <row r="5011" spans="1:11" x14ac:dyDescent="0.2">
      <c r="A5011" s="105">
        <v>43697</v>
      </c>
      <c r="B5011" s="7">
        <v>9254</v>
      </c>
      <c r="C5011" s="19" t="s">
        <v>6670</v>
      </c>
      <c r="D5011" s="6">
        <v>1800</v>
      </c>
      <c r="E5011" s="6"/>
      <c r="F5011" s="6">
        <f>E5011*0.05</f>
        <v>0</v>
      </c>
      <c r="G5011" s="6"/>
      <c r="H5011" s="31">
        <f>D5011-F5011</f>
        <v>1800</v>
      </c>
      <c r="I5011" s="6">
        <f>+I5010+G5011-H5011</f>
        <v>901267.54250000045</v>
      </c>
      <c r="J5011" s="19" t="s">
        <v>6669</v>
      </c>
      <c r="K5011" s="34" t="s">
        <v>5606</v>
      </c>
    </row>
    <row r="5012" spans="1:11" x14ac:dyDescent="0.2">
      <c r="A5012" s="105">
        <v>43697</v>
      </c>
      <c r="B5012" s="7">
        <v>9255</v>
      </c>
      <c r="C5012" s="19" t="s">
        <v>6001</v>
      </c>
      <c r="D5012" s="6">
        <v>900</v>
      </c>
      <c r="E5012" s="6"/>
      <c r="F5012" s="6">
        <f>E5012*0.05</f>
        <v>0</v>
      </c>
      <c r="G5012" s="6"/>
      <c r="H5012" s="31">
        <f>D5012-F5012</f>
        <v>900</v>
      </c>
      <c r="I5012" s="6">
        <f>+I5011+G5012-H5012</f>
        <v>900367.54250000045</v>
      </c>
      <c r="J5012" s="19" t="s">
        <v>6570</v>
      </c>
      <c r="K5012" s="34" t="s">
        <v>5606</v>
      </c>
    </row>
    <row r="5013" spans="1:11" x14ac:dyDescent="0.2">
      <c r="A5013" s="105">
        <v>43697</v>
      </c>
      <c r="B5013" s="7">
        <v>9256</v>
      </c>
      <c r="C5013" s="19" t="s">
        <v>6668</v>
      </c>
      <c r="D5013" s="6">
        <v>750</v>
      </c>
      <c r="E5013" s="6"/>
      <c r="F5013" s="6">
        <f>E5013*0.05</f>
        <v>0</v>
      </c>
      <c r="G5013" s="6"/>
      <c r="H5013" s="31">
        <f>D5013-F5013</f>
        <v>750</v>
      </c>
      <c r="I5013" s="6">
        <f>+I5012+G5013-H5013</f>
        <v>899617.54250000045</v>
      </c>
      <c r="J5013" s="19" t="s">
        <v>6570</v>
      </c>
      <c r="K5013" s="34" t="s">
        <v>5606</v>
      </c>
    </row>
    <row r="5014" spans="1:11" x14ac:dyDescent="0.2">
      <c r="A5014" s="105">
        <v>43697</v>
      </c>
      <c r="B5014" s="7">
        <v>9257</v>
      </c>
      <c r="C5014" s="19" t="s">
        <v>6343</v>
      </c>
      <c r="D5014" s="6">
        <v>750</v>
      </c>
      <c r="E5014" s="6"/>
      <c r="F5014" s="6">
        <f>E5014*0.05</f>
        <v>0</v>
      </c>
      <c r="G5014" s="6"/>
      <c r="H5014" s="31">
        <f>D5014-F5014</f>
        <v>750</v>
      </c>
      <c r="I5014" s="6">
        <f>+I5013+G5014-H5014</f>
        <v>898867.54250000045</v>
      </c>
      <c r="J5014" s="19" t="s">
        <v>6570</v>
      </c>
      <c r="K5014" s="34" t="s">
        <v>5606</v>
      </c>
    </row>
    <row r="5015" spans="1:11" x14ac:dyDescent="0.2">
      <c r="A5015" s="105">
        <v>43697</v>
      </c>
      <c r="B5015" s="7" t="s">
        <v>6667</v>
      </c>
      <c r="C5015" s="19" t="s">
        <v>3612</v>
      </c>
      <c r="D5015" s="6">
        <v>50000</v>
      </c>
      <c r="E5015" s="6">
        <v>50000</v>
      </c>
      <c r="F5015" s="6">
        <f>E5015*0.05</f>
        <v>2500</v>
      </c>
      <c r="G5015" s="6"/>
      <c r="H5015" s="31">
        <f>D5015-F5015</f>
        <v>47500</v>
      </c>
      <c r="I5015" s="6">
        <f>+I5014+G5015-H5015</f>
        <v>851367.54250000045</v>
      </c>
      <c r="J5015" s="19" t="s">
        <v>6666</v>
      </c>
      <c r="K5015" s="34" t="s">
        <v>5606</v>
      </c>
    </row>
    <row r="5016" spans="1:11" x14ac:dyDescent="0.2">
      <c r="A5016" s="105">
        <v>43698</v>
      </c>
      <c r="B5016" s="7">
        <v>9258</v>
      </c>
      <c r="C5016" s="19" t="s">
        <v>6507</v>
      </c>
      <c r="D5016" s="6">
        <v>4000</v>
      </c>
      <c r="E5016" s="6"/>
      <c r="F5016" s="6">
        <f>E5016*0.05</f>
        <v>0</v>
      </c>
      <c r="G5016" s="6"/>
      <c r="H5016" s="31">
        <f>D5016-F5016</f>
        <v>4000</v>
      </c>
      <c r="I5016" s="6">
        <f>+I5015+G5016-H5016</f>
        <v>847367.54250000045</v>
      </c>
      <c r="J5016" s="19" t="s">
        <v>6665</v>
      </c>
      <c r="K5016" s="34" t="s">
        <v>5606</v>
      </c>
    </row>
    <row r="5017" spans="1:11" x14ac:dyDescent="0.2">
      <c r="A5017" s="105">
        <v>43698</v>
      </c>
      <c r="B5017" s="7">
        <v>9259</v>
      </c>
      <c r="C5017" s="19" t="s">
        <v>5550</v>
      </c>
      <c r="D5017" s="6">
        <v>36155.949999999997</v>
      </c>
      <c r="E5017" s="6">
        <v>36155.949999999997</v>
      </c>
      <c r="F5017" s="6">
        <f>E5017*0.05</f>
        <v>1807.7974999999999</v>
      </c>
      <c r="G5017" s="6"/>
      <c r="H5017" s="31">
        <f>D5017-F5017</f>
        <v>34348.152499999997</v>
      </c>
      <c r="I5017" s="6">
        <f>+I5016+G5017-H5017</f>
        <v>813019.39000000048</v>
      </c>
      <c r="J5017" s="19" t="s">
        <v>48</v>
      </c>
      <c r="K5017" s="34" t="s">
        <v>5606</v>
      </c>
    </row>
    <row r="5018" spans="1:11" x14ac:dyDescent="0.2">
      <c r="A5018" s="105">
        <v>43700</v>
      </c>
      <c r="B5018" s="7">
        <v>9260</v>
      </c>
      <c r="C5018" s="19" t="s">
        <v>71</v>
      </c>
      <c r="D5018" s="6">
        <v>94500</v>
      </c>
      <c r="E5018" s="6">
        <v>94500</v>
      </c>
      <c r="F5018" s="6">
        <f>E5018*0.05</f>
        <v>4725</v>
      </c>
      <c r="G5018" s="6"/>
      <c r="H5018" s="31">
        <f>D5018-F5018</f>
        <v>89775</v>
      </c>
      <c r="I5018" s="6">
        <f>+I5017+G5018-H5018</f>
        <v>723244.39000000048</v>
      </c>
      <c r="J5018" s="19" t="s">
        <v>6664</v>
      </c>
      <c r="K5018" s="34" t="s">
        <v>5606</v>
      </c>
    </row>
    <row r="5019" spans="1:11" x14ac:dyDescent="0.2">
      <c r="A5019" s="105">
        <v>43700</v>
      </c>
      <c r="B5019" s="7">
        <v>9261</v>
      </c>
      <c r="C5019" s="19" t="s">
        <v>6325</v>
      </c>
      <c r="D5019" s="6">
        <v>7000</v>
      </c>
      <c r="E5019" s="6">
        <v>7000</v>
      </c>
      <c r="F5019" s="6">
        <v>700</v>
      </c>
      <c r="G5019" s="6"/>
      <c r="H5019" s="31">
        <f>D5019-F5019</f>
        <v>6300</v>
      </c>
      <c r="I5019" s="6">
        <f>+I5018+G5019-H5019</f>
        <v>716944.39000000048</v>
      </c>
      <c r="J5019" s="19" t="s">
        <v>6663</v>
      </c>
      <c r="K5019" s="34" t="s">
        <v>5606</v>
      </c>
    </row>
    <row r="5020" spans="1:11" x14ac:dyDescent="0.2">
      <c r="A5020" s="105">
        <v>43700</v>
      </c>
      <c r="B5020" s="7"/>
      <c r="C5020" s="19" t="s">
        <v>6401</v>
      </c>
      <c r="D5020" s="6"/>
      <c r="E5020" s="6"/>
      <c r="F5020" s="6">
        <f>E5020*0.05</f>
        <v>0</v>
      </c>
      <c r="G5020" s="6">
        <v>1774005.39</v>
      </c>
      <c r="H5020" s="5">
        <f>D5020-F5020</f>
        <v>0</v>
      </c>
      <c r="I5020" s="6">
        <f>+I5019+G5020-H5020</f>
        <v>2490949.7800000003</v>
      </c>
      <c r="J5020" s="19"/>
      <c r="K5020" s="7"/>
    </row>
    <row r="5021" spans="1:11" x14ac:dyDescent="0.2">
      <c r="A5021" s="105">
        <v>43704</v>
      </c>
      <c r="B5021" s="7">
        <v>9262</v>
      </c>
      <c r="C5021" s="19" t="s">
        <v>6357</v>
      </c>
      <c r="D5021" s="6">
        <v>33040</v>
      </c>
      <c r="E5021" s="6"/>
      <c r="F5021" s="6">
        <f>E5021*0.05</f>
        <v>0</v>
      </c>
      <c r="G5021" s="6"/>
      <c r="H5021" s="31">
        <f>D5021-F5021</f>
        <v>33040</v>
      </c>
      <c r="I5021" s="6">
        <f>+I5020+G5021-H5021</f>
        <v>2457909.7800000003</v>
      </c>
      <c r="J5021" s="19" t="s">
        <v>6662</v>
      </c>
      <c r="K5021" s="34" t="s">
        <v>5606</v>
      </c>
    </row>
    <row r="5022" spans="1:11" x14ac:dyDescent="0.2">
      <c r="A5022" s="105">
        <v>43705</v>
      </c>
      <c r="B5022" s="7"/>
      <c r="C5022" s="19" t="s">
        <v>6213</v>
      </c>
      <c r="D5022" s="6">
        <v>327719</v>
      </c>
      <c r="E5022" s="6"/>
      <c r="F5022" s="6">
        <f>E5022*0.05</f>
        <v>0</v>
      </c>
      <c r="G5022" s="6"/>
      <c r="H5022" s="31">
        <f>D5022-F5022</f>
        <v>327719</v>
      </c>
      <c r="I5022" s="6">
        <f>+I5021+G5022-H5022</f>
        <v>2130190.7800000003</v>
      </c>
      <c r="J5022" s="19" t="s">
        <v>6662</v>
      </c>
      <c r="K5022" s="34" t="s">
        <v>5606</v>
      </c>
    </row>
    <row r="5023" spans="1:11" x14ac:dyDescent="0.2">
      <c r="A5023" s="105">
        <v>43705</v>
      </c>
      <c r="B5023" s="7">
        <v>9263</v>
      </c>
      <c r="C5023" s="19" t="s">
        <v>6661</v>
      </c>
      <c r="D5023" s="6">
        <v>11328</v>
      </c>
      <c r="E5023" s="6">
        <v>11328</v>
      </c>
      <c r="F5023" s="6">
        <f>E5023*0.05</f>
        <v>566.4</v>
      </c>
      <c r="G5023" s="6"/>
      <c r="H5023" s="31">
        <f>D5023-F5023</f>
        <v>10761.6</v>
      </c>
      <c r="I5023" s="6">
        <f>+I5022+G5023-H5023</f>
        <v>2119429.1800000002</v>
      </c>
      <c r="J5023" s="19" t="s">
        <v>6660</v>
      </c>
      <c r="K5023" s="34" t="s">
        <v>5606</v>
      </c>
    </row>
    <row r="5024" spans="1:11" x14ac:dyDescent="0.2">
      <c r="A5024" s="105">
        <v>43705</v>
      </c>
      <c r="B5024" s="7">
        <v>9264</v>
      </c>
      <c r="C5024" s="19" t="s">
        <v>6343</v>
      </c>
      <c r="D5024" s="6">
        <v>7600</v>
      </c>
      <c r="E5024" s="6"/>
      <c r="F5024" s="6">
        <f>E5024*0.05</f>
        <v>0</v>
      </c>
      <c r="G5024" s="6"/>
      <c r="H5024" s="31">
        <f>D5024-F5024</f>
        <v>7600</v>
      </c>
      <c r="I5024" s="6">
        <f>+I5023+G5024-H5024</f>
        <v>2111829.1800000002</v>
      </c>
      <c r="J5024" s="19" t="s">
        <v>6659</v>
      </c>
      <c r="K5024" s="34" t="s">
        <v>5606</v>
      </c>
    </row>
    <row r="5025" spans="1:11" x14ac:dyDescent="0.2">
      <c r="A5025" s="105">
        <v>43705</v>
      </c>
      <c r="B5025" s="7">
        <v>9265</v>
      </c>
      <c r="C5025" s="19" t="s">
        <v>5732</v>
      </c>
      <c r="D5025" s="6">
        <v>20000</v>
      </c>
      <c r="E5025" s="6"/>
      <c r="F5025" s="6">
        <f>E5025*0.05</f>
        <v>0</v>
      </c>
      <c r="G5025" s="6"/>
      <c r="H5025" s="31">
        <f>D5025-F5025</f>
        <v>20000</v>
      </c>
      <c r="I5025" s="6">
        <f>+I5024+G5025-H5025</f>
        <v>2091829.1800000002</v>
      </c>
      <c r="J5025" s="19" t="s">
        <v>6658</v>
      </c>
      <c r="K5025" s="34" t="s">
        <v>5606</v>
      </c>
    </row>
    <row r="5026" spans="1:11" x14ac:dyDescent="0.2">
      <c r="A5026" s="105">
        <v>43705</v>
      </c>
      <c r="B5026" s="7">
        <v>9266</v>
      </c>
      <c r="C5026" s="19" t="s">
        <v>582</v>
      </c>
      <c r="D5026" s="6">
        <v>50575</v>
      </c>
      <c r="E5026" s="6">
        <v>50575</v>
      </c>
      <c r="F5026" s="6">
        <f>E5026*0.05</f>
        <v>2528.75</v>
      </c>
      <c r="G5026" s="6"/>
      <c r="H5026" s="31">
        <f>D5026-F5026</f>
        <v>48046.25</v>
      </c>
      <c r="I5026" s="6">
        <f>+I5025+G5026-H5026</f>
        <v>2043782.9300000002</v>
      </c>
      <c r="J5026" s="19" t="s">
        <v>6657</v>
      </c>
      <c r="K5026" s="34" t="s">
        <v>5606</v>
      </c>
    </row>
    <row r="5027" spans="1:11" x14ac:dyDescent="0.2">
      <c r="A5027" s="105">
        <v>43705</v>
      </c>
      <c r="B5027" s="7" t="s">
        <v>6656</v>
      </c>
      <c r="C5027" s="19" t="s">
        <v>2224</v>
      </c>
      <c r="D5027" s="6">
        <f>17500+52500</f>
        <v>70000</v>
      </c>
      <c r="E5027" s="6">
        <v>70000</v>
      </c>
      <c r="F5027" s="6">
        <v>3416.87</v>
      </c>
      <c r="G5027" s="6"/>
      <c r="H5027" s="31">
        <f>D5027-F5027</f>
        <v>66583.13</v>
      </c>
      <c r="I5027" s="6">
        <f>+I5026+G5027-H5027</f>
        <v>1977199.8000000003</v>
      </c>
      <c r="J5027" s="19" t="s">
        <v>6395</v>
      </c>
      <c r="K5027" s="34" t="s">
        <v>5606</v>
      </c>
    </row>
    <row r="5028" spans="1:11" x14ac:dyDescent="0.2">
      <c r="A5028" s="105">
        <v>43705</v>
      </c>
      <c r="B5028" s="7">
        <v>9267</v>
      </c>
      <c r="C5028" s="19" t="s">
        <v>6422</v>
      </c>
      <c r="D5028" s="6">
        <v>49800</v>
      </c>
      <c r="E5028" s="6">
        <v>49800</v>
      </c>
      <c r="F5028" s="6">
        <f>E5028*0.05</f>
        <v>2490</v>
      </c>
      <c r="G5028" s="6"/>
      <c r="H5028" s="31">
        <f>D5028-F5028</f>
        <v>47310</v>
      </c>
      <c r="I5028" s="6">
        <f>+I5027+G5028-H5028</f>
        <v>1929889.8000000003</v>
      </c>
      <c r="J5028" s="19" t="s">
        <v>6655</v>
      </c>
      <c r="K5028" s="34" t="s">
        <v>5606</v>
      </c>
    </row>
    <row r="5029" spans="1:11" x14ac:dyDescent="0.2">
      <c r="A5029" s="105">
        <v>43706</v>
      </c>
      <c r="B5029" s="7">
        <v>9268</v>
      </c>
      <c r="C5029" s="19" t="s">
        <v>6654</v>
      </c>
      <c r="D5029" s="6">
        <v>14000</v>
      </c>
      <c r="E5029" s="6">
        <v>14000</v>
      </c>
      <c r="F5029" s="6">
        <v>1400</v>
      </c>
      <c r="G5029" s="6"/>
      <c r="H5029" s="31">
        <f>D5029-F5029</f>
        <v>12600</v>
      </c>
      <c r="I5029" s="6">
        <f>+I5028+G5029-H5029</f>
        <v>1917289.8000000003</v>
      </c>
      <c r="J5029" s="19" t="s">
        <v>6653</v>
      </c>
      <c r="K5029" s="34" t="s">
        <v>5606</v>
      </c>
    </row>
    <row r="5030" spans="1:11" x14ac:dyDescent="0.2">
      <c r="A5030" s="105">
        <v>43706</v>
      </c>
      <c r="B5030" s="7">
        <v>9269</v>
      </c>
      <c r="C5030" s="19" t="s">
        <v>6310</v>
      </c>
      <c r="D5030" s="6">
        <v>31315</v>
      </c>
      <c r="E5030" s="6">
        <v>31315</v>
      </c>
      <c r="F5030" s="6">
        <f>E5030*0.05</f>
        <v>1565.75</v>
      </c>
      <c r="G5030" s="6"/>
      <c r="H5030" s="31">
        <f>D5030-F5030</f>
        <v>29749.25</v>
      </c>
      <c r="I5030" s="6">
        <f>+I5029+G5030-H5030</f>
        <v>1887540.5500000003</v>
      </c>
      <c r="J5030" s="19" t="s">
        <v>6652</v>
      </c>
      <c r="K5030" s="34" t="s">
        <v>5606</v>
      </c>
    </row>
    <row r="5031" spans="1:11" x14ac:dyDescent="0.2">
      <c r="A5031" s="105">
        <v>43706</v>
      </c>
      <c r="B5031" s="7">
        <v>9270</v>
      </c>
      <c r="C5031" s="19" t="s">
        <v>5550</v>
      </c>
      <c r="D5031" s="6">
        <v>32689.58</v>
      </c>
      <c r="E5031" s="6">
        <v>32659.58</v>
      </c>
      <c r="F5031" s="6">
        <f>E5031*0.05</f>
        <v>1632.9790000000003</v>
      </c>
      <c r="G5031" s="6"/>
      <c r="H5031" s="31">
        <f>D5031-F5031</f>
        <v>31056.601000000002</v>
      </c>
      <c r="I5031" s="6">
        <f>+I5030+G5031-H5031</f>
        <v>1856483.9490000003</v>
      </c>
      <c r="J5031" s="19" t="s">
        <v>48</v>
      </c>
      <c r="K5031" s="34" t="s">
        <v>5606</v>
      </c>
    </row>
    <row r="5032" spans="1:11" x14ac:dyDescent="0.2">
      <c r="A5032" s="105">
        <v>43706</v>
      </c>
      <c r="B5032" s="7">
        <v>70361612</v>
      </c>
      <c r="C5032" s="19" t="s">
        <v>6651</v>
      </c>
      <c r="D5032" s="6">
        <v>1363</v>
      </c>
      <c r="E5032" s="6">
        <v>1082</v>
      </c>
      <c r="F5032" s="6">
        <v>55</v>
      </c>
      <c r="G5032" s="6"/>
      <c r="H5032" s="31">
        <f>D5032-F5032</f>
        <v>1308</v>
      </c>
      <c r="I5032" s="6">
        <f>+I5031+G5032-H5032</f>
        <v>1855175.9490000003</v>
      </c>
      <c r="J5032" s="19" t="s">
        <v>6650</v>
      </c>
      <c r="K5032" s="34" t="s">
        <v>5606</v>
      </c>
    </row>
    <row r="5033" spans="1:11" x14ac:dyDescent="0.2">
      <c r="A5033" s="105">
        <v>43737</v>
      </c>
      <c r="B5033" s="7"/>
      <c r="C5033" s="19" t="s">
        <v>4582</v>
      </c>
      <c r="D5033" s="6"/>
      <c r="E5033" s="6"/>
      <c r="F5033" s="6"/>
      <c r="G5033" s="6">
        <v>15000</v>
      </c>
      <c r="H5033" s="5">
        <f>D5033-F5033</f>
        <v>0</v>
      </c>
      <c r="I5033" s="6">
        <f>+I5032+G5033-H5033</f>
        <v>1870175.9490000003</v>
      </c>
      <c r="J5033" s="19" t="s">
        <v>6649</v>
      </c>
      <c r="K5033" s="7"/>
    </row>
    <row r="5034" spans="1:11" x14ac:dyDescent="0.2">
      <c r="A5034" s="105">
        <v>43706</v>
      </c>
      <c r="B5034" s="7">
        <v>9271</v>
      </c>
      <c r="C5034" s="19" t="s">
        <v>6362</v>
      </c>
      <c r="D5034" s="6">
        <v>43215</v>
      </c>
      <c r="E5034" s="6">
        <v>43215</v>
      </c>
      <c r="F5034" s="6">
        <f>E5034*0.05</f>
        <v>2160.75</v>
      </c>
      <c r="G5034" s="6"/>
      <c r="H5034" s="31">
        <f>D5034-F5034</f>
        <v>41054.25</v>
      </c>
      <c r="I5034" s="6">
        <f>+I5033+G5034-H5034</f>
        <v>1829121.6990000003</v>
      </c>
      <c r="J5034" s="19" t="s">
        <v>6648</v>
      </c>
      <c r="K5034" s="34" t="s">
        <v>5606</v>
      </c>
    </row>
    <row r="5035" spans="1:11" x14ac:dyDescent="0.2">
      <c r="A5035" s="105">
        <v>43707</v>
      </c>
      <c r="B5035" s="18">
        <v>9272</v>
      </c>
      <c r="C5035" s="104" t="s">
        <v>6320</v>
      </c>
      <c r="D5035" s="74">
        <v>43591.06</v>
      </c>
      <c r="E5035" s="6"/>
      <c r="F5035" s="6">
        <f>E5035*0.05</f>
        <v>0</v>
      </c>
      <c r="G5035" s="6"/>
      <c r="H5035" s="5">
        <f>D5035-F5035</f>
        <v>43591.06</v>
      </c>
      <c r="I5035" s="6">
        <f>+I5034+G5035-H5035</f>
        <v>1785530.6390000002</v>
      </c>
      <c r="J5035" s="20" t="s">
        <v>5790</v>
      </c>
      <c r="K5035" s="87" t="s">
        <v>5789</v>
      </c>
    </row>
    <row r="5036" spans="1:11" x14ac:dyDescent="0.2">
      <c r="A5036" s="105"/>
      <c r="B5036" s="7"/>
      <c r="C5036" s="19" t="s">
        <v>6318</v>
      </c>
      <c r="D5036" s="6">
        <v>2177.98</v>
      </c>
      <c r="E5036" s="6"/>
      <c r="F5036" s="6">
        <f>E5036*0.05</f>
        <v>0</v>
      </c>
      <c r="G5036" s="6"/>
      <c r="H5036" s="5">
        <f>D5036-F5036</f>
        <v>2177.98</v>
      </c>
      <c r="I5036" s="6">
        <f>+I5035+G5036-H5036</f>
        <v>1783352.6590000002</v>
      </c>
      <c r="J5036" s="19"/>
      <c r="K5036" s="7"/>
    </row>
    <row r="5037" spans="1:11" x14ac:dyDescent="0.2">
      <c r="A5037" s="105"/>
      <c r="B5037" s="7"/>
      <c r="C5037" s="87" t="s">
        <v>6647</v>
      </c>
      <c r="D5037" s="6"/>
      <c r="E5037" s="6"/>
      <c r="F5037" s="6">
        <f>E5037*0.05</f>
        <v>0</v>
      </c>
      <c r="G5037" s="6"/>
      <c r="H5037" s="5">
        <f>D5037-F5037</f>
        <v>0</v>
      </c>
      <c r="I5037" s="13">
        <f>+I5036+G5037-H5037</f>
        <v>1783352.6590000002</v>
      </c>
      <c r="J5037" s="19"/>
      <c r="K5037" s="7"/>
    </row>
    <row r="5038" spans="1:11" x14ac:dyDescent="0.2">
      <c r="A5038" s="105">
        <v>43710</v>
      </c>
      <c r="B5038" s="7">
        <v>9273</v>
      </c>
      <c r="C5038" s="20" t="s">
        <v>6646</v>
      </c>
      <c r="D5038" s="6">
        <v>8000</v>
      </c>
      <c r="E5038" s="6"/>
      <c r="F5038" s="6">
        <f>E5038*0.05</f>
        <v>0</v>
      </c>
      <c r="G5038" s="6"/>
      <c r="H5038" s="31">
        <f>D5038-F5038</f>
        <v>8000</v>
      </c>
      <c r="I5038" s="6">
        <f>+I5037+G5038-H5038</f>
        <v>1775352.6590000002</v>
      </c>
      <c r="J5038" s="20" t="s">
        <v>6645</v>
      </c>
      <c r="K5038" s="34" t="s">
        <v>5606</v>
      </c>
    </row>
    <row r="5039" spans="1:11" x14ac:dyDescent="0.2">
      <c r="A5039" s="105">
        <v>43710</v>
      </c>
      <c r="B5039" s="7">
        <v>9274</v>
      </c>
      <c r="C5039" s="19" t="s">
        <v>6579</v>
      </c>
      <c r="D5039" s="6">
        <v>12000</v>
      </c>
      <c r="E5039" s="6"/>
      <c r="F5039" s="6">
        <f>E5039*0.05</f>
        <v>0</v>
      </c>
      <c r="G5039" s="6"/>
      <c r="H5039" s="31">
        <f>D5039-F5039</f>
        <v>12000</v>
      </c>
      <c r="I5039" s="6">
        <f>+I5038+G5039-H5039</f>
        <v>1763352.6590000002</v>
      </c>
      <c r="J5039" s="19" t="s">
        <v>6344</v>
      </c>
      <c r="K5039" s="34" t="s">
        <v>5606</v>
      </c>
    </row>
    <row r="5040" spans="1:11" x14ac:dyDescent="0.2">
      <c r="A5040" s="105">
        <v>43710</v>
      </c>
      <c r="B5040" s="7">
        <v>9275</v>
      </c>
      <c r="C5040" s="20" t="s">
        <v>5790</v>
      </c>
      <c r="D5040" s="6"/>
      <c r="E5040" s="6"/>
      <c r="F5040" s="6">
        <f>E5040*0.05</f>
        <v>0</v>
      </c>
      <c r="G5040" s="6"/>
      <c r="H5040" s="5">
        <f>D5040-F5040</f>
        <v>0</v>
      </c>
      <c r="I5040" s="6">
        <f>+I5039+G5040-H5040</f>
        <v>1763352.6590000002</v>
      </c>
      <c r="J5040" s="20" t="s">
        <v>5790</v>
      </c>
      <c r="K5040" s="34" t="s">
        <v>5789</v>
      </c>
    </row>
    <row r="5041" spans="1:11" x14ac:dyDescent="0.2">
      <c r="A5041" s="105">
        <v>43710</v>
      </c>
      <c r="B5041" s="7">
        <v>9276</v>
      </c>
      <c r="C5041" s="20" t="s">
        <v>5790</v>
      </c>
      <c r="D5041" s="6"/>
      <c r="E5041" s="6"/>
      <c r="F5041" s="6">
        <f>E5041*0.05</f>
        <v>0</v>
      </c>
      <c r="G5041" s="6"/>
      <c r="H5041" s="5">
        <f>D5041-F5041</f>
        <v>0</v>
      </c>
      <c r="I5041" s="6">
        <f>+I5040+G5041-H5041</f>
        <v>1763352.6590000002</v>
      </c>
      <c r="J5041" s="20" t="s">
        <v>5790</v>
      </c>
      <c r="K5041" s="34" t="s">
        <v>5789</v>
      </c>
    </row>
    <row r="5042" spans="1:11" x14ac:dyDescent="0.2">
      <c r="A5042" s="105">
        <v>43710</v>
      </c>
      <c r="B5042" s="7">
        <v>9277</v>
      </c>
      <c r="C5042" s="19" t="s">
        <v>5972</v>
      </c>
      <c r="D5042" s="6">
        <v>4000</v>
      </c>
      <c r="E5042" s="6"/>
      <c r="F5042" s="6">
        <f>E5042*0.05</f>
        <v>0</v>
      </c>
      <c r="G5042" s="6"/>
      <c r="H5042" s="31">
        <f>D5042-F5042</f>
        <v>4000</v>
      </c>
      <c r="I5042" s="6">
        <f>+I5041+G5042-H5042</f>
        <v>1759352.6590000002</v>
      </c>
      <c r="J5042" s="19" t="s">
        <v>6523</v>
      </c>
      <c r="K5042" s="34" t="s">
        <v>5606</v>
      </c>
    </row>
    <row r="5043" spans="1:11" x14ac:dyDescent="0.2">
      <c r="A5043" s="105">
        <v>43711</v>
      </c>
      <c r="B5043" s="7">
        <v>9278</v>
      </c>
      <c r="C5043" s="19" t="s">
        <v>6410</v>
      </c>
      <c r="D5043" s="6">
        <v>750</v>
      </c>
      <c r="E5043" s="6"/>
      <c r="F5043" s="6">
        <f>E5043*0.05</f>
        <v>0</v>
      </c>
      <c r="G5043" s="6"/>
      <c r="H5043" s="31">
        <f>D5043-F5043</f>
        <v>750</v>
      </c>
      <c r="I5043" s="6">
        <f>+I5042+G5043-H5043</f>
        <v>1758602.6590000002</v>
      </c>
      <c r="J5043" s="19" t="s">
        <v>6644</v>
      </c>
      <c r="K5043" s="34" t="s">
        <v>5606</v>
      </c>
    </row>
    <row r="5044" spans="1:11" x14ac:dyDescent="0.2">
      <c r="A5044" s="105">
        <v>43711</v>
      </c>
      <c r="B5044" s="7" t="s">
        <v>6643</v>
      </c>
      <c r="C5044" s="19" t="s">
        <v>6572</v>
      </c>
      <c r="D5044" s="6">
        <v>87017.06</v>
      </c>
      <c r="E5044" s="6">
        <v>87017.06</v>
      </c>
      <c r="F5044" s="6">
        <f>E5044*0.05</f>
        <v>4350.8530000000001</v>
      </c>
      <c r="G5044" s="6"/>
      <c r="H5044" s="31">
        <f>D5044-F5044</f>
        <v>82666.206999999995</v>
      </c>
      <c r="I5044" s="6">
        <f>+I5043+G5044-H5044</f>
        <v>1675936.4520000003</v>
      </c>
      <c r="J5044" s="19" t="s">
        <v>4261</v>
      </c>
      <c r="K5044" s="34" t="s">
        <v>5606</v>
      </c>
    </row>
    <row r="5045" spans="1:11" x14ac:dyDescent="0.2">
      <c r="A5045" s="105">
        <v>43711</v>
      </c>
      <c r="B5045" s="7">
        <v>9279</v>
      </c>
      <c r="C5045" s="19" t="s">
        <v>6541</v>
      </c>
      <c r="D5045" s="6">
        <v>24000</v>
      </c>
      <c r="E5045" s="6"/>
      <c r="F5045" s="6">
        <f>E5045*0.05</f>
        <v>0</v>
      </c>
      <c r="G5045" s="6"/>
      <c r="H5045" s="31">
        <f>D5045-F5045</f>
        <v>24000</v>
      </c>
      <c r="I5045" s="6">
        <f>+I5044+G5045-H5045</f>
        <v>1651936.4520000003</v>
      </c>
      <c r="J5045" s="19" t="s">
        <v>6642</v>
      </c>
      <c r="K5045" s="34" t="s">
        <v>5606</v>
      </c>
    </row>
    <row r="5046" spans="1:11" x14ac:dyDescent="0.2">
      <c r="A5046" s="105">
        <v>43711</v>
      </c>
      <c r="B5046" s="7"/>
      <c r="C5046" s="19" t="s">
        <v>3445</v>
      </c>
      <c r="D5046" s="6"/>
      <c r="E5046" s="6"/>
      <c r="F5046" s="6">
        <f>E5046*0.05</f>
        <v>0</v>
      </c>
      <c r="G5046" s="6">
        <v>1550</v>
      </c>
      <c r="H5046" s="5">
        <f>D5046-F5046</f>
        <v>0</v>
      </c>
      <c r="I5046" s="6">
        <f>+I5045+G5046-H5046</f>
        <v>1653486.4520000003</v>
      </c>
      <c r="J5046" s="19"/>
      <c r="K5046" s="34" t="s">
        <v>5764</v>
      </c>
    </row>
    <row r="5047" spans="1:11" x14ac:dyDescent="0.2">
      <c r="A5047" s="105">
        <v>43711</v>
      </c>
      <c r="B5047" s="7"/>
      <c r="C5047" s="19" t="s">
        <v>6398</v>
      </c>
      <c r="D5047" s="6"/>
      <c r="E5047" s="6"/>
      <c r="F5047" s="6">
        <f>E5047*0.05</f>
        <v>0</v>
      </c>
      <c r="G5047" s="6">
        <v>3500</v>
      </c>
      <c r="H5047" s="5">
        <f>D5047-F5047</f>
        <v>0</v>
      </c>
      <c r="I5047" s="6">
        <f>+I5046+G5047-H5047</f>
        <v>1656986.4520000003</v>
      </c>
      <c r="J5047" s="19"/>
      <c r="K5047" s="34" t="s">
        <v>5764</v>
      </c>
    </row>
    <row r="5048" spans="1:11" x14ac:dyDescent="0.2">
      <c r="A5048" s="105">
        <v>43714</v>
      </c>
      <c r="B5048" s="7">
        <v>9280</v>
      </c>
      <c r="C5048" s="19" t="s">
        <v>5790</v>
      </c>
      <c r="D5048" s="6"/>
      <c r="E5048" s="6"/>
      <c r="F5048" s="6">
        <f>E5048*0.05</f>
        <v>0</v>
      </c>
      <c r="G5048" s="6"/>
      <c r="H5048" s="5">
        <f>D5048-F5048</f>
        <v>0</v>
      </c>
      <c r="I5048" s="6">
        <f>+I5047+G5048-H5048</f>
        <v>1656986.4520000003</v>
      </c>
      <c r="J5048" s="19" t="s">
        <v>5790</v>
      </c>
      <c r="K5048" s="34" t="s">
        <v>5789</v>
      </c>
    </row>
    <row r="5049" spans="1:11" x14ac:dyDescent="0.2">
      <c r="A5049" s="105">
        <v>43714</v>
      </c>
      <c r="B5049" s="7">
        <v>9281</v>
      </c>
      <c r="C5049" s="19" t="s">
        <v>418</v>
      </c>
      <c r="D5049" s="6">
        <v>2100</v>
      </c>
      <c r="E5049" s="6"/>
      <c r="F5049" s="6">
        <f>E5049*0.05</f>
        <v>0</v>
      </c>
      <c r="G5049" s="6"/>
      <c r="H5049" s="31">
        <f>D5049-F5049</f>
        <v>2100</v>
      </c>
      <c r="I5049" s="6">
        <f>+I5048+G5049-H5049</f>
        <v>1654886.4520000003</v>
      </c>
      <c r="J5049" s="19" t="s">
        <v>6641</v>
      </c>
      <c r="K5049" s="34" t="s">
        <v>5606</v>
      </c>
    </row>
    <row r="5050" spans="1:11" x14ac:dyDescent="0.2">
      <c r="A5050" s="105">
        <v>43714</v>
      </c>
      <c r="B5050" s="7">
        <v>9282</v>
      </c>
      <c r="C5050" s="19" t="s">
        <v>6640</v>
      </c>
      <c r="D5050" s="6">
        <v>2300</v>
      </c>
      <c r="E5050" s="6">
        <v>2300</v>
      </c>
      <c r="F5050" s="6">
        <f>E5050*0.05</f>
        <v>115</v>
      </c>
      <c r="G5050" s="6"/>
      <c r="H5050" s="31">
        <f>D5050-F5050</f>
        <v>2185</v>
      </c>
      <c r="I5050" s="6">
        <f>+I5049+G5050-H5050</f>
        <v>1652701.4520000003</v>
      </c>
      <c r="J5050" s="19" t="s">
        <v>6639</v>
      </c>
      <c r="K5050" s="34" t="s">
        <v>5606</v>
      </c>
    </row>
    <row r="5051" spans="1:11" x14ac:dyDescent="0.2">
      <c r="A5051" s="105">
        <v>43717</v>
      </c>
      <c r="B5051" s="7">
        <v>9283</v>
      </c>
      <c r="C5051" s="19" t="s">
        <v>6077</v>
      </c>
      <c r="D5051" s="6">
        <v>900</v>
      </c>
      <c r="E5051" s="6"/>
      <c r="F5051" s="6">
        <f>E5051*0.05</f>
        <v>0</v>
      </c>
      <c r="G5051" s="6"/>
      <c r="H5051" s="31">
        <f>D5051-F5051</f>
        <v>900</v>
      </c>
      <c r="I5051" s="6">
        <f>+I5050+G5051-H5051</f>
        <v>1651801.4520000003</v>
      </c>
      <c r="J5051" s="19" t="s">
        <v>6358</v>
      </c>
      <c r="K5051" s="34" t="s">
        <v>5606</v>
      </c>
    </row>
    <row r="5052" spans="1:11" x14ac:dyDescent="0.2">
      <c r="A5052" s="105">
        <v>43718</v>
      </c>
      <c r="B5052" s="7">
        <v>9284</v>
      </c>
      <c r="C5052" s="19" t="s">
        <v>5550</v>
      </c>
      <c r="D5052" s="6">
        <v>43016.06</v>
      </c>
      <c r="E5052" s="6">
        <v>43016.06</v>
      </c>
      <c r="F5052" s="6">
        <f>E5052*0.05</f>
        <v>2150.8029999999999</v>
      </c>
      <c r="G5052" s="6"/>
      <c r="H5052" s="31">
        <f>D5052-F5052</f>
        <v>40865.256999999998</v>
      </c>
      <c r="I5052" s="6">
        <f>+I5051+G5052-H5052</f>
        <v>1610936.1950000003</v>
      </c>
      <c r="J5052" s="19" t="s">
        <v>6359</v>
      </c>
      <c r="K5052" s="34" t="s">
        <v>5606</v>
      </c>
    </row>
    <row r="5053" spans="1:11" x14ac:dyDescent="0.2">
      <c r="A5053" s="105">
        <v>43718</v>
      </c>
      <c r="B5053" s="7">
        <v>9285</v>
      </c>
      <c r="C5053" s="19" t="s">
        <v>5790</v>
      </c>
      <c r="D5053" s="6"/>
      <c r="E5053" s="6"/>
      <c r="F5053" s="6">
        <f>E5053*0.05</f>
        <v>0</v>
      </c>
      <c r="G5053" s="6"/>
      <c r="H5053" s="5">
        <f>D5053-F5053</f>
        <v>0</v>
      </c>
      <c r="I5053" s="6">
        <f>+I5052+G5053-H5053</f>
        <v>1610936.1950000003</v>
      </c>
      <c r="J5053" s="19" t="s">
        <v>5790</v>
      </c>
      <c r="K5053" s="34" t="s">
        <v>5789</v>
      </c>
    </row>
    <row r="5054" spans="1:11" x14ac:dyDescent="0.2">
      <c r="A5054" s="105">
        <v>43718</v>
      </c>
      <c r="B5054" s="7">
        <v>9286</v>
      </c>
      <c r="C5054" s="19" t="s">
        <v>6298</v>
      </c>
      <c r="D5054" s="6">
        <v>11000</v>
      </c>
      <c r="E5054" s="6"/>
      <c r="F5054" s="6">
        <f>E5054*0.05</f>
        <v>0</v>
      </c>
      <c r="G5054" s="6"/>
      <c r="H5054" s="31">
        <f>D5054-F5054</f>
        <v>11000</v>
      </c>
      <c r="I5054" s="6">
        <f>+I5053+G5054-H5054</f>
        <v>1599936.1950000003</v>
      </c>
      <c r="J5054" s="19" t="s">
        <v>6638</v>
      </c>
      <c r="K5054" s="34" t="s">
        <v>5606</v>
      </c>
    </row>
    <row r="5055" spans="1:11" x14ac:dyDescent="0.2">
      <c r="A5055" s="105">
        <v>43719</v>
      </c>
      <c r="B5055" s="7">
        <v>9287</v>
      </c>
      <c r="C5055" s="19" t="s">
        <v>6407</v>
      </c>
      <c r="D5055" s="6">
        <v>22683.32</v>
      </c>
      <c r="E5055" s="6">
        <v>19223.150000000001</v>
      </c>
      <c r="F5055" s="6">
        <f>E5055*0.05</f>
        <v>961.15750000000014</v>
      </c>
      <c r="G5055" s="6"/>
      <c r="H5055" s="31">
        <f>D5055-F5055</f>
        <v>21722.162499999999</v>
      </c>
      <c r="I5055" s="6">
        <f>+I5054+G5055-H5055</f>
        <v>1578214.0325000002</v>
      </c>
      <c r="J5055" s="19" t="s">
        <v>6406</v>
      </c>
      <c r="K5055" s="34" t="s">
        <v>5606</v>
      </c>
    </row>
    <row r="5056" spans="1:11" x14ac:dyDescent="0.2">
      <c r="A5056" s="105">
        <v>43719</v>
      </c>
      <c r="B5056" s="7">
        <v>9288</v>
      </c>
      <c r="C5056" s="19" t="s">
        <v>5863</v>
      </c>
      <c r="D5056" s="6">
        <v>900</v>
      </c>
      <c r="E5056" s="6"/>
      <c r="F5056" s="6">
        <f>E5056*0.05</f>
        <v>0</v>
      </c>
      <c r="G5056" s="6"/>
      <c r="H5056" s="31">
        <f>D5056-F5056</f>
        <v>900</v>
      </c>
      <c r="I5056" s="6">
        <f>+I5055+G5056-H5056</f>
        <v>1577314.0325000002</v>
      </c>
      <c r="J5056" s="19" t="s">
        <v>6570</v>
      </c>
      <c r="K5056" s="34" t="s">
        <v>5606</v>
      </c>
    </row>
    <row r="5057" spans="1:11" x14ac:dyDescent="0.2">
      <c r="A5057" s="105">
        <v>43354</v>
      </c>
      <c r="B5057" s="7">
        <v>9289</v>
      </c>
      <c r="C5057" s="19" t="s">
        <v>6343</v>
      </c>
      <c r="D5057" s="6">
        <v>750</v>
      </c>
      <c r="E5057" s="6"/>
      <c r="F5057" s="6">
        <f>E5057*0.05</f>
        <v>0</v>
      </c>
      <c r="G5057" s="6"/>
      <c r="H5057" s="31">
        <f>D5057-F5057</f>
        <v>750</v>
      </c>
      <c r="I5057" s="6">
        <f>+I5056+G5057-H5057</f>
        <v>1576564.0325000002</v>
      </c>
      <c r="J5057" s="19" t="s">
        <v>6570</v>
      </c>
      <c r="K5057" s="34" t="s">
        <v>5606</v>
      </c>
    </row>
    <row r="5058" spans="1:11" x14ac:dyDescent="0.2">
      <c r="A5058" s="105">
        <v>43719</v>
      </c>
      <c r="B5058" s="7">
        <v>9290</v>
      </c>
      <c r="C5058" s="19" t="s">
        <v>5221</v>
      </c>
      <c r="D5058" s="6">
        <v>750</v>
      </c>
      <c r="E5058" s="6"/>
      <c r="F5058" s="6">
        <f>E5058*0.05</f>
        <v>0</v>
      </c>
      <c r="G5058" s="6"/>
      <c r="H5058" s="31">
        <f>D5058-F5058</f>
        <v>750</v>
      </c>
      <c r="I5058" s="6">
        <f>+I5057+G5058-H5058</f>
        <v>1575814.0325000002</v>
      </c>
      <c r="J5058" s="19" t="s">
        <v>6570</v>
      </c>
      <c r="K5058" s="34" t="s">
        <v>5606</v>
      </c>
    </row>
    <row r="5059" spans="1:11" x14ac:dyDescent="0.2">
      <c r="A5059" s="105">
        <v>43719</v>
      </c>
      <c r="B5059" s="7">
        <v>9291</v>
      </c>
      <c r="C5059" s="19" t="s">
        <v>5790</v>
      </c>
      <c r="D5059" s="6"/>
      <c r="E5059" s="6"/>
      <c r="F5059" s="6">
        <f>E5059*0.05</f>
        <v>0</v>
      </c>
      <c r="G5059" s="6"/>
      <c r="H5059" s="5">
        <f>D5059-F5059</f>
        <v>0</v>
      </c>
      <c r="I5059" s="6">
        <f>+I5058+G5059-H5059</f>
        <v>1575814.0325000002</v>
      </c>
      <c r="J5059" s="19" t="s">
        <v>5790</v>
      </c>
      <c r="K5059" s="34" t="s">
        <v>5789</v>
      </c>
    </row>
    <row r="5060" spans="1:11" x14ac:dyDescent="0.2">
      <c r="A5060" s="105">
        <v>43719</v>
      </c>
      <c r="B5060" s="7">
        <v>9292</v>
      </c>
      <c r="C5060" s="19" t="s">
        <v>6601</v>
      </c>
      <c r="D5060" s="6">
        <v>26034.12</v>
      </c>
      <c r="E5060" s="6">
        <v>23763.759999999998</v>
      </c>
      <c r="F5060" s="6">
        <v>1188.18</v>
      </c>
      <c r="G5060" s="6"/>
      <c r="H5060" s="31">
        <f>D5060-F5060</f>
        <v>24845.94</v>
      </c>
      <c r="I5060" s="6">
        <f>+I5059+G5060-H5060</f>
        <v>1550968.0925000003</v>
      </c>
      <c r="J5060" s="19" t="s">
        <v>6596</v>
      </c>
      <c r="K5060" s="34" t="s">
        <v>5606</v>
      </c>
    </row>
    <row r="5061" spans="1:11" x14ac:dyDescent="0.2">
      <c r="A5061" s="105">
        <v>43719</v>
      </c>
      <c r="B5061" s="7">
        <v>9293</v>
      </c>
      <c r="C5061" s="19" t="s">
        <v>6310</v>
      </c>
      <c r="D5061" s="6">
        <v>19800</v>
      </c>
      <c r="E5061" s="6">
        <v>16779.66</v>
      </c>
      <c r="F5061" s="6">
        <f>838.98+1342.48</f>
        <v>2181.46</v>
      </c>
      <c r="G5061" s="6"/>
      <c r="H5061" s="31">
        <f>D5061-F5061</f>
        <v>17618.54</v>
      </c>
      <c r="I5061" s="6">
        <f>+I5060+G5061-H5061</f>
        <v>1533349.5525000002</v>
      </c>
      <c r="J5061" s="19" t="s">
        <v>6062</v>
      </c>
      <c r="K5061" s="34" t="s">
        <v>5606</v>
      </c>
    </row>
    <row r="5062" spans="1:11" ht="13.5" customHeight="1" x14ac:dyDescent="0.2">
      <c r="A5062" s="105">
        <v>43721</v>
      </c>
      <c r="B5062" s="7">
        <v>9294</v>
      </c>
      <c r="C5062" s="19" t="s">
        <v>5676</v>
      </c>
      <c r="D5062" s="6">
        <v>9200</v>
      </c>
      <c r="E5062" s="6">
        <v>7796.61</v>
      </c>
      <c r="F5062" s="6">
        <f>E5062*0.05</f>
        <v>389.83050000000003</v>
      </c>
      <c r="G5062" s="6"/>
      <c r="H5062" s="31">
        <f>D5062-F5062</f>
        <v>8810.1695</v>
      </c>
      <c r="I5062" s="6">
        <f>+I5061+G5062-H5062</f>
        <v>1524539.3830000001</v>
      </c>
      <c r="J5062" s="19" t="s">
        <v>6637</v>
      </c>
      <c r="K5062" s="34" t="s">
        <v>5606</v>
      </c>
    </row>
    <row r="5063" spans="1:11" x14ac:dyDescent="0.2">
      <c r="A5063" s="105">
        <v>43721</v>
      </c>
      <c r="B5063" s="7">
        <v>9295</v>
      </c>
      <c r="C5063" s="19" t="s">
        <v>6294</v>
      </c>
      <c r="D5063" s="6">
        <v>7600</v>
      </c>
      <c r="E5063" s="6"/>
      <c r="F5063" s="6">
        <f>E5063*0.05</f>
        <v>0</v>
      </c>
      <c r="G5063" s="6"/>
      <c r="H5063" s="31">
        <f>D5063-F5063</f>
        <v>7600</v>
      </c>
      <c r="I5063" s="6">
        <f>+I5062+G5063-H5063</f>
        <v>1516939.3830000001</v>
      </c>
      <c r="J5063" s="19" t="s">
        <v>6591</v>
      </c>
      <c r="K5063" s="34" t="s">
        <v>5606</v>
      </c>
    </row>
    <row r="5064" spans="1:11" x14ac:dyDescent="0.2">
      <c r="A5064" s="105">
        <v>43721</v>
      </c>
      <c r="B5064" s="7">
        <v>9296</v>
      </c>
      <c r="C5064" s="19" t="s">
        <v>2921</v>
      </c>
      <c r="D5064" s="6">
        <v>28330</v>
      </c>
      <c r="E5064" s="6">
        <v>28330</v>
      </c>
      <c r="F5064" s="6">
        <f>E5064*0.05</f>
        <v>1416.5</v>
      </c>
      <c r="G5064" s="6"/>
      <c r="H5064" s="31">
        <f>D5064-F5064</f>
        <v>26913.5</v>
      </c>
      <c r="I5064" s="6">
        <f>+I5063+G5064-H5064</f>
        <v>1490025.8830000001</v>
      </c>
      <c r="J5064" s="19" t="s">
        <v>6636</v>
      </c>
      <c r="K5064" s="34" t="s">
        <v>5606</v>
      </c>
    </row>
    <row r="5065" spans="1:11" x14ac:dyDescent="0.2">
      <c r="A5065" s="105">
        <v>43721</v>
      </c>
      <c r="B5065" s="7">
        <v>9297</v>
      </c>
      <c r="C5065" s="19" t="s">
        <v>6635</v>
      </c>
      <c r="D5065" s="6">
        <v>900</v>
      </c>
      <c r="E5065" s="6"/>
      <c r="F5065" s="6">
        <f>E5065*0.05</f>
        <v>0</v>
      </c>
      <c r="G5065" s="6"/>
      <c r="H5065" s="31">
        <f>D5065-F5065</f>
        <v>900</v>
      </c>
      <c r="I5065" s="6">
        <f>+I5064+G5065-H5065</f>
        <v>1489125.8830000001</v>
      </c>
      <c r="J5065" s="19" t="s">
        <v>6634</v>
      </c>
      <c r="K5065" s="34" t="s">
        <v>5606</v>
      </c>
    </row>
    <row r="5066" spans="1:11" x14ac:dyDescent="0.2">
      <c r="A5066" s="105">
        <v>43721</v>
      </c>
      <c r="B5066" s="7">
        <v>9298</v>
      </c>
      <c r="C5066" s="19" t="s">
        <v>6507</v>
      </c>
      <c r="D5066" s="6">
        <v>900</v>
      </c>
      <c r="E5066" s="6"/>
      <c r="F5066" s="6">
        <f>E5066*0.05</f>
        <v>0</v>
      </c>
      <c r="G5066" s="6"/>
      <c r="H5066" s="31">
        <f>D5066-F5066</f>
        <v>900</v>
      </c>
      <c r="I5066" s="6">
        <f>+I5065+G5066-H5066</f>
        <v>1488225.8830000001</v>
      </c>
      <c r="J5066" s="19" t="s">
        <v>6634</v>
      </c>
      <c r="K5066" s="34" t="s">
        <v>5606</v>
      </c>
    </row>
    <row r="5067" spans="1:11" x14ac:dyDescent="0.2">
      <c r="A5067" s="105">
        <v>43721</v>
      </c>
      <c r="B5067" s="7">
        <v>9299</v>
      </c>
      <c r="C5067" s="19" t="s">
        <v>6255</v>
      </c>
      <c r="D5067" s="6">
        <v>10000</v>
      </c>
      <c r="E5067" s="6">
        <v>10000</v>
      </c>
      <c r="F5067" s="6">
        <v>1000</v>
      </c>
      <c r="G5067" s="6"/>
      <c r="H5067" s="31">
        <f>D5067-F5067</f>
        <v>9000</v>
      </c>
      <c r="I5067" s="6">
        <f>+I5066+G5067-H5067</f>
        <v>1479225.8830000001</v>
      </c>
      <c r="J5067" s="19" t="s">
        <v>6535</v>
      </c>
      <c r="K5067" s="34" t="s">
        <v>5606</v>
      </c>
    </row>
    <row r="5068" spans="1:11" x14ac:dyDescent="0.2">
      <c r="A5068" s="105">
        <v>43721</v>
      </c>
      <c r="B5068" s="7">
        <v>9300</v>
      </c>
      <c r="C5068" s="19" t="s">
        <v>6633</v>
      </c>
      <c r="D5068" s="6">
        <v>7000</v>
      </c>
      <c r="E5068" s="6">
        <v>7000</v>
      </c>
      <c r="F5068" s="6">
        <f>E5068*0.05</f>
        <v>350</v>
      </c>
      <c r="G5068" s="6"/>
      <c r="H5068" s="31">
        <f>D5068-F5068</f>
        <v>6650</v>
      </c>
      <c r="I5068" s="6">
        <f>+I5067+G5068-H5068</f>
        <v>1472575.8830000001</v>
      </c>
      <c r="J5068" s="19" t="s">
        <v>6632</v>
      </c>
      <c r="K5068" s="34" t="s">
        <v>5606</v>
      </c>
    </row>
    <row r="5069" spans="1:11" x14ac:dyDescent="0.2">
      <c r="A5069" s="105">
        <v>43721</v>
      </c>
      <c r="B5069" s="7">
        <v>9301</v>
      </c>
      <c r="C5069" s="19" t="s">
        <v>418</v>
      </c>
      <c r="D5069" s="6">
        <v>900</v>
      </c>
      <c r="E5069" s="6"/>
      <c r="F5069" s="6">
        <f>E5069*0.05</f>
        <v>0</v>
      </c>
      <c r="G5069" s="6"/>
      <c r="H5069" s="31">
        <f>D5069-F5069</f>
        <v>900</v>
      </c>
      <c r="I5069" s="6">
        <f>+I5068+G5069-H5069</f>
        <v>1471675.8830000001</v>
      </c>
      <c r="J5069" s="19" t="s">
        <v>6631</v>
      </c>
      <c r="K5069" s="34" t="s">
        <v>5606</v>
      </c>
    </row>
    <row r="5070" spans="1:11" x14ac:dyDescent="0.2">
      <c r="A5070" s="105">
        <v>43721</v>
      </c>
      <c r="B5070" s="7">
        <v>9302</v>
      </c>
      <c r="C5070" s="19" t="s">
        <v>6325</v>
      </c>
      <c r="D5070" s="6">
        <v>6000</v>
      </c>
      <c r="E5070" s="6">
        <v>6000</v>
      </c>
      <c r="F5070" s="6">
        <v>600</v>
      </c>
      <c r="G5070" s="6"/>
      <c r="H5070" s="31">
        <f>D5070-F5070</f>
        <v>5400</v>
      </c>
      <c r="I5070" s="6">
        <f>+I5069+G5070-H5070</f>
        <v>1466275.8830000001</v>
      </c>
      <c r="J5070" s="19" t="s">
        <v>6630</v>
      </c>
      <c r="K5070" s="34" t="s">
        <v>5606</v>
      </c>
    </row>
    <row r="5071" spans="1:11" x14ac:dyDescent="0.2">
      <c r="A5071" s="105">
        <v>43721</v>
      </c>
      <c r="B5071" s="7"/>
      <c r="C5071" s="19" t="s">
        <v>3445</v>
      </c>
      <c r="D5071" s="6"/>
      <c r="E5071" s="6"/>
      <c r="F5071" s="6">
        <f>E5071*0.05</f>
        <v>0</v>
      </c>
      <c r="G5071" s="6">
        <v>7000</v>
      </c>
      <c r="H5071" s="5">
        <f>D5071-F5071</f>
        <v>0</v>
      </c>
      <c r="I5071" s="6">
        <f>+I5070+G5071-H5071</f>
        <v>1473275.8830000001</v>
      </c>
      <c r="J5071" s="19"/>
      <c r="K5071" s="34" t="s">
        <v>5764</v>
      </c>
    </row>
    <row r="5072" spans="1:11" x14ac:dyDescent="0.2">
      <c r="A5072" s="105">
        <v>43721</v>
      </c>
      <c r="B5072" s="7">
        <v>9303</v>
      </c>
      <c r="C5072" s="19" t="s">
        <v>6629</v>
      </c>
      <c r="D5072" s="6">
        <v>21000</v>
      </c>
      <c r="E5072" s="6">
        <v>21000</v>
      </c>
      <c r="F5072" s="6">
        <f>E5072*0.05</f>
        <v>1050</v>
      </c>
      <c r="G5072" s="6"/>
      <c r="H5072" s="31">
        <f>D5072-F5072</f>
        <v>19950</v>
      </c>
      <c r="I5072" s="6">
        <f>+I5071+G5072-H5072</f>
        <v>1453325.8830000001</v>
      </c>
      <c r="J5072" s="19" t="s">
        <v>6628</v>
      </c>
      <c r="K5072" s="34" t="s">
        <v>5606</v>
      </c>
    </row>
    <row r="5073" spans="1:11" x14ac:dyDescent="0.2">
      <c r="A5073" s="105">
        <v>43724</v>
      </c>
      <c r="B5073" s="7" t="s">
        <v>6627</v>
      </c>
      <c r="C5073" s="19" t="s">
        <v>6626</v>
      </c>
      <c r="D5073" s="110">
        <f>40925.71+5500+4600+1100+7874.29</f>
        <v>60000</v>
      </c>
      <c r="E5073" s="109">
        <f>40705.75+5500+4600+1100+7874.29</f>
        <v>59780.04</v>
      </c>
      <c r="F5073" s="6">
        <f>E5073*0.05</f>
        <v>2989.0020000000004</v>
      </c>
      <c r="G5073" s="6"/>
      <c r="H5073" s="31">
        <f>D5073-F5073</f>
        <v>57010.998</v>
      </c>
      <c r="I5073" s="6">
        <f>+I5072+G5073-H5073</f>
        <v>1396314.8850000002</v>
      </c>
      <c r="J5073" s="19" t="s">
        <v>788</v>
      </c>
      <c r="K5073" s="34" t="s">
        <v>5606</v>
      </c>
    </row>
    <row r="5074" spans="1:11" x14ac:dyDescent="0.2">
      <c r="A5074" s="105">
        <v>43724</v>
      </c>
      <c r="B5074" s="7" t="s">
        <v>6625</v>
      </c>
      <c r="C5074" s="19" t="s">
        <v>3017</v>
      </c>
      <c r="D5074" s="6">
        <v>46030</v>
      </c>
      <c r="E5074" s="6">
        <v>46030</v>
      </c>
      <c r="F5074" s="6">
        <v>1030</v>
      </c>
      <c r="G5074" s="6"/>
      <c r="H5074" s="31">
        <f>D5074-F5074</f>
        <v>45000</v>
      </c>
      <c r="I5074" s="6">
        <f>+I5073+G5074-H5074</f>
        <v>1351314.8850000002</v>
      </c>
      <c r="J5074" s="19" t="s">
        <v>6624</v>
      </c>
      <c r="K5074" s="34" t="s">
        <v>5606</v>
      </c>
    </row>
    <row r="5075" spans="1:11" x14ac:dyDescent="0.2">
      <c r="A5075" s="105">
        <v>43724</v>
      </c>
      <c r="B5075" s="7">
        <v>9304</v>
      </c>
      <c r="C5075" s="19" t="s">
        <v>6527</v>
      </c>
      <c r="D5075" s="6">
        <v>13000</v>
      </c>
      <c r="E5075" s="6">
        <v>13000</v>
      </c>
      <c r="F5075" s="6">
        <v>1300</v>
      </c>
      <c r="G5075" s="6"/>
      <c r="H5075" s="31">
        <f>D5075-F5075</f>
        <v>11700</v>
      </c>
      <c r="I5075" s="6">
        <f>+I5074+G5075-H5075</f>
        <v>1339614.8850000002</v>
      </c>
      <c r="J5075" s="19" t="s">
        <v>6623</v>
      </c>
      <c r="K5075" s="34" t="s">
        <v>5606</v>
      </c>
    </row>
    <row r="5076" spans="1:11" x14ac:dyDescent="0.2">
      <c r="A5076" s="105">
        <v>43724</v>
      </c>
      <c r="B5076" s="7">
        <v>9305</v>
      </c>
      <c r="C5076" s="19" t="s">
        <v>3013</v>
      </c>
      <c r="D5076" s="6">
        <v>14356</v>
      </c>
      <c r="E5076" s="6">
        <v>14356</v>
      </c>
      <c r="F5076" s="6">
        <f>E5076*0.05</f>
        <v>717.80000000000007</v>
      </c>
      <c r="G5076" s="6"/>
      <c r="H5076" s="31">
        <f>D5076-F5076</f>
        <v>13638.2</v>
      </c>
      <c r="I5076" s="6">
        <f>+I5075+G5076-H5076</f>
        <v>1325976.6850000003</v>
      </c>
      <c r="J5076" s="19" t="s">
        <v>1555</v>
      </c>
      <c r="K5076" s="34" t="s">
        <v>5606</v>
      </c>
    </row>
    <row r="5077" spans="1:11" x14ac:dyDescent="0.2">
      <c r="A5077" s="105">
        <v>43725</v>
      </c>
      <c r="B5077" s="7">
        <v>9306</v>
      </c>
      <c r="C5077" s="19" t="s">
        <v>6579</v>
      </c>
      <c r="D5077" s="6">
        <v>3500</v>
      </c>
      <c r="E5077" s="6"/>
      <c r="F5077" s="6">
        <f>E5077*0.05</f>
        <v>0</v>
      </c>
      <c r="G5077" s="6"/>
      <c r="H5077" s="31">
        <f>D5077-F5077</f>
        <v>3500</v>
      </c>
      <c r="I5077" s="6">
        <f>+I5076+G5077-H5077</f>
        <v>1322476.6850000003</v>
      </c>
      <c r="J5077" s="19" t="s">
        <v>6622</v>
      </c>
      <c r="K5077" s="34" t="s">
        <v>5606</v>
      </c>
    </row>
    <row r="5078" spans="1:11" x14ac:dyDescent="0.2">
      <c r="A5078" s="105">
        <v>43725</v>
      </c>
      <c r="B5078" s="7">
        <v>9307</v>
      </c>
      <c r="C5078" s="19" t="s">
        <v>6621</v>
      </c>
      <c r="D5078" s="6">
        <v>44388</v>
      </c>
      <c r="E5078" s="6">
        <v>37616.949999999997</v>
      </c>
      <c r="F5078" s="6">
        <f>E5078*0.05</f>
        <v>1880.8474999999999</v>
      </c>
      <c r="G5078" s="6"/>
      <c r="H5078" s="31">
        <f>D5078-F5078</f>
        <v>42507.152499999997</v>
      </c>
      <c r="I5078" s="6">
        <f>+I5077+G5078-H5078</f>
        <v>1279969.5325000002</v>
      </c>
      <c r="J5078" s="19" t="s">
        <v>6062</v>
      </c>
      <c r="K5078" s="34" t="s">
        <v>5606</v>
      </c>
    </row>
    <row r="5079" spans="1:11" x14ac:dyDescent="0.2">
      <c r="A5079" s="105">
        <v>43725</v>
      </c>
      <c r="B5079" s="7"/>
      <c r="C5079" s="19" t="s">
        <v>6620</v>
      </c>
      <c r="D5079" s="6">
        <v>667667.85</v>
      </c>
      <c r="E5079" s="6"/>
      <c r="F5079" s="6">
        <f>E5079*0.05</f>
        <v>0</v>
      </c>
      <c r="G5079" s="6"/>
      <c r="H5079" s="31">
        <f>D5079-F5079</f>
        <v>667667.85</v>
      </c>
      <c r="I5079" s="6">
        <f>+I5078+G5079-H5079</f>
        <v>612301.68250000023</v>
      </c>
      <c r="J5079" s="19" t="s">
        <v>6619</v>
      </c>
      <c r="K5079" s="34" t="s">
        <v>5606</v>
      </c>
    </row>
    <row r="5080" spans="1:11" x14ac:dyDescent="0.2">
      <c r="A5080" s="105">
        <v>43725</v>
      </c>
      <c r="B5080" s="7">
        <v>9308</v>
      </c>
      <c r="C5080" s="19" t="s">
        <v>6291</v>
      </c>
      <c r="D5080" s="6">
        <v>5465</v>
      </c>
      <c r="E5080" s="6">
        <v>5465</v>
      </c>
      <c r="F5080" s="6">
        <f>E5080*0.05</f>
        <v>273.25</v>
      </c>
      <c r="G5080" s="6"/>
      <c r="H5080" s="31">
        <f>D5080-F5080</f>
        <v>5191.75</v>
      </c>
      <c r="I5080" s="6">
        <f>+I5079+G5080-H5080</f>
        <v>607109.93250000023</v>
      </c>
      <c r="J5080" s="19" t="s">
        <v>22</v>
      </c>
      <c r="K5080" s="34" t="s">
        <v>5606</v>
      </c>
    </row>
    <row r="5081" spans="1:11" x14ac:dyDescent="0.2">
      <c r="A5081" s="105">
        <v>43726</v>
      </c>
      <c r="B5081" s="7">
        <v>9309</v>
      </c>
      <c r="C5081" s="19" t="s">
        <v>6060</v>
      </c>
      <c r="D5081" s="6">
        <v>1500</v>
      </c>
      <c r="E5081" s="6"/>
      <c r="F5081" s="6">
        <f>E5081*0.05</f>
        <v>0</v>
      </c>
      <c r="G5081" s="6"/>
      <c r="H5081" s="31">
        <f>D5081-F5081</f>
        <v>1500</v>
      </c>
      <c r="I5081" s="6">
        <f>+I5080+G5081-H5081</f>
        <v>605609.93250000023</v>
      </c>
      <c r="J5081" s="19" t="s">
        <v>6618</v>
      </c>
      <c r="K5081" s="34" t="s">
        <v>5606</v>
      </c>
    </row>
    <row r="5082" spans="1:11" x14ac:dyDescent="0.2">
      <c r="A5082" s="105">
        <v>43726</v>
      </c>
      <c r="B5082" s="7">
        <v>9310</v>
      </c>
      <c r="C5082" s="19" t="s">
        <v>5567</v>
      </c>
      <c r="D5082" s="6">
        <v>923.4</v>
      </c>
      <c r="E5082" s="6">
        <v>877.23</v>
      </c>
      <c r="F5082" s="6">
        <f>E5082*0.05</f>
        <v>43.861500000000007</v>
      </c>
      <c r="G5082" s="6"/>
      <c r="H5082" s="31">
        <f>D5082-F5082</f>
        <v>879.5385</v>
      </c>
      <c r="I5082" s="6">
        <f>+I5081+G5082-H5082</f>
        <v>604730.3940000002</v>
      </c>
      <c r="J5082" s="19" t="s">
        <v>48</v>
      </c>
      <c r="K5082" s="34" t="s">
        <v>5606</v>
      </c>
    </row>
    <row r="5083" spans="1:11" x14ac:dyDescent="0.2">
      <c r="A5083" s="105">
        <v>43726</v>
      </c>
      <c r="B5083" s="7">
        <v>9311</v>
      </c>
      <c r="C5083" s="19" t="s">
        <v>5567</v>
      </c>
      <c r="D5083" s="6">
        <v>1698.13</v>
      </c>
      <c r="E5083" s="6">
        <v>1698.13</v>
      </c>
      <c r="F5083" s="6">
        <f>E5083*0.05</f>
        <v>84.906500000000008</v>
      </c>
      <c r="G5083" s="6"/>
      <c r="H5083" s="31">
        <f>D5083-F5083</f>
        <v>1613.2235000000001</v>
      </c>
      <c r="I5083" s="6">
        <f>+I5082+G5083-H5083</f>
        <v>603117.17050000024</v>
      </c>
      <c r="J5083" s="19" t="s">
        <v>48</v>
      </c>
      <c r="K5083" s="34" t="s">
        <v>5606</v>
      </c>
    </row>
    <row r="5084" spans="1:11" x14ac:dyDescent="0.2">
      <c r="A5084" s="105">
        <v>43727</v>
      </c>
      <c r="B5084" s="7">
        <v>9312</v>
      </c>
      <c r="C5084" s="19" t="s">
        <v>5550</v>
      </c>
      <c r="D5084" s="6">
        <v>30853.119999999999</v>
      </c>
      <c r="E5084" s="6">
        <v>30853.119999999999</v>
      </c>
      <c r="F5084" s="6">
        <f>E5084*0.05</f>
        <v>1542.6559999999999</v>
      </c>
      <c r="G5084" s="6"/>
      <c r="H5084" s="31">
        <f>D5084-F5084</f>
        <v>29310.464</v>
      </c>
      <c r="I5084" s="6">
        <f>+I5083+G5084-H5084</f>
        <v>573806.7065000002</v>
      </c>
      <c r="J5084" s="19" t="s">
        <v>48</v>
      </c>
      <c r="K5084" s="34" t="s">
        <v>5606</v>
      </c>
    </row>
    <row r="5085" spans="1:11" x14ac:dyDescent="0.2">
      <c r="A5085" s="105">
        <v>43727</v>
      </c>
      <c r="B5085" s="7"/>
      <c r="C5085" s="19" t="s">
        <v>6617</v>
      </c>
      <c r="D5085" s="6"/>
      <c r="E5085" s="6"/>
      <c r="F5085" s="6">
        <f>E5085*0.05</f>
        <v>0</v>
      </c>
      <c r="G5085" s="6">
        <v>4250</v>
      </c>
      <c r="H5085" s="5">
        <f>D5085-F5085</f>
        <v>0</v>
      </c>
      <c r="I5085" s="6">
        <f>+I5084+G5085-H5085</f>
        <v>578056.7065000002</v>
      </c>
      <c r="J5085" s="19"/>
      <c r="K5085" s="34" t="s">
        <v>5764</v>
      </c>
    </row>
    <row r="5086" spans="1:11" x14ac:dyDescent="0.2">
      <c r="A5086" s="105">
        <v>43727</v>
      </c>
      <c r="B5086" s="34" t="s">
        <v>6616</v>
      </c>
      <c r="C5086" s="20" t="s">
        <v>5104</v>
      </c>
      <c r="D5086" s="6">
        <f>16500+18500</f>
        <v>35000</v>
      </c>
      <c r="E5086" s="6">
        <v>35000</v>
      </c>
      <c r="F5086" s="6">
        <f>E5086*0.05</f>
        <v>1750</v>
      </c>
      <c r="G5086" s="6"/>
      <c r="H5086" s="31">
        <f>D5086-F5086</f>
        <v>33250</v>
      </c>
      <c r="I5086" s="6">
        <f>+I5085+G5086-H5086</f>
        <v>544806.7065000002</v>
      </c>
      <c r="J5086" s="20" t="s">
        <v>48</v>
      </c>
      <c r="K5086" s="34" t="s">
        <v>5606</v>
      </c>
    </row>
    <row r="5087" spans="1:11" x14ac:dyDescent="0.2">
      <c r="A5087" s="105">
        <v>43727</v>
      </c>
      <c r="B5087" s="7" t="s">
        <v>6615</v>
      </c>
      <c r="C5087" s="19" t="s">
        <v>6614</v>
      </c>
      <c r="D5087" s="6">
        <v>26674</v>
      </c>
      <c r="E5087" s="6">
        <v>26674</v>
      </c>
      <c r="F5087" s="6">
        <f>E5087*0.05</f>
        <v>1333.7</v>
      </c>
      <c r="G5087" s="6"/>
      <c r="H5087" s="31">
        <f>D5087-F5087</f>
        <v>25340.3</v>
      </c>
      <c r="I5087" s="6">
        <f>+I5086+G5087-H5087</f>
        <v>519466.40650000022</v>
      </c>
      <c r="J5087" s="19" t="s">
        <v>788</v>
      </c>
      <c r="K5087" s="34" t="s">
        <v>5606</v>
      </c>
    </row>
    <row r="5088" spans="1:11" x14ac:dyDescent="0.2">
      <c r="A5088" s="105">
        <v>43728</v>
      </c>
      <c r="B5088" s="7">
        <v>9313</v>
      </c>
      <c r="C5088" s="19" t="s">
        <v>6613</v>
      </c>
      <c r="D5088" s="6">
        <v>1250</v>
      </c>
      <c r="E5088" s="6"/>
      <c r="F5088" s="6">
        <f>E5088*0.05</f>
        <v>0</v>
      </c>
      <c r="G5088" s="6"/>
      <c r="H5088" s="31">
        <f>D5088-F5088</f>
        <v>1250</v>
      </c>
      <c r="I5088" s="6">
        <f>+I5087+G5088-H5088</f>
        <v>518216.40650000022</v>
      </c>
      <c r="J5088" s="19" t="s">
        <v>6612</v>
      </c>
      <c r="K5088" s="34" t="s">
        <v>5606</v>
      </c>
    </row>
    <row r="5089" spans="1:11" x14ac:dyDescent="0.2">
      <c r="A5089" s="105">
        <v>43728</v>
      </c>
      <c r="B5089" s="7">
        <v>9314</v>
      </c>
      <c r="C5089" s="19" t="s">
        <v>6611</v>
      </c>
      <c r="D5089" s="6">
        <v>515</v>
      </c>
      <c r="E5089" s="6">
        <v>436.44</v>
      </c>
      <c r="F5089" s="6">
        <f>E5089*0.05</f>
        <v>21.822000000000003</v>
      </c>
      <c r="G5089" s="6"/>
      <c r="H5089" s="31">
        <f>D5089-F5089</f>
        <v>493.178</v>
      </c>
      <c r="I5089" s="6">
        <f>+I5088+G5089-H5089</f>
        <v>517723.2285000002</v>
      </c>
      <c r="J5089" s="19" t="s">
        <v>6610</v>
      </c>
      <c r="K5089" s="34" t="s">
        <v>5606</v>
      </c>
    </row>
    <row r="5090" spans="1:11" x14ac:dyDescent="0.2">
      <c r="A5090" s="105">
        <v>43728</v>
      </c>
      <c r="B5090" s="7">
        <v>9315</v>
      </c>
      <c r="C5090" s="19" t="s">
        <v>6325</v>
      </c>
      <c r="D5090" s="6">
        <v>6000</v>
      </c>
      <c r="E5090" s="6">
        <v>6000</v>
      </c>
      <c r="F5090" s="6">
        <v>600</v>
      </c>
      <c r="G5090" s="6"/>
      <c r="H5090" s="31">
        <f>D5090-F5090</f>
        <v>5400</v>
      </c>
      <c r="I5090" s="6">
        <f>+I5089+G5090-H5090</f>
        <v>512323.2285000002</v>
      </c>
      <c r="J5090" s="19" t="s">
        <v>6609</v>
      </c>
      <c r="K5090" s="34" t="s">
        <v>5606</v>
      </c>
    </row>
    <row r="5091" spans="1:11" x14ac:dyDescent="0.2">
      <c r="A5091" s="105">
        <v>43728</v>
      </c>
      <c r="B5091" s="7" t="s">
        <v>6608</v>
      </c>
      <c r="C5091" s="19" t="s">
        <v>6607</v>
      </c>
      <c r="D5091" s="6">
        <f>28340</f>
        <v>28340</v>
      </c>
      <c r="E5091" s="6">
        <v>28340</v>
      </c>
      <c r="F5091" s="6">
        <f>E5091*0.05</f>
        <v>1417</v>
      </c>
      <c r="G5091" s="6"/>
      <c r="H5091" s="31">
        <f>D5091-F5091</f>
        <v>26923</v>
      </c>
      <c r="I5091" s="6">
        <f>+I5090+G5091-H5091</f>
        <v>485400.2285000002</v>
      </c>
      <c r="J5091" s="19" t="s">
        <v>788</v>
      </c>
      <c r="K5091" s="34" t="s">
        <v>5606</v>
      </c>
    </row>
    <row r="5092" spans="1:11" x14ac:dyDescent="0.2">
      <c r="A5092" s="105">
        <v>43728</v>
      </c>
      <c r="B5092" s="7" t="s">
        <v>6606</v>
      </c>
      <c r="C5092" s="19" t="s">
        <v>6605</v>
      </c>
      <c r="D5092" s="6">
        <f>3547.5+8835+25565</f>
        <v>37947.5</v>
      </c>
      <c r="E5092" s="6">
        <f>3547.5+7800.76+25565</f>
        <v>36913.26</v>
      </c>
      <c r="F5092" s="6">
        <v>1815.5</v>
      </c>
      <c r="G5092" s="6"/>
      <c r="H5092" s="31">
        <f>D5092-F5092</f>
        <v>36132</v>
      </c>
      <c r="I5092" s="6">
        <f>+I5091+G5092-H5092</f>
        <v>449268.2285000002</v>
      </c>
      <c r="J5092" s="19" t="s">
        <v>6604</v>
      </c>
      <c r="K5092" s="34" t="s">
        <v>5606</v>
      </c>
    </row>
    <row r="5093" spans="1:11" x14ac:dyDescent="0.2">
      <c r="A5093" s="105">
        <v>43728</v>
      </c>
      <c r="B5093" s="7">
        <v>9316</v>
      </c>
      <c r="C5093" s="19" t="s">
        <v>5790</v>
      </c>
      <c r="D5093" s="6"/>
      <c r="E5093" s="6"/>
      <c r="F5093" s="6">
        <f>E5093*0.05</f>
        <v>0</v>
      </c>
      <c r="G5093" s="6"/>
      <c r="H5093" s="5">
        <f>D5093-F5093</f>
        <v>0</v>
      </c>
      <c r="I5093" s="6">
        <f>+I5092+G5093-H5093</f>
        <v>449268.2285000002</v>
      </c>
      <c r="J5093" s="19" t="s">
        <v>5790</v>
      </c>
      <c r="K5093" s="34" t="s">
        <v>5789</v>
      </c>
    </row>
    <row r="5094" spans="1:11" x14ac:dyDescent="0.2">
      <c r="A5094" s="105">
        <v>43728</v>
      </c>
      <c r="B5094" s="7">
        <v>9317</v>
      </c>
      <c r="C5094" s="19" t="s">
        <v>6601</v>
      </c>
      <c r="D5094" s="6">
        <v>22858.400000000001</v>
      </c>
      <c r="E5094" s="6">
        <v>19408.14</v>
      </c>
      <c r="F5094" s="6">
        <f>E5094*0.05</f>
        <v>970.40700000000004</v>
      </c>
      <c r="G5094" s="6"/>
      <c r="H5094" s="31">
        <f>D5094-F5094</f>
        <v>21887.993000000002</v>
      </c>
      <c r="I5094" s="6">
        <f>+I5093+G5094-H5094</f>
        <v>427380.23550000018</v>
      </c>
      <c r="J5094" s="19" t="s">
        <v>6603</v>
      </c>
      <c r="K5094" s="34" t="s">
        <v>5606</v>
      </c>
    </row>
    <row r="5095" spans="1:11" x14ac:dyDescent="0.2">
      <c r="A5095" s="105">
        <v>43728</v>
      </c>
      <c r="B5095" s="7">
        <v>9318</v>
      </c>
      <c r="C5095" s="19" t="s">
        <v>5337</v>
      </c>
      <c r="D5095" s="6">
        <v>50000</v>
      </c>
      <c r="E5095" s="6">
        <v>50000</v>
      </c>
      <c r="F5095" s="6">
        <f>E5095*0.05</f>
        <v>2500</v>
      </c>
      <c r="G5095" s="6"/>
      <c r="H5095" s="31">
        <f>D5095-F5095</f>
        <v>47500</v>
      </c>
      <c r="I5095" s="6">
        <f>+I5094+G5095-H5095</f>
        <v>379880.23550000018</v>
      </c>
      <c r="J5095" s="19" t="s">
        <v>2156</v>
      </c>
      <c r="K5095" s="34" t="s">
        <v>5606</v>
      </c>
    </row>
    <row r="5096" spans="1:11" x14ac:dyDescent="0.2">
      <c r="A5096" s="105">
        <v>43728</v>
      </c>
      <c r="B5096" s="7">
        <v>9319</v>
      </c>
      <c r="C5096" s="105" t="s">
        <v>5790</v>
      </c>
      <c r="D5096" s="105"/>
      <c r="E5096" s="105"/>
      <c r="F5096" s="6">
        <f>E5096*0.05</f>
        <v>0</v>
      </c>
      <c r="G5096" s="105"/>
      <c r="H5096" s="5">
        <f>D5096-F5096</f>
        <v>0</v>
      </c>
      <c r="I5096" s="6">
        <f>+I5095+G5096-H5096</f>
        <v>379880.23550000018</v>
      </c>
      <c r="J5096" s="105" t="s">
        <v>5790</v>
      </c>
      <c r="K5096" s="108" t="s">
        <v>5789</v>
      </c>
    </row>
    <row r="5097" spans="1:11" x14ac:dyDescent="0.2">
      <c r="A5097" s="105">
        <v>43728</v>
      </c>
      <c r="B5097" s="7">
        <v>9320</v>
      </c>
      <c r="C5097" s="19" t="s">
        <v>6255</v>
      </c>
      <c r="D5097" s="6">
        <v>7000</v>
      </c>
      <c r="E5097" s="6">
        <v>7000</v>
      </c>
      <c r="F5097" s="6">
        <v>700</v>
      </c>
      <c r="G5097" s="6"/>
      <c r="H5097" s="31">
        <f>D5097-F5097</f>
        <v>6300</v>
      </c>
      <c r="I5097" s="6">
        <f>+I5096+G5097-H5097</f>
        <v>373580.23550000018</v>
      </c>
      <c r="J5097" s="19" t="s">
        <v>6602</v>
      </c>
      <c r="K5097" s="34" t="s">
        <v>5606</v>
      </c>
    </row>
    <row r="5098" spans="1:11" x14ac:dyDescent="0.2">
      <c r="A5098" s="105">
        <v>43728</v>
      </c>
      <c r="B5098" s="7">
        <v>9321</v>
      </c>
      <c r="C5098" s="19" t="s">
        <v>6601</v>
      </c>
      <c r="D5098" s="6">
        <v>3386.09</v>
      </c>
      <c r="E5098" s="6">
        <v>3386.09</v>
      </c>
      <c r="F5098" s="6">
        <f>E5098*0.05</f>
        <v>169.30450000000002</v>
      </c>
      <c r="G5098" s="6"/>
      <c r="H5098" s="31">
        <f>D5098-F5098</f>
        <v>3216.7855</v>
      </c>
      <c r="I5098" s="6">
        <f>+I5097+G5098-H5098</f>
        <v>370363.45000000019</v>
      </c>
      <c r="J5098" s="19" t="s">
        <v>6596</v>
      </c>
      <c r="K5098" s="34" t="s">
        <v>5606</v>
      </c>
    </row>
    <row r="5099" spans="1:11" x14ac:dyDescent="0.2">
      <c r="A5099" s="105">
        <v>43731</v>
      </c>
      <c r="B5099" s="7">
        <v>9322</v>
      </c>
      <c r="C5099" s="19" t="s">
        <v>3013</v>
      </c>
      <c r="D5099" s="6">
        <v>14927</v>
      </c>
      <c r="E5099" s="6">
        <v>14927</v>
      </c>
      <c r="F5099" s="6">
        <f>E5099*0.05</f>
        <v>746.35</v>
      </c>
      <c r="G5099" s="6"/>
      <c r="H5099" s="31">
        <f>D5099-F5099</f>
        <v>14180.65</v>
      </c>
      <c r="I5099" s="6">
        <f>+I5098+G5099-H5099</f>
        <v>356182.80000000016</v>
      </c>
      <c r="J5099" s="19" t="s">
        <v>6600</v>
      </c>
      <c r="K5099" s="34" t="s">
        <v>5606</v>
      </c>
    </row>
    <row r="5100" spans="1:11" x14ac:dyDescent="0.2">
      <c r="A5100" s="105">
        <v>43733</v>
      </c>
      <c r="B5100" s="7"/>
      <c r="C5100" s="19" t="s">
        <v>6401</v>
      </c>
      <c r="D5100" s="6"/>
      <c r="E5100" s="6"/>
      <c r="F5100" s="6">
        <f>E5100*0.05</f>
        <v>0</v>
      </c>
      <c r="G5100" s="6">
        <v>1466779.72</v>
      </c>
      <c r="H5100" s="5">
        <f>D5100-F5100</f>
        <v>0</v>
      </c>
      <c r="I5100" s="6">
        <f>+I5099+G5100-H5100</f>
        <v>1822962.52</v>
      </c>
      <c r="J5100" s="19"/>
      <c r="K5100" s="34" t="s">
        <v>5764</v>
      </c>
    </row>
    <row r="5101" spans="1:11" x14ac:dyDescent="0.2">
      <c r="A5101" s="105">
        <v>43734</v>
      </c>
      <c r="B5101" s="7">
        <v>9323</v>
      </c>
      <c r="C5101" s="19" t="s">
        <v>582</v>
      </c>
      <c r="D5101" s="6">
        <v>39745</v>
      </c>
      <c r="E5101" s="6">
        <v>33682.199999999997</v>
      </c>
      <c r="F5101" s="6">
        <f>E5101*0.05</f>
        <v>1684.11</v>
      </c>
      <c r="G5101" s="6"/>
      <c r="H5101" s="31">
        <f>D5101-F5101</f>
        <v>38060.89</v>
      </c>
      <c r="I5101" s="6">
        <f>+I5100+G5101-H5101</f>
        <v>1784901.6300000001</v>
      </c>
      <c r="J5101" s="19" t="s">
        <v>6599</v>
      </c>
      <c r="K5101" s="34" t="s">
        <v>5606</v>
      </c>
    </row>
    <row r="5102" spans="1:11" x14ac:dyDescent="0.2">
      <c r="A5102" s="105">
        <v>43734</v>
      </c>
      <c r="B5102" s="7">
        <v>9324</v>
      </c>
      <c r="C5102" s="19" t="s">
        <v>6520</v>
      </c>
      <c r="D5102" s="6">
        <v>750</v>
      </c>
      <c r="E5102" s="6"/>
      <c r="F5102" s="6">
        <f>E5102*0.05</f>
        <v>0</v>
      </c>
      <c r="G5102" s="6"/>
      <c r="H5102" s="31">
        <f>D5102-F5102</f>
        <v>750</v>
      </c>
      <c r="I5102" s="6">
        <f>+I5101+G5102-H5102</f>
        <v>1784151.6300000001</v>
      </c>
      <c r="J5102" s="19" t="s">
        <v>6408</v>
      </c>
      <c r="K5102" s="34" t="s">
        <v>5606</v>
      </c>
    </row>
    <row r="5103" spans="1:11" x14ac:dyDescent="0.2">
      <c r="A5103" s="105">
        <v>43734</v>
      </c>
      <c r="B5103" s="7">
        <v>9325</v>
      </c>
      <c r="C5103" s="19" t="s">
        <v>6001</v>
      </c>
      <c r="D5103" s="6">
        <v>900</v>
      </c>
      <c r="E5103" s="6"/>
      <c r="F5103" s="6">
        <f>E5103*0.05</f>
        <v>0</v>
      </c>
      <c r="G5103" s="6"/>
      <c r="H5103" s="31">
        <f>D5103-F5103</f>
        <v>900</v>
      </c>
      <c r="I5103" s="6">
        <f>+I5102+G5103-H5103</f>
        <v>1783251.6300000001</v>
      </c>
      <c r="J5103" s="19" t="s">
        <v>6408</v>
      </c>
      <c r="K5103" s="34" t="s">
        <v>5606</v>
      </c>
    </row>
    <row r="5104" spans="1:11" x14ac:dyDescent="0.2">
      <c r="A5104" s="105">
        <v>43734</v>
      </c>
      <c r="B5104" s="7">
        <v>9326</v>
      </c>
      <c r="C5104" s="19" t="s">
        <v>3750</v>
      </c>
      <c r="D5104" s="6">
        <v>7000</v>
      </c>
      <c r="E5104" s="6">
        <v>7000</v>
      </c>
      <c r="F5104" s="6">
        <v>700</v>
      </c>
      <c r="G5104" s="6"/>
      <c r="H5104" s="31">
        <f>D5104-F5104</f>
        <v>6300</v>
      </c>
      <c r="I5104" s="6">
        <f>+I5103+G5104-H5104</f>
        <v>1776951.6300000001</v>
      </c>
      <c r="J5104" s="19" t="s">
        <v>6598</v>
      </c>
      <c r="K5104" s="34" t="s">
        <v>5606</v>
      </c>
    </row>
    <row r="5105" spans="1:11" x14ac:dyDescent="0.2">
      <c r="A5105" s="105">
        <v>43734</v>
      </c>
      <c r="B5105" s="7">
        <v>9327</v>
      </c>
      <c r="C5105" s="19" t="s">
        <v>6060</v>
      </c>
      <c r="D5105" s="6">
        <v>1000</v>
      </c>
      <c r="E5105" s="6"/>
      <c r="F5105" s="6">
        <f>E5105*0.05</f>
        <v>0</v>
      </c>
      <c r="G5105" s="6"/>
      <c r="H5105" s="31">
        <f>D5105-F5105</f>
        <v>1000</v>
      </c>
      <c r="I5105" s="6">
        <f>+I5104+G5105-H5105</f>
        <v>1775951.6300000001</v>
      </c>
      <c r="J5105" s="19" t="s">
        <v>6597</v>
      </c>
      <c r="K5105" s="34" t="s">
        <v>5606</v>
      </c>
    </row>
    <row r="5106" spans="1:11" x14ac:dyDescent="0.2">
      <c r="A5106" s="105">
        <v>43735</v>
      </c>
      <c r="B5106" s="7">
        <v>9328</v>
      </c>
      <c r="C5106" s="19" t="s">
        <v>6284</v>
      </c>
      <c r="D5106" s="6">
        <v>93035.9</v>
      </c>
      <c r="E5106" s="6">
        <v>83979.92</v>
      </c>
      <c r="F5106" s="6">
        <f>E5106*0.05</f>
        <v>4198.9960000000001</v>
      </c>
      <c r="G5106" s="6"/>
      <c r="H5106" s="31">
        <f>D5106-F5106</f>
        <v>88836.903999999995</v>
      </c>
      <c r="I5106" s="6">
        <f>+I5105+G5106-H5106</f>
        <v>1687114.726</v>
      </c>
      <c r="J5106" s="19" t="s">
        <v>6596</v>
      </c>
      <c r="K5106" s="34" t="s">
        <v>5606</v>
      </c>
    </row>
    <row r="5107" spans="1:11" x14ac:dyDescent="0.2">
      <c r="A5107" s="105">
        <v>43738</v>
      </c>
      <c r="B5107" s="7">
        <v>9329</v>
      </c>
      <c r="C5107" s="19" t="s">
        <v>6595</v>
      </c>
      <c r="D5107" s="6">
        <v>5500</v>
      </c>
      <c r="E5107" s="6">
        <v>5500</v>
      </c>
      <c r="F5107" s="6">
        <v>550</v>
      </c>
      <c r="G5107" s="6"/>
      <c r="H5107" s="5">
        <f>D5107-F5107</f>
        <v>4950</v>
      </c>
      <c r="I5107" s="6">
        <f>+I5106+G5107-H5107</f>
        <v>1682164.726</v>
      </c>
      <c r="J5107" s="19" t="s">
        <v>6594</v>
      </c>
      <c r="K5107" s="34" t="s">
        <v>5789</v>
      </c>
    </row>
    <row r="5108" spans="1:11" x14ac:dyDescent="0.2">
      <c r="A5108" s="105">
        <v>43738</v>
      </c>
      <c r="B5108" s="7">
        <v>9330</v>
      </c>
      <c r="C5108" s="19" t="s">
        <v>5550</v>
      </c>
      <c r="D5108" s="6">
        <v>38312.97</v>
      </c>
      <c r="E5108" s="6">
        <v>38312.97</v>
      </c>
      <c r="F5108" s="6">
        <f>E5108*0.05</f>
        <v>1915.6485000000002</v>
      </c>
      <c r="G5108" s="6"/>
      <c r="H5108" s="31">
        <f>D5108-F5108</f>
        <v>36397.321499999998</v>
      </c>
      <c r="I5108" s="6">
        <f>+I5107+G5108-H5108</f>
        <v>1645767.4044999999</v>
      </c>
      <c r="J5108" s="19" t="s">
        <v>48</v>
      </c>
      <c r="K5108" s="34" t="s">
        <v>5606</v>
      </c>
    </row>
    <row r="5109" spans="1:11" x14ac:dyDescent="0.2">
      <c r="A5109" s="105">
        <v>43738</v>
      </c>
      <c r="B5109" s="7">
        <v>9331</v>
      </c>
      <c r="C5109" s="19" t="s">
        <v>5732</v>
      </c>
      <c r="D5109" s="6">
        <v>20000</v>
      </c>
      <c r="E5109" s="6"/>
      <c r="F5109" s="6">
        <f>E5109*0.05</f>
        <v>0</v>
      </c>
      <c r="G5109" s="6"/>
      <c r="H5109" s="31">
        <f>D5109-F5109</f>
        <v>20000</v>
      </c>
      <c r="I5109" s="6">
        <f>+I5108+G5109-H5109</f>
        <v>1625767.4044999999</v>
      </c>
      <c r="J5109" s="19" t="s">
        <v>6302</v>
      </c>
      <c r="K5109" s="34" t="s">
        <v>5606</v>
      </c>
    </row>
    <row r="5110" spans="1:11" x14ac:dyDescent="0.2">
      <c r="A5110" s="105">
        <v>43738</v>
      </c>
      <c r="B5110" s="7">
        <v>9332</v>
      </c>
      <c r="C5110" s="19" t="s">
        <v>6343</v>
      </c>
      <c r="D5110" s="6">
        <v>7600</v>
      </c>
      <c r="E5110" s="6"/>
      <c r="F5110" s="6">
        <f>E5110*0.05</f>
        <v>0</v>
      </c>
      <c r="G5110" s="6"/>
      <c r="H5110" s="31">
        <f>D5110-F5110</f>
        <v>7600</v>
      </c>
      <c r="I5110" s="6">
        <f>+I5109+G5110-H5110</f>
        <v>1618167.4044999999</v>
      </c>
      <c r="J5110" s="19" t="s">
        <v>6002</v>
      </c>
      <c r="K5110" s="34" t="s">
        <v>5606</v>
      </c>
    </row>
    <row r="5111" spans="1:11" x14ac:dyDescent="0.2">
      <c r="A5111" s="105">
        <v>43738</v>
      </c>
      <c r="B5111" s="7">
        <v>9333</v>
      </c>
      <c r="C5111" s="19" t="s">
        <v>6298</v>
      </c>
      <c r="D5111" s="6">
        <v>11000</v>
      </c>
      <c r="E5111" s="6"/>
      <c r="F5111" s="6">
        <f>E5111*0.05</f>
        <v>0</v>
      </c>
      <c r="G5111" s="6"/>
      <c r="H5111" s="31">
        <f>D5111-F5111</f>
        <v>11000</v>
      </c>
      <c r="I5111" s="6">
        <f>+I5110+G5111-H5111</f>
        <v>1607167.4044999999</v>
      </c>
      <c r="J5111" s="19" t="s">
        <v>5840</v>
      </c>
      <c r="K5111" s="34" t="s">
        <v>5606</v>
      </c>
    </row>
    <row r="5112" spans="1:11" x14ac:dyDescent="0.2">
      <c r="A5112" s="105">
        <v>43738</v>
      </c>
      <c r="B5112" s="7">
        <v>9334</v>
      </c>
      <c r="C5112" s="19" t="s">
        <v>5790</v>
      </c>
      <c r="D5112" s="6"/>
      <c r="E5112" s="6"/>
      <c r="F5112" s="6">
        <f>E5112*0.05</f>
        <v>0</v>
      </c>
      <c r="G5112" s="6"/>
      <c r="H5112" s="5">
        <f>D5112-F5112</f>
        <v>0</v>
      </c>
      <c r="I5112" s="6">
        <f>+I5111+G5112-H5112</f>
        <v>1607167.4044999999</v>
      </c>
      <c r="J5112" s="19" t="s">
        <v>5790</v>
      </c>
      <c r="K5112" s="34" t="s">
        <v>5789</v>
      </c>
    </row>
    <row r="5113" spans="1:11" x14ac:dyDescent="0.2">
      <c r="A5113" s="105">
        <v>43738</v>
      </c>
      <c r="B5113" s="7">
        <v>9335</v>
      </c>
      <c r="C5113" s="19" t="s">
        <v>6357</v>
      </c>
      <c r="D5113" s="6">
        <v>34829</v>
      </c>
      <c r="E5113" s="6"/>
      <c r="F5113" s="6">
        <f>E5113*0.05</f>
        <v>0</v>
      </c>
      <c r="G5113" s="6"/>
      <c r="H5113" s="31">
        <f>D5113-F5113</f>
        <v>34829</v>
      </c>
      <c r="I5113" s="6">
        <f>+I5112+G5113-H5113</f>
        <v>1572338.4044999999</v>
      </c>
      <c r="J5113" s="19" t="s">
        <v>6593</v>
      </c>
      <c r="K5113" s="34" t="s">
        <v>5606</v>
      </c>
    </row>
    <row r="5114" spans="1:11" x14ac:dyDescent="0.2">
      <c r="A5114" s="105">
        <v>43738</v>
      </c>
      <c r="B5114" s="7">
        <v>9336</v>
      </c>
      <c r="C5114" s="19" t="s">
        <v>6592</v>
      </c>
      <c r="D5114" s="6">
        <v>11200</v>
      </c>
      <c r="E5114" s="6"/>
      <c r="F5114" s="6">
        <f>E5114*0.05</f>
        <v>0</v>
      </c>
      <c r="G5114" s="6"/>
      <c r="H5114" s="31">
        <f>D5114-F5114</f>
        <v>11200</v>
      </c>
      <c r="I5114" s="6">
        <f>+I5113+G5114-H5114</f>
        <v>1561138.4044999999</v>
      </c>
      <c r="J5114" s="19" t="s">
        <v>6591</v>
      </c>
      <c r="K5114" s="34" t="s">
        <v>5606</v>
      </c>
    </row>
    <row r="5115" spans="1:11" x14ac:dyDescent="0.2">
      <c r="A5115" s="105">
        <v>43738</v>
      </c>
      <c r="B5115" s="7">
        <v>9337</v>
      </c>
      <c r="C5115" s="19" t="s">
        <v>6545</v>
      </c>
      <c r="D5115" s="6">
        <v>5035.67</v>
      </c>
      <c r="E5115" s="6"/>
      <c r="F5115" s="6">
        <f>E5115*0.05</f>
        <v>0</v>
      </c>
      <c r="G5115" s="6"/>
      <c r="H5115" s="31">
        <f>D5115-F5115</f>
        <v>5035.67</v>
      </c>
      <c r="I5115" s="6">
        <f>+I5114+G5115-H5115</f>
        <v>1556102.7345</v>
      </c>
      <c r="J5115" s="19" t="s">
        <v>6590</v>
      </c>
      <c r="K5115" s="34" t="s">
        <v>5606</v>
      </c>
    </row>
    <row r="5116" spans="1:11" x14ac:dyDescent="0.2">
      <c r="A5116" s="105">
        <v>43738</v>
      </c>
      <c r="B5116" s="7">
        <v>9338</v>
      </c>
      <c r="C5116" s="19" t="s">
        <v>6474</v>
      </c>
      <c r="D5116" s="6">
        <v>8000</v>
      </c>
      <c r="E5116" s="6"/>
      <c r="F5116" s="6">
        <f>E5116*0.05</f>
        <v>0</v>
      </c>
      <c r="G5116" s="6"/>
      <c r="H5116" s="31">
        <f>D5116-F5116</f>
        <v>8000</v>
      </c>
      <c r="I5116" s="6">
        <f>+I5115+G5116-H5116</f>
        <v>1548102.7345</v>
      </c>
      <c r="J5116" s="19" t="s">
        <v>6473</v>
      </c>
      <c r="K5116" s="34" t="s">
        <v>5606</v>
      </c>
    </row>
    <row r="5117" spans="1:11" x14ac:dyDescent="0.2">
      <c r="A5117" s="105">
        <v>43738</v>
      </c>
      <c r="B5117" s="7">
        <v>9339</v>
      </c>
      <c r="C5117" s="19" t="s">
        <v>5790</v>
      </c>
      <c r="D5117" s="6"/>
      <c r="E5117" s="6"/>
      <c r="F5117" s="6">
        <f>E5117*0.05</f>
        <v>0</v>
      </c>
      <c r="G5117" s="6"/>
      <c r="H5117" s="5">
        <f>D5117-F5117</f>
        <v>0</v>
      </c>
      <c r="I5117" s="6">
        <f>+I5116+G5117-H5117</f>
        <v>1548102.7345</v>
      </c>
      <c r="J5117" s="19" t="s">
        <v>5790</v>
      </c>
      <c r="K5117" s="34" t="s">
        <v>5789</v>
      </c>
    </row>
    <row r="5118" spans="1:11" x14ac:dyDescent="0.2">
      <c r="A5118" s="105">
        <v>43738</v>
      </c>
      <c r="B5118" s="18">
        <v>9340</v>
      </c>
      <c r="C5118" s="104" t="s">
        <v>6320</v>
      </c>
      <c r="D5118" s="74">
        <v>50492.95</v>
      </c>
      <c r="E5118" s="6"/>
      <c r="F5118" s="6"/>
      <c r="G5118" s="6"/>
      <c r="H5118" s="5">
        <f>D5118-F5118</f>
        <v>50492.95</v>
      </c>
      <c r="I5118" s="6">
        <f>+I5117+G5118-H5118</f>
        <v>1497609.7845000001</v>
      </c>
      <c r="J5118" s="20" t="s">
        <v>5790</v>
      </c>
      <c r="K5118" s="87" t="s">
        <v>5789</v>
      </c>
    </row>
    <row r="5119" spans="1:11" x14ac:dyDescent="0.2">
      <c r="A5119" s="105"/>
      <c r="B5119" s="7"/>
      <c r="C5119" s="19" t="s">
        <v>6318</v>
      </c>
      <c r="D5119" s="6">
        <v>3164.63</v>
      </c>
      <c r="E5119" s="6"/>
      <c r="F5119" s="6"/>
      <c r="G5119" s="6"/>
      <c r="H5119" s="5">
        <f>D5119-F5119</f>
        <v>3164.63</v>
      </c>
      <c r="I5119" s="6">
        <f>+I5118+G5119-H5119</f>
        <v>1494445.1545000002</v>
      </c>
      <c r="J5119" s="19"/>
      <c r="K5119" s="7"/>
    </row>
    <row r="5120" spans="1:11" x14ac:dyDescent="0.2">
      <c r="A5120" s="19"/>
      <c r="B5120" s="7"/>
      <c r="C5120" s="87" t="s">
        <v>6589</v>
      </c>
      <c r="D5120" s="6"/>
      <c r="E5120" s="6"/>
      <c r="F5120" s="6">
        <f>E5120*0.05</f>
        <v>0</v>
      </c>
      <c r="G5120" s="6"/>
      <c r="H5120" s="5">
        <f>D5120-F5120</f>
        <v>0</v>
      </c>
      <c r="I5120" s="13">
        <f>+I5119+G5120-H5120</f>
        <v>1494445.1545000002</v>
      </c>
      <c r="J5120" s="19"/>
      <c r="K5120" s="7"/>
    </row>
    <row r="5121" spans="1:11" x14ac:dyDescent="0.2">
      <c r="A5121" s="105">
        <v>43739</v>
      </c>
      <c r="B5121" s="7"/>
      <c r="C5121" s="20" t="s">
        <v>6213</v>
      </c>
      <c r="D5121" s="6">
        <v>352719</v>
      </c>
      <c r="E5121" s="6"/>
      <c r="F5121" s="6">
        <f>E5121*0.05</f>
        <v>0</v>
      </c>
      <c r="G5121" s="6"/>
      <c r="H5121" s="31">
        <f>D5121-F5121</f>
        <v>352719</v>
      </c>
      <c r="I5121" s="6">
        <f>+I5120+G5121-H5121</f>
        <v>1141726.1545000002</v>
      </c>
      <c r="J5121" s="20" t="s">
        <v>6588</v>
      </c>
      <c r="K5121" s="34" t="s">
        <v>5606</v>
      </c>
    </row>
    <row r="5122" spans="1:11" x14ac:dyDescent="0.2">
      <c r="A5122" s="105">
        <v>43739</v>
      </c>
      <c r="B5122" s="7">
        <v>9341</v>
      </c>
      <c r="C5122" s="19" t="s">
        <v>5858</v>
      </c>
      <c r="D5122" s="6">
        <v>8678</v>
      </c>
      <c r="E5122" s="6">
        <v>7930.54</v>
      </c>
      <c r="F5122" s="6">
        <f>E5122*0.05</f>
        <v>396.52700000000004</v>
      </c>
      <c r="G5122" s="6"/>
      <c r="H5122" s="31">
        <f>D5122-F5122</f>
        <v>8281.473</v>
      </c>
      <c r="I5122" s="6">
        <f>+I5121+G5122-H5122</f>
        <v>1133444.6815000002</v>
      </c>
      <c r="J5122" s="19" t="s">
        <v>22</v>
      </c>
      <c r="K5122" s="34" t="s">
        <v>5606</v>
      </c>
    </row>
    <row r="5123" spans="1:11" x14ac:dyDescent="0.2">
      <c r="A5123" s="105">
        <v>43739</v>
      </c>
      <c r="B5123" s="7">
        <v>9342</v>
      </c>
      <c r="C5123" s="19" t="s">
        <v>5790</v>
      </c>
      <c r="D5123" s="6"/>
      <c r="E5123" s="6"/>
      <c r="F5123" s="6">
        <f>E5123*0.05</f>
        <v>0</v>
      </c>
      <c r="G5123" s="6"/>
      <c r="H5123" s="5">
        <f>D5123-F5123</f>
        <v>0</v>
      </c>
      <c r="I5123" s="6">
        <f>+I5122+G5123-H5123</f>
        <v>1133444.6815000002</v>
      </c>
      <c r="J5123" s="19" t="s">
        <v>5790</v>
      </c>
      <c r="K5123" s="34" t="s">
        <v>5606</v>
      </c>
    </row>
    <row r="5124" spans="1:11" x14ac:dyDescent="0.2">
      <c r="A5124" s="105">
        <v>43739</v>
      </c>
      <c r="B5124" s="7">
        <v>9343</v>
      </c>
      <c r="C5124" s="19" t="s">
        <v>6587</v>
      </c>
      <c r="D5124" s="6">
        <v>35000</v>
      </c>
      <c r="E5124" s="6">
        <v>33450</v>
      </c>
      <c r="F5124" s="6">
        <f>E5124*0.05</f>
        <v>1672.5</v>
      </c>
      <c r="G5124" s="6"/>
      <c r="H5124" s="31">
        <f>D5124-F5124</f>
        <v>33327.5</v>
      </c>
      <c r="I5124" s="6">
        <f>+I5123+G5124-H5124</f>
        <v>1100117.1815000002</v>
      </c>
      <c r="J5124" s="19" t="s">
        <v>788</v>
      </c>
      <c r="K5124" s="34" t="s">
        <v>5606</v>
      </c>
    </row>
    <row r="5125" spans="1:11" x14ac:dyDescent="0.2">
      <c r="A5125" s="105">
        <v>43739</v>
      </c>
      <c r="B5125" s="7">
        <v>9344</v>
      </c>
      <c r="C5125" s="19" t="s">
        <v>3013</v>
      </c>
      <c r="D5125" s="6">
        <v>16900</v>
      </c>
      <c r="E5125" s="6">
        <v>16900</v>
      </c>
      <c r="F5125" s="6">
        <v>1228.8</v>
      </c>
      <c r="G5125" s="6"/>
      <c r="H5125" s="31">
        <f>D5125-F5125</f>
        <v>15671.2</v>
      </c>
      <c r="I5125" s="6">
        <f>+I5124+G5125-H5125</f>
        <v>1084445.9815000002</v>
      </c>
      <c r="J5125" s="19" t="s">
        <v>5616</v>
      </c>
      <c r="K5125" s="34" t="s">
        <v>5606</v>
      </c>
    </row>
    <row r="5126" spans="1:11" x14ac:dyDescent="0.2">
      <c r="A5126" s="105">
        <v>43740</v>
      </c>
      <c r="B5126" s="7">
        <v>9345</v>
      </c>
      <c r="C5126" s="19" t="s">
        <v>5790</v>
      </c>
      <c r="D5126" s="6"/>
      <c r="E5126" s="6"/>
      <c r="F5126" s="6">
        <f>E5126*0.05</f>
        <v>0</v>
      </c>
      <c r="G5126" s="6"/>
      <c r="H5126" s="5">
        <f>D5126-F5126</f>
        <v>0</v>
      </c>
      <c r="I5126" s="6">
        <f>+I5125+G5126-H5126</f>
        <v>1084445.9815000002</v>
      </c>
      <c r="J5126" s="19" t="s">
        <v>5790</v>
      </c>
      <c r="K5126" s="34" t="s">
        <v>5606</v>
      </c>
    </row>
    <row r="5127" spans="1:11" x14ac:dyDescent="0.2">
      <c r="A5127" s="105">
        <v>43740</v>
      </c>
      <c r="B5127" s="7">
        <v>9346</v>
      </c>
      <c r="C5127" s="19" t="s">
        <v>242</v>
      </c>
      <c r="D5127" s="6">
        <v>38177.4</v>
      </c>
      <c r="E5127" s="6">
        <v>38177.4</v>
      </c>
      <c r="F5127" s="6">
        <f>E5127*0.05</f>
        <v>1908.8700000000001</v>
      </c>
      <c r="G5127" s="6"/>
      <c r="H5127" s="31">
        <f>D5127-F5127</f>
        <v>36268.53</v>
      </c>
      <c r="I5127" s="6">
        <f>+I5126+G5127-H5127</f>
        <v>1048177.4515000002</v>
      </c>
      <c r="J5127" s="19" t="s">
        <v>48</v>
      </c>
      <c r="K5127" s="34" t="s">
        <v>5606</v>
      </c>
    </row>
    <row r="5128" spans="1:11" x14ac:dyDescent="0.2">
      <c r="A5128" s="105">
        <v>43740</v>
      </c>
      <c r="B5128" s="7">
        <v>9347</v>
      </c>
      <c r="C5128" s="19" t="s">
        <v>6486</v>
      </c>
      <c r="D5128" s="6">
        <v>5000</v>
      </c>
      <c r="E5128" s="6">
        <v>5000</v>
      </c>
      <c r="F5128" s="6">
        <v>500</v>
      </c>
      <c r="G5128" s="5"/>
      <c r="H5128" s="31">
        <f>D5128-F5128</f>
        <v>4500</v>
      </c>
      <c r="I5128" s="6">
        <f>+I5127+G5128-H5128</f>
        <v>1043677.4515000002</v>
      </c>
      <c r="J5128" s="19" t="s">
        <v>6586</v>
      </c>
      <c r="K5128" s="34" t="s">
        <v>5606</v>
      </c>
    </row>
    <row r="5129" spans="1:11" x14ac:dyDescent="0.2">
      <c r="A5129" s="105">
        <v>43741</v>
      </c>
      <c r="B5129" s="7">
        <v>9348</v>
      </c>
      <c r="C5129" s="19" t="s">
        <v>71</v>
      </c>
      <c r="D5129" s="6">
        <v>68250</v>
      </c>
      <c r="E5129" s="6">
        <v>68250</v>
      </c>
      <c r="F5129" s="6">
        <f>E5129*0.05</f>
        <v>3412.5</v>
      </c>
      <c r="G5129" s="5"/>
      <c r="H5129" s="31">
        <f>D5129-F5129</f>
        <v>64837.5</v>
      </c>
      <c r="I5129" s="6">
        <f>+I5128+G5129-H5129</f>
        <v>978839.9515000002</v>
      </c>
      <c r="J5129" s="19" t="s">
        <v>5941</v>
      </c>
      <c r="K5129" s="34" t="s">
        <v>5606</v>
      </c>
    </row>
    <row r="5130" spans="1:11" x14ac:dyDescent="0.2">
      <c r="A5130" s="105">
        <v>43741</v>
      </c>
      <c r="B5130" s="7"/>
      <c r="C5130" s="19" t="s">
        <v>6585</v>
      </c>
      <c r="D5130" s="6"/>
      <c r="E5130" s="6"/>
      <c r="F5130" s="6">
        <f>E5130*0.05</f>
        <v>0</v>
      </c>
      <c r="G5130" s="31">
        <v>36</v>
      </c>
      <c r="H5130" s="5">
        <f>D5130-F5130</f>
        <v>0</v>
      </c>
      <c r="I5130" s="6">
        <f>+I5129+G5130-H5130</f>
        <v>978875.9515000002</v>
      </c>
      <c r="J5130" s="19" t="s">
        <v>6584</v>
      </c>
      <c r="K5130" s="34" t="s">
        <v>5606</v>
      </c>
    </row>
    <row r="5131" spans="1:11" x14ac:dyDescent="0.2">
      <c r="A5131" s="105">
        <v>43741</v>
      </c>
      <c r="B5131" s="7"/>
      <c r="C5131" s="19" t="s">
        <v>6398</v>
      </c>
      <c r="D5131" s="6"/>
      <c r="E5131" s="6"/>
      <c r="F5131" s="6">
        <f>E5131*0.05</f>
        <v>0</v>
      </c>
      <c r="G5131" s="31">
        <v>3500</v>
      </c>
      <c r="H5131" s="5">
        <f>D5131-F5131</f>
        <v>0</v>
      </c>
      <c r="I5131" s="6">
        <f>+I5130+G5131-H5131</f>
        <v>982375.9515000002</v>
      </c>
      <c r="J5131" s="19"/>
      <c r="K5131" s="34" t="s">
        <v>5606</v>
      </c>
    </row>
    <row r="5132" spans="1:11" x14ac:dyDescent="0.2">
      <c r="A5132" s="105">
        <v>43741</v>
      </c>
      <c r="B5132" s="7">
        <v>9349</v>
      </c>
      <c r="C5132" s="19" t="s">
        <v>5790</v>
      </c>
      <c r="D5132" s="6"/>
      <c r="E5132" s="6"/>
      <c r="F5132" s="6">
        <f>E5132*0.05</f>
        <v>0</v>
      </c>
      <c r="G5132" s="5"/>
      <c r="H5132" s="5">
        <f>D5132-F5132</f>
        <v>0</v>
      </c>
      <c r="I5132" s="6">
        <f>+I5131+G5132-H5132</f>
        <v>982375.9515000002</v>
      </c>
      <c r="J5132" s="19" t="s">
        <v>5790</v>
      </c>
      <c r="K5132" s="34" t="s">
        <v>5606</v>
      </c>
    </row>
    <row r="5133" spans="1:11" x14ac:dyDescent="0.2">
      <c r="A5133" s="105">
        <v>43741</v>
      </c>
      <c r="B5133" s="7">
        <v>9350</v>
      </c>
      <c r="C5133" s="20" t="s">
        <v>6583</v>
      </c>
      <c r="D5133" s="6">
        <v>3300</v>
      </c>
      <c r="E5133" s="6"/>
      <c r="F5133" s="6">
        <f>E5133*0.05</f>
        <v>0</v>
      </c>
      <c r="G5133" s="5"/>
      <c r="H5133" s="31">
        <f>D5133-F5133</f>
        <v>3300</v>
      </c>
      <c r="I5133" s="6">
        <f>+I5132+G5133-H5133</f>
        <v>979075.9515000002</v>
      </c>
      <c r="J5133" s="19" t="s">
        <v>6582</v>
      </c>
      <c r="K5133" s="34" t="s">
        <v>5606</v>
      </c>
    </row>
    <row r="5134" spans="1:11" x14ac:dyDescent="0.2">
      <c r="A5134" s="105">
        <v>43741</v>
      </c>
      <c r="B5134" s="7">
        <v>9351</v>
      </c>
      <c r="C5134" s="19" t="s">
        <v>6581</v>
      </c>
      <c r="D5134" s="6">
        <v>6000</v>
      </c>
      <c r="E5134" s="6"/>
      <c r="F5134" s="6">
        <f>E5134*0.05</f>
        <v>0</v>
      </c>
      <c r="G5134" s="5"/>
      <c r="H5134" s="31">
        <f>D5134-F5134</f>
        <v>6000</v>
      </c>
      <c r="I5134" s="6">
        <f>+I5133+G5134-H5134</f>
        <v>973075.9515000002</v>
      </c>
      <c r="J5134" s="19" t="s">
        <v>6580</v>
      </c>
      <c r="K5134" s="34" t="s">
        <v>5606</v>
      </c>
    </row>
    <row r="5135" spans="1:11" x14ac:dyDescent="0.2">
      <c r="A5135" s="105">
        <v>43741</v>
      </c>
      <c r="B5135" s="7">
        <v>9352</v>
      </c>
      <c r="C5135" s="19" t="s">
        <v>6579</v>
      </c>
      <c r="D5135" s="6">
        <v>3500</v>
      </c>
      <c r="E5135" s="6"/>
      <c r="F5135" s="6">
        <f>E5135*0.05</f>
        <v>0</v>
      </c>
      <c r="G5135" s="5"/>
      <c r="H5135" s="31">
        <f>D5135-F5135</f>
        <v>3500</v>
      </c>
      <c r="I5135" s="6">
        <f>+I5134+G5135-H5135</f>
        <v>969575.9515000002</v>
      </c>
      <c r="J5135" s="19" t="s">
        <v>6333</v>
      </c>
      <c r="K5135" s="34" t="s">
        <v>5606</v>
      </c>
    </row>
    <row r="5136" spans="1:11" x14ac:dyDescent="0.2">
      <c r="A5136" s="105">
        <v>43741</v>
      </c>
      <c r="B5136" s="7">
        <v>130313</v>
      </c>
      <c r="C5136" s="19" t="s">
        <v>3515</v>
      </c>
      <c r="D5136" s="6"/>
      <c r="E5136" s="6"/>
      <c r="F5136" s="6">
        <f>E5136*0.05</f>
        <v>0</v>
      </c>
      <c r="G5136" s="31">
        <v>8337</v>
      </c>
      <c r="H5136" s="5">
        <f>D5136-F5136</f>
        <v>0</v>
      </c>
      <c r="I5136" s="6">
        <f>+I5135+G5136-H5136</f>
        <v>977912.9515000002</v>
      </c>
      <c r="J5136" s="19"/>
      <c r="K5136" s="34" t="s">
        <v>5606</v>
      </c>
    </row>
    <row r="5137" spans="1:11" x14ac:dyDescent="0.2">
      <c r="A5137" s="105">
        <v>43741</v>
      </c>
      <c r="B5137" s="7">
        <v>9353</v>
      </c>
      <c r="C5137" s="19" t="s">
        <v>5367</v>
      </c>
      <c r="D5137" s="6">
        <v>3900</v>
      </c>
      <c r="E5137" s="6">
        <v>3900</v>
      </c>
      <c r="F5137" s="6">
        <f>E5137*0.05</f>
        <v>195</v>
      </c>
      <c r="G5137" s="5"/>
      <c r="H5137" s="31">
        <f>D5137-F5137</f>
        <v>3705</v>
      </c>
      <c r="I5137" s="6">
        <f>+I5136+G5137-H5137</f>
        <v>974207.9515000002</v>
      </c>
      <c r="J5137" s="19" t="s">
        <v>6578</v>
      </c>
      <c r="K5137" s="34" t="s">
        <v>5606</v>
      </c>
    </row>
    <row r="5138" spans="1:11" x14ac:dyDescent="0.2">
      <c r="A5138" s="105">
        <v>43741</v>
      </c>
      <c r="B5138" s="7">
        <v>9354</v>
      </c>
      <c r="C5138" s="19" t="s">
        <v>6566</v>
      </c>
      <c r="D5138" s="6">
        <v>3880</v>
      </c>
      <c r="E5138" s="6">
        <v>3288.14</v>
      </c>
      <c r="F5138" s="6">
        <f>E5138*0.05</f>
        <v>164.40700000000001</v>
      </c>
      <c r="G5138" s="5"/>
      <c r="H5138" s="31">
        <f>D5138-F5138</f>
        <v>3715.5929999999998</v>
      </c>
      <c r="I5138" s="6">
        <f>+I5137+G5138-H5138</f>
        <v>970492.35850000021</v>
      </c>
      <c r="J5138" s="19" t="s">
        <v>6511</v>
      </c>
      <c r="K5138" s="34" t="s">
        <v>5606</v>
      </c>
    </row>
    <row r="5139" spans="1:11" x14ac:dyDescent="0.2">
      <c r="A5139" s="105">
        <v>43742</v>
      </c>
      <c r="B5139" s="7">
        <v>9355</v>
      </c>
      <c r="C5139" s="19" t="s">
        <v>6577</v>
      </c>
      <c r="D5139" s="6">
        <v>850</v>
      </c>
      <c r="E5139" s="6">
        <v>850</v>
      </c>
      <c r="F5139" s="6">
        <f>E5139*0.05</f>
        <v>42.5</v>
      </c>
      <c r="G5139" s="5"/>
      <c r="H5139" s="31">
        <f>D5139-F5139</f>
        <v>807.5</v>
      </c>
      <c r="I5139" s="6">
        <f>+I5138+G5139-H5139</f>
        <v>969684.85850000021</v>
      </c>
      <c r="J5139" s="19" t="s">
        <v>6576</v>
      </c>
      <c r="K5139" s="34" t="s">
        <v>5606</v>
      </c>
    </row>
    <row r="5140" spans="1:11" x14ac:dyDescent="0.2">
      <c r="A5140" s="105">
        <v>43742</v>
      </c>
      <c r="B5140" s="7">
        <v>9356</v>
      </c>
      <c r="C5140" s="19" t="s">
        <v>5790</v>
      </c>
      <c r="D5140" s="6"/>
      <c r="E5140" s="6"/>
      <c r="F5140" s="6">
        <f>E5140*0.05</f>
        <v>0</v>
      </c>
      <c r="G5140" s="5"/>
      <c r="H5140" s="5">
        <f>D5140-F5140</f>
        <v>0</v>
      </c>
      <c r="I5140" s="6">
        <f>+I5139+G5140-H5140</f>
        <v>969684.85850000021</v>
      </c>
      <c r="J5140" s="19" t="s">
        <v>5790</v>
      </c>
      <c r="K5140" s="34" t="s">
        <v>5606</v>
      </c>
    </row>
    <row r="5141" spans="1:11" x14ac:dyDescent="0.2">
      <c r="A5141" s="105">
        <v>43742</v>
      </c>
      <c r="B5141" s="7">
        <v>9357</v>
      </c>
      <c r="C5141" s="19" t="s">
        <v>5790</v>
      </c>
      <c r="D5141" s="6"/>
      <c r="E5141" s="6"/>
      <c r="F5141" s="6">
        <f>E5141*0.05</f>
        <v>0</v>
      </c>
      <c r="G5141" s="5"/>
      <c r="H5141" s="5">
        <f>D5141-F5141</f>
        <v>0</v>
      </c>
      <c r="I5141" s="6">
        <f>+I5140+G5141-H5141</f>
        <v>969684.85850000021</v>
      </c>
      <c r="J5141" s="19" t="s">
        <v>5790</v>
      </c>
      <c r="K5141" s="34" t="s">
        <v>5606</v>
      </c>
    </row>
    <row r="5142" spans="1:11" x14ac:dyDescent="0.2">
      <c r="A5142" s="105">
        <v>43742</v>
      </c>
      <c r="B5142" s="7">
        <v>975707</v>
      </c>
      <c r="C5142" s="19" t="s">
        <v>5017</v>
      </c>
      <c r="D5142" s="6">
        <v>10570.87</v>
      </c>
      <c r="E5142" s="6"/>
      <c r="F5142" s="6">
        <f>E5142*0.05</f>
        <v>0</v>
      </c>
      <c r="G5142" s="5"/>
      <c r="H5142" s="31">
        <f>D5142-F5142</f>
        <v>10570.87</v>
      </c>
      <c r="I5142" s="6">
        <f>+I5141+G5142-H5142</f>
        <v>959113.98850000021</v>
      </c>
      <c r="J5142" s="19" t="s">
        <v>6575</v>
      </c>
      <c r="K5142" s="34" t="s">
        <v>5606</v>
      </c>
    </row>
    <row r="5143" spans="1:11" x14ac:dyDescent="0.2">
      <c r="A5143" s="105">
        <v>43742</v>
      </c>
      <c r="B5143" s="7">
        <v>9358</v>
      </c>
      <c r="C5143" s="19" t="s">
        <v>6484</v>
      </c>
      <c r="D5143" s="31">
        <v>1888</v>
      </c>
      <c r="E5143" s="5">
        <v>1888</v>
      </c>
      <c r="F5143" s="6">
        <v>188.8</v>
      </c>
      <c r="G5143" s="5"/>
      <c r="H5143" s="31">
        <f>D5143-F5143</f>
        <v>1699.2</v>
      </c>
      <c r="I5143" s="6">
        <f>+I5142+G5143-H5143</f>
        <v>957414.78850000026</v>
      </c>
      <c r="J5143" s="19" t="s">
        <v>6574</v>
      </c>
      <c r="K5143" s="34" t="s">
        <v>5606</v>
      </c>
    </row>
    <row r="5144" spans="1:11" x14ac:dyDescent="0.2">
      <c r="A5144" s="105">
        <v>43742</v>
      </c>
      <c r="B5144" s="7" t="s">
        <v>6573</v>
      </c>
      <c r="C5144" s="19" t="s">
        <v>6572</v>
      </c>
      <c r="D5144" s="6">
        <v>53684.43</v>
      </c>
      <c r="E5144" s="6">
        <v>53684.43</v>
      </c>
      <c r="F5144" s="6">
        <v>2274.7600000000002</v>
      </c>
      <c r="G5144" s="5"/>
      <c r="H5144" s="31">
        <f>D5144-F5144</f>
        <v>51409.67</v>
      </c>
      <c r="I5144" s="6">
        <f>+I5143+G5144-H5144</f>
        <v>906005.11850000022</v>
      </c>
      <c r="J5144" s="19" t="s">
        <v>6509</v>
      </c>
      <c r="K5144" s="34" t="s">
        <v>5606</v>
      </c>
    </row>
    <row r="5145" spans="1:11" x14ac:dyDescent="0.2">
      <c r="A5145" s="105">
        <v>43745</v>
      </c>
      <c r="B5145" s="7">
        <v>9359</v>
      </c>
      <c r="C5145" s="19" t="s">
        <v>6566</v>
      </c>
      <c r="D5145" s="6">
        <v>14231</v>
      </c>
      <c r="E5145" s="6">
        <v>14231</v>
      </c>
      <c r="F5145" s="6">
        <f>E5145*0.05</f>
        <v>711.55000000000007</v>
      </c>
      <c r="G5145" s="5"/>
      <c r="H5145" s="31">
        <f>D5145-F5145</f>
        <v>13519.45</v>
      </c>
      <c r="I5145" s="6">
        <f>+I5144+G5145-H5145</f>
        <v>892485.66850000026</v>
      </c>
      <c r="J5145" s="19" t="s">
        <v>6511</v>
      </c>
      <c r="K5145" s="34" t="s">
        <v>5606</v>
      </c>
    </row>
    <row r="5146" spans="1:11" x14ac:dyDescent="0.2">
      <c r="A5146" s="105">
        <v>43746</v>
      </c>
      <c r="B5146" s="7">
        <v>9360</v>
      </c>
      <c r="C5146" s="19" t="s">
        <v>6541</v>
      </c>
      <c r="D5146" s="6">
        <v>18000</v>
      </c>
      <c r="E5146" s="6"/>
      <c r="F5146" s="6">
        <f>E5146*0.05</f>
        <v>0</v>
      </c>
      <c r="G5146" s="5"/>
      <c r="H5146" s="31">
        <f>D5146-F5146</f>
        <v>18000</v>
      </c>
      <c r="I5146" s="6">
        <f>+I5145+G5146-H5146</f>
        <v>874485.66850000026</v>
      </c>
      <c r="J5146" s="19" t="s">
        <v>6571</v>
      </c>
      <c r="K5146" s="34" t="s">
        <v>5606</v>
      </c>
    </row>
    <row r="5147" spans="1:11" x14ac:dyDescent="0.2">
      <c r="A5147" s="105">
        <v>43746</v>
      </c>
      <c r="B5147" s="7"/>
      <c r="C5147" s="19" t="s">
        <v>3515</v>
      </c>
      <c r="D5147" s="6"/>
      <c r="E5147" s="6"/>
      <c r="F5147" s="6">
        <f>E5147*0.05</f>
        <v>0</v>
      </c>
      <c r="G5147" s="31">
        <v>1400</v>
      </c>
      <c r="H5147" s="5">
        <f>D5147-F5147</f>
        <v>0</v>
      </c>
      <c r="I5147" s="6">
        <f>+I5146+G5147-H5147</f>
        <v>875885.66850000026</v>
      </c>
      <c r="J5147" s="19"/>
      <c r="K5147" s="34" t="s">
        <v>5606</v>
      </c>
    </row>
    <row r="5148" spans="1:11" x14ac:dyDescent="0.2">
      <c r="A5148" s="105">
        <v>43748</v>
      </c>
      <c r="B5148" s="7">
        <v>9361</v>
      </c>
      <c r="C5148" s="19" t="s">
        <v>5863</v>
      </c>
      <c r="D5148" s="6">
        <v>900</v>
      </c>
      <c r="E5148" s="6"/>
      <c r="F5148" s="6">
        <f>E5148*0.05</f>
        <v>0</v>
      </c>
      <c r="G5148" s="5"/>
      <c r="H5148" s="31">
        <f>D5148-F5148</f>
        <v>900</v>
      </c>
      <c r="I5148" s="6">
        <f>+I5147+G5148-H5148</f>
        <v>874985.66850000026</v>
      </c>
      <c r="J5148" s="19" t="s">
        <v>6570</v>
      </c>
      <c r="K5148" s="34" t="s">
        <v>5606</v>
      </c>
    </row>
    <row r="5149" spans="1:11" x14ac:dyDescent="0.2">
      <c r="A5149" s="105">
        <v>43748</v>
      </c>
      <c r="B5149" s="7">
        <v>9362</v>
      </c>
      <c r="C5149" s="19" t="s">
        <v>6351</v>
      </c>
      <c r="D5149" s="6">
        <v>750</v>
      </c>
      <c r="E5149" s="6"/>
      <c r="F5149" s="6">
        <f>E5149*0.05</f>
        <v>0</v>
      </c>
      <c r="G5149" s="5"/>
      <c r="H5149" s="31">
        <f>D5149-F5149</f>
        <v>750</v>
      </c>
      <c r="I5149" s="6">
        <f>+I5148+G5149-H5149</f>
        <v>874235.66850000026</v>
      </c>
      <c r="J5149" s="19" t="s">
        <v>6570</v>
      </c>
      <c r="K5149" s="34" t="s">
        <v>5606</v>
      </c>
    </row>
    <row r="5150" spans="1:11" x14ac:dyDescent="0.2">
      <c r="A5150" s="105">
        <v>43748</v>
      </c>
      <c r="B5150" s="7">
        <v>9363</v>
      </c>
      <c r="C5150" s="19" t="s">
        <v>6343</v>
      </c>
      <c r="D5150" s="6">
        <v>750</v>
      </c>
      <c r="E5150" s="6"/>
      <c r="F5150" s="6">
        <f>E5150*0.05</f>
        <v>0</v>
      </c>
      <c r="G5150" s="5"/>
      <c r="H5150" s="31">
        <f>D5150-F5150</f>
        <v>750</v>
      </c>
      <c r="I5150" s="6">
        <f>+I5149+G5150-H5150</f>
        <v>873485.66850000026</v>
      </c>
      <c r="J5150" s="19" t="s">
        <v>6570</v>
      </c>
      <c r="K5150" s="34" t="s">
        <v>5606</v>
      </c>
    </row>
    <row r="5151" spans="1:11" x14ac:dyDescent="0.2">
      <c r="A5151" s="105">
        <v>43749</v>
      </c>
      <c r="B5151" s="7">
        <v>9364</v>
      </c>
      <c r="C5151" s="19" t="s">
        <v>6362</v>
      </c>
      <c r="D5151" s="6">
        <v>26390</v>
      </c>
      <c r="E5151" s="6">
        <v>26390</v>
      </c>
      <c r="F5151" s="6">
        <f>E5151*0.05</f>
        <v>1319.5</v>
      </c>
      <c r="G5151" s="5"/>
      <c r="H5151" s="31">
        <f>D5151-F5151</f>
        <v>25070.5</v>
      </c>
      <c r="I5151" s="6">
        <f>+I5150+G5151-H5151</f>
        <v>848415.16850000026</v>
      </c>
      <c r="J5151" s="19" t="s">
        <v>6569</v>
      </c>
      <c r="K5151" s="34" t="s">
        <v>5606</v>
      </c>
    </row>
    <row r="5152" spans="1:11" x14ac:dyDescent="0.2">
      <c r="A5152" s="105">
        <v>43749</v>
      </c>
      <c r="B5152" s="7">
        <v>9365</v>
      </c>
      <c r="C5152" s="19" t="s">
        <v>6527</v>
      </c>
      <c r="D5152" s="6">
        <v>18800</v>
      </c>
      <c r="E5152" s="6">
        <v>18800</v>
      </c>
      <c r="F5152" s="6">
        <v>1880</v>
      </c>
      <c r="G5152" s="5"/>
      <c r="H5152" s="31">
        <f>D5152-F5152</f>
        <v>16920</v>
      </c>
      <c r="I5152" s="6">
        <f>+I5151+G5152-H5152</f>
        <v>831495.16850000026</v>
      </c>
      <c r="J5152" s="19" t="s">
        <v>6568</v>
      </c>
      <c r="K5152" s="34" t="s">
        <v>5606</v>
      </c>
    </row>
    <row r="5153" spans="1:11" x14ac:dyDescent="0.2">
      <c r="A5153" s="105">
        <v>43749</v>
      </c>
      <c r="B5153" s="7">
        <v>9366</v>
      </c>
      <c r="C5153" s="19" t="s">
        <v>5790</v>
      </c>
      <c r="D5153" s="6"/>
      <c r="E5153" s="6"/>
      <c r="F5153" s="6">
        <f>E5153*0.05</f>
        <v>0</v>
      </c>
      <c r="G5153" s="5"/>
      <c r="H5153" s="5">
        <f>D5153-F5153</f>
        <v>0</v>
      </c>
      <c r="I5153" s="6">
        <f>+I5152+G5153-H5153</f>
        <v>831495.16850000026</v>
      </c>
      <c r="J5153" s="19" t="s">
        <v>5790</v>
      </c>
      <c r="K5153" s="34" t="s">
        <v>5606</v>
      </c>
    </row>
    <row r="5154" spans="1:11" x14ac:dyDescent="0.2">
      <c r="A5154" s="105">
        <v>43749</v>
      </c>
      <c r="B5154" s="7">
        <v>9367</v>
      </c>
      <c r="C5154" s="19" t="s">
        <v>5790</v>
      </c>
      <c r="D5154" s="6"/>
      <c r="E5154" s="6"/>
      <c r="F5154" s="6">
        <f>E5154*0.05</f>
        <v>0</v>
      </c>
      <c r="G5154" s="5"/>
      <c r="H5154" s="5">
        <f>D5154-F5154</f>
        <v>0</v>
      </c>
      <c r="I5154" s="6">
        <f>+I5153+G5154-H5154</f>
        <v>831495.16850000026</v>
      </c>
      <c r="J5154" s="19" t="s">
        <v>5790</v>
      </c>
      <c r="K5154" s="34" t="s">
        <v>5606</v>
      </c>
    </row>
    <row r="5155" spans="1:11" x14ac:dyDescent="0.2">
      <c r="A5155" s="105">
        <v>43749</v>
      </c>
      <c r="B5155" s="7">
        <v>9368</v>
      </c>
      <c r="C5155" s="19" t="s">
        <v>5630</v>
      </c>
      <c r="D5155" s="6">
        <v>52248.66</v>
      </c>
      <c r="E5155" s="6">
        <v>44278.53</v>
      </c>
      <c r="F5155" s="6">
        <f>E5155*0.05</f>
        <v>2213.9265</v>
      </c>
      <c r="G5155" s="5"/>
      <c r="H5155" s="31">
        <f>D5155-F5155</f>
        <v>50034.733500000002</v>
      </c>
      <c r="I5155" s="6">
        <f>+I5154+G5155-H5155</f>
        <v>781460.43500000029</v>
      </c>
      <c r="J5155" s="19" t="s">
        <v>6567</v>
      </c>
      <c r="K5155" s="34" t="s">
        <v>5606</v>
      </c>
    </row>
    <row r="5156" spans="1:11" x14ac:dyDescent="0.2">
      <c r="A5156" s="105">
        <v>43749</v>
      </c>
      <c r="B5156" s="7">
        <v>9369</v>
      </c>
      <c r="C5156" s="19" t="s">
        <v>5550</v>
      </c>
      <c r="D5156" s="6">
        <v>52465.73</v>
      </c>
      <c r="E5156" s="6">
        <v>52465.73</v>
      </c>
      <c r="F5156" s="6">
        <f>E5156*0.05</f>
        <v>2623.2865000000002</v>
      </c>
      <c r="G5156" s="5"/>
      <c r="H5156" s="31">
        <f>D5156-F5156</f>
        <v>49842.443500000001</v>
      </c>
      <c r="I5156" s="6">
        <f>+I5155+G5156-H5156</f>
        <v>731617.99150000024</v>
      </c>
      <c r="J5156" s="19" t="s">
        <v>48</v>
      </c>
      <c r="K5156" s="34" t="s">
        <v>5606</v>
      </c>
    </row>
    <row r="5157" spans="1:11" x14ac:dyDescent="0.2">
      <c r="A5157" s="105">
        <v>43749</v>
      </c>
      <c r="B5157" s="7">
        <v>9370</v>
      </c>
      <c r="C5157" s="19" t="s">
        <v>6566</v>
      </c>
      <c r="D5157" s="6">
        <v>2700</v>
      </c>
      <c r="E5157" s="6">
        <v>2288.13</v>
      </c>
      <c r="F5157" s="6">
        <f>E5157*0.05</f>
        <v>114.40650000000001</v>
      </c>
      <c r="G5157" s="5"/>
      <c r="H5157" s="31">
        <f>D5157-F5157</f>
        <v>2585.5934999999999</v>
      </c>
      <c r="I5157" s="6">
        <f>+I5156+G5157-H5157</f>
        <v>729032.39800000028</v>
      </c>
      <c r="J5157" s="19" t="s">
        <v>6565</v>
      </c>
      <c r="K5157" s="34" t="s">
        <v>5606</v>
      </c>
    </row>
    <row r="5158" spans="1:11" x14ac:dyDescent="0.2">
      <c r="A5158" s="105">
        <v>43749</v>
      </c>
      <c r="B5158" s="18">
        <v>9371</v>
      </c>
      <c r="C5158" s="104" t="s">
        <v>5567</v>
      </c>
      <c r="D5158" s="74">
        <v>2224.7600000000002</v>
      </c>
      <c r="E5158" s="6">
        <v>2224.7600000000002</v>
      </c>
      <c r="F5158" s="6">
        <f>E5158*0.05</f>
        <v>111.23800000000001</v>
      </c>
      <c r="G5158" s="5"/>
      <c r="H5158" s="31">
        <f>D5158-F5158</f>
        <v>2113.5220000000004</v>
      </c>
      <c r="I5158" s="6">
        <f>+I5157+G5158-H5158</f>
        <v>726918.87600000028</v>
      </c>
      <c r="J5158" s="19" t="s">
        <v>48</v>
      </c>
      <c r="K5158" s="34" t="s">
        <v>5606</v>
      </c>
    </row>
    <row r="5159" spans="1:11" x14ac:dyDescent="0.2">
      <c r="A5159" s="105">
        <v>43749</v>
      </c>
      <c r="B5159" s="7" t="s">
        <v>6564</v>
      </c>
      <c r="C5159" s="19" t="s">
        <v>6563</v>
      </c>
      <c r="D5159" s="6">
        <v>98135</v>
      </c>
      <c r="E5159" s="6">
        <v>98135</v>
      </c>
      <c r="F5159" s="6">
        <f>E5159*0.05</f>
        <v>4906.75</v>
      </c>
      <c r="G5159" s="5"/>
      <c r="H5159" s="31">
        <f>D5159-F5159</f>
        <v>93228.25</v>
      </c>
      <c r="I5159" s="6">
        <f>+I5158+G5159-H5159</f>
        <v>633690.62600000028</v>
      </c>
      <c r="J5159" s="19" t="s">
        <v>48</v>
      </c>
      <c r="K5159" s="34" t="s">
        <v>5606</v>
      </c>
    </row>
    <row r="5160" spans="1:11" x14ac:dyDescent="0.2">
      <c r="A5160" s="105">
        <v>43752</v>
      </c>
      <c r="B5160" s="7">
        <v>9372</v>
      </c>
      <c r="C5160" s="19" t="s">
        <v>6077</v>
      </c>
      <c r="D5160" s="6">
        <v>900</v>
      </c>
      <c r="E5160" s="6"/>
      <c r="F5160" s="6">
        <f>E5160*0.05</f>
        <v>0</v>
      </c>
      <c r="G5160" s="5"/>
      <c r="H5160" s="31">
        <f>D5160-F5160</f>
        <v>900</v>
      </c>
      <c r="I5160" s="6">
        <f>+I5159+G5160-H5160</f>
        <v>632790.62600000028</v>
      </c>
      <c r="J5160" s="19" t="s">
        <v>6562</v>
      </c>
      <c r="K5160" s="34" t="s">
        <v>5606</v>
      </c>
    </row>
    <row r="5161" spans="1:11" x14ac:dyDescent="0.2">
      <c r="A5161" s="105">
        <v>43752</v>
      </c>
      <c r="B5161" s="7">
        <v>9373</v>
      </c>
      <c r="C5161" s="19" t="s">
        <v>3013</v>
      </c>
      <c r="D5161" s="31">
        <v>19088</v>
      </c>
      <c r="E5161" s="5">
        <v>19088</v>
      </c>
      <c r="F5161" s="6">
        <f>E5161*0.05</f>
        <v>954.40000000000009</v>
      </c>
      <c r="G5161" s="5"/>
      <c r="H5161" s="31">
        <f>D5161-F5161</f>
        <v>18133.599999999999</v>
      </c>
      <c r="I5161" s="6">
        <f>+I5160+G5161-H5161</f>
        <v>614657.0260000003</v>
      </c>
      <c r="J5161" s="19" t="s">
        <v>22</v>
      </c>
      <c r="K5161" s="34" t="s">
        <v>5606</v>
      </c>
    </row>
    <row r="5162" spans="1:11" x14ac:dyDescent="0.2">
      <c r="A5162" s="105">
        <v>43752</v>
      </c>
      <c r="B5162" s="7">
        <v>9374</v>
      </c>
      <c r="C5162" s="19" t="s">
        <v>5929</v>
      </c>
      <c r="D5162" s="6">
        <v>750</v>
      </c>
      <c r="E5162" s="6"/>
      <c r="F5162" s="6">
        <f>E5162*0.05</f>
        <v>0</v>
      </c>
      <c r="G5162" s="5"/>
      <c r="H5162" s="31">
        <f>D5162-F5162</f>
        <v>750</v>
      </c>
      <c r="I5162" s="6">
        <f>+I5161+G5162-H5162</f>
        <v>613907.0260000003</v>
      </c>
      <c r="J5162" s="19" t="s">
        <v>6561</v>
      </c>
      <c r="K5162" s="34" t="s">
        <v>5606</v>
      </c>
    </row>
    <row r="5163" spans="1:11" x14ac:dyDescent="0.2">
      <c r="A5163" s="105">
        <v>43752</v>
      </c>
      <c r="B5163" s="7">
        <v>7375</v>
      </c>
      <c r="C5163" s="19" t="s">
        <v>418</v>
      </c>
      <c r="D5163" s="6">
        <v>2100</v>
      </c>
      <c r="E5163" s="6">
        <v>0</v>
      </c>
      <c r="F5163" s="6">
        <f>E5163*0.05</f>
        <v>0</v>
      </c>
      <c r="G5163" s="5"/>
      <c r="H5163" s="31">
        <f>D5163-F5163</f>
        <v>2100</v>
      </c>
      <c r="I5163" s="6">
        <f>+I5162+G5163-H5163</f>
        <v>611807.0260000003</v>
      </c>
      <c r="J5163" s="19" t="s">
        <v>5901</v>
      </c>
      <c r="K5163" s="34" t="s">
        <v>5606</v>
      </c>
    </row>
    <row r="5164" spans="1:11" x14ac:dyDescent="0.2">
      <c r="A5164" s="105">
        <v>43753</v>
      </c>
      <c r="B5164" s="7">
        <v>880023</v>
      </c>
      <c r="C5164" s="19" t="s">
        <v>6560</v>
      </c>
      <c r="D5164" s="6">
        <v>28460</v>
      </c>
      <c r="E5164" s="6"/>
      <c r="F5164" s="6">
        <f>E5164*0.05</f>
        <v>0</v>
      </c>
      <c r="G5164" s="5"/>
      <c r="H5164" s="31">
        <f>D5164-F5164</f>
        <v>28460</v>
      </c>
      <c r="I5164" s="6">
        <f>+I5163+G5164-H5164</f>
        <v>583347.0260000003</v>
      </c>
      <c r="J5164" s="19" t="s">
        <v>6559</v>
      </c>
      <c r="K5164" s="34" t="s">
        <v>5606</v>
      </c>
    </row>
    <row r="5165" spans="1:11" x14ac:dyDescent="0.2">
      <c r="A5165" s="105">
        <v>43753</v>
      </c>
      <c r="B5165" s="7" t="s">
        <v>6558</v>
      </c>
      <c r="C5165" s="19" t="s">
        <v>442</v>
      </c>
      <c r="D5165" s="6">
        <v>20133.75</v>
      </c>
      <c r="E5165" s="6">
        <v>17062.5</v>
      </c>
      <c r="F5165" s="6">
        <f>E5165*0.05</f>
        <v>853.125</v>
      </c>
      <c r="G5165" s="5"/>
      <c r="H5165" s="31">
        <f>D5165-F5165</f>
        <v>19280.625</v>
      </c>
      <c r="I5165" s="6">
        <f>+I5164+G5165-H5165</f>
        <v>564066.4010000003</v>
      </c>
      <c r="J5165" s="19" t="s">
        <v>6557</v>
      </c>
      <c r="K5165" s="34" t="s">
        <v>5606</v>
      </c>
    </row>
    <row r="5166" spans="1:11" x14ac:dyDescent="0.2">
      <c r="A5166" s="105">
        <v>43753</v>
      </c>
      <c r="B5166" s="7">
        <v>9376</v>
      </c>
      <c r="C5166" s="19" t="s">
        <v>6110</v>
      </c>
      <c r="D5166" s="6">
        <v>42775</v>
      </c>
      <c r="E5166" s="6">
        <v>36250</v>
      </c>
      <c r="F5166" s="6">
        <f>E5166*0.05</f>
        <v>1812.5</v>
      </c>
      <c r="G5166" s="5"/>
      <c r="H5166" s="31">
        <f>D5166-F5166</f>
        <v>40962.5</v>
      </c>
      <c r="I5166" s="6">
        <f>+I5165+G5166-H5166</f>
        <v>523103.9010000003</v>
      </c>
      <c r="J5166" s="19" t="s">
        <v>6556</v>
      </c>
      <c r="K5166" s="34" t="s">
        <v>5606</v>
      </c>
    </row>
    <row r="5167" spans="1:11" x14ac:dyDescent="0.2">
      <c r="A5167" s="105">
        <v>43753</v>
      </c>
      <c r="B5167" s="7">
        <v>9377</v>
      </c>
      <c r="C5167" s="19" t="s">
        <v>71</v>
      </c>
      <c r="D5167" s="6">
        <v>35000</v>
      </c>
      <c r="E5167" s="6">
        <v>35000</v>
      </c>
      <c r="F5167" s="6">
        <f>E5167*0.05</f>
        <v>1750</v>
      </c>
      <c r="G5167" s="5"/>
      <c r="H5167" s="31">
        <f>D5167-F5167</f>
        <v>33250</v>
      </c>
      <c r="I5167" s="6">
        <f>+I5166+G5167-H5167</f>
        <v>489853.9010000003</v>
      </c>
      <c r="J5167" s="19" t="s">
        <v>5941</v>
      </c>
      <c r="K5167" s="34" t="s">
        <v>5606</v>
      </c>
    </row>
    <row r="5168" spans="1:11" x14ac:dyDescent="0.2">
      <c r="A5168" s="105">
        <v>43754</v>
      </c>
      <c r="B5168" s="7">
        <v>130116</v>
      </c>
      <c r="C5168" s="19" t="s">
        <v>3515</v>
      </c>
      <c r="D5168" s="6"/>
      <c r="E5168" s="6"/>
      <c r="F5168" s="6"/>
      <c r="G5168" s="31">
        <v>3750</v>
      </c>
      <c r="H5168" s="5">
        <f>D5168-F5168</f>
        <v>0</v>
      </c>
      <c r="I5168" s="6">
        <f>+I5167+G5168-H5168</f>
        <v>493603.9010000003</v>
      </c>
      <c r="J5168" s="19"/>
      <c r="K5168" s="34" t="s">
        <v>5606</v>
      </c>
    </row>
    <row r="5169" spans="1:11" x14ac:dyDescent="0.2">
      <c r="A5169" s="105">
        <v>43755</v>
      </c>
      <c r="B5169" s="7">
        <v>9378</v>
      </c>
      <c r="C5169" s="19" t="s">
        <v>4306</v>
      </c>
      <c r="D5169" s="6">
        <v>5800</v>
      </c>
      <c r="E5169" s="6">
        <v>5800</v>
      </c>
      <c r="F5169" s="6">
        <f>E5169*0.05</f>
        <v>290</v>
      </c>
      <c r="G5169" s="5"/>
      <c r="H5169" s="31">
        <f>D5169-F5169</f>
        <v>5510</v>
      </c>
      <c r="I5169" s="6">
        <f>+I5168+G5169-H5169</f>
        <v>488093.9010000003</v>
      </c>
      <c r="J5169" s="19" t="s">
        <v>6555</v>
      </c>
      <c r="K5169" s="34" t="s">
        <v>5606</v>
      </c>
    </row>
    <row r="5170" spans="1:11" x14ac:dyDescent="0.2">
      <c r="A5170" s="105">
        <v>43755</v>
      </c>
      <c r="B5170" s="7">
        <v>9379</v>
      </c>
      <c r="C5170" s="19" t="s">
        <v>6554</v>
      </c>
      <c r="D5170" s="6">
        <v>10804.38</v>
      </c>
      <c r="E5170" s="6">
        <v>9156.25</v>
      </c>
      <c r="F5170" s="6">
        <f>E5170*0.05</f>
        <v>457.8125</v>
      </c>
      <c r="G5170" s="5"/>
      <c r="H5170" s="31">
        <f>D5170-F5170</f>
        <v>10346.567499999999</v>
      </c>
      <c r="I5170" s="6">
        <f>+I5169+G5170-H5170</f>
        <v>477747.3335000003</v>
      </c>
      <c r="J5170" s="19" t="s">
        <v>6406</v>
      </c>
      <c r="K5170" s="34" t="s">
        <v>5606</v>
      </c>
    </row>
    <row r="5171" spans="1:11" x14ac:dyDescent="0.2">
      <c r="A5171" s="105">
        <v>43756</v>
      </c>
      <c r="B5171" s="7">
        <v>9380</v>
      </c>
      <c r="C5171" s="19" t="s">
        <v>5790</v>
      </c>
      <c r="D5171" s="6"/>
      <c r="E5171" s="6"/>
      <c r="F5171" s="6">
        <f>E5171*0.05</f>
        <v>0</v>
      </c>
      <c r="G5171" s="5"/>
      <c r="H5171" s="5">
        <f>D5171-F5171</f>
        <v>0</v>
      </c>
      <c r="I5171" s="6">
        <f>+I5170+G5171-H5171</f>
        <v>477747.3335000003</v>
      </c>
      <c r="J5171" s="19" t="s">
        <v>5790</v>
      </c>
      <c r="K5171" s="34" t="s">
        <v>5606</v>
      </c>
    </row>
    <row r="5172" spans="1:11" x14ac:dyDescent="0.2">
      <c r="A5172" s="105">
        <v>43756</v>
      </c>
      <c r="B5172" s="7">
        <v>9381</v>
      </c>
      <c r="C5172" s="19" t="s">
        <v>5550</v>
      </c>
      <c r="D5172" s="6">
        <v>10377.4</v>
      </c>
      <c r="E5172" s="6">
        <v>10377.4</v>
      </c>
      <c r="F5172" s="6">
        <f>E5172*0.05</f>
        <v>518.87</v>
      </c>
      <c r="G5172" s="5"/>
      <c r="H5172" s="31">
        <f>D5172-F5172</f>
        <v>9858.5299999999988</v>
      </c>
      <c r="I5172" s="6">
        <f>+I5171+G5172-H5172</f>
        <v>467888.80350000027</v>
      </c>
      <c r="J5172" s="19" t="s">
        <v>6359</v>
      </c>
      <c r="K5172" s="34" t="s">
        <v>5606</v>
      </c>
    </row>
    <row r="5173" spans="1:11" x14ac:dyDescent="0.2">
      <c r="A5173" s="105">
        <v>43756</v>
      </c>
      <c r="B5173" s="7">
        <v>9382</v>
      </c>
      <c r="C5173" s="19" t="s">
        <v>5550</v>
      </c>
      <c r="D5173" s="6">
        <v>15000</v>
      </c>
      <c r="E5173" s="6">
        <v>15000</v>
      </c>
      <c r="F5173" s="6">
        <f>E5173*0.05</f>
        <v>750</v>
      </c>
      <c r="G5173" s="5"/>
      <c r="H5173" s="31">
        <f>D5173-F5173</f>
        <v>14250</v>
      </c>
      <c r="I5173" s="6">
        <f>+I5172+G5173-H5173</f>
        <v>453638.80350000027</v>
      </c>
      <c r="J5173" s="19" t="s">
        <v>6359</v>
      </c>
      <c r="K5173" s="34" t="s">
        <v>5606</v>
      </c>
    </row>
    <row r="5174" spans="1:11" x14ac:dyDescent="0.2">
      <c r="A5174" s="105">
        <v>43756</v>
      </c>
      <c r="B5174" s="7">
        <v>9383</v>
      </c>
      <c r="C5174" s="19" t="s">
        <v>105</v>
      </c>
      <c r="D5174" s="5">
        <v>25000</v>
      </c>
      <c r="E5174" s="6">
        <v>25000</v>
      </c>
      <c r="F5174" s="6">
        <f>E5174*0.05</f>
        <v>1250</v>
      </c>
      <c r="G5174" s="5"/>
      <c r="H5174" s="31">
        <f>D5174-F5174</f>
        <v>23750</v>
      </c>
      <c r="I5174" s="6">
        <f>+I5173+G5174-H5174</f>
        <v>429888.80350000027</v>
      </c>
      <c r="J5174" s="19" t="s">
        <v>6553</v>
      </c>
      <c r="K5174" s="34" t="s">
        <v>5606</v>
      </c>
    </row>
    <row r="5175" spans="1:11" x14ac:dyDescent="0.2">
      <c r="A5175" s="105">
        <v>43756</v>
      </c>
      <c r="B5175" s="7">
        <v>9384</v>
      </c>
      <c r="C5175" s="19" t="s">
        <v>5858</v>
      </c>
      <c r="D5175" s="5">
        <v>8053.16</v>
      </c>
      <c r="E5175" s="6">
        <v>7755.61</v>
      </c>
      <c r="F5175" s="6">
        <f>E5175*0.05</f>
        <v>387.78050000000002</v>
      </c>
      <c r="G5175" s="5"/>
      <c r="H5175" s="31">
        <f>D5175-F5175</f>
        <v>7665.3795</v>
      </c>
      <c r="I5175" s="6">
        <f>+I5174+G5175-H5175</f>
        <v>422223.42400000029</v>
      </c>
      <c r="J5175" s="19" t="s">
        <v>22</v>
      </c>
      <c r="K5175" s="34" t="s">
        <v>5606</v>
      </c>
    </row>
    <row r="5176" spans="1:11" x14ac:dyDescent="0.2">
      <c r="A5176" s="105">
        <v>43756</v>
      </c>
      <c r="B5176" s="7">
        <v>9385</v>
      </c>
      <c r="C5176" s="19" t="s">
        <v>5975</v>
      </c>
      <c r="D5176" s="6">
        <v>5697</v>
      </c>
      <c r="E5176" s="6">
        <v>5697</v>
      </c>
      <c r="F5176" s="6">
        <v>1200</v>
      </c>
      <c r="G5176" s="5"/>
      <c r="H5176" s="31">
        <f>D5176-F5176</f>
        <v>4497</v>
      </c>
      <c r="I5176" s="6">
        <f>+I5175+G5176-H5176</f>
        <v>417726.42400000029</v>
      </c>
      <c r="J5176" s="19" t="s">
        <v>6552</v>
      </c>
      <c r="K5176" s="34" t="s">
        <v>5606</v>
      </c>
    </row>
    <row r="5177" spans="1:11" x14ac:dyDescent="0.2">
      <c r="A5177" s="105">
        <v>43756</v>
      </c>
      <c r="B5177" s="7">
        <v>9386</v>
      </c>
      <c r="C5177" s="19" t="s">
        <v>5550</v>
      </c>
      <c r="D5177" s="6">
        <v>27804.28</v>
      </c>
      <c r="E5177" s="6">
        <v>27804.28</v>
      </c>
      <c r="F5177" s="6">
        <f>E5177*0.05</f>
        <v>1390.2139999999999</v>
      </c>
      <c r="G5177" s="5"/>
      <c r="H5177" s="31">
        <f>D5177-F5177</f>
        <v>26414.065999999999</v>
      </c>
      <c r="I5177" s="6">
        <f>+I5176+G5177-H5177</f>
        <v>391312.3580000003</v>
      </c>
      <c r="J5177" s="19" t="s">
        <v>48</v>
      </c>
      <c r="K5177" s="34" t="s">
        <v>5606</v>
      </c>
    </row>
    <row r="5178" spans="1:11" x14ac:dyDescent="0.2">
      <c r="A5178" s="105">
        <v>43761</v>
      </c>
      <c r="B5178" s="7">
        <v>120158</v>
      </c>
      <c r="C5178" s="20" t="s">
        <v>3515</v>
      </c>
      <c r="D5178" s="6"/>
      <c r="E5178" s="6"/>
      <c r="F5178" s="6">
        <f>E5178*0.05</f>
        <v>0</v>
      </c>
      <c r="G5178" s="31">
        <v>5800</v>
      </c>
      <c r="H5178" s="5">
        <f>D5178-F5178</f>
        <v>0</v>
      </c>
      <c r="I5178" s="6">
        <f>+I5177+G5178-H5178</f>
        <v>397112.3580000003</v>
      </c>
      <c r="J5178" s="19"/>
      <c r="K5178" s="34" t="s">
        <v>5606</v>
      </c>
    </row>
    <row r="5179" spans="1:11" x14ac:dyDescent="0.2">
      <c r="A5179" s="105">
        <v>43762</v>
      </c>
      <c r="B5179" s="7">
        <v>9387</v>
      </c>
      <c r="C5179" s="19" t="s">
        <v>3013</v>
      </c>
      <c r="D5179" s="6">
        <v>13251</v>
      </c>
      <c r="E5179" s="6">
        <v>13251</v>
      </c>
      <c r="F5179" s="6">
        <f>E5179*0.05</f>
        <v>662.55000000000007</v>
      </c>
      <c r="G5179" s="5"/>
      <c r="H5179" s="31">
        <f>D5179-F5179</f>
        <v>12588.45</v>
      </c>
      <c r="I5179" s="6">
        <f>+I5178+G5179-H5179</f>
        <v>384523.90800000029</v>
      </c>
      <c r="J5179" s="19" t="s">
        <v>6551</v>
      </c>
      <c r="K5179" s="34" t="s">
        <v>5606</v>
      </c>
    </row>
    <row r="5180" spans="1:11" x14ac:dyDescent="0.2">
      <c r="A5180" s="105">
        <v>43766</v>
      </c>
      <c r="B5180" s="7">
        <v>4522</v>
      </c>
      <c r="C5180" s="20" t="s">
        <v>3515</v>
      </c>
      <c r="D5180" s="6"/>
      <c r="E5180" s="6"/>
      <c r="F5180" s="6">
        <f>E5180*0.05</f>
        <v>0</v>
      </c>
      <c r="G5180" s="5">
        <v>3050</v>
      </c>
      <c r="H5180" s="5">
        <f>D5180-F5180</f>
        <v>0</v>
      </c>
      <c r="I5180" s="6">
        <f>+I5179+G5180-H5180</f>
        <v>387573.90800000029</v>
      </c>
      <c r="J5180" s="19"/>
      <c r="K5180" s="34" t="s">
        <v>5606</v>
      </c>
    </row>
    <row r="5181" spans="1:11" x14ac:dyDescent="0.2">
      <c r="A5181" s="105">
        <v>43766</v>
      </c>
      <c r="B5181" s="7">
        <v>9388</v>
      </c>
      <c r="C5181" s="19" t="s">
        <v>5550</v>
      </c>
      <c r="D5181" s="6">
        <v>54471.43</v>
      </c>
      <c r="E5181" s="6">
        <v>54471.43</v>
      </c>
      <c r="F5181" s="6">
        <f>E5181*0.05</f>
        <v>2723.5715</v>
      </c>
      <c r="G5181" s="5"/>
      <c r="H5181" s="31">
        <f>D5181-F5181</f>
        <v>51747.858500000002</v>
      </c>
      <c r="I5181" s="6">
        <f>+I5180+G5181-H5181</f>
        <v>335826.04950000031</v>
      </c>
      <c r="J5181" s="19" t="s">
        <v>48</v>
      </c>
      <c r="K5181" s="34" t="s">
        <v>5606</v>
      </c>
    </row>
    <row r="5182" spans="1:11" x14ac:dyDescent="0.2">
      <c r="A5182" s="105">
        <v>43766</v>
      </c>
      <c r="B5182" s="7"/>
      <c r="C5182" s="19" t="s">
        <v>6401</v>
      </c>
      <c r="D5182" s="6"/>
      <c r="E5182" s="6"/>
      <c r="F5182" s="6">
        <f>E5182*0.05</f>
        <v>0</v>
      </c>
      <c r="G5182" s="5">
        <v>1372524.69</v>
      </c>
      <c r="H5182" s="5">
        <f>D5182-F5182</f>
        <v>0</v>
      </c>
      <c r="I5182" s="6">
        <f>+I5181+G5182-H5182</f>
        <v>1708350.7395000001</v>
      </c>
      <c r="J5182" s="19"/>
      <c r="K5182" s="34" t="s">
        <v>5606</v>
      </c>
    </row>
    <row r="5183" spans="1:11" x14ac:dyDescent="0.2">
      <c r="A5183" s="105">
        <v>43768</v>
      </c>
      <c r="B5183" s="7">
        <v>9389</v>
      </c>
      <c r="C5183" s="19" t="s">
        <v>5858</v>
      </c>
      <c r="D5183" s="6">
        <v>13786</v>
      </c>
      <c r="E5183" s="6">
        <v>11683.05</v>
      </c>
      <c r="F5183" s="6">
        <f>E5183*0.05</f>
        <v>584.15250000000003</v>
      </c>
      <c r="G5183" s="5"/>
      <c r="H5183" s="31">
        <f>D5183-F5183</f>
        <v>13201.8475</v>
      </c>
      <c r="I5183" s="6">
        <f>+I5182+G5183-H5183</f>
        <v>1695148.8920000002</v>
      </c>
      <c r="J5183" s="19" t="s">
        <v>6463</v>
      </c>
      <c r="K5183" s="34" t="s">
        <v>5606</v>
      </c>
    </row>
    <row r="5184" spans="1:11" x14ac:dyDescent="0.2">
      <c r="A5184" s="105">
        <v>43768</v>
      </c>
      <c r="B5184" s="7">
        <v>9390</v>
      </c>
      <c r="C5184" s="19" t="s">
        <v>5790</v>
      </c>
      <c r="D5184" s="6"/>
      <c r="E5184" s="6"/>
      <c r="F5184" s="6">
        <f>E5184*0.05</f>
        <v>0</v>
      </c>
      <c r="G5184" s="5"/>
      <c r="H5184" s="5">
        <f>D5184-F5184</f>
        <v>0</v>
      </c>
      <c r="I5184" s="6">
        <f>+I5183+G5184-H5184</f>
        <v>1695148.8920000002</v>
      </c>
      <c r="J5184" s="19" t="s">
        <v>5790</v>
      </c>
      <c r="K5184" s="34" t="s">
        <v>5606</v>
      </c>
    </row>
    <row r="5185" spans="1:11" x14ac:dyDescent="0.2">
      <c r="A5185" s="105">
        <v>43768</v>
      </c>
      <c r="B5185" s="7">
        <v>9391</v>
      </c>
      <c r="C5185" s="19" t="s">
        <v>6284</v>
      </c>
      <c r="D5185" s="6">
        <v>78890</v>
      </c>
      <c r="E5185" s="6">
        <v>78890</v>
      </c>
      <c r="F5185" s="6">
        <f>E5185*0.05</f>
        <v>3944.5</v>
      </c>
      <c r="G5185" s="5"/>
      <c r="H5185" s="31">
        <f>D5185-F5185</f>
        <v>74945.5</v>
      </c>
      <c r="I5185" s="6">
        <f>+I5184+G5185-H5185</f>
        <v>1620203.3920000002</v>
      </c>
      <c r="J5185" s="19" t="s">
        <v>6551</v>
      </c>
      <c r="K5185" s="34" t="s">
        <v>5606</v>
      </c>
    </row>
    <row r="5186" spans="1:11" x14ac:dyDescent="0.2">
      <c r="A5186" s="105">
        <v>43768</v>
      </c>
      <c r="B5186" s="7">
        <v>9392</v>
      </c>
      <c r="C5186" s="19" t="s">
        <v>5790</v>
      </c>
      <c r="D5186" s="6"/>
      <c r="E5186" s="6"/>
      <c r="F5186" s="6">
        <f>E5186*0.05</f>
        <v>0</v>
      </c>
      <c r="G5186" s="5"/>
      <c r="H5186" s="5">
        <f>D5186-F5186</f>
        <v>0</v>
      </c>
      <c r="I5186" s="6">
        <f>+I5185+G5186-H5186</f>
        <v>1620203.3920000002</v>
      </c>
      <c r="J5186" s="19" t="s">
        <v>5790</v>
      </c>
      <c r="K5186" s="34" t="s">
        <v>5606</v>
      </c>
    </row>
    <row r="5187" spans="1:11" x14ac:dyDescent="0.2">
      <c r="A5187" s="105">
        <v>43768</v>
      </c>
      <c r="B5187" s="7">
        <v>9393</v>
      </c>
      <c r="C5187" s="19" t="s">
        <v>5790</v>
      </c>
      <c r="D5187" s="6"/>
      <c r="E5187" s="6"/>
      <c r="F5187" s="6">
        <f>E5187*0.05</f>
        <v>0</v>
      </c>
      <c r="G5187" s="5"/>
      <c r="H5187" s="5">
        <f>D5187-F5187</f>
        <v>0</v>
      </c>
      <c r="I5187" s="6">
        <f>+I5186+G5187-H5187</f>
        <v>1620203.3920000002</v>
      </c>
      <c r="J5187" s="19" t="s">
        <v>5790</v>
      </c>
      <c r="K5187" s="34" t="s">
        <v>5606</v>
      </c>
    </row>
    <row r="5188" spans="1:11" x14ac:dyDescent="0.2">
      <c r="A5188" s="105">
        <v>43768</v>
      </c>
      <c r="B5188" s="7">
        <v>9394</v>
      </c>
      <c r="C5188" s="19" t="s">
        <v>5790</v>
      </c>
      <c r="D5188" s="6"/>
      <c r="E5188" s="6"/>
      <c r="F5188" s="6">
        <f>E5188*0.05</f>
        <v>0</v>
      </c>
      <c r="G5188" s="5"/>
      <c r="H5188" s="5">
        <f>D5188-F5188</f>
        <v>0</v>
      </c>
      <c r="I5188" s="6">
        <f>+I5187+G5188-H5188</f>
        <v>1620203.3920000002</v>
      </c>
      <c r="J5188" s="19" t="s">
        <v>5790</v>
      </c>
      <c r="K5188" s="34" t="s">
        <v>5606</v>
      </c>
    </row>
    <row r="5189" spans="1:11" x14ac:dyDescent="0.2">
      <c r="A5189" s="105">
        <v>43769</v>
      </c>
      <c r="B5189" s="7">
        <v>9395</v>
      </c>
      <c r="C5189" s="19" t="s">
        <v>5732</v>
      </c>
      <c r="D5189" s="6">
        <v>20000</v>
      </c>
      <c r="E5189" s="6"/>
      <c r="F5189" s="6">
        <f>E5189*0.05</f>
        <v>0</v>
      </c>
      <c r="G5189" s="5"/>
      <c r="H5189" s="31">
        <f>D5189-F5189</f>
        <v>20000</v>
      </c>
      <c r="I5189" s="6">
        <f>+I5188+G5189-H5189</f>
        <v>1600203.3920000002</v>
      </c>
      <c r="J5189" s="19" t="s">
        <v>6302</v>
      </c>
      <c r="K5189" s="34" t="s">
        <v>5606</v>
      </c>
    </row>
    <row r="5190" spans="1:11" x14ac:dyDescent="0.2">
      <c r="A5190" s="105">
        <v>43769</v>
      </c>
      <c r="B5190" s="7">
        <v>9396</v>
      </c>
      <c r="C5190" s="19" t="s">
        <v>6343</v>
      </c>
      <c r="D5190" s="6">
        <v>600</v>
      </c>
      <c r="E5190" s="6"/>
      <c r="F5190" s="6">
        <f>E5190*0.05</f>
        <v>0</v>
      </c>
      <c r="G5190" s="5"/>
      <c r="H5190" s="31">
        <f>D5190-F5190</f>
        <v>600</v>
      </c>
      <c r="I5190" s="6">
        <f>+I5189+G5190-H5190</f>
        <v>1599603.3920000002</v>
      </c>
      <c r="J5190" s="19" t="s">
        <v>6550</v>
      </c>
      <c r="K5190" s="34" t="s">
        <v>5606</v>
      </c>
    </row>
    <row r="5191" spans="1:11" x14ac:dyDescent="0.2">
      <c r="A5191" s="105">
        <v>43769</v>
      </c>
      <c r="B5191" s="7">
        <v>9397</v>
      </c>
      <c r="C5191" s="19" t="s">
        <v>6343</v>
      </c>
      <c r="D5191" s="6">
        <v>7600</v>
      </c>
      <c r="E5191" s="6"/>
      <c r="F5191" s="6">
        <f>E5191*0.05</f>
        <v>0</v>
      </c>
      <c r="G5191" s="5"/>
      <c r="H5191" s="31">
        <f>D5191-F5191</f>
        <v>7600</v>
      </c>
      <c r="I5191" s="6">
        <f>+I5190+G5191-H5191</f>
        <v>1592003.3920000002</v>
      </c>
      <c r="J5191" s="19" t="s">
        <v>6002</v>
      </c>
      <c r="K5191" s="34" t="s">
        <v>5606</v>
      </c>
    </row>
    <row r="5192" spans="1:11" x14ac:dyDescent="0.2">
      <c r="A5192" s="105">
        <v>43769</v>
      </c>
      <c r="B5192" s="7">
        <v>9398</v>
      </c>
      <c r="C5192" s="19" t="s">
        <v>6298</v>
      </c>
      <c r="D5192" s="6">
        <v>6600</v>
      </c>
      <c r="E5192" s="6"/>
      <c r="F5192" s="6">
        <f>E5192*0.05</f>
        <v>0</v>
      </c>
      <c r="G5192" s="5"/>
      <c r="H5192" s="31">
        <f>D5192-F5192</f>
        <v>6600</v>
      </c>
      <c r="I5192" s="6">
        <f>+I5191+G5192-H5192</f>
        <v>1585403.3920000002</v>
      </c>
      <c r="J5192" s="19" t="s">
        <v>5840</v>
      </c>
      <c r="K5192" s="34" t="s">
        <v>5606</v>
      </c>
    </row>
    <row r="5193" spans="1:11" x14ac:dyDescent="0.2">
      <c r="A5193" s="105">
        <v>43769</v>
      </c>
      <c r="B5193" s="7">
        <v>9399</v>
      </c>
      <c r="C5193" s="19" t="s">
        <v>6294</v>
      </c>
      <c r="D5193" s="6">
        <v>8400</v>
      </c>
      <c r="E5193" s="6"/>
      <c r="F5193" s="6">
        <f>E5193*0.05</f>
        <v>0</v>
      </c>
      <c r="G5193" s="5"/>
      <c r="H5193" s="31">
        <f>D5193-F5193</f>
        <v>8400</v>
      </c>
      <c r="I5193" s="6">
        <f>+I5192+G5193-H5193</f>
        <v>1577003.3920000002</v>
      </c>
      <c r="J5193" s="19" t="s">
        <v>6549</v>
      </c>
      <c r="K5193" s="34" t="s">
        <v>5606</v>
      </c>
    </row>
    <row r="5194" spans="1:11" x14ac:dyDescent="0.2">
      <c r="A5194" s="105">
        <v>43769</v>
      </c>
      <c r="B5194" s="7">
        <v>9400</v>
      </c>
      <c r="C5194" s="19" t="s">
        <v>6320</v>
      </c>
      <c r="D5194" s="31">
        <v>44675.46</v>
      </c>
      <c r="E5194" s="6"/>
      <c r="F5194" s="6">
        <f>E5194*0.05</f>
        <v>0</v>
      </c>
      <c r="G5194" s="5"/>
      <c r="H5194" s="31">
        <f>D5194-F5194</f>
        <v>44675.46</v>
      </c>
      <c r="I5194" s="6">
        <f>+I5193+G5194-H5194</f>
        <v>1532327.9320000003</v>
      </c>
      <c r="J5194" s="19" t="s">
        <v>6548</v>
      </c>
      <c r="K5194" s="34" t="s">
        <v>5606</v>
      </c>
    </row>
    <row r="5195" spans="1:11" x14ac:dyDescent="0.2">
      <c r="A5195" s="105"/>
      <c r="B5195" s="7"/>
      <c r="C5195" s="19" t="s">
        <v>6318</v>
      </c>
      <c r="D5195" s="31">
        <v>2201.66</v>
      </c>
      <c r="E5195" s="5"/>
      <c r="F5195" s="6"/>
      <c r="G5195" s="5"/>
      <c r="H5195" s="5">
        <f>D5195-F5195</f>
        <v>2201.66</v>
      </c>
      <c r="I5195" s="6">
        <f>+I5194+G5195-H5195</f>
        <v>1530126.2720000003</v>
      </c>
      <c r="J5195" s="19"/>
      <c r="K5195" s="34"/>
    </row>
    <row r="5196" spans="1:11" x14ac:dyDescent="0.2">
      <c r="A5196" s="19"/>
      <c r="B5196" s="7"/>
      <c r="C5196" s="87" t="s">
        <v>6547</v>
      </c>
      <c r="D5196" s="6"/>
      <c r="E5196" s="6"/>
      <c r="F5196" s="6">
        <f>E5196*0.05</f>
        <v>0</v>
      </c>
      <c r="G5196" s="5"/>
      <c r="H5196" s="5">
        <f>D5196-F5196</f>
        <v>0</v>
      </c>
      <c r="I5196" s="13">
        <f>+I5195+G5196-H5196</f>
        <v>1530126.2720000003</v>
      </c>
      <c r="J5196" s="19"/>
      <c r="K5196" s="7"/>
    </row>
    <row r="5197" spans="1:11" x14ac:dyDescent="0.2">
      <c r="A5197" s="105">
        <v>43770</v>
      </c>
      <c r="B5197" s="7">
        <v>9401</v>
      </c>
      <c r="C5197" s="20" t="s">
        <v>4608</v>
      </c>
      <c r="D5197" s="6">
        <v>32220</v>
      </c>
      <c r="E5197" s="6">
        <v>32220</v>
      </c>
      <c r="F5197" s="6">
        <f>E5197*0.05</f>
        <v>1611</v>
      </c>
      <c r="G5197" s="6"/>
      <c r="H5197" s="31">
        <f>D5197-F5197</f>
        <v>30609</v>
      </c>
      <c r="I5197" s="6">
        <f>+I5196+G5197-H5197</f>
        <v>1499517.2720000003</v>
      </c>
      <c r="J5197" s="20" t="s">
        <v>6546</v>
      </c>
      <c r="K5197" s="34" t="s">
        <v>5606</v>
      </c>
    </row>
    <row r="5198" spans="1:11" x14ac:dyDescent="0.2">
      <c r="A5198" s="105">
        <v>43770</v>
      </c>
      <c r="B5198" s="7">
        <v>9402</v>
      </c>
      <c r="C5198" s="19" t="s">
        <v>6545</v>
      </c>
      <c r="D5198" s="6">
        <v>5035</v>
      </c>
      <c r="E5198" s="6"/>
      <c r="F5198" s="6">
        <f>E5198*0.05</f>
        <v>0</v>
      </c>
      <c r="G5198" s="6"/>
      <c r="H5198" s="31">
        <f>D5198-F5198</f>
        <v>5035</v>
      </c>
      <c r="I5198" s="6">
        <f>+I5197+G5198-H5198</f>
        <v>1494482.2720000003</v>
      </c>
      <c r="J5198" s="19" t="s">
        <v>6544</v>
      </c>
      <c r="K5198" s="34" t="s">
        <v>5606</v>
      </c>
    </row>
    <row r="5199" spans="1:11" x14ac:dyDescent="0.2">
      <c r="A5199" s="105">
        <v>43770</v>
      </c>
      <c r="B5199" s="7">
        <v>9403</v>
      </c>
      <c r="C5199" s="19" t="s">
        <v>6543</v>
      </c>
      <c r="D5199" s="6">
        <v>21387.56</v>
      </c>
      <c r="E5199" s="6">
        <v>18125</v>
      </c>
      <c r="F5199" s="6">
        <f>E5199*0.05</f>
        <v>906.25</v>
      </c>
      <c r="G5199" s="6"/>
      <c r="H5199" s="31">
        <f>D5199-F5199</f>
        <v>20481.310000000001</v>
      </c>
      <c r="I5199" s="6">
        <f>+I5198+G5199-H5199</f>
        <v>1474000.9620000003</v>
      </c>
      <c r="J5199" s="19" t="s">
        <v>6542</v>
      </c>
      <c r="K5199" s="34" t="s">
        <v>5606</v>
      </c>
    </row>
    <row r="5200" spans="1:11" x14ac:dyDescent="0.2">
      <c r="A5200" s="105">
        <v>43770</v>
      </c>
      <c r="B5200" s="7">
        <v>9404</v>
      </c>
      <c r="C5200" s="19" t="s">
        <v>6541</v>
      </c>
      <c r="D5200" s="6">
        <v>21000</v>
      </c>
      <c r="E5200" s="6"/>
      <c r="F5200" s="6">
        <f>E5200*0.05</f>
        <v>0</v>
      </c>
      <c r="G5200" s="6"/>
      <c r="H5200" s="31">
        <f>D5200-F5200</f>
        <v>21000</v>
      </c>
      <c r="I5200" s="6">
        <f>+I5199+G5200-H5200</f>
        <v>1453000.9620000003</v>
      </c>
      <c r="J5200" s="19" t="s">
        <v>6467</v>
      </c>
      <c r="K5200" s="34" t="s">
        <v>5606</v>
      </c>
    </row>
    <row r="5201" spans="1:11" x14ac:dyDescent="0.2">
      <c r="A5201" s="105">
        <v>43770</v>
      </c>
      <c r="B5201" s="7">
        <v>40214</v>
      </c>
      <c r="C5201" s="19" t="s">
        <v>3515</v>
      </c>
      <c r="D5201" s="6"/>
      <c r="E5201" s="6"/>
      <c r="F5201" s="6">
        <f>E5201*0.05</f>
        <v>0</v>
      </c>
      <c r="G5201" s="31">
        <v>4600</v>
      </c>
      <c r="H5201" s="5">
        <f>D5201-F5201</f>
        <v>0</v>
      </c>
      <c r="I5201" s="6">
        <f>+I5200+G5201-H5201</f>
        <v>1457600.9620000003</v>
      </c>
      <c r="J5201" s="19"/>
      <c r="K5201" s="7"/>
    </row>
    <row r="5202" spans="1:11" x14ac:dyDescent="0.2">
      <c r="A5202" s="105">
        <v>43770</v>
      </c>
      <c r="B5202" s="7">
        <v>9405</v>
      </c>
      <c r="C5202" s="19" t="s">
        <v>6060</v>
      </c>
      <c r="D5202" s="6">
        <v>1200</v>
      </c>
      <c r="E5202" s="6"/>
      <c r="F5202" s="6">
        <f>E5202*0.05</f>
        <v>0</v>
      </c>
      <c r="G5202" s="6"/>
      <c r="H5202" s="31">
        <f>D5202-F5202</f>
        <v>1200</v>
      </c>
      <c r="I5202" s="6">
        <f>+I5201+G5202-H5202</f>
        <v>1456400.9620000003</v>
      </c>
      <c r="J5202" s="19" t="s">
        <v>6540</v>
      </c>
      <c r="K5202" s="34" t="s">
        <v>5606</v>
      </c>
    </row>
    <row r="5203" spans="1:11" x14ac:dyDescent="0.2">
      <c r="A5203" s="105">
        <v>43770</v>
      </c>
      <c r="B5203" s="7">
        <v>9406</v>
      </c>
      <c r="C5203" s="19" t="s">
        <v>5567</v>
      </c>
      <c r="D5203" s="6">
        <v>13213.61</v>
      </c>
      <c r="E5203" s="6">
        <v>13213.61</v>
      </c>
      <c r="F5203" s="6">
        <f>E5203*0.05</f>
        <v>660.68050000000005</v>
      </c>
      <c r="G5203" s="6"/>
      <c r="H5203" s="31">
        <f>D5203-F5203</f>
        <v>12552.9295</v>
      </c>
      <c r="I5203" s="6">
        <f>+I5202+G5203-H5203</f>
        <v>1443848.0325000002</v>
      </c>
      <c r="J5203" s="19" t="s">
        <v>48</v>
      </c>
      <c r="K5203" s="34" t="s">
        <v>5606</v>
      </c>
    </row>
    <row r="5204" spans="1:11" x14ac:dyDescent="0.2">
      <c r="A5204" s="105">
        <v>43770</v>
      </c>
      <c r="B5204" s="7">
        <v>9407</v>
      </c>
      <c r="C5204" s="19" t="s">
        <v>6539</v>
      </c>
      <c r="D5204" s="6">
        <v>7000</v>
      </c>
      <c r="E5204" s="6">
        <v>7000</v>
      </c>
      <c r="F5204" s="6">
        <v>700</v>
      </c>
      <c r="G5204" s="6"/>
      <c r="H5204" s="31">
        <f>D5204-F5204</f>
        <v>6300</v>
      </c>
      <c r="I5204" s="6">
        <f>+I5203+G5204-H5204</f>
        <v>1437548.0325000002</v>
      </c>
      <c r="J5204" s="19" t="s">
        <v>6538</v>
      </c>
      <c r="K5204" s="34" t="s">
        <v>5606</v>
      </c>
    </row>
    <row r="5205" spans="1:11" x14ac:dyDescent="0.2">
      <c r="A5205" s="105">
        <v>43770</v>
      </c>
      <c r="B5205" s="7">
        <v>9408</v>
      </c>
      <c r="C5205" s="19" t="s">
        <v>3750</v>
      </c>
      <c r="D5205" s="6">
        <v>6000</v>
      </c>
      <c r="E5205" s="6">
        <v>6000</v>
      </c>
      <c r="F5205" s="6">
        <v>600</v>
      </c>
      <c r="G5205" s="6"/>
      <c r="H5205" s="31">
        <f>D5205-F5205</f>
        <v>5400</v>
      </c>
      <c r="I5205" s="6">
        <f>+I5204+G5205-H5205</f>
        <v>1432148.0325000002</v>
      </c>
      <c r="J5205" s="19" t="s">
        <v>6537</v>
      </c>
      <c r="K5205" s="34" t="s">
        <v>5606</v>
      </c>
    </row>
    <row r="5206" spans="1:11" x14ac:dyDescent="0.2">
      <c r="A5206" s="105">
        <v>43770</v>
      </c>
      <c r="B5206" s="7">
        <v>9409</v>
      </c>
      <c r="C5206" s="19" t="s">
        <v>6536</v>
      </c>
      <c r="D5206" s="6">
        <v>8300</v>
      </c>
      <c r="E5206" s="6"/>
      <c r="F5206" s="6">
        <f>E5206*0.05</f>
        <v>0</v>
      </c>
      <c r="G5206" s="6"/>
      <c r="H5206" s="31">
        <f>D5206-F5206</f>
        <v>8300</v>
      </c>
      <c r="I5206" s="6">
        <f>+I5205+G5206-H5206</f>
        <v>1423848.0325000002</v>
      </c>
      <c r="J5206" s="19" t="s">
        <v>6535</v>
      </c>
      <c r="K5206" s="34" t="s">
        <v>5606</v>
      </c>
    </row>
    <row r="5207" spans="1:11" x14ac:dyDescent="0.2">
      <c r="A5207" s="105">
        <v>43770</v>
      </c>
      <c r="B5207" s="7">
        <v>9410</v>
      </c>
      <c r="C5207" s="19" t="s">
        <v>6389</v>
      </c>
      <c r="D5207" s="6">
        <v>15000</v>
      </c>
      <c r="E5207" s="6"/>
      <c r="F5207" s="6">
        <f>E5207*0.05</f>
        <v>0</v>
      </c>
      <c r="G5207" s="6"/>
      <c r="H5207" s="31">
        <f>D5207-F5207</f>
        <v>15000</v>
      </c>
      <c r="I5207" s="6">
        <f>+I5206+G5207-H5207</f>
        <v>1408848.0325000002</v>
      </c>
      <c r="J5207" s="19" t="s">
        <v>6534</v>
      </c>
      <c r="K5207" s="34" t="s">
        <v>5606</v>
      </c>
    </row>
    <row r="5208" spans="1:11" x14ac:dyDescent="0.2">
      <c r="A5208" s="105">
        <v>43770</v>
      </c>
      <c r="B5208" s="7"/>
      <c r="C5208" s="19" t="s">
        <v>5836</v>
      </c>
      <c r="D5208" s="6">
        <v>359819</v>
      </c>
      <c r="E5208" s="6"/>
      <c r="F5208" s="6">
        <f>E5208*0.05</f>
        <v>0</v>
      </c>
      <c r="G5208" s="6"/>
      <c r="H5208" s="31">
        <f>D5208-F5208</f>
        <v>359819</v>
      </c>
      <c r="I5208" s="6">
        <f>+I5207+G5208-H5208</f>
        <v>1049029.0325000002</v>
      </c>
      <c r="J5208" s="19" t="s">
        <v>6533</v>
      </c>
      <c r="K5208" s="34" t="s">
        <v>5606</v>
      </c>
    </row>
    <row r="5209" spans="1:11" x14ac:dyDescent="0.2">
      <c r="A5209" s="105">
        <v>43770</v>
      </c>
      <c r="B5209" s="7">
        <v>9411</v>
      </c>
      <c r="C5209" s="19" t="s">
        <v>4993</v>
      </c>
      <c r="D5209" s="6">
        <v>6600</v>
      </c>
      <c r="E5209" s="6"/>
      <c r="F5209" s="6">
        <f>E5209*0.05</f>
        <v>0</v>
      </c>
      <c r="G5209" s="6"/>
      <c r="H5209" s="31">
        <f>D5209-F5209</f>
        <v>6600</v>
      </c>
      <c r="I5209" s="6">
        <f>+I5208+G5209-H5209</f>
        <v>1042429.0325000002</v>
      </c>
      <c r="J5209" s="19" t="s">
        <v>6390</v>
      </c>
      <c r="K5209" s="34" t="s">
        <v>5606</v>
      </c>
    </row>
    <row r="5210" spans="1:11" x14ac:dyDescent="0.2">
      <c r="A5210" s="105">
        <v>43770</v>
      </c>
      <c r="B5210" s="7">
        <v>9412</v>
      </c>
      <c r="C5210" s="19" t="s">
        <v>6472</v>
      </c>
      <c r="D5210" s="6">
        <v>6600</v>
      </c>
      <c r="E5210" s="6"/>
      <c r="F5210" s="6">
        <f>E5210*0.05</f>
        <v>0</v>
      </c>
      <c r="G5210" s="6"/>
      <c r="H5210" s="31">
        <f>D5210-F5210</f>
        <v>6600</v>
      </c>
      <c r="I5210" s="6">
        <f>+I5209+G5210-H5210</f>
        <v>1035829.0325000002</v>
      </c>
      <c r="J5210" s="19" t="s">
        <v>6532</v>
      </c>
      <c r="K5210" s="34" t="s">
        <v>5606</v>
      </c>
    </row>
    <row r="5211" spans="1:11" x14ac:dyDescent="0.2">
      <c r="A5211" s="105">
        <v>43774</v>
      </c>
      <c r="B5211" s="7">
        <v>9413</v>
      </c>
      <c r="C5211" s="19" t="s">
        <v>6421</v>
      </c>
      <c r="D5211" s="6">
        <v>7000</v>
      </c>
      <c r="E5211" s="6">
        <v>7000</v>
      </c>
      <c r="F5211" s="6">
        <v>700</v>
      </c>
      <c r="G5211" s="6"/>
      <c r="H5211" s="31">
        <f>D5211-F5211</f>
        <v>6300</v>
      </c>
      <c r="I5211" s="6">
        <f>+I5210+G5211-H5211</f>
        <v>1029529.0325000002</v>
      </c>
      <c r="J5211" s="19" t="s">
        <v>6531</v>
      </c>
      <c r="K5211" s="34" t="s">
        <v>5606</v>
      </c>
    </row>
    <row r="5212" spans="1:11" x14ac:dyDescent="0.2">
      <c r="A5212" s="105">
        <v>43774</v>
      </c>
      <c r="B5212" s="7">
        <v>9414</v>
      </c>
      <c r="C5212" s="19" t="s">
        <v>6530</v>
      </c>
      <c r="D5212" s="6">
        <v>4000</v>
      </c>
      <c r="E5212" s="6">
        <v>4000</v>
      </c>
      <c r="F5212" s="6">
        <f>E5212*0.05</f>
        <v>200</v>
      </c>
      <c r="G5212" s="6"/>
      <c r="H5212" s="31">
        <f>D5212-F5212</f>
        <v>3800</v>
      </c>
      <c r="I5212" s="6">
        <f>+I5211+G5212-H5212</f>
        <v>1025729.0325000002</v>
      </c>
      <c r="J5212" s="19" t="s">
        <v>6529</v>
      </c>
      <c r="K5212" s="34" t="s">
        <v>5606</v>
      </c>
    </row>
    <row r="5213" spans="1:11" x14ac:dyDescent="0.2">
      <c r="A5213" s="105">
        <v>43774</v>
      </c>
      <c r="B5213" s="7">
        <v>9415</v>
      </c>
      <c r="C5213" s="19" t="s">
        <v>5567</v>
      </c>
      <c r="D5213" s="6">
        <v>7833.46</v>
      </c>
      <c r="E5213" s="6">
        <v>7833.46</v>
      </c>
      <c r="F5213" s="6">
        <f>E5213*0.05</f>
        <v>391.673</v>
      </c>
      <c r="G5213" s="6"/>
      <c r="H5213" s="31">
        <f>D5213-F5213</f>
        <v>7441.7870000000003</v>
      </c>
      <c r="I5213" s="6">
        <f>+I5212+G5213-H5213</f>
        <v>1018287.2455000002</v>
      </c>
      <c r="J5213" s="19" t="s">
        <v>48</v>
      </c>
      <c r="K5213" s="34" t="s">
        <v>5606</v>
      </c>
    </row>
    <row r="5214" spans="1:11" x14ac:dyDescent="0.2">
      <c r="A5214" s="105">
        <v>43774</v>
      </c>
      <c r="B5214" s="7">
        <v>9416</v>
      </c>
      <c r="C5214" s="19" t="s">
        <v>2921</v>
      </c>
      <c r="D5214" s="6">
        <v>40710</v>
      </c>
      <c r="E5214" s="6">
        <v>40710</v>
      </c>
      <c r="F5214" s="6">
        <f>E5214*0.05</f>
        <v>2035.5</v>
      </c>
      <c r="G5214" s="6"/>
      <c r="H5214" s="31">
        <f>D5214-F5214</f>
        <v>38674.5</v>
      </c>
      <c r="I5214" s="6">
        <f>+I5213+G5214-H5214</f>
        <v>979612.74550000019</v>
      </c>
      <c r="J5214" s="19" t="s">
        <v>5941</v>
      </c>
      <c r="K5214" s="34" t="s">
        <v>5606</v>
      </c>
    </row>
    <row r="5215" spans="1:11" x14ac:dyDescent="0.2">
      <c r="A5215" s="105">
        <v>43774</v>
      </c>
      <c r="B5215" s="7">
        <v>9417</v>
      </c>
      <c r="C5215" s="19" t="s">
        <v>5550</v>
      </c>
      <c r="D5215" s="6">
        <v>54926.879999999997</v>
      </c>
      <c r="E5215" s="6">
        <v>54926.879999999997</v>
      </c>
      <c r="F5215" s="6">
        <f>E5215*0.05</f>
        <v>2746.3440000000001</v>
      </c>
      <c r="G5215" s="6"/>
      <c r="H5215" s="31">
        <f>D5215-F5215</f>
        <v>52180.536</v>
      </c>
      <c r="I5215" s="6">
        <f>+I5214+G5215-H5215</f>
        <v>927432.20950000023</v>
      </c>
      <c r="J5215" s="19" t="s">
        <v>48</v>
      </c>
      <c r="K5215" s="34" t="s">
        <v>5606</v>
      </c>
    </row>
    <row r="5216" spans="1:11" x14ac:dyDescent="0.2">
      <c r="A5216" s="105">
        <v>43775</v>
      </c>
      <c r="B5216" s="7">
        <v>9418</v>
      </c>
      <c r="C5216" s="19" t="s">
        <v>6357</v>
      </c>
      <c r="D5216" s="6">
        <v>43677.72</v>
      </c>
      <c r="E5216" s="6"/>
      <c r="F5216" s="6">
        <f>E5216*0.05</f>
        <v>0</v>
      </c>
      <c r="G5216" s="6"/>
      <c r="H5216" s="31">
        <f>D5216-F5216</f>
        <v>43677.72</v>
      </c>
      <c r="I5216" s="6">
        <f>+I5215+G5216-H5216</f>
        <v>883754.48950000026</v>
      </c>
      <c r="J5216" s="19" t="s">
        <v>6528</v>
      </c>
      <c r="K5216" s="34" t="s">
        <v>5606</v>
      </c>
    </row>
    <row r="5217" spans="1:11" x14ac:dyDescent="0.2">
      <c r="A5217" s="105">
        <v>43775</v>
      </c>
      <c r="B5217" s="7">
        <v>9419</v>
      </c>
      <c r="C5217" s="19" t="s">
        <v>6362</v>
      </c>
      <c r="D5217" s="6">
        <v>21000</v>
      </c>
      <c r="E5217" s="6">
        <v>21000</v>
      </c>
      <c r="F5217" s="6">
        <f>E5217*0.05</f>
        <v>1050</v>
      </c>
      <c r="G5217" s="6"/>
      <c r="H5217" s="31">
        <f>D5217-F5217</f>
        <v>19950</v>
      </c>
      <c r="I5217" s="6">
        <f>+I5216+G5217-H5217</f>
        <v>863804.48950000026</v>
      </c>
      <c r="J5217" s="19" t="s">
        <v>5791</v>
      </c>
      <c r="K5217" s="34" t="s">
        <v>5606</v>
      </c>
    </row>
    <row r="5218" spans="1:11" x14ac:dyDescent="0.2">
      <c r="A5218" s="105">
        <v>43775</v>
      </c>
      <c r="B5218" s="7">
        <v>9420</v>
      </c>
      <c r="C5218" s="19" t="s">
        <v>6362</v>
      </c>
      <c r="D5218" s="6">
        <v>17800</v>
      </c>
      <c r="E5218" s="6">
        <v>17800</v>
      </c>
      <c r="F5218" s="6">
        <f>E5218*0.05</f>
        <v>890</v>
      </c>
      <c r="G5218" s="6"/>
      <c r="H5218" s="31">
        <f>D5218-F5218</f>
        <v>16910</v>
      </c>
      <c r="I5218" s="6">
        <f>+I5217+G5218-H5218</f>
        <v>846894.48950000026</v>
      </c>
      <c r="J5218" s="19" t="s">
        <v>5791</v>
      </c>
      <c r="K5218" s="34" t="s">
        <v>5606</v>
      </c>
    </row>
    <row r="5219" spans="1:11" x14ac:dyDescent="0.2">
      <c r="A5219" s="105">
        <v>43775</v>
      </c>
      <c r="B5219" s="7">
        <v>9421</v>
      </c>
      <c r="C5219" s="19" t="s">
        <v>71</v>
      </c>
      <c r="D5219" s="6">
        <v>57500</v>
      </c>
      <c r="E5219" s="6">
        <v>57500</v>
      </c>
      <c r="F5219" s="6">
        <f>E5219*0.05</f>
        <v>2875</v>
      </c>
      <c r="G5219" s="6"/>
      <c r="H5219" s="31">
        <f>D5219-F5219</f>
        <v>54625</v>
      </c>
      <c r="I5219" s="6">
        <f>+I5218+G5219-H5219</f>
        <v>792269.48950000026</v>
      </c>
      <c r="J5219" s="19" t="s">
        <v>5941</v>
      </c>
      <c r="K5219" s="34" t="s">
        <v>5606</v>
      </c>
    </row>
    <row r="5220" spans="1:11" x14ac:dyDescent="0.2">
      <c r="A5220" s="105">
        <v>43775</v>
      </c>
      <c r="B5220" s="7">
        <v>9422</v>
      </c>
      <c r="C5220" s="19" t="s">
        <v>5790</v>
      </c>
      <c r="D5220" s="6"/>
      <c r="E5220" s="6"/>
      <c r="F5220" s="6">
        <f>E5220*0.05</f>
        <v>0</v>
      </c>
      <c r="G5220" s="6"/>
      <c r="H5220" s="5">
        <f>D5220-F5220</f>
        <v>0</v>
      </c>
      <c r="I5220" s="6">
        <f>+I5219+G5220-H5220</f>
        <v>792269.48950000026</v>
      </c>
      <c r="J5220" s="19" t="s">
        <v>5790</v>
      </c>
      <c r="K5220" s="34" t="s">
        <v>5789</v>
      </c>
    </row>
    <row r="5221" spans="1:11" x14ac:dyDescent="0.2">
      <c r="A5221" s="105">
        <v>43775</v>
      </c>
      <c r="B5221" s="7">
        <v>9423</v>
      </c>
      <c r="C5221" s="19" t="s">
        <v>6527</v>
      </c>
      <c r="D5221" s="6">
        <v>10800</v>
      </c>
      <c r="E5221" s="6">
        <v>10800</v>
      </c>
      <c r="F5221" s="6">
        <v>1080</v>
      </c>
      <c r="G5221" s="6"/>
      <c r="H5221" s="31">
        <f>D5221-F5221</f>
        <v>9720</v>
      </c>
      <c r="I5221" s="6">
        <f>+I5220+G5221-H5221</f>
        <v>782549.48950000026</v>
      </c>
      <c r="J5221" s="19" t="s">
        <v>6526</v>
      </c>
      <c r="K5221" s="34" t="s">
        <v>5606</v>
      </c>
    </row>
    <row r="5222" spans="1:11" x14ac:dyDescent="0.2">
      <c r="A5222" s="105">
        <v>43775</v>
      </c>
      <c r="B5222" s="7">
        <v>9424</v>
      </c>
      <c r="C5222" s="19" t="s">
        <v>6525</v>
      </c>
      <c r="D5222" s="6">
        <v>9600</v>
      </c>
      <c r="E5222" s="6">
        <v>9600</v>
      </c>
      <c r="F5222" s="6">
        <f>E5222*0.05</f>
        <v>480</v>
      </c>
      <c r="G5222" s="6"/>
      <c r="H5222" s="31">
        <f>D5222-F5222</f>
        <v>9120</v>
      </c>
      <c r="I5222" s="6">
        <f>+I5221+G5222-H5222</f>
        <v>773429.48950000026</v>
      </c>
      <c r="J5222" s="19" t="s">
        <v>6524</v>
      </c>
      <c r="K5222" s="34" t="s">
        <v>5606</v>
      </c>
    </row>
    <row r="5223" spans="1:11" x14ac:dyDescent="0.2">
      <c r="A5223" s="105">
        <v>43776</v>
      </c>
      <c r="B5223" s="7">
        <v>9425</v>
      </c>
      <c r="C5223" s="19" t="s">
        <v>6469</v>
      </c>
      <c r="D5223" s="6">
        <v>6600</v>
      </c>
      <c r="E5223" s="6"/>
      <c r="F5223" s="6">
        <f>E5223*0.05</f>
        <v>0</v>
      </c>
      <c r="G5223" s="6"/>
      <c r="H5223" s="31">
        <f>D5223-F5223</f>
        <v>6600</v>
      </c>
      <c r="I5223" s="6">
        <f>+I5222+G5223-H5223</f>
        <v>766829.48950000026</v>
      </c>
      <c r="J5223" s="19" t="s">
        <v>5887</v>
      </c>
      <c r="K5223" s="34" t="s">
        <v>5606</v>
      </c>
    </row>
    <row r="5224" spans="1:11" x14ac:dyDescent="0.2">
      <c r="A5224" s="105">
        <v>43776</v>
      </c>
      <c r="B5224" s="7">
        <v>9426</v>
      </c>
      <c r="C5224" s="19" t="s">
        <v>6291</v>
      </c>
      <c r="D5224" s="6">
        <v>11759</v>
      </c>
      <c r="E5224" s="6">
        <v>11759</v>
      </c>
      <c r="F5224" s="6">
        <f>E5224*0.05</f>
        <v>587.95000000000005</v>
      </c>
      <c r="G5224" s="6"/>
      <c r="H5224" s="31">
        <f>D5224-F5224</f>
        <v>11171.05</v>
      </c>
      <c r="I5224" s="6">
        <f>+I5223+G5224-H5224</f>
        <v>755658.43950000021</v>
      </c>
      <c r="J5224" s="19" t="s">
        <v>22</v>
      </c>
      <c r="K5224" s="34" t="s">
        <v>5606</v>
      </c>
    </row>
    <row r="5225" spans="1:11" x14ac:dyDescent="0.2">
      <c r="A5225" s="105">
        <v>43777</v>
      </c>
      <c r="B5225" s="7">
        <v>9427</v>
      </c>
      <c r="C5225" s="19" t="s">
        <v>105</v>
      </c>
      <c r="D5225" s="6">
        <v>80653.399999999994</v>
      </c>
      <c r="E5225" s="6">
        <v>80653.399999999994</v>
      </c>
      <c r="F5225" s="6">
        <f>E5225*0.05</f>
        <v>4032.67</v>
      </c>
      <c r="G5225" s="6"/>
      <c r="H5225" s="31">
        <f>D5225-F5225</f>
        <v>76620.73</v>
      </c>
      <c r="I5225" s="6">
        <f>+I5224+G5225-H5225</f>
        <v>679037.70950000023</v>
      </c>
      <c r="J5225" s="19" t="s">
        <v>2262</v>
      </c>
      <c r="K5225" s="34" t="s">
        <v>5606</v>
      </c>
    </row>
    <row r="5226" spans="1:11" x14ac:dyDescent="0.2">
      <c r="A5226" s="105">
        <v>43777</v>
      </c>
      <c r="B5226" s="7">
        <v>9428</v>
      </c>
      <c r="C5226" s="19" t="s">
        <v>5929</v>
      </c>
      <c r="D5226" s="6">
        <v>1250</v>
      </c>
      <c r="E5226" s="6"/>
      <c r="F5226" s="6">
        <f>E5226*0.05</f>
        <v>0</v>
      </c>
      <c r="G5226" s="6"/>
      <c r="H5226" s="31">
        <f>D5226-F5226</f>
        <v>1250</v>
      </c>
      <c r="I5226" s="6">
        <f>+I5225+G5226-H5226</f>
        <v>677787.70950000023</v>
      </c>
      <c r="J5226" s="19" t="s">
        <v>6523</v>
      </c>
      <c r="K5226" s="34" t="s">
        <v>5606</v>
      </c>
    </row>
    <row r="5227" spans="1:11" x14ac:dyDescent="0.2">
      <c r="A5227" s="105">
        <v>43777</v>
      </c>
      <c r="B5227" s="7">
        <v>9429</v>
      </c>
      <c r="C5227" s="19" t="s">
        <v>6202</v>
      </c>
      <c r="D5227" s="6">
        <v>750</v>
      </c>
      <c r="E5227" s="6"/>
      <c r="F5227" s="6">
        <f>E5227*0.05</f>
        <v>0</v>
      </c>
      <c r="G5227" s="6"/>
      <c r="H5227" s="31">
        <f>D5227-F5227</f>
        <v>750</v>
      </c>
      <c r="I5227" s="6">
        <f>+I5226+G5227-H5227</f>
        <v>677037.70950000023</v>
      </c>
      <c r="J5227" s="19" t="s">
        <v>6523</v>
      </c>
      <c r="K5227" s="34" t="s">
        <v>5606</v>
      </c>
    </row>
    <row r="5228" spans="1:11" x14ac:dyDescent="0.2">
      <c r="A5228" s="105">
        <v>43777</v>
      </c>
      <c r="B5228" s="7">
        <v>9430</v>
      </c>
      <c r="C5228" s="19" t="s">
        <v>6454</v>
      </c>
      <c r="D5228" s="6">
        <v>2400</v>
      </c>
      <c r="E5228" s="6"/>
      <c r="F5228" s="6">
        <f>E5228*0.05</f>
        <v>0</v>
      </c>
      <c r="G5228" s="6"/>
      <c r="H5228" s="31">
        <f>D5228-F5228</f>
        <v>2400</v>
      </c>
      <c r="I5228" s="6">
        <f>+I5227+G5228-H5228</f>
        <v>674637.70950000023</v>
      </c>
      <c r="J5228" s="19" t="s">
        <v>6523</v>
      </c>
      <c r="K5228" s="34" t="s">
        <v>5606</v>
      </c>
    </row>
    <row r="5229" spans="1:11" x14ac:dyDescent="0.2">
      <c r="A5229" s="105">
        <v>43777</v>
      </c>
      <c r="B5229" s="7">
        <v>9431</v>
      </c>
      <c r="C5229" s="19" t="s">
        <v>5972</v>
      </c>
      <c r="D5229" s="6">
        <v>2700</v>
      </c>
      <c r="E5229" s="6"/>
      <c r="F5229" s="6">
        <f>E5229*0.05</f>
        <v>0</v>
      </c>
      <c r="G5229" s="6"/>
      <c r="H5229" s="31">
        <f>D5229-F5229</f>
        <v>2700</v>
      </c>
      <c r="I5229" s="6">
        <f>+I5228+G5229-H5229</f>
        <v>671937.70950000023</v>
      </c>
      <c r="J5229" s="19" t="s">
        <v>6523</v>
      </c>
      <c r="K5229" s="34" t="s">
        <v>5606</v>
      </c>
    </row>
    <row r="5230" spans="1:11" x14ac:dyDescent="0.2">
      <c r="A5230" s="105">
        <v>43777</v>
      </c>
      <c r="B5230" s="7">
        <v>9432</v>
      </c>
      <c r="C5230" s="19" t="s">
        <v>5975</v>
      </c>
      <c r="D5230" s="6">
        <v>5700</v>
      </c>
      <c r="E5230" s="6"/>
      <c r="F5230" s="6">
        <f>E5230*0.05</f>
        <v>0</v>
      </c>
      <c r="G5230" s="6"/>
      <c r="H5230" s="31">
        <f>D5230-F5230</f>
        <v>5700</v>
      </c>
      <c r="I5230" s="6">
        <f>+I5229+G5230-H5230</f>
        <v>666237.70950000023</v>
      </c>
      <c r="J5230" s="19" t="s">
        <v>6522</v>
      </c>
      <c r="K5230" s="34" t="s">
        <v>5606</v>
      </c>
    </row>
    <row r="5231" spans="1:11" x14ac:dyDescent="0.2">
      <c r="A5231" s="105">
        <v>43777</v>
      </c>
      <c r="B5231" s="7">
        <v>9433</v>
      </c>
      <c r="C5231" s="19" t="s">
        <v>582</v>
      </c>
      <c r="D5231" s="6">
        <v>39744.980000000003</v>
      </c>
      <c r="E5231" s="6">
        <v>33682.78</v>
      </c>
      <c r="F5231" s="6">
        <f>E5231*0.05</f>
        <v>1684.1390000000001</v>
      </c>
      <c r="G5231" s="6"/>
      <c r="H5231" s="31">
        <f>D5231-F5231</f>
        <v>38060.841</v>
      </c>
      <c r="I5231" s="6">
        <f>+I5230+G5231-H5231</f>
        <v>628176.86850000022</v>
      </c>
      <c r="J5231" s="19" t="s">
        <v>6521</v>
      </c>
      <c r="K5231" s="34" t="s">
        <v>5606</v>
      </c>
    </row>
    <row r="5232" spans="1:11" x14ac:dyDescent="0.2">
      <c r="A5232" s="105">
        <v>43777</v>
      </c>
      <c r="B5232" s="7">
        <v>9434</v>
      </c>
      <c r="C5232" s="19" t="s">
        <v>5790</v>
      </c>
      <c r="D5232" s="6"/>
      <c r="E5232" s="6"/>
      <c r="F5232" s="6">
        <f>E5232*0.05</f>
        <v>0</v>
      </c>
      <c r="G5232" s="6"/>
      <c r="H5232" s="5">
        <f>D5232-F5232</f>
        <v>0</v>
      </c>
      <c r="I5232" s="6">
        <f>+I5231+G5232-H5232</f>
        <v>628176.86850000022</v>
      </c>
      <c r="J5232" s="19" t="s">
        <v>5790</v>
      </c>
      <c r="K5232" s="34" t="s">
        <v>5789</v>
      </c>
    </row>
    <row r="5233" spans="1:11" x14ac:dyDescent="0.2">
      <c r="A5233" s="105">
        <v>43777</v>
      </c>
      <c r="B5233" s="7">
        <v>9435</v>
      </c>
      <c r="C5233" s="19" t="s">
        <v>5790</v>
      </c>
      <c r="D5233" s="6"/>
      <c r="E5233" s="6"/>
      <c r="F5233" s="6">
        <f>E5233*0.05</f>
        <v>0</v>
      </c>
      <c r="G5233" s="6"/>
      <c r="H5233" s="5">
        <f>D5233-F5233</f>
        <v>0</v>
      </c>
      <c r="I5233" s="6">
        <f>+I5232+G5233-H5233</f>
        <v>628176.86850000022</v>
      </c>
      <c r="J5233" s="19" t="s">
        <v>5790</v>
      </c>
      <c r="K5233" s="34" t="s">
        <v>5789</v>
      </c>
    </row>
    <row r="5234" spans="1:11" x14ac:dyDescent="0.2">
      <c r="A5234" s="105">
        <v>43777</v>
      </c>
      <c r="B5234" s="7">
        <v>9436</v>
      </c>
      <c r="C5234" s="19" t="s">
        <v>5712</v>
      </c>
      <c r="D5234" s="6">
        <v>1600</v>
      </c>
      <c r="E5234" s="6"/>
      <c r="F5234" s="6">
        <f>E5234*0.05</f>
        <v>0</v>
      </c>
      <c r="G5234" s="6"/>
      <c r="H5234" s="31">
        <f>D5234-F5234</f>
        <v>1600</v>
      </c>
      <c r="I5234" s="6">
        <f>+I5233+G5234-H5234</f>
        <v>626576.86850000022</v>
      </c>
      <c r="J5234" s="19" t="s">
        <v>6519</v>
      </c>
      <c r="K5234" s="34" t="s">
        <v>5606</v>
      </c>
    </row>
    <row r="5235" spans="1:11" x14ac:dyDescent="0.2">
      <c r="A5235" s="105">
        <v>43777</v>
      </c>
      <c r="B5235" s="7">
        <v>9437</v>
      </c>
      <c r="C5235" s="19" t="s">
        <v>5996</v>
      </c>
      <c r="D5235" s="6">
        <v>750</v>
      </c>
      <c r="E5235" s="6"/>
      <c r="F5235" s="6">
        <f>E5235*0.05</f>
        <v>0</v>
      </c>
      <c r="G5235" s="6"/>
      <c r="H5235" s="31">
        <f>D5235-F5235</f>
        <v>750</v>
      </c>
      <c r="I5235" s="6">
        <f>+I5234+G5235-H5235</f>
        <v>625826.86850000022</v>
      </c>
      <c r="J5235" s="19" t="s">
        <v>6519</v>
      </c>
      <c r="K5235" s="34" t="s">
        <v>5606</v>
      </c>
    </row>
    <row r="5236" spans="1:11" x14ac:dyDescent="0.2">
      <c r="A5236" s="105">
        <v>43777</v>
      </c>
      <c r="B5236" s="7">
        <v>9438</v>
      </c>
      <c r="C5236" s="19" t="s">
        <v>5898</v>
      </c>
      <c r="D5236" s="6">
        <v>900</v>
      </c>
      <c r="E5236" s="6"/>
      <c r="F5236" s="6">
        <f>E5236*0.05</f>
        <v>0</v>
      </c>
      <c r="G5236" s="6"/>
      <c r="H5236" s="31">
        <f>D5236-F5236</f>
        <v>900</v>
      </c>
      <c r="I5236" s="6">
        <f>+I5235+G5236-H5236</f>
        <v>624926.86850000022</v>
      </c>
      <c r="J5236" s="19" t="s">
        <v>6519</v>
      </c>
      <c r="K5236" s="34" t="s">
        <v>5606</v>
      </c>
    </row>
    <row r="5237" spans="1:11" x14ac:dyDescent="0.2">
      <c r="A5237" s="105">
        <v>43777</v>
      </c>
      <c r="B5237" s="7">
        <v>9439</v>
      </c>
      <c r="C5237" s="19" t="s">
        <v>6520</v>
      </c>
      <c r="D5237" s="6">
        <v>750</v>
      </c>
      <c r="E5237" s="6"/>
      <c r="F5237" s="6">
        <f>E5237*0.05</f>
        <v>0</v>
      </c>
      <c r="G5237" s="6"/>
      <c r="H5237" s="31">
        <f>D5237-F5237</f>
        <v>750</v>
      </c>
      <c r="I5237" s="6">
        <f>+I5236+G5237-H5237</f>
        <v>624176.86850000022</v>
      </c>
      <c r="J5237" s="19" t="s">
        <v>6519</v>
      </c>
      <c r="K5237" s="34" t="s">
        <v>5606</v>
      </c>
    </row>
    <row r="5238" spans="1:11" x14ac:dyDescent="0.2">
      <c r="A5238" s="105">
        <v>43777</v>
      </c>
      <c r="B5238" s="7">
        <v>9440</v>
      </c>
      <c r="C5238" s="19" t="s">
        <v>6018</v>
      </c>
      <c r="D5238" s="6">
        <v>750</v>
      </c>
      <c r="E5238" s="6"/>
      <c r="F5238" s="6">
        <f>E5238*0.05</f>
        <v>0</v>
      </c>
      <c r="G5238" s="6"/>
      <c r="H5238" s="31">
        <f>D5238-F5238</f>
        <v>750</v>
      </c>
      <c r="I5238" s="6">
        <f>+I5237+G5238-H5238</f>
        <v>623426.86850000022</v>
      </c>
      <c r="J5238" s="19" t="s">
        <v>6519</v>
      </c>
      <c r="K5238" s="34" t="s">
        <v>5606</v>
      </c>
    </row>
    <row r="5239" spans="1:11" x14ac:dyDescent="0.2">
      <c r="A5239" s="105">
        <v>43777</v>
      </c>
      <c r="B5239" s="7">
        <v>9441</v>
      </c>
      <c r="C5239" s="19" t="s">
        <v>3750</v>
      </c>
      <c r="D5239" s="6">
        <v>6000</v>
      </c>
      <c r="E5239" s="6">
        <v>6000</v>
      </c>
      <c r="F5239" s="6">
        <v>600</v>
      </c>
      <c r="G5239" s="6"/>
      <c r="H5239" s="31">
        <f>D5239-F5239</f>
        <v>5400</v>
      </c>
      <c r="I5239" s="6">
        <f>+I5238+G5239-H5239</f>
        <v>618026.86850000022</v>
      </c>
      <c r="J5239" s="19" t="s">
        <v>6518</v>
      </c>
      <c r="K5239" s="34" t="s">
        <v>5606</v>
      </c>
    </row>
    <row r="5240" spans="1:11" x14ac:dyDescent="0.2">
      <c r="A5240" s="105">
        <v>43777</v>
      </c>
      <c r="B5240" s="7" t="s">
        <v>6517</v>
      </c>
      <c r="C5240" s="19" t="s">
        <v>442</v>
      </c>
      <c r="D5240" s="6">
        <v>40267.5</v>
      </c>
      <c r="E5240" s="6">
        <v>34125</v>
      </c>
      <c r="F5240" s="6">
        <f>E5240*0.05</f>
        <v>1706.25</v>
      </c>
      <c r="G5240" s="6"/>
      <c r="H5240" s="31">
        <f>D5240-F5240</f>
        <v>38561.25</v>
      </c>
      <c r="I5240" s="6">
        <f>+I5239+G5240-H5240</f>
        <v>579465.61850000022</v>
      </c>
      <c r="J5240" s="19" t="s">
        <v>441</v>
      </c>
      <c r="K5240" s="34" t="s">
        <v>5606</v>
      </c>
    </row>
    <row r="5241" spans="1:11" x14ac:dyDescent="0.2">
      <c r="A5241" s="105">
        <v>43777</v>
      </c>
      <c r="B5241" s="7" t="s">
        <v>6516</v>
      </c>
      <c r="C5241" s="19" t="s">
        <v>3013</v>
      </c>
      <c r="D5241" s="6">
        <v>9358.64</v>
      </c>
      <c r="E5241" s="6"/>
      <c r="F5241" s="6">
        <f>E5241*0.05</f>
        <v>0</v>
      </c>
      <c r="G5241" s="6"/>
      <c r="H5241" s="31">
        <f>D5241-F5241</f>
        <v>9358.64</v>
      </c>
      <c r="I5241" s="6">
        <f>+I5240+G5241-H5241</f>
        <v>570106.9785000002</v>
      </c>
      <c r="J5241" s="19" t="s">
        <v>5942</v>
      </c>
      <c r="K5241" s="34" t="s">
        <v>5606</v>
      </c>
    </row>
    <row r="5242" spans="1:11" x14ac:dyDescent="0.2">
      <c r="A5242" s="105">
        <v>43777</v>
      </c>
      <c r="B5242" s="7" t="s">
        <v>6515</v>
      </c>
      <c r="C5242" s="19" t="s">
        <v>6063</v>
      </c>
      <c r="D5242" s="6">
        <f>39996.26+16764.65</f>
        <v>56760.91</v>
      </c>
      <c r="E5242" s="6">
        <f>39496.87+15588.01</f>
        <v>55084.880000000005</v>
      </c>
      <c r="F5242" s="6">
        <f>E5242*0.05</f>
        <v>2754.2440000000006</v>
      </c>
      <c r="G5242" s="6"/>
      <c r="H5242" s="31">
        <f>D5242-F5242</f>
        <v>54006.666000000005</v>
      </c>
      <c r="I5242" s="6">
        <f>+I5241+G5242-H5242</f>
        <v>516100.31250000017</v>
      </c>
      <c r="J5242" s="19" t="s">
        <v>2156</v>
      </c>
      <c r="K5242" s="34" t="s">
        <v>5606</v>
      </c>
    </row>
    <row r="5243" spans="1:11" x14ac:dyDescent="0.2">
      <c r="A5243" s="105">
        <v>43777</v>
      </c>
      <c r="B5243" s="7">
        <v>9442</v>
      </c>
      <c r="C5243" s="19" t="s">
        <v>6514</v>
      </c>
      <c r="D5243" s="6">
        <v>10106.700000000001</v>
      </c>
      <c r="E5243" s="6">
        <v>8565</v>
      </c>
      <c r="F5243" s="6">
        <f>E5243*0.05</f>
        <v>428.25</v>
      </c>
      <c r="G5243" s="6"/>
      <c r="H5243" s="31">
        <f>D5243-F5243</f>
        <v>9678.4500000000007</v>
      </c>
      <c r="I5243" s="6">
        <f>+I5242+G5243-H5243</f>
        <v>506421.86250000016</v>
      </c>
      <c r="J5243" s="19" t="s">
        <v>6513</v>
      </c>
      <c r="K5243" s="34" t="s">
        <v>5606</v>
      </c>
    </row>
    <row r="5244" spans="1:11" x14ac:dyDescent="0.2">
      <c r="A5244" s="105">
        <v>43777</v>
      </c>
      <c r="B5244" s="7">
        <v>9443</v>
      </c>
      <c r="C5244" s="19" t="s">
        <v>6077</v>
      </c>
      <c r="D5244" s="6">
        <v>1050</v>
      </c>
      <c r="E5244" s="6"/>
      <c r="F5244" s="6">
        <f>E5244*0.05</f>
        <v>0</v>
      </c>
      <c r="G5244" s="6"/>
      <c r="H5244" s="31">
        <f>D5244-F5244</f>
        <v>1050</v>
      </c>
      <c r="I5244" s="6">
        <f>+I5243+G5244-H5244</f>
        <v>505371.86250000016</v>
      </c>
      <c r="J5244" s="19" t="s">
        <v>6358</v>
      </c>
      <c r="K5244" s="34" t="s">
        <v>5606</v>
      </c>
    </row>
    <row r="5245" spans="1:11" x14ac:dyDescent="0.2">
      <c r="A5245" s="105">
        <v>43780</v>
      </c>
      <c r="B5245" s="7">
        <v>9444</v>
      </c>
      <c r="C5245" s="19" t="s">
        <v>6512</v>
      </c>
      <c r="D5245" s="6">
        <v>17835</v>
      </c>
      <c r="E5245" s="6">
        <v>15114.41</v>
      </c>
      <c r="F5245" s="6">
        <f>E5245*0.05</f>
        <v>755.72050000000002</v>
      </c>
      <c r="G5245" s="6"/>
      <c r="H5245" s="31">
        <f>D5245-F5245</f>
        <v>17079.279500000001</v>
      </c>
      <c r="I5245" s="6">
        <f>+I5244+G5245-H5245</f>
        <v>488292.58300000016</v>
      </c>
      <c r="J5245" s="19" t="s">
        <v>6511</v>
      </c>
      <c r="K5245" s="34" t="s">
        <v>5606</v>
      </c>
    </row>
    <row r="5246" spans="1:11" x14ac:dyDescent="0.2">
      <c r="A5246" s="105">
        <v>43780</v>
      </c>
      <c r="B5246" s="7" t="s">
        <v>6510</v>
      </c>
      <c r="C5246" s="19" t="s">
        <v>2224</v>
      </c>
      <c r="D5246" s="6">
        <f>17000+52500</f>
        <v>69500</v>
      </c>
      <c r="E5246" s="6">
        <f>17000+52500</f>
        <v>69500</v>
      </c>
      <c r="F5246" s="6">
        <f>E5246*0.05</f>
        <v>3475</v>
      </c>
      <c r="G5246" s="6"/>
      <c r="H5246" s="31">
        <f>D5246-F5246</f>
        <v>66025</v>
      </c>
      <c r="I5246" s="6">
        <f>+I5245+G5246-H5246</f>
        <v>422267.58300000016</v>
      </c>
      <c r="J5246" s="19" t="s">
        <v>6509</v>
      </c>
      <c r="K5246" s="34" t="s">
        <v>5606</v>
      </c>
    </row>
    <row r="5247" spans="1:11" x14ac:dyDescent="0.2">
      <c r="A5247" s="105">
        <v>43780</v>
      </c>
      <c r="B5247" s="34" t="s">
        <v>6508</v>
      </c>
      <c r="C5247" s="19" t="s">
        <v>3301</v>
      </c>
      <c r="D5247" s="6">
        <v>38283.86</v>
      </c>
      <c r="E5247" s="6">
        <f>36007.15+1895.11</f>
        <v>37902.26</v>
      </c>
      <c r="F5247" s="6">
        <f>E5247*0.05</f>
        <v>1895.1130000000003</v>
      </c>
      <c r="G5247" s="6"/>
      <c r="H5247" s="31">
        <f>D5247-F5247</f>
        <v>36388.747000000003</v>
      </c>
      <c r="I5247" s="6">
        <f>+I5246+G5247-H5247</f>
        <v>385878.83600000013</v>
      </c>
      <c r="J5247" s="19" t="s">
        <v>48</v>
      </c>
      <c r="K5247" s="34" t="s">
        <v>5606</v>
      </c>
    </row>
    <row r="5248" spans="1:11" x14ac:dyDescent="0.2">
      <c r="A5248" s="105">
        <v>43782</v>
      </c>
      <c r="B5248" s="7">
        <v>9445</v>
      </c>
      <c r="C5248" s="19" t="s">
        <v>6507</v>
      </c>
      <c r="D5248" s="6">
        <v>2400</v>
      </c>
      <c r="E5248" s="6"/>
      <c r="F5248" s="6">
        <f>E5248*0.05</f>
        <v>0</v>
      </c>
      <c r="G5248" s="6"/>
      <c r="H5248" s="31">
        <f>D5248-F5248</f>
        <v>2400</v>
      </c>
      <c r="I5248" s="6">
        <f>+I5247+G5248-H5248</f>
        <v>383478.83600000013</v>
      </c>
      <c r="J5248" s="19" t="s">
        <v>6506</v>
      </c>
      <c r="K5248" s="34" t="s">
        <v>5606</v>
      </c>
    </row>
    <row r="5249" spans="1:11" x14ac:dyDescent="0.2">
      <c r="A5249" s="105">
        <v>43782</v>
      </c>
      <c r="B5249" s="7">
        <v>9446</v>
      </c>
      <c r="C5249" s="19" t="s">
        <v>5929</v>
      </c>
      <c r="D5249" s="6">
        <v>1500</v>
      </c>
      <c r="E5249" s="6"/>
      <c r="F5249" s="6">
        <f>E5249*0.05</f>
        <v>0</v>
      </c>
      <c r="G5249" s="6"/>
      <c r="H5249" s="31">
        <f>D5249-F5249</f>
        <v>1500</v>
      </c>
      <c r="I5249" s="6">
        <f>+I5248+G5249-H5249</f>
        <v>381978.83600000013</v>
      </c>
      <c r="J5249" s="19" t="s">
        <v>6506</v>
      </c>
      <c r="K5249" s="34" t="s">
        <v>5606</v>
      </c>
    </row>
    <row r="5250" spans="1:11" x14ac:dyDescent="0.2">
      <c r="A5250" s="105">
        <v>43782</v>
      </c>
      <c r="B5250" s="7">
        <v>9447</v>
      </c>
      <c r="C5250" s="19" t="s">
        <v>5790</v>
      </c>
      <c r="D5250" s="6"/>
      <c r="E5250" s="6"/>
      <c r="F5250" s="6">
        <f>E5250*0.05</f>
        <v>0</v>
      </c>
      <c r="G5250" s="6"/>
      <c r="H5250" s="5">
        <f>D5250-F5250</f>
        <v>0</v>
      </c>
      <c r="I5250" s="6">
        <f>+I5249+G5250-H5250</f>
        <v>381978.83600000013</v>
      </c>
      <c r="J5250" s="19" t="s">
        <v>5790</v>
      </c>
      <c r="K5250" s="34" t="s">
        <v>5789</v>
      </c>
    </row>
    <row r="5251" spans="1:11" x14ac:dyDescent="0.2">
      <c r="A5251" s="105">
        <v>43782</v>
      </c>
      <c r="B5251" s="7">
        <v>9448</v>
      </c>
      <c r="C5251" s="19" t="s">
        <v>6343</v>
      </c>
      <c r="D5251" s="6">
        <v>1000</v>
      </c>
      <c r="E5251" s="6"/>
      <c r="F5251" s="6">
        <f>E5251*0.05</f>
        <v>0</v>
      </c>
      <c r="G5251" s="6"/>
      <c r="H5251" s="31">
        <f>D5251-F5251</f>
        <v>1000</v>
      </c>
      <c r="I5251" s="6">
        <f>+I5250+G5251-H5251</f>
        <v>380978.83600000013</v>
      </c>
      <c r="J5251" s="19" t="s">
        <v>6505</v>
      </c>
      <c r="K5251" s="34" t="s">
        <v>5606</v>
      </c>
    </row>
    <row r="5252" spans="1:11" x14ac:dyDescent="0.2">
      <c r="A5252" s="105">
        <v>43782</v>
      </c>
      <c r="B5252" s="7">
        <v>9449</v>
      </c>
      <c r="C5252" s="19" t="s">
        <v>6287</v>
      </c>
      <c r="D5252" s="6">
        <v>1000</v>
      </c>
      <c r="E5252" s="6"/>
      <c r="F5252" s="6">
        <f>E5252*0.05</f>
        <v>0</v>
      </c>
      <c r="G5252" s="6"/>
      <c r="H5252" s="31">
        <f>D5252-F5252</f>
        <v>1000</v>
      </c>
      <c r="I5252" s="6">
        <f>+I5251+G5252-H5252</f>
        <v>379978.83600000013</v>
      </c>
      <c r="J5252" s="19" t="s">
        <v>6505</v>
      </c>
      <c r="K5252" s="34" t="s">
        <v>5606</v>
      </c>
    </row>
    <row r="5253" spans="1:11" x14ac:dyDescent="0.2">
      <c r="A5253" s="105">
        <v>43782</v>
      </c>
      <c r="B5253" s="7">
        <v>9450</v>
      </c>
      <c r="C5253" s="19" t="s">
        <v>6180</v>
      </c>
      <c r="D5253" s="6">
        <v>1200</v>
      </c>
      <c r="E5253" s="6"/>
      <c r="F5253" s="6">
        <f>E5253*0.05</f>
        <v>0</v>
      </c>
      <c r="G5253" s="6"/>
      <c r="H5253" s="31">
        <f>D5253-F5253</f>
        <v>1200</v>
      </c>
      <c r="I5253" s="6">
        <f>+I5252+G5253-H5253</f>
        <v>378778.83600000013</v>
      </c>
      <c r="J5253" s="19" t="s">
        <v>6505</v>
      </c>
      <c r="K5253" s="34" t="s">
        <v>5606</v>
      </c>
    </row>
    <row r="5254" spans="1:11" x14ac:dyDescent="0.2">
      <c r="A5254" s="105">
        <v>43782</v>
      </c>
      <c r="B5254" s="7">
        <v>9451</v>
      </c>
      <c r="C5254" s="19" t="s">
        <v>6060</v>
      </c>
      <c r="D5254" s="6">
        <v>1200</v>
      </c>
      <c r="E5254" s="6"/>
      <c r="F5254" s="6">
        <f>E5254*0.05</f>
        <v>0</v>
      </c>
      <c r="G5254" s="6"/>
      <c r="H5254" s="31">
        <f>D5254-F5254</f>
        <v>1200</v>
      </c>
      <c r="I5254" s="6">
        <f>+I5253+G5254-H5254</f>
        <v>377578.83600000013</v>
      </c>
      <c r="J5254" s="19" t="s">
        <v>6505</v>
      </c>
      <c r="K5254" s="34" t="s">
        <v>5606</v>
      </c>
    </row>
    <row r="5255" spans="1:11" x14ac:dyDescent="0.2">
      <c r="A5255" s="105">
        <v>43782</v>
      </c>
      <c r="B5255" s="7">
        <v>9452</v>
      </c>
      <c r="C5255" s="19" t="s">
        <v>5567</v>
      </c>
      <c r="D5255" s="6">
        <v>22056.65</v>
      </c>
      <c r="E5255" s="6">
        <v>22056.65</v>
      </c>
      <c r="F5255" s="6">
        <f>E5255*0.05</f>
        <v>1102.8325000000002</v>
      </c>
      <c r="G5255" s="6"/>
      <c r="H5255" s="31">
        <f>D5255-F5255</f>
        <v>20953.817500000001</v>
      </c>
      <c r="I5255" s="6">
        <f>+I5254+G5255-H5255</f>
        <v>356625.01850000012</v>
      </c>
      <c r="J5255" s="19" t="s">
        <v>48</v>
      </c>
      <c r="K5255" s="34" t="s">
        <v>5606</v>
      </c>
    </row>
    <row r="5256" spans="1:11" x14ac:dyDescent="0.2">
      <c r="A5256" s="105">
        <v>43782</v>
      </c>
      <c r="B5256" s="7">
        <v>9453</v>
      </c>
      <c r="C5256" s="19" t="s">
        <v>5550</v>
      </c>
      <c r="D5256" s="6">
        <v>34420.51</v>
      </c>
      <c r="E5256" s="6">
        <v>34420.51</v>
      </c>
      <c r="F5256" s="6">
        <f>E5256*0.05</f>
        <v>1721.0255000000002</v>
      </c>
      <c r="G5256" s="6"/>
      <c r="H5256" s="31">
        <f>D5256-F5256</f>
        <v>32699.484500000002</v>
      </c>
      <c r="I5256" s="6">
        <f>+I5255+G5256-H5256</f>
        <v>323925.5340000001</v>
      </c>
      <c r="J5256" s="19" t="s">
        <v>48</v>
      </c>
      <c r="K5256" s="34" t="s">
        <v>5606</v>
      </c>
    </row>
    <row r="5257" spans="1:11" x14ac:dyDescent="0.2">
      <c r="A5257" s="105">
        <v>43782</v>
      </c>
      <c r="B5257" s="7">
        <v>9454</v>
      </c>
      <c r="C5257" s="19" t="s">
        <v>5871</v>
      </c>
      <c r="D5257" s="6">
        <v>36190</v>
      </c>
      <c r="E5257" s="6">
        <v>36190</v>
      </c>
      <c r="F5257" s="6">
        <f>E5257*0.05</f>
        <v>1809.5</v>
      </c>
      <c r="G5257" s="6"/>
      <c r="H5257" s="31">
        <f>D5257-F5257</f>
        <v>34380.5</v>
      </c>
      <c r="I5257" s="6">
        <f>+I5256+G5257-H5257</f>
        <v>289545.0340000001</v>
      </c>
      <c r="J5257" s="19" t="s">
        <v>6504</v>
      </c>
      <c r="K5257" s="34" t="s">
        <v>5606</v>
      </c>
    </row>
    <row r="5258" spans="1:11" x14ac:dyDescent="0.2">
      <c r="A5258" s="105">
        <v>43782</v>
      </c>
      <c r="B5258" s="7">
        <v>9455</v>
      </c>
      <c r="C5258" s="19" t="s">
        <v>6503</v>
      </c>
      <c r="D5258" s="6">
        <v>10575</v>
      </c>
      <c r="E5258" s="6">
        <v>10575</v>
      </c>
      <c r="F5258" s="6">
        <f>E5258*0.05</f>
        <v>528.75</v>
      </c>
      <c r="G5258" s="6"/>
      <c r="H5258" s="31">
        <f>D5258-F5258</f>
        <v>10046.25</v>
      </c>
      <c r="I5258" s="6">
        <f>+I5257+G5258-H5258</f>
        <v>279498.7840000001</v>
      </c>
      <c r="J5258" s="19" t="s">
        <v>1973</v>
      </c>
      <c r="K5258" s="34" t="s">
        <v>5606</v>
      </c>
    </row>
    <row r="5259" spans="1:11" x14ac:dyDescent="0.2">
      <c r="A5259" s="105">
        <v>43782</v>
      </c>
      <c r="B5259" s="7">
        <v>9456</v>
      </c>
      <c r="C5259" s="19" t="s">
        <v>6226</v>
      </c>
      <c r="D5259" s="6">
        <v>14721</v>
      </c>
      <c r="E5259" s="6">
        <v>14721</v>
      </c>
      <c r="F5259" s="6">
        <f>E5259*0.05</f>
        <v>736.05000000000007</v>
      </c>
      <c r="G5259" s="6"/>
      <c r="H5259" s="107">
        <f>D5259-F5259</f>
        <v>13984.95</v>
      </c>
      <c r="I5259" s="6">
        <f>+I5258+G5259-H5259</f>
        <v>265513.83400000009</v>
      </c>
      <c r="J5259" s="19" t="s">
        <v>6502</v>
      </c>
      <c r="K5259" s="34" t="s">
        <v>5606</v>
      </c>
    </row>
    <row r="5260" spans="1:11" x14ac:dyDescent="0.2">
      <c r="A5260" s="105">
        <v>43782</v>
      </c>
      <c r="B5260" s="7">
        <v>9457</v>
      </c>
      <c r="C5260" s="19" t="s">
        <v>6310</v>
      </c>
      <c r="D5260" s="6">
        <v>19910</v>
      </c>
      <c r="E5260" s="6">
        <v>16872.88</v>
      </c>
      <c r="F5260" s="6">
        <f>E5260*0.05</f>
        <v>843.64400000000012</v>
      </c>
      <c r="G5260" s="6"/>
      <c r="H5260" s="31">
        <f>D5260-F5260</f>
        <v>19066.356</v>
      </c>
      <c r="I5260" s="6">
        <f>+I5259+G5260-H5260</f>
        <v>246447.47800000009</v>
      </c>
      <c r="J5260" s="19" t="s">
        <v>6501</v>
      </c>
      <c r="K5260" s="34" t="s">
        <v>5606</v>
      </c>
    </row>
    <row r="5261" spans="1:11" x14ac:dyDescent="0.2">
      <c r="A5261" s="105">
        <v>43784</v>
      </c>
      <c r="B5261" s="7">
        <v>9458</v>
      </c>
      <c r="C5261" s="19" t="s">
        <v>5898</v>
      </c>
      <c r="D5261" s="6">
        <v>1800</v>
      </c>
      <c r="E5261" s="6"/>
      <c r="F5261" s="6">
        <f>E5261*0.05</f>
        <v>0</v>
      </c>
      <c r="G5261" s="6"/>
      <c r="H5261" s="31">
        <f>D5261-F5261</f>
        <v>1800</v>
      </c>
      <c r="I5261" s="6">
        <f>+I5260+G5261-H5261</f>
        <v>244647.47800000009</v>
      </c>
      <c r="J5261" s="19" t="s">
        <v>6500</v>
      </c>
      <c r="K5261" s="34" t="s">
        <v>5606</v>
      </c>
    </row>
    <row r="5262" spans="1:11" x14ac:dyDescent="0.2">
      <c r="A5262" s="105">
        <v>43784</v>
      </c>
      <c r="B5262" s="7">
        <v>9459</v>
      </c>
      <c r="C5262" s="19" t="s">
        <v>6039</v>
      </c>
      <c r="D5262" s="6">
        <v>5510</v>
      </c>
      <c r="E5262" s="6"/>
      <c r="F5262" s="6">
        <f>E5262*0.05</f>
        <v>0</v>
      </c>
      <c r="G5262" s="6"/>
      <c r="H5262" s="31">
        <f>D5262-F5262</f>
        <v>5510</v>
      </c>
      <c r="I5262" s="6">
        <f>+I5261+G5262-H5262</f>
        <v>239137.47800000009</v>
      </c>
      <c r="J5262" s="19" t="s">
        <v>6499</v>
      </c>
      <c r="K5262" s="34" t="s">
        <v>5606</v>
      </c>
    </row>
    <row r="5263" spans="1:11" x14ac:dyDescent="0.2">
      <c r="A5263" s="105">
        <v>43784</v>
      </c>
      <c r="B5263" s="7">
        <v>9460</v>
      </c>
      <c r="C5263" s="19" t="s">
        <v>5592</v>
      </c>
      <c r="D5263" s="6">
        <v>40730.129999999997</v>
      </c>
      <c r="E5263" s="6">
        <v>40730.129999999997</v>
      </c>
      <c r="F5263" s="6">
        <f>E5263*0.05</f>
        <v>2036.5065</v>
      </c>
      <c r="G5263" s="6"/>
      <c r="H5263" s="5">
        <f>D5263-F5263</f>
        <v>38693.623499999994</v>
      </c>
      <c r="I5263" s="6">
        <f>+I5262+G5263-H5263</f>
        <v>200443.8545000001</v>
      </c>
      <c r="J5263" s="19" t="s">
        <v>4222</v>
      </c>
      <c r="K5263" s="87" t="s">
        <v>5789</v>
      </c>
    </row>
    <row r="5264" spans="1:11" x14ac:dyDescent="0.2">
      <c r="A5264" s="105">
        <v>43784</v>
      </c>
      <c r="B5264" s="7">
        <v>9461</v>
      </c>
      <c r="C5264" s="19" t="s">
        <v>5972</v>
      </c>
      <c r="D5264" s="6">
        <v>2250</v>
      </c>
      <c r="E5264" s="6"/>
      <c r="F5264" s="6">
        <f>E5264*0.05</f>
        <v>0</v>
      </c>
      <c r="G5264" s="5"/>
      <c r="H5264" s="31">
        <f>D5264-F5264</f>
        <v>2250</v>
      </c>
      <c r="I5264" s="6">
        <f>+I5263+G5264-H5264</f>
        <v>198193.8545000001</v>
      </c>
      <c r="J5264" s="19" t="s">
        <v>6498</v>
      </c>
      <c r="K5264" s="34" t="s">
        <v>5606</v>
      </c>
    </row>
    <row r="5265" spans="1:11" x14ac:dyDescent="0.2">
      <c r="A5265" s="105">
        <v>43787</v>
      </c>
      <c r="B5265" s="34" t="s">
        <v>6497</v>
      </c>
      <c r="C5265" s="20" t="s">
        <v>3013</v>
      </c>
      <c r="D5265" s="6">
        <f>14006.8+4476</f>
        <v>18482.8</v>
      </c>
      <c r="E5265" s="6">
        <v>18482.8</v>
      </c>
      <c r="F5265" s="6">
        <v>954.14</v>
      </c>
      <c r="G5265" s="5"/>
      <c r="H5265" s="31">
        <f>D5265-F5265</f>
        <v>17528.66</v>
      </c>
      <c r="I5265" s="6">
        <f>+I5264+G5265-H5265</f>
        <v>180665.1945000001</v>
      </c>
      <c r="J5265" s="20" t="s">
        <v>5942</v>
      </c>
      <c r="K5265" s="34" t="s">
        <v>5606</v>
      </c>
    </row>
    <row r="5266" spans="1:11" x14ac:dyDescent="0.2">
      <c r="A5266" s="105">
        <v>43787</v>
      </c>
      <c r="B5266" s="7">
        <v>130368</v>
      </c>
      <c r="C5266" s="19" t="s">
        <v>6398</v>
      </c>
      <c r="D5266" s="6"/>
      <c r="E5266" s="6"/>
      <c r="F5266" s="6">
        <f>E5266*0.05</f>
        <v>0</v>
      </c>
      <c r="G5266" s="31">
        <v>3500</v>
      </c>
      <c r="H5266" s="5">
        <f>D5266-F5266</f>
        <v>0</v>
      </c>
      <c r="I5266" s="6">
        <f>+I5265+G5266-H5266</f>
        <v>184165.1945000001</v>
      </c>
      <c r="J5266" s="19"/>
      <c r="K5266" s="7"/>
    </row>
    <row r="5267" spans="1:11" x14ac:dyDescent="0.2">
      <c r="A5267" s="105">
        <v>43787</v>
      </c>
      <c r="B5267" s="7">
        <v>9462</v>
      </c>
      <c r="C5267" s="19" t="s">
        <v>5712</v>
      </c>
      <c r="D5267" s="6">
        <v>1050</v>
      </c>
      <c r="E5267" s="6"/>
      <c r="F5267" s="6">
        <f>E5267*0.05</f>
        <v>0</v>
      </c>
      <c r="G5267" s="5"/>
      <c r="H5267" s="31">
        <f>D5267-F5267</f>
        <v>1050</v>
      </c>
      <c r="I5267" s="6">
        <f>+I5266+G5267-H5267</f>
        <v>183115.1945000001</v>
      </c>
      <c r="J5267" s="19" t="s">
        <v>6496</v>
      </c>
      <c r="K5267" s="34" t="s">
        <v>5606</v>
      </c>
    </row>
    <row r="5268" spans="1:11" x14ac:dyDescent="0.2">
      <c r="A5268" s="105">
        <v>43787</v>
      </c>
      <c r="B5268" s="7">
        <v>9463</v>
      </c>
      <c r="C5268" s="19" t="s">
        <v>6389</v>
      </c>
      <c r="D5268" s="6">
        <v>900</v>
      </c>
      <c r="E5268" s="6"/>
      <c r="F5268" s="6">
        <f>E5268*0.05</f>
        <v>0</v>
      </c>
      <c r="G5268" s="5"/>
      <c r="H5268" s="31">
        <f>D5268-F5268</f>
        <v>900</v>
      </c>
      <c r="I5268" s="6">
        <f>+I5267+G5268-H5268</f>
        <v>182215.1945000001</v>
      </c>
      <c r="J5268" s="19" t="s">
        <v>6496</v>
      </c>
      <c r="K5268" s="34" t="s">
        <v>5606</v>
      </c>
    </row>
    <row r="5269" spans="1:11" x14ac:dyDescent="0.2">
      <c r="A5269" s="105">
        <v>43787</v>
      </c>
      <c r="B5269" s="7">
        <v>9464</v>
      </c>
      <c r="C5269" s="19" t="s">
        <v>4993</v>
      </c>
      <c r="D5269" s="6">
        <v>3403.5</v>
      </c>
      <c r="E5269" s="6"/>
      <c r="F5269" s="6">
        <f>E5269*0.05</f>
        <v>0</v>
      </c>
      <c r="G5269" s="5"/>
      <c r="H5269" s="31">
        <f>D5269-F5269</f>
        <v>3403.5</v>
      </c>
      <c r="I5269" s="6">
        <f>+I5268+G5269-H5269</f>
        <v>178811.6945000001</v>
      </c>
      <c r="J5269" s="19" t="s">
        <v>6185</v>
      </c>
      <c r="K5269" s="34" t="s">
        <v>5606</v>
      </c>
    </row>
    <row r="5270" spans="1:11" x14ac:dyDescent="0.2">
      <c r="A5270" s="105">
        <v>43787</v>
      </c>
      <c r="B5270" s="7">
        <v>90628</v>
      </c>
      <c r="C5270" s="19" t="s">
        <v>3515</v>
      </c>
      <c r="D5270" s="6"/>
      <c r="E5270" s="6"/>
      <c r="F5270" s="6">
        <f>E5270*0.05</f>
        <v>0</v>
      </c>
      <c r="G5270" s="31">
        <v>6050</v>
      </c>
      <c r="H5270" s="5">
        <f>D5270-F5270</f>
        <v>0</v>
      </c>
      <c r="I5270" s="6">
        <f>+I5269+G5270-H5270</f>
        <v>184861.6945000001</v>
      </c>
      <c r="J5270" s="19"/>
      <c r="K5270" s="7"/>
    </row>
    <row r="5271" spans="1:11" x14ac:dyDescent="0.2">
      <c r="A5271" s="105">
        <v>43788</v>
      </c>
      <c r="B5271" s="7">
        <v>9465</v>
      </c>
      <c r="C5271" s="19" t="s">
        <v>5790</v>
      </c>
      <c r="D5271" s="6"/>
      <c r="E5271" s="6"/>
      <c r="F5271" s="6">
        <f>E5271*0.05</f>
        <v>0</v>
      </c>
      <c r="G5271" s="5"/>
      <c r="H5271" s="5">
        <f>D5271-F5271</f>
        <v>0</v>
      </c>
      <c r="I5271" s="6">
        <f>+I5270+G5271-H5271</f>
        <v>184861.6945000001</v>
      </c>
      <c r="J5271" s="19" t="s">
        <v>5790</v>
      </c>
      <c r="K5271" s="34" t="s">
        <v>5789</v>
      </c>
    </row>
    <row r="5272" spans="1:11" x14ac:dyDescent="0.2">
      <c r="A5272" s="105">
        <v>43788</v>
      </c>
      <c r="B5272" s="7">
        <v>9466</v>
      </c>
      <c r="C5272" s="19" t="s">
        <v>126</v>
      </c>
      <c r="D5272" s="6">
        <v>12255</v>
      </c>
      <c r="E5272" s="6">
        <v>12255</v>
      </c>
      <c r="F5272" s="6">
        <f>E5272*0.05</f>
        <v>612.75</v>
      </c>
      <c r="G5272" s="5"/>
      <c r="H5272" s="31">
        <f>D5272-F5272</f>
        <v>11642.25</v>
      </c>
      <c r="I5272" s="6">
        <f>+I5271+G5272-H5272</f>
        <v>173219.4445000001</v>
      </c>
      <c r="J5272" s="19" t="s">
        <v>6495</v>
      </c>
      <c r="K5272" s="34" t="s">
        <v>5606</v>
      </c>
    </row>
    <row r="5273" spans="1:11" x14ac:dyDescent="0.2">
      <c r="A5273" s="105">
        <v>43789</v>
      </c>
      <c r="B5273" s="7">
        <v>9467</v>
      </c>
      <c r="C5273" s="19" t="s">
        <v>6494</v>
      </c>
      <c r="D5273" s="6">
        <v>1250</v>
      </c>
      <c r="E5273" s="6">
        <v>1250</v>
      </c>
      <c r="F5273" s="6">
        <f>E5273*0.05</f>
        <v>62.5</v>
      </c>
      <c r="G5273" s="5"/>
      <c r="H5273" s="31">
        <f>D5273-F5273</f>
        <v>1187.5</v>
      </c>
      <c r="I5273" s="6">
        <f>+I5272+G5273-H5273</f>
        <v>172031.9445000001</v>
      </c>
      <c r="J5273" s="19" t="s">
        <v>6493</v>
      </c>
      <c r="K5273" s="34" t="s">
        <v>5606</v>
      </c>
    </row>
    <row r="5274" spans="1:11" x14ac:dyDescent="0.2">
      <c r="A5274" s="105">
        <v>43789</v>
      </c>
      <c r="B5274" s="7">
        <v>9468</v>
      </c>
      <c r="C5274" s="19" t="s">
        <v>6492</v>
      </c>
      <c r="D5274" s="6">
        <v>4000</v>
      </c>
      <c r="E5274" s="6">
        <v>4000</v>
      </c>
      <c r="F5274" s="6">
        <v>400</v>
      </c>
      <c r="G5274" s="5"/>
      <c r="H5274" s="31">
        <f>D5274-F5274</f>
        <v>3600</v>
      </c>
      <c r="I5274" s="6">
        <f>+I5273+G5274-H5274</f>
        <v>168431.9445000001</v>
      </c>
      <c r="J5274" s="19" t="s">
        <v>6491</v>
      </c>
      <c r="K5274" s="34" t="s">
        <v>5606</v>
      </c>
    </row>
    <row r="5275" spans="1:11" x14ac:dyDescent="0.2">
      <c r="A5275" s="105">
        <v>43789</v>
      </c>
      <c r="B5275" s="7">
        <v>9469</v>
      </c>
      <c r="C5275" s="19" t="s">
        <v>6490</v>
      </c>
      <c r="D5275" s="6">
        <v>6000</v>
      </c>
      <c r="E5275" s="6">
        <v>6000</v>
      </c>
      <c r="F5275" s="6">
        <v>600</v>
      </c>
      <c r="G5275" s="6"/>
      <c r="H5275" s="31">
        <f>D5275-F5275</f>
        <v>5400</v>
      </c>
      <c r="I5275" s="6">
        <f>+I5274+G5275-H5275</f>
        <v>163031.9445000001</v>
      </c>
      <c r="J5275" s="19" t="s">
        <v>6489</v>
      </c>
      <c r="K5275" s="34" t="s">
        <v>5606</v>
      </c>
    </row>
    <row r="5276" spans="1:11" x14ac:dyDescent="0.2">
      <c r="A5276" s="105">
        <v>43789</v>
      </c>
      <c r="B5276" s="7">
        <v>9470</v>
      </c>
      <c r="C5276" s="19" t="s">
        <v>5550</v>
      </c>
      <c r="D5276" s="6">
        <v>56740.28</v>
      </c>
      <c r="E5276" s="6">
        <v>56740.28</v>
      </c>
      <c r="F5276" s="6">
        <f>E5276*0.05</f>
        <v>2837.0140000000001</v>
      </c>
      <c r="G5276" s="6"/>
      <c r="H5276" s="31">
        <f>D5276-F5276</f>
        <v>53903.265999999996</v>
      </c>
      <c r="I5276" s="6">
        <f>+I5275+G5276-H5276</f>
        <v>109128.6785000001</v>
      </c>
      <c r="J5276" s="19" t="s">
        <v>48</v>
      </c>
      <c r="K5276" s="34" t="s">
        <v>5606</v>
      </c>
    </row>
    <row r="5277" spans="1:11" x14ac:dyDescent="0.2">
      <c r="A5277" s="105">
        <v>43789</v>
      </c>
      <c r="B5277" s="7">
        <v>9471</v>
      </c>
      <c r="C5277" s="19" t="s">
        <v>5790</v>
      </c>
      <c r="D5277" s="6"/>
      <c r="E5277" s="6"/>
      <c r="F5277" s="6">
        <f>E5277*0.05</f>
        <v>0</v>
      </c>
      <c r="G5277" s="6"/>
      <c r="H5277" s="5">
        <f>D5277-F5277</f>
        <v>0</v>
      </c>
      <c r="I5277" s="6">
        <f>+I5276+G5277-H5277</f>
        <v>109128.6785000001</v>
      </c>
      <c r="J5277" s="19" t="s">
        <v>5790</v>
      </c>
      <c r="K5277" s="34" t="s">
        <v>5789</v>
      </c>
    </row>
    <row r="5278" spans="1:11" x14ac:dyDescent="0.2">
      <c r="A5278" s="105">
        <v>43794</v>
      </c>
      <c r="B5278" s="7">
        <v>9472</v>
      </c>
      <c r="C5278" s="19" t="s">
        <v>105</v>
      </c>
      <c r="D5278" s="6">
        <v>25000</v>
      </c>
      <c r="E5278" s="6">
        <v>25000</v>
      </c>
      <c r="F5278" s="6">
        <f>E5278*0.05</f>
        <v>1250</v>
      </c>
      <c r="G5278" s="6"/>
      <c r="H5278" s="31">
        <f>D5278-F5278</f>
        <v>23750</v>
      </c>
      <c r="I5278" s="6">
        <f>+I5277+G5278-H5278</f>
        <v>85378.678500000096</v>
      </c>
      <c r="J5278" s="19" t="s">
        <v>2262</v>
      </c>
      <c r="K5278" s="34" t="s">
        <v>5606</v>
      </c>
    </row>
    <row r="5279" spans="1:11" x14ac:dyDescent="0.2">
      <c r="A5279" s="105">
        <v>43794</v>
      </c>
      <c r="B5279" s="7">
        <v>9473</v>
      </c>
      <c r="C5279" s="19" t="s">
        <v>6488</v>
      </c>
      <c r="D5279" s="6">
        <v>21000</v>
      </c>
      <c r="E5279" s="6">
        <v>21000</v>
      </c>
      <c r="F5279" s="6">
        <f>E5279*0.05</f>
        <v>1050</v>
      </c>
      <c r="G5279" s="6"/>
      <c r="H5279" s="31">
        <f>D5279-F5279</f>
        <v>19950</v>
      </c>
      <c r="I5279" s="6">
        <f>+I5278+G5279-H5279</f>
        <v>65428.678500000096</v>
      </c>
      <c r="J5279" s="19" t="s">
        <v>6487</v>
      </c>
      <c r="K5279" s="34" t="s">
        <v>5789</v>
      </c>
    </row>
    <row r="5280" spans="1:11" x14ac:dyDescent="0.2">
      <c r="A5280" s="105">
        <v>43795</v>
      </c>
      <c r="B5280" s="7">
        <v>9474</v>
      </c>
      <c r="C5280" s="19" t="s">
        <v>6486</v>
      </c>
      <c r="D5280" s="6">
        <v>5000</v>
      </c>
      <c r="E5280" s="6">
        <v>5000</v>
      </c>
      <c r="F5280" s="6">
        <v>500</v>
      </c>
      <c r="G5280" s="6"/>
      <c r="H5280" s="31">
        <f>D5280-F5280</f>
        <v>4500</v>
      </c>
      <c r="I5280" s="6">
        <f>+I5279+G5280-H5280</f>
        <v>60928.678500000096</v>
      </c>
      <c r="J5280" s="19" t="s">
        <v>6485</v>
      </c>
      <c r="K5280" s="34" t="s">
        <v>5789</v>
      </c>
    </row>
    <row r="5281" spans="1:11" x14ac:dyDescent="0.2">
      <c r="A5281" s="105">
        <v>43795</v>
      </c>
      <c r="B5281" s="7">
        <v>9475</v>
      </c>
      <c r="C5281" s="19" t="s">
        <v>6484</v>
      </c>
      <c r="D5281" s="6">
        <v>2714</v>
      </c>
      <c r="E5281" s="6">
        <v>2714</v>
      </c>
      <c r="F5281" s="6">
        <f>E5281*0.05</f>
        <v>135.70000000000002</v>
      </c>
      <c r="G5281" s="6"/>
      <c r="H5281" s="31">
        <f>D5281-F5281</f>
        <v>2578.3000000000002</v>
      </c>
      <c r="I5281" s="6">
        <f>+I5280+G5281-H5281</f>
        <v>58350.378500000093</v>
      </c>
      <c r="J5281" s="19" t="s">
        <v>6483</v>
      </c>
      <c r="K5281" s="34" t="s">
        <v>5789</v>
      </c>
    </row>
    <row r="5282" spans="1:11" x14ac:dyDescent="0.2">
      <c r="A5282" s="105">
        <v>43795</v>
      </c>
      <c r="B5282" s="7">
        <v>9476</v>
      </c>
      <c r="C5282" s="19" t="s">
        <v>5898</v>
      </c>
      <c r="D5282" s="6">
        <v>900</v>
      </c>
      <c r="E5282" s="6"/>
      <c r="F5282" s="6">
        <f>E5282*0.05</f>
        <v>0</v>
      </c>
      <c r="G5282" s="6"/>
      <c r="H5282" s="31">
        <f>D5282-F5282</f>
        <v>900</v>
      </c>
      <c r="I5282" s="6">
        <f>+I5281+G5282-H5282</f>
        <v>57450.378500000093</v>
      </c>
      <c r="J5282" s="19" t="s">
        <v>6059</v>
      </c>
      <c r="K5282" s="34" t="s">
        <v>5789</v>
      </c>
    </row>
    <row r="5283" spans="1:11" x14ac:dyDescent="0.2">
      <c r="A5283" s="105">
        <v>43795</v>
      </c>
      <c r="B5283" s="7">
        <v>9477</v>
      </c>
      <c r="C5283" s="19" t="s">
        <v>6060</v>
      </c>
      <c r="D5283" s="6">
        <v>900</v>
      </c>
      <c r="E5283" s="6"/>
      <c r="F5283" s="6">
        <f>E5283*0.05</f>
        <v>0</v>
      </c>
      <c r="G5283" s="6"/>
      <c r="H5283" s="31">
        <f>D5283-F5283</f>
        <v>900</v>
      </c>
      <c r="I5283" s="6">
        <f>+I5282+G5283-H5283</f>
        <v>56550.378500000093</v>
      </c>
      <c r="J5283" s="19" t="s">
        <v>6059</v>
      </c>
      <c r="K5283" s="34" t="s">
        <v>5606</v>
      </c>
    </row>
    <row r="5284" spans="1:11" x14ac:dyDescent="0.2">
      <c r="A5284" s="105">
        <v>43795</v>
      </c>
      <c r="B5284" s="7">
        <v>9478</v>
      </c>
      <c r="C5284" s="19" t="s">
        <v>6202</v>
      </c>
      <c r="D5284" s="6">
        <v>750</v>
      </c>
      <c r="E5284" s="6"/>
      <c r="F5284" s="6">
        <f>E5284*0.05</f>
        <v>0</v>
      </c>
      <c r="G5284" s="6"/>
      <c r="H5284" s="31">
        <f>D5284-F5284</f>
        <v>750</v>
      </c>
      <c r="I5284" s="6">
        <f>+I5283+G5284-H5284</f>
        <v>55800.378500000093</v>
      </c>
      <c r="J5284" s="19" t="s">
        <v>6059</v>
      </c>
      <c r="K5284" s="34" t="s">
        <v>5606</v>
      </c>
    </row>
    <row r="5285" spans="1:11" x14ac:dyDescent="0.2">
      <c r="A5285" s="105">
        <v>43795</v>
      </c>
      <c r="B5285" s="7">
        <v>9479</v>
      </c>
      <c r="C5285" s="19" t="s">
        <v>6018</v>
      </c>
      <c r="D5285" s="6">
        <v>750</v>
      </c>
      <c r="E5285" s="6"/>
      <c r="F5285" s="6">
        <f>E5285*0.05</f>
        <v>0</v>
      </c>
      <c r="G5285" s="6"/>
      <c r="H5285" s="31">
        <f>D5285-F5285</f>
        <v>750</v>
      </c>
      <c r="I5285" s="6">
        <f>+I5284+G5285-H5285</f>
        <v>55050.378500000093</v>
      </c>
      <c r="J5285" s="19" t="s">
        <v>6059</v>
      </c>
      <c r="K5285" s="34" t="s">
        <v>5606</v>
      </c>
    </row>
    <row r="5286" spans="1:11" x14ac:dyDescent="0.2">
      <c r="A5286" s="105">
        <v>43796</v>
      </c>
      <c r="B5286" s="7">
        <v>9480</v>
      </c>
      <c r="C5286" s="19" t="s">
        <v>6482</v>
      </c>
      <c r="D5286" s="6">
        <v>3780</v>
      </c>
      <c r="E5286" s="6">
        <v>3780</v>
      </c>
      <c r="F5286" s="6">
        <f>E5286*0.05</f>
        <v>189</v>
      </c>
      <c r="G5286" s="5"/>
      <c r="H5286" s="5">
        <f>D5286-F5286</f>
        <v>3591</v>
      </c>
      <c r="I5286" s="6">
        <f>+I5285+G5286-H5286</f>
        <v>51459.378500000093</v>
      </c>
      <c r="J5286" s="19" t="s">
        <v>6481</v>
      </c>
      <c r="K5286" s="34" t="s">
        <v>5606</v>
      </c>
    </row>
    <row r="5287" spans="1:11" x14ac:dyDescent="0.2">
      <c r="A5287" s="105">
        <v>43797</v>
      </c>
      <c r="B5287" s="7">
        <v>9481</v>
      </c>
      <c r="C5287" s="19" t="s">
        <v>6480</v>
      </c>
      <c r="D5287" s="6">
        <v>3470</v>
      </c>
      <c r="E5287" s="6">
        <v>3470</v>
      </c>
      <c r="F5287" s="6">
        <f>E5287*0.05</f>
        <v>173.5</v>
      </c>
      <c r="G5287" s="5"/>
      <c r="H5287" s="31">
        <f>D5287-F5287</f>
        <v>3296.5</v>
      </c>
      <c r="I5287" s="6">
        <f>+I5286+G5287-H5287</f>
        <v>48162.878500000093</v>
      </c>
      <c r="J5287" s="19" t="s">
        <v>6479</v>
      </c>
      <c r="K5287" s="34" t="s">
        <v>5606</v>
      </c>
    </row>
    <row r="5288" spans="1:11" x14ac:dyDescent="0.2">
      <c r="A5288" s="105">
        <v>43797</v>
      </c>
      <c r="B5288" s="7"/>
      <c r="C5288" s="19" t="s">
        <v>6401</v>
      </c>
      <c r="D5288" s="6"/>
      <c r="E5288" s="6"/>
      <c r="F5288" s="6">
        <f>E5288*0.05</f>
        <v>0</v>
      </c>
      <c r="G5288" s="31">
        <v>2245783.37</v>
      </c>
      <c r="H5288" s="5">
        <f>D5288-F5288</f>
        <v>0</v>
      </c>
      <c r="I5288" s="6">
        <f>+I5287+G5288-H5288</f>
        <v>2293946.2485000002</v>
      </c>
      <c r="J5288" s="19"/>
      <c r="K5288" s="7"/>
    </row>
    <row r="5289" spans="1:11" x14ac:dyDescent="0.2">
      <c r="A5289" s="105">
        <v>43798</v>
      </c>
      <c r="B5289" s="7">
        <v>9482</v>
      </c>
      <c r="C5289" s="19" t="s">
        <v>6478</v>
      </c>
      <c r="D5289" s="6">
        <v>1701.56</v>
      </c>
      <c r="E5289" s="6">
        <v>1442</v>
      </c>
      <c r="F5289" s="6">
        <f>E5289*0.05</f>
        <v>72.100000000000009</v>
      </c>
      <c r="G5289" s="5"/>
      <c r="H5289" s="31">
        <f>D5289-F5289</f>
        <v>1629.46</v>
      </c>
      <c r="I5289" s="6">
        <f>+I5288+G5289-H5289</f>
        <v>2292316.7885000003</v>
      </c>
      <c r="J5289" s="19" t="s">
        <v>6477</v>
      </c>
      <c r="K5289" s="34" t="s">
        <v>5606</v>
      </c>
    </row>
    <row r="5290" spans="1:11" x14ac:dyDescent="0.2">
      <c r="A5290" s="105">
        <v>43798</v>
      </c>
      <c r="B5290" s="7">
        <v>9483</v>
      </c>
      <c r="C5290" s="19" t="s">
        <v>5790</v>
      </c>
      <c r="D5290" s="6"/>
      <c r="E5290" s="6"/>
      <c r="F5290" s="6">
        <f>E5290*0.05</f>
        <v>0</v>
      </c>
      <c r="G5290" s="5"/>
      <c r="H5290" s="5">
        <f>D5290-F5290</f>
        <v>0</v>
      </c>
      <c r="I5290" s="6">
        <f>+I5289+G5290-H5290</f>
        <v>2292316.7885000003</v>
      </c>
      <c r="J5290" s="19" t="s">
        <v>5790</v>
      </c>
      <c r="K5290" s="34" t="s">
        <v>5789</v>
      </c>
    </row>
    <row r="5291" spans="1:11" x14ac:dyDescent="0.2">
      <c r="A5291" s="105">
        <v>43798</v>
      </c>
      <c r="B5291" s="7"/>
      <c r="C5291" s="20" t="s">
        <v>6213</v>
      </c>
      <c r="D5291" s="6">
        <v>362419</v>
      </c>
      <c r="E5291" s="6"/>
      <c r="F5291" s="6">
        <f>E5291*0.05</f>
        <v>0</v>
      </c>
      <c r="G5291" s="5"/>
      <c r="H5291" s="31">
        <f>D5291-F5291</f>
        <v>362419</v>
      </c>
      <c r="I5291" s="6">
        <f>+I5290+G5291-H5291</f>
        <v>1929897.7885000003</v>
      </c>
      <c r="J5291" s="19" t="s">
        <v>6476</v>
      </c>
      <c r="K5291" s="34" t="s">
        <v>5606</v>
      </c>
    </row>
    <row r="5292" spans="1:11" x14ac:dyDescent="0.2">
      <c r="A5292" s="105">
        <v>43798</v>
      </c>
      <c r="B5292" s="7">
        <v>9484</v>
      </c>
      <c r="C5292" s="19" t="s">
        <v>5732</v>
      </c>
      <c r="D5292" s="6">
        <v>20000</v>
      </c>
      <c r="E5292" s="6"/>
      <c r="F5292" s="6">
        <f>E5292*0.05</f>
        <v>0</v>
      </c>
      <c r="G5292" s="5"/>
      <c r="H5292" s="31">
        <f>D5292-F5292</f>
        <v>20000</v>
      </c>
      <c r="I5292" s="6">
        <f>+I5291+G5292-H5292</f>
        <v>1909897.7885000003</v>
      </c>
      <c r="J5292" s="19" t="s">
        <v>6475</v>
      </c>
      <c r="K5292" s="34" t="s">
        <v>5606</v>
      </c>
    </row>
    <row r="5293" spans="1:11" x14ac:dyDescent="0.2">
      <c r="A5293" s="105">
        <v>43798</v>
      </c>
      <c r="B5293" s="7">
        <v>9485</v>
      </c>
      <c r="C5293" s="19" t="s">
        <v>4993</v>
      </c>
      <c r="D5293" s="6">
        <v>6600</v>
      </c>
      <c r="E5293" s="6"/>
      <c r="F5293" s="6">
        <f>E5293*0.05</f>
        <v>0</v>
      </c>
      <c r="G5293" s="5"/>
      <c r="H5293" s="31">
        <f>D5293-F5293</f>
        <v>6600</v>
      </c>
      <c r="I5293" s="6">
        <f>+I5292+G5293-H5293</f>
        <v>1903297.7885000003</v>
      </c>
      <c r="J5293" s="19" t="s">
        <v>6390</v>
      </c>
      <c r="K5293" s="34" t="s">
        <v>5606</v>
      </c>
    </row>
    <row r="5294" spans="1:11" x14ac:dyDescent="0.2">
      <c r="A5294" s="105">
        <v>43798</v>
      </c>
      <c r="B5294" s="7">
        <v>9486</v>
      </c>
      <c r="C5294" s="19" t="s">
        <v>6474</v>
      </c>
      <c r="D5294" s="6">
        <v>10000</v>
      </c>
      <c r="E5294" s="6"/>
      <c r="F5294" s="6">
        <f>E5294*0.05</f>
        <v>0</v>
      </c>
      <c r="G5294" s="5"/>
      <c r="H5294" s="31">
        <f>D5294-F5294</f>
        <v>10000</v>
      </c>
      <c r="I5294" s="6">
        <f>+I5293+G5294-H5294</f>
        <v>1893297.7885000003</v>
      </c>
      <c r="J5294" s="19" t="s">
        <v>6473</v>
      </c>
      <c r="K5294" s="34" t="s">
        <v>5606</v>
      </c>
    </row>
    <row r="5295" spans="1:11" x14ac:dyDescent="0.2">
      <c r="A5295" s="105">
        <v>43798</v>
      </c>
      <c r="B5295" s="7">
        <v>9487</v>
      </c>
      <c r="C5295" s="19" t="s">
        <v>6472</v>
      </c>
      <c r="D5295" s="6">
        <v>6600</v>
      </c>
      <c r="E5295" s="6"/>
      <c r="F5295" s="6">
        <f>E5295*0.05</f>
        <v>0</v>
      </c>
      <c r="G5295" s="5"/>
      <c r="H5295" s="31">
        <f>D5295-F5295</f>
        <v>6600</v>
      </c>
      <c r="I5295" s="6">
        <f>+I5294+G5295-H5295</f>
        <v>1886697.7885000003</v>
      </c>
      <c r="J5295" s="19" t="s">
        <v>6471</v>
      </c>
      <c r="K5295" s="34" t="s">
        <v>5606</v>
      </c>
    </row>
    <row r="5296" spans="1:11" x14ac:dyDescent="0.2">
      <c r="A5296" s="105">
        <v>43798</v>
      </c>
      <c r="B5296" s="7">
        <v>9488</v>
      </c>
      <c r="C5296" s="19" t="s">
        <v>6470</v>
      </c>
      <c r="D5296" s="6">
        <v>6600</v>
      </c>
      <c r="E5296" s="6"/>
      <c r="F5296" s="6">
        <f>E5296*0.05</f>
        <v>0</v>
      </c>
      <c r="G5296" s="5"/>
      <c r="H5296" s="31">
        <f>D5296-F5296</f>
        <v>6600</v>
      </c>
      <c r="I5296" s="6">
        <f>+I5295+G5296-H5296</f>
        <v>1880097.7885000003</v>
      </c>
      <c r="J5296" s="19" t="s">
        <v>6468</v>
      </c>
      <c r="K5296" s="34" t="s">
        <v>5606</v>
      </c>
    </row>
    <row r="5297" spans="1:11" x14ac:dyDescent="0.2">
      <c r="A5297" s="105">
        <v>43798</v>
      </c>
      <c r="B5297" s="7">
        <v>9489</v>
      </c>
      <c r="C5297" s="19" t="s">
        <v>6343</v>
      </c>
      <c r="D5297" s="6">
        <v>7600</v>
      </c>
      <c r="E5297" s="6"/>
      <c r="F5297" s="6">
        <f>E5297*0.05</f>
        <v>0</v>
      </c>
      <c r="G5297" s="5"/>
      <c r="H5297" s="31">
        <f>D5297-F5297</f>
        <v>7600</v>
      </c>
      <c r="I5297" s="6">
        <f>+I5296+G5297-H5297</f>
        <v>1872497.7885000003</v>
      </c>
      <c r="J5297" s="19" t="s">
        <v>6002</v>
      </c>
      <c r="K5297" s="34" t="s">
        <v>5606</v>
      </c>
    </row>
    <row r="5298" spans="1:11" x14ac:dyDescent="0.2">
      <c r="A5298" s="105">
        <v>43798</v>
      </c>
      <c r="B5298" s="7">
        <v>9490</v>
      </c>
      <c r="C5298" s="19" t="s">
        <v>6469</v>
      </c>
      <c r="D5298" s="6">
        <v>6600</v>
      </c>
      <c r="E5298" s="6"/>
      <c r="F5298" s="6">
        <f>E5298*0.05</f>
        <v>0</v>
      </c>
      <c r="G5298" s="5"/>
      <c r="H5298" s="31">
        <f>D5298-F5298</f>
        <v>6600</v>
      </c>
      <c r="I5298" s="6">
        <f>+I5297+G5298-H5298</f>
        <v>1865897.7885000003</v>
      </c>
      <c r="J5298" s="19" t="s">
        <v>6468</v>
      </c>
      <c r="K5298" s="34" t="s">
        <v>5606</v>
      </c>
    </row>
    <row r="5299" spans="1:11" x14ac:dyDescent="0.2">
      <c r="A5299" s="105">
        <v>43798</v>
      </c>
      <c r="B5299" s="7">
        <v>9491</v>
      </c>
      <c r="C5299" s="19" t="s">
        <v>6294</v>
      </c>
      <c r="D5299" s="6">
        <v>7600</v>
      </c>
      <c r="E5299" s="6"/>
      <c r="F5299" s="6">
        <f>E5299*0.05</f>
        <v>0</v>
      </c>
      <c r="G5299" s="5"/>
      <c r="H5299" s="5">
        <f>D5299-F5299</f>
        <v>7600</v>
      </c>
      <c r="I5299" s="6">
        <f>+I5298+G5299-H5299</f>
        <v>1858297.7885000003</v>
      </c>
      <c r="J5299" s="19" t="s">
        <v>5790</v>
      </c>
      <c r="K5299" s="34" t="s">
        <v>5606</v>
      </c>
    </row>
    <row r="5300" spans="1:11" x14ac:dyDescent="0.2">
      <c r="A5300" s="105">
        <v>43798</v>
      </c>
      <c r="B5300" s="7">
        <v>9492</v>
      </c>
      <c r="C5300" s="19" t="s">
        <v>5790</v>
      </c>
      <c r="D5300" s="6"/>
      <c r="E5300" s="6"/>
      <c r="F5300" s="6">
        <f>E5300*0.05</f>
        <v>0</v>
      </c>
      <c r="G5300" s="5"/>
      <c r="H5300" s="5">
        <f>D5300-F5300</f>
        <v>0</v>
      </c>
      <c r="I5300" s="6">
        <f>+I5299+G5300-H5300</f>
        <v>1858297.7885000003</v>
      </c>
      <c r="J5300" s="19" t="s">
        <v>5790</v>
      </c>
      <c r="K5300" s="34" t="s">
        <v>5789</v>
      </c>
    </row>
    <row r="5301" spans="1:11" x14ac:dyDescent="0.2">
      <c r="A5301" s="105">
        <v>43798</v>
      </c>
      <c r="B5301" s="7">
        <v>80010319</v>
      </c>
      <c r="C5301" s="19" t="s">
        <v>2224</v>
      </c>
      <c r="D5301" s="6">
        <v>52500</v>
      </c>
      <c r="E5301" s="6">
        <v>52500</v>
      </c>
      <c r="F5301" s="6">
        <f>E5301*0.05</f>
        <v>2625</v>
      </c>
      <c r="G5301" s="5"/>
      <c r="H5301" s="31">
        <f>D5301-F5301</f>
        <v>49875</v>
      </c>
      <c r="I5301" s="6">
        <f>+I5300+G5301-H5301</f>
        <v>1808422.7885000003</v>
      </c>
      <c r="J5301" s="19" t="s">
        <v>4261</v>
      </c>
      <c r="K5301" s="34" t="s">
        <v>5606</v>
      </c>
    </row>
    <row r="5302" spans="1:11" x14ac:dyDescent="0.2">
      <c r="A5302" s="105">
        <v>43798</v>
      </c>
      <c r="B5302" s="7">
        <v>9493</v>
      </c>
      <c r="C5302" s="19" t="s">
        <v>6316</v>
      </c>
      <c r="D5302" s="6">
        <v>9000</v>
      </c>
      <c r="E5302" s="6"/>
      <c r="F5302" s="6">
        <f>E5302*0.05</f>
        <v>0</v>
      </c>
      <c r="G5302" s="5"/>
      <c r="H5302" s="31">
        <f>D5302-F5302</f>
        <v>9000</v>
      </c>
      <c r="I5302" s="6">
        <f>+I5301+G5302-H5302</f>
        <v>1799422.7885000003</v>
      </c>
      <c r="J5302" s="19" t="s">
        <v>6467</v>
      </c>
      <c r="K5302" s="34" t="s">
        <v>5606</v>
      </c>
    </row>
    <row r="5303" spans="1:11" x14ac:dyDescent="0.2">
      <c r="A5303" s="106">
        <v>43798</v>
      </c>
      <c r="B5303" s="18">
        <v>9494</v>
      </c>
      <c r="C5303" s="104" t="s">
        <v>5690</v>
      </c>
      <c r="D5303" s="74">
        <v>52477.919999999998</v>
      </c>
      <c r="E5303" s="6"/>
      <c r="F5303" s="6">
        <f>E5303*0.05</f>
        <v>0</v>
      </c>
      <c r="G5303" s="5"/>
      <c r="H5303" s="31">
        <f>D5303-F5303</f>
        <v>52477.919999999998</v>
      </c>
      <c r="I5303" s="6">
        <f>+I5302+G5303-H5303</f>
        <v>1746944.8685000003</v>
      </c>
      <c r="J5303" s="19" t="s">
        <v>6340</v>
      </c>
      <c r="K5303" s="34" t="s">
        <v>5606</v>
      </c>
    </row>
    <row r="5304" spans="1:11" x14ac:dyDescent="0.2">
      <c r="A5304" s="105"/>
      <c r="B5304" s="7"/>
      <c r="C5304" s="19" t="s">
        <v>6318</v>
      </c>
      <c r="D5304" s="6">
        <v>3264</v>
      </c>
      <c r="E5304" s="6"/>
      <c r="F5304" s="6">
        <f>E5304*0.05</f>
        <v>0</v>
      </c>
      <c r="G5304" s="5"/>
      <c r="H5304" s="5">
        <f>D5304-F5304</f>
        <v>3264</v>
      </c>
      <c r="I5304" s="6">
        <f>+I5303+G5304-H5304</f>
        <v>1743680.8685000003</v>
      </c>
      <c r="J5304" s="19"/>
      <c r="K5304" s="34"/>
    </row>
    <row r="5305" spans="1:11" x14ac:dyDescent="0.2">
      <c r="A5305" s="105"/>
      <c r="B5305" s="7"/>
      <c r="C5305" s="87" t="s">
        <v>6466</v>
      </c>
      <c r="D5305" s="6"/>
      <c r="E5305" s="6"/>
      <c r="F5305" s="6">
        <f>E5305*0.05</f>
        <v>0</v>
      </c>
      <c r="G5305" s="5"/>
      <c r="H5305" s="5">
        <f>D5305-F5305</f>
        <v>0</v>
      </c>
      <c r="I5305" s="13">
        <f>+I5304+G5305-H5305</f>
        <v>1743680.8685000003</v>
      </c>
      <c r="J5305" s="19"/>
      <c r="K5305" s="7"/>
    </row>
    <row r="5306" spans="1:11" x14ac:dyDescent="0.2">
      <c r="A5306" s="105">
        <v>43801</v>
      </c>
      <c r="B5306" s="7">
        <v>9495</v>
      </c>
      <c r="C5306" s="19" t="s">
        <v>6465</v>
      </c>
      <c r="D5306" s="6">
        <v>670</v>
      </c>
      <c r="E5306" s="6">
        <v>670</v>
      </c>
      <c r="F5306" s="6">
        <v>67</v>
      </c>
      <c r="G5306" s="5"/>
      <c r="H5306" s="31">
        <f>D5306-F5306</f>
        <v>603</v>
      </c>
      <c r="I5306" s="6">
        <f>+I5305+G5306-H5306</f>
        <v>1743077.8685000003</v>
      </c>
      <c r="J5306" s="19" t="s">
        <v>6464</v>
      </c>
      <c r="K5306" s="34" t="s">
        <v>5606</v>
      </c>
    </row>
    <row r="5307" spans="1:11" x14ac:dyDescent="0.2">
      <c r="A5307" s="105">
        <v>43801</v>
      </c>
      <c r="B5307" s="7">
        <v>9496</v>
      </c>
      <c r="C5307" s="19" t="s">
        <v>5858</v>
      </c>
      <c r="D5307" s="6">
        <v>16178</v>
      </c>
      <c r="E5307" s="6">
        <v>13710.17</v>
      </c>
      <c r="F5307" s="6">
        <f>E5307*0.05</f>
        <v>685.50850000000003</v>
      </c>
      <c r="G5307" s="5"/>
      <c r="H5307" s="31">
        <f>D5307-F5307</f>
        <v>15492.4915</v>
      </c>
      <c r="I5307" s="6">
        <f>+I5306+G5307-H5307</f>
        <v>1727585.3770000003</v>
      </c>
      <c r="J5307" s="19" t="s">
        <v>6463</v>
      </c>
      <c r="K5307" s="34" t="s">
        <v>5606</v>
      </c>
    </row>
    <row r="5308" spans="1:11" x14ac:dyDescent="0.2">
      <c r="A5308" s="105">
        <v>43801</v>
      </c>
      <c r="B5308" s="7">
        <v>9497</v>
      </c>
      <c r="C5308" s="19" t="s">
        <v>6462</v>
      </c>
      <c r="D5308" s="6">
        <v>6600</v>
      </c>
      <c r="E5308" s="6">
        <v>6600</v>
      </c>
      <c r="F5308" s="6">
        <f>E5308*0.05</f>
        <v>330</v>
      </c>
      <c r="G5308" s="6"/>
      <c r="H5308" s="31">
        <f>D5308-F5308</f>
        <v>6270</v>
      </c>
      <c r="I5308" s="6">
        <f>+I5307+G5308-H5308</f>
        <v>1721315.3770000003</v>
      </c>
      <c r="J5308" s="19" t="s">
        <v>6461</v>
      </c>
      <c r="K5308" s="34" t="s">
        <v>5606</v>
      </c>
    </row>
    <row r="5309" spans="1:11" x14ac:dyDescent="0.2">
      <c r="A5309" s="105">
        <v>43801</v>
      </c>
      <c r="B5309" s="7">
        <v>9498</v>
      </c>
      <c r="C5309" s="19" t="s">
        <v>6284</v>
      </c>
      <c r="D5309" s="6">
        <v>122948.44</v>
      </c>
      <c r="E5309" s="6">
        <v>122948.44</v>
      </c>
      <c r="F5309" s="6">
        <f>E5309*0.05</f>
        <v>6147.4220000000005</v>
      </c>
      <c r="G5309" s="6"/>
      <c r="H5309" s="31">
        <f>D5309-F5309</f>
        <v>116801.018</v>
      </c>
      <c r="I5309" s="6">
        <f>+I5308+G5309-H5309</f>
        <v>1604514.3590000004</v>
      </c>
      <c r="J5309" s="19" t="s">
        <v>6460</v>
      </c>
      <c r="K5309" s="34" t="s">
        <v>5606</v>
      </c>
    </row>
    <row r="5310" spans="1:11" x14ac:dyDescent="0.2">
      <c r="A5310" s="105">
        <v>43801</v>
      </c>
      <c r="B5310" s="7">
        <v>9499</v>
      </c>
      <c r="C5310" s="19" t="s">
        <v>6060</v>
      </c>
      <c r="D5310" s="6">
        <v>1200</v>
      </c>
      <c r="E5310" s="6"/>
      <c r="F5310" s="6">
        <f>E5310*0.05</f>
        <v>0</v>
      </c>
      <c r="G5310" s="6"/>
      <c r="H5310" s="31">
        <f>D5310-F5310</f>
        <v>1200</v>
      </c>
      <c r="I5310" s="6">
        <f>+I5309+G5310-H5310</f>
        <v>1603314.3590000004</v>
      </c>
      <c r="J5310" s="19" t="s">
        <v>6459</v>
      </c>
      <c r="K5310" s="34" t="s">
        <v>5606</v>
      </c>
    </row>
    <row r="5311" spans="1:11" x14ac:dyDescent="0.2">
      <c r="A5311" s="105">
        <v>43801</v>
      </c>
      <c r="B5311" s="7">
        <v>10713</v>
      </c>
      <c r="C5311" s="19" t="s">
        <v>6458</v>
      </c>
      <c r="D5311" s="6"/>
      <c r="E5311" s="6"/>
      <c r="F5311" s="6">
        <f>E5311*0.05</f>
        <v>0</v>
      </c>
      <c r="G5311" s="6">
        <v>3500</v>
      </c>
      <c r="H5311" s="5">
        <f>D5311-F5311</f>
        <v>0</v>
      </c>
      <c r="I5311" s="6">
        <f>+I5310+G5311-H5311</f>
        <v>1606814.3590000004</v>
      </c>
      <c r="J5311" s="19"/>
      <c r="K5311" s="7"/>
    </row>
    <row r="5312" spans="1:11" x14ac:dyDescent="0.2">
      <c r="A5312" s="105">
        <v>43801</v>
      </c>
      <c r="B5312" s="7">
        <v>9500</v>
      </c>
      <c r="C5312" s="19" t="s">
        <v>6255</v>
      </c>
      <c r="D5312" s="6">
        <v>15000</v>
      </c>
      <c r="E5312" s="6"/>
      <c r="F5312" s="6">
        <f>E5312*0.05</f>
        <v>0</v>
      </c>
      <c r="G5312" s="6"/>
      <c r="H5312" s="31">
        <f>D5312-F5312</f>
        <v>15000</v>
      </c>
      <c r="I5312" s="6">
        <f>+I5311+G5312-H5312</f>
        <v>1591814.3590000004</v>
      </c>
      <c r="J5312" s="19" t="s">
        <v>6388</v>
      </c>
      <c r="K5312" s="34" t="s">
        <v>5606</v>
      </c>
    </row>
    <row r="5313" spans="1:11" x14ac:dyDescent="0.2">
      <c r="A5313" s="105">
        <v>43801</v>
      </c>
      <c r="B5313" s="7">
        <v>9501</v>
      </c>
      <c r="C5313" s="19" t="s">
        <v>6357</v>
      </c>
      <c r="D5313" s="6">
        <v>43677.72</v>
      </c>
      <c r="E5313" s="6"/>
      <c r="F5313" s="6">
        <f>E5313*0.05</f>
        <v>0</v>
      </c>
      <c r="G5313" s="6"/>
      <c r="H5313" s="31">
        <f>D5313-F5313</f>
        <v>43677.72</v>
      </c>
      <c r="I5313" s="6">
        <f>+I5312+G5313-H5313</f>
        <v>1548136.6390000004</v>
      </c>
      <c r="J5313" s="19" t="s">
        <v>6457</v>
      </c>
      <c r="K5313" s="34" t="s">
        <v>5606</v>
      </c>
    </row>
    <row r="5314" spans="1:11" x14ac:dyDescent="0.2">
      <c r="A5314" s="105">
        <v>43801</v>
      </c>
      <c r="B5314" s="7">
        <v>9502</v>
      </c>
      <c r="C5314" s="19" t="s">
        <v>5790</v>
      </c>
      <c r="D5314" s="6"/>
      <c r="E5314" s="6"/>
      <c r="F5314" s="6">
        <f>E5314*0.05</f>
        <v>0</v>
      </c>
      <c r="G5314" s="6"/>
      <c r="H5314" s="5">
        <f>D5314-F5314</f>
        <v>0</v>
      </c>
      <c r="I5314" s="6">
        <f>+I5313+G5314-H5314</f>
        <v>1548136.6390000004</v>
      </c>
      <c r="J5314" s="19" t="s">
        <v>5790</v>
      </c>
      <c r="K5314" s="7"/>
    </row>
    <row r="5315" spans="1:11" x14ac:dyDescent="0.2">
      <c r="A5315" s="105">
        <v>43801</v>
      </c>
      <c r="B5315" s="7">
        <v>9503</v>
      </c>
      <c r="C5315" s="19" t="s">
        <v>6294</v>
      </c>
      <c r="D5315" s="6">
        <v>7600</v>
      </c>
      <c r="E5315" s="6"/>
      <c r="F5315" s="6">
        <f>E5315*0.05</f>
        <v>0</v>
      </c>
      <c r="G5315" s="6"/>
      <c r="H5315" s="31">
        <f>D5315-F5315</f>
        <v>7600</v>
      </c>
      <c r="I5315" s="6">
        <f>+I5314+G5315-H5315</f>
        <v>1540536.6390000004</v>
      </c>
      <c r="J5315" s="19" t="s">
        <v>6336</v>
      </c>
      <c r="K5315" s="34" t="s">
        <v>5606</v>
      </c>
    </row>
    <row r="5316" spans="1:11" x14ac:dyDescent="0.2">
      <c r="A5316" s="105">
        <v>43801</v>
      </c>
      <c r="B5316" s="7">
        <v>9504</v>
      </c>
      <c r="C5316" s="19" t="s">
        <v>4993</v>
      </c>
      <c r="D5316" s="6">
        <v>3374.5</v>
      </c>
      <c r="E5316" s="6"/>
      <c r="F5316" s="6">
        <f>E5316*0.05</f>
        <v>0</v>
      </c>
      <c r="G5316" s="6"/>
      <c r="H5316" s="31">
        <f>D5316-F5316</f>
        <v>3374.5</v>
      </c>
      <c r="I5316" s="6">
        <f>+I5315+G5316-H5316</f>
        <v>1537162.1390000004</v>
      </c>
      <c r="J5316" s="19" t="s">
        <v>6333</v>
      </c>
      <c r="K5316" s="34" t="s">
        <v>5606</v>
      </c>
    </row>
    <row r="5317" spans="1:11" x14ac:dyDescent="0.2">
      <c r="A5317" s="105">
        <v>43803</v>
      </c>
      <c r="B5317" s="7">
        <v>9505</v>
      </c>
      <c r="C5317" s="19" t="s">
        <v>5790</v>
      </c>
      <c r="D5317" s="6"/>
      <c r="E5317" s="6"/>
      <c r="F5317" s="6">
        <f>E5317*0.05</f>
        <v>0</v>
      </c>
      <c r="G5317" s="6"/>
      <c r="H5317" s="5">
        <f>D5317-F5317</f>
        <v>0</v>
      </c>
      <c r="I5317" s="6">
        <f>+I5316+G5317-H5317</f>
        <v>1537162.1390000004</v>
      </c>
      <c r="J5317" s="19" t="s">
        <v>5790</v>
      </c>
      <c r="K5317" s="34" t="s">
        <v>5789</v>
      </c>
    </row>
    <row r="5318" spans="1:11" x14ac:dyDescent="0.2">
      <c r="A5318" s="105">
        <v>43803</v>
      </c>
      <c r="B5318" s="7">
        <v>40100</v>
      </c>
      <c r="C5318" s="19" t="s">
        <v>3515</v>
      </c>
      <c r="D5318" s="6"/>
      <c r="E5318" s="6"/>
      <c r="F5318" s="6">
        <f>E5318*0.05</f>
        <v>0</v>
      </c>
      <c r="G5318" s="6">
        <v>7800</v>
      </c>
      <c r="H5318" s="5">
        <f>D5318-F5318</f>
        <v>0</v>
      </c>
      <c r="I5318" s="6">
        <f>+I5317+G5318-H5318</f>
        <v>1544962.1390000004</v>
      </c>
      <c r="J5318" s="19"/>
      <c r="K5318" s="7"/>
    </row>
    <row r="5319" spans="1:11" x14ac:dyDescent="0.2">
      <c r="A5319" s="105">
        <v>43803</v>
      </c>
      <c r="B5319" s="7">
        <v>9506</v>
      </c>
      <c r="C5319" s="19" t="s">
        <v>6456</v>
      </c>
      <c r="D5319" s="6">
        <v>21000</v>
      </c>
      <c r="E5319" s="6">
        <v>21000</v>
      </c>
      <c r="F5319" s="6">
        <v>2100</v>
      </c>
      <c r="G5319" s="6"/>
      <c r="H5319" s="31">
        <f>D5319-F5319</f>
        <v>18900</v>
      </c>
      <c r="I5319" s="6">
        <f>+I5318+G5319-H5319</f>
        <v>1526062.1390000004</v>
      </c>
      <c r="J5319" s="19" t="s">
        <v>6455</v>
      </c>
      <c r="K5319" s="34" t="s">
        <v>5606</v>
      </c>
    </row>
    <row r="5320" spans="1:11" x14ac:dyDescent="0.2">
      <c r="A5320" s="105">
        <v>43803</v>
      </c>
      <c r="B5320" s="7">
        <v>9507</v>
      </c>
      <c r="C5320" s="19" t="s">
        <v>5972</v>
      </c>
      <c r="D5320" s="6">
        <v>2550</v>
      </c>
      <c r="E5320" s="6"/>
      <c r="F5320" s="6">
        <f>E5320*0.05</f>
        <v>0</v>
      </c>
      <c r="G5320" s="6"/>
      <c r="H5320" s="31">
        <f>D5320-F5320</f>
        <v>2550</v>
      </c>
      <c r="I5320" s="6">
        <f>+I5319+G5320-H5320</f>
        <v>1523512.1390000004</v>
      </c>
      <c r="J5320" s="19" t="s">
        <v>6453</v>
      </c>
      <c r="K5320" s="34" t="s">
        <v>5606</v>
      </c>
    </row>
    <row r="5321" spans="1:11" x14ac:dyDescent="0.2">
      <c r="A5321" s="105">
        <v>43803</v>
      </c>
      <c r="B5321" s="7">
        <v>9508</v>
      </c>
      <c r="C5321" s="19" t="s">
        <v>6454</v>
      </c>
      <c r="D5321" s="6">
        <v>2400</v>
      </c>
      <c r="E5321" s="6"/>
      <c r="F5321" s="6">
        <f>E5321*0.05</f>
        <v>0</v>
      </c>
      <c r="G5321" s="6"/>
      <c r="H5321" s="31">
        <f>D5321-F5321</f>
        <v>2400</v>
      </c>
      <c r="I5321" s="6">
        <f>+I5320+G5321-H5321</f>
        <v>1521112.1390000004</v>
      </c>
      <c r="J5321" s="19" t="s">
        <v>6453</v>
      </c>
      <c r="K5321" s="34" t="s">
        <v>5606</v>
      </c>
    </row>
    <row r="5322" spans="1:11" x14ac:dyDescent="0.2">
      <c r="A5322" s="105">
        <v>43803</v>
      </c>
      <c r="B5322" s="7">
        <v>9509</v>
      </c>
      <c r="C5322" s="19" t="s">
        <v>418</v>
      </c>
      <c r="D5322" s="6">
        <v>2100</v>
      </c>
      <c r="E5322" s="6"/>
      <c r="F5322" s="6">
        <f>E5322*0.05</f>
        <v>0</v>
      </c>
      <c r="G5322" s="6"/>
      <c r="H5322" s="31">
        <f>D5322-F5322</f>
        <v>2100</v>
      </c>
      <c r="I5322" s="6">
        <f>+I5321+G5322-H5322</f>
        <v>1519012.1390000004</v>
      </c>
      <c r="J5322" s="19" t="s">
        <v>6453</v>
      </c>
      <c r="K5322" s="34" t="s">
        <v>5606</v>
      </c>
    </row>
    <row r="5323" spans="1:11" x14ac:dyDescent="0.2">
      <c r="A5323" s="105">
        <v>43803</v>
      </c>
      <c r="B5323" s="7">
        <v>9510</v>
      </c>
      <c r="C5323" s="19" t="s">
        <v>5712</v>
      </c>
      <c r="D5323" s="6">
        <v>2100</v>
      </c>
      <c r="E5323" s="6"/>
      <c r="F5323" s="6">
        <f>E5323*0.05</f>
        <v>0</v>
      </c>
      <c r="G5323" s="6"/>
      <c r="H5323" s="31">
        <f>D5323-F5323</f>
        <v>2100</v>
      </c>
      <c r="I5323" s="6">
        <f>+I5322+G5323-H5323</f>
        <v>1516912.1390000004</v>
      </c>
      <c r="J5323" s="19" t="s">
        <v>6453</v>
      </c>
      <c r="K5323" s="34" t="s">
        <v>5606</v>
      </c>
    </row>
    <row r="5324" spans="1:11" x14ac:dyDescent="0.2">
      <c r="A5324" s="105">
        <v>43803</v>
      </c>
      <c r="B5324" s="7">
        <v>9511</v>
      </c>
      <c r="C5324" s="19" t="s">
        <v>6389</v>
      </c>
      <c r="D5324" s="6">
        <v>1500</v>
      </c>
      <c r="E5324" s="6"/>
      <c r="F5324" s="6">
        <f>E5324*0.05</f>
        <v>0</v>
      </c>
      <c r="G5324" s="6"/>
      <c r="H5324" s="31">
        <f>D5324-F5324</f>
        <v>1500</v>
      </c>
      <c r="I5324" s="6">
        <f>+I5323+G5324-H5324</f>
        <v>1515412.1390000004</v>
      </c>
      <c r="J5324" s="19" t="s">
        <v>6453</v>
      </c>
      <c r="K5324" s="34" t="s">
        <v>5606</v>
      </c>
    </row>
    <row r="5325" spans="1:11" x14ac:dyDescent="0.2">
      <c r="A5325" s="105">
        <v>43803</v>
      </c>
      <c r="B5325" s="7">
        <v>9512</v>
      </c>
      <c r="C5325" s="19" t="s">
        <v>6452</v>
      </c>
      <c r="D5325" s="6">
        <v>2100</v>
      </c>
      <c r="E5325" s="6"/>
      <c r="F5325" s="6">
        <f>E5325*0.05</f>
        <v>0</v>
      </c>
      <c r="G5325" s="6"/>
      <c r="H5325" s="31">
        <f>D5325-F5325</f>
        <v>2100</v>
      </c>
      <c r="I5325" s="6">
        <f>+I5324+G5325-H5325</f>
        <v>1513312.1390000004</v>
      </c>
      <c r="J5325" s="19" t="s">
        <v>6451</v>
      </c>
      <c r="K5325" s="34" t="s">
        <v>5606</v>
      </c>
    </row>
    <row r="5326" spans="1:11" x14ac:dyDescent="0.2">
      <c r="A5326" s="105">
        <v>43803</v>
      </c>
      <c r="B5326" s="7">
        <v>9513</v>
      </c>
      <c r="C5326" s="19" t="s">
        <v>71</v>
      </c>
      <c r="D5326" s="6">
        <v>48750</v>
      </c>
      <c r="E5326" s="6">
        <v>48750</v>
      </c>
      <c r="F5326" s="6">
        <f>E5326*0.05</f>
        <v>2437.5</v>
      </c>
      <c r="G5326" s="6"/>
      <c r="H5326" s="31">
        <f>D5326-F5326</f>
        <v>46312.5</v>
      </c>
      <c r="I5326" s="6">
        <f>+I5325+G5326-H5326</f>
        <v>1466999.6390000004</v>
      </c>
      <c r="J5326" s="19" t="s">
        <v>5941</v>
      </c>
      <c r="K5326" s="34" t="s">
        <v>5606</v>
      </c>
    </row>
    <row r="5327" spans="1:11" x14ac:dyDescent="0.2">
      <c r="A5327" s="105">
        <v>43805</v>
      </c>
      <c r="B5327" s="7">
        <v>9514</v>
      </c>
      <c r="C5327" s="19" t="s">
        <v>6362</v>
      </c>
      <c r="D5327" s="6">
        <v>24405</v>
      </c>
      <c r="E5327" s="6">
        <v>24405</v>
      </c>
      <c r="F5327" s="6">
        <f>E5327*0.05</f>
        <v>1220.25</v>
      </c>
      <c r="G5327" s="6"/>
      <c r="H5327" s="31">
        <f>D5327-F5327</f>
        <v>23184.75</v>
      </c>
      <c r="I5327" s="6">
        <f>+I5326+G5327-H5327</f>
        <v>1443814.8890000004</v>
      </c>
      <c r="J5327" s="19" t="s">
        <v>6450</v>
      </c>
      <c r="K5327" s="34" t="s">
        <v>5606</v>
      </c>
    </row>
    <row r="5328" spans="1:11" x14ac:dyDescent="0.2">
      <c r="A5328" s="105">
        <v>43805</v>
      </c>
      <c r="B5328" s="7">
        <v>9515</v>
      </c>
      <c r="C5328" s="19" t="s">
        <v>5790</v>
      </c>
      <c r="D5328" s="6"/>
      <c r="E5328" s="6"/>
      <c r="F5328" s="6">
        <f>E5328*0.05</f>
        <v>0</v>
      </c>
      <c r="G5328" s="6"/>
      <c r="H5328" s="5">
        <f>D5328-F5328</f>
        <v>0</v>
      </c>
      <c r="I5328" s="6">
        <f>+I5327+G5328-H5328</f>
        <v>1443814.8890000004</v>
      </c>
      <c r="J5328" s="19" t="s">
        <v>5790</v>
      </c>
      <c r="K5328" s="7"/>
    </row>
    <row r="5329" spans="1:11" x14ac:dyDescent="0.2">
      <c r="A5329" s="105">
        <v>43805</v>
      </c>
      <c r="B5329" s="7">
        <v>9516</v>
      </c>
      <c r="C5329" s="19" t="s">
        <v>5790</v>
      </c>
      <c r="D5329" s="6"/>
      <c r="E5329" s="6"/>
      <c r="F5329" s="6">
        <f>E5329*0.05</f>
        <v>0</v>
      </c>
      <c r="G5329" s="6"/>
      <c r="H5329" s="31">
        <f>D5329-F5329</f>
        <v>0</v>
      </c>
      <c r="I5329" s="6">
        <f>+I5328+G5329-H5329</f>
        <v>1443814.8890000004</v>
      </c>
      <c r="J5329" s="19" t="s">
        <v>5790</v>
      </c>
      <c r="K5329" s="7"/>
    </row>
    <row r="5330" spans="1:11" x14ac:dyDescent="0.2">
      <c r="A5330" s="105">
        <v>43805</v>
      </c>
      <c r="B5330" s="7">
        <v>9517</v>
      </c>
      <c r="C5330" s="19" t="s">
        <v>5567</v>
      </c>
      <c r="D5330" s="6">
        <v>28285.34</v>
      </c>
      <c r="E5330" s="6">
        <v>28285.54</v>
      </c>
      <c r="F5330" s="6">
        <f>E5330*0.05</f>
        <v>1414.277</v>
      </c>
      <c r="G5330" s="6"/>
      <c r="H5330" s="31">
        <f>D5330-F5330</f>
        <v>26871.063000000002</v>
      </c>
      <c r="I5330" s="6">
        <f>+I5329+G5330-H5330</f>
        <v>1416943.8260000004</v>
      </c>
      <c r="J5330" s="19" t="s">
        <v>48</v>
      </c>
      <c r="K5330" s="34" t="s">
        <v>5606</v>
      </c>
    </row>
    <row r="5331" spans="1:11" x14ac:dyDescent="0.2">
      <c r="A5331" s="105">
        <v>43805</v>
      </c>
      <c r="B5331" s="7">
        <v>9518</v>
      </c>
      <c r="C5331" s="19" t="s">
        <v>5790</v>
      </c>
      <c r="D5331" s="6"/>
      <c r="E5331" s="6"/>
      <c r="F5331" s="6">
        <f>E5331*0.05</f>
        <v>0</v>
      </c>
      <c r="G5331" s="6"/>
      <c r="H5331" s="5">
        <f>D5331-F5331</f>
        <v>0</v>
      </c>
      <c r="I5331" s="6">
        <f>+I5330+G5331-H5331</f>
        <v>1416943.8260000004</v>
      </c>
      <c r="J5331" s="19" t="s">
        <v>5790</v>
      </c>
      <c r="K5331" s="34"/>
    </row>
    <row r="5332" spans="1:11" x14ac:dyDescent="0.2">
      <c r="A5332" s="105">
        <v>43805</v>
      </c>
      <c r="B5332" s="7">
        <v>9519</v>
      </c>
      <c r="C5332" s="19" t="s">
        <v>6251</v>
      </c>
      <c r="D5332" s="6">
        <v>1250</v>
      </c>
      <c r="E5332" s="6"/>
      <c r="F5332" s="6">
        <f>E5332*0.05</f>
        <v>0</v>
      </c>
      <c r="G5332" s="6"/>
      <c r="H5332" s="31">
        <f>D5332-F5332</f>
        <v>1250</v>
      </c>
      <c r="I5332" s="6">
        <f>+I5331+G5332-H5332</f>
        <v>1415693.8260000004</v>
      </c>
      <c r="J5332" s="19" t="s">
        <v>6449</v>
      </c>
      <c r="K5332" s="34" t="s">
        <v>5606</v>
      </c>
    </row>
    <row r="5333" spans="1:11" x14ac:dyDescent="0.2">
      <c r="A5333" s="105">
        <v>43805</v>
      </c>
      <c r="B5333" s="7">
        <v>9520</v>
      </c>
      <c r="C5333" s="19" t="s">
        <v>5790</v>
      </c>
      <c r="D5333" s="6"/>
      <c r="E5333" s="6"/>
      <c r="F5333" s="6">
        <f>E5333*0.05</f>
        <v>0</v>
      </c>
      <c r="G5333" s="6"/>
      <c r="H5333" s="5">
        <f>D5333-F5333</f>
        <v>0</v>
      </c>
      <c r="I5333" s="6">
        <f>+I5332+G5333-H5333</f>
        <v>1415693.8260000004</v>
      </c>
      <c r="J5333" s="19" t="s">
        <v>5790</v>
      </c>
      <c r="K5333" s="34"/>
    </row>
    <row r="5334" spans="1:11" x14ac:dyDescent="0.2">
      <c r="A5334" s="105">
        <v>43805</v>
      </c>
      <c r="B5334" s="7">
        <v>9521</v>
      </c>
      <c r="C5334" s="19" t="s">
        <v>5790</v>
      </c>
      <c r="D5334" s="6"/>
      <c r="E5334" s="6"/>
      <c r="F5334" s="6">
        <f>E5334*0.05</f>
        <v>0</v>
      </c>
      <c r="G5334" s="6"/>
      <c r="H5334" s="5">
        <f>D5334-F5334</f>
        <v>0</v>
      </c>
      <c r="I5334" s="6">
        <f>+I5333+G5334-H5334</f>
        <v>1415693.8260000004</v>
      </c>
      <c r="J5334" s="19" t="s">
        <v>5790</v>
      </c>
      <c r="K5334" s="7"/>
    </row>
    <row r="5335" spans="1:11" x14ac:dyDescent="0.2">
      <c r="A5335" s="105">
        <v>43805</v>
      </c>
      <c r="B5335" s="7">
        <v>9522</v>
      </c>
      <c r="C5335" s="19" t="s">
        <v>5790</v>
      </c>
      <c r="D5335" s="6"/>
      <c r="E5335" s="6"/>
      <c r="F5335" s="6">
        <f>E5335*0.05</f>
        <v>0</v>
      </c>
      <c r="G5335" s="6"/>
      <c r="H5335" s="5">
        <f>D5335-F5335</f>
        <v>0</v>
      </c>
      <c r="I5335" s="6">
        <f>+I5334+G5335-H5335</f>
        <v>1415693.8260000004</v>
      </c>
      <c r="J5335" s="19" t="s">
        <v>5790</v>
      </c>
      <c r="K5335" s="7"/>
    </row>
    <row r="5336" spans="1:11" x14ac:dyDescent="0.2">
      <c r="A5336" s="105">
        <v>43805</v>
      </c>
      <c r="B5336" s="7">
        <v>9523</v>
      </c>
      <c r="C5336" s="19" t="s">
        <v>5790</v>
      </c>
      <c r="D5336" s="6"/>
      <c r="E5336" s="6"/>
      <c r="F5336" s="6">
        <f>E5336*0.05</f>
        <v>0</v>
      </c>
      <c r="G5336" s="6"/>
      <c r="H5336" s="5">
        <f>D5336-F5336</f>
        <v>0</v>
      </c>
      <c r="I5336" s="6">
        <f>+I5335+G5336-H5336</f>
        <v>1415693.8260000004</v>
      </c>
      <c r="J5336" s="19" t="s">
        <v>5790</v>
      </c>
      <c r="K5336" s="7"/>
    </row>
    <row r="5337" spans="1:11" x14ac:dyDescent="0.2">
      <c r="A5337" s="105">
        <v>43805</v>
      </c>
      <c r="B5337" s="7">
        <v>9524</v>
      </c>
      <c r="C5337" s="19" t="s">
        <v>6448</v>
      </c>
      <c r="D5337" s="6">
        <v>3800</v>
      </c>
      <c r="E5337" s="6">
        <v>3800</v>
      </c>
      <c r="F5337" s="6">
        <v>380</v>
      </c>
      <c r="G5337" s="6"/>
      <c r="H5337" s="31">
        <f>D5337-F5337</f>
        <v>3420</v>
      </c>
      <c r="I5337" s="6">
        <f>+I5336+G5337-H5337</f>
        <v>1412273.8260000004</v>
      </c>
      <c r="J5337" s="19" t="s">
        <v>6447</v>
      </c>
      <c r="K5337" s="34" t="s">
        <v>5606</v>
      </c>
    </row>
    <row r="5338" spans="1:11" x14ac:dyDescent="0.2">
      <c r="A5338" s="105">
        <v>43808</v>
      </c>
      <c r="B5338" s="7">
        <v>9525</v>
      </c>
      <c r="C5338" s="19" t="s">
        <v>105</v>
      </c>
      <c r="D5338" s="6">
        <v>7500.01</v>
      </c>
      <c r="E5338" s="6">
        <v>6355.94</v>
      </c>
      <c r="F5338" s="6">
        <f>E5338*0.05</f>
        <v>317.79700000000003</v>
      </c>
      <c r="G5338" s="6"/>
      <c r="H5338" s="31">
        <f>D5338-F5338</f>
        <v>7182.2129999999997</v>
      </c>
      <c r="I5338" s="6">
        <f>+I5337+G5338-H5338</f>
        <v>1405091.6130000004</v>
      </c>
      <c r="J5338" s="19" t="s">
        <v>6446</v>
      </c>
      <c r="K5338" s="34" t="s">
        <v>5606</v>
      </c>
    </row>
    <row r="5339" spans="1:11" x14ac:dyDescent="0.2">
      <c r="A5339" s="105">
        <v>43808</v>
      </c>
      <c r="B5339" s="7">
        <v>9526</v>
      </c>
      <c r="C5339" s="19" t="s">
        <v>6294</v>
      </c>
      <c r="D5339" s="6">
        <v>1750</v>
      </c>
      <c r="E5339" s="6"/>
      <c r="F5339" s="6">
        <f>E5339*0.05</f>
        <v>0</v>
      </c>
      <c r="G5339" s="6"/>
      <c r="H5339" s="31">
        <f>D5339-F5339</f>
        <v>1750</v>
      </c>
      <c r="I5339" s="6">
        <f>+I5338+G5339-H5339</f>
        <v>1403341.6130000004</v>
      </c>
      <c r="J5339" s="19" t="s">
        <v>6443</v>
      </c>
      <c r="K5339" s="34" t="s">
        <v>5606</v>
      </c>
    </row>
    <row r="5340" spans="1:11" x14ac:dyDescent="0.2">
      <c r="A5340" s="105">
        <v>43808</v>
      </c>
      <c r="B5340" s="7">
        <v>9527</v>
      </c>
      <c r="C5340" s="19" t="s">
        <v>6077</v>
      </c>
      <c r="D5340" s="6">
        <v>1400</v>
      </c>
      <c r="E5340" s="6"/>
      <c r="F5340" s="6">
        <f>E5340*0.05</f>
        <v>0</v>
      </c>
      <c r="G5340" s="6"/>
      <c r="H5340" s="5">
        <f>D5340-F5340</f>
        <v>1400</v>
      </c>
      <c r="I5340" s="6">
        <f>+I5339+G5340-H5340</f>
        <v>1401941.6130000004</v>
      </c>
      <c r="J5340" s="19" t="s">
        <v>6445</v>
      </c>
      <c r="K5340" s="34" t="s">
        <v>5606</v>
      </c>
    </row>
    <row r="5341" spans="1:11" x14ac:dyDescent="0.2">
      <c r="A5341" s="105">
        <v>43808</v>
      </c>
      <c r="B5341" s="7">
        <v>9528</v>
      </c>
      <c r="C5341" s="19" t="s">
        <v>6444</v>
      </c>
      <c r="D5341" s="6">
        <v>1750</v>
      </c>
      <c r="E5341" s="6"/>
      <c r="F5341" s="6">
        <f>E5341*0.05</f>
        <v>0</v>
      </c>
      <c r="G5341" s="6"/>
      <c r="H5341" s="31">
        <f>D5341-F5341</f>
        <v>1750</v>
      </c>
      <c r="I5341" s="6">
        <f>+I5340+G5341-H5341</f>
        <v>1400191.6130000004</v>
      </c>
      <c r="J5341" s="19" t="s">
        <v>6443</v>
      </c>
      <c r="K5341" s="34" t="s">
        <v>5606</v>
      </c>
    </row>
    <row r="5342" spans="1:11" x14ac:dyDescent="0.2">
      <c r="A5342" s="105">
        <v>43808</v>
      </c>
      <c r="B5342" s="7">
        <v>9529</v>
      </c>
      <c r="C5342" s="19" t="s">
        <v>6442</v>
      </c>
      <c r="D5342" s="6">
        <v>2100</v>
      </c>
      <c r="E5342" s="6"/>
      <c r="F5342" s="6">
        <f>E5342*0.05</f>
        <v>0</v>
      </c>
      <c r="G5342" s="6"/>
      <c r="H5342" s="31">
        <f>D5342-F5342</f>
        <v>2100</v>
      </c>
      <c r="I5342" s="6">
        <f>+I5341+G5342-H5342</f>
        <v>1398091.6130000004</v>
      </c>
      <c r="J5342" s="19" t="s">
        <v>6441</v>
      </c>
      <c r="K5342" s="34" t="s">
        <v>5606</v>
      </c>
    </row>
    <row r="5343" spans="1:11" x14ac:dyDescent="0.2">
      <c r="A5343" s="105">
        <v>43808</v>
      </c>
      <c r="B5343" s="7">
        <v>9530</v>
      </c>
      <c r="C5343" s="19" t="s">
        <v>5550</v>
      </c>
      <c r="D5343" s="6">
        <v>53101.64</v>
      </c>
      <c r="E5343" s="6">
        <v>53101.64</v>
      </c>
      <c r="F5343" s="6">
        <f>E5343*0.05</f>
        <v>2655.0820000000003</v>
      </c>
      <c r="G5343" s="6"/>
      <c r="H5343" s="31">
        <f>D5343-F5343</f>
        <v>50446.557999999997</v>
      </c>
      <c r="I5343" s="6">
        <f>+I5342+G5343-H5343</f>
        <v>1347645.0550000004</v>
      </c>
      <c r="J5343" s="19" t="s">
        <v>6359</v>
      </c>
      <c r="K5343" s="34" t="s">
        <v>5606</v>
      </c>
    </row>
    <row r="5344" spans="1:11" x14ac:dyDescent="0.2">
      <c r="A5344" s="105">
        <v>43808</v>
      </c>
      <c r="B5344" s="7">
        <v>9531</v>
      </c>
      <c r="C5344" s="19" t="s">
        <v>5929</v>
      </c>
      <c r="D5344" s="6">
        <v>1250</v>
      </c>
      <c r="E5344" s="6"/>
      <c r="F5344" s="6">
        <f>E5344*0.05</f>
        <v>0</v>
      </c>
      <c r="G5344" s="6"/>
      <c r="H5344" s="31">
        <f>D5344-F5344</f>
        <v>1250</v>
      </c>
      <c r="I5344" s="6">
        <f>+I5343+G5344-H5344</f>
        <v>1346395.0550000004</v>
      </c>
      <c r="J5344" s="19" t="s">
        <v>6440</v>
      </c>
      <c r="K5344" s="34" t="s">
        <v>5606</v>
      </c>
    </row>
    <row r="5345" spans="1:11" x14ac:dyDescent="0.2">
      <c r="A5345" s="105">
        <v>43808</v>
      </c>
      <c r="B5345" s="7">
        <v>9532</v>
      </c>
      <c r="C5345" s="19" t="s">
        <v>6439</v>
      </c>
      <c r="D5345" s="6">
        <v>1500</v>
      </c>
      <c r="E5345" s="6"/>
      <c r="F5345" s="6">
        <f>E5345*0.05</f>
        <v>0</v>
      </c>
      <c r="G5345" s="6"/>
      <c r="H5345" s="31">
        <f>D5345-F5345</f>
        <v>1500</v>
      </c>
      <c r="I5345" s="6">
        <f>+I5344+G5345-H5345</f>
        <v>1344895.0550000004</v>
      </c>
      <c r="J5345" s="19" t="s">
        <v>6438</v>
      </c>
      <c r="K5345" s="34" t="s">
        <v>5606</v>
      </c>
    </row>
    <row r="5346" spans="1:11" x14ac:dyDescent="0.2">
      <c r="A5346" s="105">
        <v>43808</v>
      </c>
      <c r="B5346" s="7">
        <v>9533</v>
      </c>
      <c r="C5346" s="19" t="s">
        <v>71</v>
      </c>
      <c r="D5346" s="6">
        <v>49050</v>
      </c>
      <c r="E5346" s="6">
        <v>48750</v>
      </c>
      <c r="F5346" s="6">
        <f>E5346*0.05</f>
        <v>2437.5</v>
      </c>
      <c r="G5346" s="6"/>
      <c r="H5346" s="31">
        <f>D5346-F5346</f>
        <v>46612.5</v>
      </c>
      <c r="I5346" s="6">
        <f>+I5345+G5346-H5346</f>
        <v>1298282.5550000004</v>
      </c>
      <c r="J5346" s="19" t="s">
        <v>5941</v>
      </c>
      <c r="K5346" s="34" t="s">
        <v>5606</v>
      </c>
    </row>
    <row r="5347" spans="1:11" x14ac:dyDescent="0.2">
      <c r="A5347" s="105">
        <v>43809</v>
      </c>
      <c r="B5347" s="7">
        <v>9534</v>
      </c>
      <c r="C5347" s="19" t="s">
        <v>126</v>
      </c>
      <c r="D5347" s="6">
        <v>7150</v>
      </c>
      <c r="E5347" s="6">
        <v>7150</v>
      </c>
      <c r="F5347" s="6">
        <f>E5347*0.05</f>
        <v>357.5</v>
      </c>
      <c r="G5347" s="6"/>
      <c r="H5347" s="31">
        <f>D5347-F5347</f>
        <v>6792.5</v>
      </c>
      <c r="I5347" s="6">
        <f>+I5346+G5347-H5347</f>
        <v>1291490.0550000004</v>
      </c>
      <c r="J5347" s="19" t="s">
        <v>5851</v>
      </c>
      <c r="K5347" s="34" t="s">
        <v>5606</v>
      </c>
    </row>
    <row r="5348" spans="1:11" x14ac:dyDescent="0.2">
      <c r="A5348" s="105">
        <v>43809</v>
      </c>
      <c r="B5348" s="7">
        <v>9535</v>
      </c>
      <c r="C5348" s="19" t="s">
        <v>6226</v>
      </c>
      <c r="D5348" s="6">
        <v>12432</v>
      </c>
      <c r="E5348" s="6">
        <v>12432</v>
      </c>
      <c r="F5348" s="6">
        <f>E5348*0.05</f>
        <v>621.6</v>
      </c>
      <c r="G5348" s="6"/>
      <c r="H5348" s="31">
        <f>D5348-F5348</f>
        <v>11810.4</v>
      </c>
      <c r="I5348" s="6">
        <f>+I5347+G5348-H5348</f>
        <v>1279679.6550000005</v>
      </c>
      <c r="J5348" s="19" t="s">
        <v>6437</v>
      </c>
      <c r="K5348" s="34" t="s">
        <v>5606</v>
      </c>
    </row>
    <row r="5349" spans="1:11" x14ac:dyDescent="0.2">
      <c r="A5349" s="105">
        <v>43809</v>
      </c>
      <c r="B5349" s="7">
        <v>9536</v>
      </c>
      <c r="C5349" s="19" t="s">
        <v>6291</v>
      </c>
      <c r="D5349" s="6">
        <v>17566</v>
      </c>
      <c r="E5349" s="6">
        <v>17566</v>
      </c>
      <c r="F5349" s="6">
        <f>E5349*0.05</f>
        <v>878.30000000000007</v>
      </c>
      <c r="G5349" s="6"/>
      <c r="H5349" s="31">
        <f>D5349-F5349</f>
        <v>16687.7</v>
      </c>
      <c r="I5349" s="6">
        <f>+I5348+G5349-H5349</f>
        <v>1262991.9550000005</v>
      </c>
      <c r="J5349" s="19" t="s">
        <v>6436</v>
      </c>
      <c r="K5349" s="34" t="s">
        <v>5606</v>
      </c>
    </row>
    <row r="5350" spans="1:11" x14ac:dyDescent="0.2">
      <c r="A5350" s="105">
        <v>43809</v>
      </c>
      <c r="B5350" s="7">
        <v>9537</v>
      </c>
      <c r="C5350" s="19" t="s">
        <v>5790</v>
      </c>
      <c r="D5350" s="6"/>
      <c r="E5350" s="6"/>
      <c r="F5350" s="6">
        <f>E5350*0.05</f>
        <v>0</v>
      </c>
      <c r="G5350" s="6"/>
      <c r="H5350" s="5">
        <f>D5350-F5350</f>
        <v>0</v>
      </c>
      <c r="I5350" s="6">
        <f>+I5349+G5350-H5350</f>
        <v>1262991.9550000005</v>
      </c>
      <c r="J5350" s="19" t="s">
        <v>5790</v>
      </c>
      <c r="K5350" s="34" t="s">
        <v>5789</v>
      </c>
    </row>
    <row r="5351" spans="1:11" x14ac:dyDescent="0.2">
      <c r="A5351" s="105">
        <v>43809</v>
      </c>
      <c r="B5351" s="7">
        <v>9538</v>
      </c>
      <c r="C5351" s="19" t="s">
        <v>6360</v>
      </c>
      <c r="D5351" s="6">
        <v>8555</v>
      </c>
      <c r="E5351" s="6">
        <v>8555</v>
      </c>
      <c r="F5351" s="6">
        <f>E5351*0.05</f>
        <v>427.75</v>
      </c>
      <c r="G5351" s="6"/>
      <c r="H5351" s="31">
        <f>D5351-F5351</f>
        <v>8127.25</v>
      </c>
      <c r="I5351" s="6">
        <f>+I5350+G5351-H5351</f>
        <v>1254864.7050000005</v>
      </c>
      <c r="J5351" s="19" t="s">
        <v>48</v>
      </c>
      <c r="K5351" s="34" t="s">
        <v>5606</v>
      </c>
    </row>
    <row r="5352" spans="1:11" x14ac:dyDescent="0.2">
      <c r="A5352" s="105">
        <v>43809</v>
      </c>
      <c r="B5352" s="7">
        <v>9539</v>
      </c>
      <c r="C5352" s="19" t="s">
        <v>5790</v>
      </c>
      <c r="D5352" s="6"/>
      <c r="E5352" s="6"/>
      <c r="F5352" s="6">
        <f>E5352*0.05</f>
        <v>0</v>
      </c>
      <c r="G5352" s="6"/>
      <c r="H5352" s="5">
        <f>D5352-F5352</f>
        <v>0</v>
      </c>
      <c r="I5352" s="6">
        <f>+I5351+G5352-H5352</f>
        <v>1254864.7050000005</v>
      </c>
      <c r="J5352" s="19" t="s">
        <v>5790</v>
      </c>
      <c r="K5352" s="34" t="s">
        <v>5789</v>
      </c>
    </row>
    <row r="5353" spans="1:11" x14ac:dyDescent="0.2">
      <c r="A5353" s="105">
        <v>43809</v>
      </c>
      <c r="B5353" s="7">
        <v>9540</v>
      </c>
      <c r="C5353" s="19" t="s">
        <v>5790</v>
      </c>
      <c r="D5353" s="6"/>
      <c r="E5353" s="6"/>
      <c r="F5353" s="6">
        <f>E5353*0.05</f>
        <v>0</v>
      </c>
      <c r="G5353" s="6"/>
      <c r="H5353" s="5">
        <f>D5353-F5353</f>
        <v>0</v>
      </c>
      <c r="I5353" s="6">
        <f>+I5352+G5353-H5353</f>
        <v>1254864.7050000005</v>
      </c>
      <c r="J5353" s="19" t="s">
        <v>5790</v>
      </c>
      <c r="K5353" s="34" t="s">
        <v>5789</v>
      </c>
    </row>
    <row r="5354" spans="1:11" x14ac:dyDescent="0.2">
      <c r="A5354" s="105">
        <v>43809</v>
      </c>
      <c r="B5354" s="7">
        <v>9541</v>
      </c>
      <c r="C5354" s="19" t="s">
        <v>5790</v>
      </c>
      <c r="D5354" s="6"/>
      <c r="E5354" s="6"/>
      <c r="F5354" s="6">
        <f>E5354*0.05</f>
        <v>0</v>
      </c>
      <c r="G5354" s="6"/>
      <c r="H5354" s="5">
        <f>D5354-F5354</f>
        <v>0</v>
      </c>
      <c r="I5354" s="6">
        <f>+I5353+G5354-H5354</f>
        <v>1254864.7050000005</v>
      </c>
      <c r="J5354" s="19" t="s">
        <v>5790</v>
      </c>
      <c r="K5354" s="34" t="s">
        <v>5789</v>
      </c>
    </row>
    <row r="5355" spans="1:11" x14ac:dyDescent="0.2">
      <c r="A5355" s="105">
        <v>43809</v>
      </c>
      <c r="B5355" s="7">
        <v>9542</v>
      </c>
      <c r="C5355" s="19" t="s">
        <v>3013</v>
      </c>
      <c r="D5355" s="6">
        <v>16718</v>
      </c>
      <c r="E5355" s="6">
        <v>16718</v>
      </c>
      <c r="F5355" s="6">
        <f>E5355*0.05</f>
        <v>835.90000000000009</v>
      </c>
      <c r="G5355" s="6"/>
      <c r="H5355" s="31">
        <f>D5355-F5355</f>
        <v>15882.1</v>
      </c>
      <c r="I5355" s="6">
        <f>+I5354+G5355-H5355</f>
        <v>1238982.6050000004</v>
      </c>
      <c r="J5355" s="19" t="s">
        <v>1555</v>
      </c>
      <c r="K5355" s="34" t="s">
        <v>5606</v>
      </c>
    </row>
    <row r="5356" spans="1:11" x14ac:dyDescent="0.2">
      <c r="A5356" s="105">
        <v>43809</v>
      </c>
      <c r="B5356" s="7">
        <v>9543</v>
      </c>
      <c r="C5356" s="19" t="s">
        <v>6409</v>
      </c>
      <c r="D5356" s="6">
        <v>1000</v>
      </c>
      <c r="E5356" s="6"/>
      <c r="F5356" s="6">
        <f>E5356*0.05</f>
        <v>0</v>
      </c>
      <c r="G5356" s="6"/>
      <c r="H5356" s="31">
        <f>D5356-F5356</f>
        <v>1000</v>
      </c>
      <c r="I5356" s="6">
        <f>+I5355+G5356-H5356</f>
        <v>1237982.6050000004</v>
      </c>
      <c r="J5356" s="19" t="s">
        <v>6059</v>
      </c>
      <c r="K5356" s="34" t="s">
        <v>5606</v>
      </c>
    </row>
    <row r="5357" spans="1:11" x14ac:dyDescent="0.2">
      <c r="A5357" s="105">
        <v>43809</v>
      </c>
      <c r="B5357" s="7">
        <v>9544</v>
      </c>
      <c r="C5357" s="19" t="s">
        <v>6435</v>
      </c>
      <c r="D5357" s="6">
        <v>1000</v>
      </c>
      <c r="E5357" s="6"/>
      <c r="F5357" s="6">
        <f>E5357*0.05</f>
        <v>0</v>
      </c>
      <c r="G5357" s="6"/>
      <c r="H5357" s="31">
        <f>D5357-F5357</f>
        <v>1000</v>
      </c>
      <c r="I5357" s="6">
        <f>+I5356+G5357-H5357</f>
        <v>1236982.6050000004</v>
      </c>
      <c r="J5357" s="19" t="s">
        <v>6059</v>
      </c>
      <c r="K5357" s="34" t="s">
        <v>5606</v>
      </c>
    </row>
    <row r="5358" spans="1:11" x14ac:dyDescent="0.2">
      <c r="A5358" s="105">
        <v>43809</v>
      </c>
      <c r="B5358" s="7">
        <v>9545</v>
      </c>
      <c r="C5358" s="19" t="s">
        <v>5863</v>
      </c>
      <c r="D5358" s="6">
        <v>1200</v>
      </c>
      <c r="E5358" s="6"/>
      <c r="F5358" s="6">
        <f>E5358*0.05</f>
        <v>0</v>
      </c>
      <c r="G5358" s="6"/>
      <c r="H5358" s="31">
        <f>D5358-F5358</f>
        <v>1200</v>
      </c>
      <c r="I5358" s="6">
        <f>+I5357+G5358-H5358</f>
        <v>1235782.6050000004</v>
      </c>
      <c r="J5358" s="19" t="s">
        <v>6059</v>
      </c>
      <c r="K5358" s="34" t="s">
        <v>5606</v>
      </c>
    </row>
    <row r="5359" spans="1:11" x14ac:dyDescent="0.2">
      <c r="A5359" s="105">
        <v>43809</v>
      </c>
      <c r="B5359" s="7">
        <v>9546</v>
      </c>
      <c r="C5359" s="19" t="s">
        <v>6060</v>
      </c>
      <c r="D5359" s="6">
        <v>1200</v>
      </c>
      <c r="E5359" s="6"/>
      <c r="F5359" s="6">
        <f>E5359*0.05</f>
        <v>0</v>
      </c>
      <c r="G5359" s="6"/>
      <c r="H5359" s="31">
        <f>D5359-F5359</f>
        <v>1200</v>
      </c>
      <c r="I5359" s="6">
        <f>+I5358+G5359-H5359</f>
        <v>1234582.6050000004</v>
      </c>
      <c r="J5359" s="19" t="s">
        <v>6059</v>
      </c>
      <c r="K5359" s="34" t="s">
        <v>5606</v>
      </c>
    </row>
    <row r="5360" spans="1:11" x14ac:dyDescent="0.2">
      <c r="A5360" s="105">
        <v>43810</v>
      </c>
      <c r="B5360" s="7">
        <v>9547</v>
      </c>
      <c r="C5360" s="19" t="s">
        <v>5871</v>
      </c>
      <c r="D5360" s="6">
        <v>20350</v>
      </c>
      <c r="E5360" s="6">
        <v>20350</v>
      </c>
      <c r="F5360" s="6">
        <f>E5360*0.05</f>
        <v>1017.5</v>
      </c>
      <c r="G5360" s="6"/>
      <c r="H5360" s="31">
        <f>D5360-F5360</f>
        <v>19332.5</v>
      </c>
      <c r="I5360" s="6">
        <f>+I5359+G5360-H5360</f>
        <v>1215250.1050000004</v>
      </c>
      <c r="J5360" s="19" t="s">
        <v>5963</v>
      </c>
      <c r="K5360" s="34" t="s">
        <v>5606</v>
      </c>
    </row>
    <row r="5361" spans="1:11" x14ac:dyDescent="0.2">
      <c r="A5361" s="105">
        <v>43810</v>
      </c>
      <c r="B5361" s="7">
        <v>9548</v>
      </c>
      <c r="C5361" s="19" t="s">
        <v>5732</v>
      </c>
      <c r="D5361" s="6">
        <v>16650</v>
      </c>
      <c r="E5361" s="6"/>
      <c r="F5361" s="6">
        <f>E5361*0.05</f>
        <v>0</v>
      </c>
      <c r="G5361" s="6"/>
      <c r="H5361" s="31">
        <f>D5361-F5361</f>
        <v>16650</v>
      </c>
      <c r="I5361" s="6">
        <f>+I5360+G5361-H5361</f>
        <v>1198600.1050000004</v>
      </c>
      <c r="J5361" s="19" t="s">
        <v>6434</v>
      </c>
      <c r="K5361" s="34" t="s">
        <v>5606</v>
      </c>
    </row>
    <row r="5362" spans="1:11" x14ac:dyDescent="0.2">
      <c r="A5362" s="105">
        <v>43810</v>
      </c>
      <c r="B5362" s="7">
        <v>9549</v>
      </c>
      <c r="C5362" s="19" t="s">
        <v>4993</v>
      </c>
      <c r="D5362" s="6">
        <v>1650</v>
      </c>
      <c r="E5362" s="6"/>
      <c r="F5362" s="6">
        <f>E5362*0.05</f>
        <v>0</v>
      </c>
      <c r="G5362" s="6"/>
      <c r="H5362" s="31">
        <f>D5362-F5362</f>
        <v>1650</v>
      </c>
      <c r="I5362" s="6">
        <f>+I5361+G5362-H5362</f>
        <v>1196950.1050000004</v>
      </c>
      <c r="J5362" s="19" t="s">
        <v>6433</v>
      </c>
      <c r="K5362" s="34" t="s">
        <v>5606</v>
      </c>
    </row>
    <row r="5363" spans="1:11" x14ac:dyDescent="0.2">
      <c r="A5363" s="105">
        <v>43810</v>
      </c>
      <c r="B5363" s="7">
        <v>9550</v>
      </c>
      <c r="C5363" s="19" t="s">
        <v>6343</v>
      </c>
      <c r="D5363" s="6">
        <v>7600</v>
      </c>
      <c r="E5363" s="6"/>
      <c r="F5363" s="6">
        <f>E5363*0.05</f>
        <v>0</v>
      </c>
      <c r="G5363" s="6"/>
      <c r="H5363" s="31">
        <f>D5363-F5363</f>
        <v>7600</v>
      </c>
      <c r="I5363" s="6">
        <f>+I5362+G5363-H5363</f>
        <v>1189350.1050000004</v>
      </c>
      <c r="J5363" s="19" t="s">
        <v>6432</v>
      </c>
      <c r="K5363" s="34" t="s">
        <v>5606</v>
      </c>
    </row>
    <row r="5364" spans="1:11" x14ac:dyDescent="0.2">
      <c r="A5364" s="105">
        <v>43810</v>
      </c>
      <c r="B5364" s="7">
        <v>700056</v>
      </c>
      <c r="C5364" s="19" t="s">
        <v>6213</v>
      </c>
      <c r="D5364" s="6">
        <v>354150</v>
      </c>
      <c r="E5364" s="6"/>
      <c r="F5364" s="6">
        <f>E5364*0.05</f>
        <v>0</v>
      </c>
      <c r="G5364" s="6"/>
      <c r="H5364" s="31">
        <f>D5364-F5364</f>
        <v>354150</v>
      </c>
      <c r="I5364" s="6">
        <f>+I5363+G5364-H5364</f>
        <v>835200.10500000045</v>
      </c>
      <c r="J5364" s="19" t="s">
        <v>6431</v>
      </c>
      <c r="K5364" s="34" t="s">
        <v>5606</v>
      </c>
    </row>
    <row r="5365" spans="1:11" x14ac:dyDescent="0.2">
      <c r="A5365" s="105">
        <v>43810</v>
      </c>
      <c r="B5365" s="7">
        <v>9551</v>
      </c>
      <c r="C5365" s="19" t="s">
        <v>5790</v>
      </c>
      <c r="D5365" s="6"/>
      <c r="E5365" s="6"/>
      <c r="F5365" s="6">
        <f>E5365*0.05</f>
        <v>0</v>
      </c>
      <c r="G5365" s="6"/>
      <c r="H5365" s="5">
        <f>D5365-F5365</f>
        <v>0</v>
      </c>
      <c r="I5365" s="6">
        <f>+I5364+G5365-H5365</f>
        <v>835200.10500000045</v>
      </c>
      <c r="J5365" s="19" t="s">
        <v>5790</v>
      </c>
      <c r="K5365" s="34" t="s">
        <v>5789</v>
      </c>
    </row>
    <row r="5366" spans="1:11" x14ac:dyDescent="0.2">
      <c r="A5366" s="105">
        <v>43810</v>
      </c>
      <c r="B5366" s="7">
        <v>9552</v>
      </c>
      <c r="C5366" s="19" t="s">
        <v>5676</v>
      </c>
      <c r="D5366" s="6">
        <v>11250</v>
      </c>
      <c r="E5366" s="6">
        <v>9533.9</v>
      </c>
      <c r="F5366" s="6">
        <f>E5366*0.05</f>
        <v>476.69499999999999</v>
      </c>
      <c r="G5366" s="6"/>
      <c r="H5366" s="31">
        <f>D5366-F5366</f>
        <v>10773.305</v>
      </c>
      <c r="I5366" s="6">
        <f>+I5365+G5366-H5366</f>
        <v>824426.8000000004</v>
      </c>
      <c r="J5366" s="19" t="s">
        <v>6430</v>
      </c>
      <c r="K5366" s="34" t="s">
        <v>5606</v>
      </c>
    </row>
    <row r="5367" spans="1:11" x14ac:dyDescent="0.2">
      <c r="A5367" s="105">
        <v>43812</v>
      </c>
      <c r="B5367" s="7">
        <v>9553</v>
      </c>
      <c r="C5367" s="19" t="s">
        <v>5790</v>
      </c>
      <c r="D5367" s="6"/>
      <c r="E5367" s="6"/>
      <c r="F5367" s="6">
        <f>E5367*0.05</f>
        <v>0</v>
      </c>
      <c r="G5367" s="6"/>
      <c r="H5367" s="5">
        <f>D5367-F5367</f>
        <v>0</v>
      </c>
      <c r="I5367" s="6">
        <f>+I5366+G5367-H5367</f>
        <v>824426.8000000004</v>
      </c>
      <c r="J5367" s="19" t="s">
        <v>5790</v>
      </c>
      <c r="K5367" s="34" t="s">
        <v>5789</v>
      </c>
    </row>
    <row r="5368" spans="1:11" x14ac:dyDescent="0.2">
      <c r="A5368" s="105">
        <v>43812</v>
      </c>
      <c r="B5368" s="7">
        <v>9554</v>
      </c>
      <c r="C5368" s="19" t="s">
        <v>6429</v>
      </c>
      <c r="D5368" s="6">
        <v>6000</v>
      </c>
      <c r="E5368" s="6"/>
      <c r="F5368" s="6">
        <f>E5368*0.05</f>
        <v>0</v>
      </c>
      <c r="G5368" s="6"/>
      <c r="H5368" s="31">
        <f>D5368-F5368</f>
        <v>6000</v>
      </c>
      <c r="I5368" s="6">
        <f>+I5367+G5368-H5368</f>
        <v>818426.8000000004</v>
      </c>
      <c r="J5368" s="19" t="s">
        <v>6400</v>
      </c>
      <c r="K5368" s="34" t="s">
        <v>5606</v>
      </c>
    </row>
    <row r="5369" spans="1:11" x14ac:dyDescent="0.2">
      <c r="A5369" s="105">
        <v>43812</v>
      </c>
      <c r="B5369" s="7">
        <v>9555</v>
      </c>
      <c r="C5369" s="19" t="s">
        <v>5790</v>
      </c>
      <c r="D5369" s="6"/>
      <c r="E5369" s="6"/>
      <c r="F5369" s="6">
        <f>E5369*0.05</f>
        <v>0</v>
      </c>
      <c r="G5369" s="6"/>
      <c r="H5369" s="5">
        <f>D5369-F5369</f>
        <v>0</v>
      </c>
      <c r="I5369" s="6">
        <f>+I5368+G5369-H5369</f>
        <v>818426.8000000004</v>
      </c>
      <c r="J5369" s="19" t="s">
        <v>5790</v>
      </c>
      <c r="K5369" s="34" t="s">
        <v>5789</v>
      </c>
    </row>
    <row r="5370" spans="1:11" x14ac:dyDescent="0.2">
      <c r="A5370" s="105">
        <v>43812</v>
      </c>
      <c r="B5370" s="7">
        <v>9556</v>
      </c>
      <c r="C5370" s="19" t="s">
        <v>5790</v>
      </c>
      <c r="D5370" s="6"/>
      <c r="E5370" s="6"/>
      <c r="F5370" s="6"/>
      <c r="G5370" s="6"/>
      <c r="H5370" s="5">
        <f>D5370-F5370</f>
        <v>0</v>
      </c>
      <c r="I5370" s="6">
        <f>+I5369+G5370-H5370</f>
        <v>818426.8000000004</v>
      </c>
      <c r="J5370" s="19" t="s">
        <v>5790</v>
      </c>
      <c r="K5370" s="34" t="s">
        <v>5789</v>
      </c>
    </row>
    <row r="5371" spans="1:11" x14ac:dyDescent="0.2">
      <c r="A5371" s="105">
        <v>43812</v>
      </c>
      <c r="B5371" s="7">
        <v>9557</v>
      </c>
      <c r="C5371" s="19" t="s">
        <v>3750</v>
      </c>
      <c r="D5371" s="6">
        <v>7000</v>
      </c>
      <c r="E5371" s="6">
        <v>7000</v>
      </c>
      <c r="F5371" s="6">
        <v>700</v>
      </c>
      <c r="G5371" s="6"/>
      <c r="H5371" s="31">
        <f>D5371-F5371</f>
        <v>6300</v>
      </c>
      <c r="I5371" s="6">
        <f>+I5370+G5371-H5371</f>
        <v>812126.8000000004</v>
      </c>
      <c r="J5371" s="19" t="s">
        <v>6428</v>
      </c>
      <c r="K5371" s="34" t="s">
        <v>5606</v>
      </c>
    </row>
    <row r="5372" spans="1:11" x14ac:dyDescent="0.2">
      <c r="A5372" s="105">
        <v>43812</v>
      </c>
      <c r="B5372" s="7">
        <v>9558</v>
      </c>
      <c r="C5372" s="19" t="s">
        <v>5790</v>
      </c>
      <c r="D5372" s="6"/>
      <c r="E5372" s="6"/>
      <c r="F5372" s="6">
        <f>E5372*0.05</f>
        <v>0</v>
      </c>
      <c r="G5372" s="6"/>
      <c r="H5372" s="5">
        <f>D5372-F5372</f>
        <v>0</v>
      </c>
      <c r="I5372" s="6">
        <f>+I5371+G5372-H5372</f>
        <v>812126.8000000004</v>
      </c>
      <c r="J5372" s="19" t="s">
        <v>5790</v>
      </c>
      <c r="K5372" s="34" t="s">
        <v>5789</v>
      </c>
    </row>
    <row r="5373" spans="1:11" x14ac:dyDescent="0.2">
      <c r="A5373" s="105">
        <v>43812</v>
      </c>
      <c r="B5373" s="7">
        <v>9559</v>
      </c>
      <c r="C5373" s="19" t="s">
        <v>6253</v>
      </c>
      <c r="D5373" s="6">
        <v>3000</v>
      </c>
      <c r="E5373" s="6"/>
      <c r="F5373" s="6">
        <f>E5373*0.05</f>
        <v>0</v>
      </c>
      <c r="G5373" s="6"/>
      <c r="H5373" s="31">
        <f>D5373-F5373</f>
        <v>3000</v>
      </c>
      <c r="I5373" s="6">
        <f>+I5372+G5373-H5373</f>
        <v>809126.8000000004</v>
      </c>
      <c r="J5373" s="19" t="s">
        <v>6427</v>
      </c>
      <c r="K5373" s="34" t="s">
        <v>5606</v>
      </c>
    </row>
    <row r="5374" spans="1:11" x14ac:dyDescent="0.2">
      <c r="A5374" s="105">
        <v>43812</v>
      </c>
      <c r="B5374" s="7">
        <v>9560</v>
      </c>
      <c r="C5374" s="19" t="s">
        <v>74</v>
      </c>
      <c r="D5374" s="6">
        <v>25464</v>
      </c>
      <c r="E5374" s="6">
        <v>25464</v>
      </c>
      <c r="F5374" s="6">
        <f>E5374*0.05</f>
        <v>1273.2</v>
      </c>
      <c r="G5374" s="6"/>
      <c r="H5374" s="31">
        <f>D5374-F5374</f>
        <v>24190.799999999999</v>
      </c>
      <c r="I5374" s="6">
        <f>+I5373+G5374-H5374</f>
        <v>784936.00000000035</v>
      </c>
      <c r="J5374" s="19" t="s">
        <v>6426</v>
      </c>
      <c r="K5374" s="34" t="s">
        <v>5606</v>
      </c>
    </row>
    <row r="5375" spans="1:11" x14ac:dyDescent="0.2">
      <c r="A5375" s="105">
        <v>43812</v>
      </c>
      <c r="B5375" s="7">
        <v>9561</v>
      </c>
      <c r="C5375" s="19" t="s">
        <v>5337</v>
      </c>
      <c r="D5375" s="6">
        <v>40184</v>
      </c>
      <c r="E5375" s="6">
        <v>40184</v>
      </c>
      <c r="F5375" s="6">
        <f>E5375*0.05</f>
        <v>2009.2</v>
      </c>
      <c r="G5375" s="6"/>
      <c r="H5375" s="31">
        <f>D5375-F5375</f>
        <v>38174.800000000003</v>
      </c>
      <c r="I5375" s="6">
        <f>+I5374+G5375-H5375</f>
        <v>746761.2000000003</v>
      </c>
      <c r="J5375" s="19" t="s">
        <v>6425</v>
      </c>
      <c r="K5375" s="34" t="s">
        <v>5606</v>
      </c>
    </row>
    <row r="5376" spans="1:11" x14ac:dyDescent="0.2">
      <c r="A5376" s="105">
        <v>43812</v>
      </c>
      <c r="B5376" s="7">
        <v>9562</v>
      </c>
      <c r="C5376" s="20" t="s">
        <v>6360</v>
      </c>
      <c r="D5376" s="6">
        <v>17675</v>
      </c>
      <c r="E5376" s="6">
        <v>17675</v>
      </c>
      <c r="F5376" s="6">
        <f>E5376*0.05</f>
        <v>883.75</v>
      </c>
      <c r="G5376" s="6"/>
      <c r="H5376" s="31">
        <f>D5376-F5376</f>
        <v>16791.25</v>
      </c>
      <c r="I5376" s="6">
        <f>+I5375+G5376-H5376</f>
        <v>729969.9500000003</v>
      </c>
      <c r="J5376" s="20" t="s">
        <v>6369</v>
      </c>
      <c r="K5376" s="34" t="s">
        <v>5606</v>
      </c>
    </row>
    <row r="5377" spans="1:11" x14ac:dyDescent="0.2">
      <c r="A5377" s="105">
        <v>43815</v>
      </c>
      <c r="B5377" s="7">
        <v>9563</v>
      </c>
      <c r="C5377" s="19" t="s">
        <v>6096</v>
      </c>
      <c r="D5377" s="6">
        <v>2560</v>
      </c>
      <c r="E5377" s="6"/>
      <c r="F5377" s="6">
        <f>E5377*0.05</f>
        <v>0</v>
      </c>
      <c r="G5377" s="6"/>
      <c r="H5377" s="31">
        <f>D5377-F5377</f>
        <v>2560</v>
      </c>
      <c r="I5377" s="6">
        <f>+I5376+G5377-H5377</f>
        <v>727409.9500000003</v>
      </c>
      <c r="J5377" s="19" t="s">
        <v>6424</v>
      </c>
      <c r="K5377" s="34" t="s">
        <v>5606</v>
      </c>
    </row>
    <row r="5378" spans="1:11" x14ac:dyDescent="0.2">
      <c r="A5378" s="105">
        <v>43815</v>
      </c>
      <c r="B5378" s="7">
        <v>9564</v>
      </c>
      <c r="C5378" s="19" t="s">
        <v>6110</v>
      </c>
      <c r="D5378" s="6">
        <v>42775</v>
      </c>
      <c r="E5378" s="6">
        <v>36250</v>
      </c>
      <c r="F5378" s="6">
        <f>E5378*0.05</f>
        <v>1812.5</v>
      </c>
      <c r="G5378" s="6"/>
      <c r="H5378" s="31">
        <f>D5378-F5378</f>
        <v>40962.5</v>
      </c>
      <c r="I5378" s="6">
        <f>+I5377+G5378-H5378</f>
        <v>686447.4500000003</v>
      </c>
      <c r="J5378" s="19" t="s">
        <v>6423</v>
      </c>
      <c r="K5378" s="34" t="s">
        <v>5606</v>
      </c>
    </row>
    <row r="5379" spans="1:11" x14ac:dyDescent="0.2">
      <c r="A5379" s="105">
        <v>43815</v>
      </c>
      <c r="B5379" s="7">
        <v>9565</v>
      </c>
      <c r="C5379" s="19" t="s">
        <v>6422</v>
      </c>
      <c r="D5379" s="6">
        <v>45738.63</v>
      </c>
      <c r="E5379" s="6">
        <v>45738.63</v>
      </c>
      <c r="F5379" s="6">
        <f>E5379*0.05</f>
        <v>2286.9315000000001</v>
      </c>
      <c r="G5379" s="6"/>
      <c r="H5379" s="31">
        <f>D5379-F5379</f>
        <v>43451.698499999999</v>
      </c>
      <c r="I5379" s="6">
        <f>+I5378+G5379-H5379</f>
        <v>642995.75150000025</v>
      </c>
      <c r="J5379" s="19" t="s">
        <v>101</v>
      </c>
      <c r="K5379" s="34" t="s">
        <v>5606</v>
      </c>
    </row>
    <row r="5380" spans="1:11" x14ac:dyDescent="0.2">
      <c r="A5380" s="105">
        <v>43815</v>
      </c>
      <c r="B5380" s="7">
        <v>9566</v>
      </c>
      <c r="C5380" s="19" t="s">
        <v>6421</v>
      </c>
      <c r="D5380" s="6">
        <v>7300</v>
      </c>
      <c r="E5380" s="6">
        <v>7300</v>
      </c>
      <c r="F5380" s="6">
        <v>730</v>
      </c>
      <c r="G5380" s="6"/>
      <c r="H5380" s="31">
        <f>D5380-F5380</f>
        <v>6570</v>
      </c>
      <c r="I5380" s="6">
        <f>+I5379+G5380-H5380</f>
        <v>636425.75150000025</v>
      </c>
      <c r="J5380" s="19" t="s">
        <v>6420</v>
      </c>
      <c r="K5380" s="34" t="s">
        <v>5606</v>
      </c>
    </row>
    <row r="5381" spans="1:11" x14ac:dyDescent="0.2">
      <c r="A5381" s="105">
        <v>43815</v>
      </c>
      <c r="B5381" s="7">
        <v>9567</v>
      </c>
      <c r="C5381" s="19" t="s">
        <v>5790</v>
      </c>
      <c r="D5381" s="6"/>
      <c r="E5381" s="6"/>
      <c r="F5381" s="6">
        <f>E5381*0.05</f>
        <v>0</v>
      </c>
      <c r="G5381" s="6"/>
      <c r="H5381" s="5">
        <f>D5381-F5381</f>
        <v>0</v>
      </c>
      <c r="I5381" s="6">
        <f>+I5380+G5381-H5381</f>
        <v>636425.75150000025</v>
      </c>
      <c r="J5381" s="19" t="s">
        <v>5790</v>
      </c>
      <c r="K5381" s="34" t="s">
        <v>5789</v>
      </c>
    </row>
    <row r="5382" spans="1:11" x14ac:dyDescent="0.2">
      <c r="A5382" s="105">
        <v>43815</v>
      </c>
      <c r="B5382" s="7">
        <v>9568</v>
      </c>
      <c r="C5382" s="19" t="s">
        <v>5790</v>
      </c>
      <c r="D5382" s="6"/>
      <c r="E5382" s="6"/>
      <c r="F5382" s="6">
        <f>E5382*0.05</f>
        <v>0</v>
      </c>
      <c r="G5382" s="6"/>
      <c r="H5382" s="5">
        <f>D5382-F5382</f>
        <v>0</v>
      </c>
      <c r="I5382" s="6">
        <f>+I5381+G5382-H5382</f>
        <v>636425.75150000025</v>
      </c>
      <c r="J5382" s="19" t="s">
        <v>5790</v>
      </c>
      <c r="K5382" s="34" t="s">
        <v>5789</v>
      </c>
    </row>
    <row r="5383" spans="1:11" x14ac:dyDescent="0.2">
      <c r="A5383" s="105">
        <v>43815</v>
      </c>
      <c r="B5383" s="7">
        <v>9569</v>
      </c>
      <c r="C5383" s="19" t="s">
        <v>5550</v>
      </c>
      <c r="D5383" s="6">
        <v>50000</v>
      </c>
      <c r="E5383" s="6">
        <v>50000</v>
      </c>
      <c r="F5383" s="6">
        <f>E5383*0.05</f>
        <v>2500</v>
      </c>
      <c r="G5383" s="6"/>
      <c r="H5383" s="31">
        <f>D5383-F5383</f>
        <v>47500</v>
      </c>
      <c r="I5383" s="6">
        <f>+I5382+G5383-H5383</f>
        <v>588925.75150000025</v>
      </c>
      <c r="J5383" s="19" t="s">
        <v>6419</v>
      </c>
      <c r="K5383" s="34" t="s">
        <v>5606</v>
      </c>
    </row>
    <row r="5384" spans="1:11" x14ac:dyDescent="0.2">
      <c r="A5384" s="105">
        <v>43815</v>
      </c>
      <c r="B5384" s="7">
        <v>9570</v>
      </c>
      <c r="C5384" s="19" t="s">
        <v>6418</v>
      </c>
      <c r="D5384" s="6">
        <v>21000</v>
      </c>
      <c r="E5384" s="6"/>
      <c r="F5384" s="6">
        <f>E5384*0.05</f>
        <v>0</v>
      </c>
      <c r="G5384" s="6"/>
      <c r="H5384" s="31">
        <f>D5384-F5384</f>
        <v>21000</v>
      </c>
      <c r="I5384" s="6">
        <f>+I5383+G5384-H5384</f>
        <v>567925.75150000025</v>
      </c>
      <c r="J5384" s="19" t="s">
        <v>6417</v>
      </c>
      <c r="K5384" s="34" t="s">
        <v>5606</v>
      </c>
    </row>
    <row r="5385" spans="1:11" x14ac:dyDescent="0.2">
      <c r="A5385" s="105">
        <v>43815</v>
      </c>
      <c r="B5385" s="7">
        <v>9571</v>
      </c>
      <c r="C5385" s="19" t="s">
        <v>6416</v>
      </c>
      <c r="D5385" s="6">
        <v>14000</v>
      </c>
      <c r="E5385" s="6">
        <v>14000</v>
      </c>
      <c r="F5385" s="6">
        <v>1400</v>
      </c>
      <c r="G5385" s="6"/>
      <c r="H5385" s="31">
        <f>D5385-F5385</f>
        <v>12600</v>
      </c>
      <c r="I5385" s="6">
        <f>+I5384+G5385-H5385</f>
        <v>555325.75150000025</v>
      </c>
      <c r="J5385" s="19" t="s">
        <v>6415</v>
      </c>
      <c r="K5385" s="34" t="s">
        <v>5606</v>
      </c>
    </row>
    <row r="5386" spans="1:11" x14ac:dyDescent="0.2">
      <c r="A5386" s="105">
        <v>43816</v>
      </c>
      <c r="B5386" s="7">
        <v>9572</v>
      </c>
      <c r="C5386" s="19" t="s">
        <v>6414</v>
      </c>
      <c r="D5386" s="6">
        <v>3850</v>
      </c>
      <c r="E5386" s="6">
        <v>3850</v>
      </c>
      <c r="F5386" s="6">
        <f>E5386*0.05</f>
        <v>192.5</v>
      </c>
      <c r="G5386" s="6"/>
      <c r="H5386" s="31">
        <f>D5386-F5386</f>
        <v>3657.5</v>
      </c>
      <c r="I5386" s="6">
        <f>+I5385+G5386-H5386</f>
        <v>551668.25150000025</v>
      </c>
      <c r="J5386" s="19" t="s">
        <v>6413</v>
      </c>
      <c r="K5386" s="34" t="s">
        <v>5606</v>
      </c>
    </row>
    <row r="5387" spans="1:11" x14ac:dyDescent="0.2">
      <c r="A5387" s="105">
        <v>43818</v>
      </c>
      <c r="B5387" s="7">
        <v>9573</v>
      </c>
      <c r="C5387" s="19" t="s">
        <v>582</v>
      </c>
      <c r="D5387" s="6">
        <v>39156.04</v>
      </c>
      <c r="E5387" s="6">
        <v>32996.61</v>
      </c>
      <c r="F5387" s="6">
        <f>E5387*0.05</f>
        <v>1649.8305</v>
      </c>
      <c r="G5387" s="6"/>
      <c r="H5387" s="31">
        <f>D5387-F5387</f>
        <v>37506.209499999997</v>
      </c>
      <c r="I5387" s="6">
        <f>+I5386+G5387-H5387</f>
        <v>514162.04200000025</v>
      </c>
      <c r="J5387" s="19" t="s">
        <v>6412</v>
      </c>
      <c r="K5387" s="34" t="s">
        <v>5606</v>
      </c>
    </row>
    <row r="5388" spans="1:11" x14ac:dyDescent="0.2">
      <c r="A5388" s="105">
        <v>43818</v>
      </c>
      <c r="B5388" s="7">
        <v>9574</v>
      </c>
      <c r="C5388" s="19" t="s">
        <v>6060</v>
      </c>
      <c r="D5388" s="6">
        <v>1000</v>
      </c>
      <c r="E5388" s="6"/>
      <c r="F5388" s="6">
        <f>E5388*0.05</f>
        <v>0</v>
      </c>
      <c r="G5388" s="6"/>
      <c r="H5388" s="31">
        <f>D5388-F5388</f>
        <v>1000</v>
      </c>
      <c r="I5388" s="6">
        <f>+I5387+G5388-H5388</f>
        <v>513162.04200000025</v>
      </c>
      <c r="J5388" s="19" t="s">
        <v>6408</v>
      </c>
      <c r="K5388" s="34" t="s">
        <v>5606</v>
      </c>
    </row>
    <row r="5389" spans="1:11" x14ac:dyDescent="0.2">
      <c r="A5389" s="105">
        <v>43818</v>
      </c>
      <c r="B5389" s="7">
        <v>9575</v>
      </c>
      <c r="C5389" s="19" t="s">
        <v>5929</v>
      </c>
      <c r="D5389" s="6">
        <v>1750</v>
      </c>
      <c r="E5389" s="6"/>
      <c r="F5389" s="6">
        <f>E5389*0.05</f>
        <v>0</v>
      </c>
      <c r="G5389" s="6"/>
      <c r="H5389" s="31">
        <f>D5389-F5389</f>
        <v>1750</v>
      </c>
      <c r="I5389" s="6">
        <f>+I5388+G5389-H5389</f>
        <v>511412.04200000025</v>
      </c>
      <c r="J5389" s="19" t="s">
        <v>6402</v>
      </c>
      <c r="K5389" s="34" t="s">
        <v>5606</v>
      </c>
    </row>
    <row r="5390" spans="1:11" x14ac:dyDescent="0.2">
      <c r="A5390" s="105">
        <v>43818</v>
      </c>
      <c r="B5390" s="7">
        <v>9576</v>
      </c>
      <c r="C5390" s="19" t="s">
        <v>418</v>
      </c>
      <c r="D5390" s="6">
        <v>2100</v>
      </c>
      <c r="E5390" s="6"/>
      <c r="F5390" s="6">
        <f>E5390*0.05</f>
        <v>0</v>
      </c>
      <c r="G5390" s="6"/>
      <c r="H5390" s="31">
        <f>D5390-F5390</f>
        <v>2100</v>
      </c>
      <c r="I5390" s="6">
        <f>+I5389+G5390-H5390</f>
        <v>509312.04200000025</v>
      </c>
      <c r="J5390" s="19" t="s">
        <v>5901</v>
      </c>
      <c r="K5390" s="34" t="s">
        <v>5606</v>
      </c>
    </row>
    <row r="5391" spans="1:11" x14ac:dyDescent="0.2">
      <c r="A5391" s="105">
        <v>43818</v>
      </c>
      <c r="B5391" s="7">
        <v>9577</v>
      </c>
      <c r="C5391" s="19" t="s">
        <v>5790</v>
      </c>
      <c r="D5391" s="6"/>
      <c r="E5391" s="6"/>
      <c r="F5391" s="6">
        <f>E5391*0.05</f>
        <v>0</v>
      </c>
      <c r="G5391" s="6"/>
      <c r="H5391" s="5">
        <f>D5391-F5391</f>
        <v>0</v>
      </c>
      <c r="I5391" s="6">
        <f>+I5390+G5391-H5391</f>
        <v>509312.04200000025</v>
      </c>
      <c r="J5391" s="19" t="s">
        <v>5790</v>
      </c>
      <c r="K5391" s="34" t="s">
        <v>5789</v>
      </c>
    </row>
    <row r="5392" spans="1:11" x14ac:dyDescent="0.2">
      <c r="A5392" s="105">
        <v>43818</v>
      </c>
      <c r="B5392" s="7">
        <v>9578</v>
      </c>
      <c r="C5392" s="19" t="s">
        <v>6039</v>
      </c>
      <c r="D5392" s="6">
        <v>5485</v>
      </c>
      <c r="E5392" s="6"/>
      <c r="F5392" s="6">
        <f>E5392*0.05</f>
        <v>0</v>
      </c>
      <c r="G5392" s="6"/>
      <c r="H5392" s="31">
        <f>D5392-F5392</f>
        <v>5485</v>
      </c>
      <c r="I5392" s="6">
        <f>+I5391+G5392-H5392</f>
        <v>503827.04200000025</v>
      </c>
      <c r="J5392" s="19" t="s">
        <v>6411</v>
      </c>
      <c r="K5392" s="34" t="s">
        <v>5606</v>
      </c>
    </row>
    <row r="5393" spans="1:11" x14ac:dyDescent="0.2">
      <c r="A5393" s="105">
        <v>43818</v>
      </c>
      <c r="B5393" s="7">
        <v>9579</v>
      </c>
      <c r="C5393" s="19" t="s">
        <v>6410</v>
      </c>
      <c r="D5393" s="6">
        <v>1000</v>
      </c>
      <c r="E5393" s="6"/>
      <c r="F5393" s="6">
        <f>E5393*0.05</f>
        <v>0</v>
      </c>
      <c r="G5393" s="6"/>
      <c r="H5393" s="31">
        <f>D5393-F5393</f>
        <v>1000</v>
      </c>
      <c r="I5393" s="6">
        <f>+I5392+G5393-H5393</f>
        <v>502827.04200000025</v>
      </c>
      <c r="J5393" s="19" t="s">
        <v>6408</v>
      </c>
      <c r="K5393" s="34" t="s">
        <v>5606</v>
      </c>
    </row>
    <row r="5394" spans="1:11" x14ac:dyDescent="0.2">
      <c r="A5394" s="105">
        <v>43818</v>
      </c>
      <c r="B5394" s="7">
        <v>9580</v>
      </c>
      <c r="C5394" s="19" t="s">
        <v>6001</v>
      </c>
      <c r="D5394" s="6">
        <v>1200</v>
      </c>
      <c r="E5394" s="6"/>
      <c r="F5394" s="6">
        <f>E5394*0.05</f>
        <v>0</v>
      </c>
      <c r="G5394" s="6"/>
      <c r="H5394" s="31">
        <f>D5394-F5394</f>
        <v>1200</v>
      </c>
      <c r="I5394" s="6">
        <f>+I5393+G5394-H5394</f>
        <v>501627.04200000025</v>
      </c>
      <c r="J5394" s="19" t="s">
        <v>6408</v>
      </c>
      <c r="K5394" s="34" t="s">
        <v>5606</v>
      </c>
    </row>
    <row r="5395" spans="1:11" x14ac:dyDescent="0.2">
      <c r="A5395" s="105">
        <v>43818</v>
      </c>
      <c r="B5395" s="7">
        <v>9581</v>
      </c>
      <c r="C5395" s="19" t="s">
        <v>6409</v>
      </c>
      <c r="D5395" s="6">
        <v>1000</v>
      </c>
      <c r="E5395" s="6"/>
      <c r="F5395" s="6">
        <f>E5395*0.05</f>
        <v>0</v>
      </c>
      <c r="G5395" s="6"/>
      <c r="H5395" s="31">
        <f>D5395-F5395</f>
        <v>1000</v>
      </c>
      <c r="I5395" s="6">
        <f>+I5394+G5395-H5395</f>
        <v>500627.04200000025</v>
      </c>
      <c r="J5395" s="19" t="s">
        <v>6408</v>
      </c>
      <c r="K5395" s="34" t="s">
        <v>5606</v>
      </c>
    </row>
    <row r="5396" spans="1:11" x14ac:dyDescent="0.2">
      <c r="A5396" s="105">
        <v>43818</v>
      </c>
      <c r="B5396" s="7">
        <v>9582</v>
      </c>
      <c r="C5396" s="19" t="s">
        <v>6407</v>
      </c>
      <c r="D5396" s="6">
        <v>39422.9</v>
      </c>
      <c r="E5396" s="6">
        <v>39422.9</v>
      </c>
      <c r="F5396" s="6">
        <f>E5396*0.05</f>
        <v>1971.1450000000002</v>
      </c>
      <c r="G5396" s="6"/>
      <c r="H5396" s="31">
        <f>D5396-F5396</f>
        <v>37451.755000000005</v>
      </c>
      <c r="I5396" s="6">
        <f>+I5395+G5396-H5396</f>
        <v>463175.28700000024</v>
      </c>
      <c r="J5396" s="19" t="s">
        <v>6406</v>
      </c>
      <c r="K5396" s="34" t="s">
        <v>5606</v>
      </c>
    </row>
    <row r="5397" spans="1:11" x14ac:dyDescent="0.2">
      <c r="A5397" s="105">
        <v>43818</v>
      </c>
      <c r="B5397" s="7">
        <v>9583</v>
      </c>
      <c r="C5397" s="19" t="s">
        <v>5972</v>
      </c>
      <c r="D5397" s="6">
        <v>2700</v>
      </c>
      <c r="E5397" s="6"/>
      <c r="F5397" s="6">
        <f>E5397*0.05</f>
        <v>0</v>
      </c>
      <c r="G5397" s="6"/>
      <c r="H5397" s="31">
        <f>D5397-F5397</f>
        <v>2700</v>
      </c>
      <c r="I5397" s="6">
        <f>+I5396+G5397-H5397</f>
        <v>460475.28700000024</v>
      </c>
      <c r="J5397" s="19" t="s">
        <v>6404</v>
      </c>
      <c r="K5397" s="34" t="s">
        <v>5606</v>
      </c>
    </row>
    <row r="5398" spans="1:11" x14ac:dyDescent="0.2">
      <c r="A5398" s="105">
        <v>43818</v>
      </c>
      <c r="B5398" s="7">
        <v>9584</v>
      </c>
      <c r="C5398" s="19" t="s">
        <v>6405</v>
      </c>
      <c r="D5398" s="6">
        <v>1800</v>
      </c>
      <c r="E5398" s="6"/>
      <c r="F5398" s="6">
        <f>E5398*0.05</f>
        <v>0</v>
      </c>
      <c r="G5398" s="6"/>
      <c r="H5398" s="31">
        <f>D5398-F5398</f>
        <v>1800</v>
      </c>
      <c r="I5398" s="6">
        <f>+I5397+G5398-H5398</f>
        <v>458675.28700000024</v>
      </c>
      <c r="J5398" s="19" t="s">
        <v>6404</v>
      </c>
      <c r="K5398" s="34" t="s">
        <v>5606</v>
      </c>
    </row>
    <row r="5399" spans="1:11" x14ac:dyDescent="0.2">
      <c r="A5399" s="105">
        <v>43818</v>
      </c>
      <c r="B5399" s="7">
        <v>9585</v>
      </c>
      <c r="C5399" s="19" t="s">
        <v>6403</v>
      </c>
      <c r="D5399" s="6">
        <v>750</v>
      </c>
      <c r="E5399" s="6"/>
      <c r="F5399" s="6">
        <f>E5399*0.05</f>
        <v>0</v>
      </c>
      <c r="G5399" s="5"/>
      <c r="H5399" s="31">
        <f>D5399-F5399</f>
        <v>750</v>
      </c>
      <c r="I5399" s="6">
        <f>+I5398+G5399-H5399</f>
        <v>457925.28700000024</v>
      </c>
      <c r="J5399" s="19" t="s">
        <v>6402</v>
      </c>
      <c r="K5399" s="34" t="s">
        <v>5606</v>
      </c>
    </row>
    <row r="5400" spans="1:11" x14ac:dyDescent="0.2">
      <c r="A5400" s="105">
        <v>43818</v>
      </c>
      <c r="B5400" s="7">
        <v>9586</v>
      </c>
      <c r="C5400" s="19" t="s">
        <v>5858</v>
      </c>
      <c r="D5400" s="6">
        <v>980</v>
      </c>
      <c r="E5400" s="6">
        <v>830.51</v>
      </c>
      <c r="F5400" s="6">
        <f>E5400*0.05</f>
        <v>41.525500000000001</v>
      </c>
      <c r="G5400" s="5"/>
      <c r="H5400" s="31">
        <f>D5400-F5400</f>
        <v>938.47450000000003</v>
      </c>
      <c r="I5400" s="6">
        <f>+I5399+G5400-H5400</f>
        <v>456986.81250000023</v>
      </c>
      <c r="J5400" s="19" t="s">
        <v>22</v>
      </c>
      <c r="K5400" s="34" t="s">
        <v>5606</v>
      </c>
    </row>
    <row r="5401" spans="1:11" x14ac:dyDescent="0.2">
      <c r="A5401" s="105">
        <v>43818</v>
      </c>
      <c r="B5401" s="7"/>
      <c r="C5401" s="19" t="s">
        <v>6401</v>
      </c>
      <c r="D5401" s="6"/>
      <c r="E5401" s="6"/>
      <c r="F5401" s="6">
        <f>E5401*0.05</f>
        <v>0</v>
      </c>
      <c r="G5401" s="31">
        <v>1264352.25</v>
      </c>
      <c r="H5401" s="5">
        <f>D5401-F5401</f>
        <v>0</v>
      </c>
      <c r="I5401" s="6">
        <f>+I5400+G5401-H5401</f>
        <v>1721339.0625000002</v>
      </c>
      <c r="J5401" s="19"/>
      <c r="K5401" s="7"/>
    </row>
    <row r="5402" spans="1:11" x14ac:dyDescent="0.2">
      <c r="A5402" s="105">
        <v>43819</v>
      </c>
      <c r="B5402" s="7">
        <v>9587</v>
      </c>
      <c r="C5402" s="20" t="s">
        <v>5760</v>
      </c>
      <c r="D5402" s="6">
        <v>6000</v>
      </c>
      <c r="E5402" s="6"/>
      <c r="F5402" s="6">
        <f>E5402*0.05</f>
        <v>0</v>
      </c>
      <c r="G5402" s="5"/>
      <c r="H5402" s="31">
        <f>D5402-F5402</f>
        <v>6000</v>
      </c>
      <c r="I5402" s="6">
        <f>+I5401+G5402-H5402</f>
        <v>1715339.0625000002</v>
      </c>
      <c r="J5402" s="20" t="s">
        <v>6400</v>
      </c>
      <c r="K5402" s="34" t="s">
        <v>5606</v>
      </c>
    </row>
    <row r="5403" spans="1:11" x14ac:dyDescent="0.2">
      <c r="A5403" s="105">
        <v>43822</v>
      </c>
      <c r="B5403" s="7">
        <v>9588</v>
      </c>
      <c r="C5403" s="19" t="s">
        <v>3301</v>
      </c>
      <c r="D5403" s="6">
        <v>49618.400000000001</v>
      </c>
      <c r="E5403" s="6">
        <v>49618.400000000001</v>
      </c>
      <c r="F5403" s="6">
        <f>E5403*0.05</f>
        <v>2480.92</v>
      </c>
      <c r="G5403" s="5"/>
      <c r="H5403" s="31">
        <f>D5403-F5403</f>
        <v>47137.48</v>
      </c>
      <c r="I5403" s="6">
        <f>+I5402+G5403-H5403</f>
        <v>1668201.5825000003</v>
      </c>
      <c r="J5403" s="19" t="s">
        <v>6399</v>
      </c>
      <c r="K5403" s="34" t="s">
        <v>5606</v>
      </c>
    </row>
    <row r="5404" spans="1:11" x14ac:dyDescent="0.2">
      <c r="A5404" s="105">
        <v>43822</v>
      </c>
      <c r="B5404" s="7">
        <v>9589</v>
      </c>
      <c r="C5404" s="19" t="s">
        <v>105</v>
      </c>
      <c r="D5404" s="6">
        <v>30000</v>
      </c>
      <c r="E5404" s="6">
        <v>30000</v>
      </c>
      <c r="F5404" s="6">
        <v>150</v>
      </c>
      <c r="G5404" s="5"/>
      <c r="H5404" s="31">
        <f>D5404-F5404</f>
        <v>29850</v>
      </c>
      <c r="I5404" s="6">
        <f>+I5403+G5404-H5404</f>
        <v>1638351.5825000003</v>
      </c>
      <c r="J5404" s="19" t="s">
        <v>4743</v>
      </c>
      <c r="K5404" s="34" t="s">
        <v>5606</v>
      </c>
    </row>
    <row r="5405" spans="1:11" x14ac:dyDescent="0.2">
      <c r="A5405" s="105">
        <v>43822</v>
      </c>
      <c r="B5405" s="7">
        <v>9590</v>
      </c>
      <c r="C5405" s="19" t="s">
        <v>3013</v>
      </c>
      <c r="D5405" s="6">
        <v>16526</v>
      </c>
      <c r="E5405" s="6">
        <v>16526</v>
      </c>
      <c r="F5405" s="6">
        <f>E5405*0.05</f>
        <v>826.30000000000007</v>
      </c>
      <c r="G5405" s="5"/>
      <c r="H5405" s="31">
        <f>D5405-F5405</f>
        <v>15699.7</v>
      </c>
      <c r="I5405" s="6">
        <f>+I5404+G5405-H5405</f>
        <v>1622651.8825000003</v>
      </c>
      <c r="J5405" s="19" t="s">
        <v>5942</v>
      </c>
      <c r="K5405" s="34" t="s">
        <v>5606</v>
      </c>
    </row>
    <row r="5406" spans="1:11" x14ac:dyDescent="0.2">
      <c r="A5406" s="105">
        <v>43822</v>
      </c>
      <c r="B5406" s="7">
        <v>41150</v>
      </c>
      <c r="C5406" s="19" t="s">
        <v>6398</v>
      </c>
      <c r="D5406" s="6"/>
      <c r="E5406" s="6"/>
      <c r="F5406" s="6">
        <f>E5406*0.05</f>
        <v>0</v>
      </c>
      <c r="G5406" s="31">
        <v>3500</v>
      </c>
      <c r="H5406" s="5">
        <f>D5406-F5406</f>
        <v>0</v>
      </c>
      <c r="I5406" s="6">
        <f>+I5405+G5406-H5406</f>
        <v>1626151.8825000003</v>
      </c>
      <c r="J5406" s="19"/>
      <c r="K5406" s="7"/>
    </row>
    <row r="5407" spans="1:11" x14ac:dyDescent="0.2">
      <c r="A5407" s="105">
        <v>43822</v>
      </c>
      <c r="B5407" s="7">
        <v>9591</v>
      </c>
      <c r="C5407" s="19" t="s">
        <v>4993</v>
      </c>
      <c r="D5407" s="6">
        <v>3334</v>
      </c>
      <c r="E5407" s="6"/>
      <c r="F5407" s="6">
        <f>E5407*0.05</f>
        <v>0</v>
      </c>
      <c r="G5407" s="5"/>
      <c r="H5407" s="31">
        <f>D5407-F5407</f>
        <v>3334</v>
      </c>
      <c r="I5407" s="6">
        <f>+I5406+G5407-H5407</f>
        <v>1622817.8825000003</v>
      </c>
      <c r="J5407" s="19" t="s">
        <v>6397</v>
      </c>
      <c r="K5407" s="34" t="s">
        <v>5606</v>
      </c>
    </row>
    <row r="5408" spans="1:11" x14ac:dyDescent="0.2">
      <c r="A5408" s="105">
        <v>43822</v>
      </c>
      <c r="B5408" s="7">
        <v>9592</v>
      </c>
      <c r="C5408" s="19" t="s">
        <v>5567</v>
      </c>
      <c r="D5408" s="6">
        <v>44415.4</v>
      </c>
      <c r="E5408" s="6">
        <v>42194.63</v>
      </c>
      <c r="F5408" s="6">
        <f>E5408*0.05</f>
        <v>2109.7314999999999</v>
      </c>
      <c r="G5408" s="5"/>
      <c r="H5408" s="31">
        <f>D5408-F5408</f>
        <v>42305.6685</v>
      </c>
      <c r="I5408" s="6">
        <f>+I5407+G5408-H5408</f>
        <v>1580512.2140000004</v>
      </c>
      <c r="J5408" s="19" t="s">
        <v>48</v>
      </c>
      <c r="K5408" s="34" t="s">
        <v>5606</v>
      </c>
    </row>
    <row r="5409" spans="1:11" x14ac:dyDescent="0.2">
      <c r="A5409" s="105">
        <v>43822</v>
      </c>
      <c r="B5409" s="7">
        <v>9593</v>
      </c>
      <c r="C5409" s="19" t="s">
        <v>6255</v>
      </c>
      <c r="D5409" s="6">
        <v>1200</v>
      </c>
      <c r="E5409" s="6"/>
      <c r="F5409" s="6">
        <f>E5409*0.05</f>
        <v>0</v>
      </c>
      <c r="G5409" s="5"/>
      <c r="H5409" s="31">
        <f>D5409-F5409</f>
        <v>1200</v>
      </c>
      <c r="I5409" s="6">
        <f>+I5408+G5409-H5409</f>
        <v>1579312.2140000004</v>
      </c>
      <c r="J5409" s="19" t="s">
        <v>6396</v>
      </c>
      <c r="K5409" s="34" t="s">
        <v>5606</v>
      </c>
    </row>
    <row r="5410" spans="1:11" x14ac:dyDescent="0.2">
      <c r="A5410" s="105">
        <v>43822</v>
      </c>
      <c r="B5410" s="7">
        <v>80041162</v>
      </c>
      <c r="C5410" s="19" t="s">
        <v>2224</v>
      </c>
      <c r="D5410" s="6">
        <v>52500</v>
      </c>
      <c r="E5410" s="6">
        <v>52500</v>
      </c>
      <c r="F5410" s="6">
        <f>E5410*0.05</f>
        <v>2625</v>
      </c>
      <c r="G5410" s="5"/>
      <c r="H5410" s="31">
        <f>D5410-F5410</f>
        <v>49875</v>
      </c>
      <c r="I5410" s="6">
        <f>+I5409+G5410-H5410</f>
        <v>1529437.2140000004</v>
      </c>
      <c r="J5410" s="19" t="s">
        <v>6395</v>
      </c>
      <c r="K5410" s="34" t="s">
        <v>5606</v>
      </c>
    </row>
    <row r="5411" spans="1:11" x14ac:dyDescent="0.2">
      <c r="A5411" s="105">
        <v>43822</v>
      </c>
      <c r="B5411" s="7">
        <v>80041147</v>
      </c>
      <c r="C5411" s="19" t="s">
        <v>3515</v>
      </c>
      <c r="D5411" s="6"/>
      <c r="E5411" s="6"/>
      <c r="F5411" s="6">
        <f>E5411*0.05</f>
        <v>0</v>
      </c>
      <c r="G5411" s="31">
        <v>3200</v>
      </c>
      <c r="H5411" s="5">
        <f>D5411-F5411</f>
        <v>0</v>
      </c>
      <c r="I5411" s="6">
        <f>+I5410+G5411-H5411</f>
        <v>1532637.2140000004</v>
      </c>
      <c r="J5411" s="19"/>
      <c r="K5411" s="7"/>
    </row>
    <row r="5412" spans="1:11" x14ac:dyDescent="0.2">
      <c r="A5412" s="105">
        <v>43822</v>
      </c>
      <c r="B5412" s="7">
        <v>740046</v>
      </c>
      <c r="C5412" s="19" t="s">
        <v>6213</v>
      </c>
      <c r="D5412" s="6">
        <v>378919</v>
      </c>
      <c r="E5412" s="6"/>
      <c r="F5412" s="6">
        <f>E5412*0.05</f>
        <v>0</v>
      </c>
      <c r="G5412" s="5"/>
      <c r="H5412" s="31">
        <f>D5412-F5412</f>
        <v>378919</v>
      </c>
      <c r="I5412" s="6">
        <f>+I5411+G5412-H5412</f>
        <v>1153718.2140000004</v>
      </c>
      <c r="J5412" s="19" t="s">
        <v>6394</v>
      </c>
      <c r="K5412" s="34" t="s">
        <v>5606</v>
      </c>
    </row>
    <row r="5413" spans="1:11" x14ac:dyDescent="0.2">
      <c r="A5413" s="105">
        <v>43823</v>
      </c>
      <c r="B5413" s="7">
        <v>9594</v>
      </c>
      <c r="C5413" s="19" t="s">
        <v>6316</v>
      </c>
      <c r="D5413" s="6">
        <v>15000</v>
      </c>
      <c r="E5413" s="6"/>
      <c r="F5413" s="6">
        <f>E5413*0.05</f>
        <v>0</v>
      </c>
      <c r="G5413" s="5"/>
      <c r="H5413" s="31">
        <f>D5413-F5413</f>
        <v>15000</v>
      </c>
      <c r="I5413" s="6">
        <f>+I5412+G5413-H5413</f>
        <v>1138718.2140000004</v>
      </c>
      <c r="J5413" s="19" t="s">
        <v>6393</v>
      </c>
      <c r="K5413" s="34" t="s">
        <v>5606</v>
      </c>
    </row>
    <row r="5414" spans="1:11" x14ac:dyDescent="0.2">
      <c r="A5414" s="105">
        <v>43823</v>
      </c>
      <c r="B5414" s="7">
        <v>9595</v>
      </c>
      <c r="C5414" s="19" t="s">
        <v>6392</v>
      </c>
      <c r="D5414" s="6">
        <v>3500</v>
      </c>
      <c r="E5414" s="6"/>
      <c r="F5414" s="6">
        <f>E5414*0.05</f>
        <v>0</v>
      </c>
      <c r="G5414" s="6"/>
      <c r="H5414" s="31">
        <f>D5414-F5414</f>
        <v>3500</v>
      </c>
      <c r="I5414" s="6">
        <f>+I5413+G5414-H5414</f>
        <v>1135218.2140000004</v>
      </c>
      <c r="J5414" s="19" t="s">
        <v>6391</v>
      </c>
      <c r="K5414" s="34" t="s">
        <v>5606</v>
      </c>
    </row>
    <row r="5415" spans="1:11" x14ac:dyDescent="0.2">
      <c r="A5415" s="105">
        <v>43823</v>
      </c>
      <c r="B5415" s="7">
        <v>9596</v>
      </c>
      <c r="C5415" s="19" t="s">
        <v>4993</v>
      </c>
      <c r="D5415" s="6">
        <v>6600</v>
      </c>
      <c r="E5415" s="6"/>
      <c r="F5415" s="6">
        <f>E5415*0.05</f>
        <v>0</v>
      </c>
      <c r="G5415" s="6"/>
      <c r="H5415" s="31">
        <f>D5415-F5415</f>
        <v>6600</v>
      </c>
      <c r="I5415" s="6">
        <f>+I5414+G5415-H5415</f>
        <v>1128618.2140000004</v>
      </c>
      <c r="J5415" s="19" t="s">
        <v>6390</v>
      </c>
      <c r="K5415" s="34" t="s">
        <v>5606</v>
      </c>
    </row>
    <row r="5416" spans="1:11" x14ac:dyDescent="0.2">
      <c r="A5416" s="105">
        <v>43823</v>
      </c>
      <c r="B5416" s="7">
        <v>9597</v>
      </c>
      <c r="C5416" s="19" t="s">
        <v>6389</v>
      </c>
      <c r="D5416" s="6">
        <v>15000</v>
      </c>
      <c r="E5416" s="6"/>
      <c r="F5416" s="6">
        <f>E5416*0.05</f>
        <v>0</v>
      </c>
      <c r="G5416" s="6"/>
      <c r="H5416" s="31">
        <f>D5416-F5416</f>
        <v>15000</v>
      </c>
      <c r="I5416" s="6">
        <f>+I5415+G5416-H5416</f>
        <v>1113618.2140000004</v>
      </c>
      <c r="J5416" s="19" t="s">
        <v>6388</v>
      </c>
      <c r="K5416" s="34" t="s">
        <v>5606</v>
      </c>
    </row>
    <row r="5417" spans="1:11" x14ac:dyDescent="0.2">
      <c r="A5417" s="105">
        <v>43823</v>
      </c>
      <c r="B5417" s="7">
        <v>9598</v>
      </c>
      <c r="C5417" s="19" t="s">
        <v>5929</v>
      </c>
      <c r="D5417" s="6">
        <v>1200</v>
      </c>
      <c r="E5417" s="6"/>
      <c r="F5417" s="6">
        <f>E5417*0.05</f>
        <v>0</v>
      </c>
      <c r="G5417" s="6"/>
      <c r="H5417" s="31">
        <f>D5417-F5417</f>
        <v>1200</v>
      </c>
      <c r="I5417" s="6">
        <f>+I5416+G5417-H5417</f>
        <v>1112418.2140000004</v>
      </c>
      <c r="J5417" s="19" t="s">
        <v>6387</v>
      </c>
      <c r="K5417" s="34" t="s">
        <v>5606</v>
      </c>
    </row>
    <row r="5418" spans="1:11" x14ac:dyDescent="0.2">
      <c r="A5418" s="105">
        <v>43825</v>
      </c>
      <c r="B5418" s="7">
        <v>9599</v>
      </c>
      <c r="C5418" s="19" t="s">
        <v>5215</v>
      </c>
      <c r="D5418" s="6">
        <v>1000</v>
      </c>
      <c r="E5418" s="6"/>
      <c r="F5418" s="6">
        <f>E5418*0.05</f>
        <v>0</v>
      </c>
      <c r="G5418" s="6"/>
      <c r="H5418" s="31">
        <f>D5418-F5418</f>
        <v>1000</v>
      </c>
      <c r="I5418" s="6">
        <f>+I5417+G5418-H5418</f>
        <v>1111418.2140000004</v>
      </c>
      <c r="J5418" s="19" t="s">
        <v>6386</v>
      </c>
      <c r="K5418" s="34" t="s">
        <v>5606</v>
      </c>
    </row>
    <row r="5419" spans="1:11" x14ac:dyDescent="0.2">
      <c r="A5419" s="105">
        <v>43825</v>
      </c>
      <c r="B5419" s="7">
        <v>9600</v>
      </c>
      <c r="C5419" s="19" t="s">
        <v>6030</v>
      </c>
      <c r="D5419" s="6">
        <v>1000</v>
      </c>
      <c r="E5419" s="6"/>
      <c r="F5419" s="6">
        <f>E5419*0.05</f>
        <v>0</v>
      </c>
      <c r="G5419" s="6"/>
      <c r="H5419" s="31">
        <f>D5419-F5419</f>
        <v>1000</v>
      </c>
      <c r="I5419" s="6">
        <f>+I5418+G5419-H5419</f>
        <v>1110418.2140000004</v>
      </c>
      <c r="J5419" s="19" t="s">
        <v>6386</v>
      </c>
      <c r="K5419" s="34" t="s">
        <v>5606</v>
      </c>
    </row>
    <row r="5420" spans="1:11" x14ac:dyDescent="0.2">
      <c r="A5420" s="105">
        <v>43826</v>
      </c>
      <c r="B5420" s="7">
        <v>9601</v>
      </c>
      <c r="C5420" s="19" t="s">
        <v>1450</v>
      </c>
      <c r="D5420" s="6">
        <v>27937.8</v>
      </c>
      <c r="E5420" s="6"/>
      <c r="F5420" s="6">
        <f>E5420*0.05</f>
        <v>0</v>
      </c>
      <c r="G5420" s="6"/>
      <c r="H5420" s="31">
        <f>D5420-F5420</f>
        <v>27937.8</v>
      </c>
      <c r="I5420" s="6">
        <f>+I5419+G5420-H5420</f>
        <v>1082480.4140000003</v>
      </c>
      <c r="J5420" s="19" t="s">
        <v>5807</v>
      </c>
      <c r="K5420" s="34" t="s">
        <v>5606</v>
      </c>
    </row>
    <row r="5421" spans="1:11" x14ac:dyDescent="0.2">
      <c r="A5421" s="105">
        <v>43826</v>
      </c>
      <c r="B5421" s="7">
        <v>9602</v>
      </c>
      <c r="C5421" s="19" t="s">
        <v>6385</v>
      </c>
      <c r="D5421" s="6">
        <v>36725</v>
      </c>
      <c r="E5421" s="6">
        <v>31122.880000000001</v>
      </c>
      <c r="F5421" s="6">
        <f>E5421*0.05</f>
        <v>1556.1440000000002</v>
      </c>
      <c r="G5421" s="6"/>
      <c r="H5421" s="31">
        <f>D5421-F5421</f>
        <v>35168.856</v>
      </c>
      <c r="I5421" s="6">
        <f>+I5420+G5421-H5421</f>
        <v>1047311.5580000003</v>
      </c>
      <c r="J5421" s="19" t="s">
        <v>6384</v>
      </c>
      <c r="K5421" s="34" t="s">
        <v>5606</v>
      </c>
    </row>
    <row r="5422" spans="1:11" x14ac:dyDescent="0.2">
      <c r="A5422" s="105">
        <v>43826</v>
      </c>
      <c r="B5422" s="7">
        <v>9603</v>
      </c>
      <c r="C5422" s="19" t="s">
        <v>5600</v>
      </c>
      <c r="D5422" s="6">
        <v>8000</v>
      </c>
      <c r="E5422" s="6">
        <v>8000</v>
      </c>
      <c r="F5422" s="6">
        <f>E5422*0.05</f>
        <v>400</v>
      </c>
      <c r="G5422" s="6"/>
      <c r="H5422" s="31">
        <f>D5422-F5422</f>
        <v>7600</v>
      </c>
      <c r="I5422" s="6">
        <f>+I5421+G5422-H5422</f>
        <v>1039711.5580000003</v>
      </c>
      <c r="J5422" s="19" t="s">
        <v>6383</v>
      </c>
      <c r="K5422" s="34" t="s">
        <v>5606</v>
      </c>
    </row>
    <row r="5423" spans="1:11" x14ac:dyDescent="0.2">
      <c r="A5423" s="105">
        <v>43826</v>
      </c>
      <c r="B5423" s="7">
        <v>9604</v>
      </c>
      <c r="C5423" s="19" t="s">
        <v>5499</v>
      </c>
      <c r="D5423" s="6">
        <v>5550</v>
      </c>
      <c r="E5423" s="6"/>
      <c r="F5423" s="6">
        <f>E5423*0.05</f>
        <v>0</v>
      </c>
      <c r="G5423" s="6"/>
      <c r="H5423" s="31">
        <f>D5423-F5423</f>
        <v>5550</v>
      </c>
      <c r="I5423" s="6">
        <f>+I5422+G5423-H5423</f>
        <v>1034161.5580000003</v>
      </c>
      <c r="J5423" s="19" t="s">
        <v>6382</v>
      </c>
      <c r="K5423" s="34" t="s">
        <v>5606</v>
      </c>
    </row>
    <row r="5424" spans="1:11" x14ac:dyDescent="0.2">
      <c r="A5424" s="105">
        <v>43826</v>
      </c>
      <c r="B5424" s="7">
        <v>9605</v>
      </c>
      <c r="C5424" s="19" t="s">
        <v>6381</v>
      </c>
      <c r="D5424" s="6">
        <v>6150</v>
      </c>
      <c r="E5424" s="6">
        <v>6150</v>
      </c>
      <c r="F5424" s="6">
        <f>E5424*0.05</f>
        <v>307.5</v>
      </c>
      <c r="G5424" s="6"/>
      <c r="H5424" s="31">
        <f>D5424-F5424</f>
        <v>5842.5</v>
      </c>
      <c r="I5424" s="6">
        <f>+I5423+G5424-H5424</f>
        <v>1028319.0580000003</v>
      </c>
      <c r="J5424" s="19" t="s">
        <v>6380</v>
      </c>
      <c r="K5424" s="34" t="s">
        <v>5606</v>
      </c>
    </row>
    <row r="5425" spans="1:11" x14ac:dyDescent="0.2">
      <c r="A5425" s="105">
        <v>43826</v>
      </c>
      <c r="B5425" s="7">
        <v>9606</v>
      </c>
      <c r="C5425" s="19" t="s">
        <v>5790</v>
      </c>
      <c r="D5425" s="6"/>
      <c r="E5425" s="6"/>
      <c r="F5425" s="6">
        <f>E5425*0.05</f>
        <v>0</v>
      </c>
      <c r="G5425" s="6"/>
      <c r="H5425" s="5">
        <f>D5425-F5425</f>
        <v>0</v>
      </c>
      <c r="I5425" s="6">
        <f>+I5424+G5425-H5425</f>
        <v>1028319.0580000003</v>
      </c>
      <c r="J5425" s="19" t="s">
        <v>5790</v>
      </c>
      <c r="K5425" s="34" t="s">
        <v>5606</v>
      </c>
    </row>
    <row r="5426" spans="1:11" x14ac:dyDescent="0.2">
      <c r="A5426" s="105">
        <v>43826</v>
      </c>
      <c r="B5426" s="7">
        <v>9607</v>
      </c>
      <c r="C5426" s="19" t="s">
        <v>6343</v>
      </c>
      <c r="D5426" s="6">
        <v>7600</v>
      </c>
      <c r="E5426" s="6"/>
      <c r="F5426" s="6">
        <f>E5426*0.05</f>
        <v>0</v>
      </c>
      <c r="G5426" s="6"/>
      <c r="H5426" s="31">
        <f>D5426-F5426</f>
        <v>7600</v>
      </c>
      <c r="I5426" s="6">
        <f>+I5425+G5426-H5426</f>
        <v>1020719.0580000003</v>
      </c>
      <c r="J5426" s="19" t="s">
        <v>6002</v>
      </c>
      <c r="K5426" s="34" t="s">
        <v>5606</v>
      </c>
    </row>
    <row r="5427" spans="1:11" x14ac:dyDescent="0.2">
      <c r="A5427" s="105">
        <v>43826</v>
      </c>
      <c r="B5427" s="7">
        <v>9608</v>
      </c>
      <c r="C5427" s="19" t="s">
        <v>6379</v>
      </c>
      <c r="D5427" s="6">
        <v>5000</v>
      </c>
      <c r="E5427" s="6">
        <v>5000</v>
      </c>
      <c r="F5427" s="6">
        <v>500</v>
      </c>
      <c r="G5427" s="6"/>
      <c r="H5427" s="31">
        <f>D5427-F5427</f>
        <v>4500</v>
      </c>
      <c r="I5427" s="6">
        <f>+I5426+G5427-H5427</f>
        <v>1016219.0580000003</v>
      </c>
      <c r="J5427" s="19" t="s">
        <v>6378</v>
      </c>
      <c r="K5427" s="34" t="s">
        <v>5606</v>
      </c>
    </row>
    <row r="5428" spans="1:11" x14ac:dyDescent="0.2">
      <c r="A5428" s="105">
        <v>43826</v>
      </c>
      <c r="B5428" s="7">
        <v>9609</v>
      </c>
      <c r="C5428" s="19" t="s">
        <v>6294</v>
      </c>
      <c r="D5428" s="6">
        <v>11600</v>
      </c>
      <c r="E5428" s="6"/>
      <c r="F5428" s="6">
        <f>E5428*0.05</f>
        <v>0</v>
      </c>
      <c r="G5428" s="6"/>
      <c r="H5428" s="31">
        <f>D5428-F5428</f>
        <v>11600</v>
      </c>
      <c r="I5428" s="6">
        <f>+I5427+G5428-H5428</f>
        <v>1004619.0580000003</v>
      </c>
      <c r="J5428" s="19" t="s">
        <v>6336</v>
      </c>
      <c r="K5428" s="34" t="s">
        <v>5606</v>
      </c>
    </row>
    <row r="5429" spans="1:11" x14ac:dyDescent="0.2">
      <c r="A5429" s="105">
        <v>43826</v>
      </c>
      <c r="B5429" s="7">
        <v>9610</v>
      </c>
      <c r="C5429" s="19" t="s">
        <v>6377</v>
      </c>
      <c r="D5429" s="6">
        <v>6000</v>
      </c>
      <c r="E5429" s="6"/>
      <c r="F5429" s="6">
        <f>E5429*0.05</f>
        <v>0</v>
      </c>
      <c r="G5429" s="6"/>
      <c r="H5429" s="31">
        <f>D5429-F5429</f>
        <v>6000</v>
      </c>
      <c r="I5429" s="6">
        <f>+I5428+G5429-H5429</f>
        <v>998619.05800000031</v>
      </c>
      <c r="J5429" s="19" t="s">
        <v>6376</v>
      </c>
      <c r="K5429" s="34" t="s">
        <v>5606</v>
      </c>
    </row>
    <row r="5430" spans="1:11" x14ac:dyDescent="0.2">
      <c r="A5430" s="105">
        <v>43826</v>
      </c>
      <c r="B5430" s="7">
        <v>9611</v>
      </c>
      <c r="C5430" s="19" t="s">
        <v>6375</v>
      </c>
      <c r="D5430" s="6">
        <v>50416.93</v>
      </c>
      <c r="E5430" s="6">
        <v>50416.93</v>
      </c>
      <c r="F5430" s="6">
        <f>E5430*0.05</f>
        <v>2520.8465000000001</v>
      </c>
      <c r="G5430" s="6"/>
      <c r="H5430" s="31">
        <f>D5430-F5430</f>
        <v>47896.083500000001</v>
      </c>
      <c r="I5430" s="6">
        <f>+I5429+G5430-H5430</f>
        <v>950722.97450000036</v>
      </c>
      <c r="J5430" s="19" t="s">
        <v>6359</v>
      </c>
      <c r="K5430" s="34" t="s">
        <v>5606</v>
      </c>
    </row>
    <row r="5431" spans="1:11" x14ac:dyDescent="0.2">
      <c r="A5431" s="105">
        <v>43826</v>
      </c>
      <c r="B5431" s="7">
        <v>9612</v>
      </c>
      <c r="C5431" s="19" t="s">
        <v>5975</v>
      </c>
      <c r="D5431" s="6">
        <v>3300</v>
      </c>
      <c r="E5431" s="6">
        <v>3300</v>
      </c>
      <c r="F5431" s="6">
        <v>330</v>
      </c>
      <c r="G5431" s="6"/>
      <c r="H5431" s="31">
        <f>D5431-F5431</f>
        <v>2970</v>
      </c>
      <c r="I5431" s="6">
        <f>+I5430+G5431-H5431</f>
        <v>947752.97450000036</v>
      </c>
      <c r="J5431" s="19" t="s">
        <v>5910</v>
      </c>
      <c r="K5431" s="34" t="s">
        <v>5606</v>
      </c>
    </row>
    <row r="5432" spans="1:11" x14ac:dyDescent="0.2">
      <c r="A5432" s="105">
        <v>43826</v>
      </c>
      <c r="B5432" s="7">
        <v>790014</v>
      </c>
      <c r="C5432" s="19" t="s">
        <v>6374</v>
      </c>
      <c r="D5432" s="6">
        <v>65835</v>
      </c>
      <c r="E5432" s="6"/>
      <c r="F5432" s="6"/>
      <c r="G5432" s="6"/>
      <c r="H5432" s="31">
        <f>D5432-F5432</f>
        <v>65835</v>
      </c>
      <c r="I5432" s="6">
        <f>+I5431+G5432-H5432</f>
        <v>881917.97450000036</v>
      </c>
      <c r="J5432" s="19" t="s">
        <v>6373</v>
      </c>
      <c r="K5432" s="34" t="s">
        <v>5606</v>
      </c>
    </row>
    <row r="5433" spans="1:11" x14ac:dyDescent="0.2">
      <c r="A5433" s="105">
        <v>43827</v>
      </c>
      <c r="B5433" s="7">
        <v>9613</v>
      </c>
      <c r="C5433" s="19" t="s">
        <v>6360</v>
      </c>
      <c r="D5433" s="6">
        <v>8750</v>
      </c>
      <c r="E5433" s="6">
        <v>8750</v>
      </c>
      <c r="F5433" s="6">
        <f>E5433*0.05</f>
        <v>437.5</v>
      </c>
      <c r="G5433" s="6"/>
      <c r="H5433" s="31">
        <f>D5433-F5433</f>
        <v>8312.5</v>
      </c>
      <c r="I5433" s="6">
        <f>+I5432+G5433-H5433</f>
        <v>873605.47450000036</v>
      </c>
      <c r="J5433" s="19" t="s">
        <v>6369</v>
      </c>
      <c r="K5433" s="34" t="s">
        <v>5606</v>
      </c>
    </row>
    <row r="5434" spans="1:11" x14ac:dyDescent="0.2">
      <c r="A5434" s="105">
        <v>43829</v>
      </c>
      <c r="B5434" s="7">
        <v>9614</v>
      </c>
      <c r="C5434" s="19" t="s">
        <v>6372</v>
      </c>
      <c r="D5434" s="6">
        <v>9200</v>
      </c>
      <c r="E5434" s="6">
        <v>9200</v>
      </c>
      <c r="F5434" s="6">
        <f>E5434*0.05</f>
        <v>460</v>
      </c>
      <c r="G5434" s="6"/>
      <c r="H5434" s="31">
        <f>D5434-F5434</f>
        <v>8740</v>
      </c>
      <c r="I5434" s="6">
        <f>+I5433+G5434-H5434</f>
        <v>864865.47450000036</v>
      </c>
      <c r="J5434" s="19" t="s">
        <v>6371</v>
      </c>
      <c r="K5434" s="34" t="s">
        <v>5606</v>
      </c>
    </row>
    <row r="5435" spans="1:11" x14ac:dyDescent="0.2">
      <c r="A5435" s="105">
        <v>43829</v>
      </c>
      <c r="B5435" s="7">
        <v>9615</v>
      </c>
      <c r="C5435" s="19" t="s">
        <v>5790</v>
      </c>
      <c r="D5435" s="6"/>
      <c r="E5435" s="6"/>
      <c r="F5435" s="6">
        <f>E5435*0.05</f>
        <v>0</v>
      </c>
      <c r="G5435" s="6"/>
      <c r="H5435" s="5">
        <f>D5435-F5435</f>
        <v>0</v>
      </c>
      <c r="I5435" s="6">
        <f>+I5434+G5435-H5435</f>
        <v>864865.47450000036</v>
      </c>
      <c r="J5435" s="19" t="s">
        <v>5790</v>
      </c>
      <c r="K5435" s="34" t="s">
        <v>5789</v>
      </c>
    </row>
    <row r="5436" spans="1:11" x14ac:dyDescent="0.2">
      <c r="A5436" s="105">
        <v>43829</v>
      </c>
      <c r="B5436" s="7">
        <v>9616</v>
      </c>
      <c r="C5436" s="19" t="s">
        <v>5790</v>
      </c>
      <c r="D5436" s="6"/>
      <c r="E5436" s="6"/>
      <c r="F5436" s="6">
        <f>E5436*0.05</f>
        <v>0</v>
      </c>
      <c r="G5436" s="6"/>
      <c r="H5436" s="5">
        <f>D5436-F5436</f>
        <v>0</v>
      </c>
      <c r="I5436" s="6">
        <f>+I5435+G5436-H5436</f>
        <v>864865.47450000036</v>
      </c>
      <c r="J5436" s="19" t="s">
        <v>5790</v>
      </c>
      <c r="K5436" s="34" t="s">
        <v>5789</v>
      </c>
    </row>
    <row r="5437" spans="1:11" x14ac:dyDescent="0.2">
      <c r="A5437" s="105">
        <v>43829</v>
      </c>
      <c r="B5437" s="7">
        <v>9617</v>
      </c>
      <c r="C5437" s="19" t="s">
        <v>6370</v>
      </c>
      <c r="D5437" s="6">
        <v>6585</v>
      </c>
      <c r="E5437" s="6">
        <v>6585</v>
      </c>
      <c r="F5437" s="6">
        <f>E5437*0.05</f>
        <v>329.25</v>
      </c>
      <c r="G5437" s="6"/>
      <c r="H5437" s="31">
        <f>D5437-F5437</f>
        <v>6255.75</v>
      </c>
      <c r="I5437" s="6">
        <f>+I5436+G5437-H5437</f>
        <v>858609.72450000036</v>
      </c>
      <c r="J5437" s="19" t="s">
        <v>6369</v>
      </c>
      <c r="K5437" s="34" t="s">
        <v>5606</v>
      </c>
    </row>
    <row r="5438" spans="1:11" x14ac:dyDescent="0.2">
      <c r="A5438" s="105">
        <v>43830</v>
      </c>
      <c r="B5438" s="7">
        <v>9618</v>
      </c>
      <c r="C5438" s="19" t="s">
        <v>5732</v>
      </c>
      <c r="D5438" s="6">
        <v>20000</v>
      </c>
      <c r="E5438" s="6"/>
      <c r="F5438" s="6">
        <f>E5438*0.05</f>
        <v>0</v>
      </c>
      <c r="G5438" s="6"/>
      <c r="H5438" s="31">
        <f>D5438-F5438</f>
        <v>20000</v>
      </c>
      <c r="I5438" s="6">
        <f>+I5437+G5438-H5438</f>
        <v>838609.72450000036</v>
      </c>
      <c r="J5438" s="19" t="s">
        <v>6368</v>
      </c>
      <c r="K5438" s="34" t="s">
        <v>5606</v>
      </c>
    </row>
    <row r="5439" spans="1:11" x14ac:dyDescent="0.2">
      <c r="A5439" s="105">
        <v>43830</v>
      </c>
      <c r="B5439" s="7">
        <v>9619</v>
      </c>
      <c r="C5439" s="19" t="s">
        <v>5790</v>
      </c>
      <c r="D5439" s="6"/>
      <c r="E5439" s="6"/>
      <c r="F5439" s="6">
        <f>E5439*0.05</f>
        <v>0</v>
      </c>
      <c r="G5439" s="6"/>
      <c r="H5439" s="5">
        <f>D5439-F5439</f>
        <v>0</v>
      </c>
      <c r="I5439" s="6">
        <f>+I5438+G5439-H5439</f>
        <v>838609.72450000036</v>
      </c>
      <c r="J5439" s="19" t="s">
        <v>5790</v>
      </c>
      <c r="K5439" s="34" t="s">
        <v>5789</v>
      </c>
    </row>
    <row r="5440" spans="1:11" x14ac:dyDescent="0.2">
      <c r="A5440" s="105">
        <v>43830</v>
      </c>
      <c r="B5440" s="7">
        <v>9620</v>
      </c>
      <c r="C5440" s="19" t="s">
        <v>6367</v>
      </c>
      <c r="D5440" s="6">
        <v>45000</v>
      </c>
      <c r="E5440" s="6">
        <v>45000</v>
      </c>
      <c r="F5440" s="6">
        <f>E5440*0.05</f>
        <v>2250</v>
      </c>
      <c r="G5440" s="6"/>
      <c r="H5440" s="31">
        <f>D5440-F5440</f>
        <v>42750</v>
      </c>
      <c r="I5440" s="6">
        <f>+I5439+G5440-H5440</f>
        <v>795859.72450000036</v>
      </c>
      <c r="J5440" s="19" t="s">
        <v>6197</v>
      </c>
      <c r="K5440" s="34" t="s">
        <v>5606</v>
      </c>
    </row>
    <row r="5441" spans="1:11" x14ac:dyDescent="0.2">
      <c r="A5441" s="105">
        <v>43830</v>
      </c>
      <c r="B5441" s="7">
        <v>9621</v>
      </c>
      <c r="C5441" s="19" t="s">
        <v>5790</v>
      </c>
      <c r="D5441" s="6"/>
      <c r="E5441" s="6"/>
      <c r="F5441" s="6">
        <f>E5441*0.05</f>
        <v>0</v>
      </c>
      <c r="G5441" s="6"/>
      <c r="H5441" s="5">
        <f>D5441-F5441</f>
        <v>0</v>
      </c>
      <c r="I5441" s="6">
        <f>+I5440+G5441-H5441</f>
        <v>795859.72450000036</v>
      </c>
      <c r="J5441" s="19" t="s">
        <v>5790</v>
      </c>
      <c r="K5441" s="34" t="s">
        <v>5789</v>
      </c>
    </row>
    <row r="5442" spans="1:11" x14ac:dyDescent="0.2">
      <c r="A5442" s="105">
        <v>43830</v>
      </c>
      <c r="B5442" s="7">
        <v>9622</v>
      </c>
      <c r="C5442" s="19" t="s">
        <v>5790</v>
      </c>
      <c r="D5442" s="6"/>
      <c r="E5442" s="6"/>
      <c r="F5442" s="6">
        <f>E5442*0.05</f>
        <v>0</v>
      </c>
      <c r="G5442" s="6"/>
      <c r="H5442" s="5">
        <f>D5442-F5442</f>
        <v>0</v>
      </c>
      <c r="I5442" s="6">
        <f>+I5441+G5442-H5442</f>
        <v>795859.72450000036</v>
      </c>
      <c r="J5442" s="19" t="s">
        <v>5790</v>
      </c>
      <c r="K5442" s="34" t="s">
        <v>5789</v>
      </c>
    </row>
    <row r="5443" spans="1:11" x14ac:dyDescent="0.2">
      <c r="A5443" s="105">
        <v>43830</v>
      </c>
      <c r="B5443" s="7">
        <v>9623</v>
      </c>
      <c r="C5443" s="19" t="s">
        <v>5567</v>
      </c>
      <c r="D5443" s="6">
        <v>49737.35</v>
      </c>
      <c r="E5443" s="6">
        <v>49737.35</v>
      </c>
      <c r="F5443" s="6">
        <f>E5443*0.05</f>
        <v>2486.8675000000003</v>
      </c>
      <c r="G5443" s="6"/>
      <c r="H5443" s="5">
        <f>D5443-F5443</f>
        <v>47250.482499999998</v>
      </c>
      <c r="I5443" s="6">
        <f>+I5442+G5443-H5443</f>
        <v>748609.24200000032</v>
      </c>
      <c r="J5443" s="19" t="s">
        <v>48</v>
      </c>
      <c r="K5443" s="34" t="s">
        <v>5606</v>
      </c>
    </row>
    <row r="5444" spans="1:11" x14ac:dyDescent="0.2">
      <c r="A5444" s="106">
        <v>43830</v>
      </c>
      <c r="B5444" s="18">
        <v>9624</v>
      </c>
      <c r="C5444" s="104" t="s">
        <v>5690</v>
      </c>
      <c r="D5444" s="74">
        <v>62494.47</v>
      </c>
      <c r="E5444" s="6"/>
      <c r="F5444" s="6">
        <f>E5444*0.05</f>
        <v>0</v>
      </c>
      <c r="G5444" s="6"/>
      <c r="H5444" s="31">
        <f>D5444-F5444</f>
        <v>62494.47</v>
      </c>
      <c r="I5444" s="6">
        <f>+I5443+G5444-H5444</f>
        <v>686114.77200000035</v>
      </c>
      <c r="J5444" s="19" t="s">
        <v>6319</v>
      </c>
      <c r="K5444" s="34" t="s">
        <v>5606</v>
      </c>
    </row>
    <row r="5445" spans="1:11" x14ac:dyDescent="0.2">
      <c r="A5445" s="105"/>
      <c r="B5445" s="7"/>
      <c r="C5445" s="19" t="s">
        <v>6366</v>
      </c>
      <c r="D5445" s="31"/>
      <c r="E5445" s="6"/>
      <c r="F5445" s="6"/>
      <c r="G5445" s="6">
        <v>7600</v>
      </c>
      <c r="H5445" s="5">
        <f>D5445-F5445</f>
        <v>0</v>
      </c>
      <c r="I5445" s="6">
        <f>+I5444+G5445-H5445</f>
        <v>693714.77200000035</v>
      </c>
      <c r="J5445" s="19"/>
      <c r="K5445" s="7"/>
    </row>
    <row r="5446" spans="1:11" x14ac:dyDescent="0.2">
      <c r="A5446" s="105"/>
      <c r="B5446" s="7"/>
      <c r="C5446" s="19" t="s">
        <v>6318</v>
      </c>
      <c r="D5446" s="6">
        <v>3498.52</v>
      </c>
      <c r="E5446" s="6"/>
      <c r="F5446" s="6">
        <f>E5446*0.05</f>
        <v>0</v>
      </c>
      <c r="G5446" s="6"/>
      <c r="H5446" s="5">
        <f>D5446-F5446</f>
        <v>3498.52</v>
      </c>
      <c r="I5446" s="6">
        <f>+I5445+G5446-H5446</f>
        <v>690216.25200000033</v>
      </c>
      <c r="J5446" s="19"/>
      <c r="K5446" s="7"/>
    </row>
    <row r="5447" spans="1:11" x14ac:dyDescent="0.2">
      <c r="A5447" s="53" t="s">
        <v>1854</v>
      </c>
      <c r="B5447" s="7"/>
      <c r="C5447" s="87" t="s">
        <v>6365</v>
      </c>
      <c r="D5447" s="6"/>
      <c r="E5447" s="6"/>
      <c r="F5447" s="6">
        <f>E5447*0.05</f>
        <v>0</v>
      </c>
      <c r="G5447" s="6"/>
      <c r="H5447" s="5">
        <f>D5447-F5447</f>
        <v>0</v>
      </c>
      <c r="I5447" s="13">
        <f>+I5446+G5447-H5447</f>
        <v>690216.25200000033</v>
      </c>
      <c r="J5447" s="19"/>
      <c r="K5447" s="7"/>
    </row>
    <row r="5448" spans="1:11" x14ac:dyDescent="0.2">
      <c r="A5448" s="53">
        <v>43832</v>
      </c>
      <c r="B5448" s="7">
        <v>9625</v>
      </c>
      <c r="C5448" s="20" t="s">
        <v>6284</v>
      </c>
      <c r="D5448" s="6">
        <v>117026.75</v>
      </c>
      <c r="E5448" s="6">
        <v>117026.75</v>
      </c>
      <c r="F5448" s="6">
        <f>E5448*0.05</f>
        <v>5851.3375000000005</v>
      </c>
      <c r="G5448" s="6"/>
      <c r="H5448" s="31">
        <f>D5448-F5448</f>
        <v>111175.41250000001</v>
      </c>
      <c r="I5448" s="6">
        <f>+I5447+G5448-H5448</f>
        <v>579040.83950000035</v>
      </c>
      <c r="J5448" s="20" t="s">
        <v>904</v>
      </c>
      <c r="K5448" s="34" t="s">
        <v>5606</v>
      </c>
    </row>
    <row r="5449" spans="1:11" x14ac:dyDescent="0.2">
      <c r="A5449" s="53">
        <v>43832</v>
      </c>
      <c r="B5449" s="7">
        <v>184093</v>
      </c>
      <c r="C5449" s="20" t="s">
        <v>6364</v>
      </c>
      <c r="D5449" s="6"/>
      <c r="E5449" s="6"/>
      <c r="F5449" s="6">
        <f>E5449*0.05</f>
        <v>0</v>
      </c>
      <c r="G5449" s="6">
        <v>5000</v>
      </c>
      <c r="H5449" s="5">
        <f>D5449-F5449</f>
        <v>0</v>
      </c>
      <c r="I5449" s="6">
        <f>+I5448+G5449-H5449</f>
        <v>584040.83950000035</v>
      </c>
      <c r="J5449" s="20" t="s">
        <v>6363</v>
      </c>
      <c r="K5449" s="34"/>
    </row>
    <row r="5450" spans="1:11" x14ac:dyDescent="0.2">
      <c r="A5450" s="53">
        <v>43832</v>
      </c>
      <c r="B5450" s="7">
        <v>9626</v>
      </c>
      <c r="C5450" s="20" t="s">
        <v>242</v>
      </c>
      <c r="D5450" s="6">
        <v>38000</v>
      </c>
      <c r="E5450" s="6">
        <v>38000</v>
      </c>
      <c r="F5450" s="6">
        <f>E5450*0.05</f>
        <v>1900</v>
      </c>
      <c r="G5450" s="6"/>
      <c r="H5450" s="31">
        <f>D5450-F5450</f>
        <v>36100</v>
      </c>
      <c r="I5450" s="6">
        <f>+I5449+G5450-H5450</f>
        <v>547940.83950000035</v>
      </c>
      <c r="J5450" s="20" t="s">
        <v>48</v>
      </c>
      <c r="K5450" s="34" t="s">
        <v>5606</v>
      </c>
    </row>
    <row r="5451" spans="1:11" x14ac:dyDescent="0.2">
      <c r="A5451" s="53">
        <v>43833</v>
      </c>
      <c r="B5451" s="7">
        <v>9627</v>
      </c>
      <c r="C5451" s="19" t="s">
        <v>6362</v>
      </c>
      <c r="D5451" s="6">
        <v>21820</v>
      </c>
      <c r="E5451" s="6">
        <v>21820</v>
      </c>
      <c r="F5451" s="6">
        <f>E5451*0.05</f>
        <v>1091</v>
      </c>
      <c r="G5451" s="6"/>
      <c r="H5451" s="31">
        <f>D5451-F5451</f>
        <v>20729</v>
      </c>
      <c r="I5451" s="6">
        <f>+I5450+G5451-H5451</f>
        <v>527211.83950000035</v>
      </c>
      <c r="J5451" s="19" t="s">
        <v>5791</v>
      </c>
      <c r="K5451" s="34" t="s">
        <v>5606</v>
      </c>
    </row>
    <row r="5452" spans="1:11" x14ac:dyDescent="0.2">
      <c r="A5452" s="53">
        <v>43833</v>
      </c>
      <c r="B5452" s="7">
        <v>9628</v>
      </c>
      <c r="C5452" s="19" t="s">
        <v>5550</v>
      </c>
      <c r="D5452" s="6">
        <v>35000</v>
      </c>
      <c r="E5452" s="6">
        <v>35000</v>
      </c>
      <c r="F5452" s="6">
        <f>E5452*0.05</f>
        <v>1750</v>
      </c>
      <c r="G5452" s="6"/>
      <c r="H5452" s="31">
        <f>D5452-F5452</f>
        <v>33250</v>
      </c>
      <c r="I5452" s="6">
        <f>+I5451+G5452-H5452</f>
        <v>493961.83950000035</v>
      </c>
      <c r="J5452" s="19" t="s">
        <v>48</v>
      </c>
      <c r="K5452" s="34" t="s">
        <v>5606</v>
      </c>
    </row>
    <row r="5453" spans="1:11" x14ac:dyDescent="0.2">
      <c r="A5453" s="53">
        <v>43838</v>
      </c>
      <c r="B5453" s="7">
        <v>9629</v>
      </c>
      <c r="C5453" s="19" t="s">
        <v>6081</v>
      </c>
      <c r="D5453" s="6">
        <v>3000</v>
      </c>
      <c r="E5453" s="6"/>
      <c r="F5453" s="6">
        <f>E5453*0.05</f>
        <v>0</v>
      </c>
      <c r="G5453" s="6"/>
      <c r="H5453" s="31">
        <f>D5453-F5453</f>
        <v>3000</v>
      </c>
      <c r="I5453" s="6">
        <f>+I5452+G5453-H5453</f>
        <v>490961.83950000035</v>
      </c>
      <c r="J5453" s="19" t="s">
        <v>6361</v>
      </c>
      <c r="K5453" s="34" t="s">
        <v>5606</v>
      </c>
    </row>
    <row r="5454" spans="1:11" x14ac:dyDescent="0.2">
      <c r="A5454" s="53">
        <v>43840</v>
      </c>
      <c r="B5454" s="7">
        <v>9630</v>
      </c>
      <c r="C5454" s="19" t="s">
        <v>5790</v>
      </c>
      <c r="D5454" s="6"/>
      <c r="E5454" s="6"/>
      <c r="F5454" s="6">
        <f>E5454*0.05</f>
        <v>0</v>
      </c>
      <c r="G5454" s="6"/>
      <c r="H5454" s="31">
        <f>D5454-F5454</f>
        <v>0</v>
      </c>
      <c r="I5454" s="6">
        <f>+I5453+G5454-H5454</f>
        <v>490961.83950000035</v>
      </c>
      <c r="J5454" s="19" t="s">
        <v>5790</v>
      </c>
      <c r="K5454" s="34" t="s">
        <v>5789</v>
      </c>
    </row>
    <row r="5455" spans="1:11" x14ac:dyDescent="0.2">
      <c r="A5455" s="53">
        <v>43843</v>
      </c>
      <c r="B5455" s="7">
        <v>9631</v>
      </c>
      <c r="C5455" s="19" t="s">
        <v>6360</v>
      </c>
      <c r="D5455" s="31">
        <v>8750</v>
      </c>
      <c r="E5455" s="6">
        <v>8750</v>
      </c>
      <c r="F5455" s="6">
        <f>E5455*0.05</f>
        <v>437.5</v>
      </c>
      <c r="G5455" s="6"/>
      <c r="H5455" s="5">
        <f>D5455-F5455</f>
        <v>8312.5</v>
      </c>
      <c r="I5455" s="6">
        <f>+I5454+G5455-H5455</f>
        <v>482649.33950000035</v>
      </c>
      <c r="J5455" s="19" t="s">
        <v>6359</v>
      </c>
      <c r="K5455" s="34" t="s">
        <v>5789</v>
      </c>
    </row>
    <row r="5456" spans="1:11" x14ac:dyDescent="0.2">
      <c r="A5456" s="53">
        <v>43843</v>
      </c>
      <c r="B5456" s="7">
        <v>9632</v>
      </c>
      <c r="C5456" s="19" t="s">
        <v>418</v>
      </c>
      <c r="D5456" s="6">
        <v>2100</v>
      </c>
      <c r="E5456" s="6"/>
      <c r="F5456" s="6">
        <f>E5456*0.05</f>
        <v>0</v>
      </c>
      <c r="G5456" s="6"/>
      <c r="H5456" s="31">
        <f>D5456-F5456</f>
        <v>2100</v>
      </c>
      <c r="I5456" s="6">
        <f>+I5455+G5456-H5456</f>
        <v>480549.33950000035</v>
      </c>
      <c r="J5456" s="19" t="s">
        <v>5901</v>
      </c>
      <c r="K5456" s="34" t="s">
        <v>5606</v>
      </c>
    </row>
    <row r="5457" spans="1:11" x14ac:dyDescent="0.2">
      <c r="A5457" s="53">
        <v>43843</v>
      </c>
      <c r="B5457" s="7">
        <v>9633</v>
      </c>
      <c r="C5457" s="19" t="s">
        <v>5929</v>
      </c>
      <c r="D5457" s="6">
        <v>1500</v>
      </c>
      <c r="E5457" s="6"/>
      <c r="F5457" s="6">
        <f>E5457*0.05</f>
        <v>0</v>
      </c>
      <c r="G5457" s="6"/>
      <c r="H5457" s="31">
        <f>D5457-F5457</f>
        <v>1500</v>
      </c>
      <c r="I5457" s="6">
        <f>+I5456+G5457-H5457</f>
        <v>479049.33950000035</v>
      </c>
      <c r="J5457" s="19" t="s">
        <v>5901</v>
      </c>
      <c r="K5457" s="34" t="s">
        <v>5606</v>
      </c>
    </row>
    <row r="5458" spans="1:11" x14ac:dyDescent="0.2">
      <c r="A5458" s="53">
        <v>43843</v>
      </c>
      <c r="B5458" s="7">
        <v>9634</v>
      </c>
      <c r="C5458" s="19" t="s">
        <v>6077</v>
      </c>
      <c r="D5458" s="6">
        <v>900</v>
      </c>
      <c r="E5458" s="6"/>
      <c r="F5458" s="6">
        <f>E5458*0.05</f>
        <v>0</v>
      </c>
      <c r="G5458" s="6"/>
      <c r="H5458" s="31">
        <f>D5458-F5458</f>
        <v>900</v>
      </c>
      <c r="I5458" s="6">
        <f>+I5457+G5458-H5458</f>
        <v>478149.33950000035</v>
      </c>
      <c r="J5458" s="19" t="s">
        <v>6358</v>
      </c>
      <c r="K5458" s="34" t="s">
        <v>5606</v>
      </c>
    </row>
    <row r="5459" spans="1:11" x14ac:dyDescent="0.2">
      <c r="A5459" s="53">
        <v>43843</v>
      </c>
      <c r="B5459" s="7">
        <v>9635</v>
      </c>
      <c r="C5459" s="19" t="s">
        <v>5550</v>
      </c>
      <c r="D5459" s="6">
        <v>56163.7</v>
      </c>
      <c r="E5459" s="6">
        <v>56163.7</v>
      </c>
      <c r="F5459" s="6">
        <f>E5459*0.05</f>
        <v>2808.1849999999999</v>
      </c>
      <c r="G5459" s="6"/>
      <c r="H5459" s="31">
        <f>D5459-F5459</f>
        <v>53355.514999999999</v>
      </c>
      <c r="I5459" s="6">
        <f>+I5458+G5459-H5459</f>
        <v>424793.82450000034</v>
      </c>
      <c r="J5459" s="19" t="s">
        <v>48</v>
      </c>
      <c r="K5459" s="34" t="s">
        <v>5606</v>
      </c>
    </row>
    <row r="5460" spans="1:11" x14ac:dyDescent="0.2">
      <c r="A5460" s="53">
        <v>43844</v>
      </c>
      <c r="B5460" s="7">
        <v>9636</v>
      </c>
      <c r="C5460" s="19" t="s">
        <v>6357</v>
      </c>
      <c r="D5460" s="6">
        <v>43677.72</v>
      </c>
      <c r="E5460" s="6"/>
      <c r="F5460" s="6">
        <f>E5460*0.05</f>
        <v>0</v>
      </c>
      <c r="G5460" s="6"/>
      <c r="H5460" s="31">
        <f>D5460-F5460</f>
        <v>43677.72</v>
      </c>
      <c r="I5460" s="6">
        <f>+I5459+G5460-H5460</f>
        <v>381116.10450000037</v>
      </c>
      <c r="J5460" s="19" t="s">
        <v>6356</v>
      </c>
      <c r="K5460" s="34" t="s">
        <v>5606</v>
      </c>
    </row>
    <row r="5461" spans="1:11" x14ac:dyDescent="0.2">
      <c r="A5461" s="53">
        <v>43844</v>
      </c>
      <c r="B5461" s="7">
        <v>9637</v>
      </c>
      <c r="C5461" s="19" t="s">
        <v>2921</v>
      </c>
      <c r="D5461" s="5">
        <v>56640</v>
      </c>
      <c r="E5461" s="6">
        <v>56640</v>
      </c>
      <c r="F5461" s="6">
        <f>E5461*0.05</f>
        <v>2832</v>
      </c>
      <c r="G5461" s="6"/>
      <c r="H5461" s="31">
        <f>D5461-F5461</f>
        <v>53808</v>
      </c>
      <c r="I5461" s="6">
        <f>+I5460+G5461-H5461</f>
        <v>327308.10450000037</v>
      </c>
      <c r="J5461" s="19" t="s">
        <v>5941</v>
      </c>
      <c r="K5461" s="34" t="s">
        <v>5606</v>
      </c>
    </row>
    <row r="5462" spans="1:11" x14ac:dyDescent="0.2">
      <c r="A5462" s="53">
        <v>43845</v>
      </c>
      <c r="B5462" s="7">
        <v>9638</v>
      </c>
      <c r="C5462" s="19" t="s">
        <v>3013</v>
      </c>
      <c r="D5462" s="6">
        <v>37334</v>
      </c>
      <c r="E5462" s="6">
        <v>37334</v>
      </c>
      <c r="F5462" s="6">
        <f>E5462*0.05</f>
        <v>1866.7</v>
      </c>
      <c r="G5462" s="6"/>
      <c r="H5462" s="31">
        <f>D5462-F5462</f>
        <v>35467.300000000003</v>
      </c>
      <c r="I5462" s="6">
        <f>+I5461+G5462-H5462</f>
        <v>291840.80450000038</v>
      </c>
      <c r="J5462" s="19" t="s">
        <v>1555</v>
      </c>
      <c r="K5462" s="34" t="s">
        <v>5606</v>
      </c>
    </row>
    <row r="5463" spans="1:11" x14ac:dyDescent="0.2">
      <c r="A5463" s="53">
        <v>43845</v>
      </c>
      <c r="B5463" s="7">
        <v>9639</v>
      </c>
      <c r="C5463" s="19" t="s">
        <v>5289</v>
      </c>
      <c r="D5463" s="31">
        <v>50776</v>
      </c>
      <c r="E5463" s="6">
        <v>43030.51</v>
      </c>
      <c r="F5463" s="6">
        <f>E5463*0.05</f>
        <v>2151.5255000000002</v>
      </c>
      <c r="G5463" s="6"/>
      <c r="H5463" s="31">
        <f>D5463-F5463</f>
        <v>48624.474499999997</v>
      </c>
      <c r="I5463" s="6">
        <f>+I5462+G5463-H5463</f>
        <v>243216.33000000037</v>
      </c>
      <c r="J5463" s="19" t="s">
        <v>6355</v>
      </c>
      <c r="K5463" s="34" t="s">
        <v>5606</v>
      </c>
    </row>
    <row r="5464" spans="1:11" x14ac:dyDescent="0.2">
      <c r="A5464" s="53">
        <v>43845</v>
      </c>
      <c r="B5464" s="7">
        <v>9640</v>
      </c>
      <c r="C5464" s="19" t="s">
        <v>5600</v>
      </c>
      <c r="D5464" s="31">
        <v>8000</v>
      </c>
      <c r="E5464" s="6">
        <v>8000</v>
      </c>
      <c r="F5464" s="6">
        <f>E5464*0.05</f>
        <v>400</v>
      </c>
      <c r="G5464" s="6"/>
      <c r="H5464" s="31">
        <f>D5464-F5464</f>
        <v>7600</v>
      </c>
      <c r="I5464" s="6">
        <f>+I5463+G5464-H5464</f>
        <v>235616.33000000037</v>
      </c>
      <c r="J5464" s="19" t="s">
        <v>6354</v>
      </c>
      <c r="K5464" s="34" t="s">
        <v>5606</v>
      </c>
    </row>
    <row r="5465" spans="1:11" x14ac:dyDescent="0.2">
      <c r="A5465" s="53">
        <v>43845</v>
      </c>
      <c r="B5465" s="7">
        <v>9641</v>
      </c>
      <c r="C5465" s="19" t="s">
        <v>105</v>
      </c>
      <c r="D5465" s="6">
        <v>25000</v>
      </c>
      <c r="E5465" s="6">
        <v>25000</v>
      </c>
      <c r="F5465" s="6">
        <f>E5465*0.05</f>
        <v>1250</v>
      </c>
      <c r="G5465" s="6"/>
      <c r="H5465" s="31">
        <f>D5465-F5465</f>
        <v>23750</v>
      </c>
      <c r="I5465" s="6">
        <f>+I5464+G5465-H5465</f>
        <v>211866.33000000037</v>
      </c>
      <c r="J5465" s="19" t="s">
        <v>2262</v>
      </c>
      <c r="K5465" s="34" t="s">
        <v>5606</v>
      </c>
    </row>
    <row r="5466" spans="1:11" x14ac:dyDescent="0.2">
      <c r="A5466" s="53">
        <v>43845</v>
      </c>
      <c r="B5466" s="7">
        <v>9642</v>
      </c>
      <c r="C5466" s="19" t="s">
        <v>6353</v>
      </c>
      <c r="D5466" s="31">
        <v>15000</v>
      </c>
      <c r="E5466" s="6">
        <v>15000</v>
      </c>
      <c r="F5466" s="6">
        <f>E5466*0.05</f>
        <v>750</v>
      </c>
      <c r="G5466" s="6"/>
      <c r="H5466" s="31">
        <f>D5466-F5466</f>
        <v>14250</v>
      </c>
      <c r="I5466" s="6">
        <f>+I5465+G5466-H5466</f>
        <v>197616.33000000037</v>
      </c>
      <c r="J5466" s="19" t="s">
        <v>6214</v>
      </c>
      <c r="K5466" s="34" t="s">
        <v>5606</v>
      </c>
    </row>
    <row r="5467" spans="1:11" x14ac:dyDescent="0.2">
      <c r="A5467" s="53">
        <v>43846</v>
      </c>
      <c r="B5467" s="18">
        <v>9643</v>
      </c>
      <c r="C5467" s="104" t="s">
        <v>5630</v>
      </c>
      <c r="D5467" s="74">
        <v>52248.66</v>
      </c>
      <c r="E5467" s="6">
        <v>44278.53</v>
      </c>
      <c r="F5467" s="6">
        <f>E5467*0.05</f>
        <v>2213.9265</v>
      </c>
      <c r="G5467" s="6"/>
      <c r="H5467" s="31">
        <f>D5467-F5467</f>
        <v>50034.733500000002</v>
      </c>
      <c r="I5467" s="6">
        <f>+I5466+G5467-H5467</f>
        <v>147581.59650000036</v>
      </c>
      <c r="J5467" s="19" t="s">
        <v>6352</v>
      </c>
      <c r="K5467" s="34" t="s">
        <v>5606</v>
      </c>
    </row>
    <row r="5468" spans="1:11" x14ac:dyDescent="0.2">
      <c r="A5468" s="53">
        <v>43847</v>
      </c>
      <c r="B5468" s="7">
        <v>9644</v>
      </c>
      <c r="C5468" s="19" t="s">
        <v>6060</v>
      </c>
      <c r="D5468" s="6">
        <v>1500</v>
      </c>
      <c r="E5468" s="6"/>
      <c r="F5468" s="6">
        <f>E5468*0.05</f>
        <v>0</v>
      </c>
      <c r="G5468" s="6"/>
      <c r="H5468" s="31">
        <f>D5468-F5468</f>
        <v>1500</v>
      </c>
      <c r="I5468" s="6">
        <f>+I5467+G5468-H5468</f>
        <v>146081.59650000036</v>
      </c>
      <c r="J5468" s="19" t="s">
        <v>6059</v>
      </c>
      <c r="K5468" s="34" t="s">
        <v>5606</v>
      </c>
    </row>
    <row r="5469" spans="1:11" x14ac:dyDescent="0.2">
      <c r="A5469" s="53">
        <v>43847</v>
      </c>
      <c r="B5469" s="7">
        <v>9645</v>
      </c>
      <c r="C5469" s="19" t="s">
        <v>5989</v>
      </c>
      <c r="D5469" s="6">
        <v>1200</v>
      </c>
      <c r="E5469" s="6"/>
      <c r="F5469" s="6">
        <f>E5469*0.05</f>
        <v>0</v>
      </c>
      <c r="G5469" s="6"/>
      <c r="H5469" s="31">
        <f>D5469-F5469</f>
        <v>1200</v>
      </c>
      <c r="I5469" s="6">
        <f>+I5468+G5469-H5469</f>
        <v>144881.59650000036</v>
      </c>
      <c r="J5469" s="19" t="s">
        <v>6059</v>
      </c>
      <c r="K5469" s="34" t="s">
        <v>5606</v>
      </c>
    </row>
    <row r="5470" spans="1:11" x14ac:dyDescent="0.2">
      <c r="A5470" s="53">
        <v>43847</v>
      </c>
      <c r="B5470" s="7">
        <v>9646</v>
      </c>
      <c r="C5470" s="19" t="s">
        <v>6351</v>
      </c>
      <c r="D5470" s="6">
        <v>750</v>
      </c>
      <c r="E5470" s="6"/>
      <c r="F5470" s="6">
        <f>E5470*0.05</f>
        <v>0</v>
      </c>
      <c r="G5470" s="6"/>
      <c r="H5470" s="31">
        <f>D5470-F5470</f>
        <v>750</v>
      </c>
      <c r="I5470" s="6">
        <f>+I5469+G5470-H5470</f>
        <v>144131.59650000036</v>
      </c>
      <c r="J5470" s="19" t="s">
        <v>6059</v>
      </c>
      <c r="K5470" s="34" t="s">
        <v>5606</v>
      </c>
    </row>
    <row r="5471" spans="1:11" x14ac:dyDescent="0.2">
      <c r="A5471" s="53">
        <v>43847</v>
      </c>
      <c r="B5471" s="7">
        <v>9647</v>
      </c>
      <c r="C5471" s="19" t="s">
        <v>5988</v>
      </c>
      <c r="D5471" s="6">
        <v>750</v>
      </c>
      <c r="E5471" s="6"/>
      <c r="F5471" s="6">
        <f>E5471*0.05</f>
        <v>0</v>
      </c>
      <c r="G5471" s="6"/>
      <c r="H5471" s="31">
        <f>D5471-F5471</f>
        <v>750</v>
      </c>
      <c r="I5471" s="6">
        <f>+I5470+G5471-H5471</f>
        <v>143381.59650000036</v>
      </c>
      <c r="J5471" s="19" t="s">
        <v>6059</v>
      </c>
      <c r="K5471" s="34" t="s">
        <v>5606</v>
      </c>
    </row>
    <row r="5472" spans="1:11" x14ac:dyDescent="0.2">
      <c r="A5472" s="53">
        <v>43847</v>
      </c>
      <c r="B5472" s="7">
        <v>9648</v>
      </c>
      <c r="C5472" s="19" t="s">
        <v>5988</v>
      </c>
      <c r="D5472" s="6">
        <v>300</v>
      </c>
      <c r="E5472" s="6"/>
      <c r="F5472" s="6">
        <f>E5472*0.05</f>
        <v>0</v>
      </c>
      <c r="G5472" s="6"/>
      <c r="H5472" s="31">
        <f>D5472-F5472</f>
        <v>300</v>
      </c>
      <c r="I5472" s="6">
        <f>+I5471+G5472-H5472</f>
        <v>143081.59650000036</v>
      </c>
      <c r="J5472" s="19" t="s">
        <v>6350</v>
      </c>
      <c r="K5472" s="34" t="s">
        <v>5606</v>
      </c>
    </row>
    <row r="5473" spans="1:11" x14ac:dyDescent="0.2">
      <c r="A5473" s="53">
        <v>43847</v>
      </c>
      <c r="B5473" s="7">
        <v>9649</v>
      </c>
      <c r="C5473" s="19" t="s">
        <v>71</v>
      </c>
      <c r="D5473" s="6">
        <v>100000</v>
      </c>
      <c r="E5473" s="6">
        <v>100000</v>
      </c>
      <c r="F5473" s="6">
        <f>E5473*0.05</f>
        <v>5000</v>
      </c>
      <c r="G5473" s="6"/>
      <c r="H5473" s="31">
        <f>D5473-F5473</f>
        <v>95000</v>
      </c>
      <c r="I5473" s="6">
        <f>+I5472+G5473-H5473</f>
        <v>48081.596500000363</v>
      </c>
      <c r="J5473" s="19" t="s">
        <v>5941</v>
      </c>
      <c r="K5473" s="34" t="s">
        <v>5606</v>
      </c>
    </row>
    <row r="5474" spans="1:11" x14ac:dyDescent="0.2">
      <c r="A5474" s="53">
        <v>43847</v>
      </c>
      <c r="B5474" s="7">
        <v>9650</v>
      </c>
      <c r="C5474" s="19" t="s">
        <v>5735</v>
      </c>
      <c r="D5474" s="6">
        <v>2100</v>
      </c>
      <c r="E5474" s="6"/>
      <c r="F5474" s="6">
        <f>E5474*0.05</f>
        <v>0</v>
      </c>
      <c r="G5474" s="6"/>
      <c r="H5474" s="31">
        <f>D5474-F5474</f>
        <v>2100</v>
      </c>
      <c r="I5474" s="6">
        <f>+I5473+G5474-H5474</f>
        <v>45981.596500000363</v>
      </c>
      <c r="J5474" s="19" t="s">
        <v>6349</v>
      </c>
      <c r="K5474" s="34" t="s">
        <v>5606</v>
      </c>
    </row>
    <row r="5475" spans="1:11" x14ac:dyDescent="0.2">
      <c r="A5475" s="53">
        <v>43854</v>
      </c>
      <c r="B5475" s="7">
        <v>9651</v>
      </c>
      <c r="C5475" s="19" t="s">
        <v>6096</v>
      </c>
      <c r="D5475" s="6">
        <v>1200</v>
      </c>
      <c r="E5475" s="6"/>
      <c r="F5475" s="6">
        <f>E5475*0.05</f>
        <v>0</v>
      </c>
      <c r="G5475" s="6"/>
      <c r="H5475" s="31">
        <f>D5475-F5475</f>
        <v>1200</v>
      </c>
      <c r="I5475" s="6">
        <f>+I5474+G5475-H5475</f>
        <v>44781.596500000363</v>
      </c>
      <c r="J5475" s="19" t="s">
        <v>6348</v>
      </c>
      <c r="K5475" s="34" t="s">
        <v>5606</v>
      </c>
    </row>
    <row r="5476" spans="1:11" x14ac:dyDescent="0.2">
      <c r="A5476" s="53">
        <v>43854</v>
      </c>
      <c r="B5476" s="7">
        <v>9652</v>
      </c>
      <c r="C5476" s="19" t="s">
        <v>5790</v>
      </c>
      <c r="D5476" s="6"/>
      <c r="E5476" s="6"/>
      <c r="F5476" s="6">
        <f>E5476*0.05</f>
        <v>0</v>
      </c>
      <c r="G5476" s="6"/>
      <c r="H5476" s="5">
        <f>D5476-F5476</f>
        <v>0</v>
      </c>
      <c r="I5476" s="6">
        <f>+I5475+G5476-H5476</f>
        <v>44781.596500000363</v>
      </c>
      <c r="J5476" s="19" t="s">
        <v>5790</v>
      </c>
      <c r="K5476" s="34" t="s">
        <v>5789</v>
      </c>
    </row>
    <row r="5477" spans="1:11" x14ac:dyDescent="0.2">
      <c r="A5477" s="53">
        <v>43854</v>
      </c>
      <c r="B5477" s="7">
        <v>9653</v>
      </c>
      <c r="C5477" s="19" t="s">
        <v>6300</v>
      </c>
      <c r="D5477" s="6">
        <v>6600</v>
      </c>
      <c r="E5477" s="6"/>
      <c r="F5477" s="6">
        <f>E5477*0.05</f>
        <v>0</v>
      </c>
      <c r="G5477" s="6"/>
      <c r="H5477" s="31">
        <f>D5477-F5477</f>
        <v>6600</v>
      </c>
      <c r="I5477" s="6">
        <f>+I5476+G5477-H5477</f>
        <v>38181.596500000363</v>
      </c>
      <c r="J5477" s="19" t="s">
        <v>6347</v>
      </c>
      <c r="K5477" s="34" t="s">
        <v>5606</v>
      </c>
    </row>
    <row r="5478" spans="1:11" x14ac:dyDescent="0.2">
      <c r="A5478" s="53">
        <v>43854</v>
      </c>
      <c r="B5478" s="7"/>
      <c r="C5478" s="20" t="s">
        <v>6097</v>
      </c>
      <c r="D5478" s="6"/>
      <c r="E5478" s="6"/>
      <c r="F5478" s="6">
        <f>E5478*0.05</f>
        <v>0</v>
      </c>
      <c r="G5478" s="6">
        <v>1097269.81</v>
      </c>
      <c r="H5478" s="5">
        <f>D5478-F5478</f>
        <v>0</v>
      </c>
      <c r="I5478" s="6">
        <f>+I5477+G5478-H5478</f>
        <v>1135451.4065000005</v>
      </c>
      <c r="J5478" s="19"/>
      <c r="K5478" s="7"/>
    </row>
    <row r="5479" spans="1:11" x14ac:dyDescent="0.2">
      <c r="A5479" s="53">
        <v>43858</v>
      </c>
      <c r="B5479" s="7">
        <v>9654</v>
      </c>
      <c r="C5479" s="19" t="s">
        <v>1450</v>
      </c>
      <c r="D5479" s="6">
        <v>30580.65</v>
      </c>
      <c r="E5479" s="6"/>
      <c r="F5479" s="6">
        <f>E5479*0.05</f>
        <v>0</v>
      </c>
      <c r="G5479" s="6"/>
      <c r="H5479" s="31">
        <f>D5479-F5479</f>
        <v>30580.65</v>
      </c>
      <c r="I5479" s="6">
        <f>+I5478+G5479-H5479</f>
        <v>1104870.7565000006</v>
      </c>
      <c r="J5479" s="19" t="s">
        <v>6346</v>
      </c>
      <c r="K5479" s="34" t="s">
        <v>5606</v>
      </c>
    </row>
    <row r="5480" spans="1:11" x14ac:dyDescent="0.2">
      <c r="A5480" s="53">
        <v>43859</v>
      </c>
      <c r="B5480" s="7">
        <v>120174</v>
      </c>
      <c r="C5480" s="19" t="s">
        <v>3515</v>
      </c>
      <c r="D5480" s="6"/>
      <c r="E5480" s="6"/>
      <c r="F5480" s="6">
        <f>E5480*0.05</f>
        <v>0</v>
      </c>
      <c r="G5480" s="6">
        <v>5900</v>
      </c>
      <c r="H5480" s="5">
        <f>D5480-F5480</f>
        <v>0</v>
      </c>
      <c r="I5480" s="6">
        <f>+I5479+G5480-H5480</f>
        <v>1110770.7565000006</v>
      </c>
      <c r="J5480" s="19"/>
      <c r="K5480" s="7"/>
    </row>
    <row r="5481" spans="1:11" x14ac:dyDescent="0.2">
      <c r="A5481" s="53">
        <v>43860</v>
      </c>
      <c r="B5481" s="7"/>
      <c r="C5481" s="19" t="s">
        <v>5836</v>
      </c>
      <c r="D5481" s="6">
        <v>405094</v>
      </c>
      <c r="E5481" s="6"/>
      <c r="F5481" s="6">
        <f>E5481*0.05</f>
        <v>0</v>
      </c>
      <c r="G5481" s="6"/>
      <c r="H5481" s="31">
        <f>D5481-F5481</f>
        <v>405094</v>
      </c>
      <c r="I5481" s="6">
        <f>+I5480+G5481-H5481</f>
        <v>705676.7565000006</v>
      </c>
      <c r="J5481" s="19" t="s">
        <v>6345</v>
      </c>
      <c r="K5481" s="34" t="s">
        <v>5606</v>
      </c>
    </row>
    <row r="5482" spans="1:11" x14ac:dyDescent="0.2">
      <c r="A5482" s="53">
        <v>43861</v>
      </c>
      <c r="B5482" s="7">
        <v>9655</v>
      </c>
      <c r="C5482" s="19" t="s">
        <v>5732</v>
      </c>
      <c r="D5482" s="6">
        <v>20000</v>
      </c>
      <c r="E5482" s="6"/>
      <c r="F5482" s="6">
        <f>E5482*0.05</f>
        <v>0</v>
      </c>
      <c r="G5482" s="6"/>
      <c r="H5482" s="31">
        <f>D5482-F5482</f>
        <v>20000</v>
      </c>
      <c r="I5482" s="6">
        <f>+I5481+G5482-H5482</f>
        <v>685676.7565000006</v>
      </c>
      <c r="J5482" s="19" t="s">
        <v>6302</v>
      </c>
      <c r="K5482" s="34" t="s">
        <v>5606</v>
      </c>
    </row>
    <row r="5483" spans="1:11" x14ac:dyDescent="0.2">
      <c r="A5483" s="53">
        <v>43861</v>
      </c>
      <c r="B5483" s="7">
        <v>9656</v>
      </c>
      <c r="C5483" s="19" t="s">
        <v>4993</v>
      </c>
      <c r="D5483" s="6">
        <v>6600</v>
      </c>
      <c r="E5483" s="6"/>
      <c r="F5483" s="6">
        <f>E5483*0.05</f>
        <v>0</v>
      </c>
      <c r="G5483" s="6"/>
      <c r="H5483" s="31">
        <f>D5483-F5483</f>
        <v>6600</v>
      </c>
      <c r="I5483" s="6">
        <f>+I5482+G5483-H5483</f>
        <v>679076.7565000006</v>
      </c>
      <c r="J5483" s="19" t="s">
        <v>6344</v>
      </c>
      <c r="K5483" s="34" t="s">
        <v>5606</v>
      </c>
    </row>
    <row r="5484" spans="1:11" x14ac:dyDescent="0.2">
      <c r="A5484" s="53">
        <v>43861</v>
      </c>
      <c r="B5484" s="7">
        <v>9657</v>
      </c>
      <c r="C5484" s="19" t="s">
        <v>6343</v>
      </c>
      <c r="D5484" s="6">
        <v>7600</v>
      </c>
      <c r="E5484" s="6"/>
      <c r="F5484" s="6">
        <f>E5484*0.05</f>
        <v>0</v>
      </c>
      <c r="G5484" s="6"/>
      <c r="H5484" s="31">
        <f>D5484-F5484</f>
        <v>7600</v>
      </c>
      <c r="I5484" s="6">
        <f>+I5483+G5484-H5484</f>
        <v>671476.7565000006</v>
      </c>
      <c r="J5484" s="19" t="s">
        <v>6002</v>
      </c>
      <c r="K5484" s="34" t="s">
        <v>5606</v>
      </c>
    </row>
    <row r="5485" spans="1:11" x14ac:dyDescent="0.2">
      <c r="A5485" s="53">
        <v>43861</v>
      </c>
      <c r="B5485" s="7">
        <v>9658</v>
      </c>
      <c r="C5485" s="19" t="s">
        <v>5712</v>
      </c>
      <c r="D5485" s="6">
        <v>3500</v>
      </c>
      <c r="E5485" s="6"/>
      <c r="F5485" s="6">
        <f>E5485*0.05</f>
        <v>0</v>
      </c>
      <c r="G5485" s="6"/>
      <c r="H5485" s="31">
        <f>D5485-F5485</f>
        <v>3500</v>
      </c>
      <c r="I5485" s="6">
        <f>+I5484+G5485-H5485</f>
        <v>667976.7565000006</v>
      </c>
      <c r="J5485" s="19" t="s">
        <v>6342</v>
      </c>
      <c r="K5485" s="34" t="s">
        <v>5606</v>
      </c>
    </row>
    <row r="5486" spans="1:11" x14ac:dyDescent="0.2">
      <c r="A5486" s="53">
        <v>43861</v>
      </c>
      <c r="B5486" s="7">
        <v>9659</v>
      </c>
      <c r="C5486" s="19" t="s">
        <v>6255</v>
      </c>
      <c r="D5486" s="6">
        <v>15000</v>
      </c>
      <c r="E5486" s="6"/>
      <c r="F5486" s="6">
        <f>E5486*0.05</f>
        <v>0</v>
      </c>
      <c r="G5486" s="6"/>
      <c r="H5486" s="31">
        <f>D5486-F5486</f>
        <v>15000</v>
      </c>
      <c r="I5486" s="6">
        <f>+I5485+G5486-H5486</f>
        <v>652976.7565000006</v>
      </c>
      <c r="J5486" s="19" t="s">
        <v>6341</v>
      </c>
      <c r="K5486" s="34" t="s">
        <v>5606</v>
      </c>
    </row>
    <row r="5487" spans="1:11" x14ac:dyDescent="0.2">
      <c r="A5487" s="53">
        <v>43861</v>
      </c>
      <c r="B5487" s="7">
        <v>9660</v>
      </c>
      <c r="C5487" s="19" t="s">
        <v>6320</v>
      </c>
      <c r="D5487" s="31">
        <v>30455.759999999998</v>
      </c>
      <c r="E5487" s="6"/>
      <c r="F5487" s="6">
        <f>E5487*0.05</f>
        <v>0</v>
      </c>
      <c r="G5487" s="6"/>
      <c r="H5487" s="31">
        <f>D5487-F5487</f>
        <v>30455.759999999998</v>
      </c>
      <c r="I5487" s="6">
        <f>+I5486+G5487-H5487</f>
        <v>622520.99650000059</v>
      </c>
      <c r="J5487" s="19" t="s">
        <v>6340</v>
      </c>
      <c r="K5487" s="34" t="s">
        <v>5606</v>
      </c>
    </row>
    <row r="5488" spans="1:11" x14ac:dyDescent="0.2">
      <c r="A5488" s="53"/>
      <c r="B5488" s="7"/>
      <c r="C5488" s="19" t="s">
        <v>6339</v>
      </c>
      <c r="D5488" s="31"/>
      <c r="E5488" s="5"/>
      <c r="F5488" s="6">
        <f>E5488*0.05</f>
        <v>0</v>
      </c>
      <c r="G5488" s="6">
        <v>150415.48000000001</v>
      </c>
      <c r="H5488" s="5">
        <f>D5488-F5488</f>
        <v>0</v>
      </c>
      <c r="I5488" s="6">
        <f>+I5487+G5488-H5488</f>
        <v>772936.47650000057</v>
      </c>
      <c r="J5488" s="19"/>
      <c r="K5488" s="34"/>
    </row>
    <row r="5489" spans="1:11" x14ac:dyDescent="0.2">
      <c r="A5489" s="53"/>
      <c r="B5489" s="7"/>
      <c r="C5489" s="19" t="s">
        <v>6318</v>
      </c>
      <c r="D5489" s="6">
        <v>2217.31</v>
      </c>
      <c r="E5489" s="6"/>
      <c r="F5489" s="6">
        <f>E5489*0.05</f>
        <v>0</v>
      </c>
      <c r="G5489" s="6"/>
      <c r="H5489" s="5">
        <f>D5489-F5489</f>
        <v>2217.31</v>
      </c>
      <c r="I5489" s="6">
        <f>+I5488+G5489-H5489</f>
        <v>770719.16650000052</v>
      </c>
      <c r="J5489" s="19"/>
      <c r="K5489" s="7"/>
    </row>
    <row r="5490" spans="1:11" x14ac:dyDescent="0.2">
      <c r="A5490" s="53"/>
      <c r="B5490" s="7"/>
      <c r="C5490" s="87" t="s">
        <v>6338</v>
      </c>
      <c r="D5490" s="6"/>
      <c r="E5490" s="6"/>
      <c r="F5490" s="6">
        <f>E5490*0.05</f>
        <v>0</v>
      </c>
      <c r="G5490" s="6"/>
      <c r="H5490" s="5">
        <f>D5490-F5490</f>
        <v>0</v>
      </c>
      <c r="I5490" s="13">
        <f>+I5489+G5490-H5490</f>
        <v>770719.16650000052</v>
      </c>
      <c r="J5490" s="19"/>
      <c r="K5490" s="7"/>
    </row>
    <row r="5491" spans="1:11" x14ac:dyDescent="0.2">
      <c r="A5491" s="53">
        <v>43864</v>
      </c>
      <c r="B5491" s="7"/>
      <c r="C5491" s="19" t="s">
        <v>3515</v>
      </c>
      <c r="D5491" s="6"/>
      <c r="E5491" s="6"/>
      <c r="F5491" s="6">
        <f>E5491*0.05</f>
        <v>0</v>
      </c>
      <c r="G5491" s="6">
        <v>1450</v>
      </c>
      <c r="H5491" s="5">
        <f>D5491-F5491</f>
        <v>0</v>
      </c>
      <c r="I5491" s="6">
        <f>+I5490+G5491-H5491</f>
        <v>772169.16650000052</v>
      </c>
      <c r="J5491" s="19"/>
      <c r="K5491" s="7"/>
    </row>
    <row r="5492" spans="1:11" x14ac:dyDescent="0.2">
      <c r="A5492" s="53">
        <v>43873</v>
      </c>
      <c r="B5492" s="7">
        <v>9661</v>
      </c>
      <c r="C5492" s="19" t="s">
        <v>5790</v>
      </c>
      <c r="D5492" s="6"/>
      <c r="E5492" s="6"/>
      <c r="F5492" s="6">
        <f>E5492*0.05</f>
        <v>0</v>
      </c>
      <c r="G5492" s="6"/>
      <c r="H5492" s="5">
        <f>D5492-F5492</f>
        <v>0</v>
      </c>
      <c r="I5492" s="6">
        <f>+I5491+G5492-H5492</f>
        <v>772169.16650000052</v>
      </c>
      <c r="J5492" s="19" t="s">
        <v>5790</v>
      </c>
      <c r="K5492" s="7"/>
    </row>
    <row r="5493" spans="1:11" x14ac:dyDescent="0.2">
      <c r="A5493" s="53">
        <v>43873</v>
      </c>
      <c r="B5493" s="7">
        <v>30121</v>
      </c>
      <c r="C5493" s="19" t="s">
        <v>3515</v>
      </c>
      <c r="D5493" s="6"/>
      <c r="E5493" s="6"/>
      <c r="F5493" s="6">
        <f>E5493*0.05</f>
        <v>0</v>
      </c>
      <c r="G5493" s="6">
        <v>4100</v>
      </c>
      <c r="H5493" s="5">
        <f>D5493-F5493</f>
        <v>0</v>
      </c>
      <c r="I5493" s="6">
        <f>+I5492+G5493-H5493</f>
        <v>776269.16650000052</v>
      </c>
      <c r="J5493" s="19"/>
      <c r="K5493" s="7"/>
    </row>
    <row r="5494" spans="1:11" x14ac:dyDescent="0.2">
      <c r="A5494" s="53">
        <v>43873</v>
      </c>
      <c r="B5494" s="7">
        <v>30124</v>
      </c>
      <c r="C5494" s="19" t="s">
        <v>6312</v>
      </c>
      <c r="D5494" s="6"/>
      <c r="E5494" s="6"/>
      <c r="F5494" s="6">
        <f>E5494*0.05</f>
        <v>0</v>
      </c>
      <c r="G5494" s="6">
        <v>3500</v>
      </c>
      <c r="H5494" s="5">
        <f>D5494-F5494</f>
        <v>0</v>
      </c>
      <c r="I5494" s="6">
        <f>+I5493+G5494-H5494</f>
        <v>779769.16650000052</v>
      </c>
      <c r="J5494" s="19"/>
      <c r="K5494" s="7"/>
    </row>
    <row r="5495" spans="1:11" x14ac:dyDescent="0.2">
      <c r="A5495" s="53">
        <v>43873</v>
      </c>
      <c r="B5495" s="7">
        <v>9662</v>
      </c>
      <c r="C5495" s="19" t="s">
        <v>6300</v>
      </c>
      <c r="D5495" s="6">
        <v>6300</v>
      </c>
      <c r="E5495" s="6"/>
      <c r="F5495" s="6">
        <f>E5495*0.05</f>
        <v>0</v>
      </c>
      <c r="G5495" s="6"/>
      <c r="H5495" s="31">
        <f>D5495-F5495</f>
        <v>6300</v>
      </c>
      <c r="I5495" s="6">
        <f>+I5494+G5495-H5495</f>
        <v>773469.16650000052</v>
      </c>
      <c r="J5495" s="19" t="s">
        <v>6337</v>
      </c>
      <c r="K5495" s="34" t="s">
        <v>5606</v>
      </c>
    </row>
    <row r="5496" spans="1:11" x14ac:dyDescent="0.2">
      <c r="A5496" s="53">
        <v>43873</v>
      </c>
      <c r="B5496" s="7">
        <v>9663</v>
      </c>
      <c r="C5496" s="19" t="s">
        <v>6294</v>
      </c>
      <c r="D5496" s="6">
        <v>10400</v>
      </c>
      <c r="E5496" s="6"/>
      <c r="F5496" s="6">
        <f>E5496*0.05</f>
        <v>0</v>
      </c>
      <c r="G5496" s="6"/>
      <c r="H5496" s="31">
        <f>D5496-F5496</f>
        <v>10400</v>
      </c>
      <c r="I5496" s="6">
        <f>+I5495+G5496-H5496</f>
        <v>763069.16650000052</v>
      </c>
      <c r="J5496" s="19" t="s">
        <v>6336</v>
      </c>
      <c r="K5496" s="34" t="s">
        <v>5606</v>
      </c>
    </row>
    <row r="5497" spans="1:11" x14ac:dyDescent="0.2">
      <c r="A5497" s="53">
        <v>43873</v>
      </c>
      <c r="B5497" s="7">
        <v>9664</v>
      </c>
      <c r="C5497" s="19" t="s">
        <v>6298</v>
      </c>
      <c r="D5497" s="6">
        <v>6600</v>
      </c>
      <c r="E5497" s="6"/>
      <c r="F5497" s="6">
        <f>E5497*0.05</f>
        <v>0</v>
      </c>
      <c r="G5497" s="6"/>
      <c r="H5497" s="31">
        <f>D5497-F5497</f>
        <v>6600</v>
      </c>
      <c r="I5497" s="6">
        <f>+I5496+G5497-H5497</f>
        <v>756469.16650000052</v>
      </c>
      <c r="J5497" s="19" t="s">
        <v>6335</v>
      </c>
      <c r="K5497" s="34" t="s">
        <v>5606</v>
      </c>
    </row>
    <row r="5498" spans="1:11" x14ac:dyDescent="0.2">
      <c r="A5498" s="53">
        <v>43873</v>
      </c>
      <c r="B5498" s="7">
        <v>9665</v>
      </c>
      <c r="C5498" s="19" t="s">
        <v>6257</v>
      </c>
      <c r="D5498" s="6">
        <v>8000</v>
      </c>
      <c r="E5498" s="6"/>
      <c r="F5498" s="6">
        <f>E5498*0.05</f>
        <v>0</v>
      </c>
      <c r="G5498" s="6"/>
      <c r="H5498" s="31">
        <f>D5498-F5498</f>
        <v>8000</v>
      </c>
      <c r="I5498" s="6">
        <f>+I5497+G5498-H5498</f>
        <v>748469.16650000052</v>
      </c>
      <c r="J5498" s="19" t="s">
        <v>6334</v>
      </c>
      <c r="K5498" s="34" t="s">
        <v>5606</v>
      </c>
    </row>
    <row r="5499" spans="1:11" x14ac:dyDescent="0.2">
      <c r="A5499" s="53">
        <v>43874</v>
      </c>
      <c r="B5499" s="7">
        <v>9666</v>
      </c>
      <c r="C5499" s="19" t="s">
        <v>4993</v>
      </c>
      <c r="D5499" s="6">
        <v>3450</v>
      </c>
      <c r="E5499" s="6"/>
      <c r="F5499" s="6">
        <f>E5499*0.05</f>
        <v>0</v>
      </c>
      <c r="G5499" s="6"/>
      <c r="H5499" s="31">
        <f>D5499-F5499</f>
        <v>3450</v>
      </c>
      <c r="I5499" s="6">
        <f>+I5498+G5499-H5499</f>
        <v>745019.16650000052</v>
      </c>
      <c r="J5499" s="19" t="s">
        <v>6333</v>
      </c>
      <c r="K5499" s="34" t="s">
        <v>5606</v>
      </c>
    </row>
    <row r="5500" spans="1:11" x14ac:dyDescent="0.2">
      <c r="A5500" s="53">
        <v>43874</v>
      </c>
      <c r="B5500" s="7">
        <v>9667</v>
      </c>
      <c r="C5500" s="19" t="s">
        <v>6332</v>
      </c>
      <c r="D5500" s="6">
        <v>55460</v>
      </c>
      <c r="E5500" s="6">
        <v>47000</v>
      </c>
      <c r="F5500" s="6">
        <f>E5500*0.05</f>
        <v>2350</v>
      </c>
      <c r="G5500" s="6"/>
      <c r="H5500" s="31">
        <f>D5500-F5500</f>
        <v>53110</v>
      </c>
      <c r="I5500" s="6">
        <f>+I5499+G5500-H5500</f>
        <v>691909.16650000052</v>
      </c>
      <c r="J5500" s="19" t="s">
        <v>6331</v>
      </c>
      <c r="K5500" s="34" t="s">
        <v>5606</v>
      </c>
    </row>
    <row r="5501" spans="1:11" x14ac:dyDescent="0.2">
      <c r="A5501" s="53">
        <v>43878</v>
      </c>
      <c r="B5501" s="7">
        <v>9668</v>
      </c>
      <c r="C5501" s="19" t="s">
        <v>447</v>
      </c>
      <c r="D5501" s="6">
        <v>2294.5</v>
      </c>
      <c r="E5501" s="6">
        <v>2190.8000000000002</v>
      </c>
      <c r="F5501" s="6">
        <f>E5501*0.05</f>
        <v>109.54000000000002</v>
      </c>
      <c r="G5501" s="6"/>
      <c r="H5501" s="31">
        <f>D5501-F5501</f>
        <v>2184.96</v>
      </c>
      <c r="I5501" s="6">
        <f>+I5500+G5501-H5501</f>
        <v>689724.20650000055</v>
      </c>
      <c r="J5501" s="19" t="s">
        <v>22</v>
      </c>
      <c r="K5501" s="34" t="s">
        <v>5606</v>
      </c>
    </row>
    <row r="5502" spans="1:11" x14ac:dyDescent="0.2">
      <c r="A5502" s="53">
        <v>43880</v>
      </c>
      <c r="B5502" s="7">
        <v>100156</v>
      </c>
      <c r="C5502" s="19" t="s">
        <v>3515</v>
      </c>
      <c r="D5502" s="6"/>
      <c r="E5502" s="6"/>
      <c r="F5502" s="6">
        <f>E5502*0.05</f>
        <v>0</v>
      </c>
      <c r="G5502" s="6">
        <v>2950</v>
      </c>
      <c r="H5502" s="5">
        <f>D5502-F5502</f>
        <v>0</v>
      </c>
      <c r="I5502" s="6">
        <f>+I5501+G5502-H5502</f>
        <v>692674.20650000055</v>
      </c>
      <c r="J5502" s="19"/>
      <c r="K5502" s="34" t="s">
        <v>5764</v>
      </c>
    </row>
    <row r="5503" spans="1:11" x14ac:dyDescent="0.2">
      <c r="A5503" s="53">
        <v>43880</v>
      </c>
      <c r="B5503" s="7">
        <v>9669</v>
      </c>
      <c r="C5503" s="19" t="s">
        <v>6096</v>
      </c>
      <c r="D5503" s="6">
        <v>1000</v>
      </c>
      <c r="E5503" s="6"/>
      <c r="F5503" s="6">
        <f>E5503*0.05</f>
        <v>0</v>
      </c>
      <c r="G5503" s="6"/>
      <c r="H5503" s="31">
        <f>D5503-F5503</f>
        <v>1000</v>
      </c>
      <c r="I5503" s="6">
        <f>+I5502+G5503-H5503</f>
        <v>691674.20650000055</v>
      </c>
      <c r="J5503" s="19" t="s">
        <v>6330</v>
      </c>
      <c r="K5503" s="34" t="s">
        <v>5606</v>
      </c>
    </row>
    <row r="5504" spans="1:11" x14ac:dyDescent="0.2">
      <c r="A5504" s="53">
        <v>43880</v>
      </c>
      <c r="B5504" s="7">
        <v>9670</v>
      </c>
      <c r="C5504" s="19" t="s">
        <v>5790</v>
      </c>
      <c r="D5504" s="6"/>
      <c r="E5504" s="6"/>
      <c r="F5504" s="6">
        <f>E5504*0.05</f>
        <v>0</v>
      </c>
      <c r="G5504" s="6"/>
      <c r="H5504" s="5">
        <f>D5504-F5504</f>
        <v>0</v>
      </c>
      <c r="I5504" s="6">
        <f>+I5503+G5504-H5504</f>
        <v>691674.20650000055</v>
      </c>
      <c r="J5504" s="19" t="s">
        <v>5790</v>
      </c>
      <c r="K5504" s="34" t="s">
        <v>5789</v>
      </c>
    </row>
    <row r="5505" spans="1:11" x14ac:dyDescent="0.2">
      <c r="A5505" s="53">
        <v>43880</v>
      </c>
      <c r="B5505" s="7">
        <v>9671</v>
      </c>
      <c r="C5505" s="19" t="s">
        <v>6081</v>
      </c>
      <c r="D5505" s="6">
        <v>3000</v>
      </c>
      <c r="E5505" s="6"/>
      <c r="F5505" s="6">
        <f>E5505*0.05</f>
        <v>0</v>
      </c>
      <c r="G5505" s="6"/>
      <c r="H5505" s="31">
        <f>D5505-F5505</f>
        <v>3000</v>
      </c>
      <c r="I5505" s="6">
        <f>+I5504+G5505-H5505</f>
        <v>688674.20650000055</v>
      </c>
      <c r="J5505" s="19" t="s">
        <v>6100</v>
      </c>
      <c r="K5505" s="34" t="s">
        <v>5606</v>
      </c>
    </row>
    <row r="5506" spans="1:11" x14ac:dyDescent="0.2">
      <c r="A5506" s="53">
        <v>43885</v>
      </c>
      <c r="B5506" s="7">
        <v>9672</v>
      </c>
      <c r="C5506" s="19" t="s">
        <v>5790</v>
      </c>
      <c r="D5506" s="6"/>
      <c r="E5506" s="6"/>
      <c r="F5506" s="6">
        <f>E5506*0.05</f>
        <v>0</v>
      </c>
      <c r="G5506" s="6"/>
      <c r="H5506" s="5">
        <f>D5506-F5506</f>
        <v>0</v>
      </c>
      <c r="I5506" s="6">
        <f>+I5505+G5506-H5506</f>
        <v>688674.20650000055</v>
      </c>
      <c r="J5506" s="19" t="s">
        <v>5790</v>
      </c>
      <c r="K5506" s="34" t="s">
        <v>5789</v>
      </c>
    </row>
    <row r="5507" spans="1:11" x14ac:dyDescent="0.2">
      <c r="A5507" s="53">
        <v>43885</v>
      </c>
      <c r="B5507" s="7">
        <v>9673</v>
      </c>
      <c r="C5507" s="19" t="s">
        <v>6015</v>
      </c>
      <c r="D5507" s="6">
        <v>11593.26</v>
      </c>
      <c r="E5507" s="6"/>
      <c r="F5507" s="6">
        <f>E5507*0.05</f>
        <v>0</v>
      </c>
      <c r="G5507" s="6"/>
      <c r="H5507" s="31">
        <f>D5507-F5507</f>
        <v>11593.26</v>
      </c>
      <c r="I5507" s="6">
        <f>+I5506+G5507-H5507</f>
        <v>677080.94650000054</v>
      </c>
      <c r="J5507" s="19" t="s">
        <v>6329</v>
      </c>
      <c r="K5507" s="34" t="s">
        <v>5606</v>
      </c>
    </row>
    <row r="5508" spans="1:11" x14ac:dyDescent="0.2">
      <c r="A5508" s="53">
        <v>43885</v>
      </c>
      <c r="B5508" s="7">
        <v>9674</v>
      </c>
      <c r="C5508" s="19" t="s">
        <v>5790</v>
      </c>
      <c r="D5508" s="6"/>
      <c r="E5508" s="6"/>
      <c r="F5508" s="6">
        <f>E5508*0.05</f>
        <v>0</v>
      </c>
      <c r="G5508" s="6"/>
      <c r="H5508" s="5">
        <f>D5508-F5508</f>
        <v>0</v>
      </c>
      <c r="I5508" s="6">
        <f>+I5507+G5508-H5508</f>
        <v>677080.94650000054</v>
      </c>
      <c r="J5508" s="19" t="s">
        <v>5790</v>
      </c>
      <c r="K5508" s="34" t="s">
        <v>5789</v>
      </c>
    </row>
    <row r="5509" spans="1:11" x14ac:dyDescent="0.2">
      <c r="A5509" s="53">
        <v>43885</v>
      </c>
      <c r="B5509" s="7">
        <v>9675</v>
      </c>
      <c r="C5509" s="19" t="s">
        <v>1450</v>
      </c>
      <c r="D5509" s="6">
        <v>35238.49</v>
      </c>
      <c r="E5509" s="6"/>
      <c r="F5509" s="6">
        <f>E5509*0.05</f>
        <v>0</v>
      </c>
      <c r="G5509" s="6"/>
      <c r="H5509" s="31">
        <f>D5509-F5509</f>
        <v>35238.49</v>
      </c>
      <c r="I5509" s="6">
        <f>+I5508+G5509-H5509</f>
        <v>641842.45650000055</v>
      </c>
      <c r="J5509" s="19" t="s">
        <v>6328</v>
      </c>
      <c r="K5509" s="34" t="s">
        <v>5606</v>
      </c>
    </row>
    <row r="5510" spans="1:11" x14ac:dyDescent="0.2">
      <c r="A5510" s="53">
        <v>43885</v>
      </c>
      <c r="B5510" s="7">
        <v>130622</v>
      </c>
      <c r="C5510" s="19" t="s">
        <v>3515</v>
      </c>
      <c r="D5510" s="6"/>
      <c r="E5510" s="6"/>
      <c r="F5510" s="6">
        <f>E5510*0.05</f>
        <v>0</v>
      </c>
      <c r="G5510" s="6">
        <v>1400</v>
      </c>
      <c r="H5510" s="5">
        <f>D5510-F5510</f>
        <v>0</v>
      </c>
      <c r="I5510" s="6">
        <f>+I5509+G5510-H5510</f>
        <v>643242.45650000055</v>
      </c>
      <c r="J5510" s="19"/>
      <c r="K5510" s="34" t="s">
        <v>5764</v>
      </c>
    </row>
    <row r="5511" spans="1:11" x14ac:dyDescent="0.2">
      <c r="A5511" s="53">
        <v>43885</v>
      </c>
      <c r="B5511" s="7">
        <v>130625</v>
      </c>
      <c r="C5511" s="19" t="s">
        <v>3515</v>
      </c>
      <c r="D5511" s="6"/>
      <c r="E5511" s="6"/>
      <c r="F5511" s="6">
        <f>E5511*0.05</f>
        <v>0</v>
      </c>
      <c r="G5511" s="6">
        <v>600</v>
      </c>
      <c r="H5511" s="5">
        <f>D5511-F5511</f>
        <v>0</v>
      </c>
      <c r="I5511" s="6">
        <f>+I5510+G5511-H5511</f>
        <v>643842.45650000055</v>
      </c>
      <c r="J5511" s="19"/>
      <c r="K5511" s="34" t="s">
        <v>5764</v>
      </c>
    </row>
    <row r="5512" spans="1:11" x14ac:dyDescent="0.2">
      <c r="A5512" s="53">
        <v>43886</v>
      </c>
      <c r="B5512" s="7">
        <v>9676</v>
      </c>
      <c r="C5512" s="19" t="s">
        <v>5600</v>
      </c>
      <c r="D5512" s="6"/>
      <c r="E5512" s="6"/>
      <c r="F5512" s="6">
        <f>E5512*0.05</f>
        <v>0</v>
      </c>
      <c r="G5512" s="6"/>
      <c r="H5512" s="5">
        <f>D5512-F5512</f>
        <v>0</v>
      </c>
      <c r="I5512" s="6">
        <f>+I5511+G5512-H5512</f>
        <v>643842.45650000055</v>
      </c>
      <c r="J5512" s="19" t="s">
        <v>5790</v>
      </c>
      <c r="K5512" s="34" t="s">
        <v>5789</v>
      </c>
    </row>
    <row r="5513" spans="1:11" x14ac:dyDescent="0.2">
      <c r="A5513" s="53">
        <v>43887</v>
      </c>
      <c r="B5513" s="7">
        <v>100070</v>
      </c>
      <c r="C5513" s="19" t="s">
        <v>5813</v>
      </c>
      <c r="D5513" s="6"/>
      <c r="E5513" s="6"/>
      <c r="F5513" s="6">
        <f>E5513*0.05</f>
        <v>0</v>
      </c>
      <c r="G5513" s="6">
        <v>700</v>
      </c>
      <c r="H5513" s="5">
        <f>D5513-F5513</f>
        <v>0</v>
      </c>
      <c r="I5513" s="6">
        <f>+I5512+G5513-H5513</f>
        <v>644542.45650000055</v>
      </c>
      <c r="J5513" s="19"/>
      <c r="K5513" s="34" t="s">
        <v>5764</v>
      </c>
    </row>
    <row r="5514" spans="1:11" x14ac:dyDescent="0.2">
      <c r="A5514" s="53">
        <v>43887</v>
      </c>
      <c r="B5514" s="7">
        <v>9677</v>
      </c>
      <c r="C5514" s="3" t="s">
        <v>5790</v>
      </c>
      <c r="D5514" s="6"/>
      <c r="E5514" s="6"/>
      <c r="F5514" s="6">
        <f>E5514*0.05</f>
        <v>0</v>
      </c>
      <c r="G5514" s="6"/>
      <c r="H5514" s="5">
        <f>D5514-F5514</f>
        <v>0</v>
      </c>
      <c r="I5514" s="6">
        <f>+I5513+G5514-H5514</f>
        <v>644542.45650000055</v>
      </c>
      <c r="J5514" s="3" t="s">
        <v>5790</v>
      </c>
      <c r="K5514" s="34" t="s">
        <v>5789</v>
      </c>
    </row>
    <row r="5515" spans="1:11" x14ac:dyDescent="0.2">
      <c r="A5515" s="53">
        <v>43887</v>
      </c>
      <c r="B5515" s="7">
        <v>9678</v>
      </c>
      <c r="C5515" s="3" t="s">
        <v>6096</v>
      </c>
      <c r="D5515" s="6">
        <v>2726</v>
      </c>
      <c r="E5515" s="6"/>
      <c r="F5515" s="6">
        <f>E5515*0.05</f>
        <v>0</v>
      </c>
      <c r="G5515" s="6"/>
      <c r="H5515" s="31">
        <f>D5515-F5515</f>
        <v>2726</v>
      </c>
      <c r="I5515" s="6">
        <f>+I5514+G5515-H5515</f>
        <v>641816.45650000055</v>
      </c>
      <c r="J5515" s="3" t="s">
        <v>6327</v>
      </c>
      <c r="K5515" s="34" t="s">
        <v>5606</v>
      </c>
    </row>
    <row r="5516" spans="1:11" x14ac:dyDescent="0.2">
      <c r="A5516" s="53">
        <v>43887</v>
      </c>
      <c r="B5516" s="7">
        <v>9679</v>
      </c>
      <c r="C5516" s="3" t="s">
        <v>6226</v>
      </c>
      <c r="D5516" s="6">
        <v>18186</v>
      </c>
      <c r="E5516" s="6">
        <v>18186</v>
      </c>
      <c r="F5516" s="6">
        <f>E5516*0.05</f>
        <v>909.30000000000007</v>
      </c>
      <c r="G5516" s="6"/>
      <c r="H5516" s="31">
        <f>D5516-F5516</f>
        <v>17276.7</v>
      </c>
      <c r="I5516" s="6">
        <f>+I5515+G5516-H5516</f>
        <v>624539.7565000006</v>
      </c>
      <c r="J5516" s="3" t="s">
        <v>6326</v>
      </c>
      <c r="K5516" s="34" t="s">
        <v>5606</v>
      </c>
    </row>
    <row r="5517" spans="1:11" x14ac:dyDescent="0.2">
      <c r="A5517" s="53">
        <v>43887</v>
      </c>
      <c r="B5517" s="7">
        <v>9680</v>
      </c>
      <c r="C5517" s="3" t="s">
        <v>6325</v>
      </c>
      <c r="D5517" s="6">
        <v>4000</v>
      </c>
      <c r="E5517" s="6">
        <v>4000</v>
      </c>
      <c r="F5517" s="6">
        <v>400</v>
      </c>
      <c r="G5517" s="5"/>
      <c r="H5517" s="31">
        <f>D5517-F5517</f>
        <v>3600</v>
      </c>
      <c r="I5517" s="6">
        <f>+I5516+G5517-H5517</f>
        <v>620939.7565000006</v>
      </c>
      <c r="J5517" s="3" t="s">
        <v>6324</v>
      </c>
      <c r="K5517" s="34" t="s">
        <v>5606</v>
      </c>
    </row>
    <row r="5518" spans="1:11" x14ac:dyDescent="0.2">
      <c r="A5518" s="53">
        <v>43887</v>
      </c>
      <c r="B5518" s="7">
        <v>9681</v>
      </c>
      <c r="C5518" s="3" t="s">
        <v>6323</v>
      </c>
      <c r="D5518" s="6">
        <v>7877.2</v>
      </c>
      <c r="E5518" s="6">
        <v>7877.2</v>
      </c>
      <c r="F5518" s="6">
        <f>E5518*0.05</f>
        <v>393.86</v>
      </c>
      <c r="G5518" s="6"/>
      <c r="H5518" s="31">
        <f>D5518-F5518</f>
        <v>7483.34</v>
      </c>
      <c r="I5518" s="6">
        <f>+I5517+G5518-H5518</f>
        <v>613456.41650000063</v>
      </c>
      <c r="J5518" s="3" t="s">
        <v>6322</v>
      </c>
      <c r="K5518" s="34" t="s">
        <v>5606</v>
      </c>
    </row>
    <row r="5519" spans="1:11" x14ac:dyDescent="0.2">
      <c r="A5519" s="53">
        <v>43889</v>
      </c>
      <c r="B5519" s="7">
        <v>9682</v>
      </c>
      <c r="C5519" s="3" t="s">
        <v>5871</v>
      </c>
      <c r="D5519" s="6">
        <v>13940</v>
      </c>
      <c r="E5519" s="6">
        <v>13940</v>
      </c>
      <c r="F5519" s="6">
        <f>E5519*0.05</f>
        <v>697</v>
      </c>
      <c r="G5519" s="6"/>
      <c r="H5519" s="31">
        <f>D5519-F5519</f>
        <v>13243</v>
      </c>
      <c r="I5519" s="6">
        <f>+I5518+G5519-H5519</f>
        <v>600213.41650000063</v>
      </c>
      <c r="J5519" s="3" t="s">
        <v>6321</v>
      </c>
      <c r="K5519" s="34" t="s">
        <v>5606</v>
      </c>
    </row>
    <row r="5520" spans="1:11" x14ac:dyDescent="0.2">
      <c r="A5520" s="53">
        <v>43889</v>
      </c>
      <c r="B5520" s="7">
        <v>9683</v>
      </c>
      <c r="C5520" s="3" t="s">
        <v>5790</v>
      </c>
      <c r="D5520" s="6"/>
      <c r="E5520" s="6"/>
      <c r="F5520" s="6">
        <f>E5520*0.05</f>
        <v>0</v>
      </c>
      <c r="G5520" s="6"/>
      <c r="H5520" s="5">
        <f>D5520-F5520</f>
        <v>0</v>
      </c>
      <c r="I5520" s="6">
        <f>+I5519+G5520-H5520</f>
        <v>600213.41650000063</v>
      </c>
      <c r="J5520" s="3" t="s">
        <v>5790</v>
      </c>
      <c r="K5520" s="34" t="s">
        <v>5789</v>
      </c>
    </row>
    <row r="5521" spans="1:11" x14ac:dyDescent="0.2">
      <c r="A5521" s="53">
        <v>43887</v>
      </c>
      <c r="B5521" s="7">
        <v>9684</v>
      </c>
      <c r="C5521" s="3" t="s">
        <v>5790</v>
      </c>
      <c r="D5521" s="6"/>
      <c r="E5521" s="6"/>
      <c r="F5521" s="6">
        <f>E5521*0.05</f>
        <v>0</v>
      </c>
      <c r="G5521" s="6"/>
      <c r="H5521" s="5">
        <f>D5521-F5521</f>
        <v>0</v>
      </c>
      <c r="I5521" s="6">
        <f>+I5520+G5521-H5521</f>
        <v>600213.41650000063</v>
      </c>
      <c r="J5521" s="3" t="s">
        <v>5790</v>
      </c>
      <c r="K5521" s="34" t="s">
        <v>5789</v>
      </c>
    </row>
    <row r="5522" spans="1:11" x14ac:dyDescent="0.2">
      <c r="A5522" s="53">
        <v>43889</v>
      </c>
      <c r="B5522" s="7"/>
      <c r="C5522" s="8" t="s">
        <v>6097</v>
      </c>
      <c r="D5522" s="6"/>
      <c r="E5522" s="6"/>
      <c r="F5522" s="6">
        <f>E5522*0.05</f>
        <v>0</v>
      </c>
      <c r="G5522" s="6">
        <v>561458.91</v>
      </c>
      <c r="H5522" s="5">
        <f>D5522-F5522</f>
        <v>0</v>
      </c>
      <c r="I5522" s="6">
        <f>+I5521+G5522-H5522</f>
        <v>1161672.3265000007</v>
      </c>
      <c r="J5522" s="3"/>
      <c r="K5522" s="34" t="s">
        <v>5764</v>
      </c>
    </row>
    <row r="5523" spans="1:11" x14ac:dyDescent="0.2">
      <c r="A5523" s="53">
        <v>43889</v>
      </c>
      <c r="B5523" s="7">
        <v>9685</v>
      </c>
      <c r="C5523" s="3" t="s">
        <v>5790</v>
      </c>
      <c r="D5523" s="3"/>
      <c r="E5523" s="6"/>
      <c r="F5523" s="6">
        <f>E5523*0.05</f>
        <v>0</v>
      </c>
      <c r="G5523" s="6"/>
      <c r="H5523" s="5">
        <f>D5523-F5523</f>
        <v>0</v>
      </c>
      <c r="I5523" s="6">
        <f>+I5522+G5523-H5523</f>
        <v>1161672.3265000007</v>
      </c>
      <c r="J5523" s="3" t="s">
        <v>5790</v>
      </c>
      <c r="K5523" s="34" t="s">
        <v>5789</v>
      </c>
    </row>
    <row r="5524" spans="1:11" x14ac:dyDescent="0.2">
      <c r="A5524" s="53">
        <v>43889</v>
      </c>
      <c r="B5524" s="7">
        <v>9686</v>
      </c>
      <c r="C5524" s="3" t="s">
        <v>5567</v>
      </c>
      <c r="D5524" s="101">
        <v>25044.7</v>
      </c>
      <c r="E5524" s="101">
        <v>23926.7</v>
      </c>
      <c r="F5524" s="6">
        <f>1196.33+1196.33</f>
        <v>2392.66</v>
      </c>
      <c r="G5524" s="6"/>
      <c r="H5524" s="31">
        <f>D5524-F5524</f>
        <v>22652.04</v>
      </c>
      <c r="I5524" s="6">
        <f>+I5523+G5524-H5524</f>
        <v>1139020.2865000006</v>
      </c>
      <c r="J5524" s="3" t="s">
        <v>48</v>
      </c>
      <c r="K5524" s="34" t="s">
        <v>5606</v>
      </c>
    </row>
    <row r="5525" spans="1:11" x14ac:dyDescent="0.2">
      <c r="A5525" s="53">
        <v>43889</v>
      </c>
      <c r="B5525" s="7">
        <v>9687</v>
      </c>
      <c r="C5525" s="19" t="s">
        <v>6320</v>
      </c>
      <c r="D5525" s="31">
        <v>6056.04</v>
      </c>
      <c r="E5525" s="3"/>
      <c r="F5525" s="6">
        <f>E5525*0.05</f>
        <v>0</v>
      </c>
      <c r="G5525" s="6"/>
      <c r="H5525" s="31">
        <f>D5525-F5525</f>
        <v>6056.04</v>
      </c>
      <c r="I5525" s="6">
        <f>+I5524+G5525-H5525</f>
        <v>1132964.2465000006</v>
      </c>
      <c r="J5525" s="3" t="s">
        <v>6319</v>
      </c>
      <c r="K5525" s="34" t="s">
        <v>5606</v>
      </c>
    </row>
    <row r="5526" spans="1:11" x14ac:dyDescent="0.2">
      <c r="A5526" s="53"/>
      <c r="B5526" s="7"/>
      <c r="C5526" s="3" t="s">
        <v>6318</v>
      </c>
      <c r="D5526" s="3">
        <v>585.34</v>
      </c>
      <c r="E5526" s="3"/>
      <c r="F5526" s="6"/>
      <c r="G5526" s="6"/>
      <c r="H5526" s="5">
        <f>D5526-F5526</f>
        <v>585.34</v>
      </c>
      <c r="I5526" s="6">
        <f>+I5525+G5526-H5526</f>
        <v>1132378.9065000005</v>
      </c>
      <c r="J5526" s="3"/>
      <c r="K5526" s="87"/>
    </row>
    <row r="5527" spans="1:11" x14ac:dyDescent="0.2">
      <c r="A5527" s="96"/>
      <c r="B5527" s="7"/>
      <c r="C5527" s="87" t="s">
        <v>6317</v>
      </c>
      <c r="D5527" s="6"/>
      <c r="E5527" s="6"/>
      <c r="F5527" s="6">
        <f>E5527*0.05</f>
        <v>0</v>
      </c>
      <c r="G5527" s="6"/>
      <c r="H5527" s="5">
        <f>D5527-F5527</f>
        <v>0</v>
      </c>
      <c r="I5527" s="13">
        <f>+I5526+G5527-H5527</f>
        <v>1132378.9065000005</v>
      </c>
      <c r="J5527" s="3"/>
      <c r="K5527" s="7"/>
    </row>
    <row r="5528" spans="1:11" x14ac:dyDescent="0.2">
      <c r="A5528" s="53">
        <v>43893</v>
      </c>
      <c r="B5528" s="7">
        <v>9688</v>
      </c>
      <c r="C5528" s="3" t="s">
        <v>6316</v>
      </c>
      <c r="D5528" s="6">
        <v>19000</v>
      </c>
      <c r="E5528" s="6"/>
      <c r="F5528" s="6">
        <f>E5528*0.05</f>
        <v>0</v>
      </c>
      <c r="G5528" s="6"/>
      <c r="H5528" s="31">
        <f>D5528-F5528</f>
        <v>19000</v>
      </c>
      <c r="I5528" s="6">
        <f>+I5527+G5528-H5528</f>
        <v>1113378.9065000005</v>
      </c>
      <c r="J5528" s="3" t="s">
        <v>6315</v>
      </c>
      <c r="K5528" s="7" t="s">
        <v>5606</v>
      </c>
    </row>
    <row r="5529" spans="1:11" x14ac:dyDescent="0.2">
      <c r="A5529" s="53">
        <v>43893</v>
      </c>
      <c r="B5529" s="7"/>
      <c r="C5529" s="3" t="s">
        <v>6213</v>
      </c>
      <c r="D5529" s="31">
        <v>403144</v>
      </c>
      <c r="E5529" s="6"/>
      <c r="F5529" s="6">
        <f>E5529*0.05</f>
        <v>0</v>
      </c>
      <c r="G5529" s="5"/>
      <c r="H5529" s="31">
        <f>D5529-F5529</f>
        <v>403144</v>
      </c>
      <c r="I5529" s="6">
        <f>+I5528+G5529-H5529</f>
        <v>710234.90650000051</v>
      </c>
      <c r="J5529" s="3" t="s">
        <v>6314</v>
      </c>
      <c r="K5529" s="7" t="s">
        <v>5606</v>
      </c>
    </row>
    <row r="5530" spans="1:11" x14ac:dyDescent="0.2">
      <c r="A5530" s="53">
        <v>43893</v>
      </c>
      <c r="B5530" s="7">
        <v>9689</v>
      </c>
      <c r="C5530" s="3" t="s">
        <v>6160</v>
      </c>
      <c r="D5530" s="6">
        <v>7500</v>
      </c>
      <c r="E5530" s="6">
        <v>7500</v>
      </c>
      <c r="F5530" s="6">
        <v>750</v>
      </c>
      <c r="G5530" s="5"/>
      <c r="H5530" s="31">
        <f>D5530-F5530</f>
        <v>6750</v>
      </c>
      <c r="I5530" s="6">
        <f>+I5529+G5530-H5530</f>
        <v>703484.90650000051</v>
      </c>
      <c r="J5530" s="3" t="s">
        <v>6313</v>
      </c>
      <c r="K5530" s="7" t="s">
        <v>5606</v>
      </c>
    </row>
    <row r="5531" spans="1:11" x14ac:dyDescent="0.2">
      <c r="A5531" s="53">
        <v>43893</v>
      </c>
      <c r="B5531" s="7">
        <v>20021</v>
      </c>
      <c r="C5531" s="3" t="s">
        <v>6312</v>
      </c>
      <c r="D5531" s="6"/>
      <c r="E5531" s="6"/>
      <c r="F5531" s="6">
        <f>E5531*0.05</f>
        <v>0</v>
      </c>
      <c r="G5531" s="31">
        <v>3500</v>
      </c>
      <c r="H5531" s="5">
        <f>D5531-F5531</f>
        <v>0</v>
      </c>
      <c r="I5531" s="6">
        <f>+I5530+G5531-H5531</f>
        <v>706984.90650000051</v>
      </c>
      <c r="J5531" s="3"/>
      <c r="K5531" s="7" t="s">
        <v>5764</v>
      </c>
    </row>
    <row r="5532" spans="1:11" x14ac:dyDescent="0.2">
      <c r="A5532" s="53">
        <v>43893</v>
      </c>
      <c r="B5532" s="7">
        <v>9690</v>
      </c>
      <c r="C5532" s="3" t="s">
        <v>6110</v>
      </c>
      <c r="D5532" s="31">
        <v>42775</v>
      </c>
      <c r="E5532" s="6">
        <v>36250</v>
      </c>
      <c r="F5532" s="6">
        <f>E5532*0.05</f>
        <v>1812.5</v>
      </c>
      <c r="G5532" s="5"/>
      <c r="H5532" s="31">
        <f>D5532-F5532</f>
        <v>40962.5</v>
      </c>
      <c r="I5532" s="6">
        <f>+I5531+G5532-H5532</f>
        <v>666022.40650000051</v>
      </c>
      <c r="J5532" s="3" t="s">
        <v>6311</v>
      </c>
      <c r="K5532" s="7" t="s">
        <v>5606</v>
      </c>
    </row>
    <row r="5533" spans="1:11" x14ac:dyDescent="0.2">
      <c r="A5533" s="53">
        <v>43894</v>
      </c>
      <c r="B5533" s="7">
        <v>9691</v>
      </c>
      <c r="C5533" s="8" t="s">
        <v>6310</v>
      </c>
      <c r="D5533" s="6">
        <v>18900</v>
      </c>
      <c r="E5533" s="6">
        <v>16016.95</v>
      </c>
      <c r="F5533" s="6">
        <f>E5533*0.05</f>
        <v>800.84750000000008</v>
      </c>
      <c r="G5533" s="5"/>
      <c r="H5533" s="31">
        <f>D5533-F5533</f>
        <v>18099.1525</v>
      </c>
      <c r="I5533" s="6">
        <f>+I5532+G5533-H5533</f>
        <v>647923.25400000054</v>
      </c>
      <c r="J5533" s="3" t="s">
        <v>6309</v>
      </c>
      <c r="K5533" s="7" t="s">
        <v>5606</v>
      </c>
    </row>
    <row r="5534" spans="1:11" x14ac:dyDescent="0.2">
      <c r="A5534" s="53">
        <v>43894</v>
      </c>
      <c r="B5534" s="7">
        <v>130353</v>
      </c>
      <c r="C5534" s="8" t="s">
        <v>3515</v>
      </c>
      <c r="D5534" s="6"/>
      <c r="E5534" s="6"/>
      <c r="F5534" s="6">
        <f>E5534*0.05</f>
        <v>0</v>
      </c>
      <c r="G5534" s="31">
        <v>200</v>
      </c>
      <c r="H5534" s="5">
        <f>D5534-F5534</f>
        <v>0</v>
      </c>
      <c r="I5534" s="6">
        <f>+I5533+G5534-H5534</f>
        <v>648123.25400000054</v>
      </c>
      <c r="J5534" s="3"/>
      <c r="K5534" s="7" t="s">
        <v>5764</v>
      </c>
    </row>
    <row r="5535" spans="1:11" x14ac:dyDescent="0.2">
      <c r="A5535" s="53">
        <v>43894</v>
      </c>
      <c r="B5535" s="7">
        <v>130356</v>
      </c>
      <c r="C5535" s="8" t="s">
        <v>3515</v>
      </c>
      <c r="D5535" s="6"/>
      <c r="E5535" s="6"/>
      <c r="F5535" s="6">
        <f>E5535*0.05</f>
        <v>0</v>
      </c>
      <c r="G5535" s="31">
        <v>500</v>
      </c>
      <c r="H5535" s="5">
        <f>D5535-F5535</f>
        <v>0</v>
      </c>
      <c r="I5535" s="6">
        <f>+I5534+G5535-H5535</f>
        <v>648623.25400000054</v>
      </c>
      <c r="J5535" s="3"/>
      <c r="K5535" s="7" t="s">
        <v>5764</v>
      </c>
    </row>
    <row r="5536" spans="1:11" x14ac:dyDescent="0.2">
      <c r="A5536" s="53">
        <v>43894</v>
      </c>
      <c r="B5536" s="7">
        <v>130360</v>
      </c>
      <c r="C5536" s="8" t="s">
        <v>3515</v>
      </c>
      <c r="D5536" s="6"/>
      <c r="E5536" s="6"/>
      <c r="F5536" s="6">
        <f>E5536*0.05</f>
        <v>0</v>
      </c>
      <c r="G5536" s="31">
        <v>1350</v>
      </c>
      <c r="H5536" s="5">
        <f>D5536-F5536</f>
        <v>0</v>
      </c>
      <c r="I5536" s="6">
        <f>+I5535+G5536-H5536</f>
        <v>649973.25400000054</v>
      </c>
      <c r="J5536" s="3"/>
      <c r="K5536" s="7" t="s">
        <v>5764</v>
      </c>
    </row>
    <row r="5537" spans="1:11" x14ac:dyDescent="0.2">
      <c r="A5537" s="53">
        <v>43894</v>
      </c>
      <c r="B5537" s="7">
        <v>130363</v>
      </c>
      <c r="C5537" s="8" t="s">
        <v>3515</v>
      </c>
      <c r="D5537" s="6"/>
      <c r="E5537" s="6"/>
      <c r="F5537" s="6">
        <f>E5537*0.05</f>
        <v>0</v>
      </c>
      <c r="G5537" s="31">
        <v>300</v>
      </c>
      <c r="H5537" s="5">
        <f>D5537-F5537</f>
        <v>0</v>
      </c>
      <c r="I5537" s="6">
        <f>+I5536+G5537-H5537</f>
        <v>650273.25400000054</v>
      </c>
      <c r="J5537" s="3"/>
      <c r="K5537" s="7" t="s">
        <v>5764</v>
      </c>
    </row>
    <row r="5538" spans="1:11" x14ac:dyDescent="0.2">
      <c r="A5538" s="53">
        <v>43895</v>
      </c>
      <c r="B5538" s="7">
        <v>9692</v>
      </c>
      <c r="C5538" s="3" t="s">
        <v>4993</v>
      </c>
      <c r="D5538" s="6">
        <v>3493</v>
      </c>
      <c r="E5538" s="6"/>
      <c r="F5538" s="6">
        <f>E5538*0.05</f>
        <v>0</v>
      </c>
      <c r="G5538" s="5"/>
      <c r="H5538" s="31">
        <f>D5538-F5538</f>
        <v>3493</v>
      </c>
      <c r="I5538" s="6">
        <f>+I5537+G5538-H5538</f>
        <v>646780.25400000054</v>
      </c>
      <c r="J5538" s="3" t="s">
        <v>4369</v>
      </c>
      <c r="K5538" s="7" t="s">
        <v>5606</v>
      </c>
    </row>
    <row r="5539" spans="1:11" x14ac:dyDescent="0.2">
      <c r="A5539" s="53">
        <v>43895</v>
      </c>
      <c r="B5539" s="7">
        <v>9693</v>
      </c>
      <c r="C5539" s="3" t="s">
        <v>5790</v>
      </c>
      <c r="D5539" s="6"/>
      <c r="E5539" s="6"/>
      <c r="F5539" s="6">
        <f>E5539*0.05</f>
        <v>0</v>
      </c>
      <c r="G5539" s="5"/>
      <c r="H5539" s="5">
        <f>D5539-F5539</f>
        <v>0</v>
      </c>
      <c r="I5539" s="6">
        <f>+I5538+G5539-H5539</f>
        <v>646780.25400000054</v>
      </c>
      <c r="J5539" s="3" t="s">
        <v>5790</v>
      </c>
      <c r="K5539" s="7" t="s">
        <v>5789</v>
      </c>
    </row>
    <row r="5540" spans="1:11" x14ac:dyDescent="0.2">
      <c r="A5540" s="53">
        <v>43895</v>
      </c>
      <c r="B5540" s="7">
        <v>9694</v>
      </c>
      <c r="C5540" s="3" t="s">
        <v>6296</v>
      </c>
      <c r="D5540" s="6">
        <v>6000</v>
      </c>
      <c r="E5540" s="6">
        <v>6000</v>
      </c>
      <c r="F5540" s="6">
        <v>600</v>
      </c>
      <c r="G5540" s="5"/>
      <c r="H5540" s="31">
        <f>D5540-F5540</f>
        <v>5400</v>
      </c>
      <c r="I5540" s="6">
        <f>+I5539+G5540-H5540</f>
        <v>641380.25400000054</v>
      </c>
      <c r="J5540" s="3" t="s">
        <v>6308</v>
      </c>
      <c r="K5540" s="7" t="s">
        <v>5606</v>
      </c>
    </row>
    <row r="5541" spans="1:11" x14ac:dyDescent="0.2">
      <c r="A5541" s="53">
        <v>43895</v>
      </c>
      <c r="B5541" s="7">
        <v>9695</v>
      </c>
      <c r="C5541" s="3" t="s">
        <v>6307</v>
      </c>
      <c r="D5541" s="31">
        <v>9000</v>
      </c>
      <c r="E5541" s="6">
        <v>9000</v>
      </c>
      <c r="F5541" s="6">
        <v>900</v>
      </c>
      <c r="G5541" s="5"/>
      <c r="H5541" s="31">
        <f>D5541-F5541</f>
        <v>8100</v>
      </c>
      <c r="I5541" s="6">
        <f>+I5540+G5541-H5541</f>
        <v>633280.25400000054</v>
      </c>
      <c r="J5541" s="3" t="s">
        <v>6306</v>
      </c>
      <c r="K5541" s="7" t="s">
        <v>5606</v>
      </c>
    </row>
    <row r="5542" spans="1:11" x14ac:dyDescent="0.2">
      <c r="A5542" s="53">
        <v>43895</v>
      </c>
      <c r="B5542" s="7">
        <v>9696</v>
      </c>
      <c r="C5542" s="3" t="s">
        <v>6203</v>
      </c>
      <c r="D5542" s="6">
        <v>7600</v>
      </c>
      <c r="E5542" s="6"/>
      <c r="F5542" s="6">
        <f>E5542*0.05</f>
        <v>0</v>
      </c>
      <c r="G5542" s="5"/>
      <c r="H5542" s="31">
        <f>D5542-F5542</f>
        <v>7600</v>
      </c>
      <c r="I5542" s="6">
        <f>+I5541+G5542-H5542</f>
        <v>625680.25400000054</v>
      </c>
      <c r="J5542" s="3" t="s">
        <v>6305</v>
      </c>
      <c r="K5542" s="7" t="s">
        <v>5606</v>
      </c>
    </row>
    <row r="5543" spans="1:11" x14ac:dyDescent="0.2">
      <c r="A5543" s="53">
        <v>43895</v>
      </c>
      <c r="B5543" s="7">
        <v>9697</v>
      </c>
      <c r="C5543" s="3" t="s">
        <v>4993</v>
      </c>
      <c r="D5543" s="6">
        <v>6600</v>
      </c>
      <c r="E5543" s="6"/>
      <c r="F5543" s="6">
        <f>E5543*0.05</f>
        <v>0</v>
      </c>
      <c r="G5543" s="5"/>
      <c r="H5543" s="31">
        <f>D5543-F5543</f>
        <v>6600</v>
      </c>
      <c r="I5543" s="6">
        <f>+I5542+G5543-H5543</f>
        <v>619080.25400000054</v>
      </c>
      <c r="J5543" s="3" t="s">
        <v>6304</v>
      </c>
      <c r="K5543" s="7" t="s">
        <v>5606</v>
      </c>
    </row>
    <row r="5544" spans="1:11" x14ac:dyDescent="0.2">
      <c r="A5544" s="53">
        <v>43895</v>
      </c>
      <c r="B5544" s="7">
        <v>9698</v>
      </c>
      <c r="C5544" s="3" t="s">
        <v>5790</v>
      </c>
      <c r="D5544" s="6"/>
      <c r="E5544" s="6"/>
      <c r="F5544" s="6">
        <f>E5544*0.05</f>
        <v>0</v>
      </c>
      <c r="G5544" s="5"/>
      <c r="H5544" s="5">
        <f>D5544-F5544</f>
        <v>0</v>
      </c>
      <c r="I5544" s="6">
        <f>+I5543+G5544-H5544</f>
        <v>619080.25400000054</v>
      </c>
      <c r="J5544" s="3" t="s">
        <v>5790</v>
      </c>
      <c r="K5544" s="7" t="s">
        <v>5789</v>
      </c>
    </row>
    <row r="5545" spans="1:11" x14ac:dyDescent="0.2">
      <c r="A5545" s="53">
        <v>43895</v>
      </c>
      <c r="B5545" s="7">
        <v>9699</v>
      </c>
      <c r="C5545" s="3" t="s">
        <v>5790</v>
      </c>
      <c r="D5545" s="6"/>
      <c r="E5545" s="6"/>
      <c r="F5545" s="6">
        <f>E5545*0.05</f>
        <v>0</v>
      </c>
      <c r="G5545" s="5"/>
      <c r="H5545" s="5">
        <f>D5545-F5545</f>
        <v>0</v>
      </c>
      <c r="I5545" s="6">
        <f>+I5544+G5545-H5545</f>
        <v>619080.25400000054</v>
      </c>
      <c r="J5545" s="3" t="s">
        <v>5790</v>
      </c>
      <c r="K5545" s="7" t="s">
        <v>5789</v>
      </c>
    </row>
    <row r="5546" spans="1:11" x14ac:dyDescent="0.2">
      <c r="A5546" s="53">
        <v>43895</v>
      </c>
      <c r="B5546" s="7">
        <v>9700</v>
      </c>
      <c r="C5546" s="3" t="s">
        <v>6255</v>
      </c>
      <c r="D5546" s="6">
        <v>15000</v>
      </c>
      <c r="E5546" s="6"/>
      <c r="F5546" s="6">
        <f>E5546*0.05</f>
        <v>0</v>
      </c>
      <c r="G5546" s="5"/>
      <c r="H5546" s="31">
        <f>D5546-F5546</f>
        <v>15000</v>
      </c>
      <c r="I5546" s="6">
        <f>+I5545+G5546-H5546</f>
        <v>604080.25400000054</v>
      </c>
      <c r="J5546" s="3" t="s">
        <v>6303</v>
      </c>
      <c r="K5546" s="7" t="s">
        <v>5606</v>
      </c>
    </row>
    <row r="5547" spans="1:11" x14ac:dyDescent="0.2">
      <c r="A5547" s="53">
        <v>43896</v>
      </c>
      <c r="B5547" s="7">
        <v>9701</v>
      </c>
      <c r="C5547" s="3" t="s">
        <v>5732</v>
      </c>
      <c r="D5547" s="6">
        <v>20000</v>
      </c>
      <c r="E5547" s="6"/>
      <c r="F5547" s="6">
        <f>E5547*0.05</f>
        <v>0</v>
      </c>
      <c r="G5547" s="5"/>
      <c r="H5547" s="31">
        <f>D5547-F5547</f>
        <v>20000</v>
      </c>
      <c r="I5547" s="6">
        <f>+I5546+G5547-H5547</f>
        <v>584080.25400000054</v>
      </c>
      <c r="J5547" s="3" t="s">
        <v>6302</v>
      </c>
      <c r="K5547" s="7" t="s">
        <v>5606</v>
      </c>
    </row>
    <row r="5548" spans="1:11" x14ac:dyDescent="0.2">
      <c r="A5548" s="53">
        <v>43896</v>
      </c>
      <c r="B5548" s="7">
        <v>9702</v>
      </c>
      <c r="C5548" s="3" t="s">
        <v>6257</v>
      </c>
      <c r="D5548" s="6">
        <v>8000</v>
      </c>
      <c r="E5548" s="6"/>
      <c r="F5548" s="6">
        <f>E5548*0.05</f>
        <v>0</v>
      </c>
      <c r="G5548" s="5"/>
      <c r="H5548" s="31">
        <f>D5548-F5548</f>
        <v>8000</v>
      </c>
      <c r="I5548" s="6">
        <f>+I5547+G5548-H5548</f>
        <v>576080.25400000054</v>
      </c>
      <c r="J5548" s="3" t="s">
        <v>6301</v>
      </c>
      <c r="K5548" s="7" t="s">
        <v>5606</v>
      </c>
    </row>
    <row r="5549" spans="1:11" x14ac:dyDescent="0.2">
      <c r="A5549" s="53">
        <v>43896</v>
      </c>
      <c r="B5549" s="7">
        <v>9703</v>
      </c>
      <c r="C5549" s="3" t="s">
        <v>5790</v>
      </c>
      <c r="D5549" s="6"/>
      <c r="E5549" s="6"/>
      <c r="F5549" s="6">
        <f>E5549*0.05</f>
        <v>0</v>
      </c>
      <c r="G5549" s="6"/>
      <c r="H5549" s="5">
        <f>D5549-F5549</f>
        <v>0</v>
      </c>
      <c r="I5549" s="6">
        <f>+I5548+G5549-H5549</f>
        <v>576080.25400000054</v>
      </c>
      <c r="J5549" s="3" t="s">
        <v>5790</v>
      </c>
      <c r="K5549" s="7" t="s">
        <v>5789</v>
      </c>
    </row>
    <row r="5550" spans="1:11" x14ac:dyDescent="0.2">
      <c r="A5550" s="53">
        <v>43896</v>
      </c>
      <c r="B5550" s="7">
        <v>9704</v>
      </c>
      <c r="C5550" s="3" t="s">
        <v>5790</v>
      </c>
      <c r="D5550" s="6"/>
      <c r="E5550" s="6"/>
      <c r="F5550" s="6">
        <f>E5550*0.05</f>
        <v>0</v>
      </c>
      <c r="G5550" s="6"/>
      <c r="H5550" s="5">
        <f>D5550-F5550</f>
        <v>0</v>
      </c>
      <c r="I5550" s="6">
        <f>+I5549+G5550-H5550</f>
        <v>576080.25400000054</v>
      </c>
      <c r="J5550" s="3" t="s">
        <v>5790</v>
      </c>
      <c r="K5550" s="7" t="s">
        <v>5789</v>
      </c>
    </row>
    <row r="5551" spans="1:11" x14ac:dyDescent="0.2">
      <c r="A5551" s="53">
        <v>43896</v>
      </c>
      <c r="B5551" s="7">
        <v>9705</v>
      </c>
      <c r="C5551" s="3" t="s">
        <v>5790</v>
      </c>
      <c r="D5551" s="6"/>
      <c r="E5551" s="6"/>
      <c r="F5551" s="6">
        <f>E5551*0.05</f>
        <v>0</v>
      </c>
      <c r="G5551" s="6"/>
      <c r="H5551" s="5">
        <f>D5551-F5551</f>
        <v>0</v>
      </c>
      <c r="I5551" s="6">
        <f>+I5550+G5551-H5551</f>
        <v>576080.25400000054</v>
      </c>
      <c r="J5551" s="3" t="s">
        <v>5790</v>
      </c>
      <c r="K5551" s="7" t="s">
        <v>5789</v>
      </c>
    </row>
    <row r="5552" spans="1:11" x14ac:dyDescent="0.2">
      <c r="A5552" s="53">
        <v>43896</v>
      </c>
      <c r="B5552" s="7">
        <v>9706</v>
      </c>
      <c r="C5552" s="3" t="s">
        <v>6300</v>
      </c>
      <c r="D5552" s="6">
        <v>6600</v>
      </c>
      <c r="E5552" s="6"/>
      <c r="F5552" s="6">
        <f>E5552*0.05</f>
        <v>0</v>
      </c>
      <c r="G5552" s="6"/>
      <c r="H5552" s="31">
        <f>D5552-F5552</f>
        <v>6600</v>
      </c>
      <c r="I5552" s="6">
        <f>+I5551+G5552-H5552</f>
        <v>569480.25400000054</v>
      </c>
      <c r="J5552" s="3" t="s">
        <v>6299</v>
      </c>
      <c r="K5552" s="7" t="s">
        <v>5606</v>
      </c>
    </row>
    <row r="5553" spans="1:11" x14ac:dyDescent="0.2">
      <c r="A5553" s="53">
        <v>43896</v>
      </c>
      <c r="B5553" s="7">
        <v>9707</v>
      </c>
      <c r="C5553" s="3" t="s">
        <v>6298</v>
      </c>
      <c r="D5553" s="31">
        <v>6600</v>
      </c>
      <c r="E5553" s="5"/>
      <c r="F5553" s="5">
        <f>E5553*0.05</f>
        <v>0</v>
      </c>
      <c r="G5553" s="5"/>
      <c r="H5553" s="31">
        <f>D5553-F5553</f>
        <v>6600</v>
      </c>
      <c r="I5553" s="6">
        <f>+I5552+G5553-H5553</f>
        <v>562880.25400000054</v>
      </c>
      <c r="J5553" s="3" t="s">
        <v>6297</v>
      </c>
      <c r="K5553" s="7" t="s">
        <v>5606</v>
      </c>
    </row>
    <row r="5554" spans="1:11" x14ac:dyDescent="0.2">
      <c r="A5554" s="53">
        <v>43896</v>
      </c>
      <c r="B5554" s="7">
        <v>9708</v>
      </c>
      <c r="C5554" s="3" t="s">
        <v>6296</v>
      </c>
      <c r="D5554" s="6">
        <v>1150</v>
      </c>
      <c r="E5554" s="6">
        <v>1150</v>
      </c>
      <c r="F5554" s="6">
        <v>115</v>
      </c>
      <c r="G5554" s="5"/>
      <c r="H5554" s="31">
        <f>D5554-F5554</f>
        <v>1035</v>
      </c>
      <c r="I5554" s="6">
        <f>+I5553+G5554-H5554</f>
        <v>561845.25400000054</v>
      </c>
      <c r="J5554" s="3" t="s">
        <v>6295</v>
      </c>
      <c r="K5554" s="7" t="s">
        <v>5606</v>
      </c>
    </row>
    <row r="5555" spans="1:11" x14ac:dyDescent="0.2">
      <c r="A5555" s="53">
        <v>43896</v>
      </c>
      <c r="B5555" s="7">
        <v>30173</v>
      </c>
      <c r="C5555" s="3" t="s">
        <v>3515</v>
      </c>
      <c r="D5555" s="6"/>
      <c r="E5555" s="6"/>
      <c r="F5555" s="6">
        <f>E5555*0.05</f>
        <v>0</v>
      </c>
      <c r="G5555" s="31">
        <v>1200</v>
      </c>
      <c r="H5555" s="5">
        <f>D5555-F5555</f>
        <v>0</v>
      </c>
      <c r="I5555" s="6">
        <f>+I5554+G5555-H5555</f>
        <v>563045.25400000054</v>
      </c>
      <c r="J5555" s="3" t="s">
        <v>3515</v>
      </c>
      <c r="K5555" s="7" t="s">
        <v>5764</v>
      </c>
    </row>
    <row r="5556" spans="1:11" x14ac:dyDescent="0.2">
      <c r="A5556" s="53">
        <v>43896</v>
      </c>
      <c r="B5556" s="7">
        <v>9709</v>
      </c>
      <c r="C5556" s="3" t="s">
        <v>6294</v>
      </c>
      <c r="D5556" s="6">
        <v>11000</v>
      </c>
      <c r="E5556" s="6"/>
      <c r="F5556" s="6">
        <f>E5556*0.05</f>
        <v>0</v>
      </c>
      <c r="G5556" s="5"/>
      <c r="H5556" s="31">
        <f>D5556-F5556</f>
        <v>11000</v>
      </c>
      <c r="I5556" s="6">
        <f>+I5555+G5556-H5556</f>
        <v>552045.25400000054</v>
      </c>
      <c r="J5556" s="3" t="s">
        <v>6293</v>
      </c>
      <c r="K5556" s="7" t="s">
        <v>5606</v>
      </c>
    </row>
    <row r="5557" spans="1:11" x14ac:dyDescent="0.2">
      <c r="A5557" s="53">
        <v>43896</v>
      </c>
      <c r="B5557" s="7">
        <v>9710</v>
      </c>
      <c r="C5557" s="3" t="s">
        <v>5972</v>
      </c>
      <c r="D5557" s="6">
        <v>6600</v>
      </c>
      <c r="E5557" s="6"/>
      <c r="F5557" s="6">
        <f>E5557*0.05</f>
        <v>0</v>
      </c>
      <c r="G5557" s="5"/>
      <c r="H5557" s="31">
        <f>D5557-F5557</f>
        <v>6600</v>
      </c>
      <c r="I5557" s="6">
        <f>+I5556+G5557-H5557</f>
        <v>545445.25400000054</v>
      </c>
      <c r="J5557" s="3" t="s">
        <v>6292</v>
      </c>
      <c r="K5557" s="7" t="s">
        <v>5606</v>
      </c>
    </row>
    <row r="5558" spans="1:11" x14ac:dyDescent="0.2">
      <c r="A5558" s="53">
        <v>43899</v>
      </c>
      <c r="B5558" s="7">
        <v>120736</v>
      </c>
      <c r="C5558" s="3" t="s">
        <v>3515</v>
      </c>
      <c r="D5558" s="6"/>
      <c r="E5558" s="6"/>
      <c r="F5558" s="6">
        <f>E5558*0.05</f>
        <v>0</v>
      </c>
      <c r="G5558" s="31">
        <v>900</v>
      </c>
      <c r="H5558" s="5">
        <f>D5558-F5558</f>
        <v>0</v>
      </c>
      <c r="I5558" s="6">
        <f>+I5557+G5558-H5558</f>
        <v>546345.25400000054</v>
      </c>
      <c r="J5558" s="3" t="s">
        <v>3515</v>
      </c>
      <c r="K5558" s="7" t="s">
        <v>5764</v>
      </c>
    </row>
    <row r="5559" spans="1:11" x14ac:dyDescent="0.2">
      <c r="A5559" s="53">
        <v>43899</v>
      </c>
      <c r="B5559" s="7">
        <v>120733</v>
      </c>
      <c r="C5559" s="3" t="s">
        <v>3515</v>
      </c>
      <c r="D5559" s="6"/>
      <c r="E5559" s="6"/>
      <c r="F5559" s="6">
        <f>E5559*0.05</f>
        <v>0</v>
      </c>
      <c r="G5559" s="31">
        <v>200</v>
      </c>
      <c r="H5559" s="5">
        <f>D5559-F5559</f>
        <v>0</v>
      </c>
      <c r="I5559" s="6">
        <f>+I5558+G5559-H5559</f>
        <v>546545.25400000054</v>
      </c>
      <c r="J5559" s="3" t="s">
        <v>3515</v>
      </c>
      <c r="K5559" s="7" t="s">
        <v>5764</v>
      </c>
    </row>
    <row r="5560" spans="1:11" x14ac:dyDescent="0.2">
      <c r="A5560" s="53">
        <v>43900</v>
      </c>
      <c r="B5560" s="7">
        <v>9711</v>
      </c>
      <c r="C5560" s="3" t="s">
        <v>6291</v>
      </c>
      <c r="D5560" s="6">
        <v>7645</v>
      </c>
      <c r="E5560" s="6">
        <v>7645</v>
      </c>
      <c r="F5560" s="6">
        <f>E5560*0.05</f>
        <v>382.25</v>
      </c>
      <c r="G5560" s="5"/>
      <c r="H5560" s="31">
        <f>D5560-F5560</f>
        <v>7262.75</v>
      </c>
      <c r="I5560" s="6">
        <f>+I5559+G5560-H5560</f>
        <v>539282.50400000054</v>
      </c>
      <c r="J5560" s="3" t="s">
        <v>6290</v>
      </c>
      <c r="K5560" s="7" t="s">
        <v>5606</v>
      </c>
    </row>
    <row r="5561" spans="1:11" x14ac:dyDescent="0.2">
      <c r="A5561" s="53">
        <v>43900</v>
      </c>
      <c r="B5561" s="7">
        <v>9712</v>
      </c>
      <c r="C5561" s="3" t="s">
        <v>5690</v>
      </c>
      <c r="D5561" s="6">
        <v>23416.76</v>
      </c>
      <c r="E5561" s="6"/>
      <c r="F5561" s="6">
        <f>E5561*0.05</f>
        <v>0</v>
      </c>
      <c r="G5561" s="5"/>
      <c r="H5561" s="31">
        <f>D5561-F5561</f>
        <v>23416.76</v>
      </c>
      <c r="I5561" s="6">
        <f>+I5560+G5561-H5561</f>
        <v>515865.74400000053</v>
      </c>
      <c r="J5561" s="3" t="s">
        <v>6289</v>
      </c>
      <c r="K5561" s="7" t="s">
        <v>5606</v>
      </c>
    </row>
    <row r="5562" spans="1:11" x14ac:dyDescent="0.2">
      <c r="A5562" s="53">
        <v>43900</v>
      </c>
      <c r="B5562" s="7">
        <v>9713</v>
      </c>
      <c r="C5562" s="3" t="s">
        <v>6180</v>
      </c>
      <c r="D5562" s="6">
        <v>1800</v>
      </c>
      <c r="E5562" s="6"/>
      <c r="F5562" s="6">
        <f>E5562*0.05</f>
        <v>0</v>
      </c>
      <c r="G5562" s="5"/>
      <c r="H5562" s="31">
        <f>D5562-F5562</f>
        <v>1800</v>
      </c>
      <c r="I5562" s="6">
        <f>+I5561+G5562-H5562</f>
        <v>514065.74400000053</v>
      </c>
      <c r="J5562" s="3" t="s">
        <v>6288</v>
      </c>
      <c r="K5562" s="7" t="s">
        <v>5606</v>
      </c>
    </row>
    <row r="5563" spans="1:11" x14ac:dyDescent="0.2">
      <c r="A5563" s="53">
        <v>43900</v>
      </c>
      <c r="B5563" s="7">
        <v>9714</v>
      </c>
      <c r="C5563" s="3" t="s">
        <v>6287</v>
      </c>
      <c r="D5563" s="6">
        <v>1500</v>
      </c>
      <c r="E5563" s="6"/>
      <c r="F5563" s="6">
        <f>E5563*0.05</f>
        <v>0</v>
      </c>
      <c r="G5563" s="5"/>
      <c r="H5563" s="31">
        <f>D5563-F5563</f>
        <v>1500</v>
      </c>
      <c r="I5563" s="6">
        <f>+I5562+G5563-H5563</f>
        <v>512565.74400000053</v>
      </c>
      <c r="J5563" s="3" t="s">
        <v>6285</v>
      </c>
      <c r="K5563" s="7" t="s">
        <v>5606</v>
      </c>
    </row>
    <row r="5564" spans="1:11" x14ac:dyDescent="0.2">
      <c r="A5564" s="53">
        <v>43900</v>
      </c>
      <c r="B5564" s="7">
        <v>9715</v>
      </c>
      <c r="C5564" s="3" t="s">
        <v>5790</v>
      </c>
      <c r="D5564" s="6"/>
      <c r="E5564" s="6"/>
      <c r="F5564" s="6">
        <f>E5564*0.05</f>
        <v>0</v>
      </c>
      <c r="G5564" s="5"/>
      <c r="H5564" s="5">
        <f>D5564-F5564</f>
        <v>0</v>
      </c>
      <c r="I5564" s="6">
        <f>+I5563+G5564-H5564</f>
        <v>512565.74400000053</v>
      </c>
      <c r="J5564" s="3" t="s">
        <v>5790</v>
      </c>
      <c r="K5564" s="7" t="s">
        <v>5789</v>
      </c>
    </row>
    <row r="5565" spans="1:11" x14ac:dyDescent="0.2">
      <c r="A5565" s="53">
        <v>43900</v>
      </c>
      <c r="B5565" s="7">
        <v>9716</v>
      </c>
      <c r="C5565" s="3" t="s">
        <v>6286</v>
      </c>
      <c r="D5565" s="6">
        <v>1500</v>
      </c>
      <c r="E5565" s="6"/>
      <c r="F5565" s="6">
        <f>E5565*0.05</f>
        <v>0</v>
      </c>
      <c r="G5565" s="5"/>
      <c r="H5565" s="31">
        <f>D5565-F5565</f>
        <v>1500</v>
      </c>
      <c r="I5565" s="6">
        <f>+I5564+G5565-H5565</f>
        <v>511065.74400000053</v>
      </c>
      <c r="J5565" s="3" t="s">
        <v>6285</v>
      </c>
      <c r="K5565" s="7" t="s">
        <v>5606</v>
      </c>
    </row>
    <row r="5566" spans="1:11" x14ac:dyDescent="0.2">
      <c r="A5566" s="53">
        <v>43900</v>
      </c>
      <c r="B5566" s="7">
        <v>9717</v>
      </c>
      <c r="C5566" s="3" t="s">
        <v>5790</v>
      </c>
      <c r="D5566" s="6"/>
      <c r="E5566" s="6"/>
      <c r="F5566" s="6">
        <f>E5566*0.05</f>
        <v>0</v>
      </c>
      <c r="G5566" s="5"/>
      <c r="H5566" s="5">
        <f>D5566-F5566</f>
        <v>0</v>
      </c>
      <c r="I5566" s="6">
        <f>+I5565+G5566-H5566</f>
        <v>511065.74400000053</v>
      </c>
      <c r="J5566" s="3" t="s">
        <v>5790</v>
      </c>
      <c r="K5566" s="7" t="s">
        <v>5789</v>
      </c>
    </row>
    <row r="5567" spans="1:11" x14ac:dyDescent="0.2">
      <c r="A5567" s="53">
        <v>43900</v>
      </c>
      <c r="B5567" s="7">
        <v>9718</v>
      </c>
      <c r="C5567" s="3" t="s">
        <v>5790</v>
      </c>
      <c r="D5567" s="6"/>
      <c r="E5567" s="6"/>
      <c r="F5567" s="6">
        <f>E5567*0.05</f>
        <v>0</v>
      </c>
      <c r="G5567" s="5"/>
      <c r="H5567" s="5">
        <f>D5567-F5567</f>
        <v>0</v>
      </c>
      <c r="I5567" s="6">
        <f>+I5566+G5567-H5567</f>
        <v>511065.74400000053</v>
      </c>
      <c r="J5567" s="3" t="s">
        <v>5790</v>
      </c>
      <c r="K5567" s="7" t="s">
        <v>5789</v>
      </c>
    </row>
    <row r="5568" spans="1:11" x14ac:dyDescent="0.2">
      <c r="A5568" s="53">
        <v>43901</v>
      </c>
      <c r="B5568" s="18">
        <v>9719</v>
      </c>
      <c r="C5568" s="93" t="s">
        <v>6284</v>
      </c>
      <c r="D5568" s="74">
        <v>6500</v>
      </c>
      <c r="E5568" s="6">
        <v>6500</v>
      </c>
      <c r="F5568" s="6">
        <f>E5568*0.05</f>
        <v>325</v>
      </c>
      <c r="G5568" s="5"/>
      <c r="H5568" s="5">
        <f>D5568-F5568</f>
        <v>6175</v>
      </c>
      <c r="I5568" s="6">
        <f>+I5567+G5568-H5568</f>
        <v>504890.74400000053</v>
      </c>
      <c r="J5568" s="3" t="s">
        <v>6283</v>
      </c>
      <c r="K5568" s="87" t="s">
        <v>6282</v>
      </c>
    </row>
    <row r="5569" spans="1:11" x14ac:dyDescent="0.2">
      <c r="A5569" s="53">
        <v>43901</v>
      </c>
      <c r="B5569" s="18">
        <v>9720</v>
      </c>
      <c r="C5569" s="93" t="s">
        <v>5790</v>
      </c>
      <c r="D5569" s="74"/>
      <c r="E5569" s="6"/>
      <c r="F5569" s="6">
        <f>E5569*0.05</f>
        <v>0</v>
      </c>
      <c r="G5569" s="5"/>
      <c r="H5569" s="5">
        <f>D5569-F5569</f>
        <v>0</v>
      </c>
      <c r="I5569" s="6">
        <f>+I5568+G5569-H5569</f>
        <v>504890.74400000053</v>
      </c>
      <c r="J5569" s="3" t="s">
        <v>5790</v>
      </c>
      <c r="K5569" s="34" t="s">
        <v>5789</v>
      </c>
    </row>
    <row r="5570" spans="1:11" x14ac:dyDescent="0.2">
      <c r="A5570" s="53">
        <v>43901</v>
      </c>
      <c r="B5570" s="7">
        <v>9721</v>
      </c>
      <c r="C5570" s="3" t="s">
        <v>6281</v>
      </c>
      <c r="D5570" s="6">
        <v>2000</v>
      </c>
      <c r="E5570" s="6"/>
      <c r="F5570" s="6">
        <f>E5570*0.05</f>
        <v>0</v>
      </c>
      <c r="G5570" s="5"/>
      <c r="H5570" s="31">
        <f>D5570-F5570</f>
        <v>2000</v>
      </c>
      <c r="I5570" s="6">
        <f>+I5569+G5570-H5570</f>
        <v>502890.74400000053</v>
      </c>
      <c r="J5570" s="3" t="s">
        <v>6280</v>
      </c>
      <c r="K5570" s="34" t="s">
        <v>5606</v>
      </c>
    </row>
    <row r="5571" spans="1:11" x14ac:dyDescent="0.2">
      <c r="A5571" s="94">
        <v>43901</v>
      </c>
      <c r="B5571" s="18">
        <v>9722</v>
      </c>
      <c r="C5571" s="97" t="s">
        <v>5600</v>
      </c>
      <c r="D5571" s="74">
        <v>12000</v>
      </c>
      <c r="E5571" s="6">
        <v>12000</v>
      </c>
      <c r="F5571" s="6">
        <f>E5571*0.05</f>
        <v>600</v>
      </c>
      <c r="G5571" s="5"/>
      <c r="H5571" s="31">
        <f>D5571-F5571</f>
        <v>11400</v>
      </c>
      <c r="I5571" s="6">
        <f>+I5570+G5571-H5571</f>
        <v>491490.74400000053</v>
      </c>
      <c r="J5571" s="8" t="s">
        <v>5791</v>
      </c>
      <c r="K5571" s="34" t="s">
        <v>5606</v>
      </c>
    </row>
    <row r="5572" spans="1:11" x14ac:dyDescent="0.2">
      <c r="A5572" s="53">
        <v>43902</v>
      </c>
      <c r="B5572" s="18">
        <v>7933309</v>
      </c>
      <c r="C5572" s="97" t="s">
        <v>6154</v>
      </c>
      <c r="D5572" s="74">
        <v>17098.2</v>
      </c>
      <c r="E5572" s="6">
        <v>14490</v>
      </c>
      <c r="F5572" s="6">
        <f>E5572*0.05</f>
        <v>724.5</v>
      </c>
      <c r="G5572" s="5"/>
      <c r="H5572" s="31">
        <f>D5572-F5572</f>
        <v>16373.7</v>
      </c>
      <c r="I5572" s="6">
        <f>+I5571+G5572-H5572</f>
        <v>475117.04400000052</v>
      </c>
      <c r="J5572" s="8" t="s">
        <v>6183</v>
      </c>
      <c r="K5572" s="34" t="s">
        <v>5606</v>
      </c>
    </row>
    <row r="5573" spans="1:11" x14ac:dyDescent="0.2">
      <c r="A5573" s="53">
        <v>43902</v>
      </c>
      <c r="B5573" s="7">
        <v>9723</v>
      </c>
      <c r="C5573" s="3" t="s">
        <v>6279</v>
      </c>
      <c r="D5573" s="5">
        <v>7000</v>
      </c>
      <c r="E5573" s="6">
        <v>7000</v>
      </c>
      <c r="F5573" s="6">
        <v>700</v>
      </c>
      <c r="G5573" s="5"/>
      <c r="H5573" s="31">
        <f>D5573-F5573</f>
        <v>6300</v>
      </c>
      <c r="I5573" s="6">
        <f>+I5572+G5573-H5573</f>
        <v>468817.04400000052</v>
      </c>
      <c r="J5573" s="3" t="s">
        <v>6278</v>
      </c>
      <c r="K5573" s="34" t="s">
        <v>5606</v>
      </c>
    </row>
    <row r="5574" spans="1:11" x14ac:dyDescent="0.2">
      <c r="A5574" s="53">
        <v>43902</v>
      </c>
      <c r="B5574" s="7">
        <v>9724</v>
      </c>
      <c r="C5574" s="8" t="s">
        <v>6277</v>
      </c>
      <c r="D5574" s="5">
        <v>1500</v>
      </c>
      <c r="E5574" s="6"/>
      <c r="F5574" s="6">
        <f>E5574*0.05</f>
        <v>0</v>
      </c>
      <c r="G5574" s="6"/>
      <c r="H5574" s="31">
        <f>D5574-F5574</f>
        <v>1500</v>
      </c>
      <c r="I5574" s="6">
        <f>+I5573+G5574-H5574</f>
        <v>467317.04400000052</v>
      </c>
      <c r="J5574" s="8" t="s">
        <v>6276</v>
      </c>
      <c r="K5574" s="34" t="s">
        <v>5606</v>
      </c>
    </row>
    <row r="5575" spans="1:11" x14ac:dyDescent="0.2">
      <c r="A5575" s="53">
        <v>43902</v>
      </c>
      <c r="B5575" s="7">
        <v>9725</v>
      </c>
      <c r="C5575" s="8" t="s">
        <v>5786</v>
      </c>
      <c r="D5575" s="6">
        <v>3000</v>
      </c>
      <c r="E5575" s="6"/>
      <c r="F5575" s="6">
        <f>E5575*0.05</f>
        <v>0</v>
      </c>
      <c r="G5575" s="6"/>
      <c r="H5575" s="31">
        <f>D5575-F5575</f>
        <v>3000</v>
      </c>
      <c r="I5575" s="6">
        <f>+I5574+G5575-H5575</f>
        <v>464317.04400000052</v>
      </c>
      <c r="J5575" s="8" t="s">
        <v>6275</v>
      </c>
      <c r="K5575" s="34" t="s">
        <v>5606</v>
      </c>
    </row>
    <row r="5576" spans="1:11" x14ac:dyDescent="0.2">
      <c r="A5576" s="53">
        <v>43903</v>
      </c>
      <c r="B5576" s="7">
        <v>9726</v>
      </c>
      <c r="C5576" s="3" t="s">
        <v>5790</v>
      </c>
      <c r="D5576" s="6"/>
      <c r="E5576" s="6"/>
      <c r="F5576" s="6">
        <f>E5576*0.05</f>
        <v>0</v>
      </c>
      <c r="G5576" s="6"/>
      <c r="H5576" s="5">
        <f>D5576-F5576</f>
        <v>0</v>
      </c>
      <c r="I5576" s="6">
        <f>+I5575+G5576-H5576</f>
        <v>464317.04400000052</v>
      </c>
      <c r="J5576" s="8" t="s">
        <v>5790</v>
      </c>
      <c r="K5576" s="34" t="s">
        <v>5789</v>
      </c>
    </row>
    <row r="5577" spans="1:11" x14ac:dyDescent="0.2">
      <c r="A5577" s="53">
        <v>43903</v>
      </c>
      <c r="B5577" s="7">
        <v>9727</v>
      </c>
      <c r="C5577" s="3" t="s">
        <v>6081</v>
      </c>
      <c r="D5577" s="6">
        <v>5400</v>
      </c>
      <c r="E5577" s="6"/>
      <c r="F5577" s="6">
        <f>E5577*0.05</f>
        <v>0</v>
      </c>
      <c r="G5577" s="6"/>
      <c r="H5577" s="31">
        <f>D5577-F5577</f>
        <v>5400</v>
      </c>
      <c r="I5577" s="6">
        <f>+I5576+G5577-H5577</f>
        <v>458917.04400000052</v>
      </c>
      <c r="J5577" s="3" t="s">
        <v>6274</v>
      </c>
      <c r="K5577" s="34" t="s">
        <v>5606</v>
      </c>
    </row>
    <row r="5578" spans="1:11" x14ac:dyDescent="0.2">
      <c r="A5578" s="53">
        <v>43903</v>
      </c>
      <c r="B5578" s="7">
        <v>9728</v>
      </c>
      <c r="C5578" s="3" t="s">
        <v>6273</v>
      </c>
      <c r="D5578" s="6">
        <v>1000</v>
      </c>
      <c r="E5578" s="6">
        <v>1000</v>
      </c>
      <c r="F5578" s="6">
        <f>E5578*0.05</f>
        <v>50</v>
      </c>
      <c r="G5578" s="6"/>
      <c r="H5578" s="31">
        <f>D5578-F5578</f>
        <v>950</v>
      </c>
      <c r="I5578" s="6">
        <f>+I5577+G5578-H5578</f>
        <v>457967.04400000052</v>
      </c>
      <c r="J5578" s="3" t="s">
        <v>6272</v>
      </c>
      <c r="K5578" s="34" t="s">
        <v>5606</v>
      </c>
    </row>
    <row r="5579" spans="1:11" x14ac:dyDescent="0.2">
      <c r="A5579" s="53">
        <v>43540</v>
      </c>
      <c r="B5579" s="7">
        <v>9729</v>
      </c>
      <c r="C5579" s="103" t="s">
        <v>5790</v>
      </c>
      <c r="D5579" s="6"/>
      <c r="E5579" s="6"/>
      <c r="F5579" s="6">
        <f>E5579*0.05</f>
        <v>0</v>
      </c>
      <c r="G5579" s="6"/>
      <c r="H5579" s="5">
        <f>D5579-F5579</f>
        <v>0</v>
      </c>
      <c r="I5579" s="6">
        <f>+I5578+G5579-H5579</f>
        <v>457967.04400000052</v>
      </c>
      <c r="J5579" s="3" t="s">
        <v>6271</v>
      </c>
      <c r="K5579" s="34" t="s">
        <v>5789</v>
      </c>
    </row>
    <row r="5580" spans="1:11" x14ac:dyDescent="0.2">
      <c r="A5580" s="53">
        <v>43906</v>
      </c>
      <c r="B5580" s="18">
        <v>9730</v>
      </c>
      <c r="C5580" s="93" t="s">
        <v>6270</v>
      </c>
      <c r="D5580" s="74">
        <v>950</v>
      </c>
      <c r="E5580" s="6">
        <v>950</v>
      </c>
      <c r="F5580" s="6">
        <f>E5580*0.05</f>
        <v>47.5</v>
      </c>
      <c r="G5580" s="6"/>
      <c r="H5580" s="31">
        <f>D5580-F5580</f>
        <v>902.5</v>
      </c>
      <c r="I5580" s="6">
        <f>+I5579+G5580-H5580</f>
        <v>457064.54400000052</v>
      </c>
      <c r="J5580" s="3" t="s">
        <v>6269</v>
      </c>
      <c r="K5580" s="34" t="s">
        <v>5606</v>
      </c>
    </row>
    <row r="5581" spans="1:11" x14ac:dyDescent="0.2">
      <c r="A5581" s="53">
        <v>43907</v>
      </c>
      <c r="B5581" s="7">
        <v>9731</v>
      </c>
      <c r="C5581" s="103" t="s">
        <v>6268</v>
      </c>
      <c r="D5581" s="6">
        <v>45300</v>
      </c>
      <c r="E5581" s="6"/>
      <c r="F5581" s="6">
        <f>E5581*0.05</f>
        <v>0</v>
      </c>
      <c r="G5581" s="6"/>
      <c r="H5581" s="31">
        <f>D5581-F5581</f>
        <v>45300</v>
      </c>
      <c r="I5581" s="6">
        <f>+I5580+G5581-H5581</f>
        <v>411764.54400000052</v>
      </c>
      <c r="J5581" s="3" t="s">
        <v>6267</v>
      </c>
      <c r="K5581" s="34" t="s">
        <v>5606</v>
      </c>
    </row>
    <row r="5582" spans="1:11" x14ac:dyDescent="0.2">
      <c r="A5582" s="53">
        <v>43908</v>
      </c>
      <c r="B5582" s="7">
        <v>9732</v>
      </c>
      <c r="C5582" s="3" t="s">
        <v>5790</v>
      </c>
      <c r="D5582" s="6"/>
      <c r="E5582" s="6"/>
      <c r="F5582" s="6">
        <f>E5582*0.05</f>
        <v>0</v>
      </c>
      <c r="G5582" s="5"/>
      <c r="H5582" s="5">
        <f>D5582-F5582</f>
        <v>0</v>
      </c>
      <c r="I5582" s="6">
        <f>+I5581+G5582-H5582</f>
        <v>411764.54400000052</v>
      </c>
      <c r="J5582" s="3" t="s">
        <v>5790</v>
      </c>
      <c r="K5582" s="34" t="s">
        <v>5789</v>
      </c>
    </row>
    <row r="5583" spans="1:11" x14ac:dyDescent="0.2">
      <c r="A5583" s="53">
        <v>43908</v>
      </c>
      <c r="B5583" s="7">
        <v>9733</v>
      </c>
      <c r="C5583" s="3" t="s">
        <v>5690</v>
      </c>
      <c r="D5583" s="6">
        <v>43591.06</v>
      </c>
      <c r="E5583" s="6"/>
      <c r="F5583" s="6">
        <f>E5583*0.05</f>
        <v>0</v>
      </c>
      <c r="G5583" s="5"/>
      <c r="H5583" s="31">
        <f>D5583-F5583</f>
        <v>43591.06</v>
      </c>
      <c r="I5583" s="6">
        <f>+I5582+G5583-H5583</f>
        <v>368173.48400000052</v>
      </c>
      <c r="J5583" s="3" t="s">
        <v>6266</v>
      </c>
      <c r="K5583" s="34" t="s">
        <v>5606</v>
      </c>
    </row>
    <row r="5584" spans="1:11" x14ac:dyDescent="0.2">
      <c r="A5584" s="53">
        <v>43908</v>
      </c>
      <c r="B5584" s="7">
        <v>9734</v>
      </c>
      <c r="C5584" s="3" t="s">
        <v>5690</v>
      </c>
      <c r="D5584" s="6">
        <v>50492.92</v>
      </c>
      <c r="E5584" s="6"/>
      <c r="F5584" s="6">
        <f>E5584*0.05</f>
        <v>0</v>
      </c>
      <c r="G5584" s="5"/>
      <c r="H5584" s="31">
        <f>D5584-F5584</f>
        <v>50492.92</v>
      </c>
      <c r="I5584" s="6">
        <f>+I5583+G5584-H5584</f>
        <v>317680.56400000054</v>
      </c>
      <c r="J5584" s="3" t="s">
        <v>6265</v>
      </c>
      <c r="K5584" s="34" t="s">
        <v>5606</v>
      </c>
    </row>
    <row r="5585" spans="1:11" x14ac:dyDescent="0.2">
      <c r="A5585" s="53">
        <v>43909</v>
      </c>
      <c r="B5585" s="7">
        <v>100137</v>
      </c>
      <c r="C5585" s="3" t="s">
        <v>6264</v>
      </c>
      <c r="D5585" s="6"/>
      <c r="E5585" s="6"/>
      <c r="F5585" s="6">
        <f>E5585*0.05</f>
        <v>0</v>
      </c>
      <c r="G5585" s="31">
        <v>600</v>
      </c>
      <c r="H5585" s="5">
        <f>D5585-F5585</f>
        <v>0</v>
      </c>
      <c r="I5585" s="6">
        <f>+I5584+G5585-H5585</f>
        <v>318280.56400000054</v>
      </c>
      <c r="J5585" s="3"/>
      <c r="K5585" s="34" t="s">
        <v>5764</v>
      </c>
    </row>
    <row r="5586" spans="1:11" x14ac:dyDescent="0.2">
      <c r="A5586" s="53">
        <v>43910</v>
      </c>
      <c r="B5586" s="7"/>
      <c r="C5586" s="8" t="s">
        <v>6097</v>
      </c>
      <c r="D5586" s="6"/>
      <c r="E5586" s="6"/>
      <c r="F5586" s="6">
        <f>E5586*0.05</f>
        <v>0</v>
      </c>
      <c r="G5586" s="31">
        <v>1470211.2</v>
      </c>
      <c r="H5586" s="5">
        <f>D5586-F5586</f>
        <v>0</v>
      </c>
      <c r="I5586" s="6">
        <f>+I5585+G5586-H5586</f>
        <v>1788491.7640000004</v>
      </c>
      <c r="J5586" s="3"/>
      <c r="K5586" s="34" t="s">
        <v>5764</v>
      </c>
    </row>
    <row r="5587" spans="1:11" x14ac:dyDescent="0.2">
      <c r="A5587" s="53">
        <v>43910</v>
      </c>
      <c r="B5587" s="7">
        <v>9735</v>
      </c>
      <c r="C5587" s="3" t="s">
        <v>6263</v>
      </c>
      <c r="D5587" s="6">
        <v>2500</v>
      </c>
      <c r="E5587" s="6"/>
      <c r="F5587" s="6">
        <f>E5587*0.05</f>
        <v>0</v>
      </c>
      <c r="G5587" s="5"/>
      <c r="H5587" s="31">
        <f>D5587-F5587</f>
        <v>2500</v>
      </c>
      <c r="I5587" s="6">
        <f>+I5586+G5587-H5587</f>
        <v>1785991.7640000004</v>
      </c>
      <c r="J5587" s="3" t="s">
        <v>6262</v>
      </c>
      <c r="K5587" s="34" t="s">
        <v>5606</v>
      </c>
    </row>
    <row r="5588" spans="1:11" x14ac:dyDescent="0.2">
      <c r="A5588" s="53">
        <v>43910</v>
      </c>
      <c r="B5588" s="7">
        <v>9736</v>
      </c>
      <c r="C5588" s="8" t="s">
        <v>418</v>
      </c>
      <c r="D5588" s="6">
        <v>2100</v>
      </c>
      <c r="E5588" s="6"/>
      <c r="F5588" s="6">
        <f>E5588*0.05</f>
        <v>0</v>
      </c>
      <c r="G5588" s="5"/>
      <c r="H5588" s="31">
        <f>D5588-F5588</f>
        <v>2100</v>
      </c>
      <c r="I5588" s="6">
        <f>+I5587+G5588-H5588</f>
        <v>1783891.7640000004</v>
      </c>
      <c r="J5588" s="49" t="s">
        <v>6261</v>
      </c>
      <c r="K5588" s="34" t="s">
        <v>5606</v>
      </c>
    </row>
    <row r="5589" spans="1:11" x14ac:dyDescent="0.2">
      <c r="A5589" s="53">
        <v>43910</v>
      </c>
      <c r="B5589" s="7">
        <v>9737</v>
      </c>
      <c r="C5589" s="3" t="s">
        <v>4993</v>
      </c>
      <c r="D5589" s="6">
        <v>6600</v>
      </c>
      <c r="E5589" s="6"/>
      <c r="F5589" s="6">
        <f>E5589*0.05</f>
        <v>0</v>
      </c>
      <c r="G5589" s="5"/>
      <c r="H5589" s="5">
        <f>D5589-F5589</f>
        <v>6600</v>
      </c>
      <c r="I5589" s="6">
        <f>+I5588+G5589-H5589</f>
        <v>1777291.7640000004</v>
      </c>
      <c r="J5589" s="3" t="s">
        <v>6260</v>
      </c>
      <c r="K5589" s="34" t="s">
        <v>5606</v>
      </c>
    </row>
    <row r="5590" spans="1:11" x14ac:dyDescent="0.2">
      <c r="A5590" s="53">
        <v>43910</v>
      </c>
      <c r="B5590" s="7">
        <v>9738</v>
      </c>
      <c r="C5590" s="3" t="s">
        <v>5732</v>
      </c>
      <c r="D5590" s="31">
        <v>20000</v>
      </c>
      <c r="E5590" s="5"/>
      <c r="F5590" s="6">
        <f>E5590*0.05</f>
        <v>0</v>
      </c>
      <c r="G5590" s="5"/>
      <c r="H5590" s="31">
        <f>D5590-F5590</f>
        <v>20000</v>
      </c>
      <c r="I5590" s="6">
        <f>+I5589+G5590-H5590</f>
        <v>1757291.7640000004</v>
      </c>
      <c r="J5590" s="3" t="s">
        <v>6259</v>
      </c>
      <c r="K5590" s="34" t="s">
        <v>5606</v>
      </c>
    </row>
    <row r="5591" spans="1:11" x14ac:dyDescent="0.2">
      <c r="A5591" s="96" t="s">
        <v>6258</v>
      </c>
      <c r="B5591" s="7">
        <v>9739</v>
      </c>
      <c r="C5591" s="3" t="s">
        <v>5790</v>
      </c>
      <c r="D5591" s="6"/>
      <c r="E5591" s="6"/>
      <c r="F5591" s="6">
        <f>E5591*0.05</f>
        <v>0</v>
      </c>
      <c r="G5591" s="5"/>
      <c r="H5591" s="5">
        <f>D5591-F5591</f>
        <v>0</v>
      </c>
      <c r="I5591" s="6">
        <f>+I5590+G5591-H5591</f>
        <v>1757291.7640000004</v>
      </c>
      <c r="J5591" s="3" t="s">
        <v>5790</v>
      </c>
      <c r="K5591" s="34" t="s">
        <v>5789</v>
      </c>
    </row>
    <row r="5592" spans="1:11" x14ac:dyDescent="0.2">
      <c r="A5592" s="53">
        <v>43910</v>
      </c>
      <c r="B5592" s="7">
        <v>9740</v>
      </c>
      <c r="C5592" s="3" t="s">
        <v>6257</v>
      </c>
      <c r="D5592" s="31">
        <v>8000</v>
      </c>
      <c r="E5592" s="6"/>
      <c r="F5592" s="6">
        <f>E5592*0.05</f>
        <v>0</v>
      </c>
      <c r="G5592" s="5"/>
      <c r="H5592" s="31">
        <f>D5592-F5592</f>
        <v>8000</v>
      </c>
      <c r="I5592" s="6">
        <f>+I5591+G5592-H5592</f>
        <v>1749291.7640000004</v>
      </c>
      <c r="J5592" s="3" t="s">
        <v>6256</v>
      </c>
      <c r="K5592" s="34" t="s">
        <v>5606</v>
      </c>
    </row>
    <row r="5593" spans="1:11" x14ac:dyDescent="0.2">
      <c r="A5593" s="53">
        <v>43910</v>
      </c>
      <c r="B5593" s="7">
        <v>9741</v>
      </c>
      <c r="C5593" s="3" t="s">
        <v>6255</v>
      </c>
      <c r="D5593" s="31">
        <v>15000</v>
      </c>
      <c r="E5593" s="6"/>
      <c r="F5593" s="6">
        <f>E5593*0.05</f>
        <v>0</v>
      </c>
      <c r="G5593" s="5"/>
      <c r="H5593" s="31">
        <f>D5593-F5593</f>
        <v>15000</v>
      </c>
      <c r="I5593" s="6">
        <f>+I5592+G5593-H5593</f>
        <v>1734291.7640000004</v>
      </c>
      <c r="J5593" s="3" t="s">
        <v>6254</v>
      </c>
      <c r="K5593" s="34" t="s">
        <v>5606</v>
      </c>
    </row>
    <row r="5594" spans="1:11" x14ac:dyDescent="0.2">
      <c r="A5594" s="53">
        <v>43910</v>
      </c>
      <c r="B5594" s="7">
        <v>9742</v>
      </c>
      <c r="C5594" s="3" t="s">
        <v>6253</v>
      </c>
      <c r="D5594" s="6">
        <v>1800</v>
      </c>
      <c r="E5594" s="6"/>
      <c r="F5594" s="6">
        <f>E5594*0.05</f>
        <v>0</v>
      </c>
      <c r="G5594" s="5"/>
      <c r="H5594" s="31">
        <f>D5594-F5594</f>
        <v>1800</v>
      </c>
      <c r="I5594" s="6">
        <f>+I5593+G5594-H5594</f>
        <v>1732491.7640000004</v>
      </c>
      <c r="J5594" s="3" t="s">
        <v>6252</v>
      </c>
      <c r="K5594" s="34" t="s">
        <v>5606</v>
      </c>
    </row>
    <row r="5595" spans="1:11" x14ac:dyDescent="0.2">
      <c r="A5595" s="53">
        <v>43910</v>
      </c>
      <c r="B5595" s="7">
        <v>9743</v>
      </c>
      <c r="C5595" s="3" t="s">
        <v>6251</v>
      </c>
      <c r="D5595" s="6">
        <v>3700</v>
      </c>
      <c r="E5595" s="6"/>
      <c r="F5595" s="6">
        <f>E5595*0.05</f>
        <v>0</v>
      </c>
      <c r="G5595" s="5"/>
      <c r="H5595" s="31">
        <f>D5595-F5595</f>
        <v>3700</v>
      </c>
      <c r="I5595" s="6">
        <f>+I5594+G5595-H5595</f>
        <v>1728791.7640000004</v>
      </c>
      <c r="J5595" s="3" t="s">
        <v>6250</v>
      </c>
      <c r="K5595" s="34" t="s">
        <v>5606</v>
      </c>
    </row>
    <row r="5596" spans="1:11" x14ac:dyDescent="0.2">
      <c r="A5596" s="53">
        <v>43910</v>
      </c>
      <c r="B5596" s="7">
        <v>9744</v>
      </c>
      <c r="C5596" s="3" t="s">
        <v>6203</v>
      </c>
      <c r="D5596" s="6">
        <v>7600</v>
      </c>
      <c r="E5596" s="6"/>
      <c r="F5596" s="6">
        <f>E5596*0.05</f>
        <v>0</v>
      </c>
      <c r="G5596" s="5"/>
      <c r="H5596" s="31">
        <f>D5596-F5596</f>
        <v>7600</v>
      </c>
      <c r="I5596" s="6">
        <f>+I5595+G5596-H5596</f>
        <v>1721191.7640000004</v>
      </c>
      <c r="J5596" s="3" t="s">
        <v>6249</v>
      </c>
      <c r="K5596" s="34" t="s">
        <v>5606</v>
      </c>
    </row>
    <row r="5597" spans="1:11" x14ac:dyDescent="0.2">
      <c r="A5597" s="53">
        <v>43910</v>
      </c>
      <c r="B5597" s="7">
        <v>9745</v>
      </c>
      <c r="C5597" s="3" t="s">
        <v>6248</v>
      </c>
      <c r="D5597" s="6">
        <v>6600</v>
      </c>
      <c r="E5597" s="6"/>
      <c r="F5597" s="6">
        <f>E5597*0.05</f>
        <v>0</v>
      </c>
      <c r="G5597" s="6"/>
      <c r="H5597" s="31">
        <f>D5597-F5597</f>
        <v>6600</v>
      </c>
      <c r="I5597" s="6">
        <f>+I5596+G5597-H5597</f>
        <v>1714591.7640000004</v>
      </c>
      <c r="J5597" s="3" t="s">
        <v>6247</v>
      </c>
      <c r="K5597" s="34" t="s">
        <v>5606</v>
      </c>
    </row>
    <row r="5598" spans="1:11" x14ac:dyDescent="0.2">
      <c r="A5598" s="53">
        <v>43910</v>
      </c>
      <c r="B5598" s="7">
        <v>40000046</v>
      </c>
      <c r="C5598" s="3" t="s">
        <v>6213</v>
      </c>
      <c r="D5598" s="31">
        <v>392119</v>
      </c>
      <c r="E5598" s="6"/>
      <c r="F5598" s="6">
        <f>E5598*0.05</f>
        <v>0</v>
      </c>
      <c r="G5598" s="6"/>
      <c r="H5598" s="31">
        <f>D5598-F5598</f>
        <v>392119</v>
      </c>
      <c r="I5598" s="6">
        <f>+I5597+G5598-H5598</f>
        <v>1322472.7640000004</v>
      </c>
      <c r="J5598" s="3" t="s">
        <v>6246</v>
      </c>
      <c r="K5598" s="34" t="s">
        <v>5606</v>
      </c>
    </row>
    <row r="5599" spans="1:11" x14ac:dyDescent="0.2">
      <c r="A5599" s="53">
        <v>43916</v>
      </c>
      <c r="B5599" s="7">
        <v>209987950</v>
      </c>
      <c r="C5599" s="3" t="s">
        <v>6063</v>
      </c>
      <c r="D5599" s="31">
        <v>50000</v>
      </c>
      <c r="E5599" s="6">
        <v>50000</v>
      </c>
      <c r="F5599" s="6">
        <f>E5599*0.05</f>
        <v>2500</v>
      </c>
      <c r="G5599" s="6"/>
      <c r="H5599" s="31">
        <f>D5599-F5599</f>
        <v>47500</v>
      </c>
      <c r="I5599" s="6">
        <f>+I5598+G5599-H5599</f>
        <v>1274972.7640000004</v>
      </c>
      <c r="J5599" s="3" t="s">
        <v>6245</v>
      </c>
      <c r="K5599" s="34" t="s">
        <v>5606</v>
      </c>
    </row>
    <row r="5600" spans="1:11" x14ac:dyDescent="0.2">
      <c r="A5600" s="53">
        <v>43916</v>
      </c>
      <c r="B5600" s="7">
        <v>209989450</v>
      </c>
      <c r="C5600" s="3" t="s">
        <v>2224</v>
      </c>
      <c r="D5600" s="31">
        <v>60000</v>
      </c>
      <c r="E5600" s="6">
        <v>60000</v>
      </c>
      <c r="F5600" s="6">
        <f>E5600*0.05</f>
        <v>3000</v>
      </c>
      <c r="G5600" s="6"/>
      <c r="H5600" s="31">
        <f>D5600-F5600</f>
        <v>57000</v>
      </c>
      <c r="I5600" s="6">
        <f>+I5599+G5600-H5600</f>
        <v>1217972.7640000004</v>
      </c>
      <c r="J5600" t="s">
        <v>6244</v>
      </c>
      <c r="K5600" s="34" t="s">
        <v>5606</v>
      </c>
    </row>
    <row r="5601" spans="1:11" x14ac:dyDescent="0.2">
      <c r="A5601" s="53">
        <v>43918</v>
      </c>
      <c r="B5601" s="7">
        <v>210060319</v>
      </c>
      <c r="C5601" s="3" t="s">
        <v>6243</v>
      </c>
      <c r="D5601" s="31">
        <v>15000</v>
      </c>
      <c r="E5601" s="6"/>
      <c r="F5601" s="6">
        <f>E5601*0.05</f>
        <v>0</v>
      </c>
      <c r="G5601" s="6"/>
      <c r="H5601" s="31">
        <f>D5601-F5601</f>
        <v>15000</v>
      </c>
      <c r="I5601" s="6">
        <f>+I5600+G5601-H5601</f>
        <v>1202972.7640000004</v>
      </c>
      <c r="J5601" t="s">
        <v>6242</v>
      </c>
      <c r="K5601" s="34" t="s">
        <v>5606</v>
      </c>
    </row>
    <row r="5602" spans="1:11" x14ac:dyDescent="0.2">
      <c r="A5602" s="53">
        <v>43921</v>
      </c>
      <c r="B5602" s="7">
        <v>9746</v>
      </c>
      <c r="C5602" s="3" t="s">
        <v>5221</v>
      </c>
      <c r="D5602" s="31">
        <v>1500</v>
      </c>
      <c r="E5602" s="6"/>
      <c r="F5602" s="6">
        <f>E5602*0.05</f>
        <v>0</v>
      </c>
      <c r="G5602" s="5"/>
      <c r="H5602" s="31">
        <f>D5602-F5602</f>
        <v>1500</v>
      </c>
      <c r="I5602" s="6">
        <f>+I5601+G5602-H5602</f>
        <v>1201472.7640000004</v>
      </c>
      <c r="J5602" s="3" t="s">
        <v>6100</v>
      </c>
      <c r="K5602" s="34" t="s">
        <v>5606</v>
      </c>
    </row>
    <row r="5603" spans="1:11" x14ac:dyDescent="0.2">
      <c r="A5603" s="53">
        <v>43921</v>
      </c>
      <c r="B5603" s="7">
        <v>9747</v>
      </c>
      <c r="C5603" s="3" t="s">
        <v>6241</v>
      </c>
      <c r="D5603" s="31">
        <v>1500</v>
      </c>
      <c r="E5603" s="6"/>
      <c r="F5603" s="6">
        <f>E5603*0.05</f>
        <v>0</v>
      </c>
      <c r="G5603" s="5"/>
      <c r="H5603" s="31">
        <f>D5603-F5603</f>
        <v>1500</v>
      </c>
      <c r="I5603" s="6">
        <f>+I5602+G5603-H5603</f>
        <v>1199972.7640000004</v>
      </c>
      <c r="J5603" s="3" t="s">
        <v>6240</v>
      </c>
      <c r="K5603" s="34" t="s">
        <v>5606</v>
      </c>
    </row>
    <row r="5604" spans="1:11" x14ac:dyDescent="0.2">
      <c r="A5604" s="53">
        <v>43921</v>
      </c>
      <c r="B5604" s="7">
        <v>9748</v>
      </c>
      <c r="C5604" s="3" t="s">
        <v>5898</v>
      </c>
      <c r="D5604" s="31">
        <v>1800</v>
      </c>
      <c r="E5604" s="6"/>
      <c r="F5604" s="6">
        <f>E5604*0.05</f>
        <v>0</v>
      </c>
      <c r="G5604" s="5"/>
      <c r="H5604" s="31">
        <f>D5604-F5604</f>
        <v>1800</v>
      </c>
      <c r="I5604" s="6">
        <f>+I5603+G5604-H5604</f>
        <v>1198172.7640000004</v>
      </c>
      <c r="J5604" s="3" t="s">
        <v>6100</v>
      </c>
      <c r="K5604" s="34" t="s">
        <v>5606</v>
      </c>
    </row>
    <row r="5605" spans="1:11" x14ac:dyDescent="0.2">
      <c r="A5605" s="53"/>
      <c r="B5605" s="7"/>
      <c r="C5605" s="102" t="s">
        <v>6239</v>
      </c>
      <c r="D5605" s="31"/>
      <c r="E5605" s="6"/>
      <c r="F5605" s="6"/>
      <c r="G5605" s="5">
        <v>4950</v>
      </c>
      <c r="H5605" s="5">
        <f>D5605-F5605</f>
        <v>0</v>
      </c>
      <c r="I5605" s="6">
        <f>+I5604+G5605-H5605</f>
        <v>1203122.7640000004</v>
      </c>
      <c r="J5605" s="3"/>
      <c r="K5605" s="7"/>
    </row>
    <row r="5606" spans="1:11" x14ac:dyDescent="0.2">
      <c r="A5606" s="96"/>
      <c r="B5606" s="7"/>
      <c r="C5606" s="3" t="s">
        <v>6238</v>
      </c>
      <c r="D5606" s="6">
        <v>7467.36</v>
      </c>
      <c r="E5606" s="6"/>
      <c r="F5606" s="6">
        <f>E5606*0.05</f>
        <v>0</v>
      </c>
      <c r="G5606" s="5"/>
      <c r="H5606" s="5">
        <f>D5606-F5606</f>
        <v>7467.36</v>
      </c>
      <c r="I5606" s="6">
        <f>+I5605+G5606-H5606</f>
        <v>1195655.4040000003</v>
      </c>
      <c r="J5606" s="3"/>
      <c r="K5606" s="7"/>
    </row>
    <row r="5607" spans="1:11" x14ac:dyDescent="0.2">
      <c r="A5607" s="96"/>
      <c r="B5607" s="7"/>
      <c r="C5607" s="87" t="s">
        <v>6237</v>
      </c>
      <c r="D5607" s="6"/>
      <c r="E5607" s="6"/>
      <c r="F5607" s="6">
        <f>E5607*0.05</f>
        <v>0</v>
      </c>
      <c r="G5607" s="5"/>
      <c r="H5607" s="5">
        <f>D5607-F5607</f>
        <v>0</v>
      </c>
      <c r="I5607" s="13">
        <f>+I5606+G5607-H5607</f>
        <v>1195655.4040000003</v>
      </c>
      <c r="J5607" s="3"/>
      <c r="K5607" s="7"/>
    </row>
    <row r="5608" spans="1:11" x14ac:dyDescent="0.2">
      <c r="A5608" s="53">
        <v>43922</v>
      </c>
      <c r="B5608" s="7">
        <v>9749</v>
      </c>
      <c r="C5608" s="8" t="s">
        <v>6182</v>
      </c>
      <c r="D5608" s="31">
        <v>28000</v>
      </c>
      <c r="E5608" s="6">
        <v>28000</v>
      </c>
      <c r="F5608" s="6">
        <v>2800</v>
      </c>
      <c r="G5608" s="5"/>
      <c r="H5608" s="31">
        <f>D5608-F5608</f>
        <v>25200</v>
      </c>
      <c r="I5608" s="6">
        <f>+I5607+G5608-H5608</f>
        <v>1170455.4040000003</v>
      </c>
      <c r="J5608" s="8" t="s">
        <v>6236</v>
      </c>
      <c r="K5608" s="34" t="s">
        <v>5606</v>
      </c>
    </row>
    <row r="5609" spans="1:11" x14ac:dyDescent="0.2">
      <c r="A5609" s="53">
        <v>43923</v>
      </c>
      <c r="B5609" s="7">
        <v>210231620</v>
      </c>
      <c r="C5609" s="3" t="s">
        <v>442</v>
      </c>
      <c r="D5609" s="31">
        <v>15264.48</v>
      </c>
      <c r="E5609" s="6">
        <v>15264.48</v>
      </c>
      <c r="F5609" s="6">
        <f>E5609*0.05</f>
        <v>763.22400000000005</v>
      </c>
      <c r="G5609" s="5"/>
      <c r="H5609" s="31">
        <f>D5609-F5609</f>
        <v>14501.255999999999</v>
      </c>
      <c r="I5609" s="6">
        <f>+I5608+G5609-H5609</f>
        <v>1155954.1480000003</v>
      </c>
      <c r="J5609" s="3" t="s">
        <v>6235</v>
      </c>
      <c r="K5609" s="34" t="s">
        <v>5606</v>
      </c>
    </row>
    <row r="5610" spans="1:11" x14ac:dyDescent="0.2">
      <c r="A5610" s="53">
        <v>43924</v>
      </c>
      <c r="B5610" s="7">
        <v>210268026</v>
      </c>
      <c r="C5610" s="3" t="s">
        <v>6154</v>
      </c>
      <c r="D5610" s="31">
        <v>6442.8</v>
      </c>
      <c r="E5610" s="6">
        <v>6442.8</v>
      </c>
      <c r="F5610" s="6">
        <f>E5610*0.05</f>
        <v>322.14000000000004</v>
      </c>
      <c r="G5610" s="5"/>
      <c r="H5610" s="31">
        <f>D5610-F5610</f>
        <v>6120.66</v>
      </c>
      <c r="I5610" s="6">
        <f>+I5609+G5610-H5610</f>
        <v>1149833.4880000004</v>
      </c>
      <c r="J5610" s="3" t="s">
        <v>5960</v>
      </c>
      <c r="K5610" s="34" t="s">
        <v>5606</v>
      </c>
    </row>
    <row r="5611" spans="1:11" x14ac:dyDescent="0.2">
      <c r="A5611" s="53">
        <v>43925</v>
      </c>
      <c r="B5611" s="7">
        <v>9750</v>
      </c>
      <c r="C5611" s="3" t="s">
        <v>6201</v>
      </c>
      <c r="D5611" s="31">
        <v>6000</v>
      </c>
      <c r="E5611" s="6"/>
      <c r="F5611" s="6">
        <f>E5611*0.05</f>
        <v>0</v>
      </c>
      <c r="G5611" s="5"/>
      <c r="H5611" s="31">
        <f>D5611-F5611</f>
        <v>6000</v>
      </c>
      <c r="I5611" s="6">
        <f>+I5610+G5611-H5611</f>
        <v>1143833.4880000004</v>
      </c>
      <c r="J5611" s="3" t="s">
        <v>6233</v>
      </c>
      <c r="K5611" s="34" t="s">
        <v>5606</v>
      </c>
    </row>
    <row r="5612" spans="1:11" x14ac:dyDescent="0.2">
      <c r="A5612" s="53">
        <v>43925</v>
      </c>
      <c r="B5612" s="7">
        <v>9751</v>
      </c>
      <c r="C5612" s="3" t="s">
        <v>5725</v>
      </c>
      <c r="D5612" s="31">
        <v>5000</v>
      </c>
      <c r="E5612" s="6"/>
      <c r="F5612" s="6">
        <f>E5612*0.05</f>
        <v>0</v>
      </c>
      <c r="G5612" s="5"/>
      <c r="H5612" s="31">
        <f>D5612-F5612</f>
        <v>5000</v>
      </c>
      <c r="I5612" s="6">
        <f>+I5611+G5612-H5612</f>
        <v>1138833.4880000004</v>
      </c>
      <c r="J5612" s="3" t="s">
        <v>6233</v>
      </c>
      <c r="K5612" s="34" t="s">
        <v>5606</v>
      </c>
    </row>
    <row r="5613" spans="1:11" x14ac:dyDescent="0.2">
      <c r="A5613" s="53">
        <v>43925</v>
      </c>
      <c r="B5613" s="7">
        <v>9752</v>
      </c>
      <c r="C5613" s="3" t="s">
        <v>5690</v>
      </c>
      <c r="D5613" s="31">
        <v>13307.6</v>
      </c>
      <c r="E5613" s="6"/>
      <c r="F5613" s="6">
        <f>E5613*0.05</f>
        <v>0</v>
      </c>
      <c r="G5613" s="5"/>
      <c r="H5613" s="5">
        <f>D5613-F5613</f>
        <v>13307.6</v>
      </c>
      <c r="I5613" s="6">
        <f>+I5612+G5613-H5613</f>
        <v>1125525.8880000003</v>
      </c>
      <c r="J5613" s="3" t="s">
        <v>6234</v>
      </c>
      <c r="K5613" s="34" t="s">
        <v>5606</v>
      </c>
    </row>
    <row r="5614" spans="1:11" x14ac:dyDescent="0.2">
      <c r="A5614" s="53">
        <v>43927</v>
      </c>
      <c r="B5614" s="7">
        <v>9753</v>
      </c>
      <c r="C5614" s="3" t="s">
        <v>6188</v>
      </c>
      <c r="D5614" s="31">
        <v>7000</v>
      </c>
      <c r="E5614" s="6"/>
      <c r="F5614" s="6">
        <f>E5614*0.05</f>
        <v>0</v>
      </c>
      <c r="G5614" s="5"/>
      <c r="H5614" s="31">
        <f>D5614-F5614</f>
        <v>7000</v>
      </c>
      <c r="I5614" s="6">
        <f>+I5613+G5614-H5614</f>
        <v>1118525.8880000003</v>
      </c>
      <c r="J5614" s="3" t="s">
        <v>6233</v>
      </c>
      <c r="K5614" s="34" t="s">
        <v>5606</v>
      </c>
    </row>
    <row r="5615" spans="1:11" x14ac:dyDescent="0.2">
      <c r="A5615" s="53">
        <v>43930</v>
      </c>
      <c r="B5615" s="7">
        <v>9754</v>
      </c>
      <c r="C5615" s="3" t="s">
        <v>6232</v>
      </c>
      <c r="D5615" s="5">
        <v>2381.9299999999998</v>
      </c>
      <c r="E5615" s="6">
        <v>2381.9299999999998</v>
      </c>
      <c r="F5615" s="6">
        <f>E5615*0.05</f>
        <v>119.09649999999999</v>
      </c>
      <c r="G5615" s="5"/>
      <c r="H5615" s="31">
        <f>D5615-F5615</f>
        <v>2262.8334999999997</v>
      </c>
      <c r="I5615" s="6">
        <f>+I5614+G5615-H5615</f>
        <v>1116263.0545000003</v>
      </c>
      <c r="J5615" s="3" t="s">
        <v>6231</v>
      </c>
      <c r="K5615" s="34" t="s">
        <v>5606</v>
      </c>
    </row>
    <row r="5616" spans="1:11" x14ac:dyDescent="0.2">
      <c r="A5616" s="53">
        <v>43926</v>
      </c>
      <c r="B5616" s="7">
        <v>210322267</v>
      </c>
      <c r="C5616" s="3" t="s">
        <v>71</v>
      </c>
      <c r="D5616" s="31">
        <v>150000</v>
      </c>
      <c r="E5616" s="6">
        <v>150000</v>
      </c>
      <c r="F5616" s="6">
        <f>E5616*0.05</f>
        <v>7500</v>
      </c>
      <c r="G5616" s="5"/>
      <c r="H5616" s="31">
        <f>D5616-F5616</f>
        <v>142500</v>
      </c>
      <c r="I5616" s="6">
        <f>+I5615+G5616-H5616</f>
        <v>973763.05450000032</v>
      </c>
      <c r="J5616" s="3" t="s">
        <v>5941</v>
      </c>
      <c r="K5616" s="34" t="s">
        <v>5606</v>
      </c>
    </row>
    <row r="5617" spans="1:11" x14ac:dyDescent="0.2">
      <c r="A5617" s="53">
        <v>43934</v>
      </c>
      <c r="B5617" s="7">
        <v>9006088</v>
      </c>
      <c r="C5617" s="3" t="s">
        <v>6230</v>
      </c>
      <c r="D5617" s="5"/>
      <c r="E5617" s="6"/>
      <c r="F5617" s="6">
        <f>E5617*0.05</f>
        <v>0</v>
      </c>
      <c r="G5617" s="31">
        <v>75000</v>
      </c>
      <c r="H5617" s="5">
        <f>D5617-F5617</f>
        <v>0</v>
      </c>
      <c r="I5617" s="6">
        <f>+I5616+G5617-H5617</f>
        <v>1048763.0545000003</v>
      </c>
      <c r="J5617" s="3" t="s">
        <v>6229</v>
      </c>
      <c r="K5617" s="34" t="s">
        <v>5764</v>
      </c>
    </row>
    <row r="5618" spans="1:11" x14ac:dyDescent="0.2">
      <c r="A5618" s="53">
        <v>43935</v>
      </c>
      <c r="B5618" s="7">
        <v>9755</v>
      </c>
      <c r="C5618" s="3" t="s">
        <v>5790</v>
      </c>
      <c r="D5618" s="5"/>
      <c r="E5618" s="6"/>
      <c r="F5618" s="6">
        <f>E5618*0.05</f>
        <v>0</v>
      </c>
      <c r="G5618" s="5"/>
      <c r="H5618" s="5">
        <f>D5618-F5618</f>
        <v>0</v>
      </c>
      <c r="I5618" s="6">
        <f>+I5617+G5618-H5618</f>
        <v>1048763.0545000003</v>
      </c>
      <c r="J5618" s="3" t="s">
        <v>5790</v>
      </c>
      <c r="K5618" s="34" t="s">
        <v>5789</v>
      </c>
    </row>
    <row r="5619" spans="1:11" x14ac:dyDescent="0.2">
      <c r="A5619" s="53">
        <v>43935</v>
      </c>
      <c r="B5619" s="7">
        <v>9756</v>
      </c>
      <c r="C5619" s="3" t="s">
        <v>6228</v>
      </c>
      <c r="D5619" s="31">
        <v>5300</v>
      </c>
      <c r="E5619" s="6">
        <v>5300</v>
      </c>
      <c r="F5619" s="6">
        <f>E5619*0.05</f>
        <v>265</v>
      </c>
      <c r="G5619" s="5"/>
      <c r="H5619" s="31">
        <f>D5619-F5619</f>
        <v>5035</v>
      </c>
      <c r="I5619" s="6">
        <f>+I5618+G5619-H5619</f>
        <v>1043728.0545000003</v>
      </c>
      <c r="J5619" s="3" t="s">
        <v>6137</v>
      </c>
      <c r="K5619" s="34" t="s">
        <v>5606</v>
      </c>
    </row>
    <row r="5620" spans="1:11" x14ac:dyDescent="0.2">
      <c r="A5620" s="53">
        <v>43937</v>
      </c>
      <c r="B5620" s="7">
        <v>9757</v>
      </c>
      <c r="C5620" s="3" t="s">
        <v>6091</v>
      </c>
      <c r="D5620" s="31">
        <v>1500</v>
      </c>
      <c r="E5620" s="6"/>
      <c r="F5620" s="6">
        <f>E5620*0.05</f>
        <v>0</v>
      </c>
      <c r="G5620" s="5"/>
      <c r="H5620" s="31">
        <f>D5620-F5620</f>
        <v>1500</v>
      </c>
      <c r="I5620" s="6">
        <f>+I5619+G5620-H5620</f>
        <v>1042228.0545000003</v>
      </c>
      <c r="J5620" s="3" t="s">
        <v>6227</v>
      </c>
      <c r="K5620" s="34" t="s">
        <v>5606</v>
      </c>
    </row>
    <row r="5621" spans="1:11" x14ac:dyDescent="0.2">
      <c r="A5621" s="53">
        <v>43937</v>
      </c>
      <c r="B5621" s="7">
        <v>9758</v>
      </c>
      <c r="C5621" s="3" t="s">
        <v>6131</v>
      </c>
      <c r="D5621" s="31">
        <v>1500</v>
      </c>
      <c r="E5621" s="6"/>
      <c r="F5621" s="6">
        <f>E5621*0.05</f>
        <v>0</v>
      </c>
      <c r="G5621" s="5"/>
      <c r="H5621" s="31">
        <f>D5621-F5621</f>
        <v>1500</v>
      </c>
      <c r="I5621" s="6">
        <f>+I5620+G5621-H5621</f>
        <v>1040728.0545000003</v>
      </c>
      <c r="J5621" s="3" t="s">
        <v>6227</v>
      </c>
      <c r="K5621" s="34" t="s">
        <v>5606</v>
      </c>
    </row>
    <row r="5622" spans="1:11" x14ac:dyDescent="0.2">
      <c r="A5622" s="53">
        <v>43937</v>
      </c>
      <c r="B5622" s="7">
        <v>9759</v>
      </c>
      <c r="C5622" s="3" t="s">
        <v>5863</v>
      </c>
      <c r="D5622" s="31">
        <v>1800</v>
      </c>
      <c r="E5622" s="6"/>
      <c r="F5622" s="6">
        <f>E5622*0.05</f>
        <v>0</v>
      </c>
      <c r="G5622" s="5"/>
      <c r="H5622" s="31">
        <f>D5622-F5622</f>
        <v>1800</v>
      </c>
      <c r="I5622" s="6">
        <f>+I5621+G5622-H5622</f>
        <v>1038928.0545000003</v>
      </c>
      <c r="J5622" s="3" t="s">
        <v>6227</v>
      </c>
      <c r="K5622" s="34" t="s">
        <v>5606</v>
      </c>
    </row>
    <row r="5623" spans="1:11" x14ac:dyDescent="0.2">
      <c r="A5623" s="53">
        <v>43937</v>
      </c>
      <c r="B5623" s="7">
        <v>9760</v>
      </c>
      <c r="C5623" s="3" t="s">
        <v>6226</v>
      </c>
      <c r="D5623" s="31">
        <v>18690</v>
      </c>
      <c r="E5623" s="6">
        <v>18690</v>
      </c>
      <c r="F5623" s="6">
        <f>E5623*0.05</f>
        <v>934.5</v>
      </c>
      <c r="G5623" s="5"/>
      <c r="H5623" s="31">
        <f>D5623-F5623</f>
        <v>17755.5</v>
      </c>
      <c r="I5623" s="6">
        <f>+I5622+G5623-H5623</f>
        <v>1021172.5545000003</v>
      </c>
      <c r="J5623" s="3" t="s">
        <v>6225</v>
      </c>
      <c r="K5623" s="34" t="s">
        <v>5606</v>
      </c>
    </row>
    <row r="5624" spans="1:11" x14ac:dyDescent="0.2">
      <c r="A5624" s="53">
        <v>43937</v>
      </c>
      <c r="B5624" s="7">
        <v>40000014</v>
      </c>
      <c r="C5624" s="3" t="s">
        <v>6224</v>
      </c>
      <c r="D5624" s="31"/>
      <c r="E5624" s="6"/>
      <c r="F5624" s="6">
        <f>E5624*0.05</f>
        <v>0</v>
      </c>
      <c r="G5624" s="31">
        <v>700000</v>
      </c>
      <c r="H5624" s="5">
        <f>D5624-F5624</f>
        <v>0</v>
      </c>
      <c r="I5624" s="6">
        <f>+I5623+G5624-H5624</f>
        <v>1721172.5545000003</v>
      </c>
      <c r="J5624" s="3" t="s">
        <v>6082</v>
      </c>
      <c r="K5624" s="34" t="s">
        <v>5764</v>
      </c>
    </row>
    <row r="5625" spans="1:11" x14ac:dyDescent="0.2">
      <c r="A5625" s="53">
        <v>43937</v>
      </c>
      <c r="B5625" s="7">
        <v>9761</v>
      </c>
      <c r="C5625" s="3" t="s">
        <v>5871</v>
      </c>
      <c r="D5625" s="31">
        <v>17655</v>
      </c>
      <c r="E5625" s="6">
        <v>17655</v>
      </c>
      <c r="F5625" s="6">
        <f>E5625*0.05</f>
        <v>882.75</v>
      </c>
      <c r="G5625" s="5"/>
      <c r="H5625" s="31">
        <f>D5625-F5625</f>
        <v>16772.25</v>
      </c>
      <c r="I5625" s="6">
        <f>+I5624+G5625-H5625</f>
        <v>1704400.3045000003</v>
      </c>
      <c r="J5625" s="3" t="s">
        <v>6223</v>
      </c>
      <c r="K5625" s="34" t="s">
        <v>5606</v>
      </c>
    </row>
    <row r="5626" spans="1:11" x14ac:dyDescent="0.2">
      <c r="A5626" s="53">
        <v>43938</v>
      </c>
      <c r="B5626" s="7">
        <v>9762</v>
      </c>
      <c r="C5626" s="3" t="s">
        <v>6222</v>
      </c>
      <c r="D5626" s="31">
        <v>5994.24</v>
      </c>
      <c r="E5626" s="6">
        <v>5994.24</v>
      </c>
      <c r="F5626" s="6">
        <f>E5626*0.05</f>
        <v>299.71199999999999</v>
      </c>
      <c r="G5626" s="5"/>
      <c r="H5626" s="31">
        <f>D5626-F5626</f>
        <v>5694.5280000000002</v>
      </c>
      <c r="I5626" s="6">
        <f>+I5625+G5626-H5626</f>
        <v>1698705.7765000004</v>
      </c>
      <c r="J5626" s="3" t="s">
        <v>48</v>
      </c>
      <c r="K5626" s="34" t="s">
        <v>5606</v>
      </c>
    </row>
    <row r="5627" spans="1:11" x14ac:dyDescent="0.2">
      <c r="A5627" s="53">
        <v>43938</v>
      </c>
      <c r="B5627" s="18">
        <v>210767890</v>
      </c>
      <c r="C5627" s="93" t="s">
        <v>6221</v>
      </c>
      <c r="D5627" s="31">
        <v>15264.48</v>
      </c>
      <c r="E5627" s="6">
        <v>15264.48</v>
      </c>
      <c r="F5627" s="6">
        <f>E5627*0.05</f>
        <v>763.22400000000005</v>
      </c>
      <c r="G5627" s="5"/>
      <c r="H5627" s="31">
        <f>D5627-F5627</f>
        <v>14501.255999999999</v>
      </c>
      <c r="I5627" s="6">
        <f>+I5626+G5627-H5627</f>
        <v>1684204.5205000003</v>
      </c>
      <c r="J5627" s="3" t="s">
        <v>6220</v>
      </c>
      <c r="K5627" s="34" t="s">
        <v>5606</v>
      </c>
    </row>
    <row r="5628" spans="1:11" x14ac:dyDescent="0.2">
      <c r="A5628" s="53">
        <v>43938</v>
      </c>
      <c r="B5628" s="18">
        <v>210769163</v>
      </c>
      <c r="C5628" s="93" t="s">
        <v>6219</v>
      </c>
      <c r="D5628" s="31">
        <v>100000</v>
      </c>
      <c r="E5628" s="6">
        <v>100000</v>
      </c>
      <c r="F5628" s="6">
        <f>E5628*0.05</f>
        <v>5000</v>
      </c>
      <c r="G5628" s="5"/>
      <c r="H5628" s="31">
        <f>D5628-F5628</f>
        <v>95000</v>
      </c>
      <c r="I5628" s="6">
        <f>+I5627+G5628-H5628</f>
        <v>1589204.5205000003</v>
      </c>
      <c r="J5628" s="3" t="s">
        <v>6218</v>
      </c>
      <c r="K5628" s="34" t="s">
        <v>5606</v>
      </c>
    </row>
    <row r="5629" spans="1:11" x14ac:dyDescent="0.2">
      <c r="A5629" s="53">
        <v>43938</v>
      </c>
      <c r="B5629" s="18">
        <v>210770178</v>
      </c>
      <c r="C5629" s="93" t="s">
        <v>6217</v>
      </c>
      <c r="D5629" s="31">
        <v>60000</v>
      </c>
      <c r="E5629" s="6">
        <v>60000</v>
      </c>
      <c r="F5629" s="6">
        <f>E5629*0.05</f>
        <v>3000</v>
      </c>
      <c r="G5629" s="5"/>
      <c r="H5629" s="31">
        <f>D5629-F5629</f>
        <v>57000</v>
      </c>
      <c r="I5629" s="6">
        <f>+I5628+G5629-H5629</f>
        <v>1532204.5205000003</v>
      </c>
      <c r="J5629" s="3" t="s">
        <v>48</v>
      </c>
      <c r="K5629" s="34" t="s">
        <v>5606</v>
      </c>
    </row>
    <row r="5630" spans="1:11" x14ac:dyDescent="0.2">
      <c r="A5630" s="53">
        <v>43938</v>
      </c>
      <c r="B5630" s="18">
        <v>210770523</v>
      </c>
      <c r="C5630" s="93" t="s">
        <v>3301</v>
      </c>
      <c r="D5630" s="31">
        <v>60000</v>
      </c>
      <c r="E5630" s="6">
        <v>60000</v>
      </c>
      <c r="F5630" s="6">
        <f>E5630*0.05</f>
        <v>3000</v>
      </c>
      <c r="G5630" s="5"/>
      <c r="H5630" s="31">
        <f>D5630-F5630</f>
        <v>57000</v>
      </c>
      <c r="I5630" s="6">
        <f>+I5629+G5630-H5630</f>
        <v>1475204.5205000003</v>
      </c>
      <c r="J5630" s="3" t="s">
        <v>48</v>
      </c>
      <c r="K5630" s="34" t="s">
        <v>5606</v>
      </c>
    </row>
    <row r="5631" spans="1:11" x14ac:dyDescent="0.2">
      <c r="A5631" s="53">
        <v>43939</v>
      </c>
      <c r="B5631" s="7">
        <v>9763</v>
      </c>
      <c r="C5631" s="3" t="s">
        <v>5567</v>
      </c>
      <c r="D5631" s="31">
        <v>12610.75</v>
      </c>
      <c r="E5631" s="6">
        <v>12610.75</v>
      </c>
      <c r="F5631" s="6">
        <f>E5631*0.05</f>
        <v>630.53750000000002</v>
      </c>
      <c r="G5631" s="5"/>
      <c r="H5631" s="31">
        <f>D5631-F5631</f>
        <v>11980.2125</v>
      </c>
      <c r="I5631" s="6">
        <f>+I5630+G5631-H5631</f>
        <v>1463224.3080000004</v>
      </c>
      <c r="J5631" s="3" t="s">
        <v>48</v>
      </c>
      <c r="K5631" s="34" t="s">
        <v>5606</v>
      </c>
    </row>
    <row r="5632" spans="1:11" x14ac:dyDescent="0.2">
      <c r="A5632" s="53">
        <v>43942</v>
      </c>
      <c r="B5632" s="18">
        <v>210945839</v>
      </c>
      <c r="C5632" s="93" t="s">
        <v>74</v>
      </c>
      <c r="D5632" s="31">
        <v>49950</v>
      </c>
      <c r="E5632" s="6">
        <v>49950</v>
      </c>
      <c r="F5632" s="6">
        <v>2425.5</v>
      </c>
      <c r="G5632" s="5"/>
      <c r="H5632" s="31">
        <f>D5632-F5632</f>
        <v>47524.5</v>
      </c>
      <c r="I5632" s="6">
        <f>+I5631+G5632-H5632</f>
        <v>1415699.8080000004</v>
      </c>
      <c r="J5632" s="3" t="s">
        <v>6216</v>
      </c>
      <c r="K5632" s="34" t="s">
        <v>5606</v>
      </c>
    </row>
    <row r="5633" spans="1:11" x14ac:dyDescent="0.2">
      <c r="A5633" s="53">
        <v>43943</v>
      </c>
      <c r="B5633" s="7">
        <v>9764</v>
      </c>
      <c r="C5633" s="3" t="s">
        <v>5929</v>
      </c>
      <c r="D5633" s="31">
        <v>1800</v>
      </c>
      <c r="E5633" s="6"/>
      <c r="F5633" s="6">
        <f>E5633*0.05</f>
        <v>0</v>
      </c>
      <c r="G5633" s="5"/>
      <c r="H5633" s="31">
        <f>D5633-F5633</f>
        <v>1800</v>
      </c>
      <c r="I5633" s="6">
        <f>+I5632+G5633-H5633</f>
        <v>1413899.8080000004</v>
      </c>
      <c r="J5633" s="3" t="s">
        <v>6100</v>
      </c>
      <c r="K5633" s="34" t="s">
        <v>5606</v>
      </c>
    </row>
    <row r="5634" spans="1:11" x14ac:dyDescent="0.2">
      <c r="A5634" s="53">
        <v>43943</v>
      </c>
      <c r="B5634" s="7">
        <v>9765</v>
      </c>
      <c r="C5634" s="3" t="s">
        <v>6206</v>
      </c>
      <c r="D5634" s="31">
        <v>1500</v>
      </c>
      <c r="E5634" s="6"/>
      <c r="F5634" s="6">
        <f>E5634*0.05</f>
        <v>0</v>
      </c>
      <c r="G5634" s="5"/>
      <c r="H5634" s="31">
        <f>D5634-F5634</f>
        <v>1500</v>
      </c>
      <c r="I5634" s="6">
        <f>+I5633+G5634-H5634</f>
        <v>1412399.8080000004</v>
      </c>
      <c r="J5634" s="3" t="s">
        <v>6215</v>
      </c>
      <c r="K5634" s="34" t="s">
        <v>5606</v>
      </c>
    </row>
    <row r="5635" spans="1:11" x14ac:dyDescent="0.2">
      <c r="A5635" s="53">
        <v>43944</v>
      </c>
      <c r="B5635" s="7">
        <v>9766</v>
      </c>
      <c r="C5635" s="3" t="s">
        <v>6042</v>
      </c>
      <c r="D5635" s="31">
        <v>2500</v>
      </c>
      <c r="E5635" s="6">
        <v>2500</v>
      </c>
      <c r="F5635" s="6">
        <v>250</v>
      </c>
      <c r="G5635" s="5"/>
      <c r="H5635" s="31">
        <f>D5635-F5635</f>
        <v>2250</v>
      </c>
      <c r="I5635" s="6">
        <f>+I5634+G5635-H5635</f>
        <v>1410149.8080000004</v>
      </c>
      <c r="J5635" s="3" t="s">
        <v>6214</v>
      </c>
      <c r="K5635" s="34" t="s">
        <v>5606</v>
      </c>
    </row>
    <row r="5636" spans="1:11" x14ac:dyDescent="0.2">
      <c r="A5636" s="53">
        <v>43948</v>
      </c>
      <c r="B5636" s="7"/>
      <c r="C5636" s="3" t="s">
        <v>6097</v>
      </c>
      <c r="D5636" s="31"/>
      <c r="E5636" s="6"/>
      <c r="F5636" s="6">
        <f>E5636*0.05</f>
        <v>0</v>
      </c>
      <c r="G5636" s="31">
        <v>1157939.01</v>
      </c>
      <c r="H5636" s="5">
        <f>D5636-F5636</f>
        <v>0</v>
      </c>
      <c r="I5636" s="6">
        <f>+I5635+G5636-H5636</f>
        <v>2568088.8180000004</v>
      </c>
      <c r="J5636" s="3"/>
      <c r="K5636" s="34" t="s">
        <v>5764</v>
      </c>
    </row>
    <row r="5637" spans="1:11" x14ac:dyDescent="0.2">
      <c r="A5637" s="53">
        <v>43950</v>
      </c>
      <c r="B5637" s="18"/>
      <c r="C5637" s="93" t="s">
        <v>6213</v>
      </c>
      <c r="D5637" s="31">
        <v>405800</v>
      </c>
      <c r="E5637" s="6"/>
      <c r="F5637" s="6">
        <f>E5637*0.05</f>
        <v>0</v>
      </c>
      <c r="G5637" s="5"/>
      <c r="H5637" s="31">
        <f>D5637-F5637</f>
        <v>405800</v>
      </c>
      <c r="I5637" s="6">
        <f>+I5636+G5637-H5637</f>
        <v>2162288.8180000004</v>
      </c>
      <c r="J5637" s="3"/>
      <c r="K5637" s="34" t="s">
        <v>5606</v>
      </c>
    </row>
    <row r="5638" spans="1:11" x14ac:dyDescent="0.2">
      <c r="A5638" s="53">
        <v>43950</v>
      </c>
      <c r="B5638" s="18">
        <v>211377514</v>
      </c>
      <c r="C5638" s="93" t="s">
        <v>71</v>
      </c>
      <c r="D5638" s="31">
        <v>101970.27</v>
      </c>
      <c r="E5638" s="6">
        <v>100487.52</v>
      </c>
      <c r="F5638" s="6">
        <f>E5638*0.05</f>
        <v>5024.3760000000002</v>
      </c>
      <c r="G5638" s="5"/>
      <c r="H5638" s="31">
        <f>D5638-F5638</f>
        <v>96945.894</v>
      </c>
      <c r="I5638" s="6">
        <f>+I5637+G5638-H5638</f>
        <v>2065342.9240000003</v>
      </c>
      <c r="J5638" s="3" t="s">
        <v>5941</v>
      </c>
      <c r="K5638" s="34" t="s">
        <v>5606</v>
      </c>
    </row>
    <row r="5639" spans="1:11" x14ac:dyDescent="0.2">
      <c r="A5639" s="53">
        <v>43950</v>
      </c>
      <c r="B5639" s="18">
        <v>211377680</v>
      </c>
      <c r="C5639" s="93" t="s">
        <v>2224</v>
      </c>
      <c r="D5639" s="31">
        <v>73920</v>
      </c>
      <c r="E5639" s="6">
        <v>73920</v>
      </c>
      <c r="F5639" s="6">
        <f>E5639*0.05</f>
        <v>3696</v>
      </c>
      <c r="G5639" s="5"/>
      <c r="H5639" s="31">
        <f>D5639-F5639</f>
        <v>70224</v>
      </c>
      <c r="I5639" s="6">
        <f>+I5638+G5639-H5639</f>
        <v>1995118.9240000003</v>
      </c>
      <c r="J5639" s="3" t="s">
        <v>6212</v>
      </c>
      <c r="K5639" s="34" t="s">
        <v>5606</v>
      </c>
    </row>
    <row r="5640" spans="1:11" x14ac:dyDescent="0.2">
      <c r="A5640" s="53">
        <v>43950</v>
      </c>
      <c r="B5640" s="18">
        <v>211378240</v>
      </c>
      <c r="C5640" s="97" t="s">
        <v>4444</v>
      </c>
      <c r="D5640" s="31">
        <v>61960</v>
      </c>
      <c r="E5640" s="6">
        <v>61960</v>
      </c>
      <c r="F5640" s="6">
        <f>E5640*0.05</f>
        <v>3098</v>
      </c>
      <c r="G5640" s="5"/>
      <c r="H5640" s="31">
        <f>D5640-F5640</f>
        <v>58862</v>
      </c>
      <c r="I5640" s="6">
        <f>+I5639+G5640-H5640</f>
        <v>1936256.9240000003</v>
      </c>
      <c r="J5640" s="3" t="s">
        <v>48</v>
      </c>
      <c r="K5640" s="34" t="s">
        <v>5606</v>
      </c>
    </row>
    <row r="5641" spans="1:11" x14ac:dyDescent="0.2">
      <c r="A5641" s="53">
        <v>43950</v>
      </c>
      <c r="B5641" s="18">
        <v>211381513</v>
      </c>
      <c r="C5641" s="93" t="s">
        <v>6211</v>
      </c>
      <c r="D5641" s="31">
        <v>43435.4</v>
      </c>
      <c r="E5641" s="6">
        <v>39200</v>
      </c>
      <c r="F5641" s="6">
        <f>E5641*0.05</f>
        <v>1960</v>
      </c>
      <c r="G5641" s="5"/>
      <c r="H5641" s="31">
        <f>D5641-F5641</f>
        <v>41475.4</v>
      </c>
      <c r="I5641" s="6">
        <f>+I5640+G5641-H5641</f>
        <v>1894781.5240000004</v>
      </c>
      <c r="J5641" s="3" t="s">
        <v>2156</v>
      </c>
      <c r="K5641" s="34" t="s">
        <v>5606</v>
      </c>
    </row>
    <row r="5642" spans="1:11" x14ac:dyDescent="0.2">
      <c r="A5642" s="53">
        <v>43950</v>
      </c>
      <c r="B5642" s="18">
        <v>211381669</v>
      </c>
      <c r="C5642" s="93" t="s">
        <v>821</v>
      </c>
      <c r="D5642" s="31">
        <v>55442.239999999998</v>
      </c>
      <c r="E5642" s="6">
        <v>55442.239999999998</v>
      </c>
      <c r="F5642" s="6">
        <f>E5642*0.05</f>
        <v>2772.1120000000001</v>
      </c>
      <c r="G5642" s="5"/>
      <c r="H5642" s="31">
        <f>D5642-F5642</f>
        <v>52670.127999999997</v>
      </c>
      <c r="I5642" s="6">
        <f>+I5641+G5642-H5642</f>
        <v>1842111.3960000004</v>
      </c>
      <c r="J5642" s="3" t="s">
        <v>788</v>
      </c>
      <c r="K5642" s="34" t="s">
        <v>5606</v>
      </c>
    </row>
    <row r="5643" spans="1:11" x14ac:dyDescent="0.2">
      <c r="A5643" s="53">
        <v>43951</v>
      </c>
      <c r="B5643" s="7">
        <v>9767</v>
      </c>
      <c r="C5643" s="3" t="s">
        <v>5725</v>
      </c>
      <c r="D5643" s="31">
        <v>12000</v>
      </c>
      <c r="E5643" s="6"/>
      <c r="F5643" s="6">
        <f>E5643*0.05</f>
        <v>0</v>
      </c>
      <c r="G5643" s="5"/>
      <c r="H5643" s="31">
        <f>D5643-F5643</f>
        <v>12000</v>
      </c>
      <c r="I5643" s="6">
        <f>+I5642+G5643-H5643</f>
        <v>1830111.3960000004</v>
      </c>
      <c r="J5643" s="3" t="s">
        <v>6017</v>
      </c>
      <c r="K5643" s="34" t="s">
        <v>5606</v>
      </c>
    </row>
    <row r="5644" spans="1:11" x14ac:dyDescent="0.2">
      <c r="A5644" s="53">
        <v>43951</v>
      </c>
      <c r="B5644" s="7">
        <v>9768</v>
      </c>
      <c r="C5644" s="3" t="s">
        <v>6188</v>
      </c>
      <c r="D5644" s="31">
        <v>1400</v>
      </c>
      <c r="E5644" s="6"/>
      <c r="F5644" s="6">
        <f>E5644*0.05</f>
        <v>0</v>
      </c>
      <c r="G5644" s="5"/>
      <c r="H5644" s="31">
        <f>D5644-F5644</f>
        <v>1400</v>
      </c>
      <c r="I5644" s="6">
        <f>+I5643+G5644-H5644</f>
        <v>1828711.3960000004</v>
      </c>
      <c r="J5644" s="3" t="s">
        <v>6207</v>
      </c>
      <c r="K5644" s="34" t="s">
        <v>5606</v>
      </c>
    </row>
    <row r="5645" spans="1:11" x14ac:dyDescent="0.2">
      <c r="A5645" s="53">
        <v>43951</v>
      </c>
      <c r="B5645" s="7">
        <v>9769</v>
      </c>
      <c r="C5645" s="3" t="s">
        <v>5704</v>
      </c>
      <c r="D5645" s="31">
        <v>10000</v>
      </c>
      <c r="E5645" s="6"/>
      <c r="F5645" s="6">
        <f>E5645*0.05</f>
        <v>0</v>
      </c>
      <c r="G5645" s="5"/>
      <c r="H5645" s="31">
        <f>D5645-F5645</f>
        <v>10000</v>
      </c>
      <c r="I5645" s="6">
        <f>+I5644+G5645-H5645</f>
        <v>1818711.3960000004</v>
      </c>
      <c r="J5645" s="3" t="s">
        <v>6167</v>
      </c>
      <c r="K5645" s="34" t="s">
        <v>5606</v>
      </c>
    </row>
    <row r="5646" spans="1:11" x14ac:dyDescent="0.2">
      <c r="A5646" s="53">
        <v>43951</v>
      </c>
      <c r="B5646" s="7">
        <v>9770</v>
      </c>
      <c r="C5646" s="3" t="s">
        <v>6210</v>
      </c>
      <c r="D5646" s="31">
        <v>10000</v>
      </c>
      <c r="E5646" s="6"/>
      <c r="F5646" s="6">
        <f>E5646*0.05</f>
        <v>0</v>
      </c>
      <c r="G5646" s="5"/>
      <c r="H5646" s="31">
        <f>D5646-F5646</f>
        <v>10000</v>
      </c>
      <c r="I5646" s="6">
        <f>+I5645+G5646-H5646</f>
        <v>1808711.3960000004</v>
      </c>
      <c r="J5646" s="3" t="s">
        <v>6209</v>
      </c>
      <c r="K5646" s="34" t="s">
        <v>5606</v>
      </c>
    </row>
    <row r="5647" spans="1:11" x14ac:dyDescent="0.2">
      <c r="A5647" s="53">
        <v>43951</v>
      </c>
      <c r="B5647" s="7">
        <v>9771</v>
      </c>
      <c r="C5647" s="3" t="s">
        <v>6169</v>
      </c>
      <c r="D5647" s="31">
        <v>8000</v>
      </c>
      <c r="E5647" s="6"/>
      <c r="F5647" s="6">
        <f>E5647*0.05</f>
        <v>0</v>
      </c>
      <c r="G5647" s="5"/>
      <c r="H5647" s="31">
        <f>D5647-F5647</f>
        <v>8000</v>
      </c>
      <c r="I5647" s="6">
        <f>+I5646+G5647-H5647</f>
        <v>1800711.3960000004</v>
      </c>
      <c r="J5647" s="3" t="s">
        <v>6208</v>
      </c>
      <c r="K5647" s="34" t="s">
        <v>5606</v>
      </c>
    </row>
    <row r="5648" spans="1:11" x14ac:dyDescent="0.2">
      <c r="A5648" s="53">
        <v>43951</v>
      </c>
      <c r="B5648" s="7">
        <v>9772</v>
      </c>
      <c r="C5648" s="3" t="s">
        <v>5790</v>
      </c>
      <c r="D5648" s="5"/>
      <c r="E5648" s="6"/>
      <c r="F5648" s="6">
        <f>E5648*0.05</f>
        <v>0</v>
      </c>
      <c r="G5648" s="5"/>
      <c r="H5648" s="5">
        <f>D5648-F5648</f>
        <v>0</v>
      </c>
      <c r="I5648" s="6">
        <f>+I5647+G5648-H5648</f>
        <v>1800711.3960000004</v>
      </c>
      <c r="J5648" s="3" t="s">
        <v>5790</v>
      </c>
      <c r="K5648" s="34" t="s">
        <v>5789</v>
      </c>
    </row>
    <row r="5649" spans="1:11" x14ac:dyDescent="0.2">
      <c r="A5649" s="53">
        <v>43951</v>
      </c>
      <c r="B5649" s="7">
        <v>9773</v>
      </c>
      <c r="C5649" s="3" t="s">
        <v>6201</v>
      </c>
      <c r="D5649" s="31">
        <v>2000</v>
      </c>
      <c r="E5649" s="6"/>
      <c r="F5649" s="6">
        <f>E5649*0.05</f>
        <v>0</v>
      </c>
      <c r="G5649" s="5"/>
      <c r="H5649" s="31">
        <f>D5649-F5649</f>
        <v>2000</v>
      </c>
      <c r="I5649" s="6">
        <f>+I5648+G5649-H5649</f>
        <v>1798711.3960000004</v>
      </c>
      <c r="J5649" s="3" t="s">
        <v>6207</v>
      </c>
      <c r="K5649" s="34" t="s">
        <v>5606</v>
      </c>
    </row>
    <row r="5650" spans="1:11" x14ac:dyDescent="0.2">
      <c r="A5650" s="53">
        <v>43951</v>
      </c>
      <c r="B5650" s="7">
        <v>9774</v>
      </c>
      <c r="C5650" s="3" t="s">
        <v>6206</v>
      </c>
      <c r="D5650" s="31">
        <v>8000</v>
      </c>
      <c r="E5650" s="6"/>
      <c r="F5650" s="6">
        <f>E5650*0.05</f>
        <v>0</v>
      </c>
      <c r="G5650" s="5"/>
      <c r="H5650" s="31">
        <f>D5650-F5650</f>
        <v>8000</v>
      </c>
      <c r="I5650" s="6">
        <f>+I5649+G5650-H5650</f>
        <v>1790711.3960000004</v>
      </c>
      <c r="J5650" s="3" t="s">
        <v>6205</v>
      </c>
      <c r="K5650" s="34" t="s">
        <v>5606</v>
      </c>
    </row>
    <row r="5651" spans="1:11" x14ac:dyDescent="0.2">
      <c r="A5651" s="53">
        <v>43951</v>
      </c>
      <c r="B5651" s="7">
        <v>9775</v>
      </c>
      <c r="C5651" s="3" t="s">
        <v>6177</v>
      </c>
      <c r="D5651" s="31">
        <v>10500</v>
      </c>
      <c r="E5651" s="6"/>
      <c r="F5651" s="6">
        <f>E5651*0.05</f>
        <v>0</v>
      </c>
      <c r="G5651" s="5"/>
      <c r="H5651" s="31">
        <f>D5651-F5651</f>
        <v>10500</v>
      </c>
      <c r="I5651" s="6">
        <f>+I5650+G5651-H5651</f>
        <v>1780211.3960000004</v>
      </c>
      <c r="J5651" s="3" t="s">
        <v>6204</v>
      </c>
      <c r="K5651" s="34" t="s">
        <v>5606</v>
      </c>
    </row>
    <row r="5652" spans="1:11" x14ac:dyDescent="0.2">
      <c r="A5652" s="53">
        <v>43951</v>
      </c>
      <c r="B5652" s="7">
        <v>9776</v>
      </c>
      <c r="C5652" s="3" t="s">
        <v>6203</v>
      </c>
      <c r="D5652" s="31">
        <v>7600</v>
      </c>
      <c r="E5652" s="6"/>
      <c r="F5652" s="6">
        <f>E5652*0.05</f>
        <v>0</v>
      </c>
      <c r="G5652" s="5"/>
      <c r="H5652" s="31">
        <f>D5652-F5652</f>
        <v>7600</v>
      </c>
      <c r="I5652" s="6">
        <f>+I5651+G5652-H5652</f>
        <v>1772611.3960000004</v>
      </c>
      <c r="J5652" s="3" t="s">
        <v>6002</v>
      </c>
      <c r="K5652" s="34" t="s">
        <v>5606</v>
      </c>
    </row>
    <row r="5653" spans="1:11" x14ac:dyDescent="0.2">
      <c r="A5653" s="53">
        <v>43951</v>
      </c>
      <c r="B5653" s="7">
        <v>9777</v>
      </c>
      <c r="C5653" s="3" t="s">
        <v>6018</v>
      </c>
      <c r="D5653" s="31">
        <v>1000</v>
      </c>
      <c r="E5653" s="6"/>
      <c r="F5653" s="6">
        <f>E5653*0.05</f>
        <v>0</v>
      </c>
      <c r="G5653" s="5"/>
      <c r="H5653" s="31">
        <f>D5653-F5653</f>
        <v>1000</v>
      </c>
      <c r="I5653" s="6">
        <f>+I5652+G5653-H5653</f>
        <v>1771611.3960000004</v>
      </c>
      <c r="J5653" s="3" t="s">
        <v>6059</v>
      </c>
      <c r="K5653" s="34" t="s">
        <v>5606</v>
      </c>
    </row>
    <row r="5654" spans="1:11" x14ac:dyDescent="0.2">
      <c r="A5654" s="53">
        <v>43951</v>
      </c>
      <c r="B5654" s="7">
        <v>9778</v>
      </c>
      <c r="C5654" s="3" t="s">
        <v>6202</v>
      </c>
      <c r="D5654" s="31">
        <v>1000</v>
      </c>
      <c r="E5654" s="6"/>
      <c r="F5654" s="6">
        <f>E5654*0.05</f>
        <v>0</v>
      </c>
      <c r="G5654" s="5"/>
      <c r="H5654" s="31">
        <f>D5654-F5654</f>
        <v>1000</v>
      </c>
      <c r="I5654" s="6">
        <f>+I5653+G5654-H5654</f>
        <v>1770611.3960000004</v>
      </c>
      <c r="J5654" s="3" t="s">
        <v>6059</v>
      </c>
      <c r="K5654" s="34" t="s">
        <v>5606</v>
      </c>
    </row>
    <row r="5655" spans="1:11" x14ac:dyDescent="0.2">
      <c r="A5655" s="53">
        <v>43951</v>
      </c>
      <c r="B5655" s="7">
        <v>9779</v>
      </c>
      <c r="C5655" s="3" t="s">
        <v>6201</v>
      </c>
      <c r="D5655" s="31">
        <v>8000</v>
      </c>
      <c r="E5655" s="6"/>
      <c r="F5655" s="6">
        <f>E5655*0.05</f>
        <v>0</v>
      </c>
      <c r="G5655" s="5"/>
      <c r="H5655" s="31">
        <f>D5655-F5655</f>
        <v>8000</v>
      </c>
      <c r="I5655" s="6">
        <f>+I5654+G5655-H5655</f>
        <v>1762611.3960000004</v>
      </c>
      <c r="J5655" s="3" t="s">
        <v>6200</v>
      </c>
      <c r="K5655" s="34" t="s">
        <v>5606</v>
      </c>
    </row>
    <row r="5656" spans="1:11" x14ac:dyDescent="0.2">
      <c r="A5656" s="53">
        <v>43951</v>
      </c>
      <c r="B5656" s="7">
        <v>9780</v>
      </c>
      <c r="C5656" s="3" t="s">
        <v>5790</v>
      </c>
      <c r="D5656" s="31"/>
      <c r="E5656" s="6"/>
      <c r="F5656" s="6">
        <f>E5656*0.05</f>
        <v>0</v>
      </c>
      <c r="G5656" s="5"/>
      <c r="H5656" s="5">
        <f>D5656-F5656</f>
        <v>0</v>
      </c>
      <c r="I5656" s="6">
        <f>+I5655+G5656-H5656</f>
        <v>1762611.3960000004</v>
      </c>
      <c r="J5656" s="3" t="s">
        <v>5790</v>
      </c>
      <c r="K5656" s="34" t="s">
        <v>5789</v>
      </c>
    </row>
    <row r="5657" spans="1:11" x14ac:dyDescent="0.2">
      <c r="A5657" s="53">
        <v>43951</v>
      </c>
      <c r="B5657" s="7">
        <v>9781</v>
      </c>
      <c r="C5657" s="3" t="s">
        <v>5790</v>
      </c>
      <c r="D5657" s="31"/>
      <c r="E5657" s="6"/>
      <c r="F5657" s="6">
        <f>E5657*0.05</f>
        <v>0</v>
      </c>
      <c r="G5657" s="5"/>
      <c r="H5657" s="5">
        <f>D5657-F5657</f>
        <v>0</v>
      </c>
      <c r="I5657" s="6">
        <f>+I5656+G5657-H5657</f>
        <v>1762611.3960000004</v>
      </c>
      <c r="J5657" s="3" t="s">
        <v>5790</v>
      </c>
      <c r="K5657" s="34" t="s">
        <v>5789</v>
      </c>
    </row>
    <row r="5658" spans="1:11" x14ac:dyDescent="0.2">
      <c r="A5658" s="53"/>
      <c r="B5658" s="7"/>
      <c r="C5658" s="3" t="s">
        <v>6199</v>
      </c>
      <c r="D5658" s="31"/>
      <c r="E5658" s="6"/>
      <c r="F5658" s="6"/>
      <c r="G5658" s="5">
        <f>120.87+0.79</f>
        <v>121.66000000000001</v>
      </c>
      <c r="H5658" s="5">
        <f>D5658-F5658</f>
        <v>0</v>
      </c>
      <c r="I5658" s="6">
        <f>+I5657+G5658-H5658</f>
        <v>1762733.0560000003</v>
      </c>
      <c r="J5658" s="3"/>
      <c r="K5658" s="7"/>
    </row>
    <row r="5659" spans="1:11" x14ac:dyDescent="0.2">
      <c r="A5659" s="96"/>
      <c r="B5659" s="7"/>
      <c r="C5659" s="3" t="s">
        <v>5235</v>
      </c>
      <c r="D5659" s="5">
        <v>2314.5100000000002</v>
      </c>
      <c r="E5659" s="6"/>
      <c r="F5659" s="6">
        <f>E5659*0.05</f>
        <v>0</v>
      </c>
      <c r="G5659" s="5"/>
      <c r="H5659" s="5">
        <f>D5659-F5659</f>
        <v>2314.5100000000002</v>
      </c>
      <c r="I5659" s="4">
        <f>+I5658+G5659-H5659</f>
        <v>1760418.5460000003</v>
      </c>
      <c r="J5659" s="3"/>
      <c r="K5659" s="7"/>
    </row>
    <row r="5660" spans="1:11" x14ac:dyDescent="0.2">
      <c r="A5660" s="96" t="s">
        <v>1854</v>
      </c>
      <c r="B5660" s="7"/>
      <c r="C5660" s="87" t="s">
        <v>6198</v>
      </c>
      <c r="D5660" s="5"/>
      <c r="E5660" s="6"/>
      <c r="F5660" s="6">
        <f>E5660*0.05</f>
        <v>0</v>
      </c>
      <c r="G5660" s="5"/>
      <c r="H5660" s="5">
        <f>D5660-F5660</f>
        <v>0</v>
      </c>
      <c r="I5660" s="13">
        <f>+I5659+G5660-H5660</f>
        <v>1760418.5460000003</v>
      </c>
      <c r="J5660" s="3"/>
      <c r="K5660" s="7"/>
    </row>
    <row r="5661" spans="1:11" x14ac:dyDescent="0.2">
      <c r="A5661" s="53">
        <v>43953</v>
      </c>
      <c r="B5661" s="7">
        <v>211549732</v>
      </c>
      <c r="C5661" s="20" t="s">
        <v>2921</v>
      </c>
      <c r="D5661" s="31">
        <v>52750</v>
      </c>
      <c r="E5661" s="6">
        <v>52750</v>
      </c>
      <c r="F5661" s="6">
        <f>E5661*0.05</f>
        <v>2637.5</v>
      </c>
      <c r="G5661" s="5"/>
      <c r="H5661" s="31">
        <f>D5661-F5661</f>
        <v>50112.5</v>
      </c>
      <c r="I5661" s="4">
        <f>+I5660+G5661-H5661</f>
        <v>1710306.0460000003</v>
      </c>
      <c r="J5661" s="8" t="s">
        <v>5941</v>
      </c>
      <c r="K5661" s="34" t="s">
        <v>5606</v>
      </c>
    </row>
    <row r="5662" spans="1:11" x14ac:dyDescent="0.2">
      <c r="A5662" s="53">
        <v>43956</v>
      </c>
      <c r="B5662" s="7">
        <v>211549818</v>
      </c>
      <c r="C5662" s="20" t="s">
        <v>6116</v>
      </c>
      <c r="D5662" s="31">
        <v>40000</v>
      </c>
      <c r="E5662" s="6">
        <v>38003.339999999997</v>
      </c>
      <c r="F5662" s="6">
        <v>1800.16</v>
      </c>
      <c r="G5662" s="5"/>
      <c r="H5662" s="31">
        <f>D5662-F5662</f>
        <v>38199.839999999997</v>
      </c>
      <c r="I5662" s="4">
        <f>+I5661+G5662-H5662</f>
        <v>1672106.2060000002</v>
      </c>
      <c r="J5662" s="8" t="s">
        <v>6197</v>
      </c>
      <c r="K5662" s="34" t="s">
        <v>5606</v>
      </c>
    </row>
    <row r="5663" spans="1:11" x14ac:dyDescent="0.2">
      <c r="A5663" s="53">
        <v>43953</v>
      </c>
      <c r="B5663" s="7">
        <v>211549993</v>
      </c>
      <c r="C5663" s="20" t="s">
        <v>5550</v>
      </c>
      <c r="D5663" s="31">
        <v>47110.95</v>
      </c>
      <c r="E5663" s="6"/>
      <c r="F5663" s="6">
        <f>E5663*0.05</f>
        <v>0</v>
      </c>
      <c r="G5663" s="5"/>
      <c r="H5663" s="31">
        <f>D5663-F5663</f>
        <v>47110.95</v>
      </c>
      <c r="I5663" s="4">
        <f>+I5662+G5663-H5663</f>
        <v>1624995.2560000003</v>
      </c>
      <c r="J5663" s="8" t="s">
        <v>6162</v>
      </c>
      <c r="K5663" s="34" t="s">
        <v>5606</v>
      </c>
    </row>
    <row r="5664" spans="1:11" x14ac:dyDescent="0.2">
      <c r="A5664" s="53">
        <v>43956</v>
      </c>
      <c r="B5664" s="7">
        <v>211656750</v>
      </c>
      <c r="C5664" s="20" t="s">
        <v>582</v>
      </c>
      <c r="D5664" s="31">
        <v>47620.02</v>
      </c>
      <c r="E5664" s="6">
        <v>40355.96</v>
      </c>
      <c r="F5664" s="6">
        <f>E5664*0.05</f>
        <v>2017.798</v>
      </c>
      <c r="G5664" s="5"/>
      <c r="H5664" s="31">
        <f>D5664-F5664</f>
        <v>45602.221999999994</v>
      </c>
      <c r="I5664" s="4">
        <f>+I5663+G5664-H5664</f>
        <v>1579393.0340000002</v>
      </c>
      <c r="J5664" s="8" t="s">
        <v>6196</v>
      </c>
      <c r="K5664" s="34" t="s">
        <v>5606</v>
      </c>
    </row>
    <row r="5665" spans="1:11" x14ac:dyDescent="0.2">
      <c r="A5665" s="53">
        <v>43956</v>
      </c>
      <c r="B5665" s="7">
        <v>211656845</v>
      </c>
      <c r="C5665" s="20" t="s">
        <v>6195</v>
      </c>
      <c r="D5665" s="31">
        <v>37896</v>
      </c>
      <c r="E5665" s="6">
        <v>37896</v>
      </c>
      <c r="F5665" s="6">
        <f>E5665*0.05</f>
        <v>1894.8000000000002</v>
      </c>
      <c r="G5665" s="5"/>
      <c r="H5665" s="31">
        <f>D5665-F5665</f>
        <v>36001.199999999997</v>
      </c>
      <c r="I5665" s="4">
        <f>+I5664+G5665-H5665</f>
        <v>1543391.8340000003</v>
      </c>
      <c r="J5665" s="8" t="s">
        <v>6162</v>
      </c>
      <c r="K5665" s="34" t="s">
        <v>5606</v>
      </c>
    </row>
    <row r="5666" spans="1:11" x14ac:dyDescent="0.2">
      <c r="A5666" s="53">
        <v>43957</v>
      </c>
      <c r="B5666" s="7">
        <v>211693770</v>
      </c>
      <c r="C5666" s="20" t="s">
        <v>3360</v>
      </c>
      <c r="D5666" s="31">
        <v>50000</v>
      </c>
      <c r="E5666" s="6">
        <v>48931.44</v>
      </c>
      <c r="F5666" s="6">
        <f>E5666*0.05</f>
        <v>2446.5720000000001</v>
      </c>
      <c r="G5666" s="5"/>
      <c r="H5666" s="31">
        <f>D5666-F5666</f>
        <v>47553.428</v>
      </c>
      <c r="I5666" s="4">
        <f>+I5665+G5666-H5666</f>
        <v>1495838.4060000002</v>
      </c>
      <c r="J5666" s="8" t="s">
        <v>6194</v>
      </c>
      <c r="K5666" s="34" t="s">
        <v>5606</v>
      </c>
    </row>
    <row r="5667" spans="1:11" x14ac:dyDescent="0.2">
      <c r="A5667" s="53">
        <v>43957</v>
      </c>
      <c r="B5667" s="7">
        <v>9782</v>
      </c>
      <c r="C5667" s="3" t="s">
        <v>5975</v>
      </c>
      <c r="D5667" s="31">
        <v>5000</v>
      </c>
      <c r="E5667" s="6"/>
      <c r="F5667" s="6">
        <f>E5667*0.05</f>
        <v>0</v>
      </c>
      <c r="G5667" s="5"/>
      <c r="H5667" s="31">
        <f>D5667-F5667</f>
        <v>5000</v>
      </c>
      <c r="I5667" s="4">
        <f>+I5666+G5667-H5667</f>
        <v>1490838.4060000002</v>
      </c>
      <c r="J5667" s="3" t="s">
        <v>6193</v>
      </c>
      <c r="K5667" s="34" t="s">
        <v>5606</v>
      </c>
    </row>
    <row r="5668" spans="1:11" x14ac:dyDescent="0.2">
      <c r="A5668" s="53">
        <v>43957</v>
      </c>
      <c r="B5668" s="7">
        <v>9783</v>
      </c>
      <c r="C5668" s="3" t="s">
        <v>6192</v>
      </c>
      <c r="D5668" s="31">
        <v>7800</v>
      </c>
      <c r="E5668" s="6">
        <v>7800</v>
      </c>
      <c r="F5668" s="6">
        <v>780</v>
      </c>
      <c r="G5668" s="5"/>
      <c r="H5668" s="31">
        <f>D5668-F5668</f>
        <v>7020</v>
      </c>
      <c r="I5668" s="4">
        <f>+I5667+G5668-H5668</f>
        <v>1483818.4060000002</v>
      </c>
      <c r="J5668" s="3" t="s">
        <v>6191</v>
      </c>
      <c r="K5668" s="34" t="s">
        <v>5606</v>
      </c>
    </row>
    <row r="5669" spans="1:11" x14ac:dyDescent="0.2">
      <c r="A5669" s="53">
        <v>43957</v>
      </c>
      <c r="B5669" s="7">
        <v>9784</v>
      </c>
      <c r="C5669" s="3" t="s">
        <v>6190</v>
      </c>
      <c r="D5669" s="31">
        <v>2000</v>
      </c>
      <c r="E5669" s="6">
        <v>2000</v>
      </c>
      <c r="F5669" s="6">
        <v>200</v>
      </c>
      <c r="G5669" s="5"/>
      <c r="H5669" s="31">
        <f>D5669-F5669</f>
        <v>1800</v>
      </c>
      <c r="I5669" s="4">
        <f>+I5668+G5669-H5669</f>
        <v>1482018.4060000002</v>
      </c>
      <c r="J5669" s="3" t="s">
        <v>6189</v>
      </c>
      <c r="K5669" s="34" t="s">
        <v>5606</v>
      </c>
    </row>
    <row r="5670" spans="1:11" x14ac:dyDescent="0.2">
      <c r="A5670" s="53">
        <v>43958</v>
      </c>
      <c r="B5670" s="7">
        <v>9785</v>
      </c>
      <c r="C5670" s="3" t="s">
        <v>6188</v>
      </c>
      <c r="D5670" s="31">
        <v>7600</v>
      </c>
      <c r="E5670" s="6"/>
      <c r="F5670" s="6">
        <f>E5670*0.05</f>
        <v>0</v>
      </c>
      <c r="G5670" s="5"/>
      <c r="H5670" s="31">
        <f>D5670-F5670</f>
        <v>7600</v>
      </c>
      <c r="I5670" s="4">
        <f>+I5669+G5670-H5670</f>
        <v>1474418.4060000002</v>
      </c>
      <c r="J5670" s="3" t="s">
        <v>6187</v>
      </c>
      <c r="K5670" s="34" t="s">
        <v>5606</v>
      </c>
    </row>
    <row r="5671" spans="1:11" x14ac:dyDescent="0.2">
      <c r="A5671" s="53">
        <v>43958</v>
      </c>
      <c r="B5671" s="7">
        <v>9786</v>
      </c>
      <c r="C5671" s="3" t="s">
        <v>6160</v>
      </c>
      <c r="D5671" s="31">
        <v>10700</v>
      </c>
      <c r="E5671" s="6">
        <v>10700</v>
      </c>
      <c r="F5671" s="6">
        <v>1070</v>
      </c>
      <c r="G5671" s="5"/>
      <c r="H5671" s="31">
        <f>D5671-F5671</f>
        <v>9630</v>
      </c>
      <c r="I5671" s="6">
        <f>+I5670+G5671-H5671</f>
        <v>1464788.4060000002</v>
      </c>
      <c r="J5671" s="3" t="s">
        <v>6186</v>
      </c>
      <c r="K5671" s="34" t="s">
        <v>5606</v>
      </c>
    </row>
    <row r="5672" spans="1:11" x14ac:dyDescent="0.2">
      <c r="A5672" s="53">
        <v>43958</v>
      </c>
      <c r="B5672" s="7">
        <v>9787</v>
      </c>
      <c r="C5672" s="3" t="s">
        <v>5898</v>
      </c>
      <c r="D5672" s="31">
        <v>3246</v>
      </c>
      <c r="E5672" s="6"/>
      <c r="F5672" s="6">
        <f>E5672*0.05</f>
        <v>0</v>
      </c>
      <c r="G5672" s="5"/>
      <c r="H5672" s="31">
        <f>D5672-F5672</f>
        <v>3246</v>
      </c>
      <c r="I5672" s="6">
        <f>+I5671+G5672-H5672</f>
        <v>1461542.4060000002</v>
      </c>
      <c r="J5672" s="3" t="s">
        <v>6185</v>
      </c>
      <c r="K5672" s="34" t="s">
        <v>5606</v>
      </c>
    </row>
    <row r="5673" spans="1:11" x14ac:dyDescent="0.2">
      <c r="A5673" s="53">
        <v>43958</v>
      </c>
      <c r="B5673" s="7">
        <v>9788</v>
      </c>
      <c r="C5673" s="3" t="s">
        <v>5790</v>
      </c>
      <c r="D5673" s="5"/>
      <c r="E5673" s="6"/>
      <c r="F5673" s="6">
        <f>E5673*0.05</f>
        <v>0</v>
      </c>
      <c r="G5673" s="5"/>
      <c r="H5673" s="5">
        <f>D5673-F5673</f>
        <v>0</v>
      </c>
      <c r="I5673" s="6">
        <f>+I5672+G5673-H5673</f>
        <v>1461542.4060000002</v>
      </c>
      <c r="J5673" s="3" t="s">
        <v>5790</v>
      </c>
      <c r="K5673" s="34" t="s">
        <v>5789</v>
      </c>
    </row>
    <row r="5674" spans="1:11" x14ac:dyDescent="0.2">
      <c r="A5674" s="53">
        <v>43958</v>
      </c>
      <c r="B5674" s="7">
        <v>9789</v>
      </c>
      <c r="C5674" s="3" t="s">
        <v>5898</v>
      </c>
      <c r="D5674" s="31">
        <v>2614.81</v>
      </c>
      <c r="E5674" s="6"/>
      <c r="F5674" s="6">
        <f>E5674*0.05</f>
        <v>0</v>
      </c>
      <c r="G5674" s="5"/>
      <c r="H5674" s="31">
        <f>D5674-F5674</f>
        <v>2614.81</v>
      </c>
      <c r="I5674" s="6">
        <f>+I5673+G5674-H5674</f>
        <v>1458927.5960000001</v>
      </c>
      <c r="J5674" s="3" t="s">
        <v>6185</v>
      </c>
      <c r="K5674" s="34" t="s">
        <v>5606</v>
      </c>
    </row>
    <row r="5675" spans="1:11" x14ac:dyDescent="0.2">
      <c r="A5675" s="53">
        <v>43959</v>
      </c>
      <c r="B5675" s="7">
        <v>9790</v>
      </c>
      <c r="C5675" s="3" t="s">
        <v>6184</v>
      </c>
      <c r="D5675" s="31">
        <v>2285</v>
      </c>
      <c r="E5675" s="6">
        <v>2285</v>
      </c>
      <c r="F5675" s="6">
        <f>E5675*0.05</f>
        <v>114.25</v>
      </c>
      <c r="G5675" s="5"/>
      <c r="H5675" s="31">
        <f>D5675-F5675</f>
        <v>2170.75</v>
      </c>
      <c r="I5675" s="6">
        <f>+I5674+G5675-H5675</f>
        <v>1456756.8460000001</v>
      </c>
      <c r="J5675" s="3" t="s">
        <v>6183</v>
      </c>
      <c r="K5675" s="34" t="s">
        <v>5606</v>
      </c>
    </row>
    <row r="5676" spans="1:11" x14ac:dyDescent="0.2">
      <c r="A5676" s="53">
        <v>43964</v>
      </c>
      <c r="B5676" s="7">
        <v>211998992</v>
      </c>
      <c r="C5676" s="8" t="s">
        <v>5550</v>
      </c>
      <c r="D5676" s="31">
        <v>4172.1099999999997</v>
      </c>
      <c r="E5676" s="6">
        <v>4172.1099999999997</v>
      </c>
      <c r="F5676" s="6">
        <f>E5676*0.05</f>
        <v>208.60550000000001</v>
      </c>
      <c r="G5676" s="5"/>
      <c r="H5676" s="31">
        <f>D5676-F5676</f>
        <v>3963.5044999999996</v>
      </c>
      <c r="I5676" s="6">
        <f>+I5675+G5676-H5676</f>
        <v>1452793.3415000001</v>
      </c>
      <c r="J5676" s="8" t="s">
        <v>6162</v>
      </c>
      <c r="K5676" s="34" t="s">
        <v>5606</v>
      </c>
    </row>
    <row r="5677" spans="1:11" x14ac:dyDescent="0.2">
      <c r="A5677" s="53">
        <v>43964</v>
      </c>
      <c r="B5677" s="7">
        <v>9791</v>
      </c>
      <c r="C5677" s="3" t="s">
        <v>6182</v>
      </c>
      <c r="D5677" s="31">
        <v>21000</v>
      </c>
      <c r="E5677" s="6">
        <v>21000</v>
      </c>
      <c r="F5677" s="6">
        <v>2100</v>
      </c>
      <c r="G5677" s="5"/>
      <c r="H5677" s="31">
        <f>D5677-F5677</f>
        <v>18900</v>
      </c>
      <c r="I5677" s="6">
        <f>+I5676+G5677-H5677</f>
        <v>1433893.3415000001</v>
      </c>
      <c r="J5677" s="3" t="s">
        <v>6181</v>
      </c>
      <c r="K5677" s="34" t="s">
        <v>5606</v>
      </c>
    </row>
    <row r="5678" spans="1:11" x14ac:dyDescent="0.2">
      <c r="A5678" s="53">
        <v>43964</v>
      </c>
      <c r="B5678" s="7">
        <v>9792</v>
      </c>
      <c r="C5678" s="3" t="s">
        <v>6180</v>
      </c>
      <c r="D5678" s="31">
        <v>1200</v>
      </c>
      <c r="E5678" s="6"/>
      <c r="F5678" s="6">
        <f>E5678*0.05</f>
        <v>0</v>
      </c>
      <c r="G5678" s="5"/>
      <c r="H5678" s="31">
        <f>D5678-F5678</f>
        <v>1200</v>
      </c>
      <c r="I5678" s="6">
        <f>+I5677+G5678-H5678</f>
        <v>1432693.3415000001</v>
      </c>
      <c r="J5678" s="3" t="s">
        <v>6179</v>
      </c>
      <c r="K5678" s="34" t="s">
        <v>5606</v>
      </c>
    </row>
    <row r="5679" spans="1:11" x14ac:dyDescent="0.2">
      <c r="A5679" s="53">
        <v>43964</v>
      </c>
      <c r="B5679" s="7">
        <v>9793</v>
      </c>
      <c r="C5679" s="3" t="s">
        <v>6091</v>
      </c>
      <c r="D5679" s="31">
        <v>1000</v>
      </c>
      <c r="E5679" s="6"/>
      <c r="F5679" s="6">
        <f>E5679*0.05</f>
        <v>0</v>
      </c>
      <c r="G5679" s="5"/>
      <c r="H5679" s="31">
        <f>D5679-F5679</f>
        <v>1000</v>
      </c>
      <c r="I5679" s="6">
        <f>+I5678+G5679-H5679</f>
        <v>1431693.3415000001</v>
      </c>
      <c r="J5679" s="3" t="s">
        <v>6179</v>
      </c>
      <c r="K5679" s="34" t="s">
        <v>5606</v>
      </c>
    </row>
    <row r="5680" spans="1:11" x14ac:dyDescent="0.2">
      <c r="A5680" s="53">
        <v>43964</v>
      </c>
      <c r="B5680" s="7">
        <v>9794</v>
      </c>
      <c r="C5680" s="3" t="s">
        <v>6131</v>
      </c>
      <c r="D5680" s="31">
        <v>1000</v>
      </c>
      <c r="E5680" s="6"/>
      <c r="F5680" s="6">
        <f>E5680*0.05</f>
        <v>0</v>
      </c>
      <c r="G5680" s="5"/>
      <c r="H5680" s="31">
        <f>D5680-F5680</f>
        <v>1000</v>
      </c>
      <c r="I5680" s="6">
        <f>+I5679+G5680-H5680</f>
        <v>1430693.3415000001</v>
      </c>
      <c r="J5680" s="3" t="s">
        <v>6179</v>
      </c>
      <c r="K5680" s="34" t="s">
        <v>5606</v>
      </c>
    </row>
    <row r="5681" spans="1:11" x14ac:dyDescent="0.2">
      <c r="A5681" s="53">
        <v>43966</v>
      </c>
      <c r="B5681" s="7">
        <v>9795</v>
      </c>
      <c r="C5681" s="3" t="s">
        <v>5790</v>
      </c>
      <c r="D5681" s="31"/>
      <c r="E5681" s="6"/>
      <c r="F5681" s="6">
        <f>E5681*0.05</f>
        <v>0</v>
      </c>
      <c r="G5681" s="5"/>
      <c r="H5681" s="5">
        <f>D5681-F5681</f>
        <v>0</v>
      </c>
      <c r="I5681" s="6">
        <f>+I5680+G5681-H5681</f>
        <v>1430693.3415000001</v>
      </c>
      <c r="J5681" s="3" t="s">
        <v>5790</v>
      </c>
      <c r="K5681" s="34" t="s">
        <v>5789</v>
      </c>
    </row>
    <row r="5682" spans="1:11" x14ac:dyDescent="0.2">
      <c r="A5682" s="53">
        <v>43966</v>
      </c>
      <c r="B5682" s="7">
        <v>4000000155</v>
      </c>
      <c r="C5682" s="3" t="s">
        <v>6178</v>
      </c>
      <c r="D5682" s="31"/>
      <c r="E5682" s="6"/>
      <c r="F5682" s="6">
        <f>E5682*0.05</f>
        <v>0</v>
      </c>
      <c r="G5682" s="31">
        <v>173596.07</v>
      </c>
      <c r="H5682" s="5">
        <f>D5682-F5682</f>
        <v>0</v>
      </c>
      <c r="I5682" s="6">
        <f>+I5681+G5682-H5682</f>
        <v>1604289.4115000002</v>
      </c>
      <c r="J5682" s="3"/>
      <c r="K5682" s="34" t="s">
        <v>5764</v>
      </c>
    </row>
    <row r="5683" spans="1:11" x14ac:dyDescent="0.2">
      <c r="A5683" s="53">
        <v>43966</v>
      </c>
      <c r="B5683" s="7">
        <v>9796</v>
      </c>
      <c r="C5683" s="3" t="s">
        <v>5898</v>
      </c>
      <c r="D5683" s="31">
        <v>1800</v>
      </c>
      <c r="E5683" s="6"/>
      <c r="F5683" s="6">
        <f>E5683*0.05</f>
        <v>0</v>
      </c>
      <c r="G5683" s="5"/>
      <c r="H5683" s="31">
        <f>D5683-F5683</f>
        <v>1800</v>
      </c>
      <c r="I5683" s="6">
        <f>+I5682+G5683-H5683</f>
        <v>1602489.4115000002</v>
      </c>
      <c r="J5683" s="3" t="s">
        <v>6176</v>
      </c>
      <c r="K5683" s="34" t="s">
        <v>5606</v>
      </c>
    </row>
    <row r="5684" spans="1:11" x14ac:dyDescent="0.2">
      <c r="A5684" s="53">
        <v>43966</v>
      </c>
      <c r="B5684" s="7">
        <v>9797</v>
      </c>
      <c r="C5684" s="3" t="s">
        <v>6177</v>
      </c>
      <c r="D5684" s="31">
        <v>1500</v>
      </c>
      <c r="E5684" s="6"/>
      <c r="F5684" s="6">
        <f>E5684*0.05</f>
        <v>0</v>
      </c>
      <c r="G5684" s="5"/>
      <c r="H5684" s="31">
        <f>D5684-F5684</f>
        <v>1500</v>
      </c>
      <c r="I5684" s="6">
        <f>+I5683+G5684-H5684</f>
        <v>1600989.4115000002</v>
      </c>
      <c r="J5684" s="3" t="s">
        <v>6176</v>
      </c>
      <c r="K5684" s="34" t="s">
        <v>5606</v>
      </c>
    </row>
    <row r="5685" spans="1:11" x14ac:dyDescent="0.2">
      <c r="A5685" s="53">
        <v>43970</v>
      </c>
      <c r="B5685" s="7">
        <v>212246820</v>
      </c>
      <c r="C5685" s="3" t="s">
        <v>71</v>
      </c>
      <c r="D5685" s="31">
        <v>75000</v>
      </c>
      <c r="E5685" s="6">
        <v>75000</v>
      </c>
      <c r="F5685" s="6">
        <f>E5685*0.05</f>
        <v>3750</v>
      </c>
      <c r="G5685" s="5"/>
      <c r="H5685" s="31">
        <f>D5685-F5685</f>
        <v>71250</v>
      </c>
      <c r="I5685" s="6">
        <f>+I5684+G5685-H5685</f>
        <v>1529739.4115000002</v>
      </c>
      <c r="J5685" s="3" t="s">
        <v>5941</v>
      </c>
      <c r="K5685" s="34" t="s">
        <v>5606</v>
      </c>
    </row>
    <row r="5686" spans="1:11" x14ac:dyDescent="0.2">
      <c r="A5686" s="53">
        <v>43970</v>
      </c>
      <c r="B5686" s="7">
        <v>212246934</v>
      </c>
      <c r="C5686" s="3" t="s">
        <v>5550</v>
      </c>
      <c r="D5686" s="31">
        <v>12695.5</v>
      </c>
      <c r="E5686" s="6">
        <v>12695.5</v>
      </c>
      <c r="F5686" s="6">
        <f>E5686*0.05</f>
        <v>634.77500000000009</v>
      </c>
      <c r="G5686" s="5"/>
      <c r="H5686" s="31">
        <f>D5686-F5686</f>
        <v>12060.725</v>
      </c>
      <c r="I5686" s="6">
        <f>+I5685+G5686-H5686</f>
        <v>1517678.6865000001</v>
      </c>
      <c r="J5686" s="8" t="s">
        <v>6162</v>
      </c>
      <c r="K5686" s="34" t="s">
        <v>5606</v>
      </c>
    </row>
    <row r="5687" spans="1:11" x14ac:dyDescent="0.2">
      <c r="A5687" s="53">
        <v>43973</v>
      </c>
      <c r="B5687" s="7">
        <v>212438731</v>
      </c>
      <c r="C5687" s="3" t="s">
        <v>5550</v>
      </c>
      <c r="D5687" s="31">
        <v>43999.8</v>
      </c>
      <c r="E5687" s="6">
        <v>43999.8</v>
      </c>
      <c r="F5687" s="6">
        <v>2892.05</v>
      </c>
      <c r="G5687" s="5"/>
      <c r="H5687" s="31">
        <f>D5687-F5687</f>
        <v>41107.75</v>
      </c>
      <c r="I5687" s="6">
        <f>+I5686+G5687-H5687</f>
        <v>1476570.9365000001</v>
      </c>
      <c r="J5687" s="8" t="s">
        <v>6162</v>
      </c>
      <c r="K5687" s="34" t="s">
        <v>5606</v>
      </c>
    </row>
    <row r="5688" spans="1:11" x14ac:dyDescent="0.2">
      <c r="A5688" s="53">
        <v>43976</v>
      </c>
      <c r="B5688" s="7">
        <v>9798</v>
      </c>
      <c r="C5688" s="3" t="s">
        <v>5790</v>
      </c>
      <c r="D5688" s="5"/>
      <c r="E5688" s="6"/>
      <c r="F5688" s="6">
        <f>E5688*0.05</f>
        <v>0</v>
      </c>
      <c r="G5688" s="5"/>
      <c r="H5688" s="5">
        <f>D5688-F5688</f>
        <v>0</v>
      </c>
      <c r="I5688" s="6">
        <f>+I5687+G5688-H5688</f>
        <v>1476570.9365000001</v>
      </c>
      <c r="J5688" s="3" t="s">
        <v>5790</v>
      </c>
      <c r="K5688" s="34" t="s">
        <v>5789</v>
      </c>
    </row>
    <row r="5689" spans="1:11" x14ac:dyDescent="0.2">
      <c r="A5689" s="53">
        <v>43976</v>
      </c>
      <c r="B5689" s="7">
        <v>9799</v>
      </c>
      <c r="C5689" s="3" t="s">
        <v>6175</v>
      </c>
      <c r="D5689" s="31">
        <v>750</v>
      </c>
      <c r="E5689" s="6"/>
      <c r="F5689" s="6">
        <f>E5689*0.05</f>
        <v>0</v>
      </c>
      <c r="G5689" s="5"/>
      <c r="H5689" s="31">
        <f>D5689-F5689</f>
        <v>750</v>
      </c>
      <c r="I5689" s="6">
        <f>+I5688+G5689-H5689</f>
        <v>1475820.9365000001</v>
      </c>
      <c r="J5689" s="3" t="s">
        <v>6172</v>
      </c>
      <c r="K5689" s="34" t="s">
        <v>5606</v>
      </c>
    </row>
    <row r="5690" spans="1:11" x14ac:dyDescent="0.2">
      <c r="A5690" s="53">
        <v>43976</v>
      </c>
      <c r="B5690" s="7">
        <v>9800</v>
      </c>
      <c r="C5690" s="3" t="s">
        <v>6174</v>
      </c>
      <c r="D5690" s="31">
        <v>750</v>
      </c>
      <c r="E5690" s="6"/>
      <c r="F5690" s="6">
        <f>E5690*0.05</f>
        <v>0</v>
      </c>
      <c r="G5690" s="5"/>
      <c r="H5690" s="31">
        <f>D5690-F5690</f>
        <v>750</v>
      </c>
      <c r="I5690" s="6">
        <f>+I5689+G5690-H5690</f>
        <v>1475070.9365000001</v>
      </c>
      <c r="J5690" s="3" t="s">
        <v>6172</v>
      </c>
      <c r="K5690" s="34" t="s">
        <v>5606</v>
      </c>
    </row>
    <row r="5691" spans="1:11" x14ac:dyDescent="0.2">
      <c r="A5691" s="53">
        <v>43976</v>
      </c>
      <c r="B5691" s="7">
        <v>9801</v>
      </c>
      <c r="C5691" s="3" t="s">
        <v>5725</v>
      </c>
      <c r="D5691" s="31">
        <v>750</v>
      </c>
      <c r="E5691" s="6"/>
      <c r="F5691" s="6">
        <f>E5691*0.05</f>
        <v>0</v>
      </c>
      <c r="G5691" s="5"/>
      <c r="H5691" s="31">
        <f>D5691-F5691</f>
        <v>750</v>
      </c>
      <c r="I5691" s="6">
        <f>+I5690+G5691-H5691</f>
        <v>1474320.9365000001</v>
      </c>
      <c r="J5691" s="3" t="s">
        <v>6172</v>
      </c>
      <c r="K5691" s="34" t="s">
        <v>5606</v>
      </c>
    </row>
    <row r="5692" spans="1:11" x14ac:dyDescent="0.2">
      <c r="A5692" s="53">
        <v>43976</v>
      </c>
      <c r="B5692" s="7">
        <v>9802</v>
      </c>
      <c r="C5692" s="3" t="s">
        <v>5790</v>
      </c>
      <c r="D5692" s="31"/>
      <c r="E5692" s="6"/>
      <c r="F5692" s="6">
        <f>E5692*0.05</f>
        <v>0</v>
      </c>
      <c r="G5692" s="5"/>
      <c r="H5692" s="5">
        <f>D5692-F5692</f>
        <v>0</v>
      </c>
      <c r="I5692" s="6">
        <f>+I5691+G5692-H5692</f>
        <v>1474320.9365000001</v>
      </c>
      <c r="J5692" s="3" t="s">
        <v>5790</v>
      </c>
      <c r="K5692" s="34" t="s">
        <v>5789</v>
      </c>
    </row>
    <row r="5693" spans="1:11" x14ac:dyDescent="0.2">
      <c r="A5693" s="53">
        <v>43977</v>
      </c>
      <c r="B5693" s="7"/>
      <c r="C5693" s="3" t="s">
        <v>6097</v>
      </c>
      <c r="D5693" s="5"/>
      <c r="E5693" s="5"/>
      <c r="F5693" s="6">
        <f>E5693*0.05</f>
        <v>0</v>
      </c>
      <c r="G5693" s="31">
        <v>1000000</v>
      </c>
      <c r="H5693" s="5">
        <f>D5693-F5693</f>
        <v>0</v>
      </c>
      <c r="I5693" s="6">
        <f>+I5692+G5693-H5693</f>
        <v>2474320.9364999998</v>
      </c>
      <c r="J5693" s="3"/>
      <c r="K5693" s="34" t="s">
        <v>5764</v>
      </c>
    </row>
    <row r="5694" spans="1:11" x14ac:dyDescent="0.2">
      <c r="A5694" s="53">
        <v>43977</v>
      </c>
      <c r="B5694" s="7">
        <v>212640328</v>
      </c>
      <c r="C5694" s="8" t="s">
        <v>5550</v>
      </c>
      <c r="D5694" s="31">
        <v>45384.67</v>
      </c>
      <c r="E5694" s="5">
        <v>45384.67</v>
      </c>
      <c r="F5694" s="6">
        <f>E5694*0.05</f>
        <v>2269.2334999999998</v>
      </c>
      <c r="G5694" s="5"/>
      <c r="H5694" s="31">
        <f>D5694-F5694</f>
        <v>43115.436499999996</v>
      </c>
      <c r="I5694" s="6">
        <f>+I5693+G5694-H5694</f>
        <v>2431205.5</v>
      </c>
      <c r="J5694" s="8" t="s">
        <v>6162</v>
      </c>
      <c r="K5694" s="34" t="s">
        <v>5606</v>
      </c>
    </row>
    <row r="5695" spans="1:11" x14ac:dyDescent="0.2">
      <c r="A5695" s="53">
        <v>43977</v>
      </c>
      <c r="B5695" s="7">
        <v>9803</v>
      </c>
      <c r="C5695" s="3" t="s">
        <v>6173</v>
      </c>
      <c r="D5695" s="31">
        <v>750</v>
      </c>
      <c r="E5695" s="5"/>
      <c r="F5695" s="6">
        <f>E5695*0.05</f>
        <v>0</v>
      </c>
      <c r="G5695" s="5"/>
      <c r="H5695" s="31">
        <f>D5695-F5695</f>
        <v>750</v>
      </c>
      <c r="I5695" s="6">
        <f>+I5694+G5695-H5695</f>
        <v>2430455.5</v>
      </c>
      <c r="J5695" s="3" t="s">
        <v>6172</v>
      </c>
      <c r="K5695" s="34" t="s">
        <v>5606</v>
      </c>
    </row>
    <row r="5696" spans="1:11" x14ac:dyDescent="0.2">
      <c r="A5696" s="53">
        <v>43979</v>
      </c>
      <c r="B5696" s="7">
        <v>212751989</v>
      </c>
      <c r="C5696" s="3" t="s">
        <v>74</v>
      </c>
      <c r="D5696" s="31">
        <v>23600</v>
      </c>
      <c r="E5696" s="6">
        <v>20000</v>
      </c>
      <c r="F5696" s="6">
        <f>E5696*0.05</f>
        <v>1000</v>
      </c>
      <c r="G5696" s="5"/>
      <c r="H5696" s="31">
        <f>D5696-F5696</f>
        <v>22600</v>
      </c>
      <c r="I5696" s="6">
        <f>+I5695+G5696-H5696</f>
        <v>2407855.5</v>
      </c>
      <c r="J5696" s="3" t="s">
        <v>6171</v>
      </c>
      <c r="K5696" s="34" t="s">
        <v>5606</v>
      </c>
    </row>
    <row r="5697" spans="1:11" x14ac:dyDescent="0.2">
      <c r="A5697" s="53">
        <v>43980</v>
      </c>
      <c r="B5697" s="7">
        <v>212799015</v>
      </c>
      <c r="C5697" s="3" t="s">
        <v>120</v>
      </c>
      <c r="D5697" s="31">
        <v>50000</v>
      </c>
      <c r="E5697" s="6">
        <v>40103.81</v>
      </c>
      <c r="F5697" s="6">
        <f>E5697*0.05</f>
        <v>2005.1904999999999</v>
      </c>
      <c r="G5697" s="5"/>
      <c r="H5697" s="31">
        <f>D5697-F5697</f>
        <v>47994.809500000003</v>
      </c>
      <c r="I5697" s="6">
        <f>+I5696+G5697-H5697</f>
        <v>2359860.6905</v>
      </c>
      <c r="J5697" s="3" t="s">
        <v>6170</v>
      </c>
      <c r="K5697" s="34" t="s">
        <v>5606</v>
      </c>
    </row>
    <row r="5698" spans="1:11" x14ac:dyDescent="0.2">
      <c r="A5698" s="53">
        <v>43980</v>
      </c>
      <c r="B5698" s="7">
        <v>212822682</v>
      </c>
      <c r="C5698" s="3" t="s">
        <v>120</v>
      </c>
      <c r="D5698" s="31">
        <v>4087.19</v>
      </c>
      <c r="E5698" s="6">
        <v>3463.71</v>
      </c>
      <c r="F5698" s="6">
        <f>E5698*0.05</f>
        <v>173.18550000000002</v>
      </c>
      <c r="G5698" s="5"/>
      <c r="H5698" s="31">
        <f>D5698-F5698</f>
        <v>3914.0045</v>
      </c>
      <c r="I5698" s="6">
        <f>+I5697+G5698-H5698</f>
        <v>2355946.6860000002</v>
      </c>
      <c r="J5698" s="3" t="s">
        <v>6170</v>
      </c>
      <c r="K5698" s="34" t="s">
        <v>5606</v>
      </c>
    </row>
    <row r="5699" spans="1:11" x14ac:dyDescent="0.2">
      <c r="A5699" s="53">
        <v>43980</v>
      </c>
      <c r="B5699" s="7">
        <v>9804</v>
      </c>
      <c r="C5699" s="3" t="s">
        <v>5725</v>
      </c>
      <c r="D5699" s="31">
        <v>17000</v>
      </c>
      <c r="E5699" s="6"/>
      <c r="F5699" s="6">
        <f>E5699*0.05</f>
        <v>0</v>
      </c>
      <c r="G5699" s="5"/>
      <c r="H5699" s="31">
        <f>D5699-F5699</f>
        <v>17000</v>
      </c>
      <c r="I5699" s="6">
        <f>+I5698+G5699-H5699</f>
        <v>2338946.6860000002</v>
      </c>
      <c r="J5699" s="8" t="s">
        <v>6017</v>
      </c>
      <c r="K5699" s="34" t="s">
        <v>5606</v>
      </c>
    </row>
    <row r="5700" spans="1:11" x14ac:dyDescent="0.2">
      <c r="A5700" s="53">
        <v>43980</v>
      </c>
      <c r="B5700" s="7">
        <v>9805</v>
      </c>
      <c r="C5700" s="3" t="s">
        <v>6169</v>
      </c>
      <c r="D5700" s="31">
        <v>8000</v>
      </c>
      <c r="E5700" s="6"/>
      <c r="F5700" s="6">
        <f>E5700*0.05</f>
        <v>0</v>
      </c>
      <c r="G5700" s="5"/>
      <c r="H5700" s="31">
        <f>D5700-F5700</f>
        <v>8000</v>
      </c>
      <c r="I5700" s="6">
        <f>+I5699+G5700-H5700</f>
        <v>2330946.6860000002</v>
      </c>
      <c r="J5700" s="3" t="s">
        <v>6168</v>
      </c>
      <c r="K5700" s="34" t="s">
        <v>5606</v>
      </c>
    </row>
    <row r="5701" spans="1:11" x14ac:dyDescent="0.2">
      <c r="A5701" s="53">
        <v>43980</v>
      </c>
      <c r="B5701" s="7">
        <v>9806</v>
      </c>
      <c r="C5701" s="3" t="s">
        <v>5704</v>
      </c>
      <c r="D5701" s="31">
        <v>10000</v>
      </c>
      <c r="E5701" s="6"/>
      <c r="F5701" s="6">
        <f>E5701*0.05</f>
        <v>0</v>
      </c>
      <c r="G5701" s="5"/>
      <c r="H5701" s="31">
        <f>D5701-F5701</f>
        <v>10000</v>
      </c>
      <c r="I5701" s="6">
        <f>+I5700+G5701-H5701</f>
        <v>2320946.6860000002</v>
      </c>
      <c r="J5701" s="3" t="s">
        <v>6167</v>
      </c>
      <c r="K5701" s="34" t="s">
        <v>5606</v>
      </c>
    </row>
    <row r="5702" spans="1:11" x14ac:dyDescent="0.2">
      <c r="A5702" s="53">
        <v>43980</v>
      </c>
      <c r="B5702" s="7">
        <v>9807</v>
      </c>
      <c r="C5702" s="3" t="s">
        <v>6166</v>
      </c>
      <c r="D5702" s="31">
        <v>8000</v>
      </c>
      <c r="E5702" s="6"/>
      <c r="F5702" s="6">
        <f>E5702*0.05</f>
        <v>0</v>
      </c>
      <c r="G5702" s="5"/>
      <c r="H5702" s="31">
        <f>D5702-F5702</f>
        <v>8000</v>
      </c>
      <c r="I5702" s="6">
        <f>+I5701+G5702-H5702</f>
        <v>2312946.6860000002</v>
      </c>
      <c r="J5702" s="3" t="s">
        <v>6165</v>
      </c>
      <c r="K5702" s="34" t="s">
        <v>5606</v>
      </c>
    </row>
    <row r="5703" spans="1:11" x14ac:dyDescent="0.2">
      <c r="A5703" s="53">
        <v>43980</v>
      </c>
      <c r="B5703" s="7">
        <v>9808</v>
      </c>
      <c r="C5703" s="3" t="s">
        <v>5790</v>
      </c>
      <c r="D5703" s="31">
        <v>0</v>
      </c>
      <c r="E5703" s="6"/>
      <c r="F5703" s="6"/>
      <c r="G5703" s="5"/>
      <c r="H5703" s="5">
        <f>D5703-F5703</f>
        <v>0</v>
      </c>
      <c r="I5703" s="6">
        <f>+I5702+G5703-H5703</f>
        <v>2312946.6860000002</v>
      </c>
      <c r="J5703" s="3"/>
      <c r="K5703" s="34" t="s">
        <v>5789</v>
      </c>
    </row>
    <row r="5704" spans="1:11" x14ac:dyDescent="0.2">
      <c r="A5704" s="96"/>
      <c r="B5704" s="7"/>
      <c r="C5704" s="8" t="s">
        <v>5235</v>
      </c>
      <c r="D5704" s="6">
        <f>1157.88-0.33</f>
        <v>1157.5500000000002</v>
      </c>
      <c r="E5704" s="6"/>
      <c r="F5704" s="6">
        <f>E5704*0.05</f>
        <v>0</v>
      </c>
      <c r="G5704" s="5"/>
      <c r="H5704" s="5">
        <f>D5704-F5704</f>
        <v>1157.5500000000002</v>
      </c>
      <c r="I5704" s="6">
        <f>+I5703+G5704-H5704</f>
        <v>2311789.1360000004</v>
      </c>
      <c r="J5704" s="3"/>
      <c r="K5704" s="7"/>
    </row>
    <row r="5705" spans="1:11" x14ac:dyDescent="0.2">
      <c r="A5705" s="96"/>
      <c r="B5705" s="7"/>
      <c r="C5705" s="87" t="s">
        <v>6164</v>
      </c>
      <c r="D5705" s="6"/>
      <c r="E5705" s="6"/>
      <c r="F5705" s="6">
        <f>E5705*0.05</f>
        <v>0</v>
      </c>
      <c r="G5705" s="5"/>
      <c r="H5705" s="5">
        <f>D5705-F5705</f>
        <v>0</v>
      </c>
      <c r="I5705" s="13">
        <f>+I5704+G5705-H5705</f>
        <v>2311789.1360000004</v>
      </c>
      <c r="J5705" s="3"/>
      <c r="K5705" s="7"/>
    </row>
    <row r="5706" spans="1:11" x14ac:dyDescent="0.2">
      <c r="A5706" s="53">
        <v>43983</v>
      </c>
      <c r="B5706" s="7">
        <v>17225030</v>
      </c>
      <c r="C5706" s="20" t="s">
        <v>6163</v>
      </c>
      <c r="D5706" s="6"/>
      <c r="E5706" s="6"/>
      <c r="F5706" s="6">
        <f>E5706*0.05</f>
        <v>0</v>
      </c>
      <c r="G5706" s="31">
        <v>135081.09</v>
      </c>
      <c r="H5706" s="5">
        <f>D5706-F5706</f>
        <v>0</v>
      </c>
      <c r="I5706" s="31">
        <f>+I5705+G5706-H5706</f>
        <v>2446870.2260000003</v>
      </c>
      <c r="J5706" s="3"/>
      <c r="K5706" s="34" t="s">
        <v>5764</v>
      </c>
    </row>
    <row r="5707" spans="1:11" x14ac:dyDescent="0.2">
      <c r="A5707" s="53">
        <v>43983</v>
      </c>
      <c r="B5707" s="18">
        <v>21289568739</v>
      </c>
      <c r="C5707" s="93" t="s">
        <v>5550</v>
      </c>
      <c r="D5707" s="74">
        <v>50000</v>
      </c>
      <c r="E5707" s="6">
        <v>50000</v>
      </c>
      <c r="F5707" s="6">
        <f>E5707*0.05</f>
        <v>2500</v>
      </c>
      <c r="G5707" s="5"/>
      <c r="H5707" s="31">
        <f>D5707-F5707</f>
        <v>47500</v>
      </c>
      <c r="I5707" s="31">
        <f>+I5706+G5707-H5707</f>
        <v>2399370.2260000003</v>
      </c>
      <c r="J5707" s="8" t="s">
        <v>6162</v>
      </c>
      <c r="K5707" s="34" t="s">
        <v>5606</v>
      </c>
    </row>
    <row r="5708" spans="1:11" x14ac:dyDescent="0.2">
      <c r="A5708" s="53">
        <v>43985</v>
      </c>
      <c r="B5708" s="18">
        <v>21304704118</v>
      </c>
      <c r="C5708" s="93" t="s">
        <v>5550</v>
      </c>
      <c r="D5708" s="74">
        <v>50000</v>
      </c>
      <c r="E5708" s="6">
        <v>50000</v>
      </c>
      <c r="F5708" s="6">
        <f>E5708*0.05</f>
        <v>2500</v>
      </c>
      <c r="G5708" s="5"/>
      <c r="H5708" s="31">
        <f>D5708-F5708</f>
        <v>47500</v>
      </c>
      <c r="I5708" s="31">
        <f>+I5707+G5708-H5708</f>
        <v>2351870.2260000003</v>
      </c>
      <c r="J5708" s="8" t="s">
        <v>6162</v>
      </c>
      <c r="K5708" s="34" t="s">
        <v>5606</v>
      </c>
    </row>
    <row r="5709" spans="1:11" x14ac:dyDescent="0.2">
      <c r="A5709" s="53">
        <v>43985</v>
      </c>
      <c r="B5709" s="7">
        <v>21305759908</v>
      </c>
      <c r="C5709" s="8" t="s">
        <v>71</v>
      </c>
      <c r="D5709" s="31">
        <v>135081.09</v>
      </c>
      <c r="E5709" s="6">
        <v>135081.09</v>
      </c>
      <c r="F5709" s="6">
        <f>E5709*0.05</f>
        <v>6754.0545000000002</v>
      </c>
      <c r="G5709" s="5"/>
      <c r="H5709" s="31">
        <f>D5709-F5709</f>
        <v>128327.0355</v>
      </c>
      <c r="I5709" s="31">
        <f>+I5708+G5709-H5709</f>
        <v>2223543.1905000005</v>
      </c>
      <c r="J5709" s="8" t="s">
        <v>5941</v>
      </c>
      <c r="K5709" s="34" t="s">
        <v>5606</v>
      </c>
    </row>
    <row r="5710" spans="1:11" x14ac:dyDescent="0.2">
      <c r="A5710" s="53">
        <v>43985</v>
      </c>
      <c r="B5710" s="7">
        <v>4000000028</v>
      </c>
      <c r="C5710" s="8" t="s">
        <v>5836</v>
      </c>
      <c r="D5710" s="31">
        <v>242500</v>
      </c>
      <c r="E5710" s="5"/>
      <c r="F5710" s="6">
        <f>E5710*0.05</f>
        <v>0</v>
      </c>
      <c r="G5710" s="5"/>
      <c r="H5710" s="31">
        <f>D5710-F5710</f>
        <v>242500</v>
      </c>
      <c r="I5710" s="31">
        <f>+I5709+G5710-H5710</f>
        <v>1981043.1905000005</v>
      </c>
      <c r="J5710" s="8" t="s">
        <v>6161</v>
      </c>
      <c r="K5710" s="34" t="s">
        <v>5606</v>
      </c>
    </row>
    <row r="5711" spans="1:11" x14ac:dyDescent="0.2">
      <c r="A5711" s="53">
        <v>43986</v>
      </c>
      <c r="B5711" s="7">
        <v>21309372508</v>
      </c>
      <c r="C5711" s="3" t="s">
        <v>74</v>
      </c>
      <c r="D5711" s="31">
        <f>54900+5940</f>
        <v>60840</v>
      </c>
      <c r="E5711" s="5">
        <v>54900</v>
      </c>
      <c r="F5711" s="6">
        <f>E5711*0.05</f>
        <v>2745</v>
      </c>
      <c r="G5711" s="5"/>
      <c r="H5711" s="31">
        <f>D5711-F5711</f>
        <v>58095</v>
      </c>
      <c r="I5711" s="6">
        <f>+I5710+G5711-H5711</f>
        <v>1922948.1905000005</v>
      </c>
      <c r="J5711" s="3" t="s">
        <v>48</v>
      </c>
      <c r="K5711" s="34" t="s">
        <v>5606</v>
      </c>
    </row>
    <row r="5712" spans="1:11" x14ac:dyDescent="0.2">
      <c r="A5712" s="53">
        <v>43987</v>
      </c>
      <c r="B5712" s="7">
        <v>9809</v>
      </c>
      <c r="C5712" s="3" t="s">
        <v>5790</v>
      </c>
      <c r="D5712" s="31"/>
      <c r="E5712" s="5"/>
      <c r="F5712" s="6">
        <f>E5712*0.05</f>
        <v>0</v>
      </c>
      <c r="G5712" s="5"/>
      <c r="H5712" s="5">
        <f>D5712-F5712</f>
        <v>0</v>
      </c>
      <c r="I5712" s="6">
        <f>+I5711+G5712-H5712</f>
        <v>1922948.1905000005</v>
      </c>
      <c r="J5712" s="3" t="s">
        <v>5790</v>
      </c>
      <c r="K5712" s="34" t="s">
        <v>5789</v>
      </c>
    </row>
    <row r="5713" spans="1:11" x14ac:dyDescent="0.2">
      <c r="A5713" s="53">
        <v>43987</v>
      </c>
      <c r="B5713" s="7">
        <v>9810</v>
      </c>
      <c r="C5713" s="3" t="s">
        <v>6160</v>
      </c>
      <c r="D5713" s="31">
        <v>7700</v>
      </c>
      <c r="E5713" s="5">
        <v>7700</v>
      </c>
      <c r="F5713" s="6">
        <v>770</v>
      </c>
      <c r="G5713" s="5"/>
      <c r="H5713" s="31">
        <f>D5713-F5713</f>
        <v>6930</v>
      </c>
      <c r="I5713" s="6">
        <f>+I5712+G5713-H5713</f>
        <v>1916018.1905000005</v>
      </c>
      <c r="J5713" s="3" t="s">
        <v>6159</v>
      </c>
      <c r="K5713" s="34" t="s">
        <v>5606</v>
      </c>
    </row>
    <row r="5714" spans="1:11" x14ac:dyDescent="0.2">
      <c r="A5714" s="53">
        <v>43987</v>
      </c>
      <c r="B5714" s="7">
        <v>9811</v>
      </c>
      <c r="C5714" s="3" t="s">
        <v>5871</v>
      </c>
      <c r="D5714" s="31">
        <v>12250</v>
      </c>
      <c r="E5714" s="6">
        <v>12250</v>
      </c>
      <c r="F5714" s="6">
        <f>E5714*0.05</f>
        <v>612.5</v>
      </c>
      <c r="G5714" s="5"/>
      <c r="H5714" s="31">
        <f>D5714-F5714</f>
        <v>11637.5</v>
      </c>
      <c r="I5714" s="6">
        <f>+I5713+G5714-H5714</f>
        <v>1904380.6905000005</v>
      </c>
      <c r="J5714" s="3" t="s">
        <v>5963</v>
      </c>
      <c r="K5714" s="34" t="s">
        <v>5606</v>
      </c>
    </row>
    <row r="5715" spans="1:11" x14ac:dyDescent="0.2">
      <c r="A5715" s="53">
        <v>43987</v>
      </c>
      <c r="B5715" s="7">
        <v>9812</v>
      </c>
      <c r="C5715" s="3" t="s">
        <v>5993</v>
      </c>
      <c r="D5715" s="31">
        <v>10500</v>
      </c>
      <c r="E5715" s="6"/>
      <c r="F5715" s="6">
        <f>E5715*0.05</f>
        <v>0</v>
      </c>
      <c r="G5715" s="5"/>
      <c r="H5715" s="31">
        <f>D5715-F5715</f>
        <v>10500</v>
      </c>
      <c r="I5715" s="6">
        <f>+I5714+G5715-H5715</f>
        <v>1893880.6905000005</v>
      </c>
      <c r="J5715" s="3" t="s">
        <v>6158</v>
      </c>
      <c r="K5715" s="34" t="s">
        <v>5606</v>
      </c>
    </row>
    <row r="5716" spans="1:11" x14ac:dyDescent="0.2">
      <c r="A5716" s="53">
        <v>43987</v>
      </c>
      <c r="B5716" s="7">
        <v>9813</v>
      </c>
      <c r="C5716" s="3" t="s">
        <v>5898</v>
      </c>
      <c r="D5716" s="31">
        <v>3200</v>
      </c>
      <c r="E5716" s="5"/>
      <c r="F5716" s="6">
        <f>E5716*0.05</f>
        <v>0</v>
      </c>
      <c r="G5716" s="5"/>
      <c r="H5716" s="31">
        <f>D5716-F5716</f>
        <v>3200</v>
      </c>
      <c r="I5716" s="6">
        <f>+I5715+G5716-H5716</f>
        <v>1890680.6905000005</v>
      </c>
      <c r="J5716" s="3" t="s">
        <v>6157</v>
      </c>
      <c r="K5716" s="34" t="s">
        <v>5606</v>
      </c>
    </row>
    <row r="5717" spans="1:11" x14ac:dyDescent="0.2">
      <c r="A5717" s="53">
        <v>43987</v>
      </c>
      <c r="B5717" s="7">
        <v>9814</v>
      </c>
      <c r="C5717" s="3" t="s">
        <v>5898</v>
      </c>
      <c r="D5717" s="31">
        <v>3040</v>
      </c>
      <c r="E5717" s="5"/>
      <c r="F5717" s="6">
        <f>E5717*0.05</f>
        <v>0</v>
      </c>
      <c r="G5717" s="5"/>
      <c r="H5717" s="31">
        <f>D5717-F5717</f>
        <v>3040</v>
      </c>
      <c r="I5717" s="6">
        <f>+I5716+G5717-H5717</f>
        <v>1887640.6905000005</v>
      </c>
      <c r="J5717" s="3" t="s">
        <v>6156</v>
      </c>
      <c r="K5717" s="34" t="s">
        <v>5606</v>
      </c>
    </row>
    <row r="5718" spans="1:11" x14ac:dyDescent="0.2">
      <c r="A5718" s="53">
        <v>43987</v>
      </c>
      <c r="B5718" s="7">
        <v>9815</v>
      </c>
      <c r="C5718" s="3" t="s">
        <v>5898</v>
      </c>
      <c r="D5718" s="31">
        <v>2418.2800000000002</v>
      </c>
      <c r="E5718" s="6"/>
      <c r="F5718" s="6">
        <f>E5718*0.05</f>
        <v>0</v>
      </c>
      <c r="G5718" s="5"/>
      <c r="H5718" s="31">
        <f>D5718-F5718</f>
        <v>2418.2800000000002</v>
      </c>
      <c r="I5718" s="6">
        <f>+I5717+G5718-H5718</f>
        <v>1885222.4105000005</v>
      </c>
      <c r="J5718" s="3" t="s">
        <v>6155</v>
      </c>
      <c r="K5718" s="34" t="s">
        <v>5606</v>
      </c>
    </row>
    <row r="5719" spans="1:11" x14ac:dyDescent="0.2">
      <c r="A5719" s="53">
        <v>43987</v>
      </c>
      <c r="B5719" s="7">
        <v>213144492</v>
      </c>
      <c r="C5719" s="3" t="s">
        <v>6154</v>
      </c>
      <c r="D5719" s="31">
        <v>5699.4</v>
      </c>
      <c r="E5719" s="6">
        <v>4830</v>
      </c>
      <c r="F5719" s="6">
        <f>E5719*0.05</f>
        <v>241.5</v>
      </c>
      <c r="G5719" s="5"/>
      <c r="H5719" s="31">
        <f>D5719-F5719</f>
        <v>5457.9</v>
      </c>
      <c r="I5719" s="6">
        <f>+I5718+G5719-H5719</f>
        <v>1879764.5105000006</v>
      </c>
      <c r="J5719" s="3" t="s">
        <v>6153</v>
      </c>
      <c r="K5719" s="34" t="s">
        <v>5606</v>
      </c>
    </row>
    <row r="5720" spans="1:11" x14ac:dyDescent="0.2">
      <c r="A5720" s="53">
        <v>43987</v>
      </c>
      <c r="B5720" s="7">
        <v>213134454</v>
      </c>
      <c r="C5720" s="3" t="s">
        <v>5367</v>
      </c>
      <c r="D5720" s="31">
        <v>73381.52</v>
      </c>
      <c r="E5720" s="6">
        <v>71714.850000000006</v>
      </c>
      <c r="F5720" s="6">
        <f>E5720*0.05</f>
        <v>3585.7425000000003</v>
      </c>
      <c r="G5720" s="5"/>
      <c r="H5720" s="31">
        <f>D5720-F5720</f>
        <v>69795.777499999997</v>
      </c>
      <c r="I5720" s="6">
        <f>+I5719+G5720-H5720</f>
        <v>1809968.7330000005</v>
      </c>
      <c r="J5720" s="3" t="s">
        <v>6152</v>
      </c>
      <c r="K5720" s="34" t="s">
        <v>5606</v>
      </c>
    </row>
    <row r="5721" spans="1:11" x14ac:dyDescent="0.2">
      <c r="A5721" s="53">
        <v>43991</v>
      </c>
      <c r="B5721" s="7">
        <v>9816</v>
      </c>
      <c r="C5721" s="3" t="s">
        <v>5790</v>
      </c>
      <c r="D5721" s="5"/>
      <c r="E5721" s="6"/>
      <c r="F5721" s="6">
        <f>E5721*0.05</f>
        <v>0</v>
      </c>
      <c r="G5721" s="5"/>
      <c r="H5721" s="31">
        <f>D5721-F5721</f>
        <v>0</v>
      </c>
      <c r="I5721" s="6">
        <f>+I5720+G5721-H5721</f>
        <v>1809968.7330000005</v>
      </c>
      <c r="J5721" s="3" t="s">
        <v>5790</v>
      </c>
      <c r="K5721" s="34" t="s">
        <v>5789</v>
      </c>
    </row>
    <row r="5722" spans="1:11" x14ac:dyDescent="0.2">
      <c r="A5722" s="53">
        <v>43991</v>
      </c>
      <c r="B5722" s="7">
        <v>9817</v>
      </c>
      <c r="C5722" s="3" t="s">
        <v>5690</v>
      </c>
      <c r="D5722" s="31">
        <v>34470.089999999997</v>
      </c>
      <c r="E5722" s="6"/>
      <c r="F5722" s="6">
        <f>E5722*0.05</f>
        <v>0</v>
      </c>
      <c r="G5722" s="5"/>
      <c r="H5722" s="31">
        <f>D5722-F5722</f>
        <v>34470.089999999997</v>
      </c>
      <c r="I5722" s="6">
        <f>+I5721+G5722-H5722</f>
        <v>1775498.6430000004</v>
      </c>
      <c r="J5722" s="3" t="s">
        <v>6151</v>
      </c>
      <c r="K5722" s="34" t="s">
        <v>5606</v>
      </c>
    </row>
    <row r="5723" spans="1:11" x14ac:dyDescent="0.2">
      <c r="A5723" s="53">
        <v>43991</v>
      </c>
      <c r="B5723" s="7">
        <v>9818</v>
      </c>
      <c r="C5723" s="3" t="s">
        <v>5690</v>
      </c>
      <c r="D5723" s="31">
        <v>14516.96</v>
      </c>
      <c r="E5723" s="6"/>
      <c r="F5723" s="6">
        <f>E5723*0.05</f>
        <v>0</v>
      </c>
      <c r="G5723" s="5"/>
      <c r="H5723" s="31">
        <f>D5723-F5723</f>
        <v>14516.96</v>
      </c>
      <c r="I5723" s="6">
        <f>+I5722+G5723-H5723</f>
        <v>1760981.6830000004</v>
      </c>
      <c r="J5723" s="3" t="s">
        <v>6150</v>
      </c>
      <c r="K5723" s="34" t="s">
        <v>5606</v>
      </c>
    </row>
    <row r="5724" spans="1:11" x14ac:dyDescent="0.2">
      <c r="A5724" s="53">
        <v>43991</v>
      </c>
      <c r="B5724" s="7">
        <v>9819</v>
      </c>
      <c r="C5724" s="3" t="s">
        <v>5690</v>
      </c>
      <c r="D5724" s="31">
        <v>24513.24</v>
      </c>
      <c r="E5724" s="6"/>
      <c r="F5724" s="6">
        <f>E5724*0.05</f>
        <v>0</v>
      </c>
      <c r="G5724" s="5"/>
      <c r="H5724" s="5">
        <f>D5724-F5724</f>
        <v>24513.24</v>
      </c>
      <c r="I5724" s="6">
        <f>+I5723+G5724-H5724</f>
        <v>1736468.4430000004</v>
      </c>
      <c r="J5724" s="3" t="s">
        <v>6149</v>
      </c>
      <c r="K5724" s="34" t="s">
        <v>5606</v>
      </c>
    </row>
    <row r="5725" spans="1:11" x14ac:dyDescent="0.2">
      <c r="A5725" s="53">
        <v>43991</v>
      </c>
      <c r="B5725" s="7">
        <v>9820</v>
      </c>
      <c r="C5725" s="3" t="s">
        <v>6148</v>
      </c>
      <c r="D5725" s="31">
        <v>4725</v>
      </c>
      <c r="E5725" s="6">
        <v>4500</v>
      </c>
      <c r="F5725" s="6">
        <f>E5725*0.05</f>
        <v>225</v>
      </c>
      <c r="G5725" s="5"/>
      <c r="H5725" s="31">
        <f>D5725-F5725</f>
        <v>4500</v>
      </c>
      <c r="I5725" s="6">
        <f>+I5724+G5725-H5725</f>
        <v>1731968.4430000004</v>
      </c>
      <c r="J5725" s="3" t="s">
        <v>6147</v>
      </c>
      <c r="K5725" s="34" t="s">
        <v>5606</v>
      </c>
    </row>
    <row r="5726" spans="1:11" x14ac:dyDescent="0.2">
      <c r="A5726" s="53">
        <v>43991</v>
      </c>
      <c r="B5726" s="7">
        <v>9821</v>
      </c>
      <c r="C5726" s="3" t="s">
        <v>5790</v>
      </c>
      <c r="D5726" s="5"/>
      <c r="E5726" s="6"/>
      <c r="F5726" s="6">
        <f>E5726*0.05</f>
        <v>0</v>
      </c>
      <c r="G5726" s="5"/>
      <c r="H5726" s="5">
        <f>D5726-F5726</f>
        <v>0</v>
      </c>
      <c r="I5726" s="6">
        <f>+I5725+G5726-H5726</f>
        <v>1731968.4430000004</v>
      </c>
      <c r="J5726" s="3" t="s">
        <v>5790</v>
      </c>
      <c r="K5726" s="34" t="s">
        <v>5789</v>
      </c>
    </row>
    <row r="5727" spans="1:11" x14ac:dyDescent="0.2">
      <c r="A5727" s="53">
        <v>43991</v>
      </c>
      <c r="B5727" s="7">
        <v>9822</v>
      </c>
      <c r="C5727" s="3" t="s">
        <v>5790</v>
      </c>
      <c r="D5727" s="5"/>
      <c r="E5727" s="6"/>
      <c r="F5727" s="6">
        <f>E5727*0.05</f>
        <v>0</v>
      </c>
      <c r="G5727" s="5"/>
      <c r="H5727" s="5">
        <f>D5727-F5727</f>
        <v>0</v>
      </c>
      <c r="I5727" s="6">
        <f>+I5726+G5727-H5727</f>
        <v>1731968.4430000004</v>
      </c>
      <c r="J5727" s="3" t="s">
        <v>5790</v>
      </c>
      <c r="K5727" s="34" t="s">
        <v>5789</v>
      </c>
    </row>
    <row r="5728" spans="1:11" x14ac:dyDescent="0.2">
      <c r="A5728" s="53">
        <v>43991</v>
      </c>
      <c r="B5728" s="7">
        <v>9823</v>
      </c>
      <c r="C5728" s="3" t="s">
        <v>5975</v>
      </c>
      <c r="D5728" s="31">
        <v>5600</v>
      </c>
      <c r="E5728" s="6">
        <v>5600</v>
      </c>
      <c r="F5728" s="6">
        <v>560</v>
      </c>
      <c r="G5728" s="5"/>
      <c r="H5728" s="31">
        <f>D5728-F5728</f>
        <v>5040</v>
      </c>
      <c r="I5728" s="6">
        <f>+I5727+G5728-H5728</f>
        <v>1726928.4430000004</v>
      </c>
      <c r="J5728" s="3" t="s">
        <v>6146</v>
      </c>
      <c r="K5728" s="34" t="s">
        <v>5606</v>
      </c>
    </row>
    <row r="5729" spans="1:11" x14ac:dyDescent="0.2">
      <c r="A5729" s="53">
        <v>43991</v>
      </c>
      <c r="B5729" s="7">
        <v>9824</v>
      </c>
      <c r="C5729" s="3" t="s">
        <v>5993</v>
      </c>
      <c r="D5729" s="31">
        <v>1750</v>
      </c>
      <c r="E5729" s="6"/>
      <c r="F5729" s="6">
        <f>E5729*0.05</f>
        <v>0</v>
      </c>
      <c r="G5729" s="5"/>
      <c r="H5729" s="31">
        <f>D5729-F5729</f>
        <v>1750</v>
      </c>
      <c r="I5729" s="6">
        <f>+I5728+G5729-H5729</f>
        <v>1725178.4430000004</v>
      </c>
      <c r="J5729" s="3" t="s">
        <v>6145</v>
      </c>
      <c r="K5729" s="34" t="s">
        <v>5606</v>
      </c>
    </row>
    <row r="5730" spans="1:11" x14ac:dyDescent="0.2">
      <c r="A5730" s="53">
        <v>43991</v>
      </c>
      <c r="B5730" s="7">
        <v>9825</v>
      </c>
      <c r="C5730" s="3" t="s">
        <v>5863</v>
      </c>
      <c r="D5730" s="31">
        <v>1200</v>
      </c>
      <c r="E5730" s="6"/>
      <c r="F5730" s="6">
        <f>E5730*0.05</f>
        <v>0</v>
      </c>
      <c r="G5730" s="5"/>
      <c r="H5730" s="31">
        <f>D5730-F5730</f>
        <v>1200</v>
      </c>
      <c r="I5730" s="6">
        <f>+I5729+G5730-H5730</f>
        <v>1723978.4430000004</v>
      </c>
      <c r="J5730" s="3" t="s">
        <v>6144</v>
      </c>
      <c r="K5730" s="34" t="s">
        <v>5606</v>
      </c>
    </row>
    <row r="5731" spans="1:11" x14ac:dyDescent="0.2">
      <c r="A5731" s="53">
        <v>43991</v>
      </c>
      <c r="B5731" s="7">
        <v>9826</v>
      </c>
      <c r="C5731" s="3" t="s">
        <v>6131</v>
      </c>
      <c r="D5731" s="31">
        <v>1000</v>
      </c>
      <c r="E5731" s="6"/>
      <c r="F5731" s="6">
        <f>E5731*0.05</f>
        <v>0</v>
      </c>
      <c r="G5731" s="5"/>
      <c r="H5731" s="31">
        <f>D5731-F5731</f>
        <v>1000</v>
      </c>
      <c r="I5731" s="6">
        <f>+I5730+G5731-H5731</f>
        <v>1722978.4430000004</v>
      </c>
      <c r="J5731" s="3" t="s">
        <v>6144</v>
      </c>
      <c r="K5731" s="34" t="s">
        <v>5606</v>
      </c>
    </row>
    <row r="5732" spans="1:11" x14ac:dyDescent="0.2">
      <c r="A5732" s="53">
        <v>43991</v>
      </c>
      <c r="B5732" s="7">
        <v>9827</v>
      </c>
      <c r="C5732" s="3" t="s">
        <v>6091</v>
      </c>
      <c r="D5732" s="31">
        <v>1000</v>
      </c>
      <c r="E5732" s="6"/>
      <c r="F5732" s="6">
        <f>E5732*0.05</f>
        <v>0</v>
      </c>
      <c r="G5732" s="5"/>
      <c r="H5732" s="31">
        <f>D5732-F5732</f>
        <v>1000</v>
      </c>
      <c r="I5732" s="6">
        <f>+I5731+G5732-H5732</f>
        <v>1721978.4430000004</v>
      </c>
      <c r="J5732" s="3" t="s">
        <v>6144</v>
      </c>
      <c r="K5732" s="34" t="s">
        <v>5606</v>
      </c>
    </row>
    <row r="5733" spans="1:11" x14ac:dyDescent="0.2">
      <c r="A5733" s="53">
        <v>43991</v>
      </c>
      <c r="B5733" s="7">
        <v>9828</v>
      </c>
      <c r="C5733" s="3" t="s">
        <v>6039</v>
      </c>
      <c r="D5733" s="31">
        <v>9375</v>
      </c>
      <c r="E5733" s="6">
        <v>9375</v>
      </c>
      <c r="F5733" s="6">
        <v>937.5</v>
      </c>
      <c r="G5733" s="5"/>
      <c r="H5733" s="31">
        <f>D5733-F5733</f>
        <v>8437.5</v>
      </c>
      <c r="I5733" s="6">
        <f>+I5732+G5733-H5733</f>
        <v>1713540.9430000004</v>
      </c>
      <c r="J5733" s="3" t="s">
        <v>6143</v>
      </c>
      <c r="K5733" s="34" t="s">
        <v>5606</v>
      </c>
    </row>
    <row r="5734" spans="1:11" x14ac:dyDescent="0.2">
      <c r="A5734" s="53">
        <v>43991</v>
      </c>
      <c r="B5734" s="7">
        <v>213318333</v>
      </c>
      <c r="C5734" s="3" t="s">
        <v>5550</v>
      </c>
      <c r="D5734" s="31">
        <v>1696.57</v>
      </c>
      <c r="E5734" s="6">
        <v>1696.57</v>
      </c>
      <c r="F5734" s="6">
        <v>84.82</v>
      </c>
      <c r="G5734" s="5"/>
      <c r="H5734" s="31">
        <f>D5734-F5734</f>
        <v>1611.75</v>
      </c>
      <c r="I5734" s="6">
        <f>+I5733+G5734-H5734</f>
        <v>1711929.1930000004</v>
      </c>
      <c r="J5734" s="3" t="s">
        <v>5951</v>
      </c>
      <c r="K5734" s="34" t="s">
        <v>5606</v>
      </c>
    </row>
    <row r="5735" spans="1:11" x14ac:dyDescent="0.2">
      <c r="A5735" s="53">
        <v>43992</v>
      </c>
      <c r="B5735" s="7">
        <v>213369842</v>
      </c>
      <c r="C5735" s="3" t="s">
        <v>5550</v>
      </c>
      <c r="D5735" s="31">
        <v>10000</v>
      </c>
      <c r="E5735" s="6">
        <v>10000</v>
      </c>
      <c r="F5735" s="6">
        <f>E5735*0.05</f>
        <v>500</v>
      </c>
      <c r="G5735" s="5"/>
      <c r="H5735" s="31">
        <f>D5735-F5735</f>
        <v>9500</v>
      </c>
      <c r="I5735" s="6">
        <f>+I5734+G5735-H5735</f>
        <v>1702429.1930000004</v>
      </c>
      <c r="J5735" s="3" t="s">
        <v>5951</v>
      </c>
      <c r="K5735" s="34" t="s">
        <v>5606</v>
      </c>
    </row>
    <row r="5736" spans="1:11" x14ac:dyDescent="0.2">
      <c r="A5736" s="53">
        <v>43994</v>
      </c>
      <c r="B5736" s="7">
        <v>213449602</v>
      </c>
      <c r="C5736" s="3" t="s">
        <v>5550</v>
      </c>
      <c r="D5736" s="31">
        <v>15000</v>
      </c>
      <c r="E5736" s="5">
        <v>15000</v>
      </c>
      <c r="F5736" s="6">
        <f>E5736*0.05</f>
        <v>750</v>
      </c>
      <c r="G5736" s="5"/>
      <c r="H5736" s="31">
        <f>D5736-F5736</f>
        <v>14250</v>
      </c>
      <c r="I5736" s="6">
        <f>+I5735+G5736-H5736</f>
        <v>1688179.1930000004</v>
      </c>
      <c r="J5736" s="3" t="s">
        <v>5951</v>
      </c>
      <c r="K5736" s="34" t="s">
        <v>5606</v>
      </c>
    </row>
    <row r="5737" spans="1:11" x14ac:dyDescent="0.2">
      <c r="A5737" s="53">
        <v>43995</v>
      </c>
      <c r="B5737" s="7">
        <v>213490952</v>
      </c>
      <c r="C5737" s="3" t="s">
        <v>105</v>
      </c>
      <c r="D5737" s="31">
        <v>35000</v>
      </c>
      <c r="E5737" s="5">
        <v>35000</v>
      </c>
      <c r="F5737" s="6">
        <f>E5737*0.05</f>
        <v>1750</v>
      </c>
      <c r="G5737" s="5"/>
      <c r="H5737" s="31">
        <f>D5737-F5737</f>
        <v>33250</v>
      </c>
      <c r="I5737" s="6">
        <f>+I5736+G5737-H5737</f>
        <v>1654929.1930000004</v>
      </c>
      <c r="J5737" s="3" t="s">
        <v>2262</v>
      </c>
      <c r="K5737" s="34" t="s">
        <v>5606</v>
      </c>
    </row>
    <row r="5738" spans="1:11" x14ac:dyDescent="0.2">
      <c r="A5738" s="53">
        <v>43997</v>
      </c>
      <c r="B5738" s="7">
        <v>9829</v>
      </c>
      <c r="C5738" s="3" t="s">
        <v>5499</v>
      </c>
      <c r="D5738" s="31">
        <v>5475</v>
      </c>
      <c r="E5738" s="6"/>
      <c r="F5738" s="6">
        <f>E5738*0.05</f>
        <v>0</v>
      </c>
      <c r="G5738" s="5"/>
      <c r="H5738" s="31">
        <f>D5738-F5738</f>
        <v>5475</v>
      </c>
      <c r="I5738" s="6">
        <f>+I5737+G5738-H5738</f>
        <v>1649454.1930000004</v>
      </c>
      <c r="J5738" s="3" t="s">
        <v>6142</v>
      </c>
      <c r="K5738" s="34" t="s">
        <v>5606</v>
      </c>
    </row>
    <row r="5739" spans="1:11" x14ac:dyDescent="0.2">
      <c r="A5739" s="53">
        <v>43997</v>
      </c>
      <c r="B5739" s="7">
        <v>9830</v>
      </c>
      <c r="C5739" s="3" t="s">
        <v>5622</v>
      </c>
      <c r="D5739" s="31">
        <v>10000</v>
      </c>
      <c r="E5739" s="6"/>
      <c r="F5739" s="6">
        <f>E5739*0.05</f>
        <v>0</v>
      </c>
      <c r="G5739" s="5"/>
      <c r="H5739" s="31">
        <f>D5739-F5739</f>
        <v>10000</v>
      </c>
      <c r="I5739" s="6">
        <f>+I5738+G5739-H5739</f>
        <v>1639454.1930000004</v>
      </c>
      <c r="J5739" s="3" t="s">
        <v>6141</v>
      </c>
      <c r="K5739" s="34" t="s">
        <v>5606</v>
      </c>
    </row>
    <row r="5740" spans="1:11" x14ac:dyDescent="0.2">
      <c r="A5740" s="53">
        <v>43997</v>
      </c>
      <c r="B5740" s="7">
        <v>9831</v>
      </c>
      <c r="C5740" s="3" t="s">
        <v>5647</v>
      </c>
      <c r="D5740" s="31">
        <v>16000</v>
      </c>
      <c r="E5740" s="6"/>
      <c r="F5740" s="6">
        <f>E5740*0.05</f>
        <v>0</v>
      </c>
      <c r="G5740" s="5"/>
      <c r="H5740" s="31">
        <f>D5740-F5740</f>
        <v>16000</v>
      </c>
      <c r="I5740" s="6">
        <f>+I5739+G5740-H5740</f>
        <v>1623454.1930000004</v>
      </c>
      <c r="J5740" s="3" t="s">
        <v>6140</v>
      </c>
      <c r="K5740" s="34" t="s">
        <v>5606</v>
      </c>
    </row>
    <row r="5741" spans="1:11" x14ac:dyDescent="0.2">
      <c r="A5741" s="53">
        <v>43998</v>
      </c>
      <c r="B5741" s="7">
        <v>213597937</v>
      </c>
      <c r="C5741" s="3" t="s">
        <v>71</v>
      </c>
      <c r="D5741" s="31">
        <f>47849.77+377.96</f>
        <v>48227.729999999996</v>
      </c>
      <c r="E5741" s="6">
        <v>47849.760000000002</v>
      </c>
      <c r="F5741" s="6">
        <f>E5741*0.05</f>
        <v>2392.4880000000003</v>
      </c>
      <c r="G5741" s="5"/>
      <c r="H5741" s="31">
        <f>D5741-F5741</f>
        <v>45835.241999999998</v>
      </c>
      <c r="I5741" s="6">
        <f>+I5740+G5741-H5741</f>
        <v>1577618.9510000004</v>
      </c>
      <c r="J5741" s="3" t="s">
        <v>5941</v>
      </c>
      <c r="K5741" s="34" t="s">
        <v>5606</v>
      </c>
    </row>
    <row r="5742" spans="1:11" x14ac:dyDescent="0.2">
      <c r="A5742" s="53">
        <v>43998</v>
      </c>
      <c r="B5742" s="7">
        <v>213610198</v>
      </c>
      <c r="C5742" s="3" t="s">
        <v>242</v>
      </c>
      <c r="D5742" s="31">
        <v>29500</v>
      </c>
      <c r="E5742" s="6">
        <v>25000</v>
      </c>
      <c r="F5742" s="6">
        <f>E5742*0.05</f>
        <v>1250</v>
      </c>
      <c r="G5742" s="5"/>
      <c r="H5742" s="31">
        <f>D5742-F5742</f>
        <v>28250</v>
      </c>
      <c r="I5742" s="6">
        <f>+I5741+G5742-H5742</f>
        <v>1549368.9510000004</v>
      </c>
      <c r="J5742" s="3" t="s">
        <v>5661</v>
      </c>
      <c r="K5742" s="34" t="s">
        <v>5606</v>
      </c>
    </row>
    <row r="5743" spans="1:11" x14ac:dyDescent="0.2">
      <c r="A5743" s="53">
        <v>43998</v>
      </c>
      <c r="B5743" s="7">
        <v>213610576</v>
      </c>
      <c r="C5743" s="3" t="s">
        <v>582</v>
      </c>
      <c r="D5743" s="31">
        <f>62536.52+11256.49</f>
        <v>73793.009999999995</v>
      </c>
      <c r="E5743" s="6">
        <v>62536.51</v>
      </c>
      <c r="F5743" s="6">
        <f>E5743*0.05</f>
        <v>3126.8255000000004</v>
      </c>
      <c r="G5743" s="5"/>
      <c r="H5743" s="31">
        <f>D5743-F5743</f>
        <v>70666.184499999988</v>
      </c>
      <c r="I5743" s="6">
        <f>+I5742+G5743-H5743</f>
        <v>1478702.7665000004</v>
      </c>
      <c r="J5743" s="3" t="s">
        <v>6139</v>
      </c>
      <c r="K5743" s="34" t="s">
        <v>5606</v>
      </c>
    </row>
    <row r="5744" spans="1:11" x14ac:dyDescent="0.2">
      <c r="A5744" s="53">
        <v>43998</v>
      </c>
      <c r="B5744" s="7">
        <v>213615321</v>
      </c>
      <c r="C5744" s="3" t="s">
        <v>74</v>
      </c>
      <c r="D5744" s="31">
        <v>29500</v>
      </c>
      <c r="E5744" s="6">
        <v>25000</v>
      </c>
      <c r="F5744" s="6">
        <f>E5744*0.05</f>
        <v>1250</v>
      </c>
      <c r="G5744" s="5"/>
      <c r="H5744" s="31">
        <f>D5744-F5744</f>
        <v>28250</v>
      </c>
      <c r="I5744" s="6">
        <f>+I5743+G5744-H5744</f>
        <v>1450452.7665000004</v>
      </c>
      <c r="J5744" s="3" t="s">
        <v>5960</v>
      </c>
      <c r="K5744" s="34" t="s">
        <v>5606</v>
      </c>
    </row>
    <row r="5745" spans="1:11" x14ac:dyDescent="0.2">
      <c r="A5745" s="53">
        <v>44000</v>
      </c>
      <c r="B5745" s="7">
        <v>213689226</v>
      </c>
      <c r="C5745" s="3" t="s">
        <v>5550</v>
      </c>
      <c r="D5745" s="31">
        <v>25000</v>
      </c>
      <c r="E5745" s="6">
        <v>25000</v>
      </c>
      <c r="F5745" s="6">
        <f>E5745*0.05</f>
        <v>1250</v>
      </c>
      <c r="G5745" s="5"/>
      <c r="H5745" s="31">
        <f>D5745-F5745</f>
        <v>23750</v>
      </c>
      <c r="I5745" s="6">
        <f>+I5744+G5745-H5745</f>
        <v>1426702.7665000004</v>
      </c>
      <c r="J5745" s="3" t="s">
        <v>6126</v>
      </c>
      <c r="K5745" s="34" t="s">
        <v>5606</v>
      </c>
    </row>
    <row r="5746" spans="1:11" x14ac:dyDescent="0.2">
      <c r="A5746" s="53">
        <v>44001</v>
      </c>
      <c r="B5746" s="7">
        <v>9832</v>
      </c>
      <c r="C5746" s="3" t="s">
        <v>6138</v>
      </c>
      <c r="D5746" s="31">
        <v>9655.4599999999991</v>
      </c>
      <c r="E5746" s="6">
        <v>8182.6</v>
      </c>
      <c r="F5746" s="6">
        <f>E5746*0.05</f>
        <v>409.13000000000005</v>
      </c>
      <c r="G5746" s="5"/>
      <c r="H5746" s="31">
        <f>D5746-F5746</f>
        <v>9246.33</v>
      </c>
      <c r="I5746" s="6">
        <f>+I5745+G5746-H5746</f>
        <v>1417456.4365000003</v>
      </c>
      <c r="J5746" s="3" t="s">
        <v>6137</v>
      </c>
      <c r="K5746" s="34" t="s">
        <v>5606</v>
      </c>
    </row>
    <row r="5747" spans="1:11" x14ac:dyDescent="0.2">
      <c r="A5747" s="53">
        <v>44002</v>
      </c>
      <c r="B5747" s="7">
        <v>213812026</v>
      </c>
      <c r="C5747" s="3" t="s">
        <v>6136</v>
      </c>
      <c r="D5747" s="31">
        <v>14000</v>
      </c>
      <c r="E5747" s="6">
        <v>14000</v>
      </c>
      <c r="F5747" s="6">
        <f>E5747*0.05</f>
        <v>700</v>
      </c>
      <c r="G5747" s="5"/>
      <c r="H5747" s="31">
        <f>D5747-F5747</f>
        <v>13300</v>
      </c>
      <c r="I5747" s="6">
        <f>+I5746+G5747-H5747</f>
        <v>1404156.4365000003</v>
      </c>
      <c r="J5747" s="3" t="s">
        <v>6135</v>
      </c>
      <c r="K5747" s="34" t="s">
        <v>5606</v>
      </c>
    </row>
    <row r="5748" spans="1:11" x14ac:dyDescent="0.2">
      <c r="A5748" s="53">
        <v>44004</v>
      </c>
      <c r="B5748" s="7">
        <v>213905739</v>
      </c>
      <c r="C5748" s="3" t="s">
        <v>74</v>
      </c>
      <c r="D5748" s="6">
        <v>9525</v>
      </c>
      <c r="E5748" s="6">
        <v>9525</v>
      </c>
      <c r="F5748" s="6">
        <f>E5748*0.05</f>
        <v>476.25</v>
      </c>
      <c r="G5748" s="5"/>
      <c r="H5748" s="31">
        <f>D5748-F5748</f>
        <v>9048.75</v>
      </c>
      <c r="I5748" s="6">
        <f>+I5747+G5748-H5748</f>
        <v>1395107.6865000003</v>
      </c>
      <c r="J5748" s="3" t="s">
        <v>6126</v>
      </c>
      <c r="K5748" s="34" t="s">
        <v>5606</v>
      </c>
    </row>
    <row r="5749" spans="1:11" x14ac:dyDescent="0.2">
      <c r="A5749" s="53">
        <v>44004</v>
      </c>
      <c r="B5749" s="7">
        <v>18773439</v>
      </c>
      <c r="C5749" s="3" t="s">
        <v>6134</v>
      </c>
      <c r="D5749" s="6"/>
      <c r="E5749" s="6"/>
      <c r="F5749" s="6">
        <f>E5749*0.05</f>
        <v>0</v>
      </c>
      <c r="G5749" s="31">
        <v>945158.53</v>
      </c>
      <c r="H5749" s="5">
        <f>D5749-F5749</f>
        <v>0</v>
      </c>
      <c r="I5749" s="6">
        <f>+I5748+G5749-H5749</f>
        <v>2340266.2165000001</v>
      </c>
      <c r="J5749" s="3" t="s">
        <v>6133</v>
      </c>
      <c r="K5749" s="34" t="s">
        <v>5764</v>
      </c>
    </row>
    <row r="5750" spans="1:11" x14ac:dyDescent="0.2">
      <c r="A5750" s="53">
        <v>44005</v>
      </c>
      <c r="B5750" s="7">
        <v>213987717</v>
      </c>
      <c r="C5750" s="3" t="s">
        <v>5550</v>
      </c>
      <c r="D5750" s="31">
        <v>5461.96</v>
      </c>
      <c r="E5750" s="6">
        <v>5461.95</v>
      </c>
      <c r="F5750" s="6">
        <f>E5750*0.05</f>
        <v>273.09750000000003</v>
      </c>
      <c r="G5750" s="5"/>
      <c r="H5750" s="31">
        <f>D5750-F5750</f>
        <v>5188.8625000000002</v>
      </c>
      <c r="I5750" s="6">
        <f>+I5749+G5750-H5750</f>
        <v>2335077.3540000003</v>
      </c>
      <c r="J5750" s="3" t="s">
        <v>6126</v>
      </c>
      <c r="K5750" s="34" t="s">
        <v>5606</v>
      </c>
    </row>
    <row r="5751" spans="1:11" x14ac:dyDescent="0.2">
      <c r="A5751" s="53">
        <v>44005</v>
      </c>
      <c r="B5751" s="7">
        <v>213989939</v>
      </c>
      <c r="C5751" s="3" t="s">
        <v>5790</v>
      </c>
      <c r="D5751" s="6"/>
      <c r="E5751" s="6"/>
      <c r="F5751" s="6">
        <f>E5751*0.05</f>
        <v>0</v>
      </c>
      <c r="G5751" s="5"/>
      <c r="H5751" s="31">
        <f>D5751-F5751</f>
        <v>0</v>
      </c>
      <c r="I5751" s="6">
        <f>+I5750+G5751-H5751</f>
        <v>2335077.3540000003</v>
      </c>
      <c r="J5751" s="3" t="s">
        <v>5790</v>
      </c>
      <c r="K5751" s="34" t="s">
        <v>5789</v>
      </c>
    </row>
    <row r="5752" spans="1:11" x14ac:dyDescent="0.2">
      <c r="A5752" s="53">
        <v>44005</v>
      </c>
      <c r="B5752" s="7">
        <v>21399113658</v>
      </c>
      <c r="C5752" s="3" t="s">
        <v>6015</v>
      </c>
      <c r="D5752" s="6">
        <v>30964.7</v>
      </c>
      <c r="E5752" s="6">
        <v>30964.7</v>
      </c>
      <c r="F5752" s="6">
        <f>E5752*0.05</f>
        <v>1548.2350000000001</v>
      </c>
      <c r="G5752" s="5"/>
      <c r="H5752" s="31">
        <f>D5752-F5752</f>
        <v>29416.465</v>
      </c>
      <c r="I5752" s="6">
        <f>+I5751+G5752-H5752</f>
        <v>2305660.8890000004</v>
      </c>
      <c r="J5752" s="3" t="s">
        <v>6132</v>
      </c>
      <c r="K5752" s="34" t="s">
        <v>5606</v>
      </c>
    </row>
    <row r="5753" spans="1:11" x14ac:dyDescent="0.2">
      <c r="A5753" s="53">
        <v>44005</v>
      </c>
      <c r="B5753" s="7">
        <v>400000160</v>
      </c>
      <c r="C5753" s="3" t="s">
        <v>6097</v>
      </c>
      <c r="D5753" s="6"/>
      <c r="E5753" s="6"/>
      <c r="F5753" s="6">
        <f>E5753*0.05</f>
        <v>0</v>
      </c>
      <c r="G5753" s="31">
        <v>442555.96</v>
      </c>
      <c r="H5753" s="31">
        <f>D5753-F5753</f>
        <v>0</v>
      </c>
      <c r="I5753" s="6">
        <f>+I5752+G5753-H5753</f>
        <v>2748216.8490000004</v>
      </c>
      <c r="J5753" s="3"/>
      <c r="K5753" s="34" t="s">
        <v>5764</v>
      </c>
    </row>
    <row r="5754" spans="1:11" x14ac:dyDescent="0.2">
      <c r="A5754" s="53">
        <v>44006</v>
      </c>
      <c r="B5754" s="7">
        <v>21405173779</v>
      </c>
      <c r="C5754" s="3" t="s">
        <v>5550</v>
      </c>
      <c r="D5754" s="31">
        <v>53009.74</v>
      </c>
      <c r="E5754" s="5">
        <v>53009.74</v>
      </c>
      <c r="F5754" s="6">
        <f>E5754*0.05</f>
        <v>2650.4870000000001</v>
      </c>
      <c r="G5754" s="5"/>
      <c r="H5754" s="31">
        <f>D5754-F5754</f>
        <v>50359.252999999997</v>
      </c>
      <c r="I5754" s="6">
        <f>+I5753+G5754-H5754</f>
        <v>2697857.5960000004</v>
      </c>
      <c r="J5754" s="3" t="s">
        <v>5661</v>
      </c>
      <c r="K5754" s="34" t="s">
        <v>5606</v>
      </c>
    </row>
    <row r="5755" spans="1:11" x14ac:dyDescent="0.2">
      <c r="A5755" s="53">
        <v>44007</v>
      </c>
      <c r="B5755" s="7">
        <v>9833</v>
      </c>
      <c r="C5755" s="3" t="s">
        <v>5898</v>
      </c>
      <c r="D5755" s="6">
        <v>1200</v>
      </c>
      <c r="E5755" s="6"/>
      <c r="F5755" s="6">
        <f>E5755*0.05</f>
        <v>0</v>
      </c>
      <c r="G5755" s="5"/>
      <c r="H5755" s="31">
        <f>D5755-F5755</f>
        <v>1200</v>
      </c>
      <c r="I5755" s="6">
        <f>+I5754+G5755-H5755</f>
        <v>2696657.5960000004</v>
      </c>
      <c r="J5755" s="3" t="s">
        <v>6130</v>
      </c>
      <c r="K5755" s="34" t="s">
        <v>5606</v>
      </c>
    </row>
    <row r="5756" spans="1:11" x14ac:dyDescent="0.2">
      <c r="A5756" s="53">
        <v>44007</v>
      </c>
      <c r="B5756" s="7">
        <v>9834</v>
      </c>
      <c r="C5756" s="3" t="s">
        <v>6131</v>
      </c>
      <c r="D5756" s="6">
        <v>1000</v>
      </c>
      <c r="E5756" s="6"/>
      <c r="F5756" s="6">
        <f>E5756*0.05</f>
        <v>0</v>
      </c>
      <c r="G5756" s="5"/>
      <c r="H5756" s="31">
        <f>D5756-F5756</f>
        <v>1000</v>
      </c>
      <c r="I5756" s="6">
        <f>+I5755+G5756-H5756</f>
        <v>2695657.5960000004</v>
      </c>
      <c r="J5756" s="3" t="s">
        <v>6130</v>
      </c>
      <c r="K5756" s="34" t="s">
        <v>5606</v>
      </c>
    </row>
    <row r="5757" spans="1:11" x14ac:dyDescent="0.2">
      <c r="A5757" s="53">
        <v>44007</v>
      </c>
      <c r="B5757" s="7">
        <v>214143254</v>
      </c>
      <c r="C5757" s="3" t="s">
        <v>2921</v>
      </c>
      <c r="D5757" s="31">
        <v>106104</v>
      </c>
      <c r="E5757" s="6">
        <v>103800</v>
      </c>
      <c r="F5757" s="6">
        <f>E5757*0.05</f>
        <v>5190</v>
      </c>
      <c r="G5757" s="5"/>
      <c r="H5757" s="31">
        <f>D5757-F5757</f>
        <v>100914</v>
      </c>
      <c r="I5757" s="6">
        <f>+I5756+G5757-H5757</f>
        <v>2594743.5960000004</v>
      </c>
      <c r="J5757" s="3" t="s">
        <v>6036</v>
      </c>
      <c r="K5757" s="34" t="s">
        <v>5606</v>
      </c>
    </row>
    <row r="5758" spans="1:11" x14ac:dyDescent="0.2">
      <c r="A5758" s="53">
        <v>44007</v>
      </c>
      <c r="B5758" s="7">
        <v>214143576</v>
      </c>
      <c r="C5758" s="3" t="s">
        <v>6037</v>
      </c>
      <c r="D5758" s="31">
        <v>204245</v>
      </c>
      <c r="E5758" s="6">
        <v>204245</v>
      </c>
      <c r="F5758" s="6">
        <f>E5758*0.05</f>
        <v>10212.25</v>
      </c>
      <c r="G5758" s="5"/>
      <c r="H5758" s="31">
        <f>D5758-F5758</f>
        <v>194032.75</v>
      </c>
      <c r="I5758" s="6">
        <f>+I5757+G5758-H5758</f>
        <v>2400710.8460000004</v>
      </c>
      <c r="J5758" s="3" t="s">
        <v>6129</v>
      </c>
      <c r="K5758" s="34" t="s">
        <v>5606</v>
      </c>
    </row>
    <row r="5759" spans="1:11" x14ac:dyDescent="0.2">
      <c r="A5759" s="53">
        <v>44008</v>
      </c>
      <c r="B5759" s="7">
        <v>214174806</v>
      </c>
      <c r="C5759" s="3" t="s">
        <v>1450</v>
      </c>
      <c r="D5759" s="31">
        <v>2781.16</v>
      </c>
      <c r="E5759" s="6"/>
      <c r="F5759" s="6">
        <f>E5759*0.05</f>
        <v>0</v>
      </c>
      <c r="G5759" s="5"/>
      <c r="H5759" s="31">
        <f>D5759-F5759</f>
        <v>2781.16</v>
      </c>
      <c r="I5759" s="6">
        <f>+I5758+G5759-H5759</f>
        <v>2397929.6860000002</v>
      </c>
      <c r="J5759" s="3" t="s">
        <v>6128</v>
      </c>
      <c r="K5759" s="34" t="s">
        <v>5606</v>
      </c>
    </row>
    <row r="5760" spans="1:11" x14ac:dyDescent="0.2">
      <c r="A5760" s="53">
        <v>44008</v>
      </c>
      <c r="B5760" s="7">
        <v>9835</v>
      </c>
      <c r="C5760" s="3" t="s">
        <v>6013</v>
      </c>
      <c r="D5760" s="5">
        <v>3800</v>
      </c>
      <c r="E5760" s="6">
        <v>3800</v>
      </c>
      <c r="F5760" s="6">
        <v>380</v>
      </c>
      <c r="G5760" s="5"/>
      <c r="H5760" s="31">
        <f>D5760-F5760</f>
        <v>3420</v>
      </c>
      <c r="I5760" s="6">
        <f>+I5759+G5760-H5760</f>
        <v>2394509.6860000002</v>
      </c>
      <c r="J5760" s="3" t="s">
        <v>6127</v>
      </c>
      <c r="K5760" s="34" t="s">
        <v>5606</v>
      </c>
    </row>
    <row r="5761" spans="1:11" x14ac:dyDescent="0.2">
      <c r="A5761" s="53">
        <v>44011</v>
      </c>
      <c r="B5761" s="7">
        <v>214255602</v>
      </c>
      <c r="C5761" s="3" t="s">
        <v>71</v>
      </c>
      <c r="D5761" s="31">
        <f>110693.06-0.95</f>
        <v>110692.11</v>
      </c>
      <c r="E5761" s="6">
        <v>110053.44</v>
      </c>
      <c r="F5761" s="6">
        <f>E5761*0.05</f>
        <v>5502.6720000000005</v>
      </c>
      <c r="G5761" s="5"/>
      <c r="H5761" s="31">
        <f>D5761-F5761</f>
        <v>105189.43799999999</v>
      </c>
      <c r="I5761" s="6">
        <f>+I5760+G5761-H5761</f>
        <v>2289320.2480000001</v>
      </c>
      <c r="J5761" s="3" t="s">
        <v>6036</v>
      </c>
      <c r="K5761" s="34" t="s">
        <v>5606</v>
      </c>
    </row>
    <row r="5762" spans="1:11" x14ac:dyDescent="0.2">
      <c r="A5762" s="53">
        <v>44012</v>
      </c>
      <c r="B5762" s="7">
        <v>214433870</v>
      </c>
      <c r="C5762" s="3" t="s">
        <v>3301</v>
      </c>
      <c r="D5762" s="31">
        <v>75140</v>
      </c>
      <c r="E5762" s="6">
        <v>75140</v>
      </c>
      <c r="F5762" s="6">
        <f>E5762*0.05</f>
        <v>3757</v>
      </c>
      <c r="G5762" s="5"/>
      <c r="H5762" s="31">
        <f>D5762-F5762</f>
        <v>71383</v>
      </c>
      <c r="I5762" s="6">
        <f>+I5761+G5762-H5762</f>
        <v>2217937.2480000001</v>
      </c>
      <c r="J5762" s="3" t="s">
        <v>6126</v>
      </c>
      <c r="K5762" s="34" t="s">
        <v>5606</v>
      </c>
    </row>
    <row r="5763" spans="1:11" x14ac:dyDescent="0.2">
      <c r="A5763" s="53">
        <v>44012</v>
      </c>
      <c r="B5763" s="7">
        <v>214434146</v>
      </c>
      <c r="C5763" s="3" t="s">
        <v>5984</v>
      </c>
      <c r="D5763" s="31">
        <v>16720</v>
      </c>
      <c r="E5763" s="6">
        <v>16720</v>
      </c>
      <c r="F5763" s="6">
        <v>1672</v>
      </c>
      <c r="G5763" s="5"/>
      <c r="H5763" s="31">
        <f>D5763-F5763</f>
        <v>15048</v>
      </c>
      <c r="I5763" s="6">
        <f>+I5762+G5763-H5763</f>
        <v>2202889.2480000001</v>
      </c>
      <c r="J5763" s="3" t="s">
        <v>6125</v>
      </c>
      <c r="K5763" s="34" t="s">
        <v>5606</v>
      </c>
    </row>
    <row r="5764" spans="1:11" x14ac:dyDescent="0.2">
      <c r="A5764" s="53">
        <v>44012</v>
      </c>
      <c r="B5764" s="7">
        <v>9836</v>
      </c>
      <c r="C5764" s="3" t="s">
        <v>6039</v>
      </c>
      <c r="D5764" s="5">
        <v>7105.5</v>
      </c>
      <c r="E5764" s="6">
        <v>7105.5</v>
      </c>
      <c r="F5764" s="6">
        <v>710.55</v>
      </c>
      <c r="G5764" s="5"/>
      <c r="H5764" s="5">
        <f>D5764-F5764</f>
        <v>6394.95</v>
      </c>
      <c r="I5764" s="6">
        <f>+I5763+G5764-H5764</f>
        <v>2196494.298</v>
      </c>
      <c r="J5764" s="3" t="s">
        <v>6124</v>
      </c>
      <c r="K5764" s="34" t="s">
        <v>5606</v>
      </c>
    </row>
    <row r="5765" spans="1:11" x14ac:dyDescent="0.2">
      <c r="A5765" s="53">
        <v>44012</v>
      </c>
      <c r="B5765" s="7">
        <v>9837</v>
      </c>
      <c r="C5765" s="20" t="s">
        <v>418</v>
      </c>
      <c r="D5765" s="6">
        <v>2100</v>
      </c>
      <c r="E5765" s="6"/>
      <c r="F5765" s="6">
        <f>E5765*0.05</f>
        <v>0</v>
      </c>
      <c r="G5765" s="5"/>
      <c r="H5765" s="5">
        <f>D5765-F5765</f>
        <v>2100</v>
      </c>
      <c r="I5765" s="6">
        <f>+I5764+G5765-H5765</f>
        <v>2194394.298</v>
      </c>
      <c r="J5765" s="8" t="s">
        <v>6123</v>
      </c>
      <c r="K5765" s="34" t="s">
        <v>5606</v>
      </c>
    </row>
    <row r="5766" spans="1:11" x14ac:dyDescent="0.2">
      <c r="A5766" s="53">
        <v>44012</v>
      </c>
      <c r="B5766" s="7">
        <v>9838</v>
      </c>
      <c r="C5766" s="20" t="s">
        <v>5725</v>
      </c>
      <c r="D5766" s="31">
        <v>17000</v>
      </c>
      <c r="E5766" s="6"/>
      <c r="F5766" s="6">
        <f>E5766*0.05</f>
        <v>0</v>
      </c>
      <c r="G5766" s="5"/>
      <c r="H5766" s="5">
        <f>D5766-F5766</f>
        <v>17000</v>
      </c>
      <c r="I5766" s="4">
        <f>+I5765+G5766-H5766</f>
        <v>2177394.298</v>
      </c>
      <c r="J5766" s="3" t="s">
        <v>6122</v>
      </c>
      <c r="K5766" s="34" t="s">
        <v>5606</v>
      </c>
    </row>
    <row r="5767" spans="1:11" x14ac:dyDescent="0.2">
      <c r="A5767" s="53">
        <v>44012</v>
      </c>
      <c r="B5767" s="7">
        <v>9839</v>
      </c>
      <c r="C5767" s="19" t="s">
        <v>5993</v>
      </c>
      <c r="D5767" s="31">
        <v>10500</v>
      </c>
      <c r="E5767" s="6">
        <v>10500</v>
      </c>
      <c r="F5767" s="6">
        <v>1050</v>
      </c>
      <c r="G5767" s="5"/>
      <c r="H5767" s="5">
        <f>D5767-F5767</f>
        <v>9450</v>
      </c>
      <c r="I5767" s="6">
        <f>+I5766+G5767-H5767</f>
        <v>2167944.298</v>
      </c>
      <c r="J5767" s="3" t="s">
        <v>6121</v>
      </c>
      <c r="K5767" s="34" t="s">
        <v>5606</v>
      </c>
    </row>
    <row r="5768" spans="1:11" x14ac:dyDescent="0.2">
      <c r="A5768" s="53">
        <v>44012</v>
      </c>
      <c r="B5768" s="7">
        <v>4000000008</v>
      </c>
      <c r="C5768" s="3" t="s">
        <v>5653</v>
      </c>
      <c r="D5768" s="101">
        <v>59600</v>
      </c>
      <c r="E5768" s="101"/>
      <c r="F5768" s="6">
        <f>E5768*0.05</f>
        <v>0</v>
      </c>
      <c r="G5768" s="5"/>
      <c r="H5768" s="31">
        <f>D5768-F5768</f>
        <v>59600</v>
      </c>
      <c r="I5768" s="6">
        <f>+I5767+G5768-H5768</f>
        <v>2108344.298</v>
      </c>
      <c r="J5768" s="3"/>
      <c r="K5768" s="34" t="s">
        <v>5606</v>
      </c>
    </row>
    <row r="5769" spans="1:11" x14ac:dyDescent="0.2">
      <c r="A5769" s="53">
        <v>44012</v>
      </c>
      <c r="B5769" s="7">
        <v>400000018</v>
      </c>
      <c r="C5769" s="3" t="s">
        <v>5653</v>
      </c>
      <c r="D5769" s="101">
        <v>149219</v>
      </c>
      <c r="E5769" s="101"/>
      <c r="F5769" s="6">
        <f>E5769*0.05</f>
        <v>0</v>
      </c>
      <c r="G5769" s="5"/>
      <c r="H5769" s="31">
        <f>D5769-F5769</f>
        <v>149219</v>
      </c>
      <c r="I5769" s="6">
        <f>+I5768+G5769-H5769</f>
        <v>1959125.298</v>
      </c>
      <c r="J5769" s="3"/>
      <c r="K5769" s="34" t="s">
        <v>5606</v>
      </c>
    </row>
    <row r="5770" spans="1:11" x14ac:dyDescent="0.2">
      <c r="A5770" s="53">
        <v>44012</v>
      </c>
      <c r="B5770" s="7">
        <v>40000000004</v>
      </c>
      <c r="C5770" s="3" t="s">
        <v>5653</v>
      </c>
      <c r="D5770" s="101">
        <v>4081</v>
      </c>
      <c r="E5770" s="3"/>
      <c r="F5770" s="6">
        <f>E5770*0.05</f>
        <v>0</v>
      </c>
      <c r="G5770" s="5"/>
      <c r="H5770" s="31">
        <f>D5770-F5770</f>
        <v>4081</v>
      </c>
      <c r="I5770" s="6">
        <f>+I5769+G5770-H5770</f>
        <v>1955044.298</v>
      </c>
      <c r="J5770" s="3"/>
      <c r="K5770" s="34" t="s">
        <v>5606</v>
      </c>
    </row>
    <row r="5771" spans="1:11" x14ac:dyDescent="0.2">
      <c r="A5771" s="53">
        <v>44012</v>
      </c>
      <c r="B5771" s="7">
        <v>4000000014</v>
      </c>
      <c r="C5771" s="3" t="s">
        <v>5653</v>
      </c>
      <c r="D5771" s="101">
        <v>118700</v>
      </c>
      <c r="E5771" s="3"/>
      <c r="F5771" s="6">
        <f>E5771*0.05</f>
        <v>0</v>
      </c>
      <c r="G5771" s="5"/>
      <c r="H5771" s="31">
        <f>D5771-F5771</f>
        <v>118700</v>
      </c>
      <c r="I5771" s="6">
        <f>+I5770+G5771-H5771</f>
        <v>1836344.298</v>
      </c>
      <c r="J5771" s="3"/>
      <c r="K5771" s="34" t="s">
        <v>5606</v>
      </c>
    </row>
    <row r="5772" spans="1:11" x14ac:dyDescent="0.2">
      <c r="A5772" s="53"/>
      <c r="B5772" s="7"/>
      <c r="C5772" s="3" t="s">
        <v>6120</v>
      </c>
      <c r="D5772" s="101"/>
      <c r="E5772" s="3"/>
      <c r="F5772" s="6">
        <f>E5772*0.05</f>
        <v>0</v>
      </c>
      <c r="G5772" s="5">
        <v>38693.620000000003</v>
      </c>
      <c r="H5772" s="31">
        <f>D5772-F5772</f>
        <v>0</v>
      </c>
      <c r="I5772" s="6">
        <f>+I5771+G5772-H5772</f>
        <v>1875037.9180000001</v>
      </c>
      <c r="J5772" s="3"/>
      <c r="K5772" s="34"/>
    </row>
    <row r="5773" spans="1:11" x14ac:dyDescent="0.2">
      <c r="A5773" s="96"/>
      <c r="B5773" s="7"/>
      <c r="C5773" s="3" t="s">
        <v>5235</v>
      </c>
      <c r="D5773" s="101">
        <v>54593.97</v>
      </c>
      <c r="E5773" s="3"/>
      <c r="F5773" s="6">
        <f>E5773*0.05</f>
        <v>0</v>
      </c>
      <c r="G5773" s="5"/>
      <c r="H5773" s="31">
        <f>D5773-F5773</f>
        <v>54593.97</v>
      </c>
      <c r="I5773" s="6">
        <f>+I5772+G5773-H5773</f>
        <v>1820443.9480000001</v>
      </c>
      <c r="J5773" s="3"/>
      <c r="K5773" s="7"/>
    </row>
    <row r="5774" spans="1:11" x14ac:dyDescent="0.2">
      <c r="A5774" s="96"/>
      <c r="B5774" s="7"/>
      <c r="C5774" s="87" t="s">
        <v>6119</v>
      </c>
      <c r="D5774" s="101"/>
      <c r="E5774" s="3"/>
      <c r="F5774" s="6">
        <f>E5774*0.05</f>
        <v>0</v>
      </c>
      <c r="G5774" s="5"/>
      <c r="H5774" s="31">
        <f>D5774-F5774</f>
        <v>0</v>
      </c>
      <c r="I5774" s="13">
        <f>+I5773+G5774-H5774</f>
        <v>1820443.9480000001</v>
      </c>
      <c r="J5774" s="3"/>
      <c r="K5774" s="7"/>
    </row>
    <row r="5775" spans="1:11" x14ac:dyDescent="0.2">
      <c r="A5775" s="53">
        <v>44013</v>
      </c>
      <c r="B5775" s="7">
        <v>214478144</v>
      </c>
      <c r="C5775" s="20" t="s">
        <v>6118</v>
      </c>
      <c r="D5775" s="101">
        <v>7229.9</v>
      </c>
      <c r="E5775" s="101">
        <v>7229.96</v>
      </c>
      <c r="F5775" s="6">
        <f>E5775*0.05</f>
        <v>361.49800000000005</v>
      </c>
      <c r="G5775" s="5"/>
      <c r="H5775" s="31">
        <f>D5775-F5775</f>
        <v>6868.402</v>
      </c>
      <c r="I5775" s="6">
        <f>+I5774+G5775-H5775</f>
        <v>1813575.5460000001</v>
      </c>
      <c r="J5775" s="8" t="s">
        <v>6117</v>
      </c>
      <c r="K5775" s="34" t="s">
        <v>5606</v>
      </c>
    </row>
    <row r="5776" spans="1:11" x14ac:dyDescent="0.2">
      <c r="A5776" s="53">
        <v>44013</v>
      </c>
      <c r="B5776" s="7">
        <v>214484229</v>
      </c>
      <c r="C5776" s="3" t="s">
        <v>5550</v>
      </c>
      <c r="D5776" s="101">
        <v>15000</v>
      </c>
      <c r="E5776" s="101">
        <v>15000</v>
      </c>
      <c r="F5776" s="6">
        <f>E5776*0.05</f>
        <v>750</v>
      </c>
      <c r="G5776" s="5"/>
      <c r="H5776" s="31">
        <f>D5776-F5776</f>
        <v>14250</v>
      </c>
      <c r="I5776" s="6">
        <f>+I5775+G5776-H5776</f>
        <v>1799325.5460000001</v>
      </c>
      <c r="J5776" s="8" t="s">
        <v>5951</v>
      </c>
      <c r="K5776" s="34" t="s">
        <v>5606</v>
      </c>
    </row>
    <row r="5777" spans="1:11" x14ac:dyDescent="0.2">
      <c r="A5777" s="53">
        <v>44014</v>
      </c>
      <c r="B5777" s="7">
        <v>400000150</v>
      </c>
      <c r="C5777" s="3" t="s">
        <v>6035</v>
      </c>
      <c r="D5777" s="101"/>
      <c r="E5777" s="101"/>
      <c r="F5777" s="6">
        <f>E5777*0.05</f>
        <v>0</v>
      </c>
      <c r="G5777" s="5">
        <v>1014304.93</v>
      </c>
      <c r="H5777" s="5">
        <f>D5777-F5777</f>
        <v>0</v>
      </c>
      <c r="I5777" s="6">
        <f>+I5776+G5777-H5777</f>
        <v>2813630.4760000003</v>
      </c>
      <c r="J5777" s="8"/>
      <c r="K5777" s="34" t="s">
        <v>5764</v>
      </c>
    </row>
    <row r="5778" spans="1:11" x14ac:dyDescent="0.2">
      <c r="A5778" s="53">
        <v>44015</v>
      </c>
      <c r="B5778" s="7">
        <v>214596297</v>
      </c>
      <c r="C5778" s="8" t="s">
        <v>4146</v>
      </c>
      <c r="D5778" s="6">
        <v>195630</v>
      </c>
      <c r="E5778" s="6">
        <v>195630</v>
      </c>
      <c r="F5778" s="5">
        <f>E5778*0.05</f>
        <v>9781.5</v>
      </c>
      <c r="G5778" s="5"/>
      <c r="H5778" s="31">
        <f>D5778-F5778</f>
        <v>185848.5</v>
      </c>
      <c r="I5778" s="6">
        <f>+I5777+G5778-H5778</f>
        <v>2627781.9760000003</v>
      </c>
      <c r="J5778" s="8" t="s">
        <v>5951</v>
      </c>
      <c r="K5778" s="34" t="s">
        <v>5606</v>
      </c>
    </row>
    <row r="5779" spans="1:11" x14ac:dyDescent="0.2">
      <c r="A5779" s="53">
        <v>44015</v>
      </c>
      <c r="B5779" s="7">
        <v>214596432</v>
      </c>
      <c r="C5779" s="8" t="s">
        <v>6116</v>
      </c>
      <c r="D5779" s="6">
        <v>50000</v>
      </c>
      <c r="E5779" s="6">
        <v>39880.339999999997</v>
      </c>
      <c r="F5779" s="31">
        <f>E5779*0.05</f>
        <v>1994.0169999999998</v>
      </c>
      <c r="G5779" s="5"/>
      <c r="H5779" s="31">
        <f>D5779-F5779</f>
        <v>48005.983</v>
      </c>
      <c r="I5779" s="6">
        <f>+I5778+G5779-H5779</f>
        <v>2579775.9930000002</v>
      </c>
      <c r="J5779" s="8" t="s">
        <v>6004</v>
      </c>
      <c r="K5779" s="34" t="s">
        <v>5606</v>
      </c>
    </row>
    <row r="5780" spans="1:11" x14ac:dyDescent="0.2">
      <c r="A5780" s="53">
        <v>44015</v>
      </c>
      <c r="B5780" s="7">
        <v>214614665</v>
      </c>
      <c r="C5780" s="3" t="s">
        <v>5367</v>
      </c>
      <c r="D5780" s="6">
        <v>15042.8</v>
      </c>
      <c r="E5780" s="6">
        <v>15042.8</v>
      </c>
      <c r="F5780" s="5">
        <f>E5780*0.05</f>
        <v>752.14</v>
      </c>
      <c r="G5780" s="5"/>
      <c r="H5780" s="31">
        <f>D5780-F5780</f>
        <v>14290.66</v>
      </c>
      <c r="I5780" s="6">
        <f>+I5779+G5780-H5780</f>
        <v>2565485.3330000001</v>
      </c>
      <c r="J5780" s="3" t="s">
        <v>6115</v>
      </c>
      <c r="K5780" s="34" t="s">
        <v>5606</v>
      </c>
    </row>
    <row r="5781" spans="1:11" x14ac:dyDescent="0.2">
      <c r="A5781" s="94">
        <v>44015</v>
      </c>
      <c r="B5781" s="18">
        <v>214617132</v>
      </c>
      <c r="C5781" s="93" t="s">
        <v>582</v>
      </c>
      <c r="D5781" s="74">
        <v>23600</v>
      </c>
      <c r="E5781" s="6">
        <v>20000</v>
      </c>
      <c r="F5781" s="5">
        <f>E5781*0.05</f>
        <v>1000</v>
      </c>
      <c r="G5781" s="5"/>
      <c r="H5781" s="31">
        <f>D5781-F5781</f>
        <v>22600</v>
      </c>
      <c r="I5781" s="6">
        <f>+I5780+G5781-H5781</f>
        <v>2542885.3330000001</v>
      </c>
      <c r="J5781" s="3" t="s">
        <v>6114</v>
      </c>
      <c r="K5781" s="34" t="s">
        <v>5606</v>
      </c>
    </row>
    <row r="5782" spans="1:11" x14ac:dyDescent="0.2">
      <c r="A5782" s="53">
        <v>44015</v>
      </c>
      <c r="B5782" s="7">
        <v>214617256</v>
      </c>
      <c r="C5782" s="3" t="s">
        <v>5902</v>
      </c>
      <c r="D5782" s="6">
        <v>7000</v>
      </c>
      <c r="E5782" s="6">
        <v>7000</v>
      </c>
      <c r="F5782" s="5">
        <v>700</v>
      </c>
      <c r="G5782" s="5"/>
      <c r="H5782" s="31">
        <f>D5782-F5782</f>
        <v>6300</v>
      </c>
      <c r="I5782" s="6">
        <f>+I5781+G5782-H5782</f>
        <v>2536585.3330000001</v>
      </c>
      <c r="J5782" s="3" t="s">
        <v>6113</v>
      </c>
      <c r="K5782" s="34" t="s">
        <v>5606</v>
      </c>
    </row>
    <row r="5783" spans="1:11" x14ac:dyDescent="0.2">
      <c r="A5783" s="53">
        <v>44015</v>
      </c>
      <c r="B5783" s="7">
        <v>214625818</v>
      </c>
      <c r="C5783" s="8" t="s">
        <v>5858</v>
      </c>
      <c r="D5783" s="6">
        <f>92552.63+7597.79</f>
        <v>100150.42</v>
      </c>
      <c r="E5783" s="6">
        <v>92552.63</v>
      </c>
      <c r="F5783" s="5">
        <f>E5783*0.05</f>
        <v>4627.6315000000004</v>
      </c>
      <c r="G5783" s="5"/>
      <c r="H5783" s="31">
        <f>D5783-F5783</f>
        <v>95522.788499999995</v>
      </c>
      <c r="I5783" s="6">
        <f>+I5782+G5783-H5783</f>
        <v>2441062.5445000003</v>
      </c>
      <c r="J5783" s="8" t="s">
        <v>6085</v>
      </c>
      <c r="K5783" s="34" t="s">
        <v>5606</v>
      </c>
    </row>
    <row r="5784" spans="1:11" x14ac:dyDescent="0.2">
      <c r="A5784" s="94">
        <v>44015</v>
      </c>
      <c r="B5784" s="18">
        <v>400000161</v>
      </c>
      <c r="C5784" s="97" t="s">
        <v>6112</v>
      </c>
      <c r="D5784" s="74">
        <v>248496</v>
      </c>
      <c r="E5784" s="6"/>
      <c r="F5784" s="5">
        <f>E5784*0.05</f>
        <v>0</v>
      </c>
      <c r="G5784" s="5"/>
      <c r="H5784" s="31">
        <f>D5784-F5784</f>
        <v>248496</v>
      </c>
      <c r="I5784" s="6">
        <f>+I5783+G5784-H5784</f>
        <v>2192566.5445000003</v>
      </c>
      <c r="J5784" s="3"/>
      <c r="K5784" s="34" t="s">
        <v>5606</v>
      </c>
    </row>
    <row r="5785" spans="1:11" x14ac:dyDescent="0.2">
      <c r="A5785" s="94">
        <v>44018</v>
      </c>
      <c r="B5785" s="18">
        <v>214727113</v>
      </c>
      <c r="C5785" s="97" t="s">
        <v>5550</v>
      </c>
      <c r="D5785" s="74">
        <v>1668.8</v>
      </c>
      <c r="E5785" s="6">
        <v>1668.8</v>
      </c>
      <c r="F5785" s="5">
        <f>E5785*0.05</f>
        <v>83.44</v>
      </c>
      <c r="G5785" s="5"/>
      <c r="H5785" s="31">
        <f>D5785-F5785</f>
        <v>1585.36</v>
      </c>
      <c r="I5785" s="6">
        <f>+I5784+G5785-H5785</f>
        <v>2190981.1845000004</v>
      </c>
      <c r="J5785" s="8" t="s">
        <v>5965</v>
      </c>
      <c r="K5785" s="34" t="s">
        <v>5606</v>
      </c>
    </row>
    <row r="5786" spans="1:11" x14ac:dyDescent="0.2">
      <c r="A5786" s="53">
        <v>44018</v>
      </c>
      <c r="B5786" s="7">
        <v>214727204</v>
      </c>
      <c r="C5786" s="8" t="s">
        <v>5550</v>
      </c>
      <c r="D5786" s="6">
        <v>2880</v>
      </c>
      <c r="E5786" s="6">
        <v>2880</v>
      </c>
      <c r="F5786" s="5">
        <f>E5786*0.05</f>
        <v>144</v>
      </c>
      <c r="G5786" s="5"/>
      <c r="H5786" s="31">
        <f>D5786-F5786</f>
        <v>2736</v>
      </c>
      <c r="I5786" s="6">
        <f>+I5785+G5786-H5786</f>
        <v>2188245.1845000004</v>
      </c>
      <c r="J5786" s="8" t="s">
        <v>6111</v>
      </c>
      <c r="K5786" s="34" t="s">
        <v>5606</v>
      </c>
    </row>
    <row r="5787" spans="1:11" x14ac:dyDescent="0.2">
      <c r="A5787" s="53">
        <v>44018</v>
      </c>
      <c r="B5787" s="7">
        <v>214728003</v>
      </c>
      <c r="C5787" s="8" t="s">
        <v>6110</v>
      </c>
      <c r="D5787" s="31">
        <v>40636.25</v>
      </c>
      <c r="E5787" s="31"/>
      <c r="F5787" s="5">
        <f>E5787*0.05</f>
        <v>0</v>
      </c>
      <c r="G5787" s="5"/>
      <c r="H5787" s="31">
        <f>D5787-F5787</f>
        <v>40636.25</v>
      </c>
      <c r="I5787" s="6">
        <f>+I5786+G5787-H5787</f>
        <v>2147608.9345000004</v>
      </c>
      <c r="J5787" s="8" t="s">
        <v>6109</v>
      </c>
      <c r="K5787" s="34" t="s">
        <v>5606</v>
      </c>
    </row>
    <row r="5788" spans="1:11" x14ac:dyDescent="0.2">
      <c r="A5788" s="53">
        <v>44019</v>
      </c>
      <c r="B5788" s="7">
        <v>214785466</v>
      </c>
      <c r="C5788" s="8" t="s">
        <v>5550</v>
      </c>
      <c r="D5788" s="6">
        <v>2708.1</v>
      </c>
      <c r="E5788" s="6">
        <v>2708.1</v>
      </c>
      <c r="F5788" s="5">
        <f>E5788*0.05</f>
        <v>135.405</v>
      </c>
      <c r="G5788" s="5"/>
      <c r="H5788" s="31">
        <f>D5788-F5788</f>
        <v>2572.6949999999997</v>
      </c>
      <c r="I5788" s="6">
        <f>+I5787+G5788-H5788</f>
        <v>2145036.2395000006</v>
      </c>
      <c r="J5788" s="8" t="s">
        <v>5965</v>
      </c>
      <c r="K5788" s="34" t="s">
        <v>5606</v>
      </c>
    </row>
    <row r="5789" spans="1:11" x14ac:dyDescent="0.2">
      <c r="A5789" s="100" t="s">
        <v>6108</v>
      </c>
      <c r="B5789" s="18">
        <v>214785473</v>
      </c>
      <c r="C5789" s="97" t="s">
        <v>5550</v>
      </c>
      <c r="D5789" s="74">
        <v>2708.1</v>
      </c>
      <c r="E5789" s="6">
        <v>2708.1</v>
      </c>
      <c r="F5789" s="5">
        <f>E5789*0.05</f>
        <v>135.405</v>
      </c>
      <c r="G5789" s="5"/>
      <c r="H5789" s="31">
        <f>D5789-F5789</f>
        <v>2572.6949999999997</v>
      </c>
      <c r="I5789" s="6">
        <f>+I5788+G5789-H5789</f>
        <v>2142463.5445000008</v>
      </c>
      <c r="J5789" s="8" t="s">
        <v>5965</v>
      </c>
      <c r="K5789" s="34" t="s">
        <v>5606</v>
      </c>
    </row>
    <row r="5790" spans="1:11" x14ac:dyDescent="0.2">
      <c r="A5790" s="53">
        <v>44020</v>
      </c>
      <c r="B5790" s="7">
        <v>214828568</v>
      </c>
      <c r="C5790" s="8" t="s">
        <v>5550</v>
      </c>
      <c r="D5790" s="6">
        <v>22958.6</v>
      </c>
      <c r="E5790" s="6">
        <v>22958.6</v>
      </c>
      <c r="F5790" s="5">
        <f>E5790*0.05</f>
        <v>1147.93</v>
      </c>
      <c r="G5790" s="6"/>
      <c r="H5790" s="31">
        <f>D5790-F5790</f>
        <v>21810.67</v>
      </c>
      <c r="I5790" s="6">
        <f>+I5789+G5790-H5790</f>
        <v>2120652.8745000008</v>
      </c>
      <c r="J5790" s="8" t="s">
        <v>5965</v>
      </c>
      <c r="K5790" s="34" t="s">
        <v>5606</v>
      </c>
    </row>
    <row r="5791" spans="1:11" x14ac:dyDescent="0.2">
      <c r="A5791" s="53">
        <v>44021</v>
      </c>
      <c r="B5791" s="7">
        <v>214881091</v>
      </c>
      <c r="C5791" s="8" t="s">
        <v>71</v>
      </c>
      <c r="D5791" s="6">
        <f>65164.44+929.6</f>
        <v>66094.040000000008</v>
      </c>
      <c r="E5791" s="6">
        <v>65164.44</v>
      </c>
      <c r="F5791" s="5">
        <f>E5791*0.05</f>
        <v>3258.2220000000002</v>
      </c>
      <c r="G5791" s="6"/>
      <c r="H5791" s="31">
        <f>D5791-F5791</f>
        <v>62835.818000000007</v>
      </c>
      <c r="I5791" s="6">
        <f>+I5790+G5791-H5791</f>
        <v>2057817.0565000009</v>
      </c>
      <c r="J5791" s="8" t="s">
        <v>5964</v>
      </c>
      <c r="K5791" s="34" t="s">
        <v>5606</v>
      </c>
    </row>
    <row r="5792" spans="1:11" x14ac:dyDescent="0.2">
      <c r="A5792" s="53">
        <v>44021</v>
      </c>
      <c r="B5792" s="7">
        <v>214881261</v>
      </c>
      <c r="C5792" s="8" t="s">
        <v>2921</v>
      </c>
      <c r="D5792" s="6">
        <v>159000</v>
      </c>
      <c r="E5792" s="6">
        <v>159000</v>
      </c>
      <c r="F5792" s="5">
        <f>E5792*0.05</f>
        <v>7950</v>
      </c>
      <c r="G5792" s="6"/>
      <c r="H5792" s="31">
        <f>D5792-F5792</f>
        <v>151050</v>
      </c>
      <c r="I5792" s="6">
        <f>+I5791+G5792-H5792</f>
        <v>1906767.0565000009</v>
      </c>
      <c r="J5792" s="8" t="s">
        <v>5964</v>
      </c>
      <c r="K5792" s="34" t="s">
        <v>5606</v>
      </c>
    </row>
    <row r="5793" spans="1:11" x14ac:dyDescent="0.2">
      <c r="A5793" s="53">
        <v>44021</v>
      </c>
      <c r="B5793" s="7">
        <v>214885763</v>
      </c>
      <c r="C5793" s="8" t="s">
        <v>821</v>
      </c>
      <c r="D5793" s="6">
        <f>471360.44-1219.91</f>
        <v>470140.53</v>
      </c>
      <c r="E5793" s="6">
        <v>458729.68</v>
      </c>
      <c r="F5793" s="5">
        <f>E5793*0.05</f>
        <v>22936.484</v>
      </c>
      <c r="G5793" s="6"/>
      <c r="H5793" s="31">
        <f>D5793-F5793</f>
        <v>447204.04600000003</v>
      </c>
      <c r="I5793" s="6">
        <f>+I5792+G5793-H5793</f>
        <v>1459563.0105000008</v>
      </c>
      <c r="J5793" s="8" t="s">
        <v>6107</v>
      </c>
      <c r="K5793" s="34" t="s">
        <v>5606</v>
      </c>
    </row>
    <row r="5794" spans="1:11" x14ac:dyDescent="0.2">
      <c r="A5794" s="53">
        <v>44021</v>
      </c>
      <c r="B5794" s="7">
        <v>214902807</v>
      </c>
      <c r="C5794" s="8" t="s">
        <v>5550</v>
      </c>
      <c r="D5794" s="6">
        <v>17412.099999999999</v>
      </c>
      <c r="E5794" s="6">
        <v>17412.099999999999</v>
      </c>
      <c r="F5794" s="5">
        <f>E5794*0.05</f>
        <v>870.60500000000002</v>
      </c>
      <c r="G5794" s="6"/>
      <c r="H5794" s="31">
        <f>D5794-F5794</f>
        <v>16541.494999999999</v>
      </c>
      <c r="I5794" s="6">
        <f>+I5793+G5794-H5794</f>
        <v>1443021.5155000007</v>
      </c>
      <c r="J5794" s="8" t="s">
        <v>5965</v>
      </c>
      <c r="K5794" s="34" t="s">
        <v>5606</v>
      </c>
    </row>
    <row r="5795" spans="1:11" x14ac:dyDescent="0.2">
      <c r="A5795" s="94">
        <v>44022</v>
      </c>
      <c r="B5795" s="18">
        <v>400000153</v>
      </c>
      <c r="C5795" s="97" t="s">
        <v>6082</v>
      </c>
      <c r="D5795" s="74">
        <v>370550.7</v>
      </c>
      <c r="E5795" s="6"/>
      <c r="F5795" s="5">
        <f>E5795*0.05</f>
        <v>0</v>
      </c>
      <c r="G5795" s="6"/>
      <c r="H5795" s="31">
        <f>D5795-F5795</f>
        <v>370550.7</v>
      </c>
      <c r="I5795" s="6">
        <f>+I5794+G5795-H5795</f>
        <v>1072470.8155000007</v>
      </c>
      <c r="J5795" s="8" t="s">
        <v>6106</v>
      </c>
      <c r="K5795" s="34" t="s">
        <v>5606</v>
      </c>
    </row>
    <row r="5796" spans="1:11" x14ac:dyDescent="0.2">
      <c r="A5796" s="53">
        <v>44022</v>
      </c>
      <c r="B5796" s="7">
        <v>214952858</v>
      </c>
      <c r="C5796" s="8" t="s">
        <v>5550</v>
      </c>
      <c r="D5796" s="31">
        <v>4080.92</v>
      </c>
      <c r="E5796" s="31"/>
      <c r="F5796" s="6">
        <f>E5796*0.05</f>
        <v>0</v>
      </c>
      <c r="G5796" s="6"/>
      <c r="H5796" s="31">
        <f>D5796-F5796</f>
        <v>4080.92</v>
      </c>
      <c r="I5796" s="6">
        <f>+I5795+G5796-H5796</f>
        <v>1068389.8955000008</v>
      </c>
      <c r="J5796" s="8" t="s">
        <v>5965</v>
      </c>
      <c r="K5796" s="34" t="s">
        <v>5606</v>
      </c>
    </row>
    <row r="5797" spans="1:11" x14ac:dyDescent="0.2">
      <c r="A5797" s="53">
        <v>44022</v>
      </c>
      <c r="B5797" s="7">
        <v>214952932</v>
      </c>
      <c r="C5797" s="8" t="s">
        <v>120</v>
      </c>
      <c r="D5797" s="31">
        <v>2345.7199999999998</v>
      </c>
      <c r="E5797" s="31"/>
      <c r="F5797" s="6">
        <f>E5797*0.05</f>
        <v>0</v>
      </c>
      <c r="G5797" s="6"/>
      <c r="H5797" s="31">
        <f>D5797-F5797</f>
        <v>2345.7199999999998</v>
      </c>
      <c r="I5797" s="6">
        <f>+I5796+G5797-H5797</f>
        <v>1066044.1755000008</v>
      </c>
      <c r="J5797" s="8" t="s">
        <v>3481</v>
      </c>
      <c r="K5797" s="34" t="s">
        <v>5606</v>
      </c>
    </row>
    <row r="5798" spans="1:11" x14ac:dyDescent="0.2">
      <c r="A5798" s="53">
        <v>44022</v>
      </c>
      <c r="B5798" s="7">
        <v>214962772</v>
      </c>
      <c r="C5798" s="8" t="s">
        <v>5550</v>
      </c>
      <c r="D5798" s="6">
        <v>22618.7</v>
      </c>
      <c r="E5798" s="5">
        <v>22618.7</v>
      </c>
      <c r="F5798" s="6">
        <f>E5798*0.05</f>
        <v>1130.9350000000002</v>
      </c>
      <c r="G5798" s="6"/>
      <c r="H5798" s="31">
        <f>D5798-F5798</f>
        <v>21487.764999999999</v>
      </c>
      <c r="I5798" s="6">
        <f>+I5797+G5798-H5798</f>
        <v>1044556.4105000008</v>
      </c>
      <c r="J5798" s="8" t="s">
        <v>5965</v>
      </c>
      <c r="K5798" s="34" t="s">
        <v>5606</v>
      </c>
    </row>
    <row r="5799" spans="1:11" x14ac:dyDescent="0.2">
      <c r="A5799" s="53">
        <v>44022</v>
      </c>
      <c r="B5799" s="7">
        <v>214962846</v>
      </c>
      <c r="C5799" s="8" t="s">
        <v>821</v>
      </c>
      <c r="D5799" s="31">
        <v>270</v>
      </c>
      <c r="E5799" s="31"/>
      <c r="F5799" s="6">
        <f>E5799*0.05</f>
        <v>0</v>
      </c>
      <c r="G5799" s="6"/>
      <c r="H5799" s="31">
        <f>D5799-F5799</f>
        <v>270</v>
      </c>
      <c r="I5799" s="6">
        <f>+I5798+G5799-H5799</f>
        <v>1044286.4105000008</v>
      </c>
      <c r="J5799" s="8" t="s">
        <v>6105</v>
      </c>
      <c r="K5799" s="34" t="s">
        <v>5606</v>
      </c>
    </row>
    <row r="5800" spans="1:11" x14ac:dyDescent="0.2">
      <c r="A5800" s="53">
        <v>44025</v>
      </c>
      <c r="B5800" s="7">
        <v>215024337</v>
      </c>
      <c r="C5800" s="8" t="s">
        <v>5550</v>
      </c>
      <c r="D5800" s="6">
        <v>15873</v>
      </c>
      <c r="E5800" s="6">
        <v>15873</v>
      </c>
      <c r="F5800" s="6">
        <f>E5800*0.05</f>
        <v>793.65000000000009</v>
      </c>
      <c r="G5800" s="6"/>
      <c r="H5800" s="31">
        <f>D5800-F5800</f>
        <v>15079.35</v>
      </c>
      <c r="I5800" s="6">
        <f>+I5799+G5800-H5800</f>
        <v>1029207.0605000008</v>
      </c>
      <c r="J5800" s="8" t="s">
        <v>5965</v>
      </c>
      <c r="K5800" s="34" t="s">
        <v>5606</v>
      </c>
    </row>
    <row r="5801" spans="1:11" x14ac:dyDescent="0.2">
      <c r="A5801" s="94">
        <v>44025</v>
      </c>
      <c r="B5801" s="18">
        <v>215066175</v>
      </c>
      <c r="C5801" s="97" t="s">
        <v>5550</v>
      </c>
      <c r="D5801" s="74">
        <v>16598.3</v>
      </c>
      <c r="E5801" s="6">
        <v>16598.3</v>
      </c>
      <c r="F5801" s="6">
        <f>E5801*0.05</f>
        <v>829.91499999999996</v>
      </c>
      <c r="G5801" s="6"/>
      <c r="H5801" s="31">
        <f>D5801-F5801</f>
        <v>15768.384999999998</v>
      </c>
      <c r="I5801" s="6">
        <f>+I5800+G5801-H5801</f>
        <v>1013438.6755000008</v>
      </c>
      <c r="J5801" s="8" t="s">
        <v>5965</v>
      </c>
      <c r="K5801" s="34" t="s">
        <v>5606</v>
      </c>
    </row>
    <row r="5802" spans="1:11" x14ac:dyDescent="0.2">
      <c r="A5802" s="53">
        <v>44025</v>
      </c>
      <c r="B5802" s="7">
        <v>9840</v>
      </c>
      <c r="C5802" s="3" t="s">
        <v>6104</v>
      </c>
      <c r="D5802" s="31">
        <v>4300</v>
      </c>
      <c r="E5802" s="6">
        <v>4300</v>
      </c>
      <c r="F5802" s="5">
        <v>430</v>
      </c>
      <c r="G5802" s="6"/>
      <c r="H5802" s="31">
        <f>D5802-F5802</f>
        <v>3870</v>
      </c>
      <c r="I5802" s="6">
        <f>+I5801+G5802-H5802</f>
        <v>1009568.6755000008</v>
      </c>
      <c r="J5802" s="3" t="s">
        <v>6103</v>
      </c>
      <c r="K5802" s="34" t="s">
        <v>5606</v>
      </c>
    </row>
    <row r="5803" spans="1:11" x14ac:dyDescent="0.2">
      <c r="A5803" s="53">
        <v>44025</v>
      </c>
      <c r="B5803" s="7">
        <v>9841</v>
      </c>
      <c r="C5803" s="3" t="s">
        <v>5975</v>
      </c>
      <c r="D5803" s="31">
        <v>2000</v>
      </c>
      <c r="E5803" s="6">
        <v>2000</v>
      </c>
      <c r="F5803" s="6">
        <v>200</v>
      </c>
      <c r="G5803" s="6"/>
      <c r="H5803" s="31">
        <f>D5803-F5803</f>
        <v>1800</v>
      </c>
      <c r="I5803" s="6">
        <f>+I5802+G5803-H5803</f>
        <v>1007768.6755000008</v>
      </c>
      <c r="J5803" s="3" t="s">
        <v>6102</v>
      </c>
      <c r="K5803" s="34" t="s">
        <v>5606</v>
      </c>
    </row>
    <row r="5804" spans="1:11" x14ac:dyDescent="0.2">
      <c r="A5804" s="53">
        <v>44027</v>
      </c>
      <c r="B5804" s="7">
        <v>215176965</v>
      </c>
      <c r="C5804" s="8" t="s">
        <v>5550</v>
      </c>
      <c r="D5804" s="31">
        <v>20364.5</v>
      </c>
      <c r="E5804" s="6">
        <v>20364.5</v>
      </c>
      <c r="F5804" s="6">
        <f>E5804*0.05</f>
        <v>1018.225</v>
      </c>
      <c r="G5804" s="6"/>
      <c r="H5804" s="31">
        <f>D5804-F5804</f>
        <v>19346.275000000001</v>
      </c>
      <c r="I5804" s="6">
        <f>+I5803+G5804-H5804</f>
        <v>988422.4005000008</v>
      </c>
      <c r="J5804" s="8" t="s">
        <v>5965</v>
      </c>
      <c r="K5804" s="34" t="s">
        <v>5606</v>
      </c>
    </row>
    <row r="5805" spans="1:11" x14ac:dyDescent="0.2">
      <c r="A5805" s="53">
        <v>44027</v>
      </c>
      <c r="B5805" s="7">
        <v>215177261</v>
      </c>
      <c r="C5805" s="8" t="s">
        <v>5858</v>
      </c>
      <c r="D5805" s="31">
        <v>3450</v>
      </c>
      <c r="E5805" s="31">
        <v>2923.73</v>
      </c>
      <c r="F5805" s="6">
        <v>146.18</v>
      </c>
      <c r="G5805" s="6"/>
      <c r="H5805" s="31">
        <f>D5805-F5805</f>
        <v>3303.82</v>
      </c>
      <c r="I5805" s="6">
        <f>+I5804+G5805-H5805</f>
        <v>985118.58050000085</v>
      </c>
      <c r="J5805" s="8" t="s">
        <v>1162</v>
      </c>
      <c r="K5805" s="34" t="s">
        <v>5606</v>
      </c>
    </row>
    <row r="5806" spans="1:11" x14ac:dyDescent="0.2">
      <c r="A5806" s="53">
        <v>44028</v>
      </c>
      <c r="B5806" s="7">
        <v>9842</v>
      </c>
      <c r="C5806" s="3" t="s">
        <v>5871</v>
      </c>
      <c r="D5806" s="31">
        <v>29305</v>
      </c>
      <c r="E5806" s="6">
        <v>29305</v>
      </c>
      <c r="F5806" s="6">
        <f>E5806*0.05</f>
        <v>1465.25</v>
      </c>
      <c r="G5806" s="6"/>
      <c r="H5806" s="31">
        <f>D5806-F5806</f>
        <v>27839.75</v>
      </c>
      <c r="I5806" s="6">
        <f>+I5805+G5806-H5806</f>
        <v>957278.83050000085</v>
      </c>
      <c r="J5806" s="3" t="s">
        <v>5963</v>
      </c>
      <c r="K5806" s="34" t="s">
        <v>5606</v>
      </c>
    </row>
    <row r="5807" spans="1:11" x14ac:dyDescent="0.2">
      <c r="A5807" s="53">
        <v>44029</v>
      </c>
      <c r="B5807" s="7">
        <v>215287758</v>
      </c>
      <c r="C5807" s="8" t="s">
        <v>5550</v>
      </c>
      <c r="D5807" s="31">
        <v>80414.67</v>
      </c>
      <c r="E5807" s="6">
        <v>80414.67</v>
      </c>
      <c r="F5807" s="6">
        <f>E5807*0.05</f>
        <v>4020.7335000000003</v>
      </c>
      <c r="G5807" s="6"/>
      <c r="H5807" s="31">
        <f>D5807-F5807</f>
        <v>76393.936499999996</v>
      </c>
      <c r="I5807" s="6">
        <f>+I5806+G5807-H5807</f>
        <v>880884.8940000009</v>
      </c>
      <c r="J5807" s="8" t="s">
        <v>5965</v>
      </c>
      <c r="K5807" s="34" t="s">
        <v>5606</v>
      </c>
    </row>
    <row r="5808" spans="1:11" x14ac:dyDescent="0.2">
      <c r="A5808" s="53">
        <v>44029</v>
      </c>
      <c r="B5808" s="7">
        <v>215287909</v>
      </c>
      <c r="C5808" s="3" t="s">
        <v>71</v>
      </c>
      <c r="D5808" s="31">
        <f>162930.69+26.16</f>
        <v>162956.85</v>
      </c>
      <c r="E5808" s="6">
        <v>162407.35999999999</v>
      </c>
      <c r="F5808" s="6">
        <f>E5808*0.05</f>
        <v>8120.3679999999995</v>
      </c>
      <c r="G5808" s="6"/>
      <c r="H5808" s="31">
        <f>D5808-F5808</f>
        <v>154836.48200000002</v>
      </c>
      <c r="I5808" s="6">
        <f>+I5807+G5808-H5808</f>
        <v>726048.41200000094</v>
      </c>
      <c r="J5808" s="8" t="s">
        <v>5964</v>
      </c>
      <c r="K5808" s="34" t="s">
        <v>5606</v>
      </c>
    </row>
    <row r="5809" spans="1:13" x14ac:dyDescent="0.2">
      <c r="A5809" s="53">
        <v>44029</v>
      </c>
      <c r="B5809" s="7">
        <v>215288013</v>
      </c>
      <c r="C5809" s="3" t="s">
        <v>105</v>
      </c>
      <c r="D5809" s="31">
        <v>15000</v>
      </c>
      <c r="E5809" s="6">
        <v>15000</v>
      </c>
      <c r="F5809" s="6">
        <f>E5809*0.05</f>
        <v>750</v>
      </c>
      <c r="G5809" s="6"/>
      <c r="H5809" s="31">
        <f>D5809-F5809</f>
        <v>14250</v>
      </c>
      <c r="I5809" s="6">
        <f>+I5808+G5809-H5809</f>
        <v>711798.41200000094</v>
      </c>
      <c r="J5809" s="3" t="s">
        <v>6101</v>
      </c>
      <c r="K5809" s="34" t="s">
        <v>5606</v>
      </c>
    </row>
    <row r="5810" spans="1:13" x14ac:dyDescent="0.2">
      <c r="A5810" s="53">
        <v>44032</v>
      </c>
      <c r="B5810" s="7">
        <v>9843</v>
      </c>
      <c r="C5810" s="3" t="s">
        <v>5898</v>
      </c>
      <c r="D5810" s="31">
        <v>1800</v>
      </c>
      <c r="E5810" s="6"/>
      <c r="F5810" s="6">
        <f>E5810*0.05</f>
        <v>0</v>
      </c>
      <c r="G5810" s="6"/>
      <c r="H5810" s="31">
        <f>D5810-F5810</f>
        <v>1800</v>
      </c>
      <c r="I5810" s="6">
        <f>+I5809+G5810-H5810</f>
        <v>709998.41200000094</v>
      </c>
      <c r="J5810" s="3" t="s">
        <v>6100</v>
      </c>
      <c r="K5810" s="34" t="s">
        <v>5606</v>
      </c>
    </row>
    <row r="5811" spans="1:13" x14ac:dyDescent="0.2">
      <c r="A5811" s="53">
        <v>44032</v>
      </c>
      <c r="B5811" s="7">
        <v>9844</v>
      </c>
      <c r="C5811" s="3" t="s">
        <v>5993</v>
      </c>
      <c r="D5811" s="31">
        <v>1500</v>
      </c>
      <c r="E5811" s="6"/>
      <c r="F5811" s="6">
        <f>E5811*0.05</f>
        <v>0</v>
      </c>
      <c r="G5811" s="6"/>
      <c r="H5811" s="31">
        <f>D5811-F5811</f>
        <v>1500</v>
      </c>
      <c r="I5811" s="6">
        <f>+I5810+G5811-H5811</f>
        <v>708498.41200000094</v>
      </c>
      <c r="J5811" s="3" t="s">
        <v>6100</v>
      </c>
      <c r="K5811" s="34" t="s">
        <v>5606</v>
      </c>
    </row>
    <row r="5812" spans="1:13" x14ac:dyDescent="0.2">
      <c r="A5812" s="53">
        <v>44032</v>
      </c>
      <c r="B5812" s="7">
        <v>215390738</v>
      </c>
      <c r="C5812" s="3" t="s">
        <v>5550</v>
      </c>
      <c r="D5812" s="31">
        <v>7245.28</v>
      </c>
      <c r="E5812" s="5">
        <v>7245.28</v>
      </c>
      <c r="F5812" s="6">
        <f>E5812*0.05</f>
        <v>362.26400000000001</v>
      </c>
      <c r="G5812" s="6"/>
      <c r="H5812" s="31">
        <f>D5812-F5812</f>
        <v>6883.0159999999996</v>
      </c>
      <c r="I5812" s="6">
        <f>+I5811+G5812-H5812</f>
        <v>701615.396000001</v>
      </c>
      <c r="J5812" s="8" t="s">
        <v>5965</v>
      </c>
      <c r="K5812" s="34" t="s">
        <v>5606</v>
      </c>
    </row>
    <row r="5813" spans="1:13" x14ac:dyDescent="0.2">
      <c r="A5813" s="53">
        <v>44032</v>
      </c>
      <c r="B5813" s="7">
        <v>215410860</v>
      </c>
      <c r="C5813" s="3" t="s">
        <v>5859</v>
      </c>
      <c r="D5813" s="31">
        <v>223032.6</v>
      </c>
      <c r="E5813" s="5">
        <v>222957</v>
      </c>
      <c r="F5813" s="6">
        <f>E5813*0.05</f>
        <v>11147.85</v>
      </c>
      <c r="G5813" s="6"/>
      <c r="H5813" s="31">
        <f>D5813-F5813</f>
        <v>211884.75</v>
      </c>
      <c r="I5813" s="6">
        <f>+I5812+G5813-H5813</f>
        <v>489730.646000001</v>
      </c>
      <c r="J5813" s="8" t="s">
        <v>5965</v>
      </c>
      <c r="K5813" s="34" t="s">
        <v>5606</v>
      </c>
    </row>
    <row r="5814" spans="1:13" x14ac:dyDescent="0.2">
      <c r="A5814" s="53">
        <v>44032</v>
      </c>
      <c r="B5814" s="7">
        <v>215411033</v>
      </c>
      <c r="C5814" s="3" t="s">
        <v>5550</v>
      </c>
      <c r="D5814" s="31">
        <v>19466.080000000002</v>
      </c>
      <c r="E5814" s="5">
        <v>19466.080000000002</v>
      </c>
      <c r="F5814" s="6">
        <f>E5814*0.05</f>
        <v>973.30400000000009</v>
      </c>
      <c r="G5814" s="6"/>
      <c r="H5814" s="31">
        <f>D5814-F5814</f>
        <v>18492.776000000002</v>
      </c>
      <c r="I5814" s="6">
        <f>+I5813+G5814-H5814</f>
        <v>471237.87000000098</v>
      </c>
      <c r="J5814" s="8" t="s">
        <v>5965</v>
      </c>
      <c r="K5814" s="34" t="s">
        <v>5606</v>
      </c>
    </row>
    <row r="5815" spans="1:13" x14ac:dyDescent="0.2">
      <c r="A5815" s="53">
        <v>44033</v>
      </c>
      <c r="B5815" s="7">
        <v>215465115</v>
      </c>
      <c r="C5815" s="3" t="s">
        <v>5858</v>
      </c>
      <c r="D5815" s="31">
        <v>3300</v>
      </c>
      <c r="E5815" s="31">
        <v>2796.61</v>
      </c>
      <c r="F5815" s="6">
        <f>E5815*0.05</f>
        <v>139.8305</v>
      </c>
      <c r="G5815" s="6"/>
      <c r="H5815" s="31">
        <f>D5815-F5815</f>
        <v>3160.1695</v>
      </c>
      <c r="I5815" s="6">
        <f>+I5814+G5815-H5815</f>
        <v>468077.70050000097</v>
      </c>
      <c r="J5815" s="3" t="s">
        <v>6099</v>
      </c>
      <c r="K5815" s="34" t="s">
        <v>5606</v>
      </c>
    </row>
    <row r="5816" spans="1:13" x14ac:dyDescent="0.2">
      <c r="A5816" s="53">
        <v>44033</v>
      </c>
      <c r="B5816" s="7">
        <v>215485356</v>
      </c>
      <c r="C5816" s="3" t="s">
        <v>5550</v>
      </c>
      <c r="D5816" s="31">
        <v>1875.81</v>
      </c>
      <c r="E5816" s="5">
        <v>1875.81</v>
      </c>
      <c r="F5816" s="6">
        <f>E5816*0.05</f>
        <v>93.790500000000009</v>
      </c>
      <c r="G5816" s="6"/>
      <c r="H5816" s="31">
        <f>D5816-F5816</f>
        <v>1782.0194999999999</v>
      </c>
      <c r="I5816" s="6">
        <f>+I5815+G5816-H5816</f>
        <v>466295.68100000097</v>
      </c>
      <c r="J5816" s="8" t="s">
        <v>5965</v>
      </c>
      <c r="K5816" s="34" t="s">
        <v>5606</v>
      </c>
    </row>
    <row r="5817" spans="1:13" x14ac:dyDescent="0.2">
      <c r="A5817" s="99">
        <v>44033</v>
      </c>
      <c r="B5817" s="98">
        <v>9845</v>
      </c>
      <c r="C5817" s="3" t="s">
        <v>6098</v>
      </c>
      <c r="D5817" s="31">
        <v>9952</v>
      </c>
      <c r="E5817" s="31">
        <v>9478</v>
      </c>
      <c r="F5817" s="31">
        <f>E5817*0.05</f>
        <v>473.90000000000003</v>
      </c>
      <c r="G5817" s="31"/>
      <c r="H5817" s="31">
        <f>D5817-F5817</f>
        <v>9478.1</v>
      </c>
      <c r="I5817" s="31">
        <f>+I5816+G5817-H5817</f>
        <v>456817.581000001</v>
      </c>
      <c r="J5817" s="3" t="s">
        <v>5791</v>
      </c>
      <c r="K5817" s="92" t="s">
        <v>5606</v>
      </c>
      <c r="M5817" s="91">
        <v>44400</v>
      </c>
    </row>
    <row r="5818" spans="1:13" x14ac:dyDescent="0.2">
      <c r="A5818" s="53">
        <v>44034</v>
      </c>
      <c r="B5818" s="7">
        <v>215552241</v>
      </c>
      <c r="C5818" s="3" t="s">
        <v>5550</v>
      </c>
      <c r="D5818" s="31">
        <v>22169.5</v>
      </c>
      <c r="E5818" s="5">
        <v>22169.5</v>
      </c>
      <c r="F5818" s="6">
        <f>E5818*0.05</f>
        <v>1108.4750000000001</v>
      </c>
      <c r="G5818" s="6"/>
      <c r="H5818" s="31">
        <f>D5818-F5818</f>
        <v>21061.025000000001</v>
      </c>
      <c r="I5818" s="6">
        <f>+I5817+G5818-H5818</f>
        <v>435756.55600000097</v>
      </c>
      <c r="J5818" s="8" t="s">
        <v>5965</v>
      </c>
      <c r="K5818" s="34" t="s">
        <v>5606</v>
      </c>
    </row>
    <row r="5819" spans="1:13" x14ac:dyDescent="0.2">
      <c r="A5819" s="53">
        <v>44034</v>
      </c>
      <c r="B5819" s="7">
        <v>215552398</v>
      </c>
      <c r="C5819" s="8" t="s">
        <v>105</v>
      </c>
      <c r="D5819" s="31">
        <v>84650.1</v>
      </c>
      <c r="E5819" s="31">
        <v>84650.1</v>
      </c>
      <c r="F5819" s="6">
        <f>E5819*0.05</f>
        <v>4232.5050000000001</v>
      </c>
      <c r="G5819" s="6"/>
      <c r="H5819" s="31">
        <f>D5819-F5819</f>
        <v>80417.595000000001</v>
      </c>
      <c r="I5819" s="6">
        <f>+I5818+G5819-H5819</f>
        <v>355338.96100000094</v>
      </c>
      <c r="J5819" s="8" t="s">
        <v>2262</v>
      </c>
      <c r="K5819" s="34" t="s">
        <v>5606</v>
      </c>
    </row>
    <row r="5820" spans="1:13" x14ac:dyDescent="0.2">
      <c r="A5820" s="53">
        <v>44035</v>
      </c>
      <c r="B5820" s="7">
        <v>24000000170</v>
      </c>
      <c r="C5820" s="3" t="s">
        <v>6097</v>
      </c>
      <c r="D5820" s="31"/>
      <c r="E5820" s="6"/>
      <c r="F5820" s="6">
        <f>E5820*0.05</f>
        <v>0</v>
      </c>
      <c r="G5820" s="6">
        <v>1241676.97</v>
      </c>
      <c r="H5820" s="31">
        <f>D5820-F5820</f>
        <v>0</v>
      </c>
      <c r="I5820" s="6">
        <f>+I5819+G5820-H5820</f>
        <v>1597015.9310000008</v>
      </c>
      <c r="J5820" s="3"/>
      <c r="K5820" s="34" t="s">
        <v>5764</v>
      </c>
    </row>
    <row r="5821" spans="1:13" x14ac:dyDescent="0.2">
      <c r="A5821" s="53">
        <v>44035</v>
      </c>
      <c r="B5821" s="34">
        <v>9846</v>
      </c>
      <c r="C5821" s="3" t="s">
        <v>6096</v>
      </c>
      <c r="D5821" s="31">
        <v>3500</v>
      </c>
      <c r="E5821" s="6"/>
      <c r="F5821" s="6">
        <f>E5821*0.05</f>
        <v>0</v>
      </c>
      <c r="G5821" s="6"/>
      <c r="H5821" s="31">
        <f>D5821-F5821</f>
        <v>3500</v>
      </c>
      <c r="I5821" s="6">
        <f>+I5820+G5821-H5821</f>
        <v>1593515.9310000008</v>
      </c>
      <c r="J5821" s="3" t="s">
        <v>6095</v>
      </c>
      <c r="K5821" s="34" t="s">
        <v>5606</v>
      </c>
    </row>
    <row r="5822" spans="1:13" x14ac:dyDescent="0.2">
      <c r="A5822" s="53">
        <v>44035</v>
      </c>
      <c r="B5822" s="7">
        <v>215618499</v>
      </c>
      <c r="C5822" s="3" t="s">
        <v>5550</v>
      </c>
      <c r="D5822" s="31">
        <v>15615.9</v>
      </c>
      <c r="E5822" s="5">
        <v>15615.9</v>
      </c>
      <c r="F5822" s="6">
        <f>E5822*0.05</f>
        <v>780.79500000000007</v>
      </c>
      <c r="G5822" s="6"/>
      <c r="H5822" s="31">
        <f>D5822-F5822</f>
        <v>14835.105</v>
      </c>
      <c r="I5822" s="6">
        <f>+I5821+G5822-H5822</f>
        <v>1578680.8260000008</v>
      </c>
      <c r="J5822" s="8" t="s">
        <v>5965</v>
      </c>
      <c r="K5822" s="34" t="s">
        <v>5606</v>
      </c>
    </row>
    <row r="5823" spans="1:13" x14ac:dyDescent="0.2">
      <c r="A5823" s="53">
        <v>44036</v>
      </c>
      <c r="B5823" s="7">
        <v>9847</v>
      </c>
      <c r="C5823" s="3" t="s">
        <v>5622</v>
      </c>
      <c r="D5823" s="31">
        <v>10800</v>
      </c>
      <c r="E5823" s="6"/>
      <c r="F5823" s="6">
        <f>E5823*0.05</f>
        <v>0</v>
      </c>
      <c r="G5823" s="6"/>
      <c r="H5823" s="31">
        <f>D5823-F5823</f>
        <v>10800</v>
      </c>
      <c r="I5823" s="6">
        <f>+I5822+G5823-H5823</f>
        <v>1567880.8260000008</v>
      </c>
      <c r="J5823" s="3" t="s">
        <v>6094</v>
      </c>
      <c r="K5823" s="34" t="s">
        <v>5606</v>
      </c>
    </row>
    <row r="5824" spans="1:13" x14ac:dyDescent="0.2">
      <c r="A5824" s="53">
        <v>44036</v>
      </c>
      <c r="B5824" s="7">
        <v>9848</v>
      </c>
      <c r="C5824" s="3" t="s">
        <v>6093</v>
      </c>
      <c r="D5824" s="31">
        <v>10800</v>
      </c>
      <c r="E5824" s="6"/>
      <c r="F5824" s="6">
        <f>E5824*0.05</f>
        <v>0</v>
      </c>
      <c r="G5824" s="6"/>
      <c r="H5824" s="5">
        <f>D5824-F5824</f>
        <v>10800</v>
      </c>
      <c r="I5824" s="6">
        <f>+I5823+G5824-H5824</f>
        <v>1557080.8260000008</v>
      </c>
      <c r="J5824" s="3" t="s">
        <v>6092</v>
      </c>
      <c r="K5824" s="34" t="s">
        <v>5606</v>
      </c>
    </row>
    <row r="5825" spans="1:11" x14ac:dyDescent="0.2">
      <c r="A5825" s="53">
        <v>44036</v>
      </c>
      <c r="B5825" s="7">
        <v>9849</v>
      </c>
      <c r="C5825" s="3" t="s">
        <v>6091</v>
      </c>
      <c r="D5825" s="31">
        <v>14000</v>
      </c>
      <c r="E5825" s="6">
        <v>14000</v>
      </c>
      <c r="F5825" s="6">
        <v>1400</v>
      </c>
      <c r="G5825" s="6"/>
      <c r="H5825" s="5">
        <f>D5825-F5825</f>
        <v>12600</v>
      </c>
      <c r="I5825" s="6">
        <f>+I5824+G5825-H5825</f>
        <v>1544480.8260000008</v>
      </c>
      <c r="J5825" s="3" t="s">
        <v>6090</v>
      </c>
      <c r="K5825" s="34" t="s">
        <v>5606</v>
      </c>
    </row>
    <row r="5826" spans="1:11" x14ac:dyDescent="0.2">
      <c r="A5826" s="53">
        <v>44039</v>
      </c>
      <c r="B5826" s="7">
        <v>215864309</v>
      </c>
      <c r="C5826" s="3" t="s">
        <v>5550</v>
      </c>
      <c r="D5826" s="6">
        <v>2405</v>
      </c>
      <c r="E5826" s="6">
        <v>2405</v>
      </c>
      <c r="F5826" s="6">
        <f>E5826*0.05</f>
        <v>120.25</v>
      </c>
      <c r="G5826" s="6"/>
      <c r="H5826" s="5">
        <f>D5826-F5826</f>
        <v>2284.75</v>
      </c>
      <c r="I5826" s="6">
        <f>+I5825+G5826-H5826</f>
        <v>1542196.0760000008</v>
      </c>
      <c r="J5826" s="8" t="s">
        <v>5965</v>
      </c>
      <c r="K5826" s="34" t="s">
        <v>5606</v>
      </c>
    </row>
    <row r="5827" spans="1:11" x14ac:dyDescent="0.2">
      <c r="A5827" s="53">
        <v>44039</v>
      </c>
      <c r="B5827" s="7">
        <v>215864529</v>
      </c>
      <c r="C5827" s="3" t="s">
        <v>5550</v>
      </c>
      <c r="D5827" s="6">
        <v>8331.42</v>
      </c>
      <c r="E5827" s="6">
        <v>8331.42</v>
      </c>
      <c r="F5827" s="6">
        <f>E5827*0.05</f>
        <v>416.57100000000003</v>
      </c>
      <c r="G5827" s="6"/>
      <c r="H5827" s="5">
        <f>D5827-F5827</f>
        <v>7914.8490000000002</v>
      </c>
      <c r="I5827" s="6">
        <f>+I5826+G5827-H5827</f>
        <v>1534281.2270000009</v>
      </c>
      <c r="J5827" s="8" t="s">
        <v>5965</v>
      </c>
      <c r="K5827" s="34" t="s">
        <v>5606</v>
      </c>
    </row>
    <row r="5828" spans="1:11" x14ac:dyDescent="0.2">
      <c r="A5828" s="53">
        <v>44039</v>
      </c>
      <c r="B5828" s="7">
        <v>215864674</v>
      </c>
      <c r="C5828" s="3" t="s">
        <v>5550</v>
      </c>
      <c r="D5828" s="6">
        <v>13055.4</v>
      </c>
      <c r="E5828" s="6">
        <v>13055.4</v>
      </c>
      <c r="F5828" s="6">
        <f>E5828*0.05</f>
        <v>652.77</v>
      </c>
      <c r="G5828" s="6"/>
      <c r="H5828" s="5">
        <f>D5828-F5828</f>
        <v>12402.63</v>
      </c>
      <c r="I5828" s="6">
        <f>+I5827+G5828-H5828</f>
        <v>1521878.597000001</v>
      </c>
      <c r="J5828" s="8" t="s">
        <v>5965</v>
      </c>
      <c r="K5828" s="34" t="s">
        <v>5606</v>
      </c>
    </row>
    <row r="5829" spans="1:11" x14ac:dyDescent="0.2">
      <c r="A5829" s="53">
        <v>44040</v>
      </c>
      <c r="B5829" s="7">
        <v>215947505</v>
      </c>
      <c r="C5829" s="3" t="s">
        <v>71</v>
      </c>
      <c r="D5829" s="6">
        <f>29287.12+17.45</f>
        <v>29304.57</v>
      </c>
      <c r="E5829" s="6">
        <v>29287.119999999999</v>
      </c>
      <c r="F5829" s="6">
        <f>E5829*0.05</f>
        <v>1464.356</v>
      </c>
      <c r="G5829" s="6"/>
      <c r="H5829" s="5">
        <f>D5829-F5829</f>
        <v>27840.214</v>
      </c>
      <c r="I5829" s="6">
        <f>+I5828+G5829-H5829</f>
        <v>1494038.3830000011</v>
      </c>
      <c r="J5829" s="8" t="s">
        <v>5964</v>
      </c>
      <c r="K5829" s="34" t="s">
        <v>5606</v>
      </c>
    </row>
    <row r="5830" spans="1:11" x14ac:dyDescent="0.2">
      <c r="A5830" s="53">
        <v>44040</v>
      </c>
      <c r="B5830" s="7">
        <v>215947574</v>
      </c>
      <c r="C5830" s="3" t="s">
        <v>71</v>
      </c>
      <c r="D5830" s="6">
        <v>42584.160000000003</v>
      </c>
      <c r="E5830" s="6">
        <v>42380.639999999999</v>
      </c>
      <c r="F5830" s="6">
        <f>E5830*0.05</f>
        <v>2119.0320000000002</v>
      </c>
      <c r="G5830" s="6"/>
      <c r="H5830" s="5">
        <f>D5830-F5830</f>
        <v>40465.128000000004</v>
      </c>
      <c r="I5830" s="6">
        <f>+I5829+G5830-H5830</f>
        <v>1453573.2550000011</v>
      </c>
      <c r="J5830" s="8" t="s">
        <v>5964</v>
      </c>
      <c r="K5830" s="34" t="s">
        <v>5606</v>
      </c>
    </row>
    <row r="5831" spans="1:11" x14ac:dyDescent="0.2">
      <c r="A5831" s="53">
        <v>44040</v>
      </c>
      <c r="B5831" s="7">
        <v>215948993</v>
      </c>
      <c r="C5831" s="3" t="s">
        <v>5550</v>
      </c>
      <c r="D5831" s="6">
        <v>23551.16</v>
      </c>
      <c r="E5831" s="6">
        <v>23551.16</v>
      </c>
      <c r="F5831" s="6">
        <f>E5831*0.05</f>
        <v>1177.558</v>
      </c>
      <c r="G5831" s="6"/>
      <c r="H5831" s="5">
        <f>D5831-F5831</f>
        <v>22373.601999999999</v>
      </c>
      <c r="I5831" s="6">
        <f>+I5830+G5831-H5831</f>
        <v>1431199.6530000011</v>
      </c>
      <c r="J5831" s="8" t="s">
        <v>5965</v>
      </c>
      <c r="K5831" s="34" t="s">
        <v>5606</v>
      </c>
    </row>
    <row r="5832" spans="1:11" x14ac:dyDescent="0.2">
      <c r="A5832" s="53">
        <v>44040</v>
      </c>
      <c r="B5832" s="7">
        <v>215955290</v>
      </c>
      <c r="C5832" s="3" t="s">
        <v>74</v>
      </c>
      <c r="D5832" s="6">
        <v>156000</v>
      </c>
      <c r="E5832" s="6">
        <v>147900</v>
      </c>
      <c r="F5832" s="6">
        <f>E5832*0.05</f>
        <v>7395</v>
      </c>
      <c r="G5832" s="6"/>
      <c r="H5832" s="5">
        <f>D5832-F5832</f>
        <v>148605</v>
      </c>
      <c r="I5832" s="6">
        <f>+I5831+G5832-H5832</f>
        <v>1282594.6530000011</v>
      </c>
      <c r="J5832" s="8" t="s">
        <v>5965</v>
      </c>
      <c r="K5832" s="34" t="s">
        <v>5606</v>
      </c>
    </row>
    <row r="5833" spans="1:11" x14ac:dyDescent="0.2">
      <c r="A5833" s="53">
        <v>44040</v>
      </c>
      <c r="B5833" s="7">
        <v>215955391</v>
      </c>
      <c r="C5833" s="3" t="s">
        <v>6089</v>
      </c>
      <c r="D5833" s="6">
        <v>6000</v>
      </c>
      <c r="E5833" s="6">
        <v>6000</v>
      </c>
      <c r="F5833" s="6">
        <v>600</v>
      </c>
      <c r="G5833" s="6"/>
      <c r="H5833" s="5">
        <f>D5833-F5833</f>
        <v>5400</v>
      </c>
      <c r="I5833" s="6">
        <f>+I5832+G5833-H5833</f>
        <v>1277194.6530000011</v>
      </c>
      <c r="J5833" s="8" t="s">
        <v>6088</v>
      </c>
      <c r="K5833" s="34" t="s">
        <v>5606</v>
      </c>
    </row>
    <row r="5834" spans="1:11" x14ac:dyDescent="0.2">
      <c r="A5834" s="53">
        <v>44040</v>
      </c>
      <c r="B5834" s="7">
        <v>215955495</v>
      </c>
      <c r="C5834" s="3" t="s">
        <v>6087</v>
      </c>
      <c r="D5834" s="6">
        <v>30000</v>
      </c>
      <c r="E5834" s="6">
        <v>30000</v>
      </c>
      <c r="F5834" s="6">
        <v>3000</v>
      </c>
      <c r="G5834" s="6"/>
      <c r="H5834" s="5">
        <f>D5834-F5834</f>
        <v>27000</v>
      </c>
      <c r="I5834" s="6">
        <f>+I5833+G5834-H5834</f>
        <v>1250194.6530000011</v>
      </c>
      <c r="J5834" s="8" t="s">
        <v>6086</v>
      </c>
      <c r="K5834" s="34" t="s">
        <v>5606</v>
      </c>
    </row>
    <row r="5835" spans="1:11" x14ac:dyDescent="0.2">
      <c r="A5835" s="53">
        <v>44041</v>
      </c>
      <c r="B5835" s="7">
        <v>216020457</v>
      </c>
      <c r="C5835" s="8" t="s">
        <v>5858</v>
      </c>
      <c r="D5835" s="31">
        <v>150000</v>
      </c>
      <c r="E5835" s="6">
        <v>130173.44</v>
      </c>
      <c r="F5835" s="6">
        <f>E5835*0.05</f>
        <v>6508.6720000000005</v>
      </c>
      <c r="G5835" s="6"/>
      <c r="H5835" s="5">
        <f>D5835-F5835</f>
        <v>143491.32800000001</v>
      </c>
      <c r="I5835" s="6">
        <f>+I5834+G5835-H5835</f>
        <v>1106703.3250000011</v>
      </c>
      <c r="J5835" s="8" t="s">
        <v>6085</v>
      </c>
      <c r="K5835" s="34" t="s">
        <v>5606</v>
      </c>
    </row>
    <row r="5836" spans="1:11" x14ac:dyDescent="0.2">
      <c r="A5836" s="53">
        <v>44041</v>
      </c>
      <c r="B5836" s="7">
        <v>216020721</v>
      </c>
      <c r="C5836" s="3" t="s">
        <v>5550</v>
      </c>
      <c r="D5836" s="31">
        <v>16996.599999999999</v>
      </c>
      <c r="E5836" s="6">
        <v>16996.599999999999</v>
      </c>
      <c r="F5836" s="6">
        <f>E5836*0.05</f>
        <v>849.82999999999993</v>
      </c>
      <c r="G5836" s="6"/>
      <c r="H5836" s="5">
        <f>D5836-F5836</f>
        <v>16146.769999999999</v>
      </c>
      <c r="I5836" s="6">
        <f>+I5835+G5836-H5836</f>
        <v>1090556.5550000011</v>
      </c>
      <c r="J5836" s="8" t="s">
        <v>5965</v>
      </c>
      <c r="K5836" s="34" t="s">
        <v>5606</v>
      </c>
    </row>
    <row r="5837" spans="1:11" x14ac:dyDescent="0.2">
      <c r="A5837" s="53">
        <v>44041</v>
      </c>
      <c r="B5837" s="7">
        <v>216020859</v>
      </c>
      <c r="C5837" s="3" t="s">
        <v>74</v>
      </c>
      <c r="D5837" s="6">
        <v>14750</v>
      </c>
      <c r="E5837" s="6">
        <v>12500</v>
      </c>
      <c r="F5837" s="6">
        <f>E5837*0.05</f>
        <v>625</v>
      </c>
      <c r="G5837" s="6"/>
      <c r="H5837" s="5">
        <f>D5837-F5837</f>
        <v>14125</v>
      </c>
      <c r="I5837" s="6">
        <f>+I5836+G5837-H5837</f>
        <v>1076431.5550000011</v>
      </c>
      <c r="J5837" s="8" t="s">
        <v>5965</v>
      </c>
      <c r="K5837" s="34" t="s">
        <v>5606</v>
      </c>
    </row>
    <row r="5838" spans="1:11" x14ac:dyDescent="0.2">
      <c r="A5838" s="53">
        <v>44041</v>
      </c>
      <c r="B5838" s="7">
        <v>216021010</v>
      </c>
      <c r="C5838" s="3" t="s">
        <v>6084</v>
      </c>
      <c r="D5838" s="6">
        <v>3500</v>
      </c>
      <c r="E5838" s="6">
        <v>3500</v>
      </c>
      <c r="F5838" s="6">
        <v>350</v>
      </c>
      <c r="G5838" s="6"/>
      <c r="H5838" s="5">
        <f>D5838-F5838</f>
        <v>3150</v>
      </c>
      <c r="I5838" s="6">
        <f>+I5837+G5838-H5838</f>
        <v>1073281.5550000011</v>
      </c>
      <c r="J5838" s="3" t="s">
        <v>6083</v>
      </c>
      <c r="K5838" s="34" t="s">
        <v>5606</v>
      </c>
    </row>
    <row r="5839" spans="1:11" x14ac:dyDescent="0.2">
      <c r="A5839" s="53">
        <v>44041</v>
      </c>
      <c r="B5839" s="7">
        <v>2400000018</v>
      </c>
      <c r="C5839" s="3" t="s">
        <v>6082</v>
      </c>
      <c r="D5839" s="6">
        <v>153300</v>
      </c>
      <c r="E5839" s="6"/>
      <c r="F5839" s="6">
        <f>E5839*0.05</f>
        <v>0</v>
      </c>
      <c r="G5839" s="6"/>
      <c r="H5839" s="5">
        <f>D5839-F5839</f>
        <v>153300</v>
      </c>
      <c r="I5839" s="6">
        <f>+I5838+G5839-H5839</f>
        <v>919981.5550000011</v>
      </c>
      <c r="J5839" s="3"/>
      <c r="K5839" s="34" t="s">
        <v>5606</v>
      </c>
    </row>
    <row r="5840" spans="1:11" x14ac:dyDescent="0.2">
      <c r="A5840" s="53">
        <v>44041</v>
      </c>
      <c r="B5840" s="7">
        <v>2400000008</v>
      </c>
      <c r="C5840" s="3" t="s">
        <v>6082</v>
      </c>
      <c r="D5840" s="6">
        <v>59600</v>
      </c>
      <c r="E5840" s="6"/>
      <c r="F5840" s="6">
        <f>E5840*0.05</f>
        <v>0</v>
      </c>
      <c r="G5840" s="6"/>
      <c r="H5840" s="5">
        <f>D5840-F5840</f>
        <v>59600</v>
      </c>
      <c r="I5840" s="6">
        <f>+I5839+G5840-H5840</f>
        <v>860381.5550000011</v>
      </c>
      <c r="J5840" s="3"/>
      <c r="K5840" s="34" t="s">
        <v>5606</v>
      </c>
    </row>
    <row r="5841" spans="1:11" x14ac:dyDescent="0.2">
      <c r="A5841" s="53">
        <v>44042</v>
      </c>
      <c r="B5841" s="7">
        <v>216074010</v>
      </c>
      <c r="C5841" s="8" t="s">
        <v>6081</v>
      </c>
      <c r="D5841" s="6">
        <v>2000</v>
      </c>
      <c r="E5841" s="6"/>
      <c r="F5841" s="6">
        <f>E5841*0.05</f>
        <v>0</v>
      </c>
      <c r="G5841" s="6"/>
      <c r="H5841" s="5">
        <f>D5841-F5841</f>
        <v>2000</v>
      </c>
      <c r="I5841" s="6">
        <f>+I5840+G5841-H5841</f>
        <v>858381.5550000011</v>
      </c>
      <c r="J5841" s="8" t="s">
        <v>6080</v>
      </c>
      <c r="K5841" s="34" t="s">
        <v>5606</v>
      </c>
    </row>
    <row r="5842" spans="1:11" x14ac:dyDescent="0.2">
      <c r="A5842" s="53">
        <v>44042</v>
      </c>
      <c r="B5842" s="7">
        <v>216074178</v>
      </c>
      <c r="C5842" s="8" t="s">
        <v>5712</v>
      </c>
      <c r="D5842" s="6">
        <v>5500</v>
      </c>
      <c r="E5842" s="6"/>
      <c r="F5842" s="6">
        <f>E5842*0.05</f>
        <v>0</v>
      </c>
      <c r="G5842" s="6"/>
      <c r="H5842" s="5">
        <f>D5842-F5842</f>
        <v>5500</v>
      </c>
      <c r="I5842" s="6">
        <f>+I5841+G5842-H5842</f>
        <v>852881.5550000011</v>
      </c>
      <c r="J5842" s="8" t="s">
        <v>6079</v>
      </c>
      <c r="K5842" s="34" t="s">
        <v>5606</v>
      </c>
    </row>
    <row r="5843" spans="1:11" x14ac:dyDescent="0.2">
      <c r="A5843" s="53">
        <v>44042</v>
      </c>
      <c r="B5843" s="7">
        <v>216085769</v>
      </c>
      <c r="C5843" s="3" t="s">
        <v>5907</v>
      </c>
      <c r="D5843" s="31">
        <v>60121.24</v>
      </c>
      <c r="E5843" s="31"/>
      <c r="F5843" s="6">
        <f>E5843*0.05</f>
        <v>0</v>
      </c>
      <c r="G5843" s="6"/>
      <c r="H5843" s="5">
        <f>D5843-F5843</f>
        <v>60121.24</v>
      </c>
      <c r="I5843" s="6">
        <f>+I5842+G5843-H5843</f>
        <v>792760.31500000111</v>
      </c>
      <c r="J5843" s="8" t="s">
        <v>6078</v>
      </c>
      <c r="K5843" s="34" t="s">
        <v>5606</v>
      </c>
    </row>
    <row r="5844" spans="1:11" x14ac:dyDescent="0.2">
      <c r="A5844" s="53">
        <v>44042</v>
      </c>
      <c r="B5844" s="7">
        <v>216086083</v>
      </c>
      <c r="C5844" s="8" t="s">
        <v>5550</v>
      </c>
      <c r="D5844" s="31">
        <v>8335.9</v>
      </c>
      <c r="E5844" s="6">
        <v>8335.9</v>
      </c>
      <c r="F5844" s="6">
        <f>E5844*0.05</f>
        <v>416.79500000000002</v>
      </c>
      <c r="G5844" s="6"/>
      <c r="H5844" s="5">
        <f>D5844-F5844</f>
        <v>7919.1049999999996</v>
      </c>
      <c r="I5844" s="6">
        <f>+I5843+G5844-H5844</f>
        <v>784841.21000000113</v>
      </c>
      <c r="J5844" s="8" t="s">
        <v>5965</v>
      </c>
      <c r="K5844" s="34" t="s">
        <v>5606</v>
      </c>
    </row>
    <row r="5845" spans="1:11" x14ac:dyDescent="0.2">
      <c r="A5845" s="53">
        <v>44042</v>
      </c>
      <c r="B5845" s="7">
        <v>9850</v>
      </c>
      <c r="C5845" s="3" t="s">
        <v>5725</v>
      </c>
      <c r="D5845" s="6">
        <v>17000</v>
      </c>
      <c r="E5845" s="6"/>
      <c r="F5845" s="6">
        <f>E5845*0.05</f>
        <v>0</v>
      </c>
      <c r="G5845" s="6"/>
      <c r="H5845" s="5">
        <f>D5845-F5845</f>
        <v>17000</v>
      </c>
      <c r="I5845" s="6">
        <f>+I5844+G5845-H5845</f>
        <v>767841.21000000113</v>
      </c>
      <c r="J5845" s="3" t="s">
        <v>6017</v>
      </c>
      <c r="K5845" s="34" t="s">
        <v>5606</v>
      </c>
    </row>
    <row r="5846" spans="1:11" x14ac:dyDescent="0.2">
      <c r="A5846" s="53">
        <v>44042</v>
      </c>
      <c r="B5846" s="7">
        <v>9851</v>
      </c>
      <c r="C5846" s="3" t="s">
        <v>6013</v>
      </c>
      <c r="D5846" s="31">
        <v>7000</v>
      </c>
      <c r="E5846" s="6"/>
      <c r="F5846" s="6">
        <f>E5846*0.05</f>
        <v>0</v>
      </c>
      <c r="G5846" s="6"/>
      <c r="H5846" s="31">
        <f>D5846-F5846</f>
        <v>7000</v>
      </c>
      <c r="I5846" s="6">
        <f>+I5845+G5846-H5846</f>
        <v>760841.21000000113</v>
      </c>
      <c r="J5846" s="3" t="s">
        <v>6012</v>
      </c>
      <c r="K5846" s="34" t="s">
        <v>5606</v>
      </c>
    </row>
    <row r="5847" spans="1:11" x14ac:dyDescent="0.2">
      <c r="A5847" s="53">
        <v>44042</v>
      </c>
      <c r="B5847" s="7">
        <v>9852</v>
      </c>
      <c r="C5847" s="3" t="s">
        <v>6077</v>
      </c>
      <c r="D5847" s="6">
        <v>1400</v>
      </c>
      <c r="E5847" s="6"/>
      <c r="F5847" s="6">
        <f>E5847*0.05</f>
        <v>0</v>
      </c>
      <c r="G5847" s="6"/>
      <c r="H5847" s="5">
        <f>D5847-F5847</f>
        <v>1400</v>
      </c>
      <c r="I5847" s="6">
        <f>+I5846+G5847-H5847</f>
        <v>759441.21000000113</v>
      </c>
      <c r="J5847" s="3" t="s">
        <v>6076</v>
      </c>
      <c r="K5847" s="34" t="s">
        <v>5606</v>
      </c>
    </row>
    <row r="5848" spans="1:11" x14ac:dyDescent="0.2">
      <c r="A5848" s="53">
        <v>44042</v>
      </c>
      <c r="B5848" s="7">
        <v>9853</v>
      </c>
      <c r="C5848" s="3" t="s">
        <v>5866</v>
      </c>
      <c r="D5848" s="6">
        <v>1000</v>
      </c>
      <c r="E5848" s="6"/>
      <c r="F5848" s="6">
        <f>E5848*0.05</f>
        <v>0</v>
      </c>
      <c r="G5848" s="6"/>
      <c r="H5848" s="31">
        <f>D5848-F5848</f>
        <v>1000</v>
      </c>
      <c r="I5848" s="6">
        <f>+I5847+G5848-H5848</f>
        <v>758441.21000000113</v>
      </c>
      <c r="J5848" s="3" t="s">
        <v>6075</v>
      </c>
      <c r="K5848" s="34" t="s">
        <v>5606</v>
      </c>
    </row>
    <row r="5849" spans="1:11" x14ac:dyDescent="0.2">
      <c r="A5849" s="53">
        <v>44043</v>
      </c>
      <c r="B5849" s="7">
        <v>9854</v>
      </c>
      <c r="C5849" s="3" t="s">
        <v>3752</v>
      </c>
      <c r="D5849" s="6">
        <v>12820</v>
      </c>
      <c r="E5849" s="6"/>
      <c r="F5849" s="6">
        <f>E5849*0.05</f>
        <v>0</v>
      </c>
      <c r="G5849" s="6"/>
      <c r="H5849" s="5">
        <f>D5849-F5849</f>
        <v>12820</v>
      </c>
      <c r="I5849" s="6">
        <f>+I5848+G5849-H5849</f>
        <v>745621.21000000113</v>
      </c>
      <c r="J5849" s="3" t="s">
        <v>6074</v>
      </c>
      <c r="K5849" s="34" t="s">
        <v>5606</v>
      </c>
    </row>
    <row r="5850" spans="1:11" x14ac:dyDescent="0.2">
      <c r="A5850" s="53">
        <v>44043</v>
      </c>
      <c r="B5850" s="7">
        <v>216159314</v>
      </c>
      <c r="C5850" s="3" t="s">
        <v>105</v>
      </c>
      <c r="D5850" s="31">
        <v>30000</v>
      </c>
      <c r="E5850" s="6">
        <v>30000</v>
      </c>
      <c r="F5850" s="6">
        <f>E5850*0.05</f>
        <v>1500</v>
      </c>
      <c r="G5850" s="6"/>
      <c r="H5850" s="5">
        <f>D5850-F5850</f>
        <v>28500</v>
      </c>
      <c r="I5850" s="6">
        <f>+I5849+G5850-H5850</f>
        <v>717121.21000000113</v>
      </c>
      <c r="J5850" s="3" t="s">
        <v>2262</v>
      </c>
      <c r="K5850" s="34" t="s">
        <v>5606</v>
      </c>
    </row>
    <row r="5851" spans="1:11" x14ac:dyDescent="0.2">
      <c r="A5851" s="53">
        <v>44043</v>
      </c>
      <c r="B5851" s="7">
        <v>216159600</v>
      </c>
      <c r="C5851" s="3" t="s">
        <v>6073</v>
      </c>
      <c r="D5851" s="31">
        <v>9635.9500000000007</v>
      </c>
      <c r="E5851" s="31"/>
      <c r="F5851" s="6">
        <f>E5851*0.05</f>
        <v>0</v>
      </c>
      <c r="G5851" s="6"/>
      <c r="H5851" s="5">
        <f>D5851-F5851</f>
        <v>9635.9500000000007</v>
      </c>
      <c r="I5851" s="6">
        <f>+I5850+G5851-H5851</f>
        <v>707485.26000000117</v>
      </c>
      <c r="J5851" s="8"/>
      <c r="K5851" s="34" t="s">
        <v>5606</v>
      </c>
    </row>
    <row r="5852" spans="1:11" x14ac:dyDescent="0.2">
      <c r="A5852" s="53"/>
      <c r="B5852" s="7"/>
      <c r="C5852" s="3" t="s">
        <v>5803</v>
      </c>
      <c r="D5852" s="31"/>
      <c r="E5852" s="31"/>
      <c r="F5852" s="5"/>
      <c r="G5852" s="6">
        <v>52.32</v>
      </c>
      <c r="H5852" s="5">
        <f>D5852-F5852</f>
        <v>0</v>
      </c>
      <c r="I5852" s="6">
        <f>+I5851+G5852-H5852</f>
        <v>707537.58000000112</v>
      </c>
      <c r="J5852" s="8"/>
      <c r="K5852" s="34"/>
    </row>
    <row r="5853" spans="1:11" x14ac:dyDescent="0.2">
      <c r="A5853" s="96"/>
      <c r="B5853" s="7"/>
      <c r="C5853" s="8" t="s">
        <v>5235</v>
      </c>
      <c r="D5853" s="6">
        <v>13475.88</v>
      </c>
      <c r="E5853" s="6"/>
      <c r="F5853" s="6">
        <f>E5853*0.05</f>
        <v>0</v>
      </c>
      <c r="G5853" s="6"/>
      <c r="H5853" s="5">
        <f>D5853-F5853</f>
        <v>13475.88</v>
      </c>
      <c r="I5853" s="6">
        <f>+I5852+G5853-H5853</f>
        <v>694061.70000000112</v>
      </c>
      <c r="J5853" s="3"/>
      <c r="K5853" s="7"/>
    </row>
    <row r="5854" spans="1:11" x14ac:dyDescent="0.2">
      <c r="A5854" s="96"/>
      <c r="B5854" s="7"/>
      <c r="C5854" s="87" t="s">
        <v>6072</v>
      </c>
      <c r="D5854" s="6"/>
      <c r="E5854" s="6"/>
      <c r="F5854" s="6">
        <f>E5854*0.05</f>
        <v>0</v>
      </c>
      <c r="G5854" s="5"/>
      <c r="H5854" s="5">
        <f>D5854-F5854</f>
        <v>0</v>
      </c>
      <c r="I5854" s="13">
        <f>+I5853+G5854-H5854</f>
        <v>694061.70000000112</v>
      </c>
      <c r="J5854" s="3"/>
      <c r="K5854" s="7"/>
    </row>
    <row r="5855" spans="1:11" x14ac:dyDescent="0.2">
      <c r="A5855" s="53">
        <v>44046</v>
      </c>
      <c r="B5855" s="7">
        <v>2810500045</v>
      </c>
      <c r="C5855" s="20" t="s">
        <v>6071</v>
      </c>
      <c r="D5855" s="6"/>
      <c r="E5855" s="6"/>
      <c r="F5855" s="6">
        <f>E5855*0.05</f>
        <v>0</v>
      </c>
      <c r="G5855" s="31">
        <v>143491.32999999999</v>
      </c>
      <c r="H5855" s="5">
        <f>D5855-F5855</f>
        <v>0</v>
      </c>
      <c r="I5855" s="6">
        <f>+I5854+G5855-H5855</f>
        <v>837553.03000000108</v>
      </c>
      <c r="J5855" s="8" t="s">
        <v>6070</v>
      </c>
      <c r="K5855" s="7"/>
    </row>
    <row r="5856" spans="1:11" x14ac:dyDescent="0.2">
      <c r="A5856" s="53">
        <v>44046</v>
      </c>
      <c r="B5856" s="7">
        <v>21628673890</v>
      </c>
      <c r="C5856" s="20" t="s">
        <v>6069</v>
      </c>
      <c r="D5856" s="6"/>
      <c r="E5856" s="6"/>
      <c r="F5856" s="6">
        <f>E5856*0.05</f>
        <v>0</v>
      </c>
      <c r="G5856" s="31">
        <v>150000</v>
      </c>
      <c r="H5856" s="5">
        <f>D5856-F5856</f>
        <v>0</v>
      </c>
      <c r="I5856" s="6">
        <f>+I5855+G5856-H5856</f>
        <v>987553.03000000108</v>
      </c>
      <c r="J5856" s="8" t="s">
        <v>6010</v>
      </c>
      <c r="K5856" s="7"/>
    </row>
    <row r="5857" spans="1:11" x14ac:dyDescent="0.2">
      <c r="A5857" s="53" t="s">
        <v>6068</v>
      </c>
      <c r="B5857" s="7">
        <v>216295887</v>
      </c>
      <c r="C5857" s="20" t="s">
        <v>71</v>
      </c>
      <c r="D5857" s="6">
        <v>73871.289999999994</v>
      </c>
      <c r="E5857" s="6">
        <v>73013.8</v>
      </c>
      <c r="F5857" s="6">
        <f>E5857*0.05</f>
        <v>3650.6900000000005</v>
      </c>
      <c r="G5857" s="5"/>
      <c r="H5857" s="31">
        <f>D5857-F5857</f>
        <v>70220.599999999991</v>
      </c>
      <c r="I5857" s="6">
        <f>+I5856+G5857-H5857</f>
        <v>917332.4300000011</v>
      </c>
      <c r="J5857" s="8" t="s">
        <v>5964</v>
      </c>
      <c r="K5857" s="34" t="s">
        <v>5606</v>
      </c>
    </row>
    <row r="5858" spans="1:11" x14ac:dyDescent="0.2">
      <c r="A5858" s="53">
        <v>44046</v>
      </c>
      <c r="B5858" s="7">
        <v>216296042</v>
      </c>
      <c r="C5858" s="20" t="s">
        <v>5550</v>
      </c>
      <c r="D5858" s="6">
        <v>12186.48</v>
      </c>
      <c r="E5858" s="6">
        <v>12186.48</v>
      </c>
      <c r="F5858" s="6">
        <f>E5858*0.05</f>
        <v>609.32399999999996</v>
      </c>
      <c r="G5858" s="5"/>
      <c r="H5858" s="31">
        <f>D5858-F5858</f>
        <v>11577.155999999999</v>
      </c>
      <c r="I5858" s="6">
        <f>+I5857+G5858-H5858</f>
        <v>905755.27400000114</v>
      </c>
      <c r="J5858" s="8" t="s">
        <v>5965</v>
      </c>
      <c r="K5858" s="34" t="s">
        <v>5606</v>
      </c>
    </row>
    <row r="5859" spans="1:11" x14ac:dyDescent="0.2">
      <c r="A5859" s="53">
        <v>44046</v>
      </c>
      <c r="B5859" s="7">
        <v>216296239</v>
      </c>
      <c r="C5859" s="20" t="s">
        <v>5550</v>
      </c>
      <c r="D5859" s="6">
        <v>50803.62</v>
      </c>
      <c r="E5859" s="6">
        <v>50803.62</v>
      </c>
      <c r="F5859" s="6">
        <f>E5859*0.05</f>
        <v>2540.1810000000005</v>
      </c>
      <c r="G5859" s="5"/>
      <c r="H5859" s="31">
        <f>D5859-F5859</f>
        <v>48263.438999999998</v>
      </c>
      <c r="I5859" s="6">
        <f>+I5858+G5859-H5859</f>
        <v>857491.83500000113</v>
      </c>
      <c r="J5859" s="8" t="s">
        <v>5965</v>
      </c>
      <c r="K5859" s="34" t="s">
        <v>5606</v>
      </c>
    </row>
    <row r="5860" spans="1:11" x14ac:dyDescent="0.2">
      <c r="A5860" s="53">
        <v>44046</v>
      </c>
      <c r="B5860" s="7">
        <v>9855</v>
      </c>
      <c r="C5860" s="8" t="s">
        <v>5898</v>
      </c>
      <c r="D5860" s="6">
        <v>1800</v>
      </c>
      <c r="E5860" s="6"/>
      <c r="F5860" s="6">
        <f>E5860*0.05</f>
        <v>0</v>
      </c>
      <c r="G5860" s="5"/>
      <c r="H5860" s="31">
        <f>D5860-F5860</f>
        <v>1800</v>
      </c>
      <c r="I5860" s="6">
        <f>+I5859+G5860-H5860</f>
        <v>855691.83500000113</v>
      </c>
      <c r="J5860" s="8" t="s">
        <v>6067</v>
      </c>
      <c r="K5860" s="34" t="s">
        <v>5606</v>
      </c>
    </row>
    <row r="5861" spans="1:11" x14ac:dyDescent="0.2">
      <c r="A5861" s="53">
        <v>44047</v>
      </c>
      <c r="B5861" s="7">
        <v>2400000021</v>
      </c>
      <c r="C5861" s="8" t="s">
        <v>6066</v>
      </c>
      <c r="D5861" s="6"/>
      <c r="E5861" s="6"/>
      <c r="F5861" s="6">
        <f>E5861*0.05</f>
        <v>0</v>
      </c>
      <c r="G5861" s="31">
        <v>30000</v>
      </c>
      <c r="H5861" s="5">
        <f>D5861-F5861</f>
        <v>0</v>
      </c>
      <c r="I5861" s="6">
        <f>+I5860+G5861-H5861</f>
        <v>885691.83500000113</v>
      </c>
      <c r="J5861" s="8" t="s">
        <v>6065</v>
      </c>
      <c r="K5861" s="7"/>
    </row>
    <row r="5862" spans="1:11" x14ac:dyDescent="0.2">
      <c r="A5862" s="53">
        <v>44048</v>
      </c>
      <c r="B5862" s="7">
        <v>9856</v>
      </c>
      <c r="C5862" s="3" t="s">
        <v>5790</v>
      </c>
      <c r="D5862" s="6"/>
      <c r="E5862" s="6"/>
      <c r="F5862" s="6">
        <f>E5862*0.05</f>
        <v>0</v>
      </c>
      <c r="G5862" s="5"/>
      <c r="H5862" s="5">
        <f>D5862-F5862</f>
        <v>0</v>
      </c>
      <c r="I5862" s="6">
        <f>+I5861+G5862-H5862</f>
        <v>885691.83500000113</v>
      </c>
      <c r="J5862" s="3" t="s">
        <v>5790</v>
      </c>
      <c r="K5862" s="34" t="s">
        <v>5789</v>
      </c>
    </row>
    <row r="5863" spans="1:11" x14ac:dyDescent="0.2">
      <c r="A5863" s="53">
        <v>44048</v>
      </c>
      <c r="B5863" s="7">
        <v>9857</v>
      </c>
      <c r="C5863" s="3" t="s">
        <v>5968</v>
      </c>
      <c r="D5863" s="6">
        <v>1000</v>
      </c>
      <c r="E5863" s="6"/>
      <c r="F5863" s="6">
        <f>E5863*0.05</f>
        <v>0</v>
      </c>
      <c r="G5863" s="5"/>
      <c r="H5863" s="31">
        <f>D5863-F5863</f>
        <v>1000</v>
      </c>
      <c r="I5863" s="6">
        <f>+I5862+G5863-H5863</f>
        <v>884691.83500000113</v>
      </c>
      <c r="J5863" s="3" t="s">
        <v>6059</v>
      </c>
      <c r="K5863" s="34" t="s">
        <v>5606</v>
      </c>
    </row>
    <row r="5864" spans="1:11" x14ac:dyDescent="0.2">
      <c r="A5864" s="53">
        <v>44048</v>
      </c>
      <c r="B5864" s="7">
        <v>9858</v>
      </c>
      <c r="C5864" s="3" t="s">
        <v>6064</v>
      </c>
      <c r="D5864" s="6">
        <v>1000</v>
      </c>
      <c r="E5864" s="6"/>
      <c r="F5864" s="6">
        <f>E5864*0.05</f>
        <v>0</v>
      </c>
      <c r="G5864" s="5"/>
      <c r="H5864" s="31">
        <f>D5864-F5864</f>
        <v>1000</v>
      </c>
      <c r="I5864" s="6">
        <f>+I5863+G5864-H5864</f>
        <v>883691.83500000113</v>
      </c>
      <c r="J5864" s="3" t="s">
        <v>6059</v>
      </c>
      <c r="K5864" s="34" t="s">
        <v>5606</v>
      </c>
    </row>
    <row r="5865" spans="1:11" x14ac:dyDescent="0.2">
      <c r="A5865" s="53">
        <v>44048</v>
      </c>
      <c r="B5865" s="7">
        <v>9859</v>
      </c>
      <c r="C5865" s="3" t="s">
        <v>5734</v>
      </c>
      <c r="D5865" s="5">
        <v>1400</v>
      </c>
      <c r="E5865" s="6"/>
      <c r="F5865" s="6">
        <f>E5865*0.05</f>
        <v>0</v>
      </c>
      <c r="G5865" s="5"/>
      <c r="H5865" s="31">
        <f>D5865-F5865</f>
        <v>1400</v>
      </c>
      <c r="I5865" s="6">
        <f>+I5864+G5865-H5865</f>
        <v>882291.83500000113</v>
      </c>
      <c r="J5865" s="3" t="s">
        <v>6059</v>
      </c>
      <c r="K5865" s="34" t="s">
        <v>5606</v>
      </c>
    </row>
    <row r="5866" spans="1:11" x14ac:dyDescent="0.2">
      <c r="A5866" s="53">
        <v>44048</v>
      </c>
      <c r="B5866" s="7">
        <v>216417370</v>
      </c>
      <c r="C5866" s="20" t="s">
        <v>5550</v>
      </c>
      <c r="D5866" s="31">
        <v>51648.27</v>
      </c>
      <c r="E5866" s="6">
        <v>51648.27</v>
      </c>
      <c r="F5866" s="6">
        <f>E5866*0.05</f>
        <v>2582.4135000000001</v>
      </c>
      <c r="G5866" s="5"/>
      <c r="H5866" s="31">
        <f>D5866-F5866</f>
        <v>49065.856499999994</v>
      </c>
      <c r="I5866" s="6">
        <f>+I5865+G5866-H5866</f>
        <v>833225.97850000113</v>
      </c>
      <c r="J5866" s="8" t="s">
        <v>5965</v>
      </c>
      <c r="K5866" s="34" t="s">
        <v>5606</v>
      </c>
    </row>
    <row r="5867" spans="1:11" x14ac:dyDescent="0.2">
      <c r="A5867" s="53">
        <v>44049</v>
      </c>
      <c r="B5867" s="7">
        <v>216484830</v>
      </c>
      <c r="C5867" s="8" t="s">
        <v>6063</v>
      </c>
      <c r="D5867" s="5">
        <v>6337.6</v>
      </c>
      <c r="E5867" s="6">
        <v>6337.5</v>
      </c>
      <c r="F5867" s="6">
        <f>E5867*0.05</f>
        <v>316.875</v>
      </c>
      <c r="G5867" s="5"/>
      <c r="H5867" s="31">
        <f>D5867-F5867</f>
        <v>6020.7250000000004</v>
      </c>
      <c r="I5867" s="6">
        <f>+I5866+G5867-H5867</f>
        <v>827205.25350000116</v>
      </c>
      <c r="J5867" s="8" t="s">
        <v>4256</v>
      </c>
      <c r="K5867" s="34" t="s">
        <v>5606</v>
      </c>
    </row>
    <row r="5868" spans="1:11" x14ac:dyDescent="0.2">
      <c r="A5868" s="53">
        <v>44049</v>
      </c>
      <c r="B5868" s="7">
        <v>216484983</v>
      </c>
      <c r="C5868" s="8" t="s">
        <v>447</v>
      </c>
      <c r="D5868" s="5">
        <f>20098+153.53</f>
        <v>20251.53</v>
      </c>
      <c r="E5868" s="6">
        <v>20098</v>
      </c>
      <c r="F5868" s="6">
        <f>E5868*0.05</f>
        <v>1004.9000000000001</v>
      </c>
      <c r="G5868" s="5"/>
      <c r="H5868" s="31">
        <f>D5868-F5868</f>
        <v>19246.629999999997</v>
      </c>
      <c r="I5868" s="6">
        <f>+I5867+G5868-H5868</f>
        <v>807958.62350000115</v>
      </c>
      <c r="J5868" s="8" t="s">
        <v>6062</v>
      </c>
      <c r="K5868" s="34" t="s">
        <v>5606</v>
      </c>
    </row>
    <row r="5869" spans="1:11" x14ac:dyDescent="0.2">
      <c r="A5869" s="53">
        <v>44050</v>
      </c>
      <c r="B5869" s="7">
        <v>24000000133</v>
      </c>
      <c r="C5869" s="8" t="s">
        <v>6035</v>
      </c>
      <c r="D5869" s="5"/>
      <c r="E5869" s="6"/>
      <c r="F5869" s="6">
        <f>E5869*0.05</f>
        <v>0</v>
      </c>
      <c r="G5869" s="31">
        <v>909981.4</v>
      </c>
      <c r="H5869" s="5">
        <f>D5869-F5869</f>
        <v>0</v>
      </c>
      <c r="I5869" s="6">
        <f>+I5868+G5869-H5869</f>
        <v>1717940.0235000011</v>
      </c>
      <c r="J5869" s="3"/>
      <c r="K5869" s="34"/>
    </row>
    <row r="5870" spans="1:11" x14ac:dyDescent="0.2">
      <c r="A5870" s="53">
        <v>44050</v>
      </c>
      <c r="B5870" s="7">
        <v>9860</v>
      </c>
      <c r="C5870" s="3" t="s">
        <v>5993</v>
      </c>
      <c r="D5870" s="5">
        <v>11025</v>
      </c>
      <c r="E5870" s="6">
        <v>10500</v>
      </c>
      <c r="F5870" s="6">
        <f>E5870*0.05</f>
        <v>525</v>
      </c>
      <c r="G5870" s="5"/>
      <c r="H5870" s="31">
        <f>D5870-F5870</f>
        <v>10500</v>
      </c>
      <c r="I5870" s="6">
        <f>+I5869+G5870-H5870</f>
        <v>1707440.0235000011</v>
      </c>
      <c r="J5870" s="3" t="s">
        <v>6061</v>
      </c>
      <c r="K5870" s="34" t="s">
        <v>5606</v>
      </c>
    </row>
    <row r="5871" spans="1:11" x14ac:dyDescent="0.2">
      <c r="A5871" s="53">
        <v>44053</v>
      </c>
      <c r="B5871" s="7">
        <v>9861</v>
      </c>
      <c r="C5871" s="3" t="s">
        <v>6060</v>
      </c>
      <c r="D5871" s="5">
        <v>1500</v>
      </c>
      <c r="E5871" s="6"/>
      <c r="F5871" s="6">
        <f>E5871*0.05</f>
        <v>0</v>
      </c>
      <c r="G5871" s="5"/>
      <c r="H5871" s="31">
        <f>D5871-F5871</f>
        <v>1500</v>
      </c>
      <c r="I5871" s="6">
        <f>+I5870+G5871-H5871</f>
        <v>1705940.0235000011</v>
      </c>
      <c r="J5871" s="3" t="s">
        <v>6059</v>
      </c>
      <c r="K5871" s="34" t="s">
        <v>5606</v>
      </c>
    </row>
    <row r="5872" spans="1:11" x14ac:dyDescent="0.2">
      <c r="A5872" s="53">
        <v>44053</v>
      </c>
      <c r="B5872" s="7">
        <v>9862</v>
      </c>
      <c r="C5872" s="3" t="s">
        <v>5972</v>
      </c>
      <c r="D5872" s="5">
        <v>9900</v>
      </c>
      <c r="E5872" s="6"/>
      <c r="F5872" s="6">
        <f>E5872*0.05</f>
        <v>0</v>
      </c>
      <c r="G5872" s="5"/>
      <c r="H5872" s="31">
        <f>D5872-F5872</f>
        <v>9900</v>
      </c>
      <c r="I5872" s="6">
        <f>+I5871+G5872-H5872</f>
        <v>1696040.0235000011</v>
      </c>
      <c r="J5872" s="3" t="s">
        <v>6058</v>
      </c>
      <c r="K5872" s="34" t="s">
        <v>5606</v>
      </c>
    </row>
    <row r="5873" spans="1:11" x14ac:dyDescent="0.2">
      <c r="A5873" s="53">
        <v>44053</v>
      </c>
      <c r="B5873" s="7">
        <v>9863</v>
      </c>
      <c r="C5873" s="3" t="s">
        <v>6057</v>
      </c>
      <c r="D5873" s="5">
        <v>750</v>
      </c>
      <c r="E5873" s="6"/>
      <c r="F5873" s="6">
        <f>E5873*0.05</f>
        <v>0</v>
      </c>
      <c r="G5873" s="5"/>
      <c r="H5873" s="31">
        <f>D5873-F5873</f>
        <v>750</v>
      </c>
      <c r="I5873" s="6">
        <f>+I5872+G5873-H5873</f>
        <v>1695290.0235000011</v>
      </c>
      <c r="J5873" s="3" t="s">
        <v>6056</v>
      </c>
      <c r="K5873" s="34" t="s">
        <v>5606</v>
      </c>
    </row>
    <row r="5874" spans="1:11" x14ac:dyDescent="0.2">
      <c r="A5874" s="53">
        <v>44053</v>
      </c>
      <c r="B5874" s="7">
        <v>9864</v>
      </c>
      <c r="C5874" s="3" t="s">
        <v>6055</v>
      </c>
      <c r="D5874" s="6">
        <v>9456</v>
      </c>
      <c r="E5874" s="6">
        <v>9456</v>
      </c>
      <c r="F5874" s="6">
        <f>E5874*0.05</f>
        <v>472.8</v>
      </c>
      <c r="G5874" s="5"/>
      <c r="H5874" s="31">
        <f>D5874-F5874</f>
        <v>8983.2000000000007</v>
      </c>
      <c r="I5874" s="6">
        <f>+I5873+G5874-H5874</f>
        <v>1686306.8235000011</v>
      </c>
      <c r="J5874" s="3" t="s">
        <v>6054</v>
      </c>
      <c r="K5874" s="34" t="s">
        <v>5606</v>
      </c>
    </row>
    <row r="5875" spans="1:11" x14ac:dyDescent="0.2">
      <c r="A5875" s="53">
        <v>44053</v>
      </c>
      <c r="B5875" s="7">
        <v>9865</v>
      </c>
      <c r="C5875" s="3" t="s">
        <v>4306</v>
      </c>
      <c r="D5875" s="6">
        <v>10700</v>
      </c>
      <c r="E5875" s="6">
        <v>10700</v>
      </c>
      <c r="F5875" s="6">
        <f>E5875*0.05</f>
        <v>535</v>
      </c>
      <c r="G5875" s="5"/>
      <c r="H5875" s="31">
        <f>D5875-F5875</f>
        <v>10165</v>
      </c>
      <c r="I5875" s="6">
        <f>+I5874+G5875-H5875</f>
        <v>1676141.8235000011</v>
      </c>
      <c r="J5875" s="3" t="s">
        <v>6053</v>
      </c>
      <c r="K5875" s="34" t="s">
        <v>5606</v>
      </c>
    </row>
    <row r="5876" spans="1:11" x14ac:dyDescent="0.2">
      <c r="A5876" s="53">
        <v>44053</v>
      </c>
      <c r="B5876" s="7">
        <v>9866</v>
      </c>
      <c r="C5876" s="3" t="s">
        <v>6052</v>
      </c>
      <c r="D5876" s="6">
        <v>7700</v>
      </c>
      <c r="E5876" s="6">
        <v>7700</v>
      </c>
      <c r="F5876" s="6">
        <v>770</v>
      </c>
      <c r="G5876" s="5"/>
      <c r="H5876" s="31">
        <f>D5876-F5876</f>
        <v>6930</v>
      </c>
      <c r="I5876" s="6">
        <f>+I5875+G5876-H5876</f>
        <v>1669211.8235000011</v>
      </c>
      <c r="J5876" s="3" t="s">
        <v>6051</v>
      </c>
      <c r="K5876" s="34" t="s">
        <v>5606</v>
      </c>
    </row>
    <row r="5877" spans="1:11" x14ac:dyDescent="0.2">
      <c r="A5877" s="53">
        <v>44053</v>
      </c>
      <c r="B5877" s="7">
        <v>9867</v>
      </c>
      <c r="C5877" s="3" t="s">
        <v>6006</v>
      </c>
      <c r="D5877" s="6">
        <v>11000</v>
      </c>
      <c r="E5877" s="6">
        <v>11000</v>
      </c>
      <c r="F5877" s="6">
        <v>1100</v>
      </c>
      <c r="G5877" s="5"/>
      <c r="H5877" s="31">
        <f>D5877-F5877</f>
        <v>9900</v>
      </c>
      <c r="I5877" s="6">
        <f>+I5876+G5877-H5877</f>
        <v>1659311.8235000011</v>
      </c>
      <c r="J5877" s="3" t="s">
        <v>6005</v>
      </c>
      <c r="K5877" s="34" t="s">
        <v>5606</v>
      </c>
    </row>
    <row r="5878" spans="1:11" x14ac:dyDescent="0.2">
      <c r="A5878" s="53">
        <v>44053</v>
      </c>
      <c r="B5878" s="7">
        <v>9868</v>
      </c>
      <c r="C5878" s="3" t="s">
        <v>6050</v>
      </c>
      <c r="D5878" s="6">
        <v>2750</v>
      </c>
      <c r="E5878" s="6">
        <v>2750</v>
      </c>
      <c r="F5878" s="6">
        <f>E5878*0.05</f>
        <v>137.5</v>
      </c>
      <c r="G5878" s="5"/>
      <c r="H5878" s="31">
        <f>D5878-F5878</f>
        <v>2612.5</v>
      </c>
      <c r="I5878" s="6">
        <f>+I5877+G5878-H5878</f>
        <v>1656699.3235000011</v>
      </c>
      <c r="J5878" s="3" t="s">
        <v>6049</v>
      </c>
      <c r="K5878" s="34" t="s">
        <v>5606</v>
      </c>
    </row>
    <row r="5879" spans="1:11" x14ac:dyDescent="0.2">
      <c r="A5879" s="53">
        <v>44053</v>
      </c>
      <c r="B5879" s="7">
        <v>9869</v>
      </c>
      <c r="C5879" s="3" t="s">
        <v>6048</v>
      </c>
      <c r="D5879" s="31">
        <v>7600</v>
      </c>
      <c r="E5879" s="6">
        <v>7600</v>
      </c>
      <c r="F5879" s="6">
        <v>760</v>
      </c>
      <c r="G5879" s="5"/>
      <c r="H5879" s="31">
        <f>D5879-F5879</f>
        <v>6840</v>
      </c>
      <c r="I5879" s="6">
        <f>+I5878+G5879-H5879</f>
        <v>1649859.3235000011</v>
      </c>
      <c r="J5879" s="3" t="s">
        <v>6047</v>
      </c>
      <c r="K5879" s="34" t="s">
        <v>5606</v>
      </c>
    </row>
    <row r="5880" spans="1:11" x14ac:dyDescent="0.2">
      <c r="A5880" s="53">
        <v>44053</v>
      </c>
      <c r="B5880" s="7">
        <v>9870</v>
      </c>
      <c r="C5880" s="3" t="s">
        <v>6046</v>
      </c>
      <c r="D5880" s="5">
        <v>5000</v>
      </c>
      <c r="E5880" s="6">
        <v>5000</v>
      </c>
      <c r="F5880" s="6">
        <f>E5880*0.05</f>
        <v>250</v>
      </c>
      <c r="G5880" s="5"/>
      <c r="H5880" s="31">
        <f>D5880-F5880</f>
        <v>4750</v>
      </c>
      <c r="I5880" s="6">
        <f>+I5879+G5880-H5880</f>
        <v>1645109.3235000011</v>
      </c>
      <c r="J5880" s="3" t="s">
        <v>22</v>
      </c>
      <c r="K5880" s="34" t="s">
        <v>5606</v>
      </c>
    </row>
    <row r="5881" spans="1:11" x14ac:dyDescent="0.2">
      <c r="A5881" s="53">
        <v>44053</v>
      </c>
      <c r="B5881" s="7">
        <v>216659952</v>
      </c>
      <c r="C5881" s="8" t="s">
        <v>71</v>
      </c>
      <c r="D5881" s="5">
        <v>76128.710000000006</v>
      </c>
      <c r="E5881" s="6">
        <v>75779.83</v>
      </c>
      <c r="F5881" s="6">
        <f>E5881*0.05</f>
        <v>3788.9915000000001</v>
      </c>
      <c r="G5881" s="5"/>
      <c r="H5881" s="31">
        <f>D5881-F5881</f>
        <v>72339.718500000003</v>
      </c>
      <c r="I5881" s="6">
        <f>+I5880+G5881-H5881</f>
        <v>1572769.6050000011</v>
      </c>
      <c r="J5881" s="3" t="s">
        <v>6045</v>
      </c>
      <c r="K5881" s="34" t="s">
        <v>5606</v>
      </c>
    </row>
    <row r="5882" spans="1:11" x14ac:dyDescent="0.2">
      <c r="A5882" s="53">
        <v>44053</v>
      </c>
      <c r="B5882" s="7">
        <v>216660221</v>
      </c>
      <c r="C5882" s="8" t="s">
        <v>6044</v>
      </c>
      <c r="D5882" s="5">
        <v>26000</v>
      </c>
      <c r="E5882" s="6">
        <v>26000</v>
      </c>
      <c r="F5882" s="6">
        <f>E5882*0.05</f>
        <v>1300</v>
      </c>
      <c r="G5882" s="5"/>
      <c r="H5882" s="31">
        <f>D5882-F5882</f>
        <v>24700</v>
      </c>
      <c r="I5882" s="6">
        <f>+I5881+G5882-H5882</f>
        <v>1548069.6050000011</v>
      </c>
      <c r="J5882" s="3" t="s">
        <v>6043</v>
      </c>
      <c r="K5882" s="34" t="s">
        <v>5606</v>
      </c>
    </row>
    <row r="5883" spans="1:11" x14ac:dyDescent="0.2">
      <c r="A5883" s="53">
        <v>44054</v>
      </c>
      <c r="B5883" s="7">
        <v>216708092</v>
      </c>
      <c r="C5883" s="8" t="s">
        <v>6011</v>
      </c>
      <c r="D5883" s="5"/>
      <c r="E5883" s="6"/>
      <c r="F5883" s="6">
        <f>E5883*0.05</f>
        <v>0</v>
      </c>
      <c r="G5883" s="31">
        <v>150000</v>
      </c>
      <c r="H5883" s="5">
        <f>D5883-F5883</f>
        <v>0</v>
      </c>
      <c r="I5883" s="6">
        <f>+I5882+G5883-H5883</f>
        <v>1698069.6050000011</v>
      </c>
      <c r="J5883" s="8" t="s">
        <v>6010</v>
      </c>
      <c r="K5883" s="7"/>
    </row>
    <row r="5884" spans="1:11" x14ac:dyDescent="0.2">
      <c r="A5884" s="53">
        <v>44054</v>
      </c>
      <c r="B5884" s="7">
        <v>216729499</v>
      </c>
      <c r="C5884" s="8" t="s">
        <v>5550</v>
      </c>
      <c r="D5884" s="5">
        <v>36380.78</v>
      </c>
      <c r="E5884" s="6">
        <v>36380.769999999997</v>
      </c>
      <c r="F5884" s="6">
        <f>E5884*0.05</f>
        <v>1819.0384999999999</v>
      </c>
      <c r="G5884" s="5"/>
      <c r="H5884" s="31">
        <f>D5884-F5884</f>
        <v>34561.741499999996</v>
      </c>
      <c r="I5884" s="6">
        <f>+I5883+G5884-H5884</f>
        <v>1663507.8635000011</v>
      </c>
      <c r="J5884" s="8" t="s">
        <v>5965</v>
      </c>
      <c r="K5884" s="34" t="s">
        <v>5606</v>
      </c>
    </row>
    <row r="5885" spans="1:11" x14ac:dyDescent="0.2">
      <c r="A5885" s="53">
        <v>44054</v>
      </c>
      <c r="B5885" s="7">
        <v>9871</v>
      </c>
      <c r="C5885" s="3" t="s">
        <v>6042</v>
      </c>
      <c r="D5885" s="5">
        <v>2555</v>
      </c>
      <c r="E5885" s="6">
        <v>2555</v>
      </c>
      <c r="F5885" s="6">
        <v>255.5</v>
      </c>
      <c r="G5885" s="5"/>
      <c r="H5885" s="31">
        <f>D5885-F5885</f>
        <v>2299.5</v>
      </c>
      <c r="I5885" s="6">
        <f>+I5884+G5885-H5885</f>
        <v>1661208.3635000011</v>
      </c>
      <c r="J5885" s="3" t="s">
        <v>6041</v>
      </c>
      <c r="K5885" s="34" t="s">
        <v>5606</v>
      </c>
    </row>
    <row r="5886" spans="1:11" x14ac:dyDescent="0.2">
      <c r="A5886" s="53">
        <v>44055</v>
      </c>
      <c r="B5886" s="7">
        <v>216765169</v>
      </c>
      <c r="C5886" s="8" t="s">
        <v>71</v>
      </c>
      <c r="D5886" s="5">
        <v>150000</v>
      </c>
      <c r="E5886" s="6">
        <v>149127.78</v>
      </c>
      <c r="F5886" s="6">
        <f>E5886*0.05</f>
        <v>7456.3890000000001</v>
      </c>
      <c r="G5886" s="5"/>
      <c r="H5886" s="31">
        <f>D5886-F5886</f>
        <v>142543.611</v>
      </c>
      <c r="I5886" s="6">
        <f>+I5885+G5886-H5886</f>
        <v>1518664.7525000011</v>
      </c>
      <c r="J5886" s="8" t="s">
        <v>6036</v>
      </c>
      <c r="K5886" s="34" t="s">
        <v>5606</v>
      </c>
    </row>
    <row r="5887" spans="1:11" x14ac:dyDescent="0.2">
      <c r="A5887" s="53">
        <v>44055</v>
      </c>
      <c r="B5887" s="7">
        <v>216765581</v>
      </c>
      <c r="C5887" s="8" t="s">
        <v>5690</v>
      </c>
      <c r="D5887" s="31">
        <v>68317.100000000006</v>
      </c>
      <c r="E5887" s="6"/>
      <c r="F5887" s="6">
        <f>E5887*0.05</f>
        <v>0</v>
      </c>
      <c r="G5887" s="5"/>
      <c r="H5887" s="31">
        <f>D5887-F5887</f>
        <v>68317.100000000006</v>
      </c>
      <c r="I5887" s="6">
        <f>+I5886+G5887-H5887</f>
        <v>1450347.652500001</v>
      </c>
      <c r="J5887" s="3" t="s">
        <v>6040</v>
      </c>
      <c r="K5887" s="34" t="s">
        <v>5606</v>
      </c>
    </row>
    <row r="5888" spans="1:11" x14ac:dyDescent="0.2">
      <c r="A5888" s="53">
        <v>44055</v>
      </c>
      <c r="B5888" s="7">
        <v>216770504</v>
      </c>
      <c r="C5888" s="8" t="s">
        <v>5550</v>
      </c>
      <c r="D5888" s="5">
        <v>38890.85</v>
      </c>
      <c r="E5888" s="6">
        <v>38890.86</v>
      </c>
      <c r="F5888" s="6">
        <f>E5888*0.05</f>
        <v>1944.5430000000001</v>
      </c>
      <c r="G5888" s="5"/>
      <c r="H5888" s="31">
        <f>D5888-F5888</f>
        <v>36946.307000000001</v>
      </c>
      <c r="I5888" s="6">
        <f>+I5887+G5888-H5888</f>
        <v>1413401.345500001</v>
      </c>
      <c r="J5888" s="8" t="s">
        <v>5965</v>
      </c>
      <c r="K5888" s="34" t="s">
        <v>5606</v>
      </c>
    </row>
    <row r="5889" spans="1:11" x14ac:dyDescent="0.2">
      <c r="A5889" s="53">
        <v>44056</v>
      </c>
      <c r="B5889" s="7">
        <v>9872</v>
      </c>
      <c r="C5889" s="3" t="s">
        <v>418</v>
      </c>
      <c r="D5889" s="31">
        <v>2100</v>
      </c>
      <c r="E5889" s="6"/>
      <c r="F5889" s="6">
        <f>E5889*0.05</f>
        <v>0</v>
      </c>
      <c r="G5889" s="5"/>
      <c r="H5889" s="31">
        <f>D5889-F5889</f>
        <v>2100</v>
      </c>
      <c r="I5889" s="6">
        <f>+I5888+G5889-H5889</f>
        <v>1411301.345500001</v>
      </c>
      <c r="J5889" s="3" t="s">
        <v>5970</v>
      </c>
      <c r="K5889" s="34" t="s">
        <v>5606</v>
      </c>
    </row>
    <row r="5890" spans="1:11" x14ac:dyDescent="0.2">
      <c r="A5890" s="53">
        <v>44056</v>
      </c>
      <c r="B5890" s="7">
        <v>9873</v>
      </c>
      <c r="C5890" s="3" t="s">
        <v>5790</v>
      </c>
      <c r="D5890" s="31"/>
      <c r="E5890" s="6"/>
      <c r="F5890" s="6">
        <f>E5890*0.05</f>
        <v>0</v>
      </c>
      <c r="G5890" s="5"/>
      <c r="H5890" s="5">
        <f>D5890-F5890</f>
        <v>0</v>
      </c>
      <c r="I5890" s="6">
        <f>+I5889+G5890-H5890</f>
        <v>1411301.345500001</v>
      </c>
      <c r="J5890" s="3" t="s">
        <v>5790</v>
      </c>
      <c r="K5890" s="34" t="s">
        <v>5789</v>
      </c>
    </row>
    <row r="5891" spans="1:11" x14ac:dyDescent="0.2">
      <c r="A5891" s="53">
        <v>44056</v>
      </c>
      <c r="B5891" s="7">
        <v>9874</v>
      </c>
      <c r="C5891" s="3" t="s">
        <v>6039</v>
      </c>
      <c r="D5891" s="31">
        <v>7000</v>
      </c>
      <c r="E5891" s="6">
        <v>5335</v>
      </c>
      <c r="F5891" s="6">
        <v>533.5</v>
      </c>
      <c r="G5891" s="5"/>
      <c r="H5891" s="31">
        <f>D5891-F5891</f>
        <v>6466.5</v>
      </c>
      <c r="I5891" s="6">
        <f>+I5890+G5891-H5891</f>
        <v>1404834.845500001</v>
      </c>
      <c r="J5891" s="3" t="s">
        <v>6038</v>
      </c>
      <c r="K5891" s="34" t="s">
        <v>5606</v>
      </c>
    </row>
    <row r="5892" spans="1:11" x14ac:dyDescent="0.2">
      <c r="A5892" s="53">
        <v>44057</v>
      </c>
      <c r="B5892" s="7">
        <v>216876431</v>
      </c>
      <c r="C5892" s="8" t="s">
        <v>6037</v>
      </c>
      <c r="D5892" s="31">
        <v>100000</v>
      </c>
      <c r="E5892" s="6">
        <v>100000</v>
      </c>
      <c r="F5892" s="6">
        <f>E5892*0.05</f>
        <v>5000</v>
      </c>
      <c r="G5892" s="5"/>
      <c r="H5892" s="31">
        <f>D5892-F5892</f>
        <v>95000</v>
      </c>
      <c r="I5892" s="6">
        <f>+I5891+G5892-H5892</f>
        <v>1309834.845500001</v>
      </c>
      <c r="J5892" s="8" t="s">
        <v>5965</v>
      </c>
      <c r="K5892" s="34" t="s">
        <v>5606</v>
      </c>
    </row>
    <row r="5893" spans="1:11" x14ac:dyDescent="0.2">
      <c r="A5893" s="53">
        <v>44057</v>
      </c>
      <c r="B5893" s="7">
        <v>216876576</v>
      </c>
      <c r="C5893" s="8" t="s">
        <v>2921</v>
      </c>
      <c r="D5893" s="31">
        <v>101800</v>
      </c>
      <c r="E5893" s="6">
        <v>101800</v>
      </c>
      <c r="F5893" s="6">
        <f>E5893*0.05</f>
        <v>5090</v>
      </c>
      <c r="G5893" s="5"/>
      <c r="H5893" s="31">
        <f>D5893-F5893</f>
        <v>96710</v>
      </c>
      <c r="I5893" s="6">
        <f>+I5892+G5893-H5893</f>
        <v>1213124.845500001</v>
      </c>
      <c r="J5893" s="8" t="s">
        <v>6036</v>
      </c>
      <c r="K5893" s="34" t="s">
        <v>5606</v>
      </c>
    </row>
    <row r="5894" spans="1:11" x14ac:dyDescent="0.2">
      <c r="A5894" s="53">
        <v>44057</v>
      </c>
      <c r="B5894" s="7">
        <v>216876702</v>
      </c>
      <c r="C5894" s="8" t="s">
        <v>71</v>
      </c>
      <c r="D5894" s="31">
        <v>100000</v>
      </c>
      <c r="E5894" s="6">
        <v>99883.71</v>
      </c>
      <c r="F5894" s="6">
        <f>E5894*0.05</f>
        <v>4994.1855000000005</v>
      </c>
      <c r="G5894" s="5"/>
      <c r="H5894" s="31">
        <f>D5894-F5894</f>
        <v>95005.814499999993</v>
      </c>
      <c r="I5894" s="6">
        <f>+I5893+G5894-H5894</f>
        <v>1118119.0310000009</v>
      </c>
      <c r="J5894" s="8" t="s">
        <v>6036</v>
      </c>
      <c r="K5894" s="34" t="s">
        <v>5606</v>
      </c>
    </row>
    <row r="5895" spans="1:11" x14ac:dyDescent="0.2">
      <c r="A5895" s="53">
        <v>44057</v>
      </c>
      <c r="B5895" s="7">
        <v>216876875</v>
      </c>
      <c r="C5895" s="8" t="s">
        <v>5859</v>
      </c>
      <c r="D5895" s="31">
        <v>108420</v>
      </c>
      <c r="E5895" s="6">
        <v>108400</v>
      </c>
      <c r="F5895" s="6">
        <f>E5895*0.05</f>
        <v>5420</v>
      </c>
      <c r="G5895" s="5"/>
      <c r="H5895" s="31">
        <f>D5895-F5895</f>
        <v>103000</v>
      </c>
      <c r="I5895" s="6">
        <f>+I5894+G5895-H5895</f>
        <v>1015119.0310000009</v>
      </c>
      <c r="J5895" s="8" t="s">
        <v>5965</v>
      </c>
      <c r="K5895" s="34" t="s">
        <v>5606</v>
      </c>
    </row>
    <row r="5896" spans="1:11" x14ac:dyDescent="0.2">
      <c r="A5896" s="53">
        <v>44057</v>
      </c>
      <c r="B5896" s="7">
        <v>216877051</v>
      </c>
      <c r="C5896" s="8" t="s">
        <v>5550</v>
      </c>
      <c r="D5896" s="31">
        <v>21000.47</v>
      </c>
      <c r="E5896" s="6">
        <v>21000.47</v>
      </c>
      <c r="F5896" s="6">
        <f>E5896*0.05</f>
        <v>1050.0235</v>
      </c>
      <c r="G5896" s="5"/>
      <c r="H5896" s="31">
        <f>D5896-F5896</f>
        <v>19950.446500000002</v>
      </c>
      <c r="I5896" s="6">
        <f>+I5895+G5896-H5896</f>
        <v>995168.58450000093</v>
      </c>
      <c r="J5896" s="8" t="s">
        <v>5965</v>
      </c>
      <c r="K5896" s="34" t="s">
        <v>5606</v>
      </c>
    </row>
    <row r="5897" spans="1:11" x14ac:dyDescent="0.2">
      <c r="A5897" s="53">
        <v>44060</v>
      </c>
      <c r="B5897" s="7">
        <v>24000000169</v>
      </c>
      <c r="C5897" s="8" t="s">
        <v>6035</v>
      </c>
      <c r="D5897" s="31"/>
      <c r="E5897" s="6"/>
      <c r="F5897" s="6">
        <f>E5897*0.05</f>
        <v>0</v>
      </c>
      <c r="G5897" s="31">
        <v>1702656.3</v>
      </c>
      <c r="H5897" s="5">
        <f>D5897-F5897</f>
        <v>0</v>
      </c>
      <c r="I5897" s="6">
        <f>+I5896+G5897-H5897</f>
        <v>2697824.8845000011</v>
      </c>
      <c r="J5897" s="3"/>
      <c r="K5897" s="34"/>
    </row>
    <row r="5898" spans="1:11" x14ac:dyDescent="0.2">
      <c r="A5898" s="53">
        <v>44060</v>
      </c>
      <c r="B5898" s="7">
        <v>9875</v>
      </c>
      <c r="C5898" s="3" t="s">
        <v>5550</v>
      </c>
      <c r="D5898" s="31">
        <v>27609.95</v>
      </c>
      <c r="E5898" s="6">
        <v>27609.95</v>
      </c>
      <c r="F5898" s="6">
        <f>E5898*0.05</f>
        <v>1380.4975000000002</v>
      </c>
      <c r="G5898" s="5"/>
      <c r="H5898" s="31">
        <f>D5898-F5898</f>
        <v>26229.452499999999</v>
      </c>
      <c r="I5898" s="6">
        <f>+I5897+G5898-H5898</f>
        <v>2671595.432000001</v>
      </c>
      <c r="J5898" s="8" t="s">
        <v>5965</v>
      </c>
      <c r="K5898" s="34" t="s">
        <v>5606</v>
      </c>
    </row>
    <row r="5899" spans="1:11" x14ac:dyDescent="0.2">
      <c r="A5899" s="53">
        <v>44061</v>
      </c>
      <c r="B5899" s="7">
        <v>217083138</v>
      </c>
      <c r="C5899" s="8" t="s">
        <v>5550</v>
      </c>
      <c r="D5899" s="31">
        <v>5694.6</v>
      </c>
      <c r="E5899" s="6">
        <v>5694.6</v>
      </c>
      <c r="F5899" s="6">
        <f>E5899*0.05</f>
        <v>284.73</v>
      </c>
      <c r="G5899" s="5"/>
      <c r="H5899" s="31">
        <f>D5899-F5899</f>
        <v>5409.8700000000008</v>
      </c>
      <c r="I5899" s="6">
        <f>+I5898+G5899-H5899</f>
        <v>2666185.5620000008</v>
      </c>
      <c r="J5899" s="8" t="s">
        <v>5965</v>
      </c>
      <c r="K5899" s="34" t="s">
        <v>5606</v>
      </c>
    </row>
    <row r="5900" spans="1:11" x14ac:dyDescent="0.2">
      <c r="A5900" s="53">
        <v>44061</v>
      </c>
      <c r="B5900" s="7">
        <v>217083249</v>
      </c>
      <c r="C5900" s="8" t="s">
        <v>5859</v>
      </c>
      <c r="D5900" s="31">
        <v>44000</v>
      </c>
      <c r="E5900" s="6">
        <v>44000</v>
      </c>
      <c r="F5900" s="6">
        <f>E5900*0.05</f>
        <v>2200</v>
      </c>
      <c r="G5900" s="5"/>
      <c r="H5900" s="31">
        <f>D5900-F5900</f>
        <v>41800</v>
      </c>
      <c r="I5900" s="6">
        <f>+I5899+G5900-H5900</f>
        <v>2624385.5620000008</v>
      </c>
      <c r="J5900" s="8" t="s">
        <v>2156</v>
      </c>
      <c r="K5900" s="34" t="s">
        <v>5606</v>
      </c>
    </row>
    <row r="5901" spans="1:11" x14ac:dyDescent="0.2">
      <c r="A5901" s="53">
        <v>44062</v>
      </c>
      <c r="B5901" s="7">
        <v>9876</v>
      </c>
      <c r="C5901" s="3" t="s">
        <v>5790</v>
      </c>
      <c r="D5901" s="31"/>
      <c r="E5901" s="6"/>
      <c r="F5901" s="6">
        <f>E5901*0.05</f>
        <v>0</v>
      </c>
      <c r="G5901" s="5"/>
      <c r="H5901" s="5">
        <f>D5901-F5901</f>
        <v>0</v>
      </c>
      <c r="I5901" s="6">
        <f>+I5900+G5901-H5901</f>
        <v>2624385.5620000008</v>
      </c>
      <c r="J5901" s="3" t="s">
        <v>5790</v>
      </c>
      <c r="K5901" s="34" t="s">
        <v>5789</v>
      </c>
    </row>
    <row r="5902" spans="1:11" x14ac:dyDescent="0.2">
      <c r="A5902" s="53">
        <v>44062</v>
      </c>
      <c r="B5902" s="7">
        <v>9877</v>
      </c>
      <c r="C5902" s="3" t="s">
        <v>5790</v>
      </c>
      <c r="D5902" s="31"/>
      <c r="E5902" s="6"/>
      <c r="F5902" s="6">
        <f>E5902*0.05</f>
        <v>0</v>
      </c>
      <c r="G5902" s="5"/>
      <c r="H5902" s="5">
        <f>D5902-F5902</f>
        <v>0</v>
      </c>
      <c r="I5902" s="6">
        <f>+I5901+G5902-H5902</f>
        <v>2624385.5620000008</v>
      </c>
      <c r="J5902" s="3" t="s">
        <v>5790</v>
      </c>
      <c r="K5902" s="34" t="s">
        <v>5789</v>
      </c>
    </row>
    <row r="5903" spans="1:11" x14ac:dyDescent="0.2">
      <c r="A5903" s="53">
        <v>44062</v>
      </c>
      <c r="B5903" s="7">
        <v>9878</v>
      </c>
      <c r="C5903" s="3" t="s">
        <v>3750</v>
      </c>
      <c r="D5903" s="31">
        <v>5500</v>
      </c>
      <c r="E5903" s="6">
        <v>5500</v>
      </c>
      <c r="F5903" s="6">
        <v>550</v>
      </c>
      <c r="G5903" s="5"/>
      <c r="H5903" s="31">
        <f>D5903-F5903</f>
        <v>4950</v>
      </c>
      <c r="I5903" s="6">
        <f>+I5902+G5903-H5903</f>
        <v>2619435.5620000008</v>
      </c>
      <c r="J5903" s="3" t="s">
        <v>6034</v>
      </c>
      <c r="K5903" s="34" t="s">
        <v>5606</v>
      </c>
    </row>
    <row r="5904" spans="1:11" x14ac:dyDescent="0.2">
      <c r="A5904" s="53">
        <v>44062</v>
      </c>
      <c r="B5904" s="7">
        <v>9879</v>
      </c>
      <c r="C5904" s="3" t="s">
        <v>5975</v>
      </c>
      <c r="D5904" s="31">
        <v>5600</v>
      </c>
      <c r="E5904" s="6">
        <v>5600</v>
      </c>
      <c r="F5904" s="6">
        <v>560</v>
      </c>
      <c r="G5904" s="5"/>
      <c r="H5904" s="31">
        <f>D5904-F5904</f>
        <v>5040</v>
      </c>
      <c r="I5904" s="6">
        <f>+I5903+G5904-H5904</f>
        <v>2614395.5620000008</v>
      </c>
      <c r="J5904" s="3" t="s">
        <v>6033</v>
      </c>
      <c r="K5904" s="34" t="s">
        <v>5606</v>
      </c>
    </row>
    <row r="5905" spans="1:11" x14ac:dyDescent="0.2">
      <c r="A5905" s="53">
        <v>44062</v>
      </c>
      <c r="B5905" s="7">
        <v>9880</v>
      </c>
      <c r="C5905" s="3" t="s">
        <v>5725</v>
      </c>
      <c r="D5905" s="31">
        <v>2250</v>
      </c>
      <c r="E5905" s="6">
        <v>2250</v>
      </c>
      <c r="F5905" s="6">
        <v>225</v>
      </c>
      <c r="G5905" s="5"/>
      <c r="H5905" s="31">
        <f>D5905-F5905</f>
        <v>2025</v>
      </c>
      <c r="I5905" s="6">
        <f>+I5904+G5905-H5905</f>
        <v>2612370.5620000008</v>
      </c>
      <c r="J5905" s="3" t="s">
        <v>6032</v>
      </c>
      <c r="K5905" s="34" t="s">
        <v>5606</v>
      </c>
    </row>
    <row r="5906" spans="1:11" x14ac:dyDescent="0.2">
      <c r="A5906" s="53">
        <v>44062</v>
      </c>
      <c r="B5906" s="7">
        <v>9881</v>
      </c>
      <c r="C5906" s="3" t="s">
        <v>6001</v>
      </c>
      <c r="D5906" s="31">
        <v>2100</v>
      </c>
      <c r="E5906" s="6"/>
      <c r="F5906" s="6">
        <f>E5906*0.05</f>
        <v>0</v>
      </c>
      <c r="G5906" s="5"/>
      <c r="H5906" s="31">
        <f>D5906-F5906</f>
        <v>2100</v>
      </c>
      <c r="I5906" s="6">
        <f>+I5905+G5906-H5906</f>
        <v>2610270.5620000008</v>
      </c>
      <c r="J5906" s="3" t="s">
        <v>6031</v>
      </c>
      <c r="K5906" s="34" t="s">
        <v>5606</v>
      </c>
    </row>
    <row r="5907" spans="1:11" x14ac:dyDescent="0.2">
      <c r="A5907" s="53">
        <v>44062</v>
      </c>
      <c r="B5907" s="7">
        <v>9882</v>
      </c>
      <c r="C5907" s="3" t="s">
        <v>6030</v>
      </c>
      <c r="D5907" s="31">
        <v>1000</v>
      </c>
      <c r="E5907" s="6"/>
      <c r="F5907" s="6">
        <f>E5907*0.05</f>
        <v>0</v>
      </c>
      <c r="G5907" s="5"/>
      <c r="H5907" s="31">
        <f>D5907-F5907</f>
        <v>1000</v>
      </c>
      <c r="I5907" s="6">
        <f>+I5906+G5907-H5907</f>
        <v>2609270.5620000008</v>
      </c>
      <c r="J5907" s="3" t="s">
        <v>6029</v>
      </c>
      <c r="K5907" s="34" t="s">
        <v>5606</v>
      </c>
    </row>
    <row r="5908" spans="1:11" x14ac:dyDescent="0.2">
      <c r="A5908" s="53">
        <v>44063</v>
      </c>
      <c r="B5908" s="7">
        <v>217193310</v>
      </c>
      <c r="C5908" s="8" t="s">
        <v>6028</v>
      </c>
      <c r="D5908" s="31">
        <v>1500</v>
      </c>
      <c r="E5908" s="6"/>
      <c r="F5908" s="6">
        <f>E5908*0.05</f>
        <v>0</v>
      </c>
      <c r="G5908" s="5"/>
      <c r="H5908" s="31">
        <f>D5908-F5908</f>
        <v>1500</v>
      </c>
      <c r="I5908" s="6">
        <f>+I5907+G5908-H5908</f>
        <v>2607770.5620000008</v>
      </c>
      <c r="J5908" s="3" t="s">
        <v>6027</v>
      </c>
      <c r="K5908" s="34" t="s">
        <v>5606</v>
      </c>
    </row>
    <row r="5909" spans="1:11" x14ac:dyDescent="0.2">
      <c r="A5909" s="53">
        <v>44063</v>
      </c>
      <c r="B5909" s="7">
        <v>217193469</v>
      </c>
      <c r="C5909" s="8" t="s">
        <v>5902</v>
      </c>
      <c r="D5909" s="31">
        <v>7000</v>
      </c>
      <c r="E5909" s="6">
        <v>7000</v>
      </c>
      <c r="F5909" s="6">
        <v>700</v>
      </c>
      <c r="G5909" s="5"/>
      <c r="H5909" s="31">
        <f>D5909-F5909</f>
        <v>6300</v>
      </c>
      <c r="I5909" s="6">
        <f>+I5908+G5909-H5909</f>
        <v>2601470.5620000008</v>
      </c>
      <c r="J5909" s="3" t="s">
        <v>6026</v>
      </c>
      <c r="K5909" s="34" t="s">
        <v>5606</v>
      </c>
    </row>
    <row r="5910" spans="1:11" x14ac:dyDescent="0.2">
      <c r="A5910" s="53">
        <v>44063</v>
      </c>
      <c r="B5910" s="7">
        <v>2400000017</v>
      </c>
      <c r="C5910" s="8" t="s">
        <v>6024</v>
      </c>
      <c r="D5910" s="31">
        <v>14810.45</v>
      </c>
      <c r="E5910" s="6"/>
      <c r="F5910" s="6">
        <f>E5910*0.05</f>
        <v>0</v>
      </c>
      <c r="G5910" s="5"/>
      <c r="H5910" s="31">
        <f>D5910-F5910</f>
        <v>14810.45</v>
      </c>
      <c r="I5910" s="6">
        <f>+I5909+G5910-H5910</f>
        <v>2586660.1120000007</v>
      </c>
      <c r="J5910" s="3" t="s">
        <v>6025</v>
      </c>
      <c r="K5910" s="34" t="s">
        <v>5606</v>
      </c>
    </row>
    <row r="5911" spans="1:11" x14ac:dyDescent="0.2">
      <c r="A5911" s="53">
        <v>44063</v>
      </c>
      <c r="B5911" s="7">
        <v>24000000343</v>
      </c>
      <c r="C5911" s="8" t="s">
        <v>6024</v>
      </c>
      <c r="D5911" s="31">
        <v>579900</v>
      </c>
      <c r="E5911" s="6"/>
      <c r="F5911" s="6">
        <f>E5911*0.05</f>
        <v>0</v>
      </c>
      <c r="G5911" s="5"/>
      <c r="H5911" s="31">
        <f>D5911-F5911</f>
        <v>579900</v>
      </c>
      <c r="I5911" s="6">
        <f>+I5910+G5911-H5911</f>
        <v>2006760.1120000007</v>
      </c>
      <c r="J5911" s="3" t="s">
        <v>6025</v>
      </c>
      <c r="K5911" s="34" t="s">
        <v>5606</v>
      </c>
    </row>
    <row r="5912" spans="1:11" x14ac:dyDescent="0.2">
      <c r="A5912" s="53">
        <v>44063</v>
      </c>
      <c r="B5912" s="7">
        <v>2400000002</v>
      </c>
      <c r="C5912" s="8" t="s">
        <v>6024</v>
      </c>
      <c r="D5912" s="31">
        <v>5760</v>
      </c>
      <c r="E5912" s="6"/>
      <c r="F5912" s="6">
        <f>E5912*0.05</f>
        <v>0</v>
      </c>
      <c r="G5912" s="5"/>
      <c r="H5912" s="31">
        <f>D5912-F5912</f>
        <v>5760</v>
      </c>
      <c r="I5912" s="6">
        <f>+I5911+G5912-H5912</f>
        <v>2001000.1120000007</v>
      </c>
      <c r="J5912" s="3" t="s">
        <v>6025</v>
      </c>
      <c r="K5912" s="34" t="s">
        <v>5606</v>
      </c>
    </row>
    <row r="5913" spans="1:11" x14ac:dyDescent="0.2">
      <c r="A5913" s="53">
        <v>44063</v>
      </c>
      <c r="B5913" s="7">
        <v>217197467</v>
      </c>
      <c r="C5913" s="8" t="s">
        <v>5550</v>
      </c>
      <c r="D5913" s="31">
        <v>16471.599999999999</v>
      </c>
      <c r="E5913" s="6">
        <v>16471.599999999999</v>
      </c>
      <c r="F5913" s="6">
        <f>E5913*0.05</f>
        <v>823.57999999999993</v>
      </c>
      <c r="G5913" s="5"/>
      <c r="H5913" s="31">
        <f>D5913-F5913</f>
        <v>15648.019999999999</v>
      </c>
      <c r="I5913" s="6">
        <f>+I5912+G5913-H5913</f>
        <v>1985352.0920000006</v>
      </c>
      <c r="J5913" s="8" t="s">
        <v>5965</v>
      </c>
      <c r="K5913" s="34" t="s">
        <v>5606</v>
      </c>
    </row>
    <row r="5914" spans="1:11" x14ac:dyDescent="0.2">
      <c r="A5914" s="53">
        <v>44064</v>
      </c>
      <c r="B5914" s="7">
        <v>217250389</v>
      </c>
      <c r="C5914" s="8" t="s">
        <v>71</v>
      </c>
      <c r="D5914" s="31">
        <v>145316.21</v>
      </c>
      <c r="E5914" s="6">
        <v>144880.10999999999</v>
      </c>
      <c r="F5914" s="6">
        <f>E5914*0.05</f>
        <v>7244.0054999999993</v>
      </c>
      <c r="G5914" s="5"/>
      <c r="H5914" s="31">
        <f>D5914-F5914</f>
        <v>138072.20449999999</v>
      </c>
      <c r="I5914" s="6">
        <f>+I5913+G5914-H5914</f>
        <v>1847279.8875000007</v>
      </c>
      <c r="J5914" s="3" t="s">
        <v>5941</v>
      </c>
      <c r="K5914" s="34" t="s">
        <v>5606</v>
      </c>
    </row>
    <row r="5915" spans="1:11" x14ac:dyDescent="0.2">
      <c r="A5915" s="53">
        <v>44064</v>
      </c>
      <c r="B5915" s="7">
        <v>217277599</v>
      </c>
      <c r="C5915" s="8" t="s">
        <v>5550</v>
      </c>
      <c r="D5915" s="31">
        <v>56619</v>
      </c>
      <c r="E5915" s="6">
        <v>56619</v>
      </c>
      <c r="F5915" s="6">
        <f>E5915*0.05</f>
        <v>2830.9500000000003</v>
      </c>
      <c r="G5915" s="5"/>
      <c r="H5915" s="31">
        <f>D5915-F5915</f>
        <v>53788.05</v>
      </c>
      <c r="I5915" s="6">
        <f>+I5914+G5915-H5915</f>
        <v>1793491.8375000006</v>
      </c>
      <c r="J5915" s="8" t="s">
        <v>5965</v>
      </c>
      <c r="K5915" s="34" t="s">
        <v>5606</v>
      </c>
    </row>
    <row r="5916" spans="1:11" x14ac:dyDescent="0.2">
      <c r="A5916" s="53">
        <v>44064</v>
      </c>
      <c r="B5916" s="7">
        <v>24000000018</v>
      </c>
      <c r="C5916" s="8" t="s">
        <v>6024</v>
      </c>
      <c r="D5916" s="31">
        <v>158300</v>
      </c>
      <c r="E5916" s="6"/>
      <c r="F5916" s="6">
        <f>E5916*0.05</f>
        <v>0</v>
      </c>
      <c r="G5916" s="5"/>
      <c r="H5916" s="31">
        <f>D5916-F5916</f>
        <v>158300</v>
      </c>
      <c r="I5916" s="6">
        <f>+I5915+G5916-H5916</f>
        <v>1635191.8375000006</v>
      </c>
      <c r="J5916" s="3" t="s">
        <v>6022</v>
      </c>
      <c r="K5916" s="34" t="s">
        <v>5606</v>
      </c>
    </row>
    <row r="5917" spans="1:11" x14ac:dyDescent="0.2">
      <c r="A5917" s="53">
        <v>44064</v>
      </c>
      <c r="B5917" s="7">
        <v>24000000008</v>
      </c>
      <c r="C5917" s="8" t="s">
        <v>6023</v>
      </c>
      <c r="D5917" s="31">
        <v>68600</v>
      </c>
      <c r="E5917" s="6"/>
      <c r="F5917" s="6">
        <f>E5917*0.05</f>
        <v>0</v>
      </c>
      <c r="G5917" s="5"/>
      <c r="H5917" s="31">
        <f>D5917-F5917</f>
        <v>68600</v>
      </c>
      <c r="I5917" s="6">
        <f>+I5916+G5917-H5917</f>
        <v>1566591.8375000006</v>
      </c>
      <c r="J5917" s="3" t="s">
        <v>6022</v>
      </c>
      <c r="K5917" s="34" t="s">
        <v>5606</v>
      </c>
    </row>
    <row r="5918" spans="1:11" x14ac:dyDescent="0.2">
      <c r="A5918" s="53">
        <v>44064</v>
      </c>
      <c r="B5918" s="7">
        <v>217298924</v>
      </c>
      <c r="C5918" s="8" t="s">
        <v>821</v>
      </c>
      <c r="D5918" s="31">
        <v>300000</v>
      </c>
      <c r="E5918" s="6">
        <v>298414.48</v>
      </c>
      <c r="F5918" s="6">
        <f>E5918*0.05</f>
        <v>14920.724</v>
      </c>
      <c r="G5918" s="5"/>
      <c r="H5918" s="31">
        <f>D5918-F5918</f>
        <v>285079.27600000001</v>
      </c>
      <c r="I5918" s="6">
        <f>+I5917+G5918-H5918</f>
        <v>1281512.5615000005</v>
      </c>
      <c r="J5918" s="3" t="s">
        <v>6021</v>
      </c>
      <c r="K5918" s="34" t="s">
        <v>5606</v>
      </c>
    </row>
    <row r="5919" spans="1:11" x14ac:dyDescent="0.2">
      <c r="A5919" s="53">
        <v>44064</v>
      </c>
      <c r="B5919" s="7">
        <v>217298964</v>
      </c>
      <c r="C5919" s="8" t="s">
        <v>1634</v>
      </c>
      <c r="D5919" s="31">
        <v>97134</v>
      </c>
      <c r="E5919" s="6">
        <v>97134</v>
      </c>
      <c r="F5919" s="6">
        <f>E5919*0.05</f>
        <v>4856.7</v>
      </c>
      <c r="G5919" s="5"/>
      <c r="H5919" s="31">
        <f>D5919-F5919</f>
        <v>92277.3</v>
      </c>
      <c r="I5919" s="6">
        <f>+I5918+G5919-H5919</f>
        <v>1189235.2615000005</v>
      </c>
      <c r="J5919" s="3" t="s">
        <v>6020</v>
      </c>
      <c r="K5919" s="34" t="s">
        <v>5606</v>
      </c>
    </row>
    <row r="5920" spans="1:11" x14ac:dyDescent="0.2">
      <c r="A5920" s="53">
        <v>44064</v>
      </c>
      <c r="B5920" s="7">
        <v>217298993</v>
      </c>
      <c r="C5920" s="8" t="s">
        <v>2224</v>
      </c>
      <c r="D5920" s="31">
        <v>68355</v>
      </c>
      <c r="E5920" s="6">
        <v>68355</v>
      </c>
      <c r="F5920" s="6">
        <f>E5920*0.05</f>
        <v>3417.75</v>
      </c>
      <c r="G5920" s="5"/>
      <c r="H5920" s="31">
        <f>D5920-F5920</f>
        <v>64937.25</v>
      </c>
      <c r="I5920" s="6">
        <f>+I5919+G5920-H5920</f>
        <v>1124298.0115000005</v>
      </c>
      <c r="J5920" s="3" t="s">
        <v>6019</v>
      </c>
      <c r="K5920" s="34" t="s">
        <v>5606</v>
      </c>
    </row>
    <row r="5921" spans="1:11" x14ac:dyDescent="0.2">
      <c r="A5921" s="53">
        <v>44064</v>
      </c>
      <c r="B5921" s="7">
        <v>217299017</v>
      </c>
      <c r="C5921" s="8" t="s">
        <v>5859</v>
      </c>
      <c r="D5921" s="31">
        <v>57993</v>
      </c>
      <c r="E5921" s="6">
        <v>57993</v>
      </c>
      <c r="F5921" s="6">
        <f>E5921*0.05</f>
        <v>2899.65</v>
      </c>
      <c r="G5921" s="5"/>
      <c r="H5921" s="31">
        <f>D5921-F5921</f>
        <v>55093.35</v>
      </c>
      <c r="I5921" s="6">
        <f>+I5920+G5921-H5921</f>
        <v>1069204.6615000004</v>
      </c>
      <c r="J5921" s="8" t="s">
        <v>5965</v>
      </c>
      <c r="K5921" s="34" t="s">
        <v>5606</v>
      </c>
    </row>
    <row r="5922" spans="1:11" x14ac:dyDescent="0.2">
      <c r="A5922" s="53">
        <v>44067</v>
      </c>
      <c r="B5922" s="7">
        <v>217413223</v>
      </c>
      <c r="C5922" s="8" t="s">
        <v>5550</v>
      </c>
      <c r="D5922" s="31">
        <v>36854.5</v>
      </c>
      <c r="E5922" s="6">
        <v>36854.5</v>
      </c>
      <c r="F5922" s="6">
        <f>E5922*0.05</f>
        <v>1842.7250000000001</v>
      </c>
      <c r="G5922" s="5"/>
      <c r="H5922" s="31">
        <f>D5922-F5922</f>
        <v>35011.775000000001</v>
      </c>
      <c r="I5922" s="6">
        <f>+I5921+G5922-H5922</f>
        <v>1034192.8865000004</v>
      </c>
      <c r="J5922" s="8" t="s">
        <v>5965</v>
      </c>
      <c r="K5922" s="34" t="s">
        <v>5606</v>
      </c>
    </row>
    <row r="5923" spans="1:11" x14ac:dyDescent="0.2">
      <c r="A5923" s="53">
        <v>44068</v>
      </c>
      <c r="B5923" s="7">
        <v>217482549</v>
      </c>
      <c r="C5923" s="8" t="s">
        <v>5550</v>
      </c>
      <c r="D5923" s="31">
        <v>10214.799999999999</v>
      </c>
      <c r="E5923" s="6">
        <v>10214.799999999999</v>
      </c>
      <c r="F5923" s="6">
        <f>E5923*0.05</f>
        <v>510.74</v>
      </c>
      <c r="G5923" s="5"/>
      <c r="H5923" s="31">
        <f>D5923-F5923</f>
        <v>9704.06</v>
      </c>
      <c r="I5923" s="6">
        <f>+I5922+G5923-H5923</f>
        <v>1024488.8265000003</v>
      </c>
      <c r="J5923" s="8" t="s">
        <v>5965</v>
      </c>
      <c r="K5923" s="34" t="s">
        <v>5606</v>
      </c>
    </row>
    <row r="5924" spans="1:11" x14ac:dyDescent="0.2">
      <c r="A5924" s="53">
        <v>44068</v>
      </c>
      <c r="B5924" s="7">
        <v>9883</v>
      </c>
      <c r="C5924" s="3" t="s">
        <v>6001</v>
      </c>
      <c r="D5924" s="31">
        <v>1800</v>
      </c>
      <c r="E5924" s="6"/>
      <c r="F5924" s="6">
        <f>E5924*0.05</f>
        <v>0</v>
      </c>
      <c r="G5924" s="5"/>
      <c r="H5924" s="31">
        <f>D5924-F5924</f>
        <v>1800</v>
      </c>
      <c r="I5924" s="6">
        <f>+I5923+G5924-H5924</f>
        <v>1022688.8265000003</v>
      </c>
      <c r="J5924" s="3" t="s">
        <v>5861</v>
      </c>
      <c r="K5924" s="34" t="s">
        <v>5606</v>
      </c>
    </row>
    <row r="5925" spans="1:11" x14ac:dyDescent="0.2">
      <c r="A5925" s="53">
        <v>44068</v>
      </c>
      <c r="B5925" s="7">
        <v>9884</v>
      </c>
      <c r="C5925" s="3" t="s">
        <v>6018</v>
      </c>
      <c r="D5925" s="31">
        <v>1500</v>
      </c>
      <c r="E5925" s="6"/>
      <c r="F5925" s="6">
        <f>E5925*0.05</f>
        <v>0</v>
      </c>
      <c r="G5925" s="5"/>
      <c r="H5925" s="31">
        <f>D5925-F5925</f>
        <v>1500</v>
      </c>
      <c r="I5925" s="6">
        <f>+I5924+G5925-H5925</f>
        <v>1021188.8265000003</v>
      </c>
      <c r="J5925" s="3" t="s">
        <v>5861</v>
      </c>
      <c r="K5925" s="34" t="s">
        <v>5606</v>
      </c>
    </row>
    <row r="5926" spans="1:11" x14ac:dyDescent="0.2">
      <c r="A5926" s="53">
        <v>44068</v>
      </c>
      <c r="B5926" s="7">
        <v>9885</v>
      </c>
      <c r="C5926" s="3" t="s">
        <v>5993</v>
      </c>
      <c r="D5926" s="31">
        <v>1500</v>
      </c>
      <c r="E5926" s="6"/>
      <c r="F5926" s="6">
        <f>E5926*0.05</f>
        <v>0</v>
      </c>
      <c r="G5926" s="5"/>
      <c r="H5926" s="31">
        <f>D5926-F5926</f>
        <v>1500</v>
      </c>
      <c r="I5926" s="6">
        <f>+I5925+G5926-H5926</f>
        <v>1019688.8265000003</v>
      </c>
      <c r="J5926" s="3" t="s">
        <v>5861</v>
      </c>
      <c r="K5926" s="34" t="s">
        <v>5606</v>
      </c>
    </row>
    <row r="5927" spans="1:11" x14ac:dyDescent="0.2">
      <c r="A5927" s="53">
        <v>44068</v>
      </c>
      <c r="B5927" s="7">
        <v>9886</v>
      </c>
      <c r="C5927" s="3" t="s">
        <v>5725</v>
      </c>
      <c r="D5927" s="31">
        <v>17000</v>
      </c>
      <c r="E5927" s="6"/>
      <c r="F5927" s="6">
        <f>E5927*0.05</f>
        <v>0</v>
      </c>
      <c r="G5927" s="5"/>
      <c r="H5927" s="31">
        <f>D5927-F5927</f>
        <v>17000</v>
      </c>
      <c r="I5927" s="6">
        <f>+I5926+G5927-H5927</f>
        <v>1002688.8265000003</v>
      </c>
      <c r="J5927" s="3" t="s">
        <v>6017</v>
      </c>
      <c r="K5927" s="34" t="s">
        <v>5606</v>
      </c>
    </row>
    <row r="5928" spans="1:11" x14ac:dyDescent="0.2">
      <c r="A5928" s="53">
        <v>44068</v>
      </c>
      <c r="B5928" s="7">
        <v>9887</v>
      </c>
      <c r="C5928" s="3" t="s">
        <v>126</v>
      </c>
      <c r="D5928" s="31">
        <v>18010</v>
      </c>
      <c r="E5928" s="6">
        <v>18010</v>
      </c>
      <c r="F5928" s="6">
        <f>E5928*0.05</f>
        <v>900.5</v>
      </c>
      <c r="G5928" s="5"/>
      <c r="H5928" s="31">
        <f>D5928-F5928</f>
        <v>17109.5</v>
      </c>
      <c r="I5928" s="6">
        <f>+I5927+G5928-H5928</f>
        <v>985579.32650000032</v>
      </c>
      <c r="J5928" s="3" t="s">
        <v>5851</v>
      </c>
      <c r="K5928" s="34" t="s">
        <v>5606</v>
      </c>
    </row>
    <row r="5929" spans="1:11" x14ac:dyDescent="0.2">
      <c r="A5929" s="53">
        <v>44068</v>
      </c>
      <c r="B5929" s="7">
        <v>9888</v>
      </c>
      <c r="C5929" s="3" t="s">
        <v>1450</v>
      </c>
      <c r="D5929" s="31">
        <v>36543.040000000001</v>
      </c>
      <c r="E5929" s="6"/>
      <c r="F5929" s="6">
        <f>E5929*0.05</f>
        <v>0</v>
      </c>
      <c r="G5929" s="5"/>
      <c r="H5929" s="31">
        <f>D5929-F5929</f>
        <v>36543.040000000001</v>
      </c>
      <c r="I5929" s="6">
        <f>+I5928+G5929-H5929</f>
        <v>949036.28650000028</v>
      </c>
      <c r="J5929" s="3" t="s">
        <v>6016</v>
      </c>
      <c r="K5929" s="34" t="s">
        <v>5606</v>
      </c>
    </row>
    <row r="5930" spans="1:11" x14ac:dyDescent="0.2">
      <c r="A5930" s="53">
        <v>44068</v>
      </c>
      <c r="B5930" s="7">
        <v>9889</v>
      </c>
      <c r="C5930" s="3" t="s">
        <v>6015</v>
      </c>
      <c r="D5930" s="31">
        <v>22583.07</v>
      </c>
      <c r="E5930" s="6"/>
      <c r="F5930" s="6">
        <f>E5930*0.05</f>
        <v>0</v>
      </c>
      <c r="G5930" s="5"/>
      <c r="H5930" s="31">
        <f>D5930-F5930</f>
        <v>22583.07</v>
      </c>
      <c r="I5930" s="6">
        <f>+I5929+G5930-H5930</f>
        <v>926453.21650000033</v>
      </c>
      <c r="J5930" s="3" t="s">
        <v>6014</v>
      </c>
      <c r="K5930" s="34" t="s">
        <v>5606</v>
      </c>
    </row>
    <row r="5931" spans="1:11" x14ac:dyDescent="0.2">
      <c r="A5931" s="53">
        <v>44068</v>
      </c>
      <c r="B5931" s="7">
        <v>9890</v>
      </c>
      <c r="C5931" s="3" t="s">
        <v>6013</v>
      </c>
      <c r="D5931" s="31">
        <v>7000</v>
      </c>
      <c r="E5931" s="6"/>
      <c r="F5931" s="6">
        <f>E5931*0.05</f>
        <v>0</v>
      </c>
      <c r="G5931" s="5"/>
      <c r="H5931" s="31">
        <f>D5931-F5931</f>
        <v>7000</v>
      </c>
      <c r="I5931" s="6">
        <f>+I5930+G5931-H5931</f>
        <v>919453.21650000033</v>
      </c>
      <c r="J5931" s="3" t="s">
        <v>6012</v>
      </c>
      <c r="K5931" s="34" t="s">
        <v>5606</v>
      </c>
    </row>
    <row r="5932" spans="1:11" x14ac:dyDescent="0.2">
      <c r="A5932" s="53">
        <v>44069</v>
      </c>
      <c r="B5932" s="7">
        <v>217549002</v>
      </c>
      <c r="C5932" s="8" t="s">
        <v>6011</v>
      </c>
      <c r="D5932" s="31"/>
      <c r="E5932" s="6"/>
      <c r="F5932" s="6">
        <f>E5932*0.05</f>
        <v>0</v>
      </c>
      <c r="G5932" s="31">
        <v>900000</v>
      </c>
      <c r="H5932" s="5">
        <f>D5932-F5932</f>
        <v>0</v>
      </c>
      <c r="I5932" s="6">
        <f>+I5931+G5932-H5932</f>
        <v>1819453.2165000003</v>
      </c>
      <c r="J5932" s="3" t="s">
        <v>6010</v>
      </c>
      <c r="K5932" s="34"/>
    </row>
    <row r="5933" spans="1:11" x14ac:dyDescent="0.2">
      <c r="A5933" s="53">
        <v>44069</v>
      </c>
      <c r="B5933" s="7">
        <v>217575492</v>
      </c>
      <c r="C5933" s="8" t="s">
        <v>5550</v>
      </c>
      <c r="D5933" s="31">
        <v>13104.8</v>
      </c>
      <c r="E5933" s="6">
        <v>13104.8</v>
      </c>
      <c r="F5933" s="6">
        <f>E5933*0.05</f>
        <v>655.24</v>
      </c>
      <c r="G5933" s="5"/>
      <c r="H5933" s="31">
        <f>D5933-F5933</f>
        <v>12449.56</v>
      </c>
      <c r="I5933" s="6">
        <f>+I5932+G5933-H5933</f>
        <v>1807003.6565000003</v>
      </c>
      <c r="J5933" s="8" t="s">
        <v>5965</v>
      </c>
      <c r="K5933" s="34" t="s">
        <v>5606</v>
      </c>
    </row>
    <row r="5934" spans="1:11" x14ac:dyDescent="0.2">
      <c r="A5934" s="53">
        <v>44069</v>
      </c>
      <c r="B5934" s="7">
        <v>217575714</v>
      </c>
      <c r="C5934" s="8" t="s">
        <v>447</v>
      </c>
      <c r="D5934" s="31">
        <v>44073.5</v>
      </c>
      <c r="E5934" s="6">
        <v>37350.42</v>
      </c>
      <c r="F5934" s="6">
        <f>E5934*0.05</f>
        <v>1867.521</v>
      </c>
      <c r="G5934" s="5"/>
      <c r="H5934" s="31">
        <f>D5934-F5934</f>
        <v>42205.978999999999</v>
      </c>
      <c r="I5934" s="6">
        <f>+I5933+G5934-H5934</f>
        <v>1764797.6775000002</v>
      </c>
      <c r="J5934" s="8" t="s">
        <v>6009</v>
      </c>
      <c r="K5934" s="34" t="s">
        <v>5606</v>
      </c>
    </row>
    <row r="5935" spans="1:11" x14ac:dyDescent="0.2">
      <c r="A5935" s="53">
        <v>44069</v>
      </c>
      <c r="B5935" s="7">
        <v>217575918</v>
      </c>
      <c r="C5935" s="8" t="s">
        <v>1634</v>
      </c>
      <c r="D5935" s="31">
        <v>1600</v>
      </c>
      <c r="E5935" s="6">
        <v>1600</v>
      </c>
      <c r="F5935" s="6">
        <f>E5935*0.05</f>
        <v>80</v>
      </c>
      <c r="G5935" s="5"/>
      <c r="H5935" s="31">
        <f>D5935-F5935</f>
        <v>1520</v>
      </c>
      <c r="I5935" s="6">
        <f>+I5934+G5935-H5935</f>
        <v>1763277.6775000002</v>
      </c>
      <c r="J5935" s="3" t="s">
        <v>101</v>
      </c>
      <c r="K5935" s="34" t="s">
        <v>5606</v>
      </c>
    </row>
    <row r="5936" spans="1:11" x14ac:dyDescent="0.2">
      <c r="A5936" s="53">
        <v>44069</v>
      </c>
      <c r="B5936" s="7">
        <v>217576498</v>
      </c>
      <c r="C5936" s="8" t="s">
        <v>6008</v>
      </c>
      <c r="D5936" s="31">
        <v>20060</v>
      </c>
      <c r="E5936" s="6">
        <v>17000</v>
      </c>
      <c r="F5936" s="6">
        <f>E5936*0.05</f>
        <v>850</v>
      </c>
      <c r="G5936" s="5"/>
      <c r="H5936" s="31">
        <f>D5936-F5936</f>
        <v>19210</v>
      </c>
      <c r="I5936" s="6">
        <f>+I5935+G5936-H5936</f>
        <v>1744067.6775000002</v>
      </c>
      <c r="J5936" s="3" t="s">
        <v>2156</v>
      </c>
      <c r="K5936" s="34" t="s">
        <v>5606</v>
      </c>
    </row>
    <row r="5937" spans="1:11" x14ac:dyDescent="0.2">
      <c r="A5937" s="53">
        <v>44069</v>
      </c>
      <c r="B5937" s="7">
        <v>217576617</v>
      </c>
      <c r="C5937" s="8" t="s">
        <v>4542</v>
      </c>
      <c r="D5937" s="31">
        <v>50000</v>
      </c>
      <c r="E5937" s="6">
        <v>43865.26</v>
      </c>
      <c r="F5937" s="6">
        <f>E5937*0.05</f>
        <v>2193.2630000000004</v>
      </c>
      <c r="G5937" s="5"/>
      <c r="H5937" s="31">
        <f>D5937-F5937</f>
        <v>47806.737000000001</v>
      </c>
      <c r="I5937" s="6">
        <f>+I5936+G5937-H5937</f>
        <v>1696260.9405000003</v>
      </c>
      <c r="J5937" s="8" t="s">
        <v>5965</v>
      </c>
      <c r="K5937" s="34" t="s">
        <v>5606</v>
      </c>
    </row>
    <row r="5938" spans="1:11" x14ac:dyDescent="0.2">
      <c r="A5938" s="53">
        <v>44069</v>
      </c>
      <c r="B5938" s="7">
        <v>9891</v>
      </c>
      <c r="C5938" s="3" t="s">
        <v>5922</v>
      </c>
      <c r="D5938" s="31">
        <v>22500</v>
      </c>
      <c r="E5938" s="6">
        <v>22500</v>
      </c>
      <c r="F5938" s="6">
        <v>2250</v>
      </c>
      <c r="G5938" s="5"/>
      <c r="H5938" s="31">
        <f>D5938-F5938</f>
        <v>20250</v>
      </c>
      <c r="I5938" s="6">
        <f>+I5937+G5938-H5938</f>
        <v>1676010.9405000003</v>
      </c>
      <c r="J5938" s="3" t="s">
        <v>6007</v>
      </c>
      <c r="K5938" s="34" t="s">
        <v>5606</v>
      </c>
    </row>
    <row r="5939" spans="1:11" x14ac:dyDescent="0.2">
      <c r="A5939" s="53">
        <v>44069</v>
      </c>
      <c r="B5939" s="7">
        <v>9892</v>
      </c>
      <c r="C5939" s="3" t="s">
        <v>6006</v>
      </c>
      <c r="D5939" s="31">
        <v>11000</v>
      </c>
      <c r="E5939" s="6">
        <v>11000</v>
      </c>
      <c r="F5939" s="6">
        <v>1100</v>
      </c>
      <c r="G5939" s="5"/>
      <c r="H5939" s="31">
        <f>D5939-F5939</f>
        <v>9900</v>
      </c>
      <c r="I5939" s="6">
        <f>+I5938+G5939-H5939</f>
        <v>1666110.9405000003</v>
      </c>
      <c r="J5939" s="3" t="s">
        <v>6005</v>
      </c>
      <c r="K5939" s="34" t="s">
        <v>5606</v>
      </c>
    </row>
    <row r="5940" spans="1:11" x14ac:dyDescent="0.2">
      <c r="A5940" s="53">
        <v>44070</v>
      </c>
      <c r="B5940" s="7">
        <v>217651665</v>
      </c>
      <c r="C5940" s="8" t="s">
        <v>5550</v>
      </c>
      <c r="D5940" s="31">
        <f>6359.99-950.96</f>
        <v>5409.03</v>
      </c>
      <c r="E5940" s="6">
        <v>6359.99</v>
      </c>
      <c r="F5940" s="6">
        <f>E5940*0.05</f>
        <v>317.99950000000001</v>
      </c>
      <c r="G5940" s="5"/>
      <c r="H5940" s="31">
        <f>D5940-F5940</f>
        <v>5091.0304999999998</v>
      </c>
      <c r="I5940" s="6">
        <f>+I5939+G5940-H5940</f>
        <v>1661019.9100000001</v>
      </c>
      <c r="J5940" s="8" t="s">
        <v>5965</v>
      </c>
      <c r="K5940" s="34" t="s">
        <v>5606</v>
      </c>
    </row>
    <row r="5941" spans="1:11" x14ac:dyDescent="0.2">
      <c r="A5941" s="53">
        <v>44071</v>
      </c>
      <c r="B5941" s="7">
        <v>217718901</v>
      </c>
      <c r="C5941" s="8" t="s">
        <v>5550</v>
      </c>
      <c r="D5941" s="31">
        <v>26215.439999999999</v>
      </c>
      <c r="E5941" s="6"/>
      <c r="F5941" s="6">
        <f>E5941*0.05</f>
        <v>0</v>
      </c>
      <c r="G5941" s="5"/>
      <c r="H5941" s="31">
        <f>D5941-F5941</f>
        <v>26215.439999999999</v>
      </c>
      <c r="I5941" s="6">
        <f>+I5940+G5941-H5941</f>
        <v>1634804.4700000002</v>
      </c>
      <c r="J5941" s="8" t="s">
        <v>5965</v>
      </c>
      <c r="K5941" s="34" t="s">
        <v>5606</v>
      </c>
    </row>
    <row r="5942" spans="1:11" x14ac:dyDescent="0.2">
      <c r="A5942" s="53">
        <v>44071</v>
      </c>
      <c r="B5942" s="7">
        <v>217719029</v>
      </c>
      <c r="C5942" s="8" t="s">
        <v>5550</v>
      </c>
      <c r="D5942" s="31">
        <v>14125</v>
      </c>
      <c r="E5942" s="6"/>
      <c r="F5942" s="6">
        <f>E5942*0.05</f>
        <v>0</v>
      </c>
      <c r="G5942" s="5"/>
      <c r="H5942" s="31">
        <f>D5942-F5942</f>
        <v>14125</v>
      </c>
      <c r="I5942" s="6">
        <f>+I5941+G5942-H5942</f>
        <v>1620679.4700000002</v>
      </c>
      <c r="J5942" s="3" t="s">
        <v>5549</v>
      </c>
      <c r="K5942" s="34" t="s">
        <v>5606</v>
      </c>
    </row>
    <row r="5943" spans="1:11" x14ac:dyDescent="0.2">
      <c r="A5943" s="53">
        <v>44071</v>
      </c>
      <c r="B5943" s="7">
        <v>217719271</v>
      </c>
      <c r="C5943" s="8" t="s">
        <v>3360</v>
      </c>
      <c r="D5943" s="31">
        <v>77815</v>
      </c>
      <c r="E5943" s="6">
        <v>67513.05</v>
      </c>
      <c r="F5943" s="6">
        <f>E5943*0.05</f>
        <v>3375.6525000000001</v>
      </c>
      <c r="G5943" s="5"/>
      <c r="H5943" s="31">
        <f>D5943-F5943</f>
        <v>74439.347500000003</v>
      </c>
      <c r="I5943" s="6">
        <f>+I5942+G5943-H5943</f>
        <v>1546240.1225000003</v>
      </c>
      <c r="J5943" s="3" t="s">
        <v>6004</v>
      </c>
      <c r="K5943" s="34" t="s">
        <v>5606</v>
      </c>
    </row>
    <row r="5944" spans="1:11" x14ac:dyDescent="0.2">
      <c r="A5944" s="53">
        <v>44071</v>
      </c>
      <c r="B5944" s="7">
        <v>217719573</v>
      </c>
      <c r="C5944" s="8" t="s">
        <v>71</v>
      </c>
      <c r="D5944" s="31">
        <v>300000</v>
      </c>
      <c r="E5944" s="6">
        <v>300000</v>
      </c>
      <c r="F5944" s="6">
        <f>E5944*0.05</f>
        <v>15000</v>
      </c>
      <c r="G5944" s="5"/>
      <c r="H5944" s="31">
        <f>D5944-F5944</f>
        <v>285000</v>
      </c>
      <c r="I5944" s="6">
        <f>+I5943+G5944-H5944</f>
        <v>1261240.1225000003</v>
      </c>
      <c r="J5944" s="3" t="s">
        <v>5941</v>
      </c>
      <c r="K5944" s="34" t="s">
        <v>5606</v>
      </c>
    </row>
    <row r="5945" spans="1:11" x14ac:dyDescent="0.2">
      <c r="A5945" s="80" t="s">
        <v>6003</v>
      </c>
      <c r="B5945" s="7">
        <v>217719750</v>
      </c>
      <c r="C5945" s="8" t="s">
        <v>2921</v>
      </c>
      <c r="D5945" s="31">
        <v>51500</v>
      </c>
      <c r="E5945" s="6">
        <v>51500</v>
      </c>
      <c r="F5945" s="6">
        <f>E5945*0.05</f>
        <v>2575</v>
      </c>
      <c r="G5945" s="5"/>
      <c r="H5945" s="31">
        <f>D5945-F5945</f>
        <v>48925</v>
      </c>
      <c r="I5945" s="6">
        <f>+I5944+G5945-H5945</f>
        <v>1212315.1225000003</v>
      </c>
      <c r="J5945" s="3" t="s">
        <v>5941</v>
      </c>
      <c r="K5945" s="34" t="s">
        <v>5606</v>
      </c>
    </row>
    <row r="5946" spans="1:11" x14ac:dyDescent="0.2">
      <c r="A5946" s="53">
        <v>44071</v>
      </c>
      <c r="B5946" s="7">
        <v>9893</v>
      </c>
      <c r="C5946" s="3" t="s">
        <v>3752</v>
      </c>
      <c r="D5946" s="31">
        <v>10000</v>
      </c>
      <c r="E5946" s="6"/>
      <c r="F5946" s="6">
        <f>E5946*0.05</f>
        <v>0</v>
      </c>
      <c r="G5946" s="5"/>
      <c r="H5946" s="31">
        <f>D5946-F5946</f>
        <v>10000</v>
      </c>
      <c r="I5946" s="6">
        <f>+I5945+G5946-H5946</f>
        <v>1202315.1225000003</v>
      </c>
      <c r="J5946" s="3" t="s">
        <v>6002</v>
      </c>
      <c r="K5946" s="34" t="s">
        <v>5606</v>
      </c>
    </row>
    <row r="5947" spans="1:11" x14ac:dyDescent="0.2">
      <c r="A5947" s="53">
        <v>44074</v>
      </c>
      <c r="B5947" s="7">
        <v>9894</v>
      </c>
      <c r="C5947" s="3" t="s">
        <v>6001</v>
      </c>
      <c r="D5947" s="31">
        <v>2250</v>
      </c>
      <c r="E5947" s="6"/>
      <c r="F5947" s="6">
        <f>E5947*0.05</f>
        <v>0</v>
      </c>
      <c r="G5947" s="5"/>
      <c r="H5947" s="31">
        <f>D5947-F5947</f>
        <v>2250</v>
      </c>
      <c r="I5947" s="6">
        <f>+I5946+G5947-H5947</f>
        <v>1200065.1225000003</v>
      </c>
      <c r="J5947" s="3" t="s">
        <v>6000</v>
      </c>
      <c r="K5947" s="34" t="s">
        <v>5606</v>
      </c>
    </row>
    <row r="5948" spans="1:11" x14ac:dyDescent="0.2">
      <c r="A5948" s="53">
        <v>44074</v>
      </c>
      <c r="B5948" s="7">
        <v>9895</v>
      </c>
      <c r="C5948" s="3" t="s">
        <v>5999</v>
      </c>
      <c r="D5948" s="31">
        <v>10000</v>
      </c>
      <c r="E5948" s="6"/>
      <c r="F5948" s="6">
        <f>E5948*0.05</f>
        <v>0</v>
      </c>
      <c r="G5948" s="5"/>
      <c r="H5948" s="31">
        <f>D5948-F5948</f>
        <v>10000</v>
      </c>
      <c r="I5948" s="6">
        <f>+I5947+G5948-H5948</f>
        <v>1190065.1225000003</v>
      </c>
      <c r="J5948" s="3" t="s">
        <v>5998</v>
      </c>
      <c r="K5948" s="34" t="s">
        <v>5606</v>
      </c>
    </row>
    <row r="5949" spans="1:11" x14ac:dyDescent="0.2">
      <c r="A5949" s="53">
        <v>44074</v>
      </c>
      <c r="B5949" s="7">
        <v>217879366</v>
      </c>
      <c r="C5949" s="8" t="s">
        <v>5550</v>
      </c>
      <c r="D5949" s="31">
        <v>11407.7</v>
      </c>
      <c r="E5949" s="6"/>
      <c r="F5949" s="6">
        <f>E5949*0.05</f>
        <v>0</v>
      </c>
      <c r="G5949" s="5"/>
      <c r="H5949" s="31">
        <f>D5949-F5949</f>
        <v>11407.7</v>
      </c>
      <c r="I5949" s="6">
        <f>+I5948+G5949-H5949</f>
        <v>1178657.4225000003</v>
      </c>
      <c r="J5949" s="8" t="s">
        <v>5965</v>
      </c>
      <c r="K5949" s="34" t="s">
        <v>5606</v>
      </c>
    </row>
    <row r="5950" spans="1:11" x14ac:dyDescent="0.2">
      <c r="A5950" s="96"/>
      <c r="B5950" s="7"/>
      <c r="C5950" s="3" t="s">
        <v>5235</v>
      </c>
      <c r="D5950" s="6">
        <v>5466.8</v>
      </c>
      <c r="E5950" s="6"/>
      <c r="F5950" s="6">
        <f>E5950*0.05</f>
        <v>0</v>
      </c>
      <c r="G5950" s="5"/>
      <c r="H5950" s="5">
        <f>D5950-F5950</f>
        <v>5466.8</v>
      </c>
      <c r="I5950" s="6">
        <f>+I5949+G5950-H5950</f>
        <v>1173190.6225000003</v>
      </c>
      <c r="J5950" s="3"/>
      <c r="K5950" s="7"/>
    </row>
    <row r="5951" spans="1:11" x14ac:dyDescent="0.2">
      <c r="A5951" s="53"/>
      <c r="B5951" s="7"/>
      <c r="C5951" s="87" t="s">
        <v>5997</v>
      </c>
      <c r="D5951" s="6"/>
      <c r="E5951" s="6"/>
      <c r="F5951" s="6">
        <f>E5951*0.05</f>
        <v>0</v>
      </c>
      <c r="G5951" s="5"/>
      <c r="H5951" s="5">
        <f>D5951-F5951</f>
        <v>0</v>
      </c>
      <c r="I5951" s="13">
        <f>+I5950+G5951-H5951</f>
        <v>1173190.6225000003</v>
      </c>
      <c r="J5951" s="3"/>
      <c r="K5951" s="7"/>
    </row>
    <row r="5952" spans="1:11" x14ac:dyDescent="0.2">
      <c r="A5952" s="53">
        <v>44075</v>
      </c>
      <c r="B5952" s="7">
        <v>9896</v>
      </c>
      <c r="C5952" s="8" t="s">
        <v>5996</v>
      </c>
      <c r="D5952" s="31">
        <v>3000</v>
      </c>
      <c r="E5952" s="6"/>
      <c r="F5952" s="6">
        <f>E5952*0.05</f>
        <v>0</v>
      </c>
      <c r="G5952" s="5"/>
      <c r="H5952" s="5">
        <f>D5952-F5952</f>
        <v>3000</v>
      </c>
      <c r="I5952" s="6">
        <f>+I5951+G5952-H5952</f>
        <v>1170190.6225000003</v>
      </c>
      <c r="J5952" s="8" t="s">
        <v>5995</v>
      </c>
      <c r="K5952" s="34" t="s">
        <v>5606</v>
      </c>
    </row>
    <row r="5953" spans="1:11" x14ac:dyDescent="0.2">
      <c r="A5953" s="53">
        <v>44075</v>
      </c>
      <c r="B5953" s="7">
        <v>9897</v>
      </c>
      <c r="C5953" s="8" t="s">
        <v>5971</v>
      </c>
      <c r="D5953" s="31">
        <v>1200</v>
      </c>
      <c r="E5953" s="6"/>
      <c r="F5953" s="6">
        <f>E5953*0.05</f>
        <v>0</v>
      </c>
      <c r="G5953" s="5"/>
      <c r="H5953" s="31">
        <f>D5953-F5953</f>
        <v>1200</v>
      </c>
      <c r="I5953" s="6">
        <f>+I5952+G5953-H5953</f>
        <v>1168990.6225000003</v>
      </c>
      <c r="J5953" s="8" t="s">
        <v>5966</v>
      </c>
      <c r="K5953" s="34" t="s">
        <v>5606</v>
      </c>
    </row>
    <row r="5954" spans="1:11" x14ac:dyDescent="0.2">
      <c r="A5954" s="53">
        <v>44075</v>
      </c>
      <c r="B5954" s="7">
        <v>9898</v>
      </c>
      <c r="C5954" s="8" t="s">
        <v>5994</v>
      </c>
      <c r="D5954" s="31">
        <v>2400</v>
      </c>
      <c r="E5954" s="6"/>
      <c r="F5954" s="6">
        <f>E5954*0.05</f>
        <v>0</v>
      </c>
      <c r="G5954" s="5"/>
      <c r="H5954" s="31">
        <f>D5954-F5954</f>
        <v>2400</v>
      </c>
      <c r="I5954" s="6">
        <f>+I5953+G5954-H5954</f>
        <v>1166590.6225000003</v>
      </c>
      <c r="J5954" s="8" t="s">
        <v>5970</v>
      </c>
      <c r="K5954" s="34" t="s">
        <v>5606</v>
      </c>
    </row>
    <row r="5955" spans="1:11" x14ac:dyDescent="0.2">
      <c r="A5955" s="53">
        <v>44075</v>
      </c>
      <c r="B5955" s="7">
        <v>9899</v>
      </c>
      <c r="C5955" s="8" t="s">
        <v>5993</v>
      </c>
      <c r="D5955" s="31">
        <v>2800</v>
      </c>
      <c r="E5955" s="6"/>
      <c r="F5955" s="6">
        <f>E5955*0.05</f>
        <v>0</v>
      </c>
      <c r="G5955" s="5"/>
      <c r="H5955" s="31">
        <f>D5955-F5955</f>
        <v>2800</v>
      </c>
      <c r="I5955" s="6">
        <f>+I5954+G5955-H5955</f>
        <v>1163790.6225000003</v>
      </c>
      <c r="J5955" s="8" t="s">
        <v>5992</v>
      </c>
      <c r="K5955" s="34" t="s">
        <v>5606</v>
      </c>
    </row>
    <row r="5956" spans="1:11" x14ac:dyDescent="0.2">
      <c r="A5956" s="53">
        <v>44075</v>
      </c>
      <c r="B5956" s="7">
        <v>9900</v>
      </c>
      <c r="C5956" s="8" t="s">
        <v>5991</v>
      </c>
      <c r="D5956" s="31">
        <v>1400</v>
      </c>
      <c r="E5956" s="6"/>
      <c r="F5956" s="6">
        <f>E5956*0.05</f>
        <v>0</v>
      </c>
      <c r="G5956" s="5"/>
      <c r="H5956" s="31">
        <f>D5956-F5956</f>
        <v>1400</v>
      </c>
      <c r="I5956" s="6">
        <f>+I5955+G5956-H5956</f>
        <v>1162390.6225000003</v>
      </c>
      <c r="J5956" s="8" t="s">
        <v>5990</v>
      </c>
      <c r="K5956" s="7"/>
    </row>
    <row r="5957" spans="1:11" x14ac:dyDescent="0.2">
      <c r="A5957" s="53">
        <v>44075</v>
      </c>
      <c r="B5957" s="7">
        <v>9901</v>
      </c>
      <c r="C5957" s="8" t="s">
        <v>5989</v>
      </c>
      <c r="D5957" s="31">
        <v>1800</v>
      </c>
      <c r="E5957" s="6"/>
      <c r="F5957" s="6">
        <f>E5957*0.05</f>
        <v>0</v>
      </c>
      <c r="G5957" s="5"/>
      <c r="H5957" s="31">
        <f>D5957-F5957</f>
        <v>1800</v>
      </c>
      <c r="I5957" s="6">
        <f>+I5956+G5957-H5957</f>
        <v>1160590.6225000003</v>
      </c>
      <c r="J5957" s="8" t="s">
        <v>5966</v>
      </c>
      <c r="K5957" s="34" t="s">
        <v>5606</v>
      </c>
    </row>
    <row r="5958" spans="1:11" x14ac:dyDescent="0.2">
      <c r="A5958" s="53">
        <v>44075</v>
      </c>
      <c r="B5958" s="7">
        <v>9902</v>
      </c>
      <c r="C5958" s="8" t="s">
        <v>5988</v>
      </c>
      <c r="D5958" s="31">
        <v>1500</v>
      </c>
      <c r="E5958" s="6"/>
      <c r="F5958" s="6">
        <f>E5958*0.05</f>
        <v>0</v>
      </c>
      <c r="G5958" s="5"/>
      <c r="H5958" s="31">
        <f>D5958-F5958</f>
        <v>1500</v>
      </c>
      <c r="I5958" s="6">
        <f>+I5957+G5958-H5958</f>
        <v>1159090.6225000003</v>
      </c>
      <c r="J5958" s="8" t="s">
        <v>5966</v>
      </c>
      <c r="K5958" s="34" t="s">
        <v>5606</v>
      </c>
    </row>
    <row r="5959" spans="1:11" x14ac:dyDescent="0.2">
      <c r="A5959" s="53">
        <v>44075</v>
      </c>
      <c r="B5959" s="7">
        <v>9903</v>
      </c>
      <c r="C5959" s="8" t="s">
        <v>5757</v>
      </c>
      <c r="D5959" s="31">
        <v>2100</v>
      </c>
      <c r="E5959" s="6"/>
      <c r="F5959" s="6">
        <f>E5959*0.05</f>
        <v>0</v>
      </c>
      <c r="G5959" s="5"/>
      <c r="H5959" s="5">
        <f>D5959-F5959</f>
        <v>2100</v>
      </c>
      <c r="I5959" s="6">
        <f>+I5958+G5959-H5959</f>
        <v>1156990.6225000003</v>
      </c>
      <c r="J5959" s="8" t="s">
        <v>5987</v>
      </c>
      <c r="K5959" s="34" t="s">
        <v>5606</v>
      </c>
    </row>
    <row r="5960" spans="1:11" x14ac:dyDescent="0.2">
      <c r="A5960" s="53">
        <v>44075</v>
      </c>
      <c r="B5960" s="7">
        <v>9904</v>
      </c>
      <c r="C5960" s="3" t="s">
        <v>5986</v>
      </c>
      <c r="D5960" s="31">
        <v>1500</v>
      </c>
      <c r="E5960" s="6">
        <v>1500</v>
      </c>
      <c r="F5960" s="6">
        <v>150</v>
      </c>
      <c r="G5960" s="5"/>
      <c r="H5960" s="31">
        <f>D5960-F5960</f>
        <v>1350</v>
      </c>
      <c r="I5960" s="6">
        <f>+I5959+G5960-H5960</f>
        <v>1155640.6225000003</v>
      </c>
      <c r="J5960" s="3" t="s">
        <v>5985</v>
      </c>
      <c r="K5960" s="34" t="s">
        <v>5606</v>
      </c>
    </row>
    <row r="5961" spans="1:11" x14ac:dyDescent="0.2">
      <c r="A5961" s="53">
        <v>44075</v>
      </c>
      <c r="B5961" s="7">
        <v>9905</v>
      </c>
      <c r="C5961" s="3" t="s">
        <v>5984</v>
      </c>
      <c r="D5961" s="31">
        <v>16720</v>
      </c>
      <c r="E5961" s="6">
        <v>16720</v>
      </c>
      <c r="F5961" s="6">
        <v>1672</v>
      </c>
      <c r="G5961" s="5"/>
      <c r="H5961" s="31">
        <f>D5961-F5961</f>
        <v>15048</v>
      </c>
      <c r="I5961" s="6">
        <f>+I5960+G5961-H5961</f>
        <v>1140592.6225000003</v>
      </c>
      <c r="J5961" s="3" t="s">
        <v>5983</v>
      </c>
      <c r="K5961" s="34" t="s">
        <v>5606</v>
      </c>
    </row>
    <row r="5962" spans="1:11" x14ac:dyDescent="0.2">
      <c r="A5962" s="53">
        <v>44076</v>
      </c>
      <c r="B5962" s="7">
        <v>9906</v>
      </c>
      <c r="C5962" s="3" t="s">
        <v>5614</v>
      </c>
      <c r="D5962" s="31">
        <v>8327</v>
      </c>
      <c r="E5962" s="6"/>
      <c r="F5962" s="6">
        <f>E5962*0.05</f>
        <v>0</v>
      </c>
      <c r="G5962" s="5"/>
      <c r="H5962" s="31">
        <f>D5962-F5962</f>
        <v>8327</v>
      </c>
      <c r="I5962" s="6">
        <f>+I5961+G5962-H5962</f>
        <v>1132265.6225000003</v>
      </c>
      <c r="J5962" s="3" t="s">
        <v>5982</v>
      </c>
      <c r="K5962" s="34" t="s">
        <v>5606</v>
      </c>
    </row>
    <row r="5963" spans="1:11" x14ac:dyDescent="0.2">
      <c r="A5963" s="53">
        <v>44076</v>
      </c>
      <c r="B5963" s="7">
        <v>9907</v>
      </c>
      <c r="C5963" s="3" t="s">
        <v>5715</v>
      </c>
      <c r="D5963" s="31">
        <v>8327</v>
      </c>
      <c r="E5963" s="6"/>
      <c r="F5963" s="6">
        <f>E5963*0.05</f>
        <v>0</v>
      </c>
      <c r="G5963" s="5"/>
      <c r="H5963" s="31">
        <f>D5963-F5963</f>
        <v>8327</v>
      </c>
      <c r="I5963" s="6">
        <f>+I5962+G5963-H5963</f>
        <v>1123938.6225000003</v>
      </c>
      <c r="J5963" s="3" t="s">
        <v>5981</v>
      </c>
      <c r="K5963" s="34" t="s">
        <v>5606</v>
      </c>
    </row>
    <row r="5964" spans="1:11" x14ac:dyDescent="0.2">
      <c r="A5964" s="53">
        <v>44076</v>
      </c>
      <c r="B5964" s="7">
        <v>9908</v>
      </c>
      <c r="C5964" s="3" t="s">
        <v>5980</v>
      </c>
      <c r="D5964" s="31">
        <v>1000</v>
      </c>
      <c r="E5964" s="6">
        <v>1000</v>
      </c>
      <c r="F5964" s="6">
        <f>E5964*0.05</f>
        <v>50</v>
      </c>
      <c r="G5964" s="5"/>
      <c r="H5964" s="5">
        <f>D5964-F5964</f>
        <v>950</v>
      </c>
      <c r="I5964" s="6">
        <f>+I5963+G5964-H5964</f>
        <v>1122988.6225000003</v>
      </c>
      <c r="J5964" s="3" t="s">
        <v>5979</v>
      </c>
      <c r="K5964" s="34" t="s">
        <v>5606</v>
      </c>
    </row>
    <row r="5965" spans="1:11" x14ac:dyDescent="0.2">
      <c r="A5965" s="53">
        <v>44076</v>
      </c>
      <c r="B5965" s="7">
        <v>9909</v>
      </c>
      <c r="C5965" s="3" t="s">
        <v>5499</v>
      </c>
      <c r="D5965" s="31">
        <v>9650</v>
      </c>
      <c r="E5965" s="6"/>
      <c r="F5965" s="6">
        <f>E5965*0.05</f>
        <v>0</v>
      </c>
      <c r="G5965" s="5"/>
      <c r="H5965" s="5">
        <f>D5965-F5965</f>
        <v>9650</v>
      </c>
      <c r="I5965" s="6">
        <f>+I5964+G5965-H5965</f>
        <v>1113338.6225000003</v>
      </c>
      <c r="J5965" s="3" t="s">
        <v>5926</v>
      </c>
      <c r="K5965" s="34" t="s">
        <v>5606</v>
      </c>
    </row>
    <row r="5966" spans="1:11" x14ac:dyDescent="0.2">
      <c r="A5966" s="53">
        <v>44076</v>
      </c>
      <c r="B5966" s="7">
        <v>9910</v>
      </c>
      <c r="C5966" s="3" t="s">
        <v>5215</v>
      </c>
      <c r="D5966" s="31">
        <v>1750</v>
      </c>
      <c r="E5966" s="6"/>
      <c r="F5966" s="6">
        <f>E5966*0.05</f>
        <v>0</v>
      </c>
      <c r="G5966" s="5"/>
      <c r="H5966" s="5">
        <f>D5966-F5966</f>
        <v>1750</v>
      </c>
      <c r="I5966" s="6">
        <f>+I5965+G5966-H5966</f>
        <v>1111588.6225000003</v>
      </c>
      <c r="J5966" s="3" t="s">
        <v>5978</v>
      </c>
      <c r="K5966" s="34" t="s">
        <v>5606</v>
      </c>
    </row>
    <row r="5967" spans="1:11" x14ac:dyDescent="0.2">
      <c r="A5967" s="53">
        <v>44076</v>
      </c>
      <c r="B5967" s="7">
        <v>218009357</v>
      </c>
      <c r="C5967" s="8" t="s">
        <v>5550</v>
      </c>
      <c r="D5967" s="31">
        <v>17373</v>
      </c>
      <c r="E5967" s="6">
        <v>17373</v>
      </c>
      <c r="F5967" s="6">
        <f>E5967*0.05</f>
        <v>868.65000000000009</v>
      </c>
      <c r="G5967" s="5"/>
      <c r="H5967" s="31">
        <f>D5967-F5967</f>
        <v>16504.349999999999</v>
      </c>
      <c r="I5967" s="6">
        <f>+I5966+G5967-H5967</f>
        <v>1095084.2725000002</v>
      </c>
      <c r="J5967" s="3" t="s">
        <v>5951</v>
      </c>
      <c r="K5967" s="34" t="s">
        <v>5606</v>
      </c>
    </row>
    <row r="5968" spans="1:11" x14ac:dyDescent="0.2">
      <c r="A5968" s="53">
        <v>44076</v>
      </c>
      <c r="B5968" s="7">
        <v>218009520</v>
      </c>
      <c r="C5968" s="8" t="s">
        <v>5550</v>
      </c>
      <c r="D5968" s="31">
        <v>2198.3000000000002</v>
      </c>
      <c r="E5968" s="6"/>
      <c r="F5968" s="6">
        <f>E5968*0.05</f>
        <v>0</v>
      </c>
      <c r="G5968" s="6"/>
      <c r="H5968" s="31">
        <f>D5968-F5968</f>
        <v>2198.3000000000002</v>
      </c>
      <c r="I5968" s="6">
        <f>+I5967+G5968-H5968</f>
        <v>1092885.9725000001</v>
      </c>
      <c r="J5968" s="3" t="s">
        <v>5951</v>
      </c>
      <c r="K5968" s="34" t="s">
        <v>5606</v>
      </c>
    </row>
    <row r="5969" spans="1:11" x14ac:dyDescent="0.2">
      <c r="A5969" s="94">
        <v>44076</v>
      </c>
      <c r="B5969" s="18">
        <v>218025302</v>
      </c>
      <c r="C5969" s="97" t="s">
        <v>5550</v>
      </c>
      <c r="D5969" s="74">
        <v>1485.8</v>
      </c>
      <c r="E5969" s="6"/>
      <c r="F5969" s="6">
        <f>E5969*0.05</f>
        <v>0</v>
      </c>
      <c r="G5969" s="6"/>
      <c r="H5969" s="31">
        <f>D5969-F5969</f>
        <v>1485.8</v>
      </c>
      <c r="I5969" s="6">
        <f>+I5968+G5969-H5969</f>
        <v>1091400.1725000001</v>
      </c>
      <c r="J5969" s="3" t="s">
        <v>5977</v>
      </c>
      <c r="K5969" s="34" t="s">
        <v>5606</v>
      </c>
    </row>
    <row r="5970" spans="1:11" x14ac:dyDescent="0.2">
      <c r="A5970" s="94">
        <v>44076</v>
      </c>
      <c r="B5970" s="18">
        <v>218025372</v>
      </c>
      <c r="C5970" s="97" t="s">
        <v>5550</v>
      </c>
      <c r="D5970" s="74">
        <v>1439.94</v>
      </c>
      <c r="E5970" s="6"/>
      <c r="F5970" s="6">
        <f>E5970*0.05</f>
        <v>0</v>
      </c>
      <c r="G5970" s="6"/>
      <c r="H5970" s="31">
        <f>D5970-F5970</f>
        <v>1439.94</v>
      </c>
      <c r="I5970" s="6">
        <f>+I5969+G5970-H5970</f>
        <v>1089960.2325000002</v>
      </c>
      <c r="J5970" s="3" t="s">
        <v>5976</v>
      </c>
      <c r="K5970" s="34" t="s">
        <v>5606</v>
      </c>
    </row>
    <row r="5971" spans="1:11" x14ac:dyDescent="0.2">
      <c r="A5971" s="53">
        <v>44077</v>
      </c>
      <c r="B5971" s="7">
        <v>218071083</v>
      </c>
      <c r="C5971" s="8" t="s">
        <v>5550</v>
      </c>
      <c r="D5971" s="31">
        <v>6482.1</v>
      </c>
      <c r="E5971" s="6">
        <v>6482.1</v>
      </c>
      <c r="F5971" s="6">
        <f>E5971*0.05</f>
        <v>324.10500000000002</v>
      </c>
      <c r="G5971" s="6"/>
      <c r="H5971" s="31">
        <f>D5971-F5971</f>
        <v>6157.9950000000008</v>
      </c>
      <c r="I5971" s="6">
        <f>+I5970+G5971-H5971</f>
        <v>1083802.2375</v>
      </c>
      <c r="J5971" s="3" t="s">
        <v>5951</v>
      </c>
      <c r="K5971" s="34" t="s">
        <v>5606</v>
      </c>
    </row>
    <row r="5972" spans="1:11" x14ac:dyDescent="0.2">
      <c r="A5972" s="53">
        <v>44077</v>
      </c>
      <c r="B5972" s="7">
        <v>9911</v>
      </c>
      <c r="C5972" s="3" t="s">
        <v>5975</v>
      </c>
      <c r="D5972" s="31">
        <v>5400</v>
      </c>
      <c r="E5972" s="6">
        <v>5400</v>
      </c>
      <c r="F5972" s="6">
        <v>540</v>
      </c>
      <c r="G5972" s="6"/>
      <c r="H5972" s="31">
        <f>D5972-F5972</f>
        <v>4860</v>
      </c>
      <c r="I5972" s="6">
        <f>+I5971+G5972-H5972</f>
        <v>1078942.2375</v>
      </c>
      <c r="J5972" s="3" t="s">
        <v>5974</v>
      </c>
      <c r="K5972" s="34" t="s">
        <v>5606</v>
      </c>
    </row>
    <row r="5973" spans="1:11" x14ac:dyDescent="0.2">
      <c r="A5973" s="53">
        <v>44077</v>
      </c>
      <c r="B5973" s="7">
        <v>9912</v>
      </c>
      <c r="C5973" s="3" t="s">
        <v>5790</v>
      </c>
      <c r="D5973" s="31"/>
      <c r="E5973" s="6"/>
      <c r="F5973" s="6">
        <f>E5973*0.05</f>
        <v>0</v>
      </c>
      <c r="G5973" s="6"/>
      <c r="H5973" s="5">
        <f>D5973-F5973</f>
        <v>0</v>
      </c>
      <c r="I5973" s="6">
        <f>+I5972+G5973-H5973</f>
        <v>1078942.2375</v>
      </c>
      <c r="J5973" s="3" t="s">
        <v>5790</v>
      </c>
      <c r="K5973" s="34" t="s">
        <v>5789</v>
      </c>
    </row>
    <row r="5974" spans="1:11" x14ac:dyDescent="0.2">
      <c r="A5974" s="53">
        <v>44077</v>
      </c>
      <c r="B5974" s="7">
        <v>9913</v>
      </c>
      <c r="C5974" s="3" t="s">
        <v>447</v>
      </c>
      <c r="D5974" s="31">
        <v>8985</v>
      </c>
      <c r="E5974" s="6">
        <v>8985</v>
      </c>
      <c r="F5974" s="6">
        <f>E5974*0.05</f>
        <v>449.25</v>
      </c>
      <c r="G5974" s="6"/>
      <c r="H5974" s="31">
        <f>D5974-F5974</f>
        <v>8535.75</v>
      </c>
      <c r="I5974" s="6">
        <f>+I5973+G5974-H5974</f>
        <v>1070406.4875</v>
      </c>
      <c r="J5974" s="3" t="s">
        <v>5973</v>
      </c>
      <c r="K5974" s="34" t="s">
        <v>5606</v>
      </c>
    </row>
    <row r="5975" spans="1:11" x14ac:dyDescent="0.2">
      <c r="A5975" s="53">
        <v>44077</v>
      </c>
      <c r="B5975" s="7">
        <v>9914</v>
      </c>
      <c r="C5975" s="3" t="s">
        <v>5972</v>
      </c>
      <c r="D5975" s="31">
        <v>2700</v>
      </c>
      <c r="E5975" s="6"/>
      <c r="F5975" s="6">
        <f>E5975*0.05</f>
        <v>0</v>
      </c>
      <c r="G5975" s="6"/>
      <c r="H5975" s="5">
        <f>D5975-F5975</f>
        <v>2700</v>
      </c>
      <c r="I5975" s="6">
        <f>+I5974+G5975-H5975</f>
        <v>1067706.4875</v>
      </c>
      <c r="J5975" s="3" t="s">
        <v>5970</v>
      </c>
      <c r="K5975" s="34" t="s">
        <v>5606</v>
      </c>
    </row>
    <row r="5976" spans="1:11" x14ac:dyDescent="0.2">
      <c r="A5976" s="94">
        <v>44077</v>
      </c>
      <c r="B5976" s="18">
        <v>9915</v>
      </c>
      <c r="C5976" s="93" t="s">
        <v>5971</v>
      </c>
      <c r="D5976" s="74">
        <v>1800</v>
      </c>
      <c r="E5976" s="6"/>
      <c r="F5976" s="6">
        <f>E5976*0.05</f>
        <v>0</v>
      </c>
      <c r="G5976" s="6"/>
      <c r="H5976" s="5">
        <f>D5976-F5976</f>
        <v>1800</v>
      </c>
      <c r="I5976" s="6">
        <f>+I5975+G5976-H5976</f>
        <v>1065906.4875</v>
      </c>
      <c r="J5976" s="3" t="s">
        <v>5970</v>
      </c>
      <c r="K5976" s="34" t="s">
        <v>5606</v>
      </c>
    </row>
    <row r="5977" spans="1:11" x14ac:dyDescent="0.2">
      <c r="A5977" s="53">
        <v>44078</v>
      </c>
      <c r="B5977" s="7">
        <v>9916</v>
      </c>
      <c r="C5977" s="3" t="s">
        <v>5969</v>
      </c>
      <c r="D5977" s="31">
        <v>1200</v>
      </c>
      <c r="E5977" s="6"/>
      <c r="F5977" s="6">
        <f>E5977*0.05</f>
        <v>0</v>
      </c>
      <c r="G5977" s="6"/>
      <c r="H5977" s="5">
        <f>D5977-F5977</f>
        <v>1200</v>
      </c>
      <c r="I5977" s="6">
        <f>+I5976+G5977-H5977</f>
        <v>1064706.4875</v>
      </c>
      <c r="J5977" s="3" t="s">
        <v>5966</v>
      </c>
      <c r="K5977" s="34" t="s">
        <v>5606</v>
      </c>
    </row>
    <row r="5978" spans="1:11" x14ac:dyDescent="0.2">
      <c r="A5978" s="53">
        <v>44078</v>
      </c>
      <c r="B5978" s="7">
        <v>9917</v>
      </c>
      <c r="C5978" s="3" t="s">
        <v>5968</v>
      </c>
      <c r="D5978" s="31">
        <v>1000</v>
      </c>
      <c r="E5978" s="6"/>
      <c r="F5978" s="6">
        <f>E5978*0.05</f>
        <v>0</v>
      </c>
      <c r="G5978" s="6"/>
      <c r="H5978" s="5">
        <f>D5978-F5978</f>
        <v>1000</v>
      </c>
      <c r="I5978" s="6">
        <f>+I5977+G5978-H5978</f>
        <v>1063706.4875</v>
      </c>
      <c r="J5978" s="3" t="s">
        <v>5966</v>
      </c>
      <c r="K5978" s="34" t="s">
        <v>5606</v>
      </c>
    </row>
    <row r="5979" spans="1:11" x14ac:dyDescent="0.2">
      <c r="A5979" s="53">
        <v>44078</v>
      </c>
      <c r="B5979" s="7">
        <v>9918</v>
      </c>
      <c r="C5979" s="3" t="s">
        <v>5967</v>
      </c>
      <c r="D5979" s="31">
        <v>1000</v>
      </c>
      <c r="E5979" s="6"/>
      <c r="F5979" s="6">
        <f>E5979*0.05</f>
        <v>0</v>
      </c>
      <c r="G5979" s="6"/>
      <c r="H5979" s="5">
        <f>D5979-F5979</f>
        <v>1000</v>
      </c>
      <c r="I5979" s="6">
        <f>+I5978+G5979-H5979</f>
        <v>1062706.4875</v>
      </c>
      <c r="J5979" s="3" t="s">
        <v>5966</v>
      </c>
      <c r="K5979" s="34" t="s">
        <v>5606</v>
      </c>
    </row>
    <row r="5980" spans="1:11" x14ac:dyDescent="0.2">
      <c r="A5980" s="53">
        <v>44078</v>
      </c>
      <c r="B5980" s="7">
        <v>9919</v>
      </c>
      <c r="C5980" s="3" t="s">
        <v>5550</v>
      </c>
      <c r="D5980" s="31">
        <v>28716.31</v>
      </c>
      <c r="E5980" s="6">
        <v>28716.31</v>
      </c>
      <c r="F5980" s="6">
        <f>E5980*0.05</f>
        <v>1435.8155000000002</v>
      </c>
      <c r="G5980" s="6"/>
      <c r="H5980" s="5">
        <f>D5980-F5980</f>
        <v>27280.494500000001</v>
      </c>
      <c r="I5980" s="6">
        <f>+I5979+G5980-H5980</f>
        <v>1035425.993</v>
      </c>
      <c r="J5980" s="3" t="s">
        <v>5965</v>
      </c>
      <c r="K5980" s="34" t="s">
        <v>5606</v>
      </c>
    </row>
    <row r="5981" spans="1:11" x14ac:dyDescent="0.2">
      <c r="A5981" s="53">
        <v>44078</v>
      </c>
      <c r="B5981" s="7">
        <v>9920</v>
      </c>
      <c r="C5981" s="3" t="s">
        <v>1634</v>
      </c>
      <c r="D5981" s="31">
        <v>5000</v>
      </c>
      <c r="E5981" s="6">
        <v>5000</v>
      </c>
      <c r="F5981" s="6">
        <f>E5981*0.05</f>
        <v>250</v>
      </c>
      <c r="G5981" s="6"/>
      <c r="H5981" s="5">
        <f>D5981-F5981</f>
        <v>4750</v>
      </c>
      <c r="I5981" s="6">
        <f>+I5980+G5981-H5981</f>
        <v>1030675.993</v>
      </c>
      <c r="J5981" s="3" t="s">
        <v>101</v>
      </c>
      <c r="K5981" s="34" t="s">
        <v>5606</v>
      </c>
    </row>
    <row r="5982" spans="1:11" x14ac:dyDescent="0.2">
      <c r="A5982" s="53">
        <v>44078</v>
      </c>
      <c r="B5982" s="7">
        <v>218117384</v>
      </c>
      <c r="C5982" s="3" t="s">
        <v>71</v>
      </c>
      <c r="D5982" s="31">
        <v>274445.52</v>
      </c>
      <c r="E5982" s="6">
        <v>273195.12</v>
      </c>
      <c r="F5982" s="6">
        <f>E5982*0.05</f>
        <v>13659.756000000001</v>
      </c>
      <c r="G5982" s="6"/>
      <c r="H5982" s="31">
        <f>D5982-F5982</f>
        <v>260785.76400000002</v>
      </c>
      <c r="I5982" s="6">
        <f>+I5981+G5982-H5982</f>
        <v>769890.22900000005</v>
      </c>
      <c r="J5982" s="3" t="s">
        <v>5964</v>
      </c>
      <c r="K5982" s="34" t="s">
        <v>5606</v>
      </c>
    </row>
    <row r="5983" spans="1:11" x14ac:dyDescent="0.2">
      <c r="A5983" s="53">
        <v>44081</v>
      </c>
      <c r="B5983" s="7">
        <v>218257766</v>
      </c>
      <c r="C5983" s="8" t="s">
        <v>5550</v>
      </c>
      <c r="D5983" s="31">
        <v>16223.48</v>
      </c>
      <c r="E5983" s="5">
        <v>16223.49</v>
      </c>
      <c r="F5983" s="6">
        <f>E5983*0.05</f>
        <v>811.17450000000008</v>
      </c>
      <c r="G5983" s="6"/>
      <c r="H5983" s="5">
        <f>D5983-F5983</f>
        <v>15412.305499999999</v>
      </c>
      <c r="I5983" s="6">
        <f>+I5982+G5983-H5983</f>
        <v>754477.92350000003</v>
      </c>
      <c r="J5983" s="3" t="s">
        <v>5951</v>
      </c>
      <c r="K5983" s="34" t="s">
        <v>5606</v>
      </c>
    </row>
    <row r="5984" spans="1:11" x14ac:dyDescent="0.2">
      <c r="A5984" s="53">
        <v>44082</v>
      </c>
      <c r="B5984" s="7">
        <v>218321187</v>
      </c>
      <c r="C5984" s="8" t="s">
        <v>5550</v>
      </c>
      <c r="D5984" s="31">
        <v>9905.2999999999993</v>
      </c>
      <c r="E5984" s="6">
        <v>9905.2999999999993</v>
      </c>
      <c r="F5984" s="6">
        <f>E5984*0.05</f>
        <v>495.26499999999999</v>
      </c>
      <c r="G5984" s="6"/>
      <c r="H5984" s="5">
        <f>D5984-F5984</f>
        <v>9410.0349999999999</v>
      </c>
      <c r="I5984" s="6">
        <f>+I5983+G5984-H5984</f>
        <v>745067.8885</v>
      </c>
      <c r="J5984" s="3" t="s">
        <v>5951</v>
      </c>
      <c r="K5984" s="34" t="s">
        <v>5606</v>
      </c>
    </row>
    <row r="5985" spans="1:11" x14ac:dyDescent="0.2">
      <c r="A5985" s="94">
        <v>44083</v>
      </c>
      <c r="B5985" s="18">
        <v>218370452</v>
      </c>
      <c r="C5985" s="97" t="s">
        <v>4993</v>
      </c>
      <c r="D5985" s="74">
        <v>3500</v>
      </c>
      <c r="E5985" s="6"/>
      <c r="F5985" s="6">
        <f>E5985*0.05</f>
        <v>0</v>
      </c>
      <c r="G5985" s="6"/>
      <c r="H5985" s="5">
        <f>D5985-F5985</f>
        <v>3500</v>
      </c>
      <c r="I5985" s="6">
        <f>+I5984+G5985-H5985</f>
        <v>741567.8885</v>
      </c>
      <c r="J5985" s="3" t="s">
        <v>5681</v>
      </c>
      <c r="K5985" s="34" t="s">
        <v>5606</v>
      </c>
    </row>
    <row r="5986" spans="1:11" x14ac:dyDescent="0.2">
      <c r="A5986" s="53">
        <v>44083</v>
      </c>
      <c r="B5986" s="7">
        <v>218370596</v>
      </c>
      <c r="C5986" s="3" t="s">
        <v>5550</v>
      </c>
      <c r="D5986" s="31">
        <v>10650.07</v>
      </c>
      <c r="E5986" s="6">
        <v>10650.07</v>
      </c>
      <c r="F5986" s="6">
        <f>E5986*0.05</f>
        <v>532.50350000000003</v>
      </c>
      <c r="G5986" s="6"/>
      <c r="H5986" s="5">
        <f>D5986-F5986</f>
        <v>10117.566499999999</v>
      </c>
      <c r="I5986" s="6">
        <f>+I5985+G5986-H5986</f>
        <v>731450.32200000004</v>
      </c>
      <c r="J5986" s="3" t="s">
        <v>5951</v>
      </c>
      <c r="K5986" s="34" t="s">
        <v>5606</v>
      </c>
    </row>
    <row r="5987" spans="1:11" x14ac:dyDescent="0.2">
      <c r="A5987" s="53">
        <v>44084</v>
      </c>
      <c r="B5987" s="7">
        <v>218423924</v>
      </c>
      <c r="C5987" s="3" t="s">
        <v>5550</v>
      </c>
      <c r="D5987" s="31">
        <v>9172.89</v>
      </c>
      <c r="E5987" s="6">
        <v>9172.9</v>
      </c>
      <c r="F5987" s="6">
        <f>E5987*0.05</f>
        <v>458.64499999999998</v>
      </c>
      <c r="G5987" s="6"/>
      <c r="H5987" s="5">
        <f>D5987-F5987</f>
        <v>8714.244999999999</v>
      </c>
      <c r="I5987" s="6">
        <f>+I5986+G5987-H5987</f>
        <v>722736.07700000005</v>
      </c>
      <c r="J5987" s="3" t="s">
        <v>5951</v>
      </c>
      <c r="K5987" s="34" t="s">
        <v>5606</v>
      </c>
    </row>
    <row r="5988" spans="1:11" x14ac:dyDescent="0.2">
      <c r="A5988" s="53">
        <v>44085</v>
      </c>
      <c r="B5988" s="7">
        <v>9921</v>
      </c>
      <c r="C5988" s="3" t="s">
        <v>5871</v>
      </c>
      <c r="D5988" s="31">
        <v>17850</v>
      </c>
      <c r="E5988" s="6">
        <v>17850</v>
      </c>
      <c r="F5988" s="6">
        <f>E5988*0.05</f>
        <v>892.5</v>
      </c>
      <c r="G5988" s="6"/>
      <c r="H5988" s="5">
        <f>D5988-F5988</f>
        <v>16957.5</v>
      </c>
      <c r="I5988" s="6">
        <f>+I5987+G5988-H5988</f>
        <v>705778.57700000005</v>
      </c>
      <c r="J5988" s="3" t="s">
        <v>5963</v>
      </c>
      <c r="K5988" s="34" t="s">
        <v>5606</v>
      </c>
    </row>
    <row r="5989" spans="1:11" x14ac:dyDescent="0.2">
      <c r="A5989" s="53">
        <v>44085</v>
      </c>
      <c r="B5989" s="7">
        <v>218459977</v>
      </c>
      <c r="C5989" s="3" t="s">
        <v>5962</v>
      </c>
      <c r="D5989" s="31">
        <f>5680-72</f>
        <v>5608</v>
      </c>
      <c r="E5989" s="6">
        <v>5680</v>
      </c>
      <c r="F5989" s="6">
        <v>568</v>
      </c>
      <c r="G5989" s="6"/>
      <c r="H5989" s="5">
        <f>D5989-F5989</f>
        <v>5040</v>
      </c>
      <c r="I5989" s="6">
        <f>+I5988+G5989-H5989</f>
        <v>700738.57700000005</v>
      </c>
      <c r="J5989" s="3" t="s">
        <v>5961</v>
      </c>
      <c r="K5989" s="34" t="s">
        <v>5606</v>
      </c>
    </row>
    <row r="5990" spans="1:11" x14ac:dyDescent="0.2">
      <c r="A5990" s="53">
        <v>44085</v>
      </c>
      <c r="B5990" s="7">
        <v>218462332</v>
      </c>
      <c r="C5990" s="8" t="s">
        <v>74</v>
      </c>
      <c r="D5990" s="31">
        <v>18290</v>
      </c>
      <c r="E5990" s="6">
        <v>14725</v>
      </c>
      <c r="F5990" s="6">
        <v>775</v>
      </c>
      <c r="G5990" s="6"/>
      <c r="H5990" s="5">
        <f>D5990-F5990</f>
        <v>17515</v>
      </c>
      <c r="I5990" s="6">
        <f>+I5989+G5990-H5990</f>
        <v>683223.57700000005</v>
      </c>
      <c r="J5990" s="3" t="s">
        <v>5960</v>
      </c>
      <c r="K5990" s="34" t="s">
        <v>5606</v>
      </c>
    </row>
    <row r="5991" spans="1:11" x14ac:dyDescent="0.2">
      <c r="A5991" s="53">
        <v>44085</v>
      </c>
      <c r="B5991" s="7">
        <v>218463345</v>
      </c>
      <c r="C5991" s="3" t="s">
        <v>4993</v>
      </c>
      <c r="D5991" s="31">
        <v>3500</v>
      </c>
      <c r="E5991" s="6"/>
      <c r="F5991" s="6">
        <f>E5991*0.05</f>
        <v>0</v>
      </c>
      <c r="G5991" s="6"/>
      <c r="H5991" s="5">
        <f>D5991-F5991</f>
        <v>3500</v>
      </c>
      <c r="I5991" s="6">
        <f>+I5990+G5991-H5991</f>
        <v>679723.57700000005</v>
      </c>
      <c r="J5991" s="3" t="s">
        <v>5959</v>
      </c>
      <c r="K5991" s="34" t="s">
        <v>5606</v>
      </c>
    </row>
    <row r="5992" spans="1:11" x14ac:dyDescent="0.2">
      <c r="A5992" s="53">
        <v>44085</v>
      </c>
      <c r="B5992" s="7">
        <v>218483698</v>
      </c>
      <c r="C5992" s="8" t="s">
        <v>5550</v>
      </c>
      <c r="D5992" s="31">
        <v>31078.09</v>
      </c>
      <c r="E5992" s="6">
        <v>31078.1</v>
      </c>
      <c r="F5992" s="6">
        <f>E5992*0.05</f>
        <v>1553.905</v>
      </c>
      <c r="G5992" s="6"/>
      <c r="H5992" s="5">
        <f>D5992-F5992</f>
        <v>29524.185000000001</v>
      </c>
      <c r="I5992" s="6">
        <f>+I5991+G5992-H5992</f>
        <v>650199.39199999999</v>
      </c>
      <c r="J5992" s="3" t="s">
        <v>5951</v>
      </c>
      <c r="K5992" s="34" t="s">
        <v>5606</v>
      </c>
    </row>
    <row r="5993" spans="1:11" x14ac:dyDescent="0.2">
      <c r="A5993" s="53">
        <v>44088</v>
      </c>
      <c r="B5993" s="7">
        <v>218581549</v>
      </c>
      <c r="C5993" s="3" t="s">
        <v>5550</v>
      </c>
      <c r="D5993" s="31">
        <v>13440.5</v>
      </c>
      <c r="E5993" s="6">
        <v>13440.5</v>
      </c>
      <c r="F5993" s="6">
        <f>E5993*0.05</f>
        <v>672.02500000000009</v>
      </c>
      <c r="G5993" s="6"/>
      <c r="H5993" s="5">
        <f>D5993-F5993</f>
        <v>12768.475</v>
      </c>
      <c r="I5993" s="6">
        <f>+I5992+G5993-H5993</f>
        <v>637430.91700000002</v>
      </c>
      <c r="J5993" s="3" t="s">
        <v>5951</v>
      </c>
      <c r="K5993" s="34" t="s">
        <v>5606</v>
      </c>
    </row>
    <row r="5994" spans="1:11" x14ac:dyDescent="0.2">
      <c r="A5994" s="53">
        <v>44088</v>
      </c>
      <c r="B5994" s="7">
        <v>218581666</v>
      </c>
      <c r="C5994" s="3" t="s">
        <v>71</v>
      </c>
      <c r="D5994" s="31">
        <v>325554.48</v>
      </c>
      <c r="E5994" s="6">
        <v>325554.48</v>
      </c>
      <c r="F5994" s="6">
        <f>E5994*0.05</f>
        <v>16277.724</v>
      </c>
      <c r="G5994" s="6"/>
      <c r="H5994" s="5">
        <f>D5994-F5994</f>
        <v>309276.75599999999</v>
      </c>
      <c r="I5994" s="6">
        <f>+I5993+G5994-H5994</f>
        <v>328154.16100000002</v>
      </c>
      <c r="J5994" s="3" t="s">
        <v>5941</v>
      </c>
      <c r="K5994" s="34" t="s">
        <v>5606</v>
      </c>
    </row>
    <row r="5995" spans="1:11" x14ac:dyDescent="0.2">
      <c r="A5995" s="53">
        <v>44088</v>
      </c>
      <c r="B5995" s="7">
        <v>218594685</v>
      </c>
      <c r="C5995" s="3" t="s">
        <v>5550</v>
      </c>
      <c r="D5995" s="31">
        <v>15577.5</v>
      </c>
      <c r="E5995" s="6">
        <v>15577.5</v>
      </c>
      <c r="F5995" s="6">
        <f>E5995*0.05</f>
        <v>778.875</v>
      </c>
      <c r="G5995" s="6"/>
      <c r="H5995" s="5">
        <f>D5995-F5995</f>
        <v>14798.625</v>
      </c>
      <c r="I5995" s="6">
        <f>+I5994+G5995-H5995</f>
        <v>313355.53600000002</v>
      </c>
      <c r="J5995" s="3" t="s">
        <v>5951</v>
      </c>
      <c r="K5995" s="34" t="s">
        <v>5606</v>
      </c>
    </row>
    <row r="5996" spans="1:11" x14ac:dyDescent="0.2">
      <c r="A5996" s="53">
        <v>44089</v>
      </c>
      <c r="B5996" s="7">
        <v>218653841</v>
      </c>
      <c r="C5996" s="3" t="s">
        <v>5550</v>
      </c>
      <c r="D5996" s="31">
        <f>19936.55-0.35</f>
        <v>19936.2</v>
      </c>
      <c r="E5996" s="6">
        <v>19936.55</v>
      </c>
      <c r="F5996" s="6">
        <f>E5996*0.05</f>
        <v>996.82749999999999</v>
      </c>
      <c r="G5996" s="6"/>
      <c r="H5996" s="5">
        <f>D5996-F5996</f>
        <v>18939.372500000001</v>
      </c>
      <c r="I5996" s="6">
        <f>+I5995+G5996-H5996</f>
        <v>294416.16350000002</v>
      </c>
      <c r="J5996" s="3" t="s">
        <v>5951</v>
      </c>
      <c r="K5996" s="34" t="s">
        <v>5606</v>
      </c>
    </row>
    <row r="5997" spans="1:11" x14ac:dyDescent="0.2">
      <c r="A5997" s="53">
        <v>44091</v>
      </c>
      <c r="B5997" s="7">
        <v>218773939</v>
      </c>
      <c r="C5997" s="3" t="s">
        <v>5550</v>
      </c>
      <c r="D5997" s="31">
        <v>1839.76</v>
      </c>
      <c r="E5997" s="6">
        <v>1839.75</v>
      </c>
      <c r="F5997" s="6">
        <f>E5997*0.05</f>
        <v>91.987500000000011</v>
      </c>
      <c r="G5997" s="6"/>
      <c r="H5997" s="5">
        <f>D5997-F5997</f>
        <v>1747.7725</v>
      </c>
      <c r="I5997" s="6">
        <f>+I5996+G5997-H5997</f>
        <v>292668.391</v>
      </c>
      <c r="J5997" s="3" t="s">
        <v>5951</v>
      </c>
      <c r="K5997" s="34" t="s">
        <v>5606</v>
      </c>
    </row>
    <row r="5998" spans="1:11" x14ac:dyDescent="0.2">
      <c r="A5998" s="53">
        <v>44091</v>
      </c>
      <c r="B5998" s="7">
        <v>218774007</v>
      </c>
      <c r="C5998" s="3" t="s">
        <v>5550</v>
      </c>
      <c r="D5998" s="31">
        <v>28160.65</v>
      </c>
      <c r="E5998" s="6">
        <v>28160.65</v>
      </c>
      <c r="F5998" s="6">
        <f>E5998*0.05</f>
        <v>1408.0325000000003</v>
      </c>
      <c r="G5998" s="6"/>
      <c r="H5998" s="5">
        <f>D5998-F5998</f>
        <v>26752.6175</v>
      </c>
      <c r="I5998" s="6">
        <f>+I5997+G5998-H5998</f>
        <v>265915.77350000001</v>
      </c>
      <c r="J5998" s="3" t="s">
        <v>5951</v>
      </c>
      <c r="K5998" s="34" t="s">
        <v>5606</v>
      </c>
    </row>
    <row r="5999" spans="1:11" x14ac:dyDescent="0.2">
      <c r="A5999" s="53">
        <v>44092</v>
      </c>
      <c r="B5999" s="7">
        <v>218834093</v>
      </c>
      <c r="C5999" s="3" t="s">
        <v>5550</v>
      </c>
      <c r="D5999" s="31">
        <v>19076.150000000001</v>
      </c>
      <c r="E5999" s="6">
        <v>19076.14</v>
      </c>
      <c r="F5999" s="6">
        <f>E5999*0.05</f>
        <v>953.80700000000002</v>
      </c>
      <c r="G5999" s="6"/>
      <c r="H5999" s="5">
        <f>D5999-F5999</f>
        <v>18122.343000000001</v>
      </c>
      <c r="I5999" s="6">
        <f>+I5998+G5999-H5999</f>
        <v>247793.43050000002</v>
      </c>
      <c r="J5999" s="3" t="s">
        <v>5951</v>
      </c>
      <c r="K5999" s="34" t="s">
        <v>5606</v>
      </c>
    </row>
    <row r="6000" spans="1:11" x14ac:dyDescent="0.2">
      <c r="A6000" s="53">
        <v>44095</v>
      </c>
      <c r="B6000" s="7">
        <v>218946377</v>
      </c>
      <c r="C6000" s="3" t="s">
        <v>5550</v>
      </c>
      <c r="D6000" s="31">
        <v>16202.5</v>
      </c>
      <c r="E6000" s="6">
        <v>16202.5</v>
      </c>
      <c r="F6000" s="6">
        <f>E6000*0.05</f>
        <v>810.125</v>
      </c>
      <c r="G6000" s="6"/>
      <c r="H6000" s="5">
        <f>D6000-F6000</f>
        <v>15392.375</v>
      </c>
      <c r="I6000" s="6">
        <f>+I5999+G6000-H6000</f>
        <v>232401.05550000002</v>
      </c>
      <c r="J6000" s="3" t="s">
        <v>5951</v>
      </c>
      <c r="K6000" s="34" t="s">
        <v>5606</v>
      </c>
    </row>
    <row r="6001" spans="1:11" x14ac:dyDescent="0.2">
      <c r="A6001" s="53">
        <v>44095</v>
      </c>
      <c r="B6001" s="7">
        <v>218946529</v>
      </c>
      <c r="C6001" s="3" t="s">
        <v>5958</v>
      </c>
      <c r="D6001" s="31">
        <v>11115</v>
      </c>
      <c r="E6001" s="5">
        <v>11115</v>
      </c>
      <c r="F6001" s="6">
        <v>1111.5</v>
      </c>
      <c r="G6001" s="6"/>
      <c r="H6001" s="5">
        <f>D6001-F6001</f>
        <v>10003.5</v>
      </c>
      <c r="I6001" s="6">
        <f>+I6000+G6001-H6001</f>
        <v>222397.55550000002</v>
      </c>
      <c r="J6001" s="3" t="s">
        <v>5957</v>
      </c>
      <c r="K6001" s="34" t="s">
        <v>5606</v>
      </c>
    </row>
    <row r="6002" spans="1:11" x14ac:dyDescent="0.2">
      <c r="A6002" s="53">
        <v>44104</v>
      </c>
      <c r="B6002" s="7">
        <v>4524000163</v>
      </c>
      <c r="C6002" s="3" t="s">
        <v>5956</v>
      </c>
      <c r="D6002" s="31"/>
      <c r="E6002" s="6"/>
      <c r="F6002" s="6">
        <f>E6002*0.05</f>
        <v>0</v>
      </c>
      <c r="G6002" s="6">
        <v>2718546.82</v>
      </c>
      <c r="H6002" s="5">
        <f>D6002-F6002</f>
        <v>0</v>
      </c>
      <c r="I6002" s="6">
        <f>+I6001+G6002-H6002</f>
        <v>2940944.3755000001</v>
      </c>
      <c r="J6002" s="3"/>
      <c r="K6002" s="7"/>
    </row>
    <row r="6003" spans="1:11" x14ac:dyDescent="0.2">
      <c r="A6003" s="53"/>
      <c r="B6003" s="7"/>
      <c r="C6003" s="3" t="s">
        <v>5955</v>
      </c>
      <c r="D6003" s="31"/>
      <c r="E6003" s="6"/>
      <c r="F6003" s="6"/>
      <c r="G6003" s="6">
        <v>8312.5</v>
      </c>
      <c r="H6003" s="5"/>
      <c r="I6003" s="6">
        <f>+I6002+G6003-H6003</f>
        <v>2949256.8755000001</v>
      </c>
      <c r="J6003" s="3"/>
      <c r="K6003" s="7"/>
    </row>
    <row r="6004" spans="1:11" x14ac:dyDescent="0.2">
      <c r="A6004" s="96"/>
      <c r="B6004" s="7"/>
      <c r="C6004" s="3" t="s">
        <v>5235</v>
      </c>
      <c r="D6004" s="6">
        <v>1683.37</v>
      </c>
      <c r="E6004" s="6"/>
      <c r="F6004" s="6">
        <f>E6004*0.05</f>
        <v>0</v>
      </c>
      <c r="G6004" s="6"/>
      <c r="H6004" s="5">
        <f>D6004-F6004</f>
        <v>1683.37</v>
      </c>
      <c r="I6004" s="6">
        <f>+I6003+G6004-H6004</f>
        <v>2947573.5055</v>
      </c>
      <c r="J6004" s="3"/>
      <c r="K6004" s="7"/>
    </row>
    <row r="6005" spans="1:11" x14ac:dyDescent="0.2">
      <c r="A6005" s="96"/>
      <c r="B6005" s="7"/>
      <c r="C6005" s="87" t="s">
        <v>5954</v>
      </c>
      <c r="D6005" s="5"/>
      <c r="E6005" s="5"/>
      <c r="F6005" s="5">
        <f>E6005*0.05</f>
        <v>0</v>
      </c>
      <c r="G6005" s="5"/>
      <c r="H6005" s="5">
        <f>D6005-F6005</f>
        <v>0</v>
      </c>
      <c r="I6005" s="64">
        <f>+I6004+G6005-H6005</f>
        <v>2947573.5055</v>
      </c>
      <c r="J6005" s="3"/>
      <c r="K6005" s="7"/>
    </row>
    <row r="6006" spans="1:11" x14ac:dyDescent="0.2">
      <c r="A6006" s="53">
        <v>44106</v>
      </c>
      <c r="B6006" s="7">
        <v>31769</v>
      </c>
      <c r="C6006" s="3" t="s">
        <v>5690</v>
      </c>
      <c r="D6006" s="31"/>
      <c r="E6006" s="5"/>
      <c r="F6006" s="5"/>
      <c r="G6006" s="5">
        <v>50492.92</v>
      </c>
      <c r="H6006" s="5"/>
      <c r="I6006" s="31">
        <f>+I6005+G6006-H6006</f>
        <v>2998066.4254999999</v>
      </c>
      <c r="J6006" s="3" t="s">
        <v>5953</v>
      </c>
      <c r="K6006" s="7"/>
    </row>
    <row r="6007" spans="1:11" x14ac:dyDescent="0.2">
      <c r="A6007" s="95" t="s">
        <v>5952</v>
      </c>
      <c r="B6007" s="7">
        <v>219672212</v>
      </c>
      <c r="C6007" s="8" t="s">
        <v>5858</v>
      </c>
      <c r="D6007" s="31">
        <v>101002.51</v>
      </c>
      <c r="E6007" s="5">
        <v>91319.58</v>
      </c>
      <c r="F6007" s="5">
        <f>E6007*0.05</f>
        <v>4565.9790000000003</v>
      </c>
      <c r="G6007" s="5"/>
      <c r="H6007" s="5">
        <f>D6007-F6007</f>
        <v>96436.530999999988</v>
      </c>
      <c r="I6007" s="31">
        <f>+I6006+G6007-H6007</f>
        <v>2901629.8944999999</v>
      </c>
      <c r="J6007" s="3" t="s">
        <v>22</v>
      </c>
      <c r="K6007" s="34" t="s">
        <v>5606</v>
      </c>
    </row>
    <row r="6008" spans="1:11" x14ac:dyDescent="0.2">
      <c r="A6008" s="53">
        <v>44106</v>
      </c>
      <c r="B6008" s="7">
        <v>219681500</v>
      </c>
      <c r="C6008" s="3" t="s">
        <v>5550</v>
      </c>
      <c r="D6008" s="31">
        <v>3562</v>
      </c>
      <c r="E6008" s="5">
        <v>3562</v>
      </c>
      <c r="F6008" s="5">
        <f>E6008*0.05</f>
        <v>178.10000000000002</v>
      </c>
      <c r="G6008" s="5"/>
      <c r="H6008" s="5">
        <f>D6008-F6008</f>
        <v>3383.9</v>
      </c>
      <c r="I6008" s="31">
        <f>+I6007+G6008-H6008</f>
        <v>2898245.9945</v>
      </c>
      <c r="J6008" s="3" t="s">
        <v>5951</v>
      </c>
      <c r="K6008" s="34" t="s">
        <v>5606</v>
      </c>
    </row>
    <row r="6009" spans="1:11" x14ac:dyDescent="0.2">
      <c r="A6009" s="53">
        <v>44109</v>
      </c>
      <c r="B6009" s="7">
        <v>219796501</v>
      </c>
      <c r="C6009" s="3" t="s">
        <v>4993</v>
      </c>
      <c r="D6009" s="31">
        <v>3500</v>
      </c>
      <c r="E6009" s="5"/>
      <c r="F6009" s="5">
        <f>E6009*0.05</f>
        <v>0</v>
      </c>
      <c r="G6009" s="5"/>
      <c r="H6009" s="5">
        <f>D6009-F6009</f>
        <v>3500</v>
      </c>
      <c r="I6009" s="31">
        <f>+I6008+G6009-H6009</f>
        <v>2894745.9945</v>
      </c>
      <c r="J6009" s="3" t="s">
        <v>5950</v>
      </c>
      <c r="K6009" s="34" t="s">
        <v>5606</v>
      </c>
    </row>
    <row r="6010" spans="1:11" x14ac:dyDescent="0.2">
      <c r="A6010" s="94">
        <v>44109</v>
      </c>
      <c r="B6010" s="18">
        <v>219796683</v>
      </c>
      <c r="C6010" s="93" t="s">
        <v>4993</v>
      </c>
      <c r="D6010" s="74">
        <v>3500</v>
      </c>
      <c r="E6010" s="5"/>
      <c r="F6010" s="5">
        <f>E6010*0.05</f>
        <v>0</v>
      </c>
      <c r="G6010" s="5"/>
      <c r="H6010" s="5">
        <f>D6010-F6010</f>
        <v>3500</v>
      </c>
      <c r="I6010" s="31">
        <f>+I6009+G6010-H6010</f>
        <v>2891245.9945</v>
      </c>
      <c r="J6010" s="3" t="s">
        <v>5950</v>
      </c>
      <c r="K6010" s="34" t="s">
        <v>5606</v>
      </c>
    </row>
    <row r="6011" spans="1:11" x14ac:dyDescent="0.2">
      <c r="A6011" s="53">
        <v>44110</v>
      </c>
      <c r="B6011" s="7">
        <v>9922</v>
      </c>
      <c r="C6011" s="3" t="s">
        <v>3752</v>
      </c>
      <c r="D6011" s="31">
        <v>10000</v>
      </c>
      <c r="E6011" s="5"/>
      <c r="F6011" s="5">
        <f>E6011*0.05</f>
        <v>0</v>
      </c>
      <c r="G6011" s="5"/>
      <c r="H6011" s="5">
        <f>D6011-F6011</f>
        <v>10000</v>
      </c>
      <c r="I6011" s="31">
        <f>+I6010+G6011-H6011</f>
        <v>2881245.9945</v>
      </c>
      <c r="J6011" s="3" t="s">
        <v>5949</v>
      </c>
      <c r="K6011" s="34" t="s">
        <v>5606</v>
      </c>
    </row>
    <row r="6012" spans="1:11" x14ac:dyDescent="0.2">
      <c r="A6012" s="53">
        <v>44110</v>
      </c>
      <c r="B6012" s="7">
        <v>9923</v>
      </c>
      <c r="C6012" s="3" t="s">
        <v>5790</v>
      </c>
      <c r="D6012" s="5"/>
      <c r="E6012" s="5"/>
      <c r="F6012" s="5">
        <f>E6012*0.05</f>
        <v>0</v>
      </c>
      <c r="G6012" s="5"/>
      <c r="H6012" s="5">
        <f>D6012-F6012</f>
        <v>0</v>
      </c>
      <c r="I6012" s="31">
        <f>+I6011+G6012-H6012</f>
        <v>2881245.9945</v>
      </c>
      <c r="J6012" s="3" t="s">
        <v>5790</v>
      </c>
      <c r="K6012" s="34" t="s">
        <v>5789</v>
      </c>
    </row>
    <row r="6013" spans="1:11" x14ac:dyDescent="0.2">
      <c r="A6013" s="53">
        <v>44110</v>
      </c>
      <c r="B6013" s="7">
        <v>9924</v>
      </c>
      <c r="C6013" s="3" t="s">
        <v>5614</v>
      </c>
      <c r="D6013" s="31">
        <v>8327</v>
      </c>
      <c r="E6013" s="5"/>
      <c r="F6013" s="5">
        <f>E6013*0.05</f>
        <v>0</v>
      </c>
      <c r="G6013" s="5"/>
      <c r="H6013" s="5">
        <f>D6013-F6013</f>
        <v>8327</v>
      </c>
      <c r="I6013" s="5">
        <f>+I6012+G6013-H6013</f>
        <v>2872918.9945</v>
      </c>
      <c r="J6013" s="3" t="s">
        <v>5948</v>
      </c>
      <c r="K6013" s="34" t="s">
        <v>5606</v>
      </c>
    </row>
    <row r="6014" spans="1:11" x14ac:dyDescent="0.2">
      <c r="A6014" s="53">
        <v>44110</v>
      </c>
      <c r="B6014" s="7">
        <v>9925</v>
      </c>
      <c r="C6014" s="3" t="s">
        <v>5715</v>
      </c>
      <c r="D6014" s="31">
        <v>8327</v>
      </c>
      <c r="E6014" s="5"/>
      <c r="F6014" s="5">
        <f>E6014*0.05</f>
        <v>0</v>
      </c>
      <c r="G6014" s="5"/>
      <c r="H6014" s="5">
        <f>D6014-F6014</f>
        <v>8327</v>
      </c>
      <c r="I6014" s="5">
        <f>+I6013+G6014-H6014</f>
        <v>2864591.9945</v>
      </c>
      <c r="J6014" s="3" t="s">
        <v>5944</v>
      </c>
      <c r="K6014" s="34" t="s">
        <v>5606</v>
      </c>
    </row>
    <row r="6015" spans="1:11" x14ac:dyDescent="0.2">
      <c r="A6015" s="53">
        <v>44110</v>
      </c>
      <c r="B6015" s="7">
        <v>9926</v>
      </c>
      <c r="C6015" s="3" t="s">
        <v>5883</v>
      </c>
      <c r="D6015" s="31">
        <v>8327</v>
      </c>
      <c r="E6015" s="5"/>
      <c r="F6015" s="5">
        <f>E6015*0.05</f>
        <v>0</v>
      </c>
      <c r="G6015" s="5"/>
      <c r="H6015" s="5">
        <f>D6015-F6015</f>
        <v>8327</v>
      </c>
      <c r="I6015" s="5">
        <f>+I6014+G6015-H6015</f>
        <v>2856264.9945</v>
      </c>
      <c r="J6015" s="3" t="s">
        <v>5944</v>
      </c>
      <c r="K6015" s="34" t="s">
        <v>5606</v>
      </c>
    </row>
    <row r="6016" spans="1:11" x14ac:dyDescent="0.2">
      <c r="A6016" s="53">
        <v>44110</v>
      </c>
      <c r="B6016" s="7">
        <v>9927</v>
      </c>
      <c r="C6016" s="3" t="s">
        <v>5724</v>
      </c>
      <c r="D6016" s="31">
        <v>8327</v>
      </c>
      <c r="E6016" s="5"/>
      <c r="F6016" s="5">
        <f>E6016*0.05</f>
        <v>0</v>
      </c>
      <c r="G6016" s="5"/>
      <c r="H6016" s="5">
        <f>D6016-F6016</f>
        <v>8327</v>
      </c>
      <c r="I6016" s="5">
        <f>+I6015+G6016-H6016</f>
        <v>2847937.9945</v>
      </c>
      <c r="J6016" s="3" t="s">
        <v>5944</v>
      </c>
      <c r="K6016" s="34" t="s">
        <v>5606</v>
      </c>
    </row>
    <row r="6017" spans="1:13" x14ac:dyDescent="0.2">
      <c r="A6017" s="53">
        <v>44110</v>
      </c>
      <c r="B6017" s="7">
        <v>9928</v>
      </c>
      <c r="C6017" s="3" t="s">
        <v>5947</v>
      </c>
      <c r="D6017" s="31">
        <v>8327</v>
      </c>
      <c r="E6017" s="5"/>
      <c r="F6017" s="5">
        <f>E6017*0.05</f>
        <v>0</v>
      </c>
      <c r="G6017" s="5"/>
      <c r="H6017" s="5">
        <f>D6017-F6017</f>
        <v>8327</v>
      </c>
      <c r="I6017" s="5">
        <f>+I6016+G6017-H6017</f>
        <v>2839610.9945</v>
      </c>
      <c r="J6017" s="3" t="s">
        <v>5944</v>
      </c>
      <c r="K6017" s="34" t="s">
        <v>5606</v>
      </c>
    </row>
    <row r="6018" spans="1:13" x14ac:dyDescent="0.2">
      <c r="A6018" s="53">
        <v>44110</v>
      </c>
      <c r="B6018" s="7"/>
      <c r="C6018" s="3" t="s">
        <v>5946</v>
      </c>
      <c r="D6018" s="5">
        <v>145700</v>
      </c>
      <c r="E6018" s="5"/>
      <c r="F6018" s="5">
        <f>E6018*0.05</f>
        <v>0</v>
      </c>
      <c r="G6018" s="5"/>
      <c r="H6018" s="5">
        <f>D6018-F6018</f>
        <v>145700</v>
      </c>
      <c r="I6018" s="5">
        <f>+I6017+G6018-H6018</f>
        <v>2693910.9945</v>
      </c>
      <c r="J6018" s="3" t="s">
        <v>5945</v>
      </c>
      <c r="K6018" s="34" t="s">
        <v>5606</v>
      </c>
    </row>
    <row r="6019" spans="1:13" x14ac:dyDescent="0.2">
      <c r="A6019" s="53">
        <v>44110</v>
      </c>
      <c r="B6019" s="7">
        <v>9929</v>
      </c>
      <c r="C6019" s="3" t="s">
        <v>5725</v>
      </c>
      <c r="D6019" s="31">
        <v>17000</v>
      </c>
      <c r="E6019" s="5"/>
      <c r="F6019" s="5">
        <f>E6019*0.05</f>
        <v>0</v>
      </c>
      <c r="G6019" s="5"/>
      <c r="H6019" s="5">
        <f>D6019-F6019</f>
        <v>17000</v>
      </c>
      <c r="I6019" s="5">
        <f>+I6018+G6019-H6019</f>
        <v>2676910.9945</v>
      </c>
      <c r="J6019" s="3" t="s">
        <v>5944</v>
      </c>
      <c r="K6019" s="34" t="s">
        <v>5606</v>
      </c>
    </row>
    <row r="6020" spans="1:13" x14ac:dyDescent="0.2">
      <c r="A6020" s="53">
        <v>44110</v>
      </c>
      <c r="B6020" s="7">
        <v>9930</v>
      </c>
      <c r="C6020" s="3" t="s">
        <v>5790</v>
      </c>
      <c r="D6020" s="5"/>
      <c r="E6020" s="5"/>
      <c r="F6020" s="5">
        <f>E6020*0.05</f>
        <v>0</v>
      </c>
      <c r="G6020" s="5"/>
      <c r="H6020" s="5">
        <f>D6020-F6020</f>
        <v>0</v>
      </c>
      <c r="I6020" s="5">
        <f>+I6019+G6020-H6020</f>
        <v>2676910.9945</v>
      </c>
      <c r="J6020" s="3" t="s">
        <v>5790</v>
      </c>
      <c r="K6020" s="34" t="s">
        <v>5789</v>
      </c>
    </row>
    <row r="6021" spans="1:13" x14ac:dyDescent="0.2">
      <c r="A6021" s="53">
        <v>44110</v>
      </c>
      <c r="B6021" s="7">
        <v>9931</v>
      </c>
      <c r="C6021" s="3" t="s">
        <v>5790</v>
      </c>
      <c r="D6021" s="5"/>
      <c r="E6021" s="5"/>
      <c r="F6021" s="5">
        <f>E6021*0.05</f>
        <v>0</v>
      </c>
      <c r="G6021" s="5"/>
      <c r="H6021" s="5">
        <f>D6021-F6021</f>
        <v>0</v>
      </c>
      <c r="I6021" s="5">
        <f>+I6020+G6021-H6021</f>
        <v>2676910.9945</v>
      </c>
      <c r="J6021" s="3" t="s">
        <v>5790</v>
      </c>
      <c r="K6021" s="34" t="s">
        <v>5789</v>
      </c>
    </row>
    <row r="6022" spans="1:13" x14ac:dyDescent="0.2">
      <c r="A6022" s="53">
        <v>44110</v>
      </c>
      <c r="B6022" s="7">
        <v>9932</v>
      </c>
      <c r="C6022" s="3" t="s">
        <v>5790</v>
      </c>
      <c r="D6022" s="5"/>
      <c r="E6022" s="5"/>
      <c r="F6022" s="5">
        <f>E6022*0.05</f>
        <v>0</v>
      </c>
      <c r="G6022" s="5"/>
      <c r="H6022" s="5">
        <f>D6022-F6022</f>
        <v>0</v>
      </c>
      <c r="I6022" s="5">
        <f>+I6021+G6022-H6022</f>
        <v>2676910.9945</v>
      </c>
      <c r="J6022" s="3" t="s">
        <v>5790</v>
      </c>
      <c r="K6022" s="34" t="s">
        <v>5789</v>
      </c>
    </row>
    <row r="6023" spans="1:13" x14ac:dyDescent="0.2">
      <c r="A6023" s="53">
        <v>44110</v>
      </c>
      <c r="B6023" s="7">
        <v>9933</v>
      </c>
      <c r="C6023" s="3" t="s">
        <v>5790</v>
      </c>
      <c r="D6023" s="5"/>
      <c r="E6023" s="5"/>
      <c r="F6023" s="5">
        <f>E6023*0.05</f>
        <v>0</v>
      </c>
      <c r="G6023" s="5"/>
      <c r="H6023" s="5">
        <f>D6023-F6023</f>
        <v>0</v>
      </c>
      <c r="I6023" s="5">
        <f>+I6022+G6023-H6023</f>
        <v>2676910.9945</v>
      </c>
      <c r="J6023" s="3" t="s">
        <v>5790</v>
      </c>
      <c r="K6023" s="34" t="s">
        <v>5789</v>
      </c>
    </row>
    <row r="6024" spans="1:13" x14ac:dyDescent="0.2">
      <c r="A6024" s="53">
        <v>44110</v>
      </c>
      <c r="B6024" s="7">
        <v>9934</v>
      </c>
      <c r="C6024" s="3" t="s">
        <v>5886</v>
      </c>
      <c r="D6024" s="31">
        <v>14800</v>
      </c>
      <c r="E6024" s="5"/>
      <c r="F6024" s="5">
        <f>E6024*0.05</f>
        <v>0</v>
      </c>
      <c r="G6024" s="5"/>
      <c r="H6024" s="5">
        <f>D6024-F6024</f>
        <v>14800</v>
      </c>
      <c r="I6024" s="5">
        <f>+I6023+G6024-H6024</f>
        <v>2662110.9945</v>
      </c>
      <c r="J6024" s="3" t="s">
        <v>5943</v>
      </c>
      <c r="K6024" s="34" t="s">
        <v>5606</v>
      </c>
    </row>
    <row r="6025" spans="1:13" x14ac:dyDescent="0.2">
      <c r="A6025" s="53">
        <v>44110</v>
      </c>
      <c r="B6025" s="7">
        <v>9935</v>
      </c>
      <c r="C6025" s="3" t="s">
        <v>4718</v>
      </c>
      <c r="D6025" s="31">
        <v>16500</v>
      </c>
      <c r="E6025" s="5"/>
      <c r="F6025" s="5">
        <f>E6025*0.05</f>
        <v>0</v>
      </c>
      <c r="G6025" s="5"/>
      <c r="H6025" s="5">
        <f>D6025-F6025</f>
        <v>16500</v>
      </c>
      <c r="I6025" s="5">
        <f>+I6024+G6025-H6025</f>
        <v>2645610.9945</v>
      </c>
      <c r="J6025" s="3" t="s">
        <v>5943</v>
      </c>
      <c r="K6025" s="34" t="s">
        <v>5606</v>
      </c>
    </row>
    <row r="6026" spans="1:13" x14ac:dyDescent="0.2">
      <c r="A6026" s="53">
        <v>44113</v>
      </c>
      <c r="B6026" s="7">
        <v>220063755</v>
      </c>
      <c r="C6026" s="3" t="s">
        <v>3013</v>
      </c>
      <c r="D6026" s="5">
        <v>39647.199999999997</v>
      </c>
      <c r="E6026" s="5">
        <v>39647.199999999997</v>
      </c>
      <c r="F6026" s="5">
        <f>E6026*0.05</f>
        <v>1982.36</v>
      </c>
      <c r="G6026" s="5"/>
      <c r="H6026" s="5">
        <f>D6026-F6026</f>
        <v>37664.839999999997</v>
      </c>
      <c r="I6026" s="5">
        <f>+I6025+G6026-H6026</f>
        <v>2607946.1545000002</v>
      </c>
      <c r="J6026" s="3" t="s">
        <v>5942</v>
      </c>
      <c r="K6026" s="34" t="s">
        <v>5606</v>
      </c>
    </row>
    <row r="6027" spans="1:13" x14ac:dyDescent="0.2">
      <c r="A6027" s="53">
        <v>44113</v>
      </c>
      <c r="B6027" s="7">
        <v>220063859</v>
      </c>
      <c r="C6027" s="3" t="s">
        <v>821</v>
      </c>
      <c r="D6027" s="5">
        <v>400000</v>
      </c>
      <c r="E6027" s="5">
        <v>389624.23</v>
      </c>
      <c r="F6027" s="5">
        <f>E6027*0.05</f>
        <v>19481.211500000001</v>
      </c>
      <c r="G6027" s="5"/>
      <c r="H6027" s="5">
        <f>D6027-F6027</f>
        <v>380518.78850000002</v>
      </c>
      <c r="I6027" s="5">
        <f>+I6026+G6027-H6027</f>
        <v>2227427.3660000004</v>
      </c>
      <c r="J6027" s="3" t="s">
        <v>788</v>
      </c>
      <c r="K6027" s="34" t="s">
        <v>5606</v>
      </c>
    </row>
    <row r="6028" spans="1:13" x14ac:dyDescent="0.2">
      <c r="A6028" s="53">
        <v>44113</v>
      </c>
      <c r="B6028" s="7">
        <v>220063978</v>
      </c>
      <c r="C6028" s="3" t="s">
        <v>71</v>
      </c>
      <c r="D6028" s="5">
        <v>132584.15</v>
      </c>
      <c r="E6028" s="5">
        <v>132380.64000000001</v>
      </c>
      <c r="F6028" s="5">
        <f>E6028*0.05</f>
        <v>6619.0320000000011</v>
      </c>
      <c r="G6028" s="5"/>
      <c r="H6028" s="5">
        <f>D6028-F6028</f>
        <v>125965.11799999999</v>
      </c>
      <c r="I6028" s="5">
        <f>+I6027+G6028-H6028</f>
        <v>2101462.2480000006</v>
      </c>
      <c r="J6028" s="3" t="s">
        <v>5941</v>
      </c>
      <c r="K6028" s="34" t="s">
        <v>5606</v>
      </c>
    </row>
    <row r="6029" spans="1:13" x14ac:dyDescent="0.2">
      <c r="A6029" s="53">
        <v>44118</v>
      </c>
      <c r="B6029" s="7">
        <v>9936</v>
      </c>
      <c r="C6029" s="3" t="s">
        <v>5858</v>
      </c>
      <c r="D6029" s="5">
        <v>1236</v>
      </c>
      <c r="E6029" s="5">
        <v>1047.46</v>
      </c>
      <c r="F6029" s="5">
        <f>E6029*0.05</f>
        <v>52.373000000000005</v>
      </c>
      <c r="G6029" s="5"/>
      <c r="H6029" s="5">
        <f>D6029-F6029</f>
        <v>1183.627</v>
      </c>
      <c r="I6029" s="5">
        <f>+I6028+G6029-H6029</f>
        <v>2100278.6210000007</v>
      </c>
      <c r="J6029" s="3" t="s">
        <v>5940</v>
      </c>
      <c r="K6029" s="34" t="s">
        <v>5606</v>
      </c>
    </row>
    <row r="6030" spans="1:13" x14ac:dyDescent="0.2">
      <c r="A6030" s="53">
        <v>44118</v>
      </c>
      <c r="B6030" s="7">
        <v>9937</v>
      </c>
      <c r="C6030" s="3" t="s">
        <v>5939</v>
      </c>
      <c r="D6030" s="31">
        <v>1925</v>
      </c>
      <c r="E6030" s="31">
        <v>1750</v>
      </c>
      <c r="F6030" s="31">
        <v>175</v>
      </c>
      <c r="G6030" s="31"/>
      <c r="H6030" s="31">
        <f>D6030-F6030</f>
        <v>1750</v>
      </c>
      <c r="I6030" s="31">
        <f>+I6029+G6030-H6030</f>
        <v>2098528.6210000007</v>
      </c>
      <c r="J6030" s="8" t="s">
        <v>5938</v>
      </c>
      <c r="K6030" s="92" t="s">
        <v>5606</v>
      </c>
      <c r="M6030" s="91">
        <v>44506</v>
      </c>
    </row>
    <row r="6031" spans="1:13" x14ac:dyDescent="0.2">
      <c r="A6031" s="53">
        <v>44120</v>
      </c>
      <c r="B6031" s="7">
        <v>9938</v>
      </c>
      <c r="C6031" s="3" t="s">
        <v>120</v>
      </c>
      <c r="D6031" s="5">
        <v>5535</v>
      </c>
      <c r="E6031" s="5">
        <v>4690.68</v>
      </c>
      <c r="F6031" s="5">
        <f>E6031*0.05</f>
        <v>234.53400000000002</v>
      </c>
      <c r="G6031" s="5"/>
      <c r="H6031" s="5">
        <f>D6031-F6031</f>
        <v>5300.4660000000003</v>
      </c>
      <c r="I6031" s="5">
        <f>+I6030+G6031-H6031</f>
        <v>2093228.1550000007</v>
      </c>
      <c r="J6031" s="3" t="s">
        <v>3481</v>
      </c>
      <c r="K6031" s="34" t="s">
        <v>5606</v>
      </c>
    </row>
    <row r="6032" spans="1:13" x14ac:dyDescent="0.2">
      <c r="A6032" s="53">
        <v>44120</v>
      </c>
      <c r="B6032" s="7">
        <v>9939</v>
      </c>
      <c r="C6032" s="3" t="s">
        <v>5790</v>
      </c>
      <c r="D6032" s="5"/>
      <c r="E6032" s="5"/>
      <c r="F6032" s="5">
        <f>E6032*0.05</f>
        <v>0</v>
      </c>
      <c r="G6032" s="5"/>
      <c r="H6032" s="5">
        <f>D6032-F6032</f>
        <v>0</v>
      </c>
      <c r="I6032" s="5">
        <f>+I6031+G6032-H6032</f>
        <v>2093228.1550000007</v>
      </c>
      <c r="J6032" s="3" t="s">
        <v>5790</v>
      </c>
      <c r="K6032" s="34" t="s">
        <v>5789</v>
      </c>
    </row>
    <row r="6033" spans="1:11" x14ac:dyDescent="0.2">
      <c r="A6033" s="53">
        <v>44120</v>
      </c>
      <c r="B6033" s="7">
        <v>9940</v>
      </c>
      <c r="C6033" s="3" t="s">
        <v>5730</v>
      </c>
      <c r="D6033" s="5">
        <v>2400</v>
      </c>
      <c r="E6033" s="5"/>
      <c r="F6033" s="5">
        <f>E6033*0.05</f>
        <v>0</v>
      </c>
      <c r="G6033" s="5"/>
      <c r="H6033" s="5">
        <f>D6033-F6033</f>
        <v>2400</v>
      </c>
      <c r="I6033" s="5">
        <f>+I6032+G6033-H6033</f>
        <v>2090828.1550000007</v>
      </c>
      <c r="J6033" s="3" t="s">
        <v>5937</v>
      </c>
      <c r="K6033" s="34" t="s">
        <v>5606</v>
      </c>
    </row>
    <row r="6034" spans="1:11" x14ac:dyDescent="0.2">
      <c r="A6034" s="53">
        <v>44120</v>
      </c>
      <c r="B6034" s="7">
        <v>9941</v>
      </c>
      <c r="C6034" s="3" t="s">
        <v>5496</v>
      </c>
      <c r="D6034" s="5">
        <v>7200</v>
      </c>
      <c r="E6034" s="5"/>
      <c r="F6034" s="5">
        <f>E6034*0.05</f>
        <v>0</v>
      </c>
      <c r="G6034" s="5"/>
      <c r="H6034" s="5">
        <f>D6034-F6034</f>
        <v>7200</v>
      </c>
      <c r="I6034" s="5">
        <f>+I6033+G6034-H6034</f>
        <v>2083628.1550000007</v>
      </c>
      <c r="J6034" s="3" t="s">
        <v>5936</v>
      </c>
      <c r="K6034" s="34" t="s">
        <v>5606</v>
      </c>
    </row>
    <row r="6035" spans="1:11" x14ac:dyDescent="0.2">
      <c r="A6035" s="53">
        <v>44123</v>
      </c>
      <c r="B6035" s="7">
        <v>9942</v>
      </c>
      <c r="C6035" s="3" t="s">
        <v>5935</v>
      </c>
      <c r="D6035" s="31">
        <v>1500</v>
      </c>
      <c r="E6035" s="5">
        <v>1271.19</v>
      </c>
      <c r="F6035" s="5">
        <v>127.12</v>
      </c>
      <c r="G6035" s="5"/>
      <c r="H6035" s="31">
        <f>D6035-F6035</f>
        <v>1372.88</v>
      </c>
      <c r="I6035" s="5">
        <f>+I6034+G6035-H6035</f>
        <v>2082255.2750000008</v>
      </c>
      <c r="J6035" s="3" t="s">
        <v>5934</v>
      </c>
      <c r="K6035" s="34" t="s">
        <v>5606</v>
      </c>
    </row>
    <row r="6036" spans="1:11" x14ac:dyDescent="0.2">
      <c r="A6036" s="53">
        <v>44123</v>
      </c>
      <c r="B6036" s="7">
        <v>9943</v>
      </c>
      <c r="C6036" s="3" t="s">
        <v>5933</v>
      </c>
      <c r="D6036" s="31">
        <v>1300</v>
      </c>
      <c r="E6036" s="5">
        <v>1300</v>
      </c>
      <c r="F6036" s="5">
        <v>130</v>
      </c>
      <c r="G6036" s="5"/>
      <c r="H6036" s="5">
        <f>D6036-F6036</f>
        <v>1170</v>
      </c>
      <c r="I6036" s="5">
        <f>+I6035+G6036-H6036</f>
        <v>2081085.2750000008</v>
      </c>
      <c r="J6036" s="3" t="s">
        <v>5932</v>
      </c>
      <c r="K6036" s="34" t="s">
        <v>5606</v>
      </c>
    </row>
    <row r="6037" spans="1:11" x14ac:dyDescent="0.2">
      <c r="A6037" s="53">
        <v>44123</v>
      </c>
      <c r="B6037" s="7">
        <v>9944</v>
      </c>
      <c r="C6037" s="3" t="s">
        <v>5863</v>
      </c>
      <c r="D6037" s="31">
        <v>3200</v>
      </c>
      <c r="E6037" s="5"/>
      <c r="F6037" s="5">
        <f>E6037*0.05</f>
        <v>0</v>
      </c>
      <c r="G6037" s="5"/>
      <c r="H6037" s="5">
        <f>D6037-F6037</f>
        <v>3200</v>
      </c>
      <c r="I6037" s="5">
        <f>+I6036+G6037-H6037</f>
        <v>2077885.2750000008</v>
      </c>
      <c r="J6037" s="3" t="s">
        <v>5931</v>
      </c>
      <c r="K6037" s="34" t="s">
        <v>5606</v>
      </c>
    </row>
    <row r="6038" spans="1:11" x14ac:dyDescent="0.2">
      <c r="A6038" s="53">
        <v>44123</v>
      </c>
      <c r="B6038" s="7">
        <v>9945</v>
      </c>
      <c r="C6038" s="3" t="s">
        <v>5930</v>
      </c>
      <c r="D6038" s="31">
        <v>1000</v>
      </c>
      <c r="E6038" s="5"/>
      <c r="F6038" s="5">
        <f>E6038*0.05</f>
        <v>0</v>
      </c>
      <c r="G6038" s="5"/>
      <c r="H6038" s="5">
        <f>D6038-F6038</f>
        <v>1000</v>
      </c>
      <c r="I6038" s="5">
        <f>+I6037+G6038-H6038</f>
        <v>2076885.2750000008</v>
      </c>
      <c r="J6038" s="3" t="s">
        <v>5861</v>
      </c>
      <c r="K6038" s="34" t="s">
        <v>5606</v>
      </c>
    </row>
    <row r="6039" spans="1:11" x14ac:dyDescent="0.2">
      <c r="A6039" s="53">
        <v>44123</v>
      </c>
      <c r="B6039" s="7">
        <v>9946</v>
      </c>
      <c r="C6039" s="3" t="s">
        <v>5898</v>
      </c>
      <c r="D6039" s="31">
        <v>1600</v>
      </c>
      <c r="E6039" s="5"/>
      <c r="F6039" s="5">
        <f>E6039*0.05</f>
        <v>0</v>
      </c>
      <c r="G6039" s="5"/>
      <c r="H6039" s="31">
        <f>D6039-F6039</f>
        <v>1600</v>
      </c>
      <c r="I6039" s="5">
        <f>+I6038+G6039-H6039</f>
        <v>2075285.2750000008</v>
      </c>
      <c r="J6039" s="3" t="s">
        <v>5861</v>
      </c>
      <c r="K6039" s="34" t="s">
        <v>5789</v>
      </c>
    </row>
    <row r="6040" spans="1:11" x14ac:dyDescent="0.2">
      <c r="A6040" s="53">
        <v>44123</v>
      </c>
      <c r="B6040" s="7">
        <v>9947</v>
      </c>
      <c r="C6040" s="3" t="s">
        <v>5897</v>
      </c>
      <c r="D6040" s="31">
        <v>1000</v>
      </c>
      <c r="E6040" s="5"/>
      <c r="F6040" s="5">
        <f>E6040*0.05</f>
        <v>0</v>
      </c>
      <c r="G6040" s="5"/>
      <c r="H6040" s="5">
        <f>D6040-F6040</f>
        <v>1000</v>
      </c>
      <c r="I6040" s="5">
        <f>+I6039+G6040-H6040</f>
        <v>2074285.2750000008</v>
      </c>
      <c r="J6040" s="3" t="s">
        <v>5861</v>
      </c>
      <c r="K6040" s="34" t="s">
        <v>5606</v>
      </c>
    </row>
    <row r="6041" spans="1:11" x14ac:dyDescent="0.2">
      <c r="A6041" s="53">
        <v>44123</v>
      </c>
      <c r="B6041" s="7">
        <v>9948</v>
      </c>
      <c r="C6041" s="3" t="s">
        <v>5929</v>
      </c>
      <c r="D6041" s="31">
        <v>1000</v>
      </c>
      <c r="E6041" s="5"/>
      <c r="F6041" s="5">
        <f>E6041*0.05</f>
        <v>0</v>
      </c>
      <c r="G6041" s="5"/>
      <c r="H6041" s="5">
        <f>D6041-F6041</f>
        <v>1000</v>
      </c>
      <c r="I6041" s="5">
        <f>+I6040+G6041-H6041</f>
        <v>2073285.2750000008</v>
      </c>
      <c r="J6041" s="3" t="s">
        <v>5861</v>
      </c>
      <c r="K6041" s="34" t="s">
        <v>5606</v>
      </c>
    </row>
    <row r="6042" spans="1:11" x14ac:dyDescent="0.2">
      <c r="A6042" s="53">
        <v>44123</v>
      </c>
      <c r="B6042" s="7">
        <v>9949</v>
      </c>
      <c r="C6042" s="3" t="s">
        <v>5928</v>
      </c>
      <c r="D6042" s="31">
        <v>1000</v>
      </c>
      <c r="E6042" s="5"/>
      <c r="F6042" s="5">
        <f>E6042*0.05</f>
        <v>0</v>
      </c>
      <c r="G6042" s="5"/>
      <c r="H6042" s="5">
        <f>D6042-F6042</f>
        <v>1000</v>
      </c>
      <c r="I6042" s="5">
        <f>+I6041+G6042-H6042</f>
        <v>2072285.2750000008</v>
      </c>
      <c r="J6042" s="3" t="s">
        <v>5861</v>
      </c>
      <c r="K6042" s="90" t="s">
        <v>5606</v>
      </c>
    </row>
    <row r="6043" spans="1:11" x14ac:dyDescent="0.2">
      <c r="A6043" s="53">
        <v>44123</v>
      </c>
      <c r="B6043" s="7">
        <v>9950</v>
      </c>
      <c r="C6043" s="3" t="s">
        <v>5927</v>
      </c>
      <c r="D6043" s="31">
        <v>1000</v>
      </c>
      <c r="E6043" s="5"/>
      <c r="F6043" s="5">
        <f>E6043*0.05</f>
        <v>0</v>
      </c>
      <c r="G6043" s="5"/>
      <c r="H6043" s="5">
        <f>D6043-F6043</f>
        <v>1000</v>
      </c>
      <c r="I6043" s="5">
        <f>+I6042+G6043-H6043</f>
        <v>2071285.2750000008</v>
      </c>
      <c r="J6043" s="3" t="s">
        <v>5861</v>
      </c>
      <c r="K6043" s="90" t="s">
        <v>5606</v>
      </c>
    </row>
    <row r="6044" spans="1:11" x14ac:dyDescent="0.2">
      <c r="A6044" s="53">
        <v>44123</v>
      </c>
      <c r="B6044" s="7">
        <v>9951</v>
      </c>
      <c r="C6044" s="3" t="s">
        <v>5896</v>
      </c>
      <c r="D6044" s="31">
        <v>1000</v>
      </c>
      <c r="E6044" s="5"/>
      <c r="F6044" s="5">
        <f>E6044*0.05</f>
        <v>0</v>
      </c>
      <c r="G6044" s="5"/>
      <c r="H6044" s="31">
        <f>D6044-F6044</f>
        <v>1000</v>
      </c>
      <c r="I6044" s="5">
        <f>+I6043+G6044-H6044</f>
        <v>2070285.2750000008</v>
      </c>
      <c r="J6044" s="3" t="s">
        <v>5861</v>
      </c>
      <c r="K6044" s="90" t="s">
        <v>5789</v>
      </c>
    </row>
    <row r="6045" spans="1:11" x14ac:dyDescent="0.2">
      <c r="A6045" s="53">
        <v>44123</v>
      </c>
      <c r="B6045" s="7">
        <v>9952</v>
      </c>
      <c r="C6045" s="3" t="s">
        <v>5499</v>
      </c>
      <c r="D6045" s="31">
        <v>9625</v>
      </c>
      <c r="E6045" s="5"/>
      <c r="F6045" s="5">
        <f>E6045*0.05</f>
        <v>0</v>
      </c>
      <c r="G6045" s="5"/>
      <c r="H6045" s="5">
        <f>D6045-F6045</f>
        <v>9625</v>
      </c>
      <c r="I6045" s="5">
        <f>+I6044+G6045-H6045</f>
        <v>2060660.2750000008</v>
      </c>
      <c r="J6045" s="3" t="s">
        <v>5926</v>
      </c>
      <c r="K6045" s="90" t="s">
        <v>5606</v>
      </c>
    </row>
    <row r="6046" spans="1:11" x14ac:dyDescent="0.2">
      <c r="A6046" s="53">
        <v>44123</v>
      </c>
      <c r="B6046" s="7">
        <v>220561648</v>
      </c>
      <c r="C6046" s="3" t="s">
        <v>5690</v>
      </c>
      <c r="D6046" s="31">
        <v>123442.08</v>
      </c>
      <c r="E6046" s="5"/>
      <c r="F6046" s="5">
        <f>E6046*0.05</f>
        <v>0</v>
      </c>
      <c r="G6046" s="5"/>
      <c r="H6046" s="5">
        <f>D6046-F6046</f>
        <v>123442.08</v>
      </c>
      <c r="I6046" s="5">
        <f>+I6045+G6046-H6046</f>
        <v>1937218.1950000008</v>
      </c>
      <c r="J6046" s="3" t="s">
        <v>5925</v>
      </c>
      <c r="K6046" s="90" t="s">
        <v>5606</v>
      </c>
    </row>
    <row r="6047" spans="1:11" x14ac:dyDescent="0.2">
      <c r="A6047" s="53">
        <v>44123</v>
      </c>
      <c r="B6047" s="7">
        <v>220561794</v>
      </c>
      <c r="C6047" s="3" t="s">
        <v>5690</v>
      </c>
      <c r="D6047" s="31">
        <v>130319.08</v>
      </c>
      <c r="E6047" s="5"/>
      <c r="F6047" s="5">
        <f>E6047*0.05</f>
        <v>0</v>
      </c>
      <c r="G6047" s="5"/>
      <c r="H6047" s="5">
        <f>D6047-F6047</f>
        <v>130319.08</v>
      </c>
      <c r="I6047" s="5">
        <f>+I6046+G6047-H6047</f>
        <v>1806899.1150000007</v>
      </c>
      <c r="J6047" s="3" t="s">
        <v>5924</v>
      </c>
      <c r="K6047" s="90" t="s">
        <v>5606</v>
      </c>
    </row>
    <row r="6048" spans="1:11" x14ac:dyDescent="0.2">
      <c r="A6048" s="53">
        <v>44125</v>
      </c>
      <c r="B6048" s="7">
        <v>9953</v>
      </c>
      <c r="C6048" s="3" t="s">
        <v>5790</v>
      </c>
      <c r="D6048" s="31"/>
      <c r="E6048" s="5"/>
      <c r="F6048" s="5">
        <f>E6048*0.05</f>
        <v>0</v>
      </c>
      <c r="G6048" s="5"/>
      <c r="H6048" s="5">
        <f>D6048-F6048</f>
        <v>0</v>
      </c>
      <c r="I6048" s="5">
        <f>+I6047+G6048-H6048</f>
        <v>1806899.1150000007</v>
      </c>
      <c r="J6048" s="3" t="s">
        <v>5790</v>
      </c>
      <c r="K6048" s="90" t="s">
        <v>5789</v>
      </c>
    </row>
    <row r="6049" spans="1:11" x14ac:dyDescent="0.2">
      <c r="A6049" s="53">
        <v>44125</v>
      </c>
      <c r="B6049" s="7">
        <v>9954</v>
      </c>
      <c r="C6049" s="3" t="s">
        <v>120</v>
      </c>
      <c r="D6049" s="31">
        <v>2035.99</v>
      </c>
      <c r="E6049" s="5">
        <v>1725.42</v>
      </c>
      <c r="F6049" s="5">
        <f>E6049*0.05</f>
        <v>86.271000000000015</v>
      </c>
      <c r="G6049" s="5"/>
      <c r="H6049" s="5">
        <f>D6049-F6049</f>
        <v>1949.7190000000001</v>
      </c>
      <c r="I6049" s="5">
        <f>+I6048+G6049-H6049</f>
        <v>1804949.3960000006</v>
      </c>
      <c r="J6049" s="3" t="s">
        <v>273</v>
      </c>
      <c r="K6049" s="90" t="s">
        <v>5606</v>
      </c>
    </row>
    <row r="6050" spans="1:11" x14ac:dyDescent="0.2">
      <c r="A6050" s="53">
        <v>44126</v>
      </c>
      <c r="B6050" s="7">
        <v>9955</v>
      </c>
      <c r="C6050" s="3" t="s">
        <v>5622</v>
      </c>
      <c r="D6050" s="31">
        <v>11200</v>
      </c>
      <c r="E6050" s="5"/>
      <c r="F6050" s="5">
        <f>E6050*0.05</f>
        <v>0</v>
      </c>
      <c r="G6050" s="5"/>
      <c r="H6050" s="5">
        <f>D6050-F6050</f>
        <v>11200</v>
      </c>
      <c r="I6050" s="5">
        <f>+I6049+G6050-H6050</f>
        <v>1793749.3960000006</v>
      </c>
      <c r="J6050" s="3" t="s">
        <v>5923</v>
      </c>
      <c r="K6050" s="90" t="s">
        <v>5606</v>
      </c>
    </row>
    <row r="6051" spans="1:11" x14ac:dyDescent="0.2">
      <c r="A6051" s="53">
        <v>44126</v>
      </c>
      <c r="B6051" s="7">
        <v>9956</v>
      </c>
      <c r="C6051" s="3" t="s">
        <v>5922</v>
      </c>
      <c r="D6051" s="31">
        <v>7000</v>
      </c>
      <c r="E6051" s="5">
        <v>7000</v>
      </c>
      <c r="F6051" s="5">
        <v>700</v>
      </c>
      <c r="G6051" s="5"/>
      <c r="H6051" s="31">
        <f>D6051-F6051</f>
        <v>6300</v>
      </c>
      <c r="I6051" s="5">
        <f>+I6050+G6051-H6051</f>
        <v>1787449.3960000006</v>
      </c>
      <c r="J6051" s="3" t="s">
        <v>5921</v>
      </c>
      <c r="K6051" s="90" t="s">
        <v>5606</v>
      </c>
    </row>
    <row r="6052" spans="1:11" x14ac:dyDescent="0.2">
      <c r="A6052" s="53">
        <v>44126</v>
      </c>
      <c r="B6052" s="7">
        <v>9957</v>
      </c>
      <c r="C6052" s="3" t="s">
        <v>5920</v>
      </c>
      <c r="D6052" s="31">
        <v>4500</v>
      </c>
      <c r="E6052" s="5">
        <v>4500</v>
      </c>
      <c r="F6052" s="5">
        <f>E6052*0.05</f>
        <v>225</v>
      </c>
      <c r="G6052" s="5"/>
      <c r="H6052" s="31">
        <f>D6052-F6052</f>
        <v>4275</v>
      </c>
      <c r="I6052" s="5">
        <f>+I6051+G6052-H6052</f>
        <v>1783174.3960000006</v>
      </c>
      <c r="J6052" s="3" t="s">
        <v>22</v>
      </c>
      <c r="K6052" s="90" t="s">
        <v>5606</v>
      </c>
    </row>
    <row r="6053" spans="1:11" x14ac:dyDescent="0.2">
      <c r="A6053" s="53">
        <v>44126</v>
      </c>
      <c r="B6053" s="7">
        <v>9958</v>
      </c>
      <c r="C6053" s="3" t="s">
        <v>5902</v>
      </c>
      <c r="D6053" s="31">
        <v>18830</v>
      </c>
      <c r="E6053" s="5">
        <v>18830</v>
      </c>
      <c r="F6053" s="5">
        <f>E6053*0.05</f>
        <v>941.5</v>
      </c>
      <c r="G6053" s="5"/>
      <c r="H6053" s="5">
        <f>D6053-F6053</f>
        <v>17888.5</v>
      </c>
      <c r="I6053" s="5">
        <f>+I6052+G6053-H6053</f>
        <v>1765285.8960000006</v>
      </c>
      <c r="J6053" s="3" t="s">
        <v>22</v>
      </c>
      <c r="K6053" s="90" t="s">
        <v>5606</v>
      </c>
    </row>
    <row r="6054" spans="1:11" x14ac:dyDescent="0.2">
      <c r="A6054" s="53">
        <v>44126</v>
      </c>
      <c r="B6054" s="7">
        <v>9959</v>
      </c>
      <c r="C6054" s="3" t="s">
        <v>5916</v>
      </c>
      <c r="D6054" s="31">
        <v>1271.5</v>
      </c>
      <c r="E6054" s="5">
        <v>1271.5</v>
      </c>
      <c r="F6054" s="5">
        <f>E6054*0.05</f>
        <v>63.575000000000003</v>
      </c>
      <c r="G6054" s="5"/>
      <c r="H6054" s="31">
        <f>D6054-F6054</f>
        <v>1207.925</v>
      </c>
      <c r="I6054" s="5">
        <f>+I6053+G6054-H6054</f>
        <v>1764077.9710000006</v>
      </c>
      <c r="J6054" s="3" t="s">
        <v>5919</v>
      </c>
      <c r="K6054" s="90" t="s">
        <v>5606</v>
      </c>
    </row>
    <row r="6055" spans="1:11" x14ac:dyDescent="0.2">
      <c r="A6055" s="53">
        <v>44127</v>
      </c>
      <c r="B6055" s="7">
        <v>220846542</v>
      </c>
      <c r="C6055" s="3" t="s">
        <v>5918</v>
      </c>
      <c r="D6055" s="31">
        <v>10513.48</v>
      </c>
      <c r="E6055" s="5"/>
      <c r="F6055" s="5">
        <f>E6055*0.05</f>
        <v>0</v>
      </c>
      <c r="G6055" s="5"/>
      <c r="H6055" s="5">
        <f>D6055-F6055</f>
        <v>10513.48</v>
      </c>
      <c r="I6055" s="5">
        <f>+I6054+G6055-H6055</f>
        <v>1753564.4910000006</v>
      </c>
      <c r="J6055" s="3"/>
      <c r="K6055" s="90" t="s">
        <v>5606</v>
      </c>
    </row>
    <row r="6056" spans="1:11" x14ac:dyDescent="0.2">
      <c r="A6056" s="53">
        <v>44127</v>
      </c>
      <c r="B6056" s="7">
        <v>220847331</v>
      </c>
      <c r="C6056" s="3" t="s">
        <v>5917</v>
      </c>
      <c r="D6056" s="31">
        <v>48587.47</v>
      </c>
      <c r="E6056" s="5"/>
      <c r="F6056" s="5">
        <f>E6056*0.05</f>
        <v>0</v>
      </c>
      <c r="G6056" s="5"/>
      <c r="H6056" s="5">
        <f>D6056-F6056</f>
        <v>48587.47</v>
      </c>
      <c r="I6056" s="5">
        <f>+I6055+G6056-H6056</f>
        <v>1704977.0210000006</v>
      </c>
      <c r="J6056" s="3"/>
      <c r="K6056" s="90" t="s">
        <v>5606</v>
      </c>
    </row>
    <row r="6057" spans="1:11" x14ac:dyDescent="0.2">
      <c r="A6057" s="53">
        <v>44131</v>
      </c>
      <c r="B6057" s="7">
        <v>9960</v>
      </c>
      <c r="C6057" s="3" t="s">
        <v>5916</v>
      </c>
      <c r="D6057" s="31">
        <v>1125</v>
      </c>
      <c r="E6057" s="5">
        <v>1125</v>
      </c>
      <c r="F6057" s="5">
        <f>E6057*0.05</f>
        <v>56.25</v>
      </c>
      <c r="G6057" s="5"/>
      <c r="H6057" s="31">
        <f>D6057-F6057</f>
        <v>1068.75</v>
      </c>
      <c r="I6057" s="5">
        <f>+I6056+G6057-H6057</f>
        <v>1703908.2710000006</v>
      </c>
      <c r="J6057" s="3" t="s">
        <v>5915</v>
      </c>
      <c r="K6057" s="90" t="s">
        <v>5606</v>
      </c>
    </row>
    <row r="6058" spans="1:11" x14ac:dyDescent="0.2">
      <c r="A6058" s="53">
        <v>44131</v>
      </c>
      <c r="B6058" s="7">
        <v>9961</v>
      </c>
      <c r="C6058" s="3" t="s">
        <v>5914</v>
      </c>
      <c r="D6058" s="31">
        <v>5365</v>
      </c>
      <c r="E6058" s="5">
        <v>5365</v>
      </c>
      <c r="F6058" s="5">
        <f>E6058*0.05</f>
        <v>268.25</v>
      </c>
      <c r="G6058" s="5"/>
      <c r="H6058" s="31">
        <f>D6058-F6058</f>
        <v>5096.75</v>
      </c>
      <c r="I6058" s="5">
        <f>+I6057+G6058-H6058</f>
        <v>1698811.5210000006</v>
      </c>
      <c r="J6058" s="3" t="s">
        <v>5913</v>
      </c>
      <c r="K6058" s="90" t="s">
        <v>5606</v>
      </c>
    </row>
    <row r="6059" spans="1:11" x14ac:dyDescent="0.2">
      <c r="A6059" s="53">
        <v>44131</v>
      </c>
      <c r="B6059" s="7">
        <v>9962</v>
      </c>
      <c r="C6059" s="3" t="s">
        <v>5790</v>
      </c>
      <c r="D6059" s="5"/>
      <c r="E6059" s="5"/>
      <c r="F6059" s="5">
        <f>E6059*0.05</f>
        <v>0</v>
      </c>
      <c r="G6059" s="5"/>
      <c r="H6059" s="5">
        <f>D6059-F6059</f>
        <v>0</v>
      </c>
      <c r="I6059" s="5">
        <f>+I6058+G6059-H6059</f>
        <v>1698811.5210000006</v>
      </c>
      <c r="J6059" s="3"/>
      <c r="K6059" s="90" t="s">
        <v>5789</v>
      </c>
    </row>
    <row r="6060" spans="1:11" x14ac:dyDescent="0.2">
      <c r="A6060" s="53">
        <v>44131</v>
      </c>
      <c r="B6060" s="7">
        <v>9963</v>
      </c>
      <c r="C6060" s="3" t="s">
        <v>4586</v>
      </c>
      <c r="D6060" s="31">
        <v>10000</v>
      </c>
      <c r="E6060" s="5">
        <v>10000</v>
      </c>
      <c r="F6060" s="5">
        <v>1000</v>
      </c>
      <c r="G6060" s="5"/>
      <c r="H6060" s="31">
        <f>D6060-F6060</f>
        <v>9000</v>
      </c>
      <c r="I6060" s="5">
        <f>+I6059+G6060-H6060</f>
        <v>1689811.5210000006</v>
      </c>
      <c r="J6060" s="3" t="s">
        <v>5912</v>
      </c>
      <c r="K6060" s="90" t="s">
        <v>5606</v>
      </c>
    </row>
    <row r="6061" spans="1:11" x14ac:dyDescent="0.2">
      <c r="A6061" s="53">
        <v>44131</v>
      </c>
      <c r="B6061" s="7">
        <v>9964</v>
      </c>
      <c r="C6061" s="3" t="s">
        <v>5054</v>
      </c>
      <c r="D6061" s="31">
        <v>15580</v>
      </c>
      <c r="E6061" s="5">
        <v>15580</v>
      </c>
      <c r="F6061" s="5">
        <f>E6061*0.05</f>
        <v>779</v>
      </c>
      <c r="G6061" s="5"/>
      <c r="H6061" s="31">
        <f>D6061-F6061</f>
        <v>14801</v>
      </c>
      <c r="I6061" s="5">
        <f>+I6060+G6061-H6061</f>
        <v>1675010.5210000006</v>
      </c>
      <c r="J6061" s="3" t="s">
        <v>5911</v>
      </c>
      <c r="K6061" s="90" t="s">
        <v>5606</v>
      </c>
    </row>
    <row r="6062" spans="1:11" x14ac:dyDescent="0.2">
      <c r="A6062" s="53">
        <v>44131</v>
      </c>
      <c r="B6062" s="7">
        <v>9965</v>
      </c>
      <c r="C6062" s="3" t="s">
        <v>5054</v>
      </c>
      <c r="D6062" s="31">
        <v>5000</v>
      </c>
      <c r="E6062" s="5">
        <v>5000</v>
      </c>
      <c r="F6062" s="5">
        <v>500</v>
      </c>
      <c r="G6062" s="5"/>
      <c r="H6062" s="31">
        <f>D6062-F6062</f>
        <v>4500</v>
      </c>
      <c r="I6062" s="5">
        <f>+I6061+G6062-H6062</f>
        <v>1670510.5210000006</v>
      </c>
      <c r="J6062" s="3" t="s">
        <v>5910</v>
      </c>
      <c r="K6062" s="90" t="s">
        <v>5606</v>
      </c>
    </row>
    <row r="6063" spans="1:11" x14ac:dyDescent="0.2">
      <c r="A6063" s="53">
        <v>44131</v>
      </c>
      <c r="B6063" s="7">
        <v>9966</v>
      </c>
      <c r="C6063" s="3" t="s">
        <v>5909</v>
      </c>
      <c r="D6063" s="31">
        <v>3025</v>
      </c>
      <c r="E6063" s="5">
        <v>3025</v>
      </c>
      <c r="F6063" s="5">
        <f>E6063*0.05</f>
        <v>151.25</v>
      </c>
      <c r="G6063" s="5"/>
      <c r="H6063" s="31">
        <f>D6063-F6063</f>
        <v>2873.75</v>
      </c>
      <c r="I6063" s="5">
        <f>+I6062+G6063-H6063</f>
        <v>1667636.7710000006</v>
      </c>
      <c r="J6063" s="3" t="s">
        <v>5908</v>
      </c>
      <c r="K6063" s="90" t="s">
        <v>5606</v>
      </c>
    </row>
    <row r="6064" spans="1:11" x14ac:dyDescent="0.2">
      <c r="A6064" s="53">
        <v>44131</v>
      </c>
      <c r="B6064" s="7">
        <v>221073119</v>
      </c>
      <c r="C6064" s="3" t="s">
        <v>5907</v>
      </c>
      <c r="D6064" s="31">
        <v>53926.239999999998</v>
      </c>
      <c r="E6064" s="5"/>
      <c r="F6064" s="5">
        <f>E6064*0.05</f>
        <v>0</v>
      </c>
      <c r="G6064" s="5"/>
      <c r="H6064" s="5">
        <f>D6064-F6064</f>
        <v>53926.239999999998</v>
      </c>
      <c r="I6064" s="5">
        <f>+I6063+G6064-H6064</f>
        <v>1613710.5310000007</v>
      </c>
      <c r="J6064" s="3"/>
      <c r="K6064" s="90" t="s">
        <v>5606</v>
      </c>
    </row>
    <row r="6065" spans="1:11" x14ac:dyDescent="0.2">
      <c r="A6065" s="53">
        <v>44133</v>
      </c>
      <c r="B6065" s="7">
        <v>9720580</v>
      </c>
      <c r="C6065" s="3" t="s">
        <v>5906</v>
      </c>
      <c r="D6065" s="31">
        <v>14160</v>
      </c>
      <c r="E6065" s="5">
        <v>12000</v>
      </c>
      <c r="F6065" s="5">
        <f>E6065*0.05</f>
        <v>600</v>
      </c>
      <c r="G6065" s="5"/>
      <c r="H6065" s="5">
        <f>D6065-F6065</f>
        <v>13560</v>
      </c>
      <c r="I6065" s="5">
        <f>+I6064+G6065-H6065</f>
        <v>1600150.5310000007</v>
      </c>
      <c r="J6065" s="3" t="s">
        <v>5905</v>
      </c>
      <c r="K6065" s="90" t="s">
        <v>5606</v>
      </c>
    </row>
    <row r="6066" spans="1:11" x14ac:dyDescent="0.2">
      <c r="A6066" s="53">
        <v>44133</v>
      </c>
      <c r="B6066" s="7">
        <v>45240000170</v>
      </c>
      <c r="C6066" s="3" t="s">
        <v>5904</v>
      </c>
      <c r="D6066" s="31"/>
      <c r="E6066" s="5"/>
      <c r="F6066" s="5"/>
      <c r="G6066" s="5">
        <v>2368258.15</v>
      </c>
      <c r="H6066" s="5">
        <f>D6066-F6066</f>
        <v>0</v>
      </c>
      <c r="I6066" s="5">
        <f>+I6065+G6066-H6066</f>
        <v>3968408.6810000008</v>
      </c>
      <c r="J6066" s="3"/>
      <c r="K6066" s="90" t="s">
        <v>5764</v>
      </c>
    </row>
    <row r="6067" spans="1:11" x14ac:dyDescent="0.2">
      <c r="A6067" s="53">
        <v>44133</v>
      </c>
      <c r="B6067" s="7">
        <v>45240000055</v>
      </c>
      <c r="C6067" s="3" t="s">
        <v>5903</v>
      </c>
      <c r="D6067" s="31"/>
      <c r="E6067" s="5"/>
      <c r="F6067" s="5"/>
      <c r="G6067" s="5">
        <v>58827.23</v>
      </c>
      <c r="H6067" s="5">
        <f>D6067-F6067</f>
        <v>0</v>
      </c>
      <c r="I6067" s="5">
        <f>+I6066+G6067-H6067</f>
        <v>4027235.9110000008</v>
      </c>
      <c r="J6067" s="3"/>
      <c r="K6067" s="90" t="s">
        <v>5764</v>
      </c>
    </row>
    <row r="6068" spans="1:11" x14ac:dyDescent="0.2">
      <c r="A6068" s="53">
        <v>44134</v>
      </c>
      <c r="B6068" s="7">
        <v>9967</v>
      </c>
      <c r="C6068" s="3" t="s">
        <v>5902</v>
      </c>
      <c r="D6068" s="31">
        <v>3122.75</v>
      </c>
      <c r="E6068" s="5">
        <v>3122.75</v>
      </c>
      <c r="F6068" s="5">
        <f>E6068*0.05</f>
        <v>156.13750000000002</v>
      </c>
      <c r="G6068" s="5"/>
      <c r="H6068" s="31">
        <f>D6068-F6068</f>
        <v>2966.6125000000002</v>
      </c>
      <c r="I6068" s="5">
        <f>+I6067+G6068-H6068</f>
        <v>4024269.298500001</v>
      </c>
      <c r="J6068" s="3" t="s">
        <v>22</v>
      </c>
      <c r="K6068" s="90" t="s">
        <v>5606</v>
      </c>
    </row>
    <row r="6069" spans="1:11" x14ac:dyDescent="0.2">
      <c r="A6069" s="53">
        <v>44134</v>
      </c>
      <c r="B6069" s="7">
        <v>9968</v>
      </c>
      <c r="C6069" s="3" t="s">
        <v>5790</v>
      </c>
      <c r="D6069" s="5"/>
      <c r="E6069" s="5"/>
      <c r="F6069" s="5">
        <f>E6069*0.05</f>
        <v>0</v>
      </c>
      <c r="G6069" s="5"/>
      <c r="H6069" s="5">
        <f>D6069-F6069</f>
        <v>0</v>
      </c>
      <c r="I6069" s="5">
        <f>+I6068+G6069-H6069</f>
        <v>4024269.298500001</v>
      </c>
      <c r="J6069" s="3" t="s">
        <v>5790</v>
      </c>
      <c r="K6069" s="90" t="s">
        <v>5789</v>
      </c>
    </row>
    <row r="6070" spans="1:11" x14ac:dyDescent="0.2">
      <c r="A6070" s="53">
        <v>44134</v>
      </c>
      <c r="B6070" s="7">
        <v>9969</v>
      </c>
      <c r="C6070" s="3" t="s">
        <v>5730</v>
      </c>
      <c r="D6070" s="31">
        <v>2400</v>
      </c>
      <c r="E6070" s="5"/>
      <c r="F6070" s="5">
        <f>E6070*0.05</f>
        <v>0</v>
      </c>
      <c r="G6070" s="5"/>
      <c r="H6070" s="65">
        <f>D6070-F6070</f>
        <v>2400</v>
      </c>
      <c r="I6070" s="5">
        <f>+I6069+G6070-H6070</f>
        <v>4021869.298500001</v>
      </c>
      <c r="J6070" s="3" t="s">
        <v>5901</v>
      </c>
      <c r="K6070" s="90" t="s">
        <v>5606</v>
      </c>
    </row>
    <row r="6071" spans="1:11" x14ac:dyDescent="0.2">
      <c r="A6071" s="53">
        <v>44134</v>
      </c>
      <c r="B6071" s="7">
        <v>9970</v>
      </c>
      <c r="C6071" s="3" t="s">
        <v>418</v>
      </c>
      <c r="D6071" s="31">
        <v>2400</v>
      </c>
      <c r="E6071" s="5"/>
      <c r="F6071" s="5">
        <f>E6071*0.05</f>
        <v>0</v>
      </c>
      <c r="G6071" s="5"/>
      <c r="H6071" s="5">
        <f>D6071-F6071</f>
        <v>2400</v>
      </c>
      <c r="I6071" s="5">
        <f>+I6070+G6071-H6071</f>
        <v>4019469.298500001</v>
      </c>
      <c r="J6071" s="3" t="s">
        <v>5901</v>
      </c>
      <c r="K6071" s="90" t="s">
        <v>5606</v>
      </c>
    </row>
    <row r="6072" spans="1:11" x14ac:dyDescent="0.2">
      <c r="A6072" s="53">
        <v>44134</v>
      </c>
      <c r="B6072" s="7">
        <v>9971</v>
      </c>
      <c r="C6072" s="3" t="s">
        <v>5900</v>
      </c>
      <c r="D6072" s="31">
        <v>3500</v>
      </c>
      <c r="E6072" s="5">
        <v>3500</v>
      </c>
      <c r="F6072" s="5">
        <v>350</v>
      </c>
      <c r="G6072" s="5"/>
      <c r="H6072" s="31">
        <f>D6072-F6072</f>
        <v>3150</v>
      </c>
      <c r="I6072" s="5">
        <f>+I6071+G6072-H6072</f>
        <v>4016319.298500001</v>
      </c>
      <c r="J6072" s="3" t="s">
        <v>5899</v>
      </c>
      <c r="K6072" s="90" t="s">
        <v>5606</v>
      </c>
    </row>
    <row r="6073" spans="1:11" x14ac:dyDescent="0.2">
      <c r="A6073" s="53">
        <v>44134</v>
      </c>
      <c r="B6073" s="7">
        <v>9972</v>
      </c>
      <c r="C6073" s="3" t="s">
        <v>5898</v>
      </c>
      <c r="D6073" s="31">
        <v>900</v>
      </c>
      <c r="E6073" s="5"/>
      <c r="F6073" s="5">
        <f>E6073*0.05</f>
        <v>0</v>
      </c>
      <c r="G6073" s="5"/>
      <c r="H6073" s="5">
        <f>D6073-F6073</f>
        <v>900</v>
      </c>
      <c r="I6073" s="5">
        <f>+I6072+G6073-H6073</f>
        <v>4015419.298500001</v>
      </c>
      <c r="J6073" s="3" t="s">
        <v>5895</v>
      </c>
      <c r="K6073" s="90" t="s">
        <v>5606</v>
      </c>
    </row>
    <row r="6074" spans="1:11" x14ac:dyDescent="0.2">
      <c r="A6074" s="53">
        <v>44134</v>
      </c>
      <c r="B6074" s="7">
        <v>9973</v>
      </c>
      <c r="C6074" s="3" t="s">
        <v>5897</v>
      </c>
      <c r="D6074" s="31">
        <v>750</v>
      </c>
      <c r="E6074" s="5"/>
      <c r="F6074" s="5">
        <f>E6074*0.05</f>
        <v>0</v>
      </c>
      <c r="G6074" s="5"/>
      <c r="H6074" s="31">
        <f>D6074-F6074</f>
        <v>750</v>
      </c>
      <c r="I6074" s="5">
        <f>+I6073+G6074-H6074</f>
        <v>4014669.298500001</v>
      </c>
      <c r="J6074" s="3" t="s">
        <v>5895</v>
      </c>
      <c r="K6074" s="90" t="s">
        <v>5606</v>
      </c>
    </row>
    <row r="6075" spans="1:11" x14ac:dyDescent="0.2">
      <c r="A6075" s="53">
        <v>44134</v>
      </c>
      <c r="B6075" s="7">
        <v>9974</v>
      </c>
      <c r="C6075" s="3" t="s">
        <v>5896</v>
      </c>
      <c r="D6075" s="31">
        <v>750</v>
      </c>
      <c r="E6075" s="5"/>
      <c r="F6075" s="5">
        <f>E6075*0.05</f>
        <v>0</v>
      </c>
      <c r="G6075" s="5"/>
      <c r="H6075" s="31">
        <f>D6075-F6075</f>
        <v>750</v>
      </c>
      <c r="I6075" s="5">
        <f>+I6074+G6075-H6075</f>
        <v>4013919.298500001</v>
      </c>
      <c r="J6075" s="3" t="s">
        <v>5895</v>
      </c>
      <c r="K6075" s="90" t="s">
        <v>5606</v>
      </c>
    </row>
    <row r="6076" spans="1:11" x14ac:dyDescent="0.2">
      <c r="A6076" s="53">
        <v>44134</v>
      </c>
      <c r="B6076" s="7">
        <v>9975</v>
      </c>
      <c r="C6076" s="3" t="s">
        <v>5496</v>
      </c>
      <c r="D6076" s="31">
        <v>5400</v>
      </c>
      <c r="E6076" s="5"/>
      <c r="F6076" s="5">
        <f>E6076*0.05</f>
        <v>0</v>
      </c>
      <c r="G6076" s="5"/>
      <c r="H6076" s="31">
        <f>D6076-F6076</f>
        <v>5400</v>
      </c>
      <c r="I6076" s="5">
        <f>+I6075+G6076-H6076</f>
        <v>4008519.298500001</v>
      </c>
      <c r="J6076" s="3" t="s">
        <v>5894</v>
      </c>
      <c r="K6076" s="90" t="s">
        <v>5606</v>
      </c>
    </row>
    <row r="6077" spans="1:11" x14ac:dyDescent="0.2">
      <c r="A6077" s="53">
        <v>44134</v>
      </c>
      <c r="B6077" s="7">
        <v>9976</v>
      </c>
      <c r="C6077" s="3" t="s">
        <v>5790</v>
      </c>
      <c r="D6077" s="5"/>
      <c r="E6077" s="5"/>
      <c r="F6077" s="5">
        <f>E6077*0.05</f>
        <v>0</v>
      </c>
      <c r="G6077" s="5"/>
      <c r="H6077" s="5">
        <f>D6077-F6077</f>
        <v>0</v>
      </c>
      <c r="I6077" s="5">
        <f>+I6076+G6077-H6077</f>
        <v>4008519.298500001</v>
      </c>
      <c r="J6077" s="3" t="s">
        <v>5790</v>
      </c>
      <c r="K6077" s="90" t="s">
        <v>5789</v>
      </c>
    </row>
    <row r="6078" spans="1:11" x14ac:dyDescent="0.2">
      <c r="A6078" s="53">
        <v>44134</v>
      </c>
      <c r="B6078" s="7">
        <v>9977</v>
      </c>
      <c r="C6078" s="3" t="s">
        <v>5630</v>
      </c>
      <c r="D6078" s="31">
        <v>42968</v>
      </c>
      <c r="E6078" s="5">
        <v>42968</v>
      </c>
      <c r="F6078" s="5">
        <f>E6078*0.05</f>
        <v>2148.4</v>
      </c>
      <c r="G6078" s="5"/>
      <c r="H6078" s="31">
        <f>D6078-F6078</f>
        <v>40819.599999999999</v>
      </c>
      <c r="I6078" s="5">
        <f>+I6077+G6078-H6078</f>
        <v>3967699.6985000009</v>
      </c>
      <c r="J6078" s="3" t="s">
        <v>5893</v>
      </c>
      <c r="K6078" s="90" t="s">
        <v>5606</v>
      </c>
    </row>
    <row r="6079" spans="1:11" x14ac:dyDescent="0.2">
      <c r="A6079" s="53">
        <v>44134</v>
      </c>
      <c r="B6079" s="7">
        <v>9978</v>
      </c>
      <c r="C6079" s="3" t="s">
        <v>5892</v>
      </c>
      <c r="D6079" s="31">
        <v>9735</v>
      </c>
      <c r="E6079" s="5">
        <v>9735</v>
      </c>
      <c r="F6079" s="5">
        <v>973.5</v>
      </c>
      <c r="G6079" s="5"/>
      <c r="H6079" s="31">
        <f>D6079-F6079</f>
        <v>8761.5</v>
      </c>
      <c r="I6079" s="5">
        <f>+I6078+G6079-H6079</f>
        <v>3958938.1985000009</v>
      </c>
      <c r="J6079" s="3" t="s">
        <v>5891</v>
      </c>
      <c r="K6079" s="90" t="s">
        <v>5606</v>
      </c>
    </row>
    <row r="6080" spans="1:11" x14ac:dyDescent="0.2">
      <c r="A6080" s="53">
        <v>44134</v>
      </c>
      <c r="B6080" s="7">
        <v>9979</v>
      </c>
      <c r="C6080" s="3" t="s">
        <v>5496</v>
      </c>
      <c r="D6080" s="31">
        <v>29161</v>
      </c>
      <c r="E6080" s="5"/>
      <c r="F6080" s="5">
        <f>E6080*0.05</f>
        <v>0</v>
      </c>
      <c r="G6080" s="5"/>
      <c r="H6080" s="31">
        <f>D6080-F6080</f>
        <v>29161</v>
      </c>
      <c r="I6080" s="5">
        <f>+I6079+G6080-H6080</f>
        <v>3929777.1985000009</v>
      </c>
      <c r="J6080" s="3" t="s">
        <v>5890</v>
      </c>
      <c r="K6080" s="90" t="s">
        <v>5606</v>
      </c>
    </row>
    <row r="6081" spans="1:11" x14ac:dyDescent="0.2">
      <c r="A6081" s="53">
        <v>44134</v>
      </c>
      <c r="B6081" s="7">
        <v>9980</v>
      </c>
      <c r="C6081" s="3" t="s">
        <v>5730</v>
      </c>
      <c r="D6081" s="31">
        <v>10000</v>
      </c>
      <c r="E6081" s="5"/>
      <c r="F6081" s="5">
        <f>E6081*0.05</f>
        <v>0</v>
      </c>
      <c r="G6081" s="5"/>
      <c r="H6081" s="31">
        <f>D6081-F6081</f>
        <v>10000</v>
      </c>
      <c r="I6081" s="5">
        <f>+I6080+G6081-H6081</f>
        <v>3919777.1985000009</v>
      </c>
      <c r="J6081" s="3" t="s">
        <v>5889</v>
      </c>
      <c r="K6081" s="90" t="s">
        <v>5606</v>
      </c>
    </row>
    <row r="6082" spans="1:11" x14ac:dyDescent="0.2">
      <c r="A6082" s="53">
        <v>44134</v>
      </c>
      <c r="B6082" s="7">
        <v>9981</v>
      </c>
      <c r="C6082" s="3" t="s">
        <v>5727</v>
      </c>
      <c r="D6082" s="31">
        <v>15000</v>
      </c>
      <c r="E6082" s="5"/>
      <c r="F6082" s="5">
        <f>E6082*0.05</f>
        <v>0</v>
      </c>
      <c r="G6082" s="5"/>
      <c r="H6082" s="31">
        <f>D6082-F6082</f>
        <v>15000</v>
      </c>
      <c r="I6082" s="5">
        <f>+I6081+G6082-H6082</f>
        <v>3904777.1985000009</v>
      </c>
      <c r="J6082" s="3" t="s">
        <v>5888</v>
      </c>
      <c r="K6082" s="90" t="s">
        <v>5606</v>
      </c>
    </row>
    <row r="6083" spans="1:11" x14ac:dyDescent="0.2">
      <c r="A6083" s="53">
        <v>44134</v>
      </c>
      <c r="B6083" s="7">
        <v>9982</v>
      </c>
      <c r="C6083" s="3" t="s">
        <v>5725</v>
      </c>
      <c r="D6083" s="31">
        <v>17000</v>
      </c>
      <c r="E6083" s="5"/>
      <c r="F6083" s="5">
        <f>E6083*0.05</f>
        <v>0</v>
      </c>
      <c r="G6083" s="5"/>
      <c r="H6083" s="31">
        <f>D6083-F6083</f>
        <v>17000</v>
      </c>
      <c r="I6083" s="5">
        <f>+I6082+G6083-H6083</f>
        <v>3887777.1985000009</v>
      </c>
      <c r="J6083" s="3" t="s">
        <v>5887</v>
      </c>
      <c r="K6083" s="90" t="s">
        <v>5606</v>
      </c>
    </row>
    <row r="6084" spans="1:11" x14ac:dyDescent="0.2">
      <c r="A6084" s="53">
        <v>44134</v>
      </c>
      <c r="B6084" s="7">
        <v>9983</v>
      </c>
      <c r="C6084" s="3" t="s">
        <v>5886</v>
      </c>
      <c r="D6084" s="31">
        <v>14800</v>
      </c>
      <c r="E6084" s="5"/>
      <c r="F6084" s="5">
        <f>E6084*0.05</f>
        <v>0</v>
      </c>
      <c r="G6084" s="5"/>
      <c r="H6084" s="31">
        <f>D6084-F6084</f>
        <v>14800</v>
      </c>
      <c r="I6084" s="5">
        <f>+I6083+G6084-H6084</f>
        <v>3872977.1985000009</v>
      </c>
      <c r="J6084" s="3" t="s">
        <v>5885</v>
      </c>
      <c r="K6084" s="90" t="s">
        <v>5606</v>
      </c>
    </row>
    <row r="6085" spans="1:11" x14ac:dyDescent="0.2">
      <c r="A6085" s="53">
        <v>44134</v>
      </c>
      <c r="B6085" s="7">
        <v>9984</v>
      </c>
      <c r="C6085" s="3" t="s">
        <v>4718</v>
      </c>
      <c r="D6085" s="31">
        <v>14800</v>
      </c>
      <c r="E6085" s="5"/>
      <c r="F6085" s="5">
        <f>E6085*0.05</f>
        <v>0</v>
      </c>
      <c r="G6085" s="5"/>
      <c r="H6085" s="31">
        <f>D6085-F6085</f>
        <v>14800</v>
      </c>
      <c r="I6085" s="5">
        <f>+I6084+G6085-H6085</f>
        <v>3858177.1985000009</v>
      </c>
      <c r="J6085" s="3" t="s">
        <v>5885</v>
      </c>
      <c r="K6085" s="90" t="s">
        <v>5606</v>
      </c>
    </row>
    <row r="6086" spans="1:11" x14ac:dyDescent="0.2">
      <c r="A6086" s="53">
        <v>44134</v>
      </c>
      <c r="B6086" s="7">
        <v>9985</v>
      </c>
      <c r="C6086" s="3" t="s">
        <v>5614</v>
      </c>
      <c r="D6086" s="31">
        <v>8327</v>
      </c>
      <c r="E6086" s="5"/>
      <c r="F6086" s="5">
        <f>E6086*0.05</f>
        <v>0</v>
      </c>
      <c r="G6086" s="5"/>
      <c r="H6086" s="31">
        <f>D6086-F6086</f>
        <v>8327</v>
      </c>
      <c r="I6086" s="5">
        <f>+I6085+G6086-H6086</f>
        <v>3849850.1985000009</v>
      </c>
      <c r="J6086" s="3" t="s">
        <v>5884</v>
      </c>
      <c r="K6086" s="90" t="s">
        <v>5606</v>
      </c>
    </row>
    <row r="6087" spans="1:11" x14ac:dyDescent="0.2">
      <c r="A6087" s="53">
        <v>44134</v>
      </c>
      <c r="B6087" s="7">
        <v>9986</v>
      </c>
      <c r="C6087" s="3" t="s">
        <v>5715</v>
      </c>
      <c r="D6087" s="31">
        <v>4432</v>
      </c>
      <c r="E6087" s="5"/>
      <c r="F6087" s="5">
        <f>E6087*0.05</f>
        <v>0</v>
      </c>
      <c r="G6087" s="5"/>
      <c r="H6087" s="31">
        <f>D6087-F6087</f>
        <v>4432</v>
      </c>
      <c r="I6087" s="5">
        <f>+I6086+G6087-H6087</f>
        <v>3845418.1985000009</v>
      </c>
      <c r="J6087" s="3" t="s">
        <v>5881</v>
      </c>
      <c r="K6087" s="90" t="s">
        <v>5606</v>
      </c>
    </row>
    <row r="6088" spans="1:11" x14ac:dyDescent="0.2">
      <c r="A6088" s="53">
        <v>44134</v>
      </c>
      <c r="B6088" s="7">
        <v>9987</v>
      </c>
      <c r="C6088" s="3" t="s">
        <v>5883</v>
      </c>
      <c r="D6088" s="31">
        <v>7506</v>
      </c>
      <c r="E6088" s="5"/>
      <c r="F6088" s="5">
        <f>E6088*0.05</f>
        <v>0</v>
      </c>
      <c r="G6088" s="5"/>
      <c r="H6088" s="31">
        <f>D6088-F6088</f>
        <v>7506</v>
      </c>
      <c r="I6088" s="5">
        <f>+I6087+G6088-H6088</f>
        <v>3837912.1985000009</v>
      </c>
      <c r="J6088" s="3" t="s">
        <v>5881</v>
      </c>
      <c r="K6088" s="90" t="s">
        <v>5606</v>
      </c>
    </row>
    <row r="6089" spans="1:11" x14ac:dyDescent="0.2">
      <c r="A6089" s="53">
        <v>44134</v>
      </c>
      <c r="B6089" s="7">
        <v>9988</v>
      </c>
      <c r="C6089" s="3" t="s">
        <v>5790</v>
      </c>
      <c r="D6089" s="31"/>
      <c r="E6089" s="5"/>
      <c r="F6089" s="5">
        <f>E6089*0.05</f>
        <v>0</v>
      </c>
      <c r="G6089" s="5"/>
      <c r="H6089" s="5">
        <f>D6089-F6089</f>
        <v>0</v>
      </c>
      <c r="I6089" s="5">
        <f>+I6088+G6089-H6089</f>
        <v>3837912.1985000009</v>
      </c>
      <c r="J6089" s="3" t="s">
        <v>5790</v>
      </c>
      <c r="K6089" s="90" t="s">
        <v>5789</v>
      </c>
    </row>
    <row r="6090" spans="1:11" x14ac:dyDescent="0.2">
      <c r="A6090" s="53">
        <v>44134</v>
      </c>
      <c r="B6090" s="7">
        <v>9989</v>
      </c>
      <c r="C6090" s="3" t="s">
        <v>5882</v>
      </c>
      <c r="D6090" s="31">
        <v>6394</v>
      </c>
      <c r="E6090" s="5"/>
      <c r="F6090" s="5">
        <f>E6090*0.05</f>
        <v>0</v>
      </c>
      <c r="G6090" s="5"/>
      <c r="H6090" s="31">
        <f>D6090-F6090</f>
        <v>6394</v>
      </c>
      <c r="I6090" s="5">
        <f>+I6089+G6090-H6090</f>
        <v>3831518.1985000009</v>
      </c>
      <c r="J6090" s="3" t="s">
        <v>5881</v>
      </c>
      <c r="K6090" s="90" t="s">
        <v>5606</v>
      </c>
    </row>
    <row r="6091" spans="1:11" x14ac:dyDescent="0.2">
      <c r="A6091" s="53">
        <v>44134</v>
      </c>
      <c r="B6091" s="7">
        <v>9990</v>
      </c>
      <c r="C6091" s="3" t="s">
        <v>5724</v>
      </c>
      <c r="D6091" s="31">
        <v>7506</v>
      </c>
      <c r="E6091" s="5"/>
      <c r="F6091" s="5">
        <f>E6091*0.05</f>
        <v>0</v>
      </c>
      <c r="G6091" s="5"/>
      <c r="H6091" s="31">
        <f>D6091-F6091</f>
        <v>7506</v>
      </c>
      <c r="I6091" s="5">
        <f>+I6090+G6091-H6091</f>
        <v>3824012.1985000009</v>
      </c>
      <c r="J6091" s="3" t="s">
        <v>5881</v>
      </c>
      <c r="K6091" s="90" t="s">
        <v>5606</v>
      </c>
    </row>
    <row r="6092" spans="1:11" x14ac:dyDescent="0.2">
      <c r="A6092" s="53">
        <v>44134</v>
      </c>
      <c r="B6092" s="7">
        <v>9991</v>
      </c>
      <c r="C6092" s="3" t="s">
        <v>3752</v>
      </c>
      <c r="D6092" s="31">
        <v>5328</v>
      </c>
      <c r="E6092" s="5"/>
      <c r="F6092" s="5">
        <f>E6092*0.05</f>
        <v>0</v>
      </c>
      <c r="G6092" s="5"/>
      <c r="H6092" s="31">
        <f>D6092-F6092</f>
        <v>5328</v>
      </c>
      <c r="I6092" s="5">
        <f>+I6091+G6092-H6092</f>
        <v>3818684.1985000009</v>
      </c>
      <c r="J6092" s="3" t="s">
        <v>5880</v>
      </c>
      <c r="K6092" s="90" t="s">
        <v>5606</v>
      </c>
    </row>
    <row r="6093" spans="1:11" x14ac:dyDescent="0.2">
      <c r="A6093" s="53"/>
      <c r="B6093" s="7"/>
      <c r="C6093" s="8" t="s">
        <v>5235</v>
      </c>
      <c r="D6093" s="5">
        <v>2151.1</v>
      </c>
      <c r="E6093" s="5"/>
      <c r="F6093" s="5">
        <f>E6093*0.05</f>
        <v>0</v>
      </c>
      <c r="G6093" s="5"/>
      <c r="H6093" s="5">
        <f>D6093-F6093</f>
        <v>2151.1</v>
      </c>
      <c r="I6093" s="5">
        <f>+I6092+G6093-H6093</f>
        <v>3816533.0985000008</v>
      </c>
      <c r="J6093" s="3"/>
    </row>
    <row r="6094" spans="1:11" x14ac:dyDescent="0.2">
      <c r="A6094" s="53"/>
      <c r="B6094" s="7"/>
      <c r="C6094" s="87" t="s">
        <v>5879</v>
      </c>
      <c r="D6094" s="6"/>
      <c r="E6094" s="6"/>
      <c r="F6094" s="6">
        <f>E6094*0.05</f>
        <v>0</v>
      </c>
      <c r="G6094" s="6"/>
      <c r="H6094" s="5">
        <f>D6094-F6094</f>
        <v>0</v>
      </c>
      <c r="I6094" s="13">
        <f>+I6093+G6094-H6094</f>
        <v>3816533.0985000008</v>
      </c>
      <c r="J6094" s="3"/>
    </row>
    <row r="6095" spans="1:11" x14ac:dyDescent="0.2">
      <c r="A6095" s="53">
        <v>44137</v>
      </c>
      <c r="B6095" s="7"/>
      <c r="C6095" s="8" t="s">
        <v>5812</v>
      </c>
      <c r="D6095" s="31">
        <v>91400</v>
      </c>
      <c r="E6095" s="6"/>
      <c r="F6095" s="6">
        <f>E6095*0.05</f>
        <v>0</v>
      </c>
      <c r="G6095" s="6"/>
      <c r="H6095" s="31">
        <f>D6095-F6095</f>
        <v>91400</v>
      </c>
      <c r="I6095" s="6">
        <f>+I6094+G6095-H6095</f>
        <v>3725133.0985000008</v>
      </c>
      <c r="J6095" s="8" t="s">
        <v>5878</v>
      </c>
      <c r="K6095" s="89" t="s">
        <v>5606</v>
      </c>
    </row>
    <row r="6096" spans="1:11" x14ac:dyDescent="0.2">
      <c r="A6096" s="53">
        <v>44138</v>
      </c>
      <c r="B6096" s="7">
        <v>9992</v>
      </c>
      <c r="C6096" s="3" t="s">
        <v>5726</v>
      </c>
      <c r="D6096" s="31">
        <v>15500</v>
      </c>
      <c r="E6096" s="6"/>
      <c r="F6096" s="6">
        <f>E6096*0.05</f>
        <v>0</v>
      </c>
      <c r="G6096" s="6"/>
      <c r="H6096" s="31">
        <f>D6096-F6096</f>
        <v>15500</v>
      </c>
      <c r="I6096" s="6">
        <f>+I6095+G6096-H6096</f>
        <v>3709633.0985000008</v>
      </c>
      <c r="J6096" s="3" t="s">
        <v>5877</v>
      </c>
      <c r="K6096" s="89" t="s">
        <v>5606</v>
      </c>
    </row>
    <row r="6097" spans="1:11" x14ac:dyDescent="0.2">
      <c r="A6097" s="53">
        <v>44138</v>
      </c>
      <c r="B6097" s="7">
        <v>9993</v>
      </c>
      <c r="C6097" s="3" t="s">
        <v>5876</v>
      </c>
      <c r="D6097" s="31">
        <v>3000</v>
      </c>
      <c r="E6097" s="6">
        <v>3000</v>
      </c>
      <c r="F6097" s="6">
        <f>E6097*0.05</f>
        <v>150</v>
      </c>
      <c r="G6097" s="6"/>
      <c r="H6097" s="31">
        <f>D6097-F6097</f>
        <v>2850</v>
      </c>
      <c r="I6097" s="6">
        <f>+I6096+G6097-H6097</f>
        <v>3706783.0985000008</v>
      </c>
      <c r="J6097" s="3" t="s">
        <v>5875</v>
      </c>
      <c r="K6097" s="89" t="s">
        <v>5606</v>
      </c>
    </row>
    <row r="6098" spans="1:11" x14ac:dyDescent="0.2">
      <c r="A6098" s="53">
        <v>44139</v>
      </c>
      <c r="B6098" s="7">
        <v>9994</v>
      </c>
      <c r="C6098" s="3" t="s">
        <v>5874</v>
      </c>
      <c r="D6098" s="31">
        <v>50327</v>
      </c>
      <c r="E6098" s="6">
        <v>42650</v>
      </c>
      <c r="F6098" s="6">
        <f>E6098*0.05</f>
        <v>2132.5</v>
      </c>
      <c r="G6098" s="6"/>
      <c r="H6098" s="31">
        <f>D6098-F6098</f>
        <v>48194.5</v>
      </c>
      <c r="I6098" s="6">
        <f>+I6097+G6098-H6098</f>
        <v>3658588.5985000008</v>
      </c>
      <c r="J6098" s="3" t="s">
        <v>5873</v>
      </c>
      <c r="K6098" s="89" t="s">
        <v>5606</v>
      </c>
    </row>
    <row r="6099" spans="1:11" x14ac:dyDescent="0.2">
      <c r="A6099" s="53">
        <v>44141</v>
      </c>
      <c r="B6099" s="7">
        <v>9995</v>
      </c>
      <c r="C6099" s="3" t="s">
        <v>5600</v>
      </c>
      <c r="D6099" s="31">
        <v>8000</v>
      </c>
      <c r="E6099" s="6">
        <v>8000</v>
      </c>
      <c r="F6099" s="6">
        <f>E6099*0.05</f>
        <v>400</v>
      </c>
      <c r="G6099" s="6"/>
      <c r="H6099" s="31">
        <f>D6099-F6099</f>
        <v>7600</v>
      </c>
      <c r="I6099" s="6">
        <f>+I6098+G6099-H6099</f>
        <v>3650988.5985000008</v>
      </c>
      <c r="J6099" s="3" t="s">
        <v>5872</v>
      </c>
      <c r="K6099" s="89" t="s">
        <v>5606</v>
      </c>
    </row>
    <row r="6100" spans="1:11" x14ac:dyDescent="0.2">
      <c r="A6100" s="53">
        <v>44141</v>
      </c>
      <c r="B6100" s="7">
        <v>9996</v>
      </c>
      <c r="C6100" s="3" t="s">
        <v>5871</v>
      </c>
      <c r="D6100" s="31">
        <v>48650</v>
      </c>
      <c r="E6100" s="6">
        <v>48650</v>
      </c>
      <c r="F6100" s="6">
        <f>E6100*0.05</f>
        <v>2432.5</v>
      </c>
      <c r="G6100" s="6"/>
      <c r="H6100" s="31">
        <f>D6100-F6100</f>
        <v>46217.5</v>
      </c>
      <c r="I6100" s="6">
        <f>+I6099+G6100-H6100</f>
        <v>3604771.0985000008</v>
      </c>
      <c r="J6100" s="3" t="s">
        <v>5870</v>
      </c>
      <c r="K6100" s="89" t="s">
        <v>5606</v>
      </c>
    </row>
    <row r="6101" spans="1:11" x14ac:dyDescent="0.2">
      <c r="A6101" s="53">
        <v>44145</v>
      </c>
      <c r="B6101" s="7">
        <v>221741801</v>
      </c>
      <c r="C6101" s="3" t="s">
        <v>5869</v>
      </c>
      <c r="D6101" s="31">
        <f>95734+4056.53</f>
        <v>99790.53</v>
      </c>
      <c r="E6101" s="6">
        <v>81130.509999999995</v>
      </c>
      <c r="F6101" s="6">
        <f>E6101*0.05</f>
        <v>4056.5254999999997</v>
      </c>
      <c r="G6101" s="6"/>
      <c r="H6101" s="31">
        <f>D6101-F6101</f>
        <v>95734.004499999995</v>
      </c>
      <c r="I6101" s="6">
        <f>+I6100+G6101-H6101</f>
        <v>3509037.094000001</v>
      </c>
      <c r="J6101" s="3" t="s">
        <v>3481</v>
      </c>
      <c r="K6101" s="89" t="s">
        <v>5606</v>
      </c>
    </row>
    <row r="6102" spans="1:11" x14ac:dyDescent="0.2">
      <c r="A6102" s="53">
        <v>44146</v>
      </c>
      <c r="B6102" s="7">
        <v>221904129</v>
      </c>
      <c r="C6102" s="8" t="s">
        <v>267</v>
      </c>
      <c r="D6102" s="31">
        <v>26740</v>
      </c>
      <c r="E6102" s="6">
        <v>22661.02</v>
      </c>
      <c r="F6102" s="6">
        <f>E6102*0.05</f>
        <v>1133.0510000000002</v>
      </c>
      <c r="G6102" s="6"/>
      <c r="H6102" s="31">
        <f>D6102-F6102</f>
        <v>25606.949000000001</v>
      </c>
      <c r="I6102" s="6">
        <f>+I6101+G6102-H6102</f>
        <v>3483430.1450000009</v>
      </c>
      <c r="J6102" s="8" t="s">
        <v>5868</v>
      </c>
      <c r="K6102" s="89" t="s">
        <v>5606</v>
      </c>
    </row>
    <row r="6103" spans="1:11" x14ac:dyDescent="0.2">
      <c r="A6103" s="53">
        <v>44147</v>
      </c>
      <c r="B6103" s="7">
        <v>221965155</v>
      </c>
      <c r="C6103" s="3" t="s">
        <v>2224</v>
      </c>
      <c r="D6103" s="31">
        <f>59850+40150</f>
        <v>100000</v>
      </c>
      <c r="E6103" s="6">
        <v>100000</v>
      </c>
      <c r="F6103" s="6">
        <f>E6103*0.05</f>
        <v>5000</v>
      </c>
      <c r="G6103" s="6"/>
      <c r="H6103" s="31">
        <f>D6103-F6103</f>
        <v>95000</v>
      </c>
      <c r="I6103" s="6">
        <f>+I6102+G6103-H6103</f>
        <v>3388430.1450000009</v>
      </c>
      <c r="J6103" s="3" t="s">
        <v>5867</v>
      </c>
      <c r="K6103" s="89" t="s">
        <v>5606</v>
      </c>
    </row>
    <row r="6104" spans="1:11" x14ac:dyDescent="0.2">
      <c r="A6104" s="53">
        <v>44152</v>
      </c>
      <c r="B6104" s="7">
        <v>9997</v>
      </c>
      <c r="C6104" s="3" t="s">
        <v>5866</v>
      </c>
      <c r="D6104" s="31">
        <v>2100</v>
      </c>
      <c r="E6104" s="6"/>
      <c r="F6104" s="6">
        <f>E6104*0.05</f>
        <v>0</v>
      </c>
      <c r="G6104" s="6"/>
      <c r="H6104" s="31">
        <f>D6104-F6104</f>
        <v>2100</v>
      </c>
      <c r="I6104" s="6">
        <f>+I6103+G6104-H6104</f>
        <v>3386330.1450000009</v>
      </c>
      <c r="J6104" s="3" t="s">
        <v>5865</v>
      </c>
      <c r="K6104" s="89" t="s">
        <v>5606</v>
      </c>
    </row>
    <row r="6105" spans="1:11" x14ac:dyDescent="0.2">
      <c r="A6105" s="53">
        <v>44152</v>
      </c>
      <c r="B6105" s="7">
        <v>9998</v>
      </c>
      <c r="C6105" s="3" t="s">
        <v>5864</v>
      </c>
      <c r="D6105" s="31">
        <v>1000</v>
      </c>
      <c r="E6105" s="6"/>
      <c r="F6105" s="6">
        <f>E6105*0.05</f>
        <v>0</v>
      </c>
      <c r="G6105" s="6"/>
      <c r="H6105" s="31">
        <f>D6105-F6105</f>
        <v>1000</v>
      </c>
      <c r="I6105" s="6">
        <f>+I6104+G6105-H6105</f>
        <v>3385330.1450000009</v>
      </c>
      <c r="J6105" s="3" t="s">
        <v>5861</v>
      </c>
      <c r="K6105" s="89" t="s">
        <v>5606</v>
      </c>
    </row>
    <row r="6106" spans="1:11" x14ac:dyDescent="0.2">
      <c r="A6106" s="53">
        <v>44152</v>
      </c>
      <c r="B6106" s="7">
        <v>9999</v>
      </c>
      <c r="C6106" s="3" t="s">
        <v>5863</v>
      </c>
      <c r="D6106" s="31">
        <v>1400</v>
      </c>
      <c r="E6106" s="6"/>
      <c r="F6106" s="6">
        <f>E6106*0.05</f>
        <v>0</v>
      </c>
      <c r="G6106" s="6"/>
      <c r="H6106" s="31">
        <f>D6106-F6106</f>
        <v>1400</v>
      </c>
      <c r="I6106" s="6">
        <f>+I6105+G6106-H6106</f>
        <v>3383930.1450000009</v>
      </c>
      <c r="J6106" s="3" t="s">
        <v>5861</v>
      </c>
      <c r="K6106" s="89" t="s">
        <v>5606</v>
      </c>
    </row>
    <row r="6107" spans="1:11" x14ac:dyDescent="0.2">
      <c r="A6107" s="53">
        <v>44152</v>
      </c>
      <c r="B6107" s="7">
        <v>10000</v>
      </c>
      <c r="C6107" s="3" t="s">
        <v>5862</v>
      </c>
      <c r="D6107" s="31">
        <v>1200</v>
      </c>
      <c r="E6107" s="6"/>
      <c r="F6107" s="6">
        <f>E6107*0.05</f>
        <v>0</v>
      </c>
      <c r="G6107" s="6"/>
      <c r="H6107" s="31">
        <f>D6107-F6107</f>
        <v>1200</v>
      </c>
      <c r="I6107" s="6">
        <f>+I6106+G6107-H6107</f>
        <v>3382730.1450000009</v>
      </c>
      <c r="J6107" s="3" t="s">
        <v>5861</v>
      </c>
      <c r="K6107" s="89" t="s">
        <v>5606</v>
      </c>
    </row>
    <row r="6108" spans="1:11" x14ac:dyDescent="0.2">
      <c r="A6108" s="53">
        <v>44152</v>
      </c>
      <c r="B6108" s="7">
        <v>9906780</v>
      </c>
      <c r="C6108" s="3" t="s">
        <v>821</v>
      </c>
      <c r="D6108" s="6">
        <v>302286.8</v>
      </c>
      <c r="E6108" s="6">
        <v>281397.34999999998</v>
      </c>
      <c r="F6108" s="6">
        <f>E6108*0.05</f>
        <v>14069.8675</v>
      </c>
      <c r="G6108" s="6"/>
      <c r="H6108" s="31">
        <f>D6108-F6108</f>
        <v>288216.9325</v>
      </c>
      <c r="I6108" s="6">
        <f>+I6107+G6108-H6108</f>
        <v>3094513.2125000008</v>
      </c>
      <c r="J6108" s="3" t="s">
        <v>5860</v>
      </c>
      <c r="K6108" s="89" t="s">
        <v>5606</v>
      </c>
    </row>
    <row r="6109" spans="1:11" x14ac:dyDescent="0.2">
      <c r="A6109" s="53">
        <v>44152</v>
      </c>
      <c r="B6109" s="7">
        <v>222294922</v>
      </c>
      <c r="C6109" s="3" t="s">
        <v>105</v>
      </c>
      <c r="D6109" s="6">
        <v>100150</v>
      </c>
      <c r="E6109" s="6">
        <v>100150</v>
      </c>
      <c r="F6109" s="6">
        <f>E6109*0.05</f>
        <v>5007.5</v>
      </c>
      <c r="G6109" s="6"/>
      <c r="H6109" s="31">
        <f>D6109-F6109</f>
        <v>95142.5</v>
      </c>
      <c r="I6109" s="6">
        <f>+I6108+G6109-H6109</f>
        <v>2999370.7125000008</v>
      </c>
      <c r="J6109" s="3" t="s">
        <v>2262</v>
      </c>
      <c r="K6109" s="89" t="s">
        <v>5606</v>
      </c>
    </row>
    <row r="6110" spans="1:11" x14ac:dyDescent="0.2">
      <c r="A6110" s="53">
        <v>44152</v>
      </c>
      <c r="B6110" s="7">
        <v>9906789</v>
      </c>
      <c r="C6110" s="3" t="s">
        <v>5859</v>
      </c>
      <c r="D6110" s="6">
        <v>205725.47</v>
      </c>
      <c r="E6110" s="6">
        <v>198750.4</v>
      </c>
      <c r="F6110" s="6">
        <f>E6110*0.05</f>
        <v>9937.52</v>
      </c>
      <c r="G6110" s="6"/>
      <c r="H6110" s="31">
        <f>D6110-F6110</f>
        <v>195787.95</v>
      </c>
      <c r="I6110" s="6">
        <f>+I6109+G6110-H6110</f>
        <v>2803582.7625000007</v>
      </c>
      <c r="J6110" s="3" t="s">
        <v>2156</v>
      </c>
      <c r="K6110" s="89" t="s">
        <v>5606</v>
      </c>
    </row>
    <row r="6111" spans="1:11" x14ac:dyDescent="0.2">
      <c r="A6111" s="53">
        <v>44152</v>
      </c>
      <c r="B6111" s="7">
        <v>9906802</v>
      </c>
      <c r="C6111" s="3" t="s">
        <v>5858</v>
      </c>
      <c r="D6111" s="6">
        <v>94137.9</v>
      </c>
      <c r="E6111" s="6">
        <v>85314.5</v>
      </c>
      <c r="F6111" s="6">
        <f>E6111*0.05</f>
        <v>4265.7250000000004</v>
      </c>
      <c r="G6111" s="6"/>
      <c r="H6111" s="31">
        <f>D6111-F6111</f>
        <v>89872.174999999988</v>
      </c>
      <c r="I6111" s="6">
        <f>+I6110+G6111-H6111</f>
        <v>2713710.5875000008</v>
      </c>
      <c r="J6111" s="3" t="s">
        <v>22</v>
      </c>
      <c r="K6111" s="89" t="s">
        <v>5606</v>
      </c>
    </row>
    <row r="6112" spans="1:11" x14ac:dyDescent="0.2">
      <c r="A6112" s="53">
        <v>44152</v>
      </c>
      <c r="B6112" s="7">
        <v>222294811</v>
      </c>
      <c r="C6112" s="3" t="s">
        <v>4477</v>
      </c>
      <c r="D6112" s="5">
        <v>70800</v>
      </c>
      <c r="E6112" s="6">
        <v>60000</v>
      </c>
      <c r="F6112" s="6">
        <f>E6112*0.05</f>
        <v>3000</v>
      </c>
      <c r="G6112" s="6"/>
      <c r="H6112" s="31">
        <f>D6112-F6112</f>
        <v>67800</v>
      </c>
      <c r="I6112" s="5">
        <f>+I6111+G6112-H6112</f>
        <v>2645910.5875000008</v>
      </c>
      <c r="J6112" s="3" t="s">
        <v>5159</v>
      </c>
      <c r="K6112" s="89" t="s">
        <v>5606</v>
      </c>
    </row>
    <row r="6113" spans="1:11" x14ac:dyDescent="0.2">
      <c r="A6113" s="53">
        <v>44154</v>
      </c>
      <c r="B6113" s="7">
        <v>222377824</v>
      </c>
      <c r="C6113" s="8" t="s">
        <v>4608</v>
      </c>
      <c r="D6113" s="31">
        <v>312222.59999999998</v>
      </c>
      <c r="E6113" s="6">
        <v>264595.42</v>
      </c>
      <c r="F6113" s="6">
        <f>E6113*0.05</f>
        <v>13229.771000000001</v>
      </c>
      <c r="G6113" s="6"/>
      <c r="H6113" s="31">
        <f>D6113-F6113</f>
        <v>298992.82899999997</v>
      </c>
      <c r="I6113" s="5">
        <f>+I6112+G6113-H6113</f>
        <v>2346917.7585000009</v>
      </c>
      <c r="J6113" s="8" t="s">
        <v>5857</v>
      </c>
      <c r="K6113" s="89" t="s">
        <v>5606</v>
      </c>
    </row>
    <row r="6114" spans="1:11" x14ac:dyDescent="0.2">
      <c r="A6114" s="53">
        <v>44162</v>
      </c>
      <c r="B6114" s="7">
        <v>222948035</v>
      </c>
      <c r="C6114" s="3" t="s">
        <v>5856</v>
      </c>
      <c r="D6114" s="31">
        <v>33086</v>
      </c>
      <c r="E6114" s="6">
        <v>28100</v>
      </c>
      <c r="F6114" s="6">
        <f>E6114*0.05</f>
        <v>1405</v>
      </c>
      <c r="G6114" s="6"/>
      <c r="H6114" s="31">
        <f>D6114-F6114</f>
        <v>31681</v>
      </c>
      <c r="I6114" s="5">
        <f>+I6113+G6114-H6114</f>
        <v>2315236.7585000009</v>
      </c>
      <c r="J6114" s="3" t="s">
        <v>5855</v>
      </c>
      <c r="K6114" s="89" t="s">
        <v>5606</v>
      </c>
    </row>
    <row r="6115" spans="1:11" x14ac:dyDescent="0.2">
      <c r="A6115" s="53">
        <v>44165</v>
      </c>
      <c r="B6115" s="7">
        <v>10001</v>
      </c>
      <c r="C6115" s="3" t="s">
        <v>5054</v>
      </c>
      <c r="D6115" s="6">
        <v>7150</v>
      </c>
      <c r="E6115" s="6">
        <v>6500</v>
      </c>
      <c r="F6115" s="6">
        <v>650</v>
      </c>
      <c r="G6115" s="6"/>
      <c r="H6115" s="31">
        <f>D6115-F6115</f>
        <v>6500</v>
      </c>
      <c r="I6115" s="5">
        <f>+I6114+G6115-H6115</f>
        <v>2308736.7585000009</v>
      </c>
      <c r="J6115" s="3" t="s">
        <v>5854</v>
      </c>
      <c r="K6115" s="89" t="s">
        <v>5606</v>
      </c>
    </row>
    <row r="6116" spans="1:11" x14ac:dyDescent="0.2">
      <c r="A6116" s="53">
        <v>44165</v>
      </c>
      <c r="B6116" s="7">
        <v>10002</v>
      </c>
      <c r="C6116" s="3" t="s">
        <v>5790</v>
      </c>
      <c r="D6116" s="6"/>
      <c r="E6116" s="6"/>
      <c r="F6116" s="6">
        <f>E6116*0.05</f>
        <v>0</v>
      </c>
      <c r="G6116" s="6"/>
      <c r="H6116" s="5">
        <f>D6116-F6116</f>
        <v>0</v>
      </c>
      <c r="I6116" s="5">
        <f>+I6115+G6116-H6116</f>
        <v>2308736.7585000009</v>
      </c>
      <c r="J6116" s="3" t="s">
        <v>5790</v>
      </c>
      <c r="K6116" s="89" t="s">
        <v>5789</v>
      </c>
    </row>
    <row r="6117" spans="1:11" x14ac:dyDescent="0.2">
      <c r="A6117" s="53">
        <v>44165</v>
      </c>
      <c r="B6117" s="7">
        <v>10003</v>
      </c>
      <c r="C6117" s="3" t="s">
        <v>5853</v>
      </c>
      <c r="D6117" s="6">
        <v>12600</v>
      </c>
      <c r="E6117" s="6">
        <v>12000</v>
      </c>
      <c r="F6117" s="6">
        <f>E6117*0.05</f>
        <v>600</v>
      </c>
      <c r="G6117" s="6"/>
      <c r="H6117" s="31">
        <f>D6117-F6117</f>
        <v>12000</v>
      </c>
      <c r="I6117" s="5">
        <f>+I6116+G6117-H6117</f>
        <v>2296736.7585000009</v>
      </c>
      <c r="J6117" s="3" t="s">
        <v>5852</v>
      </c>
      <c r="K6117" s="89" t="s">
        <v>5606</v>
      </c>
    </row>
    <row r="6118" spans="1:11" x14ac:dyDescent="0.2">
      <c r="A6118" s="53">
        <v>41243</v>
      </c>
      <c r="B6118" s="7">
        <v>10004</v>
      </c>
      <c r="C6118" s="3" t="s">
        <v>126</v>
      </c>
      <c r="D6118" s="31">
        <v>21230</v>
      </c>
      <c r="E6118" s="6">
        <v>21230</v>
      </c>
      <c r="F6118" s="6">
        <f>E6118*0.05</f>
        <v>1061.5</v>
      </c>
      <c r="G6118" s="6"/>
      <c r="H6118" s="31">
        <f>D6118-F6118</f>
        <v>20168.5</v>
      </c>
      <c r="I6118" s="5">
        <f>+I6117+G6118-H6118</f>
        <v>2276568.2585000009</v>
      </c>
      <c r="J6118" s="3" t="s">
        <v>5851</v>
      </c>
      <c r="K6118" s="89" t="s">
        <v>5606</v>
      </c>
    </row>
    <row r="6119" spans="1:11" x14ac:dyDescent="0.2">
      <c r="A6119" s="53">
        <v>44165</v>
      </c>
      <c r="B6119" s="7">
        <v>223143178</v>
      </c>
      <c r="C6119" s="3" t="s">
        <v>5806</v>
      </c>
      <c r="D6119" s="6">
        <v>20734.669999999998</v>
      </c>
      <c r="E6119" s="6"/>
      <c r="F6119" s="6">
        <f>E6119*0.05</f>
        <v>0</v>
      </c>
      <c r="G6119" s="6"/>
      <c r="H6119" s="31">
        <f>D6119-F6119</f>
        <v>20734.669999999998</v>
      </c>
      <c r="I6119" s="5">
        <f>+I6118+G6119-H6119</f>
        <v>2255833.588500001</v>
      </c>
      <c r="J6119" s="3" t="s">
        <v>5805</v>
      </c>
      <c r="K6119" s="89" t="s">
        <v>5606</v>
      </c>
    </row>
    <row r="6120" spans="1:11" x14ac:dyDescent="0.2">
      <c r="A6120" s="53">
        <v>44165</v>
      </c>
      <c r="B6120" s="7">
        <v>223143328</v>
      </c>
      <c r="C6120" s="3" t="s">
        <v>5850</v>
      </c>
      <c r="D6120" s="31">
        <v>52290</v>
      </c>
      <c r="E6120" s="6">
        <v>52290</v>
      </c>
      <c r="F6120" s="6">
        <f>E6120*0.05</f>
        <v>2614.5</v>
      </c>
      <c r="G6120" s="6"/>
      <c r="H6120" s="31">
        <f>D6120-F6120</f>
        <v>49675.5</v>
      </c>
      <c r="I6120" s="5">
        <f>+I6119+G6120-H6120</f>
        <v>2206158.088500001</v>
      </c>
      <c r="J6120" s="3" t="s">
        <v>101</v>
      </c>
      <c r="K6120" s="89" t="s">
        <v>5606</v>
      </c>
    </row>
    <row r="6121" spans="1:11" x14ac:dyDescent="0.2">
      <c r="A6121" s="53">
        <v>44165</v>
      </c>
      <c r="B6121" s="7">
        <v>4524000166</v>
      </c>
      <c r="C6121" s="3" t="s">
        <v>5824</v>
      </c>
      <c r="D6121" s="6"/>
      <c r="E6121" s="6"/>
      <c r="F6121" s="6"/>
      <c r="G6121" s="6">
        <v>1853971.21</v>
      </c>
      <c r="H6121" s="5">
        <f>D6121-F6121</f>
        <v>0</v>
      </c>
      <c r="I6121" s="5">
        <f>+I6120+G6121-H6121</f>
        <v>4060129.298500001</v>
      </c>
      <c r="J6121" s="3"/>
    </row>
    <row r="6122" spans="1:11" x14ac:dyDescent="0.2">
      <c r="A6122" s="53"/>
      <c r="B6122" s="7"/>
      <c r="C6122" s="8" t="s">
        <v>5849</v>
      </c>
      <c r="D6122" s="6"/>
      <c r="E6122" s="6"/>
      <c r="F6122" s="6">
        <f>E6122*0.05</f>
        <v>0</v>
      </c>
      <c r="G6122" s="6">
        <v>6825</v>
      </c>
      <c r="H6122" s="5">
        <f>D6122-F6122</f>
        <v>0</v>
      </c>
      <c r="I6122" s="5">
        <f>+I6121+G6122-H6122</f>
        <v>4066954.298500001</v>
      </c>
      <c r="J6122" s="3"/>
    </row>
    <row r="6123" spans="1:11" x14ac:dyDescent="0.2">
      <c r="A6123" s="53"/>
      <c r="B6123" s="7"/>
      <c r="C6123" s="8" t="s">
        <v>5235</v>
      </c>
      <c r="D6123" s="6">
        <v>2939.03</v>
      </c>
      <c r="E6123" s="6"/>
      <c r="F6123" s="6">
        <f>E6123*0.05</f>
        <v>0</v>
      </c>
      <c r="G6123" s="6"/>
      <c r="H6123" s="5">
        <f>D6123-F6123</f>
        <v>2939.03</v>
      </c>
      <c r="I6123" s="5">
        <f>+I6122+G6123-H6123</f>
        <v>4064015.2685000012</v>
      </c>
      <c r="J6123" s="3"/>
    </row>
    <row r="6124" spans="1:11" x14ac:dyDescent="0.2">
      <c r="A6124" s="53"/>
      <c r="B6124" s="7"/>
      <c r="C6124" s="87" t="s">
        <v>5848</v>
      </c>
      <c r="D6124" s="6"/>
      <c r="E6124" s="6"/>
      <c r="F6124" s="6">
        <f>E6124*0.05</f>
        <v>0</v>
      </c>
      <c r="G6124" s="6"/>
      <c r="H6124" s="5">
        <f>D6124-F6124</f>
        <v>0</v>
      </c>
      <c r="I6124" s="64">
        <f>+I6123+G6124-H6124</f>
        <v>4064015.2685000012</v>
      </c>
      <c r="J6124" s="3"/>
      <c r="K6124" s="86"/>
    </row>
    <row r="6125" spans="1:11" x14ac:dyDescent="0.2">
      <c r="A6125" s="53">
        <v>44166</v>
      </c>
      <c r="B6125" s="7">
        <v>10005</v>
      </c>
      <c r="C6125" s="8" t="s">
        <v>2447</v>
      </c>
      <c r="D6125" s="31">
        <v>28455</v>
      </c>
      <c r="E6125" s="6">
        <v>28455</v>
      </c>
      <c r="F6125" s="6">
        <f>E6125*0.05</f>
        <v>1422.75</v>
      </c>
      <c r="G6125" s="6"/>
      <c r="H6125" s="31">
        <f>D6125-F6125</f>
        <v>27032.25</v>
      </c>
      <c r="I6125" s="5">
        <f>+I6124+G6125-H6125</f>
        <v>4036983.0185000012</v>
      </c>
      <c r="J6125" s="8" t="s">
        <v>5847</v>
      </c>
      <c r="K6125" s="77" t="s">
        <v>5606</v>
      </c>
    </row>
    <row r="6126" spans="1:11" x14ac:dyDescent="0.2">
      <c r="A6126" s="53">
        <v>44166</v>
      </c>
      <c r="B6126" s="7">
        <v>10006</v>
      </c>
      <c r="C6126" s="3" t="s">
        <v>5600</v>
      </c>
      <c r="D6126" s="31">
        <v>7603.82</v>
      </c>
      <c r="E6126" s="6">
        <v>7603.82</v>
      </c>
      <c r="F6126" s="6">
        <f>E6126*0.05</f>
        <v>380.19100000000003</v>
      </c>
      <c r="G6126" s="6"/>
      <c r="H6126" s="31">
        <f>D6126-F6126</f>
        <v>7223.6289999999999</v>
      </c>
      <c r="I6126" s="5">
        <f>+I6125+G6126-H6126</f>
        <v>4029759.389500001</v>
      </c>
      <c r="J6126" s="3" t="s">
        <v>22</v>
      </c>
      <c r="K6126" s="77" t="s">
        <v>5606</v>
      </c>
    </row>
    <row r="6127" spans="1:11" x14ac:dyDescent="0.2">
      <c r="A6127" s="53">
        <v>44167</v>
      </c>
      <c r="B6127" s="7">
        <v>223315605</v>
      </c>
      <c r="C6127" s="8" t="s">
        <v>821</v>
      </c>
      <c r="D6127" s="31">
        <v>261959.38</v>
      </c>
      <c r="E6127" s="5">
        <v>260867.9</v>
      </c>
      <c r="F6127" s="6">
        <f>E6127*0.05</f>
        <v>13043.395</v>
      </c>
      <c r="G6127" s="6"/>
      <c r="H6127" s="31">
        <f>D6127-F6127</f>
        <v>248915.98500000002</v>
      </c>
      <c r="I6127" s="5">
        <f>+I6126+G6127-H6127</f>
        <v>3780843.4045000011</v>
      </c>
      <c r="J6127" s="8" t="s">
        <v>2156</v>
      </c>
      <c r="K6127" s="77" t="s">
        <v>5606</v>
      </c>
    </row>
    <row r="6128" spans="1:11" x14ac:dyDescent="0.2">
      <c r="A6128" s="53">
        <v>44167</v>
      </c>
      <c r="B6128" s="7">
        <v>223315756</v>
      </c>
      <c r="C6128" s="8" t="s">
        <v>5790</v>
      </c>
      <c r="D6128" s="31"/>
      <c r="E6128" s="5"/>
      <c r="F6128" s="6">
        <f>E6128*0.05</f>
        <v>0</v>
      </c>
      <c r="G6128" s="6"/>
      <c r="H6128" s="5">
        <f>D6128-F6128</f>
        <v>0</v>
      </c>
      <c r="I6128" s="5">
        <f>+I6127+G6128-H6128</f>
        <v>3780843.4045000011</v>
      </c>
      <c r="J6128" s="8" t="s">
        <v>5790</v>
      </c>
      <c r="K6128" s="77" t="s">
        <v>5789</v>
      </c>
    </row>
    <row r="6129" spans="1:11" x14ac:dyDescent="0.2">
      <c r="A6129" s="53">
        <v>44168</v>
      </c>
      <c r="B6129" s="7">
        <v>223419255</v>
      </c>
      <c r="C6129" s="8" t="s">
        <v>442</v>
      </c>
      <c r="D6129" s="31">
        <v>69030</v>
      </c>
      <c r="E6129" s="5">
        <v>58500</v>
      </c>
      <c r="F6129" s="6">
        <f>E6129*0.1</f>
        <v>5850</v>
      </c>
      <c r="G6129" s="6"/>
      <c r="H6129" s="31">
        <f>D6129-F6129</f>
        <v>63180</v>
      </c>
      <c r="I6129" s="5">
        <f>+I6128+G6129-H6129</f>
        <v>3717663.4045000011</v>
      </c>
      <c r="J6129" s="8" t="s">
        <v>441</v>
      </c>
      <c r="K6129" s="77" t="s">
        <v>5606</v>
      </c>
    </row>
    <row r="6130" spans="1:11" x14ac:dyDescent="0.2">
      <c r="A6130" s="53">
        <v>44169</v>
      </c>
      <c r="B6130" s="7">
        <v>10007</v>
      </c>
      <c r="C6130" s="3" t="s">
        <v>5496</v>
      </c>
      <c r="D6130" s="6">
        <v>32000</v>
      </c>
      <c r="E6130" s="6"/>
      <c r="F6130" s="6">
        <f>E6130*0.05</f>
        <v>0</v>
      </c>
      <c r="G6130" s="6"/>
      <c r="H6130" s="31">
        <f>D6130-F6130</f>
        <v>32000</v>
      </c>
      <c r="I6130" s="5">
        <f>+I6129+G6130-H6130</f>
        <v>3685663.4045000011</v>
      </c>
      <c r="J6130" s="3" t="s">
        <v>5846</v>
      </c>
      <c r="K6130" s="77" t="s">
        <v>5606</v>
      </c>
    </row>
    <row r="6131" spans="1:11" x14ac:dyDescent="0.2">
      <c r="A6131" s="53">
        <v>44169</v>
      </c>
      <c r="B6131" s="7">
        <v>10008</v>
      </c>
      <c r="C6131" s="3" t="s">
        <v>5730</v>
      </c>
      <c r="D6131" s="6">
        <v>10000</v>
      </c>
      <c r="E6131" s="6"/>
      <c r="F6131" s="6">
        <f>E6131*0.05</f>
        <v>0</v>
      </c>
      <c r="G6131" s="6"/>
      <c r="H6131" s="65">
        <f>D6131-F6131</f>
        <v>10000</v>
      </c>
      <c r="I6131" s="5">
        <f>+I6130+G6131-H6131</f>
        <v>3675663.4045000011</v>
      </c>
      <c r="J6131" s="3" t="s">
        <v>5845</v>
      </c>
      <c r="K6131" s="88" t="s">
        <v>5606</v>
      </c>
    </row>
    <row r="6132" spans="1:11" x14ac:dyDescent="0.2">
      <c r="A6132" s="53">
        <v>44169</v>
      </c>
      <c r="B6132" s="7">
        <v>10009</v>
      </c>
      <c r="C6132" s="3" t="s">
        <v>5790</v>
      </c>
      <c r="D6132" s="6"/>
      <c r="E6132" s="6"/>
      <c r="F6132" s="6">
        <f>E6132*0.05</f>
        <v>0</v>
      </c>
      <c r="G6132" s="6"/>
      <c r="H6132" s="5">
        <f>D6132-F6132</f>
        <v>0</v>
      </c>
      <c r="I6132" s="5">
        <f>+I6131+G6132-H6132</f>
        <v>3675663.4045000011</v>
      </c>
      <c r="J6132" s="3" t="s">
        <v>5790</v>
      </c>
      <c r="K6132" s="77" t="s">
        <v>5789</v>
      </c>
    </row>
    <row r="6133" spans="1:11" x14ac:dyDescent="0.2">
      <c r="A6133" s="53">
        <v>44169</v>
      </c>
      <c r="B6133" s="7">
        <v>10010</v>
      </c>
      <c r="C6133" s="3" t="s">
        <v>5726</v>
      </c>
      <c r="D6133" s="6">
        <v>15500</v>
      </c>
      <c r="E6133" s="6"/>
      <c r="F6133" s="6">
        <f>E6133*0.05</f>
        <v>0</v>
      </c>
      <c r="G6133" s="6"/>
      <c r="H6133" s="31">
        <f>D6133-F6133</f>
        <v>15500</v>
      </c>
      <c r="I6133" s="5">
        <f>+I6132+G6133-H6133</f>
        <v>3660163.4045000011</v>
      </c>
      <c r="J6133" s="3" t="s">
        <v>5844</v>
      </c>
      <c r="K6133" s="77" t="s">
        <v>5606</v>
      </c>
    </row>
    <row r="6134" spans="1:11" x14ac:dyDescent="0.2">
      <c r="A6134" s="53">
        <v>44169</v>
      </c>
      <c r="B6134" s="7">
        <v>10011</v>
      </c>
      <c r="C6134" s="3" t="s">
        <v>5725</v>
      </c>
      <c r="D6134" s="6">
        <v>17000</v>
      </c>
      <c r="E6134" s="6"/>
      <c r="F6134" s="6">
        <f>E6134*0.05</f>
        <v>0</v>
      </c>
      <c r="G6134" s="6"/>
      <c r="H6134" s="31">
        <f>D6134-F6134</f>
        <v>17000</v>
      </c>
      <c r="I6134" s="5">
        <f>+I6133+G6134-H6134</f>
        <v>3643163.4045000011</v>
      </c>
      <c r="J6134" s="3" t="s">
        <v>5843</v>
      </c>
      <c r="K6134" s="77" t="s">
        <v>5606</v>
      </c>
    </row>
    <row r="6135" spans="1:11" x14ac:dyDescent="0.2">
      <c r="A6135" s="53">
        <v>44169</v>
      </c>
      <c r="B6135" s="7">
        <v>10012</v>
      </c>
      <c r="C6135" s="3" t="s">
        <v>4718</v>
      </c>
      <c r="D6135" s="6">
        <v>14800</v>
      </c>
      <c r="E6135" s="6"/>
      <c r="F6135" s="6">
        <f>E6135*0.05</f>
        <v>0</v>
      </c>
      <c r="G6135" s="6"/>
      <c r="H6135" s="31">
        <f>D6135-F6135</f>
        <v>14800</v>
      </c>
      <c r="I6135" s="5">
        <f>+I6134+G6135-H6135</f>
        <v>3628363.4045000011</v>
      </c>
      <c r="J6135" s="3" t="s">
        <v>5842</v>
      </c>
      <c r="K6135" s="77" t="s">
        <v>5606</v>
      </c>
    </row>
    <row r="6136" spans="1:11" x14ac:dyDescent="0.2">
      <c r="A6136" s="53">
        <v>44169</v>
      </c>
      <c r="B6136" s="7">
        <v>10013</v>
      </c>
      <c r="C6136" s="3" t="s">
        <v>5790</v>
      </c>
      <c r="D6136" s="6"/>
      <c r="E6136" s="6"/>
      <c r="F6136" s="6">
        <f>E6136*0.05</f>
        <v>0</v>
      </c>
      <c r="G6136" s="6"/>
      <c r="H6136" s="5">
        <f>D6136-F6136</f>
        <v>0</v>
      </c>
      <c r="I6136" s="5">
        <f>+I6135+G6136-H6136</f>
        <v>3628363.4045000011</v>
      </c>
      <c r="J6136" s="8" t="s">
        <v>5790</v>
      </c>
      <c r="K6136" s="77" t="s">
        <v>5789</v>
      </c>
    </row>
    <row r="6137" spans="1:11" x14ac:dyDescent="0.2">
      <c r="A6137" s="53">
        <v>44169</v>
      </c>
      <c r="B6137" s="7">
        <v>10014</v>
      </c>
      <c r="C6137" s="3" t="s">
        <v>5499</v>
      </c>
      <c r="D6137" s="6">
        <v>8700</v>
      </c>
      <c r="E6137" s="6"/>
      <c r="F6137" s="6">
        <f>E6137*0.05</f>
        <v>0</v>
      </c>
      <c r="G6137" s="6"/>
      <c r="H6137" s="31">
        <f>D6137-F6137</f>
        <v>8700</v>
      </c>
      <c r="I6137" s="5">
        <f>+I6136+G6137-H6137</f>
        <v>3619663.4045000011</v>
      </c>
      <c r="J6137" s="3" t="s">
        <v>5841</v>
      </c>
      <c r="K6137" s="77" t="s">
        <v>5606</v>
      </c>
    </row>
    <row r="6138" spans="1:11" x14ac:dyDescent="0.2">
      <c r="A6138" s="53">
        <v>44169</v>
      </c>
      <c r="B6138" s="7">
        <v>10015</v>
      </c>
      <c r="C6138" s="3" t="s">
        <v>5614</v>
      </c>
      <c r="D6138" s="6">
        <v>3892</v>
      </c>
      <c r="E6138" s="6"/>
      <c r="F6138" s="6">
        <f>E6138*0.05</f>
        <v>0</v>
      </c>
      <c r="G6138" s="6"/>
      <c r="H6138" s="31">
        <f>D6138-F6138</f>
        <v>3892</v>
      </c>
      <c r="I6138" s="5">
        <f>+I6137+G6138-H6138</f>
        <v>3615771.4045000011</v>
      </c>
      <c r="J6138" s="3" t="s">
        <v>5840</v>
      </c>
      <c r="K6138" s="77" t="s">
        <v>5606</v>
      </c>
    </row>
    <row r="6139" spans="1:11" x14ac:dyDescent="0.2">
      <c r="A6139" s="80" t="s">
        <v>5839</v>
      </c>
      <c r="B6139" s="7">
        <v>223504373</v>
      </c>
      <c r="C6139" s="8" t="s">
        <v>5690</v>
      </c>
      <c r="D6139" s="31">
        <v>42544.84</v>
      </c>
      <c r="E6139" s="5"/>
      <c r="F6139" s="6">
        <f>E6139*0.05</f>
        <v>0</v>
      </c>
      <c r="G6139" s="6"/>
      <c r="H6139" s="31">
        <f>D6139-F6139</f>
        <v>42544.84</v>
      </c>
      <c r="I6139" s="5">
        <f>+I6138+G6139-H6139</f>
        <v>3573226.5645000013</v>
      </c>
      <c r="J6139" s="8" t="s">
        <v>5838</v>
      </c>
      <c r="K6139" s="77" t="s">
        <v>5606</v>
      </c>
    </row>
    <row r="6140" spans="1:11" x14ac:dyDescent="0.2">
      <c r="A6140" s="53">
        <v>44169</v>
      </c>
      <c r="B6140" s="7">
        <v>223504833</v>
      </c>
      <c r="C6140" s="8" t="s">
        <v>5690</v>
      </c>
      <c r="D6140" s="31">
        <v>70820.960000000006</v>
      </c>
      <c r="E6140" s="6"/>
      <c r="F6140" s="6">
        <f>E6140*0.05</f>
        <v>0</v>
      </c>
      <c r="G6140" s="6"/>
      <c r="H6140" s="31">
        <f>D6140-F6140</f>
        <v>70820.960000000006</v>
      </c>
      <c r="I6140" s="5">
        <f>+I6139+G6140-H6140</f>
        <v>3502405.6045000013</v>
      </c>
      <c r="J6140" s="8" t="s">
        <v>5837</v>
      </c>
      <c r="K6140" s="77" t="s">
        <v>5606</v>
      </c>
    </row>
    <row r="6141" spans="1:11" x14ac:dyDescent="0.2">
      <c r="A6141" s="53">
        <v>44169</v>
      </c>
      <c r="B6141" s="7">
        <v>45240000015</v>
      </c>
      <c r="C6141" s="8" t="s">
        <v>5836</v>
      </c>
      <c r="D6141" s="31">
        <v>110014</v>
      </c>
      <c r="E6141" s="6"/>
      <c r="F6141" s="6">
        <f>E6141*0.05</f>
        <v>0</v>
      </c>
      <c r="G6141" s="6"/>
      <c r="H6141" s="31">
        <f>D6141-F6141</f>
        <v>110014</v>
      </c>
      <c r="I6141" s="5">
        <f>+I6140+G6141-H6141</f>
        <v>3392391.6045000013</v>
      </c>
      <c r="J6141" s="8" t="s">
        <v>5835</v>
      </c>
      <c r="K6141" s="77" t="s">
        <v>5606</v>
      </c>
    </row>
    <row r="6142" spans="1:11" x14ac:dyDescent="0.2">
      <c r="A6142" s="53">
        <v>44173</v>
      </c>
      <c r="B6142" s="7">
        <v>223785945</v>
      </c>
      <c r="C6142" s="8" t="s">
        <v>1450</v>
      </c>
      <c r="D6142" s="31">
        <v>28877.09</v>
      </c>
      <c r="E6142" s="6"/>
      <c r="F6142" s="6">
        <f>E6142*0.05</f>
        <v>0</v>
      </c>
      <c r="G6142" s="6"/>
      <c r="H6142" s="31">
        <f>D6142-F6142</f>
        <v>28877.09</v>
      </c>
      <c r="I6142" s="5">
        <f>+I6141+G6142-H6142</f>
        <v>3363514.5145000014</v>
      </c>
      <c r="J6142" s="8" t="s">
        <v>5807</v>
      </c>
      <c r="K6142" s="77" t="s">
        <v>5606</v>
      </c>
    </row>
    <row r="6143" spans="1:11" x14ac:dyDescent="0.2">
      <c r="A6143" s="53">
        <v>44173</v>
      </c>
      <c r="B6143" s="7">
        <v>10016</v>
      </c>
      <c r="C6143" s="3" t="s">
        <v>5790</v>
      </c>
      <c r="D6143" s="6"/>
      <c r="E6143" s="6"/>
      <c r="F6143" s="6">
        <f>E6143*0.05</f>
        <v>0</v>
      </c>
      <c r="G6143" s="6"/>
      <c r="H6143" s="5">
        <f>D6143-F6143</f>
        <v>0</v>
      </c>
      <c r="I6143" s="5">
        <f>+I6142+G6143-H6143</f>
        <v>3363514.5145000014</v>
      </c>
      <c r="J6143" s="3" t="s">
        <v>5790</v>
      </c>
      <c r="K6143" s="77" t="s">
        <v>5789</v>
      </c>
    </row>
    <row r="6144" spans="1:11" x14ac:dyDescent="0.2">
      <c r="A6144" s="53">
        <v>44173</v>
      </c>
      <c r="B6144" s="7">
        <v>10017</v>
      </c>
      <c r="C6144" s="3" t="s">
        <v>5790</v>
      </c>
      <c r="D6144" s="6"/>
      <c r="E6144" s="6"/>
      <c r="F6144" s="6">
        <f>E6144*0.05</f>
        <v>0</v>
      </c>
      <c r="G6144" s="6"/>
      <c r="H6144" s="5">
        <f>D6144-F6144</f>
        <v>0</v>
      </c>
      <c r="I6144" s="5">
        <f>+I6143+G6144-H6144</f>
        <v>3363514.5145000014</v>
      </c>
      <c r="J6144" s="3" t="s">
        <v>5790</v>
      </c>
      <c r="K6144" s="77" t="s">
        <v>5789</v>
      </c>
    </row>
    <row r="6145" spans="1:11" x14ac:dyDescent="0.2">
      <c r="A6145" s="53">
        <v>44173</v>
      </c>
      <c r="B6145" s="7">
        <v>10018</v>
      </c>
      <c r="C6145" s="3" t="s">
        <v>5790</v>
      </c>
      <c r="D6145" s="6"/>
      <c r="E6145" s="6"/>
      <c r="F6145" s="6">
        <f>E6145*0.05</f>
        <v>0</v>
      </c>
      <c r="G6145" s="6"/>
      <c r="H6145" s="5">
        <f>D6145-F6145</f>
        <v>0</v>
      </c>
      <c r="I6145" s="5">
        <f>+I6144+G6145-H6145</f>
        <v>3363514.5145000014</v>
      </c>
      <c r="J6145" s="3" t="s">
        <v>5790</v>
      </c>
      <c r="K6145" s="77" t="s">
        <v>5789</v>
      </c>
    </row>
    <row r="6146" spans="1:11" x14ac:dyDescent="0.2">
      <c r="A6146" s="53">
        <v>44173</v>
      </c>
      <c r="B6146" s="7">
        <v>10019</v>
      </c>
      <c r="C6146" s="3" t="s">
        <v>3902</v>
      </c>
      <c r="D6146" s="6">
        <v>5500</v>
      </c>
      <c r="E6146" s="6">
        <v>5500</v>
      </c>
      <c r="F6146" s="6">
        <v>500</v>
      </c>
      <c r="G6146" s="6"/>
      <c r="H6146" s="31">
        <f>D6146-F6146</f>
        <v>5000</v>
      </c>
      <c r="I6146" s="5">
        <f>+I6145+G6146-H6146</f>
        <v>3358514.5145000014</v>
      </c>
      <c r="J6146" s="3" t="s">
        <v>5834</v>
      </c>
      <c r="K6146" s="77" t="s">
        <v>5606</v>
      </c>
    </row>
    <row r="6147" spans="1:11" x14ac:dyDescent="0.2">
      <c r="A6147" s="53">
        <v>44173</v>
      </c>
      <c r="B6147" s="7">
        <v>10020</v>
      </c>
      <c r="C6147" s="3" t="s">
        <v>5833</v>
      </c>
      <c r="D6147" s="6">
        <v>4500</v>
      </c>
      <c r="E6147" s="6">
        <v>4500</v>
      </c>
      <c r="F6147" s="6">
        <f>E6147*0.05</f>
        <v>225</v>
      </c>
      <c r="G6147" s="6"/>
      <c r="H6147" s="65">
        <f>D6147-F6147</f>
        <v>4275</v>
      </c>
      <c r="I6147" s="5">
        <f>+I6146+G6147-H6147</f>
        <v>3354239.5145000014</v>
      </c>
      <c r="J6147" s="3" t="s">
        <v>5832</v>
      </c>
      <c r="K6147" s="88" t="s">
        <v>5606</v>
      </c>
    </row>
    <row r="6148" spans="1:11" x14ac:dyDescent="0.2">
      <c r="A6148" s="53">
        <v>44173</v>
      </c>
      <c r="B6148" s="7">
        <v>10021</v>
      </c>
      <c r="C6148" s="3" t="s">
        <v>5622</v>
      </c>
      <c r="D6148" s="6">
        <v>6800</v>
      </c>
      <c r="E6148" s="6"/>
      <c r="F6148" s="6">
        <f>E6148*0.05</f>
        <v>0</v>
      </c>
      <c r="G6148" s="6"/>
      <c r="H6148" s="31">
        <f>D6148-F6148</f>
        <v>6800</v>
      </c>
      <c r="I6148" s="5">
        <f>+I6147+G6148-H6148</f>
        <v>3347439.5145000014</v>
      </c>
      <c r="J6148" s="9" t="s">
        <v>5831</v>
      </c>
      <c r="K6148" s="77" t="s">
        <v>5606</v>
      </c>
    </row>
    <row r="6149" spans="1:11" x14ac:dyDescent="0.2">
      <c r="A6149" s="53">
        <v>44175</v>
      </c>
      <c r="B6149" s="7">
        <v>95975</v>
      </c>
      <c r="C6149" s="3" t="s">
        <v>3515</v>
      </c>
      <c r="D6149" s="6"/>
      <c r="E6149" s="6"/>
      <c r="F6149" s="6">
        <f>E6149*0.05</f>
        <v>0</v>
      </c>
      <c r="G6149" s="6">
        <v>4600</v>
      </c>
      <c r="H6149" s="5">
        <f>D6149-F6149</f>
        <v>0</v>
      </c>
      <c r="I6149" s="5">
        <f>+I6148+G6149-H6149</f>
        <v>3352039.5145000014</v>
      </c>
      <c r="J6149" s="3" t="s">
        <v>3515</v>
      </c>
      <c r="K6149" s="77" t="s">
        <v>5764</v>
      </c>
    </row>
    <row r="6150" spans="1:11" x14ac:dyDescent="0.2">
      <c r="A6150" s="53">
        <v>44175</v>
      </c>
      <c r="B6150" s="7">
        <v>45240000015</v>
      </c>
      <c r="C6150" s="3" t="s">
        <v>5830</v>
      </c>
      <c r="D6150" s="6">
        <v>54318.15</v>
      </c>
      <c r="E6150" s="6"/>
      <c r="F6150" s="6">
        <f>E6150*0.05</f>
        <v>0</v>
      </c>
      <c r="G6150" s="6"/>
      <c r="H6150" s="31">
        <f>D6150-F6150</f>
        <v>54318.15</v>
      </c>
      <c r="I6150" s="5">
        <f>+I6149+G6150-H6150</f>
        <v>3297721.3645000015</v>
      </c>
      <c r="J6150" s="3" t="s">
        <v>5829</v>
      </c>
      <c r="K6150" s="77" t="s">
        <v>5606</v>
      </c>
    </row>
    <row r="6151" spans="1:11" x14ac:dyDescent="0.2">
      <c r="A6151" s="53">
        <v>44176</v>
      </c>
      <c r="B6151" s="7">
        <v>22402849684</v>
      </c>
      <c r="C6151" s="3" t="s">
        <v>5828</v>
      </c>
      <c r="D6151" s="6">
        <v>12790.83</v>
      </c>
      <c r="E6151" s="6"/>
      <c r="F6151" s="6">
        <f>E6151*0.05</f>
        <v>0</v>
      </c>
      <c r="G6151" s="6"/>
      <c r="H6151" s="31">
        <f>D6151-F6151</f>
        <v>12790.83</v>
      </c>
      <c r="I6151" s="5">
        <f>+I6150+G6151-H6151</f>
        <v>3284930.5345000015</v>
      </c>
      <c r="J6151" s="3" t="s">
        <v>5827</v>
      </c>
      <c r="K6151" s="77" t="s">
        <v>5606</v>
      </c>
    </row>
    <row r="6152" spans="1:11" x14ac:dyDescent="0.2">
      <c r="A6152" s="53">
        <v>44186</v>
      </c>
      <c r="B6152" s="7">
        <v>45240000036</v>
      </c>
      <c r="C6152" s="3" t="s">
        <v>5816</v>
      </c>
      <c r="D6152" s="6">
        <v>144217</v>
      </c>
      <c r="E6152" s="6"/>
      <c r="F6152" s="6">
        <f>E6152*0.05</f>
        <v>0</v>
      </c>
      <c r="G6152" s="6"/>
      <c r="H6152" s="31">
        <f>D6152-F6152</f>
        <v>144217</v>
      </c>
      <c r="I6152" s="5">
        <f>+I6151+G6152-H6152</f>
        <v>3140713.5345000015</v>
      </c>
      <c r="J6152" s="8" t="s">
        <v>5815</v>
      </c>
      <c r="K6152" s="77" t="s">
        <v>5606</v>
      </c>
    </row>
    <row r="6153" spans="1:11" x14ac:dyDescent="0.2">
      <c r="A6153" s="53">
        <v>44186</v>
      </c>
      <c r="B6153" s="7">
        <v>22472555187</v>
      </c>
      <c r="C6153" s="3" t="s">
        <v>2224</v>
      </c>
      <c r="D6153" s="6">
        <v>100000</v>
      </c>
      <c r="E6153" s="6">
        <v>100000</v>
      </c>
      <c r="F6153" s="6">
        <f>E6153*0.05</f>
        <v>5000</v>
      </c>
      <c r="G6153" s="6"/>
      <c r="H6153" s="31">
        <f>D6153-F6153</f>
        <v>95000</v>
      </c>
      <c r="I6153" s="5">
        <f>+I6152+G6153-H6153</f>
        <v>3045713.5345000015</v>
      </c>
      <c r="J6153" s="3" t="s">
        <v>5826</v>
      </c>
      <c r="K6153" s="77" t="s">
        <v>5606</v>
      </c>
    </row>
    <row r="6154" spans="1:11" x14ac:dyDescent="0.2">
      <c r="A6154" s="53">
        <v>44186</v>
      </c>
      <c r="B6154" s="7">
        <v>22472588629</v>
      </c>
      <c r="C6154" s="3" t="s">
        <v>5430</v>
      </c>
      <c r="D6154" s="5">
        <v>2714</v>
      </c>
      <c r="E6154" s="5">
        <v>2300</v>
      </c>
      <c r="F6154" s="5">
        <f>E6154*0.05</f>
        <v>115</v>
      </c>
      <c r="G6154" s="5"/>
      <c r="H6154" s="31">
        <f>D6154-F6154</f>
        <v>2599</v>
      </c>
      <c r="I6154" s="5">
        <f>+I6153+G6154-H6154</f>
        <v>3043114.5345000015</v>
      </c>
      <c r="J6154" s="3" t="s">
        <v>5825</v>
      </c>
      <c r="K6154" s="77" t="s">
        <v>5606</v>
      </c>
    </row>
    <row r="6155" spans="1:11" x14ac:dyDescent="0.2">
      <c r="A6155" s="53">
        <v>44186</v>
      </c>
      <c r="B6155" s="7">
        <v>4524000169</v>
      </c>
      <c r="C6155" s="3" t="s">
        <v>5824</v>
      </c>
      <c r="D6155" s="6"/>
      <c r="E6155" s="6"/>
      <c r="F6155" s="6">
        <f>E6155*0.05</f>
        <v>0</v>
      </c>
      <c r="G6155" s="6">
        <v>1035159.58</v>
      </c>
      <c r="H6155" s="5">
        <f>D6155-F6155</f>
        <v>0</v>
      </c>
      <c r="I6155" s="5">
        <f>+I6154+G6155-H6155</f>
        <v>4078274.1145000015</v>
      </c>
      <c r="J6155" s="3" t="s">
        <v>5823</v>
      </c>
      <c r="K6155" s="77" t="s">
        <v>5764</v>
      </c>
    </row>
    <row r="6156" spans="1:11" x14ac:dyDescent="0.2">
      <c r="A6156" s="53">
        <v>44193</v>
      </c>
      <c r="B6156" s="7">
        <v>22517660130</v>
      </c>
      <c r="C6156" s="3" t="s">
        <v>3750</v>
      </c>
      <c r="D6156" s="31">
        <v>17600</v>
      </c>
      <c r="E6156" s="31">
        <v>16000</v>
      </c>
      <c r="F6156" s="31">
        <v>1600</v>
      </c>
      <c r="G6156" s="31"/>
      <c r="H6156" s="31">
        <f>D6156-F6156</f>
        <v>16000</v>
      </c>
      <c r="I6156" s="31">
        <f>+I6155+G6156-H6156</f>
        <v>4062274.1145000015</v>
      </c>
      <c r="J6156" s="3" t="s">
        <v>5822</v>
      </c>
      <c r="K6156" s="77" t="s">
        <v>5606</v>
      </c>
    </row>
    <row r="6157" spans="1:11" x14ac:dyDescent="0.2">
      <c r="A6157" s="53">
        <v>44193</v>
      </c>
      <c r="B6157" s="7">
        <v>22517660359</v>
      </c>
      <c r="C6157" s="8" t="s">
        <v>5821</v>
      </c>
      <c r="D6157" s="6">
        <v>22968</v>
      </c>
      <c r="E6157" s="6"/>
      <c r="F6157" s="6">
        <f>E6157*0.05</f>
        <v>0</v>
      </c>
      <c r="G6157" s="6"/>
      <c r="H6157" s="31">
        <f>D6157-F6157</f>
        <v>22968</v>
      </c>
      <c r="I6157" s="5">
        <f>+I6156+G6157-H6157</f>
        <v>4039306.1145000015</v>
      </c>
      <c r="J6157" s="8" t="s">
        <v>5820</v>
      </c>
      <c r="K6157" s="77" t="s">
        <v>5606</v>
      </c>
    </row>
    <row r="6158" spans="1:11" x14ac:dyDescent="0.2">
      <c r="A6158" s="53">
        <v>44193</v>
      </c>
      <c r="B6158" s="7">
        <v>22517660550</v>
      </c>
      <c r="C6158" s="8" t="s">
        <v>5499</v>
      </c>
      <c r="D6158" s="6">
        <v>4300</v>
      </c>
      <c r="E6158" s="6"/>
      <c r="F6158" s="6">
        <f>E6158*0.05</f>
        <v>0</v>
      </c>
      <c r="G6158" s="6"/>
      <c r="H6158" s="31">
        <f>D6158-F6158</f>
        <v>4300</v>
      </c>
      <c r="I6158" s="5">
        <f>+I6157+G6158-H6158</f>
        <v>4035006.1145000015</v>
      </c>
      <c r="J6158" s="8" t="s">
        <v>5819</v>
      </c>
      <c r="K6158" s="77" t="s">
        <v>5606</v>
      </c>
    </row>
    <row r="6159" spans="1:11" x14ac:dyDescent="0.2">
      <c r="A6159" s="53">
        <v>44193</v>
      </c>
      <c r="B6159" s="7">
        <v>45240000004</v>
      </c>
      <c r="C6159" s="8" t="s">
        <v>5818</v>
      </c>
      <c r="D6159" s="6">
        <v>9300</v>
      </c>
      <c r="E6159" s="6"/>
      <c r="F6159" s="6">
        <f>E6159*0.05</f>
        <v>0</v>
      </c>
      <c r="G6159" s="6"/>
      <c r="H6159" s="31">
        <f>D6159-F6159</f>
        <v>9300</v>
      </c>
      <c r="I6159" s="5">
        <f>+I6158+G6159-H6159</f>
        <v>4025706.1145000015</v>
      </c>
      <c r="J6159" s="8" t="s">
        <v>5817</v>
      </c>
      <c r="K6159" s="77" t="s">
        <v>5606</v>
      </c>
    </row>
    <row r="6160" spans="1:11" x14ac:dyDescent="0.2">
      <c r="A6160" s="53">
        <v>44193</v>
      </c>
      <c r="B6160" s="7">
        <v>45240000004</v>
      </c>
      <c r="C6160" s="8" t="s">
        <v>5816</v>
      </c>
      <c r="D6160" s="6">
        <v>22500</v>
      </c>
      <c r="E6160" s="6"/>
      <c r="F6160" s="6">
        <f>E6160*0.05</f>
        <v>0</v>
      </c>
      <c r="G6160" s="6"/>
      <c r="H6160" s="31">
        <f>D6160-F6160</f>
        <v>22500</v>
      </c>
      <c r="I6160" s="5">
        <f>+I6159+G6160-H6160</f>
        <v>4003206.1145000015</v>
      </c>
      <c r="J6160" s="8" t="s">
        <v>5815</v>
      </c>
      <c r="K6160" s="77" t="s">
        <v>5606</v>
      </c>
    </row>
    <row r="6161" spans="1:11" x14ac:dyDescent="0.2">
      <c r="A6161" s="53">
        <v>44193</v>
      </c>
      <c r="B6161" s="7">
        <v>45240000004</v>
      </c>
      <c r="C6161" s="8" t="s">
        <v>5814</v>
      </c>
      <c r="D6161" s="6">
        <v>10374</v>
      </c>
      <c r="E6161" s="6">
        <v>9880</v>
      </c>
      <c r="F6161" s="6">
        <f>E6161*0.05</f>
        <v>494</v>
      </c>
      <c r="G6161" s="6"/>
      <c r="H6161" s="31">
        <f>D6161-F6161</f>
        <v>9880</v>
      </c>
      <c r="I6161" s="5">
        <f>+I6160+G6161-H6161</f>
        <v>3993326.1145000015</v>
      </c>
      <c r="J6161" s="8" t="s">
        <v>3552</v>
      </c>
      <c r="K6161" s="77" t="s">
        <v>5606</v>
      </c>
    </row>
    <row r="6162" spans="1:11" x14ac:dyDescent="0.2">
      <c r="A6162" s="53">
        <v>44194</v>
      </c>
      <c r="B6162" s="7">
        <v>20122900358</v>
      </c>
      <c r="C6162" s="8" t="s">
        <v>3515</v>
      </c>
      <c r="D6162" s="6"/>
      <c r="E6162" s="6"/>
      <c r="F6162" s="6">
        <f>E6162*0.05</f>
        <v>0</v>
      </c>
      <c r="G6162" s="6">
        <v>3200</v>
      </c>
      <c r="H6162" s="5">
        <f>D6162-F6162</f>
        <v>0</v>
      </c>
      <c r="I6162" s="5">
        <f>+I6161+G6162-H6162</f>
        <v>3996526.1145000015</v>
      </c>
      <c r="J6162" s="8" t="s">
        <v>5813</v>
      </c>
      <c r="K6162" s="77" t="s">
        <v>5764</v>
      </c>
    </row>
    <row r="6163" spans="1:11" x14ac:dyDescent="0.2">
      <c r="A6163" s="53">
        <v>44194</v>
      </c>
      <c r="B6163" s="7">
        <v>45240000023</v>
      </c>
      <c r="C6163" s="8" t="s">
        <v>5812</v>
      </c>
      <c r="D6163" s="6">
        <v>245681</v>
      </c>
      <c r="E6163" s="6"/>
      <c r="F6163" s="6">
        <f>E6163*0.05</f>
        <v>0</v>
      </c>
      <c r="G6163" s="6"/>
      <c r="H6163" s="31">
        <f>D6163-F6163</f>
        <v>245681</v>
      </c>
      <c r="I6163" s="5">
        <f>+I6162+G6163-H6163</f>
        <v>3750845.1145000015</v>
      </c>
      <c r="J6163" s="8" t="s">
        <v>5811</v>
      </c>
      <c r="K6163" s="77" t="s">
        <v>5606</v>
      </c>
    </row>
    <row r="6164" spans="1:11" x14ac:dyDescent="0.2">
      <c r="A6164" s="53">
        <v>44196</v>
      </c>
      <c r="B6164" s="7">
        <v>22545076146</v>
      </c>
      <c r="C6164" s="3" t="s">
        <v>105</v>
      </c>
      <c r="D6164" s="31">
        <v>106285.6</v>
      </c>
      <c r="E6164" s="31">
        <v>106285.6</v>
      </c>
      <c r="F6164" s="31">
        <f>E6164*0.05</f>
        <v>5314.2800000000007</v>
      </c>
      <c r="G6164" s="31"/>
      <c r="H6164" s="31">
        <f>D6164-F6164</f>
        <v>100971.32</v>
      </c>
      <c r="I6164" s="31">
        <f>+I6163+G6164-H6164</f>
        <v>3649873.7945000017</v>
      </c>
      <c r="J6164" s="3" t="s">
        <v>4743</v>
      </c>
      <c r="K6164" s="77" t="s">
        <v>5606</v>
      </c>
    </row>
    <row r="6165" spans="1:11" x14ac:dyDescent="0.2">
      <c r="A6165" s="53">
        <v>44196</v>
      </c>
      <c r="B6165" s="7">
        <v>22545084603</v>
      </c>
      <c r="C6165" s="3" t="s">
        <v>582</v>
      </c>
      <c r="D6165" s="31">
        <v>124040</v>
      </c>
      <c r="E6165" s="31">
        <v>105118.64</v>
      </c>
      <c r="F6165" s="31">
        <f>E6165*0.05</f>
        <v>5255.9320000000007</v>
      </c>
      <c r="G6165" s="31"/>
      <c r="H6165" s="31">
        <f>D6165-F6165</f>
        <v>118784.068</v>
      </c>
      <c r="I6165" s="31">
        <f>+I6164+G6165-H6165</f>
        <v>3531089.7265000017</v>
      </c>
      <c r="J6165" s="3" t="s">
        <v>5810</v>
      </c>
      <c r="K6165" s="77" t="s">
        <v>5606</v>
      </c>
    </row>
    <row r="6166" spans="1:11" x14ac:dyDescent="0.2">
      <c r="A6166" s="53">
        <v>44196</v>
      </c>
      <c r="B6166" s="7">
        <v>22545095542</v>
      </c>
      <c r="C6166" s="3" t="s">
        <v>120</v>
      </c>
      <c r="D6166" s="31">
        <v>104774.91</v>
      </c>
      <c r="E6166" s="31">
        <v>88792.3</v>
      </c>
      <c r="F6166" s="31">
        <f>E6166*0.05</f>
        <v>4439.6150000000007</v>
      </c>
      <c r="G6166" s="31"/>
      <c r="H6166" s="31">
        <f>D6166-F6166</f>
        <v>100335.295</v>
      </c>
      <c r="I6166" s="31">
        <f>+I6165+G6166-H6166</f>
        <v>3430754.4315000018</v>
      </c>
      <c r="J6166" s="3" t="s">
        <v>3481</v>
      </c>
      <c r="K6166" s="77" t="s">
        <v>5606</v>
      </c>
    </row>
    <row r="6167" spans="1:11" x14ac:dyDescent="0.2">
      <c r="A6167" s="53">
        <v>44196</v>
      </c>
      <c r="B6167" s="7">
        <v>22545104364</v>
      </c>
      <c r="C6167" s="3" t="s">
        <v>43</v>
      </c>
      <c r="D6167" s="31">
        <v>156507.79999999999</v>
      </c>
      <c r="E6167" s="31">
        <v>140872.72</v>
      </c>
      <c r="F6167" s="31">
        <f>E6167*0.05</f>
        <v>7043.6360000000004</v>
      </c>
      <c r="G6167" s="31"/>
      <c r="H6167" s="31">
        <f>D6167-F6167</f>
        <v>149464.16399999999</v>
      </c>
      <c r="I6167" s="31">
        <f>+I6166+G6167-H6167</f>
        <v>3281290.2675000019</v>
      </c>
      <c r="J6167" s="3" t="s">
        <v>5809</v>
      </c>
      <c r="K6167" s="77" t="s">
        <v>5606</v>
      </c>
    </row>
    <row r="6168" spans="1:11" x14ac:dyDescent="0.2">
      <c r="A6168" s="53">
        <v>44196</v>
      </c>
      <c r="B6168" s="7">
        <v>22545113550</v>
      </c>
      <c r="C6168" s="3" t="s">
        <v>71</v>
      </c>
      <c r="D6168" s="31">
        <v>156118.31</v>
      </c>
      <c r="E6168" s="31">
        <v>155711.28</v>
      </c>
      <c r="F6168" s="31">
        <f>E6168*0.05</f>
        <v>7785.5640000000003</v>
      </c>
      <c r="G6168" s="31"/>
      <c r="H6168" s="31">
        <f>D6168-F6168</f>
        <v>148332.74599999998</v>
      </c>
      <c r="I6168" s="31">
        <f>+I6167+G6168-H6168</f>
        <v>3132957.5215000021</v>
      </c>
      <c r="J6168" s="3" t="s">
        <v>5808</v>
      </c>
      <c r="K6168" s="77" t="s">
        <v>5606</v>
      </c>
    </row>
    <row r="6169" spans="1:11" x14ac:dyDescent="0.2">
      <c r="A6169" s="53">
        <v>44196</v>
      </c>
      <c r="B6169" s="7">
        <v>22545124351</v>
      </c>
      <c r="C6169" s="3" t="s">
        <v>1450</v>
      </c>
      <c r="D6169" s="31">
        <v>27700.69</v>
      </c>
      <c r="E6169" s="31">
        <v>27700.69</v>
      </c>
      <c r="F6169" s="31">
        <v>0</v>
      </c>
      <c r="G6169" s="31"/>
      <c r="H6169" s="31">
        <f>D6169-F6169</f>
        <v>27700.69</v>
      </c>
      <c r="I6169" s="31">
        <f>+I6168+G6169-H6169</f>
        <v>3105256.8315000022</v>
      </c>
      <c r="J6169" s="8" t="s">
        <v>5807</v>
      </c>
      <c r="K6169" s="77" t="s">
        <v>5606</v>
      </c>
    </row>
    <row r="6170" spans="1:11" x14ac:dyDescent="0.2">
      <c r="A6170" s="53">
        <v>44196</v>
      </c>
      <c r="B6170" s="7">
        <v>22545130948</v>
      </c>
      <c r="C6170" s="3" t="s">
        <v>5806</v>
      </c>
      <c r="D6170" s="31">
        <v>10518.47</v>
      </c>
      <c r="E6170" s="31">
        <v>10518.47</v>
      </c>
      <c r="F6170" s="31">
        <v>0</v>
      </c>
      <c r="G6170" s="31"/>
      <c r="H6170" s="31">
        <f>D6170-F6170</f>
        <v>10518.47</v>
      </c>
      <c r="I6170" s="31">
        <f>+I6169+G6170-H6170</f>
        <v>3094738.361500002</v>
      </c>
      <c r="J6170" s="3" t="s">
        <v>5805</v>
      </c>
      <c r="K6170" s="77" t="s">
        <v>5606</v>
      </c>
    </row>
    <row r="6171" spans="1:11" x14ac:dyDescent="0.2">
      <c r="A6171" s="53">
        <v>44196</v>
      </c>
      <c r="B6171" s="7">
        <v>22545147177</v>
      </c>
      <c r="C6171" s="3" t="s">
        <v>4608</v>
      </c>
      <c r="D6171" s="6">
        <v>300000</v>
      </c>
      <c r="E6171" s="6">
        <v>267728.93</v>
      </c>
      <c r="F6171" s="6">
        <f>E6171*0.05</f>
        <v>13386.4465</v>
      </c>
      <c r="G6171" s="6"/>
      <c r="H6171" s="31">
        <f>D6171-F6171</f>
        <v>286613.55349999998</v>
      </c>
      <c r="I6171" s="31">
        <f>+I6170+G6171-H6171</f>
        <v>2808124.8080000021</v>
      </c>
      <c r="J6171" s="8" t="s">
        <v>5804</v>
      </c>
      <c r="K6171" s="77" t="s">
        <v>5606</v>
      </c>
    </row>
    <row r="6172" spans="1:11" x14ac:dyDescent="0.2">
      <c r="A6172" s="53"/>
      <c r="B6172" s="7"/>
      <c r="C6172" s="8" t="s">
        <v>5803</v>
      </c>
      <c r="D6172" s="6"/>
      <c r="E6172" s="6"/>
      <c r="F6172" s="6">
        <f>E6172*0.05</f>
        <v>0</v>
      </c>
      <c r="G6172" s="6">
        <v>26.63</v>
      </c>
      <c r="H6172" s="31">
        <f>D6172-F6172</f>
        <v>0</v>
      </c>
      <c r="I6172" s="31">
        <f>+I6171+G6172-H6172</f>
        <v>2808151.4380000019</v>
      </c>
      <c r="J6172" s="8"/>
      <c r="K6172" s="77"/>
    </row>
    <row r="6173" spans="1:11" x14ac:dyDescent="0.2">
      <c r="A6173" s="53"/>
      <c r="B6173" s="7"/>
      <c r="C6173" s="8" t="s">
        <v>5235</v>
      </c>
      <c r="D6173" s="6">
        <v>4369.26</v>
      </c>
      <c r="E6173" s="6"/>
      <c r="F6173" s="6">
        <f>E6173*0.05</f>
        <v>0</v>
      </c>
      <c r="G6173" s="6"/>
      <c r="H6173" s="31">
        <f>D6173-F6173</f>
        <v>4369.26</v>
      </c>
      <c r="I6173" s="31">
        <f>+I6172+G6173-H6173</f>
        <v>2803782.1780000022</v>
      </c>
      <c r="J6173" s="3"/>
      <c r="K6173" s="77"/>
    </row>
    <row r="6174" spans="1:11" x14ac:dyDescent="0.2">
      <c r="A6174" s="53"/>
      <c r="B6174" s="7"/>
      <c r="C6174" s="87" t="s">
        <v>5802</v>
      </c>
      <c r="D6174" s="6"/>
      <c r="E6174" s="6"/>
      <c r="F6174" s="6">
        <f>E6174*0.05</f>
        <v>0</v>
      </c>
      <c r="G6174" s="6"/>
      <c r="H6174" s="31">
        <f>D6174-F6174</f>
        <v>0</v>
      </c>
      <c r="I6174" s="64">
        <f>+I6173+G6174-H6174</f>
        <v>2803782.1780000022</v>
      </c>
      <c r="J6174" s="3"/>
      <c r="K6174" s="86"/>
    </row>
    <row r="6175" spans="1:11" x14ac:dyDescent="0.2">
      <c r="A6175" s="53">
        <v>44201</v>
      </c>
      <c r="B6175" s="7">
        <v>22565922633</v>
      </c>
      <c r="C6175" s="8" t="s">
        <v>5801</v>
      </c>
      <c r="D6175" s="31">
        <v>7150</v>
      </c>
      <c r="E6175" s="31">
        <v>6500</v>
      </c>
      <c r="F6175" s="31">
        <v>650</v>
      </c>
      <c r="G6175" s="31"/>
      <c r="H6175" s="31">
        <f>D6175-F6175</f>
        <v>6500</v>
      </c>
      <c r="I6175" s="31">
        <f>+I6174+G6175-H6175</f>
        <v>2797282.1780000022</v>
      </c>
      <c r="J6175" s="8" t="s">
        <v>5800</v>
      </c>
      <c r="K6175" s="77" t="s">
        <v>5606</v>
      </c>
    </row>
    <row r="6176" spans="1:11" x14ac:dyDescent="0.2">
      <c r="A6176" s="53">
        <v>44201</v>
      </c>
      <c r="B6176" s="7">
        <v>22565927181</v>
      </c>
      <c r="C6176" s="8" t="s">
        <v>5799</v>
      </c>
      <c r="D6176" s="6">
        <v>7218.75</v>
      </c>
      <c r="E6176" s="6">
        <v>6875</v>
      </c>
      <c r="F6176" s="6">
        <f>E6176*0.05</f>
        <v>343.75</v>
      </c>
      <c r="G6176" s="5"/>
      <c r="H6176" s="31">
        <f>D6176-F6176</f>
        <v>6875</v>
      </c>
      <c r="I6176" s="31">
        <f>+I6175+G6176-H6176</f>
        <v>2790407.1780000022</v>
      </c>
      <c r="J6176" s="8" t="s">
        <v>22</v>
      </c>
      <c r="K6176" s="77" t="s">
        <v>5606</v>
      </c>
    </row>
    <row r="6177" spans="1:11" x14ac:dyDescent="0.2">
      <c r="A6177" s="53">
        <v>44201</v>
      </c>
      <c r="B6177" s="7">
        <v>22565931151</v>
      </c>
      <c r="C6177" s="8" t="s">
        <v>5798</v>
      </c>
      <c r="D6177" s="6">
        <v>6090</v>
      </c>
      <c r="E6177" s="6">
        <v>5800</v>
      </c>
      <c r="F6177" s="6">
        <f>E6177*0.05</f>
        <v>290</v>
      </c>
      <c r="G6177" s="5"/>
      <c r="H6177" s="31">
        <f>D6177-F6177</f>
        <v>5800</v>
      </c>
      <c r="I6177" s="31">
        <f>+I6176+G6177-H6177</f>
        <v>2784607.1780000022</v>
      </c>
      <c r="J6177" s="8" t="s">
        <v>5797</v>
      </c>
      <c r="K6177" s="77" t="s">
        <v>5606</v>
      </c>
    </row>
    <row r="6178" spans="1:11" x14ac:dyDescent="0.2">
      <c r="A6178" s="53">
        <v>44201</v>
      </c>
      <c r="B6178" s="7">
        <v>22565938932</v>
      </c>
      <c r="C6178" s="8" t="s">
        <v>5796</v>
      </c>
      <c r="D6178" s="6">
        <v>3781.05</v>
      </c>
      <c r="E6178" s="6">
        <v>3601</v>
      </c>
      <c r="F6178" s="6">
        <f>E6178*0.05</f>
        <v>180.05</v>
      </c>
      <c r="G6178" s="5"/>
      <c r="H6178" s="31">
        <f>D6178-F6178</f>
        <v>3601</v>
      </c>
      <c r="I6178" s="31">
        <f>+I6177+G6178-H6178</f>
        <v>2781006.1780000022</v>
      </c>
      <c r="J6178" s="8" t="s">
        <v>5795</v>
      </c>
      <c r="K6178" s="77" t="s">
        <v>5606</v>
      </c>
    </row>
    <row r="6179" spans="1:11" x14ac:dyDescent="0.2">
      <c r="A6179" s="53">
        <v>44203</v>
      </c>
      <c r="B6179" s="7">
        <v>22576790337</v>
      </c>
      <c r="C6179" s="8" t="s">
        <v>5690</v>
      </c>
      <c r="D6179" s="6">
        <v>71855.81</v>
      </c>
      <c r="E6179" s="6"/>
      <c r="F6179" s="6">
        <f>E6179*0.05</f>
        <v>0</v>
      </c>
      <c r="G6179" s="5"/>
      <c r="H6179" s="31">
        <f>D6179-F6179</f>
        <v>71855.81</v>
      </c>
      <c r="I6179" s="31">
        <f>+I6178+G6179-H6179</f>
        <v>2709150.3680000021</v>
      </c>
      <c r="J6179" s="8" t="s">
        <v>5794</v>
      </c>
      <c r="K6179" s="77" t="s">
        <v>5606</v>
      </c>
    </row>
    <row r="6180" spans="1:11" x14ac:dyDescent="0.2">
      <c r="A6180" s="53">
        <v>44203</v>
      </c>
      <c r="B6180" s="7">
        <v>22577970266</v>
      </c>
      <c r="C6180" s="8" t="s">
        <v>5793</v>
      </c>
      <c r="D6180" s="31">
        <v>1800</v>
      </c>
      <c r="E6180" s="31">
        <v>1800</v>
      </c>
      <c r="F6180" s="31">
        <f>E6180*0.05</f>
        <v>90</v>
      </c>
      <c r="G6180" s="31"/>
      <c r="H6180" s="31">
        <f>D6180-F6180</f>
        <v>1710</v>
      </c>
      <c r="I6180" s="31">
        <f>+I6179+G6180-H6180</f>
        <v>2707440.3680000021</v>
      </c>
      <c r="J6180" s="8" t="s">
        <v>5792</v>
      </c>
      <c r="K6180" s="77" t="s">
        <v>5606</v>
      </c>
    </row>
    <row r="6181" spans="1:11" x14ac:dyDescent="0.2">
      <c r="A6181" s="53">
        <v>44203</v>
      </c>
      <c r="B6181" s="7">
        <v>22577997284</v>
      </c>
      <c r="C6181" s="8" t="s">
        <v>782</v>
      </c>
      <c r="D6181" s="31">
        <v>31338.65</v>
      </c>
      <c r="E6181" s="31">
        <v>26762.3</v>
      </c>
      <c r="F6181" s="31">
        <f>E6181*0.05</f>
        <v>1338.115</v>
      </c>
      <c r="G6181" s="31"/>
      <c r="H6181" s="31">
        <f>D6181-F6181</f>
        <v>30000.535</v>
      </c>
      <c r="I6181" s="31">
        <f>+I6180+G6181-H6181</f>
        <v>2677439.833000002</v>
      </c>
      <c r="J6181" s="8" t="s">
        <v>5585</v>
      </c>
      <c r="K6181" s="77" t="s">
        <v>5606</v>
      </c>
    </row>
    <row r="6182" spans="1:11" x14ac:dyDescent="0.2">
      <c r="A6182" s="53">
        <v>44207</v>
      </c>
      <c r="B6182" s="7">
        <v>10022</v>
      </c>
      <c r="C6182" s="3" t="s">
        <v>5600</v>
      </c>
      <c r="D6182" s="6">
        <v>10000</v>
      </c>
      <c r="E6182" s="6">
        <v>10000</v>
      </c>
      <c r="F6182" s="6">
        <f>E6182*0.05</f>
        <v>500</v>
      </c>
      <c r="G6182" s="5"/>
      <c r="H6182" s="31">
        <f>D6182-F6182</f>
        <v>9500</v>
      </c>
      <c r="I6182" s="31">
        <f>+I6181+G6182-H6182</f>
        <v>2667939.833000002</v>
      </c>
      <c r="J6182" s="3" t="s">
        <v>5791</v>
      </c>
      <c r="K6182" s="77" t="s">
        <v>5606</v>
      </c>
    </row>
    <row r="6183" spans="1:11" x14ac:dyDescent="0.2">
      <c r="A6183" s="53">
        <v>44572</v>
      </c>
      <c r="B6183" s="7">
        <v>10023</v>
      </c>
      <c r="C6183" s="3" t="s">
        <v>5790</v>
      </c>
      <c r="D6183" s="6"/>
      <c r="E6183" s="6"/>
      <c r="F6183" s="6">
        <f>E6183*0.05</f>
        <v>0</v>
      </c>
      <c r="G6183" s="5"/>
      <c r="H6183" s="5">
        <f>D6183-F6183</f>
        <v>0</v>
      </c>
      <c r="I6183" s="31">
        <f>+I6182+G6183-H6183</f>
        <v>2667939.833000002</v>
      </c>
      <c r="J6183" s="3" t="s">
        <v>5790</v>
      </c>
      <c r="K6183" s="77" t="s">
        <v>5789</v>
      </c>
    </row>
    <row r="6184" spans="1:11" x14ac:dyDescent="0.2">
      <c r="A6184" s="53">
        <v>44207</v>
      </c>
      <c r="B6184" s="7">
        <v>10024</v>
      </c>
      <c r="C6184" s="3" t="s">
        <v>5622</v>
      </c>
      <c r="D6184" s="6">
        <v>8000</v>
      </c>
      <c r="E6184" s="6"/>
      <c r="F6184" s="6">
        <f>E6184*0.05</f>
        <v>0</v>
      </c>
      <c r="G6184" s="5"/>
      <c r="H6184" s="31">
        <f>D6184-F6184</f>
        <v>8000</v>
      </c>
      <c r="I6184" s="31">
        <f>+I6183+G6184-H6184</f>
        <v>2659939.833000002</v>
      </c>
      <c r="J6184" s="3" t="s">
        <v>5788</v>
      </c>
      <c r="K6184" s="86"/>
    </row>
    <row r="6185" spans="1:11" x14ac:dyDescent="0.2">
      <c r="A6185" s="53">
        <v>44207</v>
      </c>
      <c r="B6185" s="7">
        <v>10025</v>
      </c>
      <c r="C6185" s="3" t="s">
        <v>5647</v>
      </c>
      <c r="D6185" s="6">
        <v>8000</v>
      </c>
      <c r="E6185" s="6"/>
      <c r="F6185" s="6">
        <f>E6185*0.05</f>
        <v>0</v>
      </c>
      <c r="G6185" s="5"/>
      <c r="H6185" s="31">
        <f>D6185-F6185</f>
        <v>8000</v>
      </c>
      <c r="I6185" s="31">
        <f>+I6184+G6185-H6185</f>
        <v>2651939.833000002</v>
      </c>
      <c r="J6185" s="3" t="s">
        <v>5787</v>
      </c>
      <c r="K6185" s="77" t="s">
        <v>5606</v>
      </c>
    </row>
    <row r="6186" spans="1:11" x14ac:dyDescent="0.2">
      <c r="A6186" s="53">
        <v>44207</v>
      </c>
      <c r="B6186" s="7">
        <v>10026</v>
      </c>
      <c r="C6186" s="3" t="s">
        <v>5786</v>
      </c>
      <c r="D6186" s="6">
        <v>3750</v>
      </c>
      <c r="E6186" s="6"/>
      <c r="F6186" s="6">
        <f>E6186*0.05</f>
        <v>0</v>
      </c>
      <c r="G6186" s="5"/>
      <c r="H6186" s="31">
        <f>D6186-F6186</f>
        <v>3750</v>
      </c>
      <c r="I6186" s="31">
        <f>+I6185+G6186-H6186</f>
        <v>2648189.833000002</v>
      </c>
      <c r="J6186" s="3" t="s">
        <v>5785</v>
      </c>
      <c r="K6186" s="77" t="s">
        <v>5606</v>
      </c>
    </row>
    <row r="6187" spans="1:11" x14ac:dyDescent="0.2">
      <c r="A6187" s="53">
        <v>44208</v>
      </c>
      <c r="B6187" s="7">
        <v>10027</v>
      </c>
      <c r="C6187" s="3" t="s">
        <v>5482</v>
      </c>
      <c r="D6187" s="6">
        <v>12470</v>
      </c>
      <c r="E6187" s="6">
        <v>11400</v>
      </c>
      <c r="F6187" s="6">
        <f>E6187*0.05</f>
        <v>570</v>
      </c>
      <c r="G6187" s="5"/>
      <c r="H6187" s="31">
        <f>D6187-F6187</f>
        <v>11900</v>
      </c>
      <c r="I6187" s="31">
        <f>+I6186+G6187-H6187</f>
        <v>2636289.833000002</v>
      </c>
      <c r="J6187" s="3" t="s">
        <v>22</v>
      </c>
      <c r="K6187" s="77" t="s">
        <v>5606</v>
      </c>
    </row>
    <row r="6188" spans="1:11" x14ac:dyDescent="0.2">
      <c r="A6188" s="53">
        <v>44208</v>
      </c>
      <c r="B6188" s="7">
        <v>10028</v>
      </c>
      <c r="C6188" s="3" t="s">
        <v>5784</v>
      </c>
      <c r="D6188" s="6">
        <v>13570</v>
      </c>
      <c r="E6188" s="6">
        <v>11500</v>
      </c>
      <c r="F6188" s="6">
        <f>E6188*0.05</f>
        <v>575</v>
      </c>
      <c r="G6188" s="5"/>
      <c r="H6188" s="31">
        <f>D6188-F6188</f>
        <v>12995</v>
      </c>
      <c r="I6188" s="31">
        <f>+I6187+G6188-H6188</f>
        <v>2623294.833000002</v>
      </c>
      <c r="J6188" s="3" t="s">
        <v>5783</v>
      </c>
      <c r="K6188" s="77" t="s">
        <v>5606</v>
      </c>
    </row>
    <row r="6189" spans="1:11" x14ac:dyDescent="0.2">
      <c r="A6189" s="53">
        <v>44208</v>
      </c>
      <c r="B6189" s="7">
        <v>2000021045</v>
      </c>
      <c r="C6189" s="3" t="s">
        <v>3445</v>
      </c>
      <c r="D6189" s="6"/>
      <c r="E6189" s="6"/>
      <c r="F6189" s="6">
        <f>E6189*0.05</f>
        <v>0</v>
      </c>
      <c r="G6189" s="31">
        <v>1500</v>
      </c>
      <c r="H6189" s="5">
        <f>D6189-F6189</f>
        <v>0</v>
      </c>
      <c r="I6189" s="31">
        <f>+I6188+G6189-H6189</f>
        <v>2624794.833000002</v>
      </c>
      <c r="J6189" s="3" t="s">
        <v>3445</v>
      </c>
      <c r="K6189" s="77" t="s">
        <v>5764</v>
      </c>
    </row>
    <row r="6190" spans="1:11" x14ac:dyDescent="0.2">
      <c r="A6190" s="53">
        <v>44209</v>
      </c>
      <c r="B6190" s="7">
        <v>10029</v>
      </c>
      <c r="C6190" s="3" t="s">
        <v>5782</v>
      </c>
      <c r="D6190" s="6">
        <v>14300</v>
      </c>
      <c r="E6190" s="6">
        <v>13000</v>
      </c>
      <c r="F6190" s="6">
        <f>E6190*0.1</f>
        <v>1300</v>
      </c>
      <c r="G6190" s="5"/>
      <c r="H6190" s="31">
        <f>D6190-F6190</f>
        <v>13000</v>
      </c>
      <c r="I6190" s="31">
        <f>+I6189+G6190-H6190</f>
        <v>2611794.833000002</v>
      </c>
      <c r="J6190" s="3" t="s">
        <v>5781</v>
      </c>
      <c r="K6190" s="77" t="s">
        <v>5606</v>
      </c>
    </row>
    <row r="6191" spans="1:11" x14ac:dyDescent="0.2">
      <c r="A6191" s="53">
        <v>44210</v>
      </c>
      <c r="B6191" s="7">
        <v>10030</v>
      </c>
      <c r="C6191" s="3" t="s">
        <v>5780</v>
      </c>
      <c r="D6191" s="6">
        <v>7700</v>
      </c>
      <c r="E6191" s="6">
        <v>7000</v>
      </c>
      <c r="F6191" s="6">
        <f>E6191*0.1</f>
        <v>700</v>
      </c>
      <c r="G6191" s="5"/>
      <c r="H6191" s="31">
        <f>D6191-F6191</f>
        <v>7000</v>
      </c>
      <c r="I6191" s="31">
        <f>+I6190+G6191-H6191</f>
        <v>2604794.833000002</v>
      </c>
      <c r="J6191" s="3" t="s">
        <v>5779</v>
      </c>
      <c r="K6191" s="77" t="s">
        <v>5606</v>
      </c>
    </row>
    <row r="6192" spans="1:11" x14ac:dyDescent="0.2">
      <c r="A6192" s="53">
        <v>44214</v>
      </c>
      <c r="B6192" s="7">
        <v>10031</v>
      </c>
      <c r="C6192" s="3" t="s">
        <v>5778</v>
      </c>
      <c r="D6192" s="6">
        <v>3015</v>
      </c>
      <c r="E6192" s="6">
        <v>3015</v>
      </c>
      <c r="F6192" s="6">
        <v>0</v>
      </c>
      <c r="G6192" s="5"/>
      <c r="H6192" s="31">
        <f>D6192-F6192</f>
        <v>3015</v>
      </c>
      <c r="I6192" s="31">
        <f>+I6191+G6192-H6192</f>
        <v>2601779.833000002</v>
      </c>
      <c r="J6192" s="3" t="s">
        <v>5777</v>
      </c>
      <c r="K6192" s="77" t="s">
        <v>5606</v>
      </c>
    </row>
    <row r="6193" spans="1:11" x14ac:dyDescent="0.2">
      <c r="A6193" s="53">
        <v>44214</v>
      </c>
      <c r="B6193" s="7">
        <v>10032</v>
      </c>
      <c r="C6193" s="3" t="s">
        <v>5054</v>
      </c>
      <c r="D6193" s="6">
        <v>4500</v>
      </c>
      <c r="E6193" s="6">
        <v>4500</v>
      </c>
      <c r="F6193" s="6">
        <f>E6193*0.1</f>
        <v>450</v>
      </c>
      <c r="G6193" s="5"/>
      <c r="H6193" s="31">
        <f>D6193-F6193</f>
        <v>4050</v>
      </c>
      <c r="I6193" s="31">
        <f>+I6192+G6193-H6193</f>
        <v>2597729.833000002</v>
      </c>
      <c r="J6193" s="3" t="s">
        <v>5776</v>
      </c>
      <c r="K6193" s="77" t="s">
        <v>5606</v>
      </c>
    </row>
    <row r="6194" spans="1:11" x14ac:dyDescent="0.2">
      <c r="A6194" s="53">
        <v>44216</v>
      </c>
      <c r="B6194" s="7">
        <v>226545555</v>
      </c>
      <c r="C6194" s="3" t="s">
        <v>5775</v>
      </c>
      <c r="D6194" s="6">
        <v>1800</v>
      </c>
      <c r="E6194" s="6">
        <v>1525.42</v>
      </c>
      <c r="F6194" s="6">
        <f>E6194*0.05</f>
        <v>76.271000000000001</v>
      </c>
      <c r="G6194" s="5"/>
      <c r="H6194" s="31">
        <f>D6194-F6194</f>
        <v>1723.729</v>
      </c>
      <c r="I6194" s="31">
        <f>+I6193+G6194-H6194</f>
        <v>2596006.1040000021</v>
      </c>
      <c r="J6194" s="3" t="s">
        <v>5774</v>
      </c>
      <c r="K6194" s="77" t="s">
        <v>5606</v>
      </c>
    </row>
    <row r="6195" spans="1:11" x14ac:dyDescent="0.2">
      <c r="A6195" s="53">
        <v>44218</v>
      </c>
      <c r="B6195" s="7">
        <v>45240000169</v>
      </c>
      <c r="C6195" s="3" t="s">
        <v>5773</v>
      </c>
      <c r="D6195" s="6"/>
      <c r="E6195" s="6"/>
      <c r="F6195" s="6">
        <f>E6195*0.05</f>
        <v>0</v>
      </c>
      <c r="G6195" s="31">
        <v>1581716.48</v>
      </c>
      <c r="H6195" s="5">
        <f>D6195-F6195</f>
        <v>0</v>
      </c>
      <c r="I6195" s="31">
        <f>+I6194+G6195-H6195</f>
        <v>4177722.5840000021</v>
      </c>
      <c r="J6195" s="3" t="s">
        <v>5519</v>
      </c>
      <c r="K6195" s="77" t="s">
        <v>5764</v>
      </c>
    </row>
    <row r="6196" spans="1:11" x14ac:dyDescent="0.2">
      <c r="A6196" s="53">
        <v>44222</v>
      </c>
      <c r="B6196" s="7">
        <v>10033</v>
      </c>
      <c r="C6196" s="3" t="s">
        <v>5686</v>
      </c>
      <c r="D6196" s="6">
        <v>2100</v>
      </c>
      <c r="E6196" s="6">
        <v>2000</v>
      </c>
      <c r="F6196" s="6">
        <f>E6196*0.05</f>
        <v>100</v>
      </c>
      <c r="G6196" s="5"/>
      <c r="H6196" s="31">
        <f>D6196-F6196</f>
        <v>2000</v>
      </c>
      <c r="I6196" s="31">
        <f>+I6195+G6196-H6196</f>
        <v>4175722.5840000021</v>
      </c>
      <c r="J6196" s="3" t="s">
        <v>5772</v>
      </c>
      <c r="K6196" s="77" t="s">
        <v>5606</v>
      </c>
    </row>
    <row r="6197" spans="1:11" x14ac:dyDescent="0.2">
      <c r="A6197" s="53">
        <v>44222</v>
      </c>
      <c r="B6197" s="7">
        <v>10034</v>
      </c>
      <c r="C6197" s="3" t="s">
        <v>5771</v>
      </c>
      <c r="D6197" s="6">
        <v>3500</v>
      </c>
      <c r="E6197" s="6">
        <v>3500</v>
      </c>
      <c r="F6197" s="6">
        <v>0</v>
      </c>
      <c r="G6197" s="5"/>
      <c r="H6197" s="31">
        <f>D6197-F6197</f>
        <v>3500</v>
      </c>
      <c r="I6197" s="31">
        <f>+I6196+G6197-H6197</f>
        <v>4172222.5840000021</v>
      </c>
      <c r="J6197" s="3" t="s">
        <v>5770</v>
      </c>
      <c r="K6197" s="77" t="s">
        <v>5606</v>
      </c>
    </row>
    <row r="6198" spans="1:11" x14ac:dyDescent="0.2">
      <c r="A6198" s="53">
        <v>44222</v>
      </c>
      <c r="B6198" s="7">
        <v>10035</v>
      </c>
      <c r="C6198" s="3" t="s">
        <v>948</v>
      </c>
      <c r="D6198" s="6">
        <v>4400</v>
      </c>
      <c r="E6198" s="6">
        <v>4000</v>
      </c>
      <c r="F6198" s="6">
        <f>E6198*0.1</f>
        <v>400</v>
      </c>
      <c r="G6198" s="5"/>
      <c r="H6198" s="31">
        <f>D6198-F6198</f>
        <v>4000</v>
      </c>
      <c r="I6198" s="31">
        <f>+I6197+G6198-H6198</f>
        <v>4168222.5840000021</v>
      </c>
      <c r="J6198" s="3" t="s">
        <v>5769</v>
      </c>
      <c r="K6198" s="77" t="s">
        <v>5606</v>
      </c>
    </row>
    <row r="6199" spans="1:11" x14ac:dyDescent="0.2">
      <c r="A6199" s="53">
        <v>44223</v>
      </c>
      <c r="B6199" s="7">
        <v>226956526</v>
      </c>
      <c r="C6199" s="3" t="s">
        <v>582</v>
      </c>
      <c r="D6199" s="6">
        <v>87750</v>
      </c>
      <c r="E6199" s="6"/>
      <c r="F6199" s="6">
        <f>E6199*0.05</f>
        <v>0</v>
      </c>
      <c r="G6199" s="5"/>
      <c r="H6199" s="31">
        <f>D6199-F6199</f>
        <v>87750</v>
      </c>
      <c r="I6199" s="31">
        <f>+I6198+G6199-H6199</f>
        <v>4080472.5840000021</v>
      </c>
      <c r="J6199" s="3" t="s">
        <v>5169</v>
      </c>
      <c r="K6199" s="77" t="s">
        <v>5606</v>
      </c>
    </row>
    <row r="6200" spans="1:11" x14ac:dyDescent="0.2">
      <c r="A6200" s="53">
        <v>44225</v>
      </c>
      <c r="B6200" s="7">
        <v>10036</v>
      </c>
      <c r="C6200" s="3" t="s">
        <v>5768</v>
      </c>
      <c r="D6200" s="6">
        <v>12000</v>
      </c>
      <c r="E6200" s="6">
        <v>12000</v>
      </c>
      <c r="F6200" s="6">
        <f>E6200*0.05</f>
        <v>600</v>
      </c>
      <c r="G6200" s="5"/>
      <c r="H6200" s="31">
        <f>D6200-F6200</f>
        <v>11400</v>
      </c>
      <c r="I6200" s="31">
        <f>+I6199+G6200-H6200</f>
        <v>4069072.5840000021</v>
      </c>
      <c r="J6200" s="3" t="s">
        <v>5767</v>
      </c>
      <c r="K6200" s="77" t="s">
        <v>5606</v>
      </c>
    </row>
    <row r="6201" spans="1:11" x14ac:dyDescent="0.2">
      <c r="A6201" s="53">
        <v>44225</v>
      </c>
      <c r="B6201" s="7">
        <v>10037</v>
      </c>
      <c r="C6201" s="3" t="s">
        <v>43</v>
      </c>
      <c r="D6201" s="6">
        <v>158106.91</v>
      </c>
      <c r="E6201" s="6">
        <v>141861.88</v>
      </c>
      <c r="F6201" s="6">
        <f>E6201*0.05</f>
        <v>7093.094000000001</v>
      </c>
      <c r="G6201" s="5"/>
      <c r="H6201" s="31">
        <f>D6201-F6201</f>
        <v>151013.81599999999</v>
      </c>
      <c r="I6201" s="31">
        <f>+I6200+G6201-H6201</f>
        <v>3918058.768000002</v>
      </c>
      <c r="J6201" s="3" t="s">
        <v>5766</v>
      </c>
      <c r="K6201" s="77" t="s">
        <v>5606</v>
      </c>
    </row>
    <row r="6202" spans="1:11" x14ac:dyDescent="0.2">
      <c r="A6202" s="53">
        <v>44225</v>
      </c>
      <c r="B6202" s="7">
        <v>10038</v>
      </c>
      <c r="C6202" s="3" t="s">
        <v>729</v>
      </c>
      <c r="D6202" s="6"/>
      <c r="E6202" s="6"/>
      <c r="F6202" s="6">
        <f>E6202*0.05</f>
        <v>0</v>
      </c>
      <c r="G6202" s="5"/>
      <c r="H6202" s="5">
        <f>D6202-F6202</f>
        <v>0</v>
      </c>
      <c r="I6202" s="31">
        <f>+I6201+G6202-H6202</f>
        <v>3918058.768000002</v>
      </c>
      <c r="J6202" s="3" t="s">
        <v>729</v>
      </c>
      <c r="K6202" s="77" t="s">
        <v>729</v>
      </c>
    </row>
    <row r="6203" spans="1:11" x14ac:dyDescent="0.2">
      <c r="A6203" s="53">
        <v>44225</v>
      </c>
      <c r="B6203" s="7">
        <v>10039</v>
      </c>
      <c r="C6203" s="3" t="s">
        <v>5765</v>
      </c>
      <c r="D6203" s="6">
        <v>20439.759999999998</v>
      </c>
      <c r="E6203" s="6">
        <v>20439.759999999998</v>
      </c>
      <c r="F6203" s="6">
        <f>E6203*0</f>
        <v>0</v>
      </c>
      <c r="G6203" s="5"/>
      <c r="H6203" s="31">
        <f>D6203-F6203</f>
        <v>20439.759999999998</v>
      </c>
      <c r="I6203" s="31">
        <f>+I6202+G6203-H6203</f>
        <v>3897619.0080000022</v>
      </c>
      <c r="J6203" s="8" t="s">
        <v>5560</v>
      </c>
      <c r="K6203" s="77" t="s">
        <v>5606</v>
      </c>
    </row>
    <row r="6204" spans="1:11" x14ac:dyDescent="0.2">
      <c r="A6204" s="53">
        <v>44225</v>
      </c>
      <c r="B6204" s="7">
        <v>3580070208</v>
      </c>
      <c r="C6204" s="3" t="s">
        <v>4391</v>
      </c>
      <c r="D6204" s="6"/>
      <c r="E6204" s="6"/>
      <c r="F6204" s="6">
        <f>E6204*0.05</f>
        <v>0</v>
      </c>
      <c r="G6204" s="31">
        <v>5600</v>
      </c>
      <c r="H6204" s="5">
        <f>D6204-F6204</f>
        <v>0</v>
      </c>
      <c r="I6204" s="31">
        <f>+I6203+G6204-H6204</f>
        <v>3903219.0080000022</v>
      </c>
      <c r="J6204" s="3" t="s">
        <v>4391</v>
      </c>
      <c r="K6204" s="77" t="s">
        <v>5764</v>
      </c>
    </row>
    <row r="6205" spans="1:11" x14ac:dyDescent="0.2">
      <c r="A6205" s="53">
        <v>44225</v>
      </c>
      <c r="B6205" s="7">
        <v>3580040626</v>
      </c>
      <c r="C6205" s="3" t="s">
        <v>4391</v>
      </c>
      <c r="D6205" s="6"/>
      <c r="E6205" s="6"/>
      <c r="F6205" s="6">
        <f>E6205*0.05</f>
        <v>0</v>
      </c>
      <c r="G6205" s="31">
        <v>6700</v>
      </c>
      <c r="H6205" s="5">
        <f>D6205-F6205</f>
        <v>0</v>
      </c>
      <c r="I6205" s="31">
        <f>+I6204+G6205-H6205</f>
        <v>3909919.0080000022</v>
      </c>
      <c r="J6205" s="3" t="s">
        <v>4391</v>
      </c>
      <c r="K6205" s="77" t="s">
        <v>5764</v>
      </c>
    </row>
    <row r="6206" spans="1:11" x14ac:dyDescent="0.2">
      <c r="A6206" s="53">
        <v>44226</v>
      </c>
      <c r="B6206" s="7">
        <v>22723081028</v>
      </c>
      <c r="C6206" s="3" t="s">
        <v>5763</v>
      </c>
      <c r="D6206" s="6">
        <v>11000</v>
      </c>
      <c r="E6206" s="6">
        <v>11000</v>
      </c>
      <c r="F6206" s="6">
        <f>E6206*0</f>
        <v>0</v>
      </c>
      <c r="G6206" s="5"/>
      <c r="H6206" s="31">
        <f>D6206-F6206</f>
        <v>11000</v>
      </c>
      <c r="I6206" s="31">
        <f>+I6205+G6206-H6206</f>
        <v>3898919.0080000022</v>
      </c>
      <c r="J6206" s="3" t="s">
        <v>5762</v>
      </c>
      <c r="K6206" s="77" t="s">
        <v>5606</v>
      </c>
    </row>
    <row r="6207" spans="1:11" x14ac:dyDescent="0.2">
      <c r="A6207" s="53">
        <v>44226</v>
      </c>
      <c r="B6207" s="7">
        <v>22723326253</v>
      </c>
      <c r="C6207" s="3" t="s">
        <v>5761</v>
      </c>
      <c r="D6207" s="6">
        <v>10667.6</v>
      </c>
      <c r="E6207" s="6">
        <v>10667.6</v>
      </c>
      <c r="F6207" s="6">
        <f>E6207*0</f>
        <v>0</v>
      </c>
      <c r="G6207" s="5"/>
      <c r="H6207" s="31">
        <f>D6207-F6207</f>
        <v>10667.6</v>
      </c>
      <c r="I6207" s="31">
        <f>+I6206+G6207-H6207</f>
        <v>3888251.4080000021</v>
      </c>
      <c r="J6207" s="8" t="s">
        <v>5560</v>
      </c>
      <c r="K6207" s="77" t="s">
        <v>5606</v>
      </c>
    </row>
    <row r="6208" spans="1:11" x14ac:dyDescent="0.2">
      <c r="A6208" s="53">
        <v>44226</v>
      </c>
      <c r="B6208" s="7">
        <v>22723384732</v>
      </c>
      <c r="C6208" s="3" t="s">
        <v>5760</v>
      </c>
      <c r="D6208" s="6">
        <v>16205.4</v>
      </c>
      <c r="E6208" s="6">
        <v>16205.4</v>
      </c>
      <c r="F6208" s="6">
        <f>E6208*0</f>
        <v>0</v>
      </c>
      <c r="G6208" s="5"/>
      <c r="H6208" s="31">
        <f>D6208-F6208</f>
        <v>16205.4</v>
      </c>
      <c r="I6208" s="31">
        <f>+I6207+G6208-H6208</f>
        <v>3872046.0080000022</v>
      </c>
      <c r="J6208" s="8" t="s">
        <v>5560</v>
      </c>
      <c r="K6208" s="77" t="s">
        <v>5606</v>
      </c>
    </row>
    <row r="6209" spans="1:11" x14ac:dyDescent="0.2">
      <c r="A6209" s="53">
        <v>44226</v>
      </c>
      <c r="B6209" s="7">
        <v>22723399614</v>
      </c>
      <c r="C6209" s="3" t="s">
        <v>5759</v>
      </c>
      <c r="D6209" s="6">
        <v>34772.300000000003</v>
      </c>
      <c r="E6209" s="6">
        <v>34772.300000000003</v>
      </c>
      <c r="F6209" s="6">
        <f>E6209*0</f>
        <v>0</v>
      </c>
      <c r="G6209" s="5"/>
      <c r="H6209" s="31">
        <f>D6209-F6209</f>
        <v>34772.300000000003</v>
      </c>
      <c r="I6209" s="31">
        <f>+I6208+G6209-H6209</f>
        <v>3837273.7080000024</v>
      </c>
      <c r="J6209" s="8" t="s">
        <v>5560</v>
      </c>
      <c r="K6209" s="77" t="s">
        <v>5606</v>
      </c>
    </row>
    <row r="6210" spans="1:11" x14ac:dyDescent="0.2">
      <c r="A6210" s="53">
        <v>44226</v>
      </c>
      <c r="B6210" s="7">
        <v>22723415639</v>
      </c>
      <c r="C6210" s="3" t="s">
        <v>5758</v>
      </c>
      <c r="D6210" s="6">
        <v>28257.54</v>
      </c>
      <c r="E6210" s="6">
        <v>28257.54</v>
      </c>
      <c r="F6210" s="6">
        <f>E6210*0</f>
        <v>0</v>
      </c>
      <c r="G6210" s="5"/>
      <c r="H6210" s="31">
        <f>D6210-F6210</f>
        <v>28257.54</v>
      </c>
      <c r="I6210" s="31">
        <f>+I6209+G6210-H6210</f>
        <v>3809016.1680000024</v>
      </c>
      <c r="J6210" s="8" t="s">
        <v>5560</v>
      </c>
      <c r="K6210" s="77" t="s">
        <v>5606</v>
      </c>
    </row>
    <row r="6211" spans="1:11" x14ac:dyDescent="0.2">
      <c r="A6211" s="53">
        <v>44226</v>
      </c>
      <c r="B6211" s="7">
        <v>22723435013</v>
      </c>
      <c r="C6211" s="3" t="s">
        <v>5757</v>
      </c>
      <c r="D6211" s="6">
        <v>2000</v>
      </c>
      <c r="E6211" s="6">
        <v>2000</v>
      </c>
      <c r="F6211" s="6">
        <f>E6211*0</f>
        <v>0</v>
      </c>
      <c r="G6211" s="5"/>
      <c r="H6211" s="31">
        <f>D6211-F6211</f>
        <v>2000</v>
      </c>
      <c r="I6211" s="31">
        <f>+I6210+G6211-H6211</f>
        <v>3807016.1680000024</v>
      </c>
      <c r="J6211" s="8" t="s">
        <v>5560</v>
      </c>
      <c r="K6211" s="77" t="s">
        <v>5606</v>
      </c>
    </row>
    <row r="6212" spans="1:11" x14ac:dyDescent="0.2">
      <c r="A6212" s="53">
        <v>44226</v>
      </c>
      <c r="B6212" s="7">
        <v>22723458274</v>
      </c>
      <c r="C6212" s="3" t="s">
        <v>5299</v>
      </c>
      <c r="D6212" s="6">
        <v>6107.4</v>
      </c>
      <c r="E6212" s="6">
        <v>6107.4</v>
      </c>
      <c r="F6212" s="6">
        <f>E6212*0</f>
        <v>0</v>
      </c>
      <c r="G6212" s="5"/>
      <c r="H6212" s="31">
        <f>D6212-F6212</f>
        <v>6107.4</v>
      </c>
      <c r="I6212" s="31">
        <f>+I6211+G6212-H6212</f>
        <v>3800908.7680000025</v>
      </c>
      <c r="J6212" s="8" t="s">
        <v>5560</v>
      </c>
      <c r="K6212" s="77" t="s">
        <v>5606</v>
      </c>
    </row>
    <row r="6213" spans="1:11" x14ac:dyDescent="0.2">
      <c r="A6213" s="53">
        <v>44226</v>
      </c>
      <c r="B6213" s="7">
        <v>22723474780</v>
      </c>
      <c r="C6213" s="3" t="s">
        <v>5756</v>
      </c>
      <c r="D6213" s="6">
        <v>13925</v>
      </c>
      <c r="E6213" s="6">
        <v>13925</v>
      </c>
      <c r="F6213" s="6">
        <f>E6213*0</f>
        <v>0</v>
      </c>
      <c r="G6213" s="5"/>
      <c r="H6213" s="31">
        <f>D6213-F6213</f>
        <v>13925</v>
      </c>
      <c r="I6213" s="31">
        <f>+I6212+G6213-H6213</f>
        <v>3786983.7680000025</v>
      </c>
      <c r="J6213" s="8" t="s">
        <v>5560</v>
      </c>
      <c r="K6213" s="77" t="s">
        <v>5606</v>
      </c>
    </row>
    <row r="6214" spans="1:11" x14ac:dyDescent="0.2">
      <c r="A6214" s="53">
        <v>44226</v>
      </c>
      <c r="B6214" s="7">
        <v>22723488803</v>
      </c>
      <c r="C6214" s="3" t="s">
        <v>5755</v>
      </c>
      <c r="D6214" s="6">
        <v>11970.3</v>
      </c>
      <c r="E6214" s="6">
        <v>11970.3</v>
      </c>
      <c r="F6214" s="6">
        <f>E6214*0</f>
        <v>0</v>
      </c>
      <c r="G6214" s="5"/>
      <c r="H6214" s="31">
        <f>D6214-F6214</f>
        <v>11970.3</v>
      </c>
      <c r="I6214" s="31">
        <f>+I6213+G6214-H6214</f>
        <v>3775013.4680000027</v>
      </c>
      <c r="J6214" s="8" t="s">
        <v>5560</v>
      </c>
      <c r="K6214" s="77" t="s">
        <v>5606</v>
      </c>
    </row>
    <row r="6215" spans="1:11" x14ac:dyDescent="0.2">
      <c r="A6215" s="53">
        <v>44226</v>
      </c>
      <c r="B6215" s="7">
        <v>22723501499</v>
      </c>
      <c r="C6215" s="3" t="s">
        <v>5754</v>
      </c>
      <c r="D6215" s="6">
        <v>15224.6</v>
      </c>
      <c r="E6215" s="6">
        <v>15224.6</v>
      </c>
      <c r="F6215" s="6">
        <f>E6215*0</f>
        <v>0</v>
      </c>
      <c r="G6215" s="5"/>
      <c r="H6215" s="31">
        <f>D6215-F6215</f>
        <v>15224.6</v>
      </c>
      <c r="I6215" s="31">
        <f>+I6214+G6215-H6215</f>
        <v>3759788.8680000026</v>
      </c>
      <c r="J6215" s="8" t="s">
        <v>5560</v>
      </c>
      <c r="K6215" s="77" t="s">
        <v>5606</v>
      </c>
    </row>
    <row r="6216" spans="1:11" x14ac:dyDescent="0.2">
      <c r="A6216" s="53">
        <v>44226</v>
      </c>
      <c r="B6216" s="7">
        <v>22723514848</v>
      </c>
      <c r="C6216" s="3" t="s">
        <v>5753</v>
      </c>
      <c r="D6216" s="6">
        <v>4142.04</v>
      </c>
      <c r="E6216" s="6">
        <v>4142.04</v>
      </c>
      <c r="F6216" s="6">
        <f>E6216*0</f>
        <v>0</v>
      </c>
      <c r="G6216" s="5"/>
      <c r="H6216" s="31">
        <f>D6216-F6216</f>
        <v>4142.04</v>
      </c>
      <c r="I6216" s="31">
        <f>+I6215+G6216-H6216</f>
        <v>3755646.8280000025</v>
      </c>
      <c r="J6216" s="8" t="s">
        <v>5560</v>
      </c>
      <c r="K6216" s="77" t="s">
        <v>5606</v>
      </c>
    </row>
    <row r="6217" spans="1:11" x14ac:dyDescent="0.2">
      <c r="A6217" s="53">
        <v>44226</v>
      </c>
      <c r="B6217" s="7">
        <v>22723529734</v>
      </c>
      <c r="C6217" s="3" t="s">
        <v>5752</v>
      </c>
      <c r="D6217" s="6">
        <v>8713.1</v>
      </c>
      <c r="E6217" s="6">
        <v>8713.1</v>
      </c>
      <c r="F6217" s="6">
        <f>E6217*0</f>
        <v>0</v>
      </c>
      <c r="G6217" s="5"/>
      <c r="H6217" s="31">
        <f>D6217-F6217</f>
        <v>8713.1</v>
      </c>
      <c r="I6217" s="31">
        <f>+I6216+G6217-H6217</f>
        <v>3746933.7280000024</v>
      </c>
      <c r="J6217" s="8" t="s">
        <v>5560</v>
      </c>
      <c r="K6217" s="77" t="s">
        <v>5606</v>
      </c>
    </row>
    <row r="6218" spans="1:11" x14ac:dyDescent="0.2">
      <c r="A6218" s="53">
        <v>44226</v>
      </c>
      <c r="B6218" s="7">
        <v>22723549437</v>
      </c>
      <c r="C6218" s="3" t="s">
        <v>5751</v>
      </c>
      <c r="D6218" s="6">
        <v>22718.2</v>
      </c>
      <c r="E6218" s="6">
        <v>22718.2</v>
      </c>
      <c r="F6218" s="6">
        <f>E6218*0</f>
        <v>0</v>
      </c>
      <c r="G6218" s="5"/>
      <c r="H6218" s="31">
        <f>D6218-F6218</f>
        <v>22718.2</v>
      </c>
      <c r="I6218" s="31">
        <f>+I6217+G6218-H6218</f>
        <v>3724215.5280000023</v>
      </c>
      <c r="J6218" s="8" t="s">
        <v>5560</v>
      </c>
      <c r="K6218" s="77" t="s">
        <v>5606</v>
      </c>
    </row>
    <row r="6219" spans="1:11" x14ac:dyDescent="0.2">
      <c r="A6219" s="53">
        <v>44226</v>
      </c>
      <c r="B6219" s="7">
        <v>22273567272</v>
      </c>
      <c r="C6219" s="3" t="s">
        <v>5750</v>
      </c>
      <c r="D6219" s="6">
        <v>3501.54</v>
      </c>
      <c r="E6219" s="6">
        <v>3501.54</v>
      </c>
      <c r="F6219" s="6">
        <f>E6219*0</f>
        <v>0</v>
      </c>
      <c r="G6219" s="5"/>
      <c r="H6219" s="31">
        <f>D6219-F6219</f>
        <v>3501.54</v>
      </c>
      <c r="I6219" s="31">
        <f>+I6218+G6219-H6219</f>
        <v>3720713.9880000022</v>
      </c>
      <c r="J6219" s="8" t="s">
        <v>5560</v>
      </c>
      <c r="K6219" s="77" t="s">
        <v>5606</v>
      </c>
    </row>
    <row r="6220" spans="1:11" x14ac:dyDescent="0.2">
      <c r="A6220" s="53">
        <v>44226</v>
      </c>
      <c r="B6220" s="7">
        <v>22723582233</v>
      </c>
      <c r="C6220" s="3" t="s">
        <v>5749</v>
      </c>
      <c r="D6220" s="6">
        <v>15879.52</v>
      </c>
      <c r="E6220" s="6">
        <v>15879.52</v>
      </c>
      <c r="F6220" s="6">
        <f>E6220*0</f>
        <v>0</v>
      </c>
      <c r="G6220" s="5"/>
      <c r="H6220" s="31">
        <f>D6220-F6220</f>
        <v>15879.52</v>
      </c>
      <c r="I6220" s="31">
        <f>+I6219+G6220-H6220</f>
        <v>3704834.4680000022</v>
      </c>
      <c r="J6220" s="8" t="s">
        <v>5560</v>
      </c>
      <c r="K6220" s="77" t="s">
        <v>5606</v>
      </c>
    </row>
    <row r="6221" spans="1:11" x14ac:dyDescent="0.2">
      <c r="A6221" s="53">
        <v>44226</v>
      </c>
      <c r="B6221" s="7">
        <v>22723597443</v>
      </c>
      <c r="C6221" s="3" t="s">
        <v>5748</v>
      </c>
      <c r="D6221" s="6">
        <v>17833.900000000001</v>
      </c>
      <c r="E6221" s="6">
        <v>17833.900000000001</v>
      </c>
      <c r="F6221" s="6">
        <f>E6221*0</f>
        <v>0</v>
      </c>
      <c r="G6221" s="5"/>
      <c r="H6221" s="31">
        <f>D6221-F6221</f>
        <v>17833.900000000001</v>
      </c>
      <c r="I6221" s="31">
        <f>+I6220+G6221-H6221</f>
        <v>3687000.5680000023</v>
      </c>
      <c r="J6221" s="8" t="s">
        <v>5560</v>
      </c>
      <c r="K6221" s="77" t="s">
        <v>5606</v>
      </c>
    </row>
    <row r="6222" spans="1:11" x14ac:dyDescent="0.2">
      <c r="A6222" s="53">
        <v>44226</v>
      </c>
      <c r="B6222" s="7">
        <v>22723610137</v>
      </c>
      <c r="C6222" s="3" t="s">
        <v>5747</v>
      </c>
      <c r="D6222" s="6">
        <v>15000</v>
      </c>
      <c r="E6222" s="6">
        <v>15000</v>
      </c>
      <c r="F6222" s="6">
        <f>E6222*0</f>
        <v>0</v>
      </c>
      <c r="G6222" s="5"/>
      <c r="H6222" s="31">
        <f>D6222-F6222</f>
        <v>15000</v>
      </c>
      <c r="I6222" s="31">
        <f>+I6221+G6222-H6222</f>
        <v>3672000.5680000023</v>
      </c>
      <c r="J6222" s="8" t="s">
        <v>5560</v>
      </c>
      <c r="K6222" s="77" t="s">
        <v>5606</v>
      </c>
    </row>
    <row r="6223" spans="1:11" x14ac:dyDescent="0.2">
      <c r="A6223" s="53">
        <v>44226</v>
      </c>
      <c r="B6223" s="7">
        <v>22723756259</v>
      </c>
      <c r="C6223" s="3" t="s">
        <v>418</v>
      </c>
      <c r="D6223" s="6">
        <v>25000</v>
      </c>
      <c r="E6223" s="6">
        <v>25000</v>
      </c>
      <c r="F6223" s="6">
        <f>E6223*0</f>
        <v>0</v>
      </c>
      <c r="G6223" s="5"/>
      <c r="H6223" s="31">
        <f>D6223-F6223</f>
        <v>25000</v>
      </c>
      <c r="I6223" s="31">
        <f>+I6222+G6223-H6223</f>
        <v>3647000.5680000023</v>
      </c>
      <c r="J6223" s="3" t="s">
        <v>5746</v>
      </c>
      <c r="K6223" s="77" t="s">
        <v>5606</v>
      </c>
    </row>
    <row r="6224" spans="1:11" x14ac:dyDescent="0.2">
      <c r="A6224" s="53"/>
      <c r="B6224" s="7"/>
      <c r="C6224" s="3" t="s">
        <v>5745</v>
      </c>
      <c r="D6224" s="6"/>
      <c r="E6224" s="6"/>
      <c r="F6224" s="6">
        <f>E6224*0</f>
        <v>0</v>
      </c>
      <c r="G6224" s="64">
        <v>9003.09</v>
      </c>
      <c r="H6224" s="31">
        <f>D6224-F6224</f>
        <v>0</v>
      </c>
      <c r="I6224" s="31">
        <f>+I6223+G6224-H6224</f>
        <v>3656003.6580000021</v>
      </c>
      <c r="J6224" s="8" t="s">
        <v>5744</v>
      </c>
      <c r="K6224" s="77" t="s">
        <v>5606</v>
      </c>
    </row>
    <row r="6225" spans="1:11" x14ac:dyDescent="0.2">
      <c r="A6225" s="53"/>
      <c r="B6225" s="7"/>
      <c r="C6225" s="8" t="s">
        <v>5235</v>
      </c>
      <c r="D6225" s="6">
        <v>632.03</v>
      </c>
      <c r="E6225" s="6"/>
      <c r="F6225" s="6">
        <f>E6225*0.05</f>
        <v>0</v>
      </c>
      <c r="G6225" s="5"/>
      <c r="H6225" s="5">
        <f>D6225-F6225</f>
        <v>632.03</v>
      </c>
      <c r="I6225" s="31">
        <f>+I6224+G6225-H6225</f>
        <v>3655371.6280000024</v>
      </c>
      <c r="J6225" s="8" t="s">
        <v>5743</v>
      </c>
    </row>
    <row r="6226" spans="1:11" x14ac:dyDescent="0.2">
      <c r="A6226" s="53"/>
      <c r="B6226" s="7"/>
      <c r="C6226" s="38" t="s">
        <v>5742</v>
      </c>
      <c r="D6226" s="6"/>
      <c r="E6226" s="6"/>
      <c r="F6226" s="6">
        <f>E6226*0.05</f>
        <v>0</v>
      </c>
      <c r="G6226" s="5"/>
      <c r="H6226" s="5">
        <f>D6226-F6226</f>
        <v>0</v>
      </c>
      <c r="I6226" s="64">
        <f>+I6225+G6226-H6226</f>
        <v>3655371.6280000024</v>
      </c>
      <c r="J6226" s="3"/>
    </row>
    <row r="6227" spans="1:11" x14ac:dyDescent="0.2">
      <c r="A6227" s="53">
        <v>44228</v>
      </c>
      <c r="B6227" s="7">
        <v>22733699860</v>
      </c>
      <c r="C6227" s="8" t="s">
        <v>4036</v>
      </c>
      <c r="D6227" s="6">
        <v>79075.039999999994</v>
      </c>
      <c r="E6227" s="5">
        <v>67012.75</v>
      </c>
      <c r="F6227" s="6">
        <f>E6227*0.05</f>
        <v>3350.6375000000003</v>
      </c>
      <c r="G6227" s="5"/>
      <c r="H6227" s="31">
        <f>D6227-F6227</f>
        <v>75724.402499999997</v>
      </c>
      <c r="I6227" s="31">
        <f>+I6226+G6227-H6227</f>
        <v>3579647.2255000025</v>
      </c>
      <c r="J6227" s="8" t="s">
        <v>5741</v>
      </c>
    </row>
    <row r="6228" spans="1:11" x14ac:dyDescent="0.2">
      <c r="A6228" s="53">
        <v>44228</v>
      </c>
      <c r="B6228" s="7">
        <v>22733699860</v>
      </c>
      <c r="C6228" s="8" t="s">
        <v>5740</v>
      </c>
      <c r="D6228" s="6">
        <v>5700</v>
      </c>
      <c r="E6228" s="6">
        <v>5700</v>
      </c>
      <c r="F6228" s="6">
        <f>E6228*0</f>
        <v>0</v>
      </c>
      <c r="G6228" s="5"/>
      <c r="H6228" s="31">
        <f>D6228-F6228</f>
        <v>5700</v>
      </c>
      <c r="I6228" s="31">
        <f>+I6227+G6228-H6228</f>
        <v>3573947.2255000025</v>
      </c>
      <c r="J6228" s="8" t="s">
        <v>5729</v>
      </c>
      <c r="K6228" s="77"/>
    </row>
    <row r="6229" spans="1:11" x14ac:dyDescent="0.2">
      <c r="A6229" s="53">
        <v>44228</v>
      </c>
      <c r="B6229" s="7">
        <v>22736284780</v>
      </c>
      <c r="C6229" s="8" t="s">
        <v>5739</v>
      </c>
      <c r="D6229" s="6">
        <v>1700</v>
      </c>
      <c r="E6229" s="6">
        <v>1700</v>
      </c>
      <c r="F6229" s="6">
        <f>E6229*0</f>
        <v>0</v>
      </c>
      <c r="G6229" s="5"/>
      <c r="H6229" s="31">
        <f>D6229-F6229</f>
        <v>1700</v>
      </c>
      <c r="I6229" s="31">
        <f>+I6228+G6229-H6229</f>
        <v>3572247.2255000025</v>
      </c>
      <c r="J6229" s="8" t="s">
        <v>5729</v>
      </c>
      <c r="K6229" s="77"/>
    </row>
    <row r="6230" spans="1:11" x14ac:dyDescent="0.2">
      <c r="A6230" s="53">
        <v>44228</v>
      </c>
      <c r="B6230" s="7">
        <v>22736300032</v>
      </c>
      <c r="C6230" s="8" t="s">
        <v>5738</v>
      </c>
      <c r="D6230" s="6">
        <v>10000</v>
      </c>
      <c r="E6230" s="6">
        <v>10000</v>
      </c>
      <c r="F6230" s="4">
        <v>0</v>
      </c>
      <c r="G6230" s="5"/>
      <c r="H6230" s="31">
        <f>D6230-F6230</f>
        <v>10000</v>
      </c>
      <c r="I6230" s="31">
        <f>+I6229+G6230-H6230</f>
        <v>3562247.2255000025</v>
      </c>
      <c r="J6230" s="8" t="s">
        <v>5729</v>
      </c>
      <c r="K6230" s="77"/>
    </row>
    <row r="6231" spans="1:11" x14ac:dyDescent="0.2">
      <c r="A6231" s="53">
        <v>44228</v>
      </c>
      <c r="B6231" s="7">
        <v>22736323182</v>
      </c>
      <c r="C6231" s="8" t="s">
        <v>5737</v>
      </c>
      <c r="D6231" s="6">
        <v>10000</v>
      </c>
      <c r="E6231" s="6">
        <v>10000</v>
      </c>
      <c r="F6231" s="6">
        <v>0</v>
      </c>
      <c r="G6231" s="5"/>
      <c r="H6231" s="31">
        <f>D6231-F6231</f>
        <v>10000</v>
      </c>
      <c r="I6231" s="31">
        <f>+I6230+G6231-H6231</f>
        <v>3552247.2255000025</v>
      </c>
      <c r="J6231" s="8" t="s">
        <v>5729</v>
      </c>
      <c r="K6231" s="77"/>
    </row>
    <row r="6232" spans="1:11" x14ac:dyDescent="0.2">
      <c r="A6232" s="53">
        <v>44228</v>
      </c>
      <c r="B6232" s="7">
        <v>22736347827</v>
      </c>
      <c r="C6232" s="8" t="s">
        <v>5736</v>
      </c>
      <c r="D6232" s="6">
        <v>4000</v>
      </c>
      <c r="E6232" s="6">
        <v>4000</v>
      </c>
      <c r="F6232" s="6">
        <v>0</v>
      </c>
      <c r="G6232" s="5"/>
      <c r="H6232" s="31">
        <f>D6232-F6232</f>
        <v>4000</v>
      </c>
      <c r="I6232" s="31">
        <f>+I6231+G6232-H6232</f>
        <v>3548247.2255000025</v>
      </c>
      <c r="J6232" s="8" t="s">
        <v>5729</v>
      </c>
      <c r="K6232" s="77"/>
    </row>
    <row r="6233" spans="1:11" x14ac:dyDescent="0.2">
      <c r="A6233" s="53">
        <v>44228</v>
      </c>
      <c r="B6233" s="7">
        <v>22736361270</v>
      </c>
      <c r="C6233" s="8" t="s">
        <v>5735</v>
      </c>
      <c r="D6233" s="6">
        <v>14000</v>
      </c>
      <c r="E6233" s="6">
        <v>14000</v>
      </c>
      <c r="F6233" s="6">
        <v>0</v>
      </c>
      <c r="G6233" s="5"/>
      <c r="H6233" s="31">
        <f>D6233-F6233</f>
        <v>14000</v>
      </c>
      <c r="I6233" s="31">
        <f>+I6232+G6233-H6233</f>
        <v>3534247.2255000025</v>
      </c>
      <c r="J6233" s="8" t="s">
        <v>5729</v>
      </c>
      <c r="K6233" s="77"/>
    </row>
    <row r="6234" spans="1:11" x14ac:dyDescent="0.2">
      <c r="A6234" s="53">
        <v>44228</v>
      </c>
      <c r="B6234" s="7">
        <v>22736381082</v>
      </c>
      <c r="C6234" s="8" t="s">
        <v>5734</v>
      </c>
      <c r="D6234" s="6">
        <v>10000</v>
      </c>
      <c r="E6234" s="6">
        <v>10000</v>
      </c>
      <c r="F6234" s="6">
        <v>0</v>
      </c>
      <c r="G6234" s="5"/>
      <c r="H6234" s="31">
        <f>D6234-F6234</f>
        <v>10000</v>
      </c>
      <c r="I6234" s="31">
        <f>+I6233+G6234-H6234</f>
        <v>3524247.2255000025</v>
      </c>
      <c r="J6234" s="8" t="s">
        <v>5729</v>
      </c>
      <c r="K6234" s="77"/>
    </row>
    <row r="6235" spans="1:11" x14ac:dyDescent="0.2">
      <c r="A6235" s="53">
        <v>44228</v>
      </c>
      <c r="B6235" s="7">
        <v>22736399802</v>
      </c>
      <c r="C6235" s="8" t="s">
        <v>5733</v>
      </c>
      <c r="D6235" s="6">
        <v>5000</v>
      </c>
      <c r="E6235" s="6">
        <v>5000</v>
      </c>
      <c r="F6235" s="6">
        <v>0</v>
      </c>
      <c r="G6235" s="5"/>
      <c r="H6235" s="31">
        <f>D6235-F6235</f>
        <v>5000</v>
      </c>
      <c r="I6235" s="31">
        <f>+I6234+G6235-H6235</f>
        <v>3519247.2255000025</v>
      </c>
      <c r="J6235" s="8" t="s">
        <v>5729</v>
      </c>
      <c r="K6235" s="77"/>
    </row>
    <row r="6236" spans="1:11" x14ac:dyDescent="0.2">
      <c r="A6236" s="53">
        <v>44228</v>
      </c>
      <c r="B6236" s="7">
        <v>22736414284</v>
      </c>
      <c r="C6236" s="8" t="s">
        <v>5732</v>
      </c>
      <c r="D6236" s="6">
        <v>3000</v>
      </c>
      <c r="E6236" s="6">
        <v>3000</v>
      </c>
      <c r="F6236" s="6">
        <v>0</v>
      </c>
      <c r="G6236" s="5"/>
      <c r="H6236" s="31">
        <f>D6236-F6236</f>
        <v>3000</v>
      </c>
      <c r="I6236" s="31">
        <f>+I6235+G6236-H6236</f>
        <v>3516247.2255000025</v>
      </c>
      <c r="J6236" s="8" t="s">
        <v>5729</v>
      </c>
      <c r="K6236" s="77"/>
    </row>
    <row r="6237" spans="1:11" x14ac:dyDescent="0.2">
      <c r="A6237" s="53">
        <v>44228</v>
      </c>
      <c r="B6237" s="7">
        <v>22736427152</v>
      </c>
      <c r="C6237" s="8" t="s">
        <v>5731</v>
      </c>
      <c r="D6237" s="6">
        <v>10000</v>
      </c>
      <c r="E6237" s="6">
        <v>10000</v>
      </c>
      <c r="F6237" s="6">
        <v>0</v>
      </c>
      <c r="G6237" s="5"/>
      <c r="H6237" s="31">
        <f>D6237-F6237</f>
        <v>10000</v>
      </c>
      <c r="I6237" s="31">
        <f>+I6236+G6237-H6237</f>
        <v>3506247.2255000025</v>
      </c>
      <c r="J6237" s="8" t="s">
        <v>5729</v>
      </c>
      <c r="K6237" s="77"/>
    </row>
    <row r="6238" spans="1:11" x14ac:dyDescent="0.2">
      <c r="A6238" s="53">
        <v>44228</v>
      </c>
      <c r="B6238" s="7">
        <v>22736454081</v>
      </c>
      <c r="C6238" s="8" t="s">
        <v>5496</v>
      </c>
      <c r="D6238" s="6">
        <v>32000</v>
      </c>
      <c r="E6238" s="6">
        <v>32000</v>
      </c>
      <c r="F6238" s="6">
        <v>0</v>
      </c>
      <c r="G6238" s="5"/>
      <c r="H6238" s="31">
        <f>D6238-F6238</f>
        <v>32000</v>
      </c>
      <c r="I6238" s="31">
        <f>+I6237+G6238-H6238</f>
        <v>3474247.2255000025</v>
      </c>
      <c r="J6238" s="8" t="s">
        <v>5729</v>
      </c>
      <c r="K6238" s="77"/>
    </row>
    <row r="6239" spans="1:11" x14ac:dyDescent="0.2">
      <c r="A6239" s="53">
        <v>44228</v>
      </c>
      <c r="B6239" s="7">
        <v>22736465880</v>
      </c>
      <c r="C6239" s="8" t="s">
        <v>5730</v>
      </c>
      <c r="D6239" s="6">
        <v>10000</v>
      </c>
      <c r="E6239" s="6">
        <v>10000</v>
      </c>
      <c r="F6239" s="6">
        <v>0</v>
      </c>
      <c r="G6239" s="5"/>
      <c r="H6239" s="31">
        <f>D6239-F6239</f>
        <v>10000</v>
      </c>
      <c r="I6239" s="31">
        <f>+I6238+G6239-H6239</f>
        <v>3464247.2255000025</v>
      </c>
      <c r="J6239" s="8" t="s">
        <v>5729</v>
      </c>
      <c r="K6239" s="77"/>
    </row>
    <row r="6240" spans="1:11" x14ac:dyDescent="0.2">
      <c r="A6240" s="53">
        <v>44228</v>
      </c>
      <c r="B6240" s="7">
        <v>22736483263</v>
      </c>
      <c r="C6240" s="8" t="s">
        <v>5728</v>
      </c>
      <c r="D6240" s="6">
        <v>7000</v>
      </c>
      <c r="E6240" s="6">
        <v>7000</v>
      </c>
      <c r="F6240" s="6">
        <v>0</v>
      </c>
      <c r="G6240" s="5"/>
      <c r="H6240" s="31">
        <f>D6240-F6240</f>
        <v>7000</v>
      </c>
      <c r="I6240" s="31">
        <f>+I6239+G6240-H6240</f>
        <v>3457247.2255000025</v>
      </c>
      <c r="J6240" s="8" t="s">
        <v>5695</v>
      </c>
      <c r="K6240" s="77"/>
    </row>
    <row r="6241" spans="1:11" x14ac:dyDescent="0.2">
      <c r="A6241" s="53">
        <v>44228</v>
      </c>
      <c r="B6241" s="7">
        <v>22736498630</v>
      </c>
      <c r="C6241" s="8" t="s">
        <v>5727</v>
      </c>
      <c r="D6241" s="6">
        <v>15000</v>
      </c>
      <c r="E6241" s="6">
        <v>15000</v>
      </c>
      <c r="F6241" s="6">
        <v>0</v>
      </c>
      <c r="G6241" s="5"/>
      <c r="H6241" s="31">
        <f>D6241-F6241</f>
        <v>15000</v>
      </c>
      <c r="I6241" s="31">
        <f>+I6240+G6241-H6241</f>
        <v>3442247.2255000025</v>
      </c>
      <c r="J6241" s="8" t="s">
        <v>5695</v>
      </c>
      <c r="K6241" s="77"/>
    </row>
    <row r="6242" spans="1:11" x14ac:dyDescent="0.2">
      <c r="A6242" s="53">
        <v>44228</v>
      </c>
      <c r="B6242" s="7">
        <v>22736564697</v>
      </c>
      <c r="C6242" s="8" t="s">
        <v>5726</v>
      </c>
      <c r="D6242" s="6">
        <v>15500</v>
      </c>
      <c r="E6242" s="6">
        <v>15500</v>
      </c>
      <c r="F6242" s="6">
        <v>0</v>
      </c>
      <c r="G6242" s="5"/>
      <c r="H6242" s="31">
        <f>D6242-F6242</f>
        <v>15500</v>
      </c>
      <c r="I6242" s="31">
        <f>+I6241+G6242-H6242</f>
        <v>3426747.2255000025</v>
      </c>
      <c r="J6242" s="8" t="s">
        <v>5695</v>
      </c>
      <c r="K6242" s="77"/>
    </row>
    <row r="6243" spans="1:11" x14ac:dyDescent="0.2">
      <c r="A6243" s="53">
        <v>44228</v>
      </c>
      <c r="B6243" s="7">
        <v>22736592754</v>
      </c>
      <c r="C6243" s="8" t="s">
        <v>5725</v>
      </c>
      <c r="D6243" s="6">
        <v>17000</v>
      </c>
      <c r="E6243" s="6">
        <v>17000</v>
      </c>
      <c r="F6243" s="6">
        <v>0</v>
      </c>
      <c r="G6243" s="5"/>
      <c r="H6243" s="31">
        <f>D6243-F6243</f>
        <v>17000</v>
      </c>
      <c r="I6243" s="31">
        <f>+I6242+G6243-H6243</f>
        <v>3409747.2255000025</v>
      </c>
      <c r="J6243" s="8" t="s">
        <v>5695</v>
      </c>
      <c r="K6243" s="77"/>
    </row>
    <row r="6244" spans="1:11" x14ac:dyDescent="0.2">
      <c r="A6244" s="53">
        <v>44228</v>
      </c>
      <c r="B6244" s="7">
        <v>22736611803</v>
      </c>
      <c r="C6244" s="8" t="s">
        <v>5609</v>
      </c>
      <c r="D6244" s="6">
        <v>13100</v>
      </c>
      <c r="E6244" s="6">
        <v>13100</v>
      </c>
      <c r="F6244" s="6">
        <v>0</v>
      </c>
      <c r="G6244" s="5"/>
      <c r="H6244" s="31">
        <f>D6244-F6244</f>
        <v>13100</v>
      </c>
      <c r="I6244" s="31">
        <f>+I6243+G6244-H6244</f>
        <v>3396647.2255000025</v>
      </c>
      <c r="J6244" s="8" t="s">
        <v>5695</v>
      </c>
      <c r="K6244" s="77"/>
    </row>
    <row r="6245" spans="1:11" x14ac:dyDescent="0.2">
      <c r="A6245" s="53">
        <v>44228</v>
      </c>
      <c r="B6245" s="7">
        <v>22736635933</v>
      </c>
      <c r="C6245" s="8" t="s">
        <v>5724</v>
      </c>
      <c r="D6245" s="6">
        <v>8327</v>
      </c>
      <c r="E6245" s="6">
        <v>8327</v>
      </c>
      <c r="F6245" s="6">
        <v>0</v>
      </c>
      <c r="G6245" s="5"/>
      <c r="H6245" s="31">
        <f>D6245-F6245</f>
        <v>8327</v>
      </c>
      <c r="I6245" s="31">
        <f>+I6244+G6245-H6245</f>
        <v>3388320.2255000025</v>
      </c>
      <c r="J6245" s="8" t="s">
        <v>5695</v>
      </c>
      <c r="K6245" s="77"/>
    </row>
    <row r="6246" spans="1:11" x14ac:dyDescent="0.2">
      <c r="A6246" s="53">
        <v>44228</v>
      </c>
      <c r="B6246" s="7">
        <v>22736663718</v>
      </c>
      <c r="C6246" s="8" t="s">
        <v>5723</v>
      </c>
      <c r="D6246" s="6">
        <v>18000</v>
      </c>
      <c r="E6246" s="6">
        <v>18000</v>
      </c>
      <c r="F6246" s="6">
        <v>0</v>
      </c>
      <c r="G6246" s="5"/>
      <c r="H6246" s="31">
        <f>D6246-F6246</f>
        <v>18000</v>
      </c>
      <c r="I6246" s="31">
        <f>+I6245+G6246-H6246</f>
        <v>3370320.2255000025</v>
      </c>
      <c r="J6246" s="8" t="s">
        <v>5695</v>
      </c>
      <c r="K6246" s="77"/>
    </row>
    <row r="6247" spans="1:11" x14ac:dyDescent="0.2">
      <c r="A6247" s="53">
        <v>44228</v>
      </c>
      <c r="B6247" s="7">
        <v>22737068000</v>
      </c>
      <c r="C6247" s="8" t="s">
        <v>5722</v>
      </c>
      <c r="D6247" s="6">
        <v>980</v>
      </c>
      <c r="E6247" s="5">
        <v>830.51</v>
      </c>
      <c r="F6247" s="6">
        <f>E6247*0.05</f>
        <v>41.525500000000001</v>
      </c>
      <c r="G6247" s="5"/>
      <c r="H6247" s="31">
        <f>D6247-F6247</f>
        <v>938.47450000000003</v>
      </c>
      <c r="I6247" s="31">
        <f>+I6246+G6247-H6247</f>
        <v>3369381.7510000025</v>
      </c>
      <c r="J6247" s="8" t="s">
        <v>5721</v>
      </c>
      <c r="K6247" s="77"/>
    </row>
    <row r="6248" spans="1:11" x14ac:dyDescent="0.2">
      <c r="A6248" s="53">
        <v>44228</v>
      </c>
      <c r="B6248" s="7">
        <v>22737275419</v>
      </c>
      <c r="C6248" s="8" t="s">
        <v>3017</v>
      </c>
      <c r="D6248" s="31">
        <v>99240.804000000004</v>
      </c>
      <c r="E6248" s="5">
        <v>95263.7</v>
      </c>
      <c r="F6248" s="5">
        <v>4568.75</v>
      </c>
      <c r="G6248" s="5"/>
      <c r="H6248" s="31">
        <f>D6248-F6248</f>
        <v>94672.054000000004</v>
      </c>
      <c r="I6248" s="31">
        <f>+I6247+G6248-H6248</f>
        <v>3274709.6970000025</v>
      </c>
      <c r="J6248" s="8" t="s">
        <v>5720</v>
      </c>
      <c r="K6248" s="77"/>
    </row>
    <row r="6249" spans="1:11" x14ac:dyDescent="0.2">
      <c r="A6249" s="53">
        <v>44228</v>
      </c>
      <c r="B6249" s="7">
        <v>22737541278</v>
      </c>
      <c r="C6249" s="8" t="s">
        <v>71</v>
      </c>
      <c r="D6249" s="5">
        <v>303049.5</v>
      </c>
      <c r="E6249" s="5">
        <v>302584.32000000001</v>
      </c>
      <c r="F6249" s="5">
        <f>E6249*0.05</f>
        <v>15129.216</v>
      </c>
      <c r="G6249" s="5"/>
      <c r="H6249" s="31">
        <f>D6249-F6249</f>
        <v>287920.28399999999</v>
      </c>
      <c r="I6249" s="31">
        <f>+I6248+G6249-H6249</f>
        <v>2986789.4130000025</v>
      </c>
      <c r="J6249" s="8" t="s">
        <v>5719</v>
      </c>
      <c r="K6249" s="77"/>
    </row>
    <row r="6250" spans="1:11" x14ac:dyDescent="0.2">
      <c r="A6250" s="53">
        <v>44228</v>
      </c>
      <c r="B6250" s="7">
        <v>10040</v>
      </c>
      <c r="C6250" s="8" t="s">
        <v>4715</v>
      </c>
      <c r="D6250" s="5">
        <v>15000</v>
      </c>
      <c r="E6250" s="5">
        <v>15000</v>
      </c>
      <c r="F6250" s="5">
        <v>0</v>
      </c>
      <c r="G6250" s="5"/>
      <c r="H6250" s="31">
        <f>D6250-F6250</f>
        <v>15000</v>
      </c>
      <c r="I6250" s="31">
        <f>+I6249+G6250-H6250</f>
        <v>2971789.4130000025</v>
      </c>
      <c r="J6250" s="8" t="s">
        <v>5718</v>
      </c>
      <c r="K6250" s="77"/>
    </row>
    <row r="6251" spans="1:11" x14ac:dyDescent="0.2">
      <c r="A6251" s="53">
        <v>44228</v>
      </c>
      <c r="B6251" s="7">
        <v>10041</v>
      </c>
      <c r="C6251" s="8" t="s">
        <v>729</v>
      </c>
      <c r="D6251" s="5">
        <v>0</v>
      </c>
      <c r="E6251" s="5">
        <v>0</v>
      </c>
      <c r="F6251" s="5">
        <v>0</v>
      </c>
      <c r="G6251" s="5"/>
      <c r="H6251" s="31">
        <f>D6251-F6251</f>
        <v>0</v>
      </c>
      <c r="I6251" s="31">
        <f>+I6250+G6251-H6251</f>
        <v>2971789.4130000025</v>
      </c>
      <c r="J6251" s="8" t="s">
        <v>729</v>
      </c>
      <c r="K6251" s="77"/>
    </row>
    <row r="6252" spans="1:11" x14ac:dyDescent="0.2">
      <c r="A6252" s="53">
        <v>44228</v>
      </c>
      <c r="B6252" s="7">
        <v>10042</v>
      </c>
      <c r="C6252" s="8" t="s">
        <v>5717</v>
      </c>
      <c r="D6252" s="5">
        <v>30000</v>
      </c>
      <c r="E6252" s="5">
        <v>30000</v>
      </c>
      <c r="F6252" s="5">
        <f>E6252*0.1</f>
        <v>3000</v>
      </c>
      <c r="G6252" s="5"/>
      <c r="H6252" s="31">
        <f>D6252-F6252</f>
        <v>27000</v>
      </c>
      <c r="I6252" s="31">
        <f>+I6251+G6252-H6252</f>
        <v>2944789.4130000025</v>
      </c>
      <c r="J6252" s="8" t="s">
        <v>5716</v>
      </c>
      <c r="K6252" s="77"/>
    </row>
    <row r="6253" spans="1:11" x14ac:dyDescent="0.2">
      <c r="A6253" s="53">
        <v>44228</v>
      </c>
      <c r="B6253" s="7">
        <v>10043</v>
      </c>
      <c r="C6253" s="8" t="s">
        <v>5555</v>
      </c>
      <c r="D6253" s="5">
        <v>30000</v>
      </c>
      <c r="E6253" s="5">
        <v>30000</v>
      </c>
      <c r="F6253" s="5">
        <f>E6253*0.1</f>
        <v>3000</v>
      </c>
      <c r="G6253" s="5"/>
      <c r="H6253" s="31">
        <f>D6253-F6253</f>
        <v>27000</v>
      </c>
      <c r="I6253" s="31">
        <f>+I6252+G6253-H6253</f>
        <v>2917789.4130000025</v>
      </c>
      <c r="J6253" s="8" t="s">
        <v>5716</v>
      </c>
      <c r="K6253" s="77"/>
    </row>
    <row r="6254" spans="1:11" x14ac:dyDescent="0.2">
      <c r="A6254" s="53">
        <v>44229</v>
      </c>
      <c r="B6254" s="7">
        <v>10044</v>
      </c>
      <c r="C6254" s="8" t="s">
        <v>5715</v>
      </c>
      <c r="D6254" s="5">
        <v>8327</v>
      </c>
      <c r="E6254" s="5">
        <v>8327</v>
      </c>
      <c r="F6254" s="5">
        <v>0</v>
      </c>
      <c r="G6254" s="5"/>
      <c r="H6254" s="31">
        <f>D6254-F6254</f>
        <v>8327</v>
      </c>
      <c r="I6254" s="31">
        <f>+I6253+G6254-H6254</f>
        <v>2909462.4130000025</v>
      </c>
      <c r="J6254" s="8" t="s">
        <v>5695</v>
      </c>
      <c r="K6254" s="77"/>
    </row>
    <row r="6255" spans="1:11" x14ac:dyDescent="0.2">
      <c r="A6255" s="53">
        <v>44229</v>
      </c>
      <c r="B6255" s="7">
        <v>10045</v>
      </c>
      <c r="C6255" s="8" t="s">
        <v>5447</v>
      </c>
      <c r="D6255" s="5">
        <v>16911</v>
      </c>
      <c r="E6255" s="5">
        <v>16911</v>
      </c>
      <c r="F6255" s="5">
        <v>0</v>
      </c>
      <c r="G6255" s="5"/>
      <c r="H6255" s="31">
        <f>D6255-F6255</f>
        <v>16911</v>
      </c>
      <c r="I6255" s="31">
        <f>+I6254+G6255-H6255</f>
        <v>2892551.4130000025</v>
      </c>
      <c r="J6255" s="8" t="s">
        <v>5695</v>
      </c>
      <c r="K6255" s="77"/>
    </row>
    <row r="6256" spans="1:11" x14ac:dyDescent="0.2">
      <c r="A6256" s="53">
        <v>44229</v>
      </c>
      <c r="B6256" s="7">
        <v>22745879745</v>
      </c>
      <c r="C6256" s="8" t="s">
        <v>74</v>
      </c>
      <c r="D6256" s="31">
        <v>254755.204</v>
      </c>
      <c r="E6256" s="5">
        <v>249870</v>
      </c>
      <c r="F6256" s="5">
        <f>E6256*0.05</f>
        <v>12493.5</v>
      </c>
      <c r="G6256" s="5"/>
      <c r="H6256" s="31">
        <f>D6256-F6256</f>
        <v>242261.704</v>
      </c>
      <c r="I6256" s="31">
        <f>+I6255+G6256-H6256</f>
        <v>2650289.7090000026</v>
      </c>
      <c r="J6256" s="8" t="s">
        <v>5714</v>
      </c>
      <c r="K6256" s="77"/>
    </row>
    <row r="6257" spans="1:11" x14ac:dyDescent="0.2">
      <c r="A6257" s="53">
        <v>44230</v>
      </c>
      <c r="B6257" s="7">
        <v>22751451489</v>
      </c>
      <c r="C6257" s="8" t="s">
        <v>5713</v>
      </c>
      <c r="D6257" s="5">
        <v>10667.6</v>
      </c>
      <c r="E6257" s="5">
        <v>10667.6</v>
      </c>
      <c r="F6257" s="5">
        <f>E6257*0</f>
        <v>0</v>
      </c>
      <c r="G6257" s="5"/>
      <c r="H6257" s="31">
        <f>D6257-F6257</f>
        <v>10667.6</v>
      </c>
      <c r="I6257" s="31">
        <f>+I6256+G6257-H6257</f>
        <v>2639622.1090000025</v>
      </c>
      <c r="J6257" s="8" t="s">
        <v>5560</v>
      </c>
      <c r="K6257" s="77"/>
    </row>
    <row r="6258" spans="1:11" x14ac:dyDescent="0.2">
      <c r="A6258" s="53">
        <v>44230</v>
      </c>
      <c r="B6258" s="7">
        <v>22751520124</v>
      </c>
      <c r="C6258" s="8" t="s">
        <v>5712</v>
      </c>
      <c r="D6258" s="5">
        <v>2065</v>
      </c>
      <c r="E6258" s="5">
        <v>2065</v>
      </c>
      <c r="F6258" s="5">
        <f>E6258*0</f>
        <v>0</v>
      </c>
      <c r="G6258" s="5"/>
      <c r="H6258" s="31">
        <f>D6258-F6258</f>
        <v>2065</v>
      </c>
      <c r="I6258" s="31">
        <f>+I6257+G6258-H6258</f>
        <v>2637557.1090000025</v>
      </c>
      <c r="J6258" s="8" t="s">
        <v>5711</v>
      </c>
      <c r="K6258" s="77"/>
    </row>
    <row r="6259" spans="1:11" x14ac:dyDescent="0.2">
      <c r="A6259" s="53">
        <v>44230</v>
      </c>
      <c r="B6259" s="7">
        <v>45240000015</v>
      </c>
      <c r="C6259" s="8" t="s">
        <v>4961</v>
      </c>
      <c r="D6259" s="5">
        <v>34550</v>
      </c>
      <c r="E6259" s="5">
        <v>34550</v>
      </c>
      <c r="F6259" s="5">
        <f>E6259*0</f>
        <v>0</v>
      </c>
      <c r="G6259" s="5"/>
      <c r="H6259" s="31">
        <f>D6259-F6259</f>
        <v>34550</v>
      </c>
      <c r="I6259" s="31">
        <f>+I6258+G6259-H6259</f>
        <v>2603007.1090000025</v>
      </c>
      <c r="J6259" s="8" t="s">
        <v>4961</v>
      </c>
      <c r="K6259" s="77"/>
    </row>
    <row r="6260" spans="1:11" x14ac:dyDescent="0.2">
      <c r="A6260" s="53">
        <v>44230</v>
      </c>
      <c r="B6260" s="7">
        <v>10046</v>
      </c>
      <c r="C6260" s="8" t="s">
        <v>5710</v>
      </c>
      <c r="D6260" s="5">
        <v>1000</v>
      </c>
      <c r="E6260" s="5">
        <v>1000</v>
      </c>
      <c r="F6260" s="5">
        <f>E6260*0</f>
        <v>0</v>
      </c>
      <c r="G6260" s="5"/>
      <c r="H6260" s="31">
        <f>D6260-F6260</f>
        <v>1000</v>
      </c>
      <c r="I6260" s="31">
        <f>+I6259+G6260-H6260</f>
        <v>2602007.1090000025</v>
      </c>
      <c r="J6260" s="8" t="s">
        <v>5687</v>
      </c>
      <c r="K6260" s="77"/>
    </row>
    <row r="6261" spans="1:11" x14ac:dyDescent="0.2">
      <c r="A6261" s="53">
        <v>44230</v>
      </c>
      <c r="B6261" s="7">
        <v>10047</v>
      </c>
      <c r="C6261" s="8" t="s">
        <v>5709</v>
      </c>
      <c r="D6261" s="5">
        <v>1000</v>
      </c>
      <c r="E6261" s="5">
        <v>1000</v>
      </c>
      <c r="F6261" s="5">
        <f>E6261*0</f>
        <v>0</v>
      </c>
      <c r="G6261" s="5"/>
      <c r="H6261" s="31">
        <f>D6261-F6261</f>
        <v>1000</v>
      </c>
      <c r="I6261" s="31">
        <f>+I6260+G6261-H6261</f>
        <v>2601007.1090000025</v>
      </c>
      <c r="J6261" s="8" t="s">
        <v>5687</v>
      </c>
      <c r="K6261" s="77"/>
    </row>
    <row r="6262" spans="1:11" x14ac:dyDescent="0.2">
      <c r="A6262" s="53">
        <v>44230</v>
      </c>
      <c r="B6262" s="7">
        <v>10048</v>
      </c>
      <c r="C6262" s="8" t="s">
        <v>5708</v>
      </c>
      <c r="D6262" s="5">
        <v>1000</v>
      </c>
      <c r="E6262" s="5">
        <v>1000</v>
      </c>
      <c r="F6262" s="5">
        <f>E6262*0</f>
        <v>0</v>
      </c>
      <c r="G6262" s="5"/>
      <c r="H6262" s="31">
        <f>D6262-F6262</f>
        <v>1000</v>
      </c>
      <c r="I6262" s="31">
        <f>+I6261+G6262-H6262</f>
        <v>2600007.1090000025</v>
      </c>
      <c r="J6262" s="8" t="s">
        <v>5687</v>
      </c>
      <c r="K6262" s="77"/>
    </row>
    <row r="6263" spans="1:11" x14ac:dyDescent="0.2">
      <c r="A6263" s="53">
        <v>44230</v>
      </c>
      <c r="B6263" s="7">
        <v>10049</v>
      </c>
      <c r="C6263" s="8" t="s">
        <v>5707</v>
      </c>
      <c r="D6263" s="31">
        <v>1000</v>
      </c>
      <c r="E6263" s="31">
        <v>1000</v>
      </c>
      <c r="F6263" s="31">
        <f>E6263*0</f>
        <v>0</v>
      </c>
      <c r="G6263" s="31"/>
      <c r="H6263" s="31">
        <f>D6263-F6263</f>
        <v>1000</v>
      </c>
      <c r="I6263" s="31">
        <f>+I6262+G6263-H6263</f>
        <v>2599007.1090000025</v>
      </c>
      <c r="J6263" s="8" t="s">
        <v>5687</v>
      </c>
      <c r="K6263" s="77" t="s">
        <v>5606</v>
      </c>
    </row>
    <row r="6264" spans="1:11" x14ac:dyDescent="0.2">
      <c r="A6264" s="53">
        <v>44230</v>
      </c>
      <c r="B6264" s="7">
        <v>10050</v>
      </c>
      <c r="C6264" s="8" t="s">
        <v>5218</v>
      </c>
      <c r="D6264" s="5">
        <v>1000</v>
      </c>
      <c r="E6264" s="5">
        <v>1000</v>
      </c>
      <c r="F6264" s="5">
        <f>E6264*0</f>
        <v>0</v>
      </c>
      <c r="G6264" s="5"/>
      <c r="H6264" s="31">
        <f>D6264-F6264</f>
        <v>1000</v>
      </c>
      <c r="I6264" s="31">
        <f>+I6263+G6264-H6264</f>
        <v>2598007.1090000025</v>
      </c>
      <c r="J6264" s="8" t="s">
        <v>5687</v>
      </c>
      <c r="K6264" s="77"/>
    </row>
    <row r="6265" spans="1:11" x14ac:dyDescent="0.2">
      <c r="A6265" s="53">
        <v>44230</v>
      </c>
      <c r="B6265" s="7">
        <v>10051</v>
      </c>
      <c r="C6265" s="8" t="s">
        <v>5706</v>
      </c>
      <c r="D6265" s="5">
        <v>1000</v>
      </c>
      <c r="E6265" s="5">
        <v>1000</v>
      </c>
      <c r="F6265" s="5">
        <f>E6265*0</f>
        <v>0</v>
      </c>
      <c r="G6265" s="5"/>
      <c r="H6265" s="31">
        <f>D6265-F6265</f>
        <v>1000</v>
      </c>
      <c r="I6265" s="31">
        <f>+I6264+G6265-H6265</f>
        <v>2597007.1090000025</v>
      </c>
      <c r="J6265" s="8" t="s">
        <v>5687</v>
      </c>
      <c r="K6265" s="77"/>
    </row>
    <row r="6266" spans="1:11" x14ac:dyDescent="0.2">
      <c r="A6266" s="53">
        <v>44230</v>
      </c>
      <c r="B6266" s="7">
        <v>10052</v>
      </c>
      <c r="C6266" s="8" t="s">
        <v>729</v>
      </c>
      <c r="D6266" s="5">
        <v>0</v>
      </c>
      <c r="E6266" s="5">
        <v>0</v>
      </c>
      <c r="F6266" s="5">
        <f>E6266*0</f>
        <v>0</v>
      </c>
      <c r="G6266" s="5"/>
      <c r="H6266" s="31">
        <f>D6266-F6266</f>
        <v>0</v>
      </c>
      <c r="I6266" s="31">
        <f>+I6265+G6266-H6266</f>
        <v>2597007.1090000025</v>
      </c>
      <c r="J6266" s="8" t="s">
        <v>729</v>
      </c>
      <c r="K6266" s="77"/>
    </row>
    <row r="6267" spans="1:11" x14ac:dyDescent="0.2">
      <c r="A6267" s="53">
        <v>44230</v>
      </c>
      <c r="B6267" s="7">
        <v>10053</v>
      </c>
      <c r="C6267" s="8" t="s">
        <v>5705</v>
      </c>
      <c r="D6267" s="5">
        <v>1000</v>
      </c>
      <c r="E6267" s="5">
        <v>1000</v>
      </c>
      <c r="F6267" s="5">
        <f>E6267*0</f>
        <v>0</v>
      </c>
      <c r="G6267" s="5"/>
      <c r="H6267" s="31">
        <f>D6267-F6267</f>
        <v>1000</v>
      </c>
      <c r="I6267" s="31">
        <f>+I6266+G6267-H6267</f>
        <v>2596007.1090000025</v>
      </c>
      <c r="J6267" s="8" t="s">
        <v>5687</v>
      </c>
      <c r="K6267" s="77"/>
    </row>
    <row r="6268" spans="1:11" x14ac:dyDescent="0.2">
      <c r="A6268" s="53">
        <v>44230</v>
      </c>
      <c r="B6268" s="7">
        <v>10054</v>
      </c>
      <c r="C6268" s="8" t="s">
        <v>5704</v>
      </c>
      <c r="D6268" s="5">
        <v>1000</v>
      </c>
      <c r="E6268" s="5">
        <v>1000</v>
      </c>
      <c r="F6268" s="5">
        <f>E6268*0</f>
        <v>0</v>
      </c>
      <c r="G6268" s="5"/>
      <c r="H6268" s="31">
        <f>D6268-F6268</f>
        <v>1000</v>
      </c>
      <c r="I6268" s="31">
        <f>+I6267+G6268-H6268</f>
        <v>2595007.1090000025</v>
      </c>
      <c r="J6268" s="8" t="s">
        <v>5687</v>
      </c>
      <c r="K6268" s="77"/>
    </row>
    <row r="6269" spans="1:11" x14ac:dyDescent="0.2">
      <c r="A6269" s="53">
        <v>44230</v>
      </c>
      <c r="B6269" s="7">
        <v>10055</v>
      </c>
      <c r="C6269" s="8" t="s">
        <v>5703</v>
      </c>
      <c r="D6269" s="5">
        <v>1000</v>
      </c>
      <c r="E6269" s="5">
        <v>1000</v>
      </c>
      <c r="F6269" s="5">
        <f>E6269*0</f>
        <v>0</v>
      </c>
      <c r="G6269" s="5"/>
      <c r="H6269" s="31">
        <f>D6269-F6269</f>
        <v>1000</v>
      </c>
      <c r="I6269" s="31">
        <f>+I6268+G6269-H6269</f>
        <v>2594007.1090000025</v>
      </c>
      <c r="J6269" s="8" t="s">
        <v>5687</v>
      </c>
      <c r="K6269" s="77"/>
    </row>
    <row r="6270" spans="1:11" x14ac:dyDescent="0.2">
      <c r="A6270" s="53">
        <v>44230</v>
      </c>
      <c r="B6270" s="7">
        <v>10056</v>
      </c>
      <c r="C6270" s="8" t="s">
        <v>729</v>
      </c>
      <c r="D6270" s="5">
        <v>0</v>
      </c>
      <c r="E6270" s="5">
        <v>0</v>
      </c>
      <c r="F6270" s="5">
        <f>E6270*0</f>
        <v>0</v>
      </c>
      <c r="G6270" s="5"/>
      <c r="H6270" s="31">
        <f>D6270-F6270</f>
        <v>0</v>
      </c>
      <c r="I6270" s="31">
        <f>+I6269+G6270-H6270</f>
        <v>2594007.1090000025</v>
      </c>
      <c r="J6270" s="8" t="s">
        <v>729</v>
      </c>
      <c r="K6270" s="77"/>
    </row>
    <row r="6271" spans="1:11" x14ac:dyDescent="0.2">
      <c r="A6271" s="53">
        <v>44230</v>
      </c>
      <c r="B6271" s="7">
        <v>10057</v>
      </c>
      <c r="C6271" s="8" t="s">
        <v>5702</v>
      </c>
      <c r="D6271" s="5">
        <v>8000</v>
      </c>
      <c r="E6271" s="5">
        <v>8000</v>
      </c>
      <c r="F6271" s="5">
        <f>E6271*0</f>
        <v>0</v>
      </c>
      <c r="G6271" s="5"/>
      <c r="H6271" s="31">
        <f>D6271-F6271</f>
        <v>8000</v>
      </c>
      <c r="I6271" s="31">
        <f>+I6270+G6271-H6271</f>
        <v>2586007.1090000025</v>
      </c>
      <c r="J6271" s="8" t="s">
        <v>5687</v>
      </c>
      <c r="K6271" s="77"/>
    </row>
    <row r="6272" spans="1:11" x14ac:dyDescent="0.2">
      <c r="A6272" s="53">
        <v>44230</v>
      </c>
      <c r="B6272" s="7">
        <v>10058</v>
      </c>
      <c r="C6272" s="8" t="s">
        <v>5701</v>
      </c>
      <c r="D6272" s="5">
        <v>9000</v>
      </c>
      <c r="E6272" s="5">
        <v>9000</v>
      </c>
      <c r="F6272" s="5">
        <f>E6272*0</f>
        <v>0</v>
      </c>
      <c r="G6272" s="5"/>
      <c r="H6272" s="31">
        <f>D6272-F6272</f>
        <v>9000</v>
      </c>
      <c r="I6272" s="31">
        <f>+I6271+G6272-H6272</f>
        <v>2577007.1090000025</v>
      </c>
      <c r="J6272" s="8" t="s">
        <v>5687</v>
      </c>
      <c r="K6272" s="77"/>
    </row>
    <row r="6273" spans="1:11" x14ac:dyDescent="0.2">
      <c r="A6273" s="53">
        <v>44230</v>
      </c>
      <c r="B6273" s="7">
        <v>10059</v>
      </c>
      <c r="C6273" s="8" t="s">
        <v>5700</v>
      </c>
      <c r="D6273" s="31">
        <v>1000</v>
      </c>
      <c r="E6273" s="31">
        <v>1000</v>
      </c>
      <c r="F6273" s="31">
        <f>E6273*0</f>
        <v>0</v>
      </c>
      <c r="G6273" s="31"/>
      <c r="H6273" s="31">
        <f>D6273-F6273</f>
        <v>1000</v>
      </c>
      <c r="I6273" s="31">
        <f>+I6272+G6273-H6273</f>
        <v>2576007.1090000025</v>
      </c>
      <c r="J6273" s="8" t="s">
        <v>5687</v>
      </c>
      <c r="K6273" s="77" t="s">
        <v>5606</v>
      </c>
    </row>
    <row r="6274" spans="1:11" x14ac:dyDescent="0.2">
      <c r="A6274" s="53">
        <v>44230</v>
      </c>
      <c r="B6274" s="7">
        <v>10060</v>
      </c>
      <c r="C6274" s="8" t="s">
        <v>5699</v>
      </c>
      <c r="D6274" s="31">
        <v>1000</v>
      </c>
      <c r="E6274" s="31">
        <v>1000</v>
      </c>
      <c r="F6274" s="31">
        <f>E6274*0</f>
        <v>0</v>
      </c>
      <c r="G6274" s="31"/>
      <c r="H6274" s="31">
        <f>D6274-F6274</f>
        <v>1000</v>
      </c>
      <c r="I6274" s="31">
        <f>+I6273+G6274-H6274</f>
        <v>2575007.1090000025</v>
      </c>
      <c r="J6274" s="8" t="s">
        <v>5687</v>
      </c>
      <c r="K6274" s="77" t="s">
        <v>5606</v>
      </c>
    </row>
    <row r="6275" spans="1:11" x14ac:dyDescent="0.2">
      <c r="A6275" s="53">
        <v>44230</v>
      </c>
      <c r="B6275" s="7">
        <v>10061</v>
      </c>
      <c r="C6275" s="8" t="s">
        <v>5698</v>
      </c>
      <c r="D6275" s="31">
        <v>2000</v>
      </c>
      <c r="E6275" s="31">
        <v>2000</v>
      </c>
      <c r="F6275" s="31">
        <f>E6275*0</f>
        <v>0</v>
      </c>
      <c r="G6275" s="31"/>
      <c r="H6275" s="31">
        <f>D6275-F6275</f>
        <v>2000</v>
      </c>
      <c r="I6275" s="31">
        <f>+I6274+G6275-H6275</f>
        <v>2573007.1090000025</v>
      </c>
      <c r="J6275" s="8" t="s">
        <v>5687</v>
      </c>
      <c r="K6275" s="77" t="s">
        <v>5606</v>
      </c>
    </row>
    <row r="6276" spans="1:11" x14ac:dyDescent="0.2">
      <c r="A6276" s="53">
        <v>44231</v>
      </c>
      <c r="B6276" s="7">
        <v>22761864952</v>
      </c>
      <c r="C6276" s="8" t="s">
        <v>5553</v>
      </c>
      <c r="D6276" s="5">
        <v>10218.65</v>
      </c>
      <c r="E6276" s="5">
        <v>10218.65</v>
      </c>
      <c r="F6276" s="5">
        <v>0</v>
      </c>
      <c r="G6276" s="5"/>
      <c r="H6276" s="31">
        <f>D6276-F6276</f>
        <v>10218.65</v>
      </c>
      <c r="I6276" s="31">
        <f>+I6275+G6276-H6276</f>
        <v>2562788.4590000026</v>
      </c>
      <c r="J6276" s="8" t="s">
        <v>5697</v>
      </c>
      <c r="K6276" s="77"/>
    </row>
    <row r="6277" spans="1:11" x14ac:dyDescent="0.2">
      <c r="A6277" s="53">
        <v>44231</v>
      </c>
      <c r="B6277" s="7">
        <v>22761942501</v>
      </c>
      <c r="C6277" s="8" t="s">
        <v>1450</v>
      </c>
      <c r="D6277" s="5">
        <v>1064.94</v>
      </c>
      <c r="E6277" s="5">
        <v>1064.94</v>
      </c>
      <c r="F6277" s="5">
        <v>0</v>
      </c>
      <c r="G6277" s="5"/>
      <c r="H6277" s="31">
        <f>D6277-F6277</f>
        <v>1064.94</v>
      </c>
      <c r="I6277" s="31">
        <f>+I6276+G6277-H6277</f>
        <v>2561723.5190000026</v>
      </c>
      <c r="J6277" s="8" t="s">
        <v>5696</v>
      </c>
      <c r="K6277" s="77"/>
    </row>
    <row r="6278" spans="1:11" x14ac:dyDescent="0.2">
      <c r="A6278" s="53">
        <v>44231</v>
      </c>
      <c r="B6278" s="7">
        <v>27762039586</v>
      </c>
      <c r="C6278" s="8" t="s">
        <v>5614</v>
      </c>
      <c r="D6278" s="5">
        <v>8327</v>
      </c>
      <c r="E6278" s="5">
        <v>8327</v>
      </c>
      <c r="F6278" s="5">
        <v>0</v>
      </c>
      <c r="G6278" s="5"/>
      <c r="H6278" s="31">
        <f>D6278-F6278</f>
        <v>8327</v>
      </c>
      <c r="I6278" s="31">
        <f>+I6277+G6278-H6278</f>
        <v>2553396.5190000026</v>
      </c>
      <c r="J6278" s="8" t="s">
        <v>5695</v>
      </c>
      <c r="K6278" s="77"/>
    </row>
    <row r="6279" spans="1:11" x14ac:dyDescent="0.2">
      <c r="A6279" s="53">
        <v>44231</v>
      </c>
      <c r="B6279" s="7">
        <v>22762266966</v>
      </c>
      <c r="C6279" s="8" t="s">
        <v>442</v>
      </c>
      <c r="D6279" s="5">
        <v>4602</v>
      </c>
      <c r="E6279" s="5">
        <v>3900</v>
      </c>
      <c r="F6279" s="5">
        <f>E6279*0.05</f>
        <v>195</v>
      </c>
      <c r="G6279" s="5"/>
      <c r="H6279" s="31">
        <f>D6279-F6279</f>
        <v>4407</v>
      </c>
      <c r="I6279" s="31">
        <f>+I6278+G6279-H6279</f>
        <v>2548989.5190000026</v>
      </c>
      <c r="J6279" s="8" t="s">
        <v>5694</v>
      </c>
      <c r="K6279" s="77"/>
    </row>
    <row r="6280" spans="1:11" x14ac:dyDescent="0.2">
      <c r="A6280" s="53">
        <v>44231</v>
      </c>
      <c r="B6280" s="7">
        <v>45240000071</v>
      </c>
      <c r="C6280" s="8" t="s">
        <v>5687</v>
      </c>
      <c r="D6280" s="5">
        <v>195100</v>
      </c>
      <c r="E6280" s="5">
        <v>195100</v>
      </c>
      <c r="F6280" s="5">
        <v>0</v>
      </c>
      <c r="G6280" s="5"/>
      <c r="H6280" s="31">
        <f>D6280-F6280</f>
        <v>195100</v>
      </c>
      <c r="I6280" s="31">
        <f>+I6279+G6280-H6280</f>
        <v>2353889.5190000026</v>
      </c>
      <c r="J6280" s="8" t="s">
        <v>5687</v>
      </c>
      <c r="K6280" s="77"/>
    </row>
    <row r="6281" spans="1:11" x14ac:dyDescent="0.2">
      <c r="A6281" s="53">
        <v>44231</v>
      </c>
      <c r="B6281" s="7">
        <v>45240000087</v>
      </c>
      <c r="C6281" s="8" t="s">
        <v>5687</v>
      </c>
      <c r="D6281" s="5">
        <v>162200</v>
      </c>
      <c r="E6281" s="5">
        <v>162200</v>
      </c>
      <c r="F6281" s="5">
        <v>0</v>
      </c>
      <c r="G6281" s="5"/>
      <c r="H6281" s="31">
        <f>D6281-F6281</f>
        <v>162200</v>
      </c>
      <c r="I6281" s="31">
        <f>+I6280+G6281-H6281</f>
        <v>2191689.5190000026</v>
      </c>
      <c r="J6281" s="3" t="s">
        <v>5687</v>
      </c>
      <c r="K6281" s="77"/>
    </row>
    <row r="6282" spans="1:11" x14ac:dyDescent="0.2">
      <c r="A6282" s="85">
        <v>44231</v>
      </c>
      <c r="B6282" s="84">
        <v>45240000075</v>
      </c>
      <c r="C6282" s="83" t="s">
        <v>5687</v>
      </c>
      <c r="D6282" s="82">
        <v>202300</v>
      </c>
      <c r="E6282" s="82">
        <v>202300</v>
      </c>
      <c r="F6282" s="82">
        <v>0</v>
      </c>
      <c r="G6282" s="5"/>
      <c r="H6282" s="31">
        <f>D6282-F6282</f>
        <v>202300</v>
      </c>
      <c r="I6282" s="31">
        <f>+I6281+G6282-H6282</f>
        <v>1989389.5190000026</v>
      </c>
      <c r="J6282" s="81" t="s">
        <v>5687</v>
      </c>
      <c r="K6282" s="77"/>
    </row>
    <row r="6283" spans="1:11" x14ac:dyDescent="0.2">
      <c r="A6283" s="53">
        <v>44231</v>
      </c>
      <c r="B6283" s="7">
        <v>45240000043</v>
      </c>
      <c r="C6283" s="8" t="s">
        <v>5687</v>
      </c>
      <c r="D6283" s="5">
        <v>165000</v>
      </c>
      <c r="E6283" s="5">
        <v>65000</v>
      </c>
      <c r="F6283" s="5">
        <v>0</v>
      </c>
      <c r="G6283" s="5"/>
      <c r="H6283" s="31">
        <f>D6283-F6283</f>
        <v>165000</v>
      </c>
      <c r="I6283" s="31">
        <f>+I6282+G6283-H6283</f>
        <v>1824389.5190000026</v>
      </c>
      <c r="J6283" s="8" t="s">
        <v>5687</v>
      </c>
      <c r="K6283" s="34"/>
    </row>
    <row r="6284" spans="1:11" x14ac:dyDescent="0.2">
      <c r="A6284" s="53">
        <v>44232</v>
      </c>
      <c r="B6284" s="7">
        <v>22769434608</v>
      </c>
      <c r="C6284" s="8" t="s">
        <v>3013</v>
      </c>
      <c r="D6284" s="5">
        <v>52073.8</v>
      </c>
      <c r="E6284" s="5">
        <v>52073.8</v>
      </c>
      <c r="F6284" s="5">
        <f>E6284*0.05</f>
        <v>2603.6900000000005</v>
      </c>
      <c r="G6284" s="5"/>
      <c r="H6284" s="31">
        <f>D6284-F6284</f>
        <v>49470.11</v>
      </c>
      <c r="I6284" s="31">
        <f>+I6283+G6284-H6284</f>
        <v>1774919.4090000025</v>
      </c>
      <c r="J6284" s="8" t="s">
        <v>5693</v>
      </c>
      <c r="K6284" s="34"/>
    </row>
    <row r="6285" spans="1:11" x14ac:dyDescent="0.2">
      <c r="A6285" s="53">
        <v>44232</v>
      </c>
      <c r="B6285" s="7">
        <v>45240000009</v>
      </c>
      <c r="C6285" s="8" t="s">
        <v>5653</v>
      </c>
      <c r="D6285" s="5">
        <v>7600</v>
      </c>
      <c r="E6285" s="5">
        <v>7600</v>
      </c>
      <c r="F6285" s="5">
        <f>E6285*0</f>
        <v>0</v>
      </c>
      <c r="G6285" s="5"/>
      <c r="H6285" s="31">
        <f>D6285-F6285</f>
        <v>7600</v>
      </c>
      <c r="I6285" s="31">
        <f>+I6284+G6285-H6285</f>
        <v>1767319.4090000025</v>
      </c>
      <c r="J6285" s="8" t="s">
        <v>5687</v>
      </c>
      <c r="K6285" s="3"/>
    </row>
    <row r="6286" spans="1:11" x14ac:dyDescent="0.2">
      <c r="A6286" s="53">
        <v>44232</v>
      </c>
      <c r="B6286" s="3">
        <v>22771213652</v>
      </c>
      <c r="C6286" s="8" t="s">
        <v>5550</v>
      </c>
      <c r="D6286" s="31">
        <v>43795.13</v>
      </c>
      <c r="E6286" s="5">
        <v>43667.26</v>
      </c>
      <c r="F6286" s="31">
        <f>E6286*0.05</f>
        <v>2183.3630000000003</v>
      </c>
      <c r="G6286" s="5"/>
      <c r="H6286" s="31">
        <f>D6286-F6286</f>
        <v>41611.767</v>
      </c>
      <c r="I6286" s="31">
        <f>+I6285+G6286-H6286</f>
        <v>1725707.6420000026</v>
      </c>
      <c r="J6286" s="8" t="s">
        <v>4801</v>
      </c>
      <c r="K6286" s="3"/>
    </row>
    <row r="6287" spans="1:11" x14ac:dyDescent="0.2">
      <c r="A6287" s="53">
        <v>44232</v>
      </c>
      <c r="B6287" s="7">
        <v>10062</v>
      </c>
      <c r="C6287" s="8" t="s">
        <v>729</v>
      </c>
      <c r="D6287" s="31">
        <v>0</v>
      </c>
      <c r="E6287" s="5">
        <v>0</v>
      </c>
      <c r="F6287" s="31">
        <v>0</v>
      </c>
      <c r="G6287" s="5"/>
      <c r="H6287" s="31">
        <f>D6287-F6287</f>
        <v>0</v>
      </c>
      <c r="I6287" s="31">
        <f>+I6286+G6287-H6287</f>
        <v>1725707.6420000026</v>
      </c>
      <c r="J6287" s="8" t="s">
        <v>729</v>
      </c>
      <c r="K6287" s="3"/>
    </row>
    <row r="6288" spans="1:11" x14ac:dyDescent="0.2">
      <c r="A6288" s="53">
        <v>44232</v>
      </c>
      <c r="B6288" s="7">
        <v>10063</v>
      </c>
      <c r="C6288" s="8" t="s">
        <v>5692</v>
      </c>
      <c r="D6288" s="31">
        <v>1000</v>
      </c>
      <c r="E6288" s="31">
        <v>1000</v>
      </c>
      <c r="F6288" s="31">
        <f>E6288*0</f>
        <v>0</v>
      </c>
      <c r="G6288" s="31"/>
      <c r="H6288" s="31">
        <f>D6288-F6288</f>
        <v>1000</v>
      </c>
      <c r="I6288" s="31">
        <f>+I6287+G6288-H6288</f>
        <v>1724707.6420000026</v>
      </c>
      <c r="J6288" s="8" t="s">
        <v>5687</v>
      </c>
      <c r="K6288" s="77" t="s">
        <v>5601</v>
      </c>
    </row>
    <row r="6289" spans="1:11" x14ac:dyDescent="0.2">
      <c r="A6289" s="53">
        <v>44232</v>
      </c>
      <c r="B6289" s="7">
        <v>10064</v>
      </c>
      <c r="C6289" s="8" t="s">
        <v>729</v>
      </c>
      <c r="D6289" s="31">
        <v>0</v>
      </c>
      <c r="E6289" s="5">
        <v>0</v>
      </c>
      <c r="F6289" s="5">
        <f>E6289*0.05</f>
        <v>0</v>
      </c>
      <c r="G6289" s="5"/>
      <c r="H6289" s="31">
        <f>D6289-F6289</f>
        <v>0</v>
      </c>
      <c r="I6289" s="31">
        <f>+I6288+G6289-H6289</f>
        <v>1724707.6420000026</v>
      </c>
      <c r="J6289" s="8" t="s">
        <v>729</v>
      </c>
      <c r="K6289" s="3"/>
    </row>
    <row r="6290" spans="1:11" x14ac:dyDescent="0.2">
      <c r="A6290" s="53">
        <v>44232</v>
      </c>
      <c r="B6290" s="7">
        <v>10065</v>
      </c>
      <c r="C6290" s="8" t="s">
        <v>729</v>
      </c>
      <c r="D6290" s="31">
        <v>0</v>
      </c>
      <c r="E6290" s="5">
        <v>0</v>
      </c>
      <c r="F6290" s="5">
        <f>E6290*0.05</f>
        <v>0</v>
      </c>
      <c r="G6290" s="5"/>
      <c r="H6290" s="31">
        <f>D6290-F6290</f>
        <v>0</v>
      </c>
      <c r="I6290" s="31">
        <f>+I6289+G6290-H6290</f>
        <v>1724707.6420000026</v>
      </c>
      <c r="J6290" s="8" t="s">
        <v>729</v>
      </c>
      <c r="K6290" s="3"/>
    </row>
    <row r="6291" spans="1:11" x14ac:dyDescent="0.2">
      <c r="A6291" s="53">
        <v>44232</v>
      </c>
      <c r="B6291" s="7">
        <v>10066</v>
      </c>
      <c r="C6291" s="8" t="s">
        <v>729</v>
      </c>
      <c r="D6291" s="31">
        <v>0</v>
      </c>
      <c r="E6291" s="5">
        <v>0</v>
      </c>
      <c r="F6291" s="5">
        <f>E6291*0.05</f>
        <v>0</v>
      </c>
      <c r="G6291" s="5"/>
      <c r="H6291" s="31">
        <f>D6291-F6291</f>
        <v>0</v>
      </c>
      <c r="I6291" s="31">
        <f>+I6290+G6291-H6291</f>
        <v>1724707.6420000026</v>
      </c>
      <c r="J6291" s="8" t="s">
        <v>729</v>
      </c>
      <c r="K6291" s="3"/>
    </row>
    <row r="6292" spans="1:11" x14ac:dyDescent="0.2">
      <c r="A6292" s="80">
        <v>44233</v>
      </c>
      <c r="B6292" s="3">
        <v>227757779</v>
      </c>
      <c r="C6292" s="8" t="s">
        <v>5691</v>
      </c>
      <c r="D6292" s="5">
        <v>26666</v>
      </c>
      <c r="E6292" s="5">
        <v>26666</v>
      </c>
      <c r="F6292" s="5">
        <v>1333</v>
      </c>
      <c r="G6292" s="5"/>
      <c r="H6292" s="31">
        <f>D6292-F6292</f>
        <v>25333</v>
      </c>
      <c r="I6292" s="31">
        <f>+I6291+G6292-H6292</f>
        <v>1699374.6420000026</v>
      </c>
      <c r="J6292" s="8" t="s">
        <v>4801</v>
      </c>
      <c r="K6292" s="3"/>
    </row>
    <row r="6293" spans="1:11" x14ac:dyDescent="0.2">
      <c r="A6293" s="53">
        <v>44235</v>
      </c>
      <c r="B6293" s="3">
        <v>22785146539</v>
      </c>
      <c r="C6293" s="8" t="s">
        <v>5690</v>
      </c>
      <c r="D6293" s="5">
        <v>15256.28</v>
      </c>
      <c r="E6293" s="5">
        <v>15256.28</v>
      </c>
      <c r="F6293" s="5">
        <v>0</v>
      </c>
      <c r="G6293" s="5"/>
      <c r="H6293" s="31">
        <f>D6293-F6293</f>
        <v>15256.28</v>
      </c>
      <c r="I6293" s="31">
        <f>+I6292+G6293-H6293</f>
        <v>1684118.3620000025</v>
      </c>
      <c r="J6293" s="8" t="s">
        <v>5689</v>
      </c>
      <c r="K6293" s="3"/>
    </row>
    <row r="6294" spans="1:11" x14ac:dyDescent="0.2">
      <c r="A6294" s="53">
        <v>44237</v>
      </c>
      <c r="B6294" s="3">
        <v>22796637271</v>
      </c>
      <c r="C6294" s="8" t="s">
        <v>5688</v>
      </c>
      <c r="D6294" s="5">
        <v>10000</v>
      </c>
      <c r="E6294" s="5">
        <v>10000</v>
      </c>
      <c r="F6294" s="5">
        <v>0</v>
      </c>
      <c r="G6294" s="5"/>
      <c r="H6294" s="31">
        <f>D6294-F6294</f>
        <v>10000</v>
      </c>
      <c r="I6294" s="31">
        <f>+I6293+G6294-H6294</f>
        <v>1674118.3620000025</v>
      </c>
      <c r="J6294" s="8" t="s">
        <v>5687</v>
      </c>
      <c r="K6294" s="3"/>
    </row>
    <row r="6295" spans="1:11" x14ac:dyDescent="0.2">
      <c r="A6295" s="53">
        <v>44238</v>
      </c>
      <c r="B6295" s="3">
        <v>22802681504</v>
      </c>
      <c r="C6295" s="8" t="s">
        <v>4993</v>
      </c>
      <c r="D6295" s="5">
        <v>3326.6</v>
      </c>
      <c r="E6295" s="5">
        <v>3326</v>
      </c>
      <c r="F6295" s="5">
        <v>0</v>
      </c>
      <c r="G6295" s="5"/>
      <c r="H6295" s="31">
        <f>D6295-F6295</f>
        <v>3326.6</v>
      </c>
      <c r="I6295" s="31">
        <f>+I6294+G6295-H6295</f>
        <v>1670791.7620000024</v>
      </c>
      <c r="J6295" s="8" t="s">
        <v>5681</v>
      </c>
      <c r="K6295" s="3"/>
    </row>
    <row r="6296" spans="1:11" x14ac:dyDescent="0.2">
      <c r="A6296" s="53">
        <v>44239</v>
      </c>
      <c r="B6296" s="3">
        <v>22809344318</v>
      </c>
      <c r="C6296" s="8" t="s">
        <v>5686</v>
      </c>
      <c r="D6296" s="5">
        <v>1500</v>
      </c>
      <c r="E6296" s="5">
        <v>1500</v>
      </c>
      <c r="F6296" s="5">
        <f>E6296*0.05</f>
        <v>75</v>
      </c>
      <c r="G6296" s="5"/>
      <c r="H6296" s="31">
        <f>D6296-F6296</f>
        <v>1425</v>
      </c>
      <c r="I6296" s="31">
        <f>+I6295+G6296-H6296</f>
        <v>1669366.7620000024</v>
      </c>
      <c r="J6296" s="8" t="s">
        <v>5685</v>
      </c>
      <c r="K6296" s="3"/>
    </row>
    <row r="6297" spans="1:11" x14ac:dyDescent="0.2">
      <c r="A6297" s="53">
        <v>44239</v>
      </c>
      <c r="B6297" s="3">
        <v>22810311580</v>
      </c>
      <c r="C6297" s="8" t="s">
        <v>5550</v>
      </c>
      <c r="D6297" s="5">
        <v>78831.05</v>
      </c>
      <c r="E6297" s="5">
        <v>78477.240000000005</v>
      </c>
      <c r="F6297" s="5">
        <f>E6297*0.05</f>
        <v>3923.8620000000005</v>
      </c>
      <c r="G6297" s="5"/>
      <c r="H6297" s="31">
        <f>D6297-F6297</f>
        <v>74907.188000000009</v>
      </c>
      <c r="I6297" s="31">
        <f>+I6296+G6297-H6297</f>
        <v>1594459.5740000024</v>
      </c>
      <c r="J6297" s="8" t="s">
        <v>5684</v>
      </c>
      <c r="K6297" s="3"/>
    </row>
    <row r="6298" spans="1:11" x14ac:dyDescent="0.2">
      <c r="A6298" s="53">
        <v>44239</v>
      </c>
      <c r="B6298" s="3">
        <v>22811847607</v>
      </c>
      <c r="C6298" s="79" t="s">
        <v>5683</v>
      </c>
      <c r="D6298" s="5">
        <v>50150</v>
      </c>
      <c r="E6298" s="5">
        <v>42500</v>
      </c>
      <c r="F6298" s="5">
        <f>E6298*0.05</f>
        <v>2125</v>
      </c>
      <c r="G6298" s="5"/>
      <c r="H6298" s="31">
        <f>D6298-F6298</f>
        <v>48025</v>
      </c>
      <c r="I6298" s="31">
        <f>+I6297+G6298-H6298</f>
        <v>1546434.5740000024</v>
      </c>
      <c r="J6298" s="8" t="s">
        <v>5682</v>
      </c>
      <c r="K6298" s="3"/>
    </row>
    <row r="6299" spans="1:11" x14ac:dyDescent="0.2">
      <c r="A6299" s="53">
        <v>44239</v>
      </c>
      <c r="B6299" s="3">
        <v>22811896224</v>
      </c>
      <c r="C6299" s="8" t="s">
        <v>5647</v>
      </c>
      <c r="D6299" s="5">
        <v>11200</v>
      </c>
      <c r="E6299" s="5">
        <v>11200</v>
      </c>
      <c r="F6299" s="5">
        <v>0</v>
      </c>
      <c r="G6299" s="5"/>
      <c r="H6299" s="31">
        <f>D6299-F6299</f>
        <v>11200</v>
      </c>
      <c r="I6299" s="31">
        <f>+I6298+G6299-H6299</f>
        <v>1535234.5740000024</v>
      </c>
      <c r="J6299" s="8" t="s">
        <v>5000</v>
      </c>
      <c r="K6299" s="3"/>
    </row>
    <row r="6300" spans="1:11" x14ac:dyDescent="0.2">
      <c r="A6300" s="53">
        <v>44242</v>
      </c>
      <c r="B6300" s="3">
        <v>3580020039</v>
      </c>
      <c r="C6300" s="3" t="s">
        <v>4391</v>
      </c>
      <c r="D6300" s="5"/>
      <c r="E6300" s="5"/>
      <c r="F6300" s="5">
        <f>E6300*0.05</f>
        <v>0</v>
      </c>
      <c r="G6300" s="31">
        <v>14800</v>
      </c>
      <c r="H6300" s="31">
        <f>D6300-F6300</f>
        <v>0</v>
      </c>
      <c r="I6300" s="31">
        <f>+I6299+G6300-H6300</f>
        <v>1550034.5740000024</v>
      </c>
      <c r="J6300" s="3" t="s">
        <v>4391</v>
      </c>
      <c r="K6300" s="3"/>
    </row>
    <row r="6301" spans="1:11" x14ac:dyDescent="0.2">
      <c r="A6301" s="53">
        <v>44243</v>
      </c>
      <c r="B6301" s="3">
        <v>22835276722</v>
      </c>
      <c r="C6301" s="8" t="s">
        <v>4993</v>
      </c>
      <c r="D6301" s="5">
        <v>3500</v>
      </c>
      <c r="E6301" s="5">
        <v>3500</v>
      </c>
      <c r="F6301" s="5">
        <f>E6301*0</f>
        <v>0</v>
      </c>
      <c r="G6301" s="5"/>
      <c r="H6301" s="31">
        <f>D6301-F6301</f>
        <v>3500</v>
      </c>
      <c r="I6301" s="31">
        <f>+I6300+G6301-H6301</f>
        <v>1546534.5740000024</v>
      </c>
      <c r="J6301" s="8" t="s">
        <v>5681</v>
      </c>
      <c r="K6301" s="3"/>
    </row>
    <row r="6302" spans="1:11" x14ac:dyDescent="0.2">
      <c r="A6302" s="53">
        <v>44243</v>
      </c>
      <c r="B6302" s="3">
        <v>22835413460</v>
      </c>
      <c r="C6302" s="8" t="s">
        <v>1450</v>
      </c>
      <c r="D6302" s="5">
        <v>27255.439999999999</v>
      </c>
      <c r="E6302" s="5">
        <v>21067.49</v>
      </c>
      <c r="F6302" s="5">
        <f>E6302*0.05</f>
        <v>1053.3745000000001</v>
      </c>
      <c r="G6302" s="5"/>
      <c r="H6302" s="31">
        <f>D6302-F6302</f>
        <v>26202.065499999997</v>
      </c>
      <c r="I6302" s="31">
        <f>+I6301+G6302-H6302</f>
        <v>1520332.5085000023</v>
      </c>
      <c r="J6302" s="8" t="s">
        <v>5680</v>
      </c>
      <c r="K6302" s="3"/>
    </row>
    <row r="6303" spans="1:11" x14ac:dyDescent="0.2">
      <c r="A6303" s="53">
        <v>44243</v>
      </c>
      <c r="B6303" s="3">
        <v>22835488069</v>
      </c>
      <c r="C6303" s="8" t="s">
        <v>1450</v>
      </c>
      <c r="D6303" s="5">
        <v>30632.86</v>
      </c>
      <c r="E6303" s="5">
        <v>23676.97</v>
      </c>
      <c r="F6303" s="5">
        <f>E6303*0.05</f>
        <v>1183.8485000000001</v>
      </c>
      <c r="G6303" s="5"/>
      <c r="H6303" s="31">
        <f>D6303-F6303</f>
        <v>29449.011500000001</v>
      </c>
      <c r="I6303" s="31">
        <f>+I6302+G6303-H6303</f>
        <v>1490883.4970000023</v>
      </c>
      <c r="J6303" s="8" t="s">
        <v>5679</v>
      </c>
      <c r="K6303" s="3"/>
    </row>
    <row r="6304" spans="1:11" x14ac:dyDescent="0.2">
      <c r="A6304" s="53">
        <v>44244</v>
      </c>
      <c r="B6304" s="3">
        <v>22839978588</v>
      </c>
      <c r="C6304" s="3" t="s">
        <v>4608</v>
      </c>
      <c r="D6304" s="5">
        <v>97656.77</v>
      </c>
      <c r="E6304" s="5">
        <v>72050.41</v>
      </c>
      <c r="F6304" s="5">
        <f>E6304*0.05</f>
        <v>3602.5205000000005</v>
      </c>
      <c r="G6304" s="5"/>
      <c r="H6304" s="31">
        <f>D6304-F6304</f>
        <v>94054.249500000005</v>
      </c>
      <c r="I6304" s="31">
        <f>+I6303+G6304-H6304</f>
        <v>1396829.2475000024</v>
      </c>
      <c r="J6304" s="3" t="s">
        <v>5678</v>
      </c>
      <c r="K6304" s="3"/>
    </row>
    <row r="6305" spans="1:11" x14ac:dyDescent="0.2">
      <c r="A6305" s="9">
        <v>44244</v>
      </c>
      <c r="B6305" s="3">
        <v>22840078820</v>
      </c>
      <c r="C6305" s="3" t="s">
        <v>2224</v>
      </c>
      <c r="D6305" s="5">
        <v>108176</v>
      </c>
      <c r="E6305" s="5">
        <v>108176</v>
      </c>
      <c r="F6305" s="5">
        <f>E6305*0.05</f>
        <v>5408.8</v>
      </c>
      <c r="G6305" s="5"/>
      <c r="H6305" s="31">
        <f>D6305-F6305</f>
        <v>102767.2</v>
      </c>
      <c r="I6305" s="31">
        <f>+I6304+G6305-H6305</f>
        <v>1294062.0475000024</v>
      </c>
      <c r="J6305" s="3" t="s">
        <v>5677</v>
      </c>
      <c r="K6305" s="3"/>
    </row>
    <row r="6306" spans="1:11" x14ac:dyDescent="0.2">
      <c r="A6306" s="9">
        <v>44244</v>
      </c>
      <c r="B6306" s="3">
        <v>22840138973</v>
      </c>
      <c r="C6306" s="3" t="s">
        <v>120</v>
      </c>
      <c r="D6306" s="5">
        <v>104467.92</v>
      </c>
      <c r="E6306" s="5">
        <v>88814.35</v>
      </c>
      <c r="F6306" s="5">
        <f>E6306*0.05</f>
        <v>4440.7175000000007</v>
      </c>
      <c r="G6306" s="5"/>
      <c r="H6306" s="31">
        <f>D6306-F6306</f>
        <v>100027.2025</v>
      </c>
      <c r="I6306" s="31">
        <f>+I6305+G6306-H6306</f>
        <v>1194034.8450000025</v>
      </c>
      <c r="J6306" s="3" t="s">
        <v>3481</v>
      </c>
      <c r="K6306" s="3"/>
    </row>
    <row r="6307" spans="1:11" x14ac:dyDescent="0.2">
      <c r="A6307" s="9">
        <v>44244</v>
      </c>
      <c r="B6307" s="3">
        <v>22840414600</v>
      </c>
      <c r="C6307" s="3" t="s">
        <v>4444</v>
      </c>
      <c r="D6307" s="5">
        <v>210306.25</v>
      </c>
      <c r="E6307" s="5">
        <v>210079.45</v>
      </c>
      <c r="F6307" s="5">
        <f>E6307*0.05</f>
        <v>10503.972500000002</v>
      </c>
      <c r="G6307" s="5"/>
      <c r="H6307" s="31">
        <f>D6307-F6307</f>
        <v>199802.2775</v>
      </c>
      <c r="I6307" s="31">
        <f>+I6306+G6307-H6307</f>
        <v>994232.56750000257</v>
      </c>
      <c r="J6307" s="3" t="s">
        <v>48</v>
      </c>
      <c r="K6307" s="3"/>
    </row>
    <row r="6308" spans="1:11" x14ac:dyDescent="0.2">
      <c r="A6308" s="9">
        <v>44244</v>
      </c>
      <c r="B6308" s="3">
        <v>22840648664</v>
      </c>
      <c r="C6308" s="3" t="s">
        <v>5676</v>
      </c>
      <c r="D6308" s="5">
        <v>12389.83</v>
      </c>
      <c r="E6308" s="5">
        <v>8545.77</v>
      </c>
      <c r="F6308" s="5">
        <f>E6308*0.05</f>
        <v>427.28850000000006</v>
      </c>
      <c r="G6308" s="5"/>
      <c r="H6308" s="31">
        <f>D6308-F6308</f>
        <v>11962.541499999999</v>
      </c>
      <c r="I6308" s="31">
        <f>+I6307+G6308-H6308</f>
        <v>982270.02600000252</v>
      </c>
      <c r="J6308" s="3" t="s">
        <v>1129</v>
      </c>
      <c r="K6308" s="3"/>
    </row>
    <row r="6309" spans="1:11" x14ac:dyDescent="0.2">
      <c r="A6309" s="9">
        <v>44244</v>
      </c>
      <c r="B6309" s="3">
        <v>22841974929</v>
      </c>
      <c r="C6309" s="3" t="s">
        <v>5550</v>
      </c>
      <c r="D6309" s="5">
        <v>78187.22</v>
      </c>
      <c r="E6309" s="5">
        <v>78187.22</v>
      </c>
      <c r="F6309" s="5">
        <f>E6309*0.05</f>
        <v>3909.3610000000003</v>
      </c>
      <c r="G6309" s="5"/>
      <c r="H6309" s="31">
        <f>D6309-F6309</f>
        <v>74277.858999999997</v>
      </c>
      <c r="I6309" s="31">
        <f>+I6308+G6309-H6309</f>
        <v>907992.16700000246</v>
      </c>
      <c r="J6309" s="3" t="s">
        <v>48</v>
      </c>
      <c r="K6309" s="3"/>
    </row>
    <row r="6310" spans="1:11" x14ac:dyDescent="0.2">
      <c r="A6310" s="9">
        <v>44244</v>
      </c>
      <c r="B6310" s="3">
        <v>22842003924</v>
      </c>
      <c r="C6310" s="3" t="s">
        <v>582</v>
      </c>
      <c r="D6310" s="5">
        <v>85580</v>
      </c>
      <c r="E6310" s="5">
        <v>72525.440000000002</v>
      </c>
      <c r="F6310" s="5">
        <f>E6310*0.05</f>
        <v>3626.2720000000004</v>
      </c>
      <c r="G6310" s="5"/>
      <c r="H6310" s="31">
        <f>D6310-F6310</f>
        <v>81953.728000000003</v>
      </c>
      <c r="I6310" s="31">
        <f>+I6309+G6310-H6310</f>
        <v>826038.43900000246</v>
      </c>
      <c r="J6310" s="3" t="s">
        <v>5611</v>
      </c>
      <c r="K6310" s="3"/>
    </row>
    <row r="6311" spans="1:11" x14ac:dyDescent="0.2">
      <c r="A6311" s="9">
        <v>44245</v>
      </c>
      <c r="B6311" s="3">
        <v>22847904342</v>
      </c>
      <c r="C6311" s="3" t="s">
        <v>5675</v>
      </c>
      <c r="D6311" s="5">
        <v>17700</v>
      </c>
      <c r="E6311" s="5">
        <v>17700</v>
      </c>
      <c r="F6311" s="5">
        <f>E6311*0.1</f>
        <v>1770</v>
      </c>
      <c r="G6311" s="5"/>
      <c r="H6311" s="31">
        <f>D6311-F6311</f>
        <v>15930</v>
      </c>
      <c r="I6311" s="31">
        <f>+I6310+G6311-H6311</f>
        <v>810108.43900000246</v>
      </c>
      <c r="J6311" s="3" t="s">
        <v>5674</v>
      </c>
      <c r="K6311" s="3"/>
    </row>
    <row r="6312" spans="1:11" x14ac:dyDescent="0.2">
      <c r="A6312" s="9">
        <v>44245</v>
      </c>
      <c r="B6312" s="3">
        <v>22848155372</v>
      </c>
      <c r="C6312" s="3" t="s">
        <v>5499</v>
      </c>
      <c r="D6312" s="5">
        <v>4450</v>
      </c>
      <c r="E6312" s="5">
        <v>4450</v>
      </c>
      <c r="F6312" s="5">
        <f>E6312*0</f>
        <v>0</v>
      </c>
      <c r="G6312" s="5"/>
      <c r="H6312" s="31">
        <f>D6312-F6312</f>
        <v>4450</v>
      </c>
      <c r="I6312" s="31">
        <f>+I6311+G6312-H6312</f>
        <v>805658.43900000246</v>
      </c>
      <c r="J6312" s="3" t="s">
        <v>5673</v>
      </c>
      <c r="K6312" s="3"/>
    </row>
    <row r="6313" spans="1:11" x14ac:dyDescent="0.2">
      <c r="A6313" s="9">
        <v>44245</v>
      </c>
      <c r="B6313" s="3">
        <v>45240000080</v>
      </c>
      <c r="C6313" s="3" t="s">
        <v>5599</v>
      </c>
      <c r="D6313" s="5"/>
      <c r="E6313" s="5"/>
      <c r="F6313" s="5">
        <f>E6313*0</f>
        <v>0</v>
      </c>
      <c r="G6313" s="31">
        <v>238278.51</v>
      </c>
      <c r="H6313" s="31">
        <f>D6313-F6313</f>
        <v>0</v>
      </c>
      <c r="I6313" s="31">
        <f>+I6312+G6313-H6313</f>
        <v>1043936.9490000025</v>
      </c>
      <c r="J6313" s="3" t="s">
        <v>5672</v>
      </c>
      <c r="K6313" s="3"/>
    </row>
    <row r="6314" spans="1:11" x14ac:dyDescent="0.2">
      <c r="A6314" s="9">
        <v>44246</v>
      </c>
      <c r="B6314" s="3">
        <v>45240000058</v>
      </c>
      <c r="C6314" s="3" t="s">
        <v>5671</v>
      </c>
      <c r="D6314" s="5"/>
      <c r="E6314" s="5"/>
      <c r="F6314" s="5">
        <f>E6314*0</f>
        <v>0</v>
      </c>
      <c r="G6314" s="31">
        <v>300000</v>
      </c>
      <c r="H6314" s="31">
        <f>D6314-F6314</f>
        <v>0</v>
      </c>
      <c r="I6314" s="31">
        <f>+I6313+G6314-H6314</f>
        <v>1343936.9490000024</v>
      </c>
      <c r="J6314" s="3" t="s">
        <v>5519</v>
      </c>
      <c r="K6314" s="3"/>
    </row>
    <row r="6315" spans="1:11" x14ac:dyDescent="0.2">
      <c r="A6315" s="9">
        <v>44246</v>
      </c>
      <c r="B6315" s="3">
        <v>22856405449</v>
      </c>
      <c r="C6315" s="3" t="s">
        <v>5665</v>
      </c>
      <c r="D6315" s="5">
        <v>4146.68</v>
      </c>
      <c r="E6315" s="5">
        <v>4010.78</v>
      </c>
      <c r="F6315" s="5">
        <f>E6315*0.05</f>
        <v>200.53900000000002</v>
      </c>
      <c r="G6315" s="5"/>
      <c r="H6315" s="31">
        <f>D6315-F6315</f>
        <v>3946.1410000000001</v>
      </c>
      <c r="I6315" s="31">
        <f>+I6314+G6315-H6315</f>
        <v>1339990.8080000023</v>
      </c>
      <c r="J6315" s="3" t="s">
        <v>3861</v>
      </c>
      <c r="K6315" s="3"/>
    </row>
    <row r="6316" spans="1:11" x14ac:dyDescent="0.2">
      <c r="A6316" s="9">
        <v>44249</v>
      </c>
      <c r="B6316" s="7">
        <v>10067</v>
      </c>
      <c r="C6316" s="8" t="s">
        <v>5513</v>
      </c>
      <c r="D6316" s="31">
        <v>3330</v>
      </c>
      <c r="E6316" s="31">
        <v>3330</v>
      </c>
      <c r="F6316" s="31">
        <f>E6316*0.1</f>
        <v>333</v>
      </c>
      <c r="G6316" s="31"/>
      <c r="H6316" s="78">
        <f>D6316-F6316</f>
        <v>2997</v>
      </c>
      <c r="I6316" s="31">
        <f>+I6315+G6316-H6316</f>
        <v>1336993.8080000023</v>
      </c>
      <c r="J6316" s="8" t="s">
        <v>5670</v>
      </c>
      <c r="K6316" s="77" t="s">
        <v>5601</v>
      </c>
    </row>
    <row r="6317" spans="1:11" x14ac:dyDescent="0.2">
      <c r="A6317" s="9">
        <v>44249</v>
      </c>
      <c r="B6317" s="7">
        <v>10068</v>
      </c>
      <c r="C6317" s="8" t="s">
        <v>5669</v>
      </c>
      <c r="D6317" s="5">
        <v>1200</v>
      </c>
      <c r="E6317" s="5">
        <v>1200</v>
      </c>
      <c r="F6317" s="5">
        <f>E6317*0.1</f>
        <v>120</v>
      </c>
      <c r="G6317" s="5"/>
      <c r="H6317" s="31">
        <f>D6317-F6317</f>
        <v>1080</v>
      </c>
      <c r="I6317" s="31">
        <f>+I6316+G6317-H6317</f>
        <v>1335913.8080000023</v>
      </c>
      <c r="J6317" s="8" t="s">
        <v>5668</v>
      </c>
      <c r="K6317" s="3"/>
    </row>
    <row r="6318" spans="1:11" x14ac:dyDescent="0.2">
      <c r="A6318" s="9">
        <v>44249</v>
      </c>
      <c r="B6318" s="7">
        <v>3580060051</v>
      </c>
      <c r="C6318" s="3" t="s">
        <v>4391</v>
      </c>
      <c r="D6318" s="6"/>
      <c r="E6318" s="6"/>
      <c r="F6318" s="6">
        <f>E6318*0</f>
        <v>0</v>
      </c>
      <c r="G6318" s="31">
        <v>23500</v>
      </c>
      <c r="H6318" s="31">
        <f>D6318-F6318</f>
        <v>0</v>
      </c>
      <c r="I6318" s="31">
        <f>+I6317+G6318-H6318</f>
        <v>1359413.8080000023</v>
      </c>
      <c r="J6318" s="3" t="s">
        <v>5659</v>
      </c>
      <c r="K6318" s="3"/>
    </row>
    <row r="6319" spans="1:11" x14ac:dyDescent="0.2">
      <c r="A6319" s="9">
        <v>44250</v>
      </c>
      <c r="B6319" s="7">
        <v>22879617453</v>
      </c>
      <c r="C6319" s="3" t="s">
        <v>5550</v>
      </c>
      <c r="D6319" s="6">
        <v>100255.42</v>
      </c>
      <c r="E6319" s="6">
        <v>100255.42</v>
      </c>
      <c r="F6319" s="6">
        <f>E6319*0.05</f>
        <v>5012.7710000000006</v>
      </c>
      <c r="G6319" s="5"/>
      <c r="H6319" s="31">
        <f>D6319-F6319</f>
        <v>95242.649000000005</v>
      </c>
      <c r="I6319" s="31">
        <f>+I6318+G6319-H6319</f>
        <v>1264171.1590000023</v>
      </c>
      <c r="J6319" s="3" t="s">
        <v>4801</v>
      </c>
      <c r="K6319" s="3"/>
    </row>
    <row r="6320" spans="1:11" x14ac:dyDescent="0.2">
      <c r="A6320" s="9">
        <v>44250</v>
      </c>
      <c r="B6320" s="7">
        <v>22879793535</v>
      </c>
      <c r="C6320" s="3" t="s">
        <v>5667</v>
      </c>
      <c r="D6320" s="6">
        <v>94400</v>
      </c>
      <c r="E6320" s="6">
        <v>80000</v>
      </c>
      <c r="F6320" s="6">
        <f>E6320*0.05</f>
        <v>4000</v>
      </c>
      <c r="G6320" s="5"/>
      <c r="H6320" s="31">
        <f>D6320-F6320</f>
        <v>90400</v>
      </c>
      <c r="I6320" s="31">
        <f>+I6319+G6320-H6320</f>
        <v>1173771.1590000023</v>
      </c>
      <c r="J6320" s="3" t="s">
        <v>5666</v>
      </c>
      <c r="K6320" s="3"/>
    </row>
    <row r="6321" spans="1:16" x14ac:dyDescent="0.2">
      <c r="A6321" s="9">
        <v>44250</v>
      </c>
      <c r="B6321" s="7">
        <v>22879960947</v>
      </c>
      <c r="C6321" s="3" t="s">
        <v>5665</v>
      </c>
      <c r="D6321" s="6">
        <v>5457.32</v>
      </c>
      <c r="E6321" s="6">
        <v>5306.36</v>
      </c>
      <c r="F6321" s="6">
        <f>E6321*0.05</f>
        <v>265.31799999999998</v>
      </c>
      <c r="G6321" s="5"/>
      <c r="H6321" s="31">
        <f>D6321-F6321</f>
        <v>5192.0019999999995</v>
      </c>
      <c r="I6321" s="31">
        <f>+I6320+G6321-H6321</f>
        <v>1168579.1570000022</v>
      </c>
      <c r="J6321" s="3" t="s">
        <v>3861</v>
      </c>
      <c r="K6321" s="3"/>
    </row>
    <row r="6322" spans="1:16" x14ac:dyDescent="0.2">
      <c r="A6322" s="9">
        <v>44250</v>
      </c>
      <c r="B6322" s="7">
        <v>22881297408</v>
      </c>
      <c r="C6322" s="3" t="s">
        <v>4521</v>
      </c>
      <c r="D6322" s="6">
        <v>58325</v>
      </c>
      <c r="E6322" s="6">
        <v>58325</v>
      </c>
      <c r="F6322" s="6">
        <f>E6322*0.05</f>
        <v>2916.25</v>
      </c>
      <c r="G6322" s="5"/>
      <c r="H6322" s="31">
        <f>D6322-F6322</f>
        <v>55408.75</v>
      </c>
      <c r="I6322" s="31">
        <f>+I6321+G6322-H6322</f>
        <v>1113170.4070000022</v>
      </c>
      <c r="J6322" s="3" t="s">
        <v>5664</v>
      </c>
      <c r="K6322" s="3"/>
    </row>
    <row r="6323" spans="1:16" x14ac:dyDescent="0.2">
      <c r="A6323" s="9">
        <v>44251</v>
      </c>
      <c r="B6323" s="7">
        <v>45240000168</v>
      </c>
      <c r="C6323" s="3" t="s">
        <v>5519</v>
      </c>
      <c r="D6323" s="6"/>
      <c r="E6323" s="6"/>
      <c r="F6323" s="6">
        <f>E6323*0.05</f>
        <v>0</v>
      </c>
      <c r="G6323" s="31">
        <v>2385428.56</v>
      </c>
      <c r="H6323" s="31">
        <f>D6323-F6323</f>
        <v>0</v>
      </c>
      <c r="I6323" s="31">
        <f>+I6322+G6323-H6323</f>
        <v>3498598.967000002</v>
      </c>
      <c r="J6323" s="3" t="s">
        <v>5663</v>
      </c>
      <c r="K6323" s="3"/>
    </row>
    <row r="6324" spans="1:16" x14ac:dyDescent="0.2">
      <c r="A6324" s="9">
        <v>44251</v>
      </c>
      <c r="B6324" s="7">
        <v>22889912128</v>
      </c>
      <c r="C6324" s="3" t="s">
        <v>5622</v>
      </c>
      <c r="D6324" s="6">
        <v>5000</v>
      </c>
      <c r="E6324" s="6">
        <v>5000</v>
      </c>
      <c r="F6324" s="6">
        <f>E6324*0</f>
        <v>0</v>
      </c>
      <c r="G6324" s="5"/>
      <c r="H6324" s="31">
        <f>D6324-F6324</f>
        <v>5000</v>
      </c>
      <c r="I6324" s="31">
        <f>+I6323+G6324-H6324</f>
        <v>3493598.967000002</v>
      </c>
      <c r="J6324" s="3" t="s">
        <v>5662</v>
      </c>
      <c r="K6324" s="3"/>
    </row>
    <row r="6325" spans="1:16" x14ac:dyDescent="0.2">
      <c r="A6325" s="9">
        <v>44251</v>
      </c>
      <c r="B6325" s="7">
        <v>22889953029</v>
      </c>
      <c r="C6325" s="3" t="s">
        <v>74</v>
      </c>
      <c r="D6325" s="6">
        <v>95841</v>
      </c>
      <c r="E6325" s="6">
        <v>81450</v>
      </c>
      <c r="F6325" s="6">
        <f>E6325*0.05</f>
        <v>4072.5</v>
      </c>
      <c r="G6325" s="5"/>
      <c r="H6325" s="31">
        <f>D6325-F6325</f>
        <v>91768.5</v>
      </c>
      <c r="I6325" s="31">
        <f>+I6324+G6325-H6325</f>
        <v>3401830.467000002</v>
      </c>
      <c r="J6325" s="3" t="s">
        <v>5661</v>
      </c>
      <c r="K6325" s="3"/>
    </row>
    <row r="6326" spans="1:16" x14ac:dyDescent="0.2">
      <c r="A6326" s="9">
        <v>44251</v>
      </c>
      <c r="B6326" s="7">
        <v>22889985274</v>
      </c>
      <c r="C6326" s="3" t="s">
        <v>5438</v>
      </c>
      <c r="D6326" s="6">
        <v>153825</v>
      </c>
      <c r="E6326" s="6">
        <v>137153.20000000001</v>
      </c>
      <c r="F6326" s="6">
        <f>E6326*0.05</f>
        <v>6857.6600000000008</v>
      </c>
      <c r="G6326" s="5"/>
      <c r="H6326" s="31">
        <f>D6326-F6326</f>
        <v>146967.34</v>
      </c>
      <c r="I6326" s="31">
        <f>+I6325+G6326-H6326</f>
        <v>3254863.1270000022</v>
      </c>
      <c r="J6326" s="3" t="s">
        <v>3684</v>
      </c>
      <c r="K6326" s="3"/>
    </row>
    <row r="6327" spans="1:16" x14ac:dyDescent="0.2">
      <c r="A6327" s="9">
        <v>44252</v>
      </c>
      <c r="B6327" s="7">
        <v>22896553123</v>
      </c>
      <c r="C6327" s="3" t="s">
        <v>3013</v>
      </c>
      <c r="D6327" s="6">
        <v>57340.4</v>
      </c>
      <c r="E6327" s="6">
        <v>57340.4</v>
      </c>
      <c r="F6327" s="6">
        <f>E6327*0.05</f>
        <v>2867.0200000000004</v>
      </c>
      <c r="G6327" s="5"/>
      <c r="H6327" s="31">
        <f>D6327-F6327</f>
        <v>54473.380000000005</v>
      </c>
      <c r="I6327" s="31">
        <f>+I6326+G6327-H6327</f>
        <v>3200389.7470000023</v>
      </c>
      <c r="J6327" s="3" t="s">
        <v>5660</v>
      </c>
      <c r="K6327" s="3"/>
    </row>
    <row r="6328" spans="1:16" x14ac:dyDescent="0.2">
      <c r="A6328" s="9">
        <v>44252</v>
      </c>
      <c r="B6328" s="7">
        <v>3580020066</v>
      </c>
      <c r="C6328" s="3" t="s">
        <v>4391</v>
      </c>
      <c r="D6328" s="6"/>
      <c r="E6328" s="6"/>
      <c r="F6328" s="6">
        <f>E6328*0.05</f>
        <v>0</v>
      </c>
      <c r="G6328" s="31">
        <v>3150</v>
      </c>
      <c r="H6328" s="31">
        <f>D6328-F6328</f>
        <v>0</v>
      </c>
      <c r="I6328" s="31">
        <f>+I6327+G6328-H6328</f>
        <v>3203539.7470000023</v>
      </c>
      <c r="J6328" s="3" t="s">
        <v>5659</v>
      </c>
      <c r="K6328" s="3"/>
    </row>
    <row r="6329" spans="1:16" x14ac:dyDescent="0.2">
      <c r="A6329" s="9">
        <v>44252</v>
      </c>
      <c r="B6329" s="7">
        <v>22899928050</v>
      </c>
      <c r="C6329" s="3" t="s">
        <v>5005</v>
      </c>
      <c r="D6329" s="6">
        <v>74098.5</v>
      </c>
      <c r="E6329" s="6">
        <v>73900.5</v>
      </c>
      <c r="F6329" s="6">
        <f>E6329*0.05</f>
        <v>3695.0250000000001</v>
      </c>
      <c r="G6329" s="5"/>
      <c r="H6329" s="31">
        <f>D6329-F6329</f>
        <v>70403.475000000006</v>
      </c>
      <c r="I6329" s="31">
        <f>+I6328+G6329-H6329</f>
        <v>3133136.2720000022</v>
      </c>
      <c r="J6329" s="3" t="s">
        <v>5658</v>
      </c>
      <c r="K6329" s="3"/>
    </row>
    <row r="6330" spans="1:16" x14ac:dyDescent="0.2">
      <c r="A6330" s="9">
        <v>44253</v>
      </c>
      <c r="B6330" s="7">
        <v>22907093479</v>
      </c>
      <c r="C6330" s="3" t="s">
        <v>582</v>
      </c>
      <c r="D6330" s="6">
        <v>220500</v>
      </c>
      <c r="E6330" s="6">
        <v>186864.48</v>
      </c>
      <c r="F6330" s="6">
        <f>E6330*0.05</f>
        <v>9343.2240000000002</v>
      </c>
      <c r="G6330" s="5"/>
      <c r="H6330" s="31">
        <f>D6330-F6330</f>
        <v>211156.77600000001</v>
      </c>
      <c r="I6330" s="31">
        <f>+I6329+G6330-H6330</f>
        <v>2921979.4960000021</v>
      </c>
      <c r="J6330" s="3" t="s">
        <v>5657</v>
      </c>
      <c r="K6330" s="3"/>
    </row>
    <row r="6331" spans="1:16" x14ac:dyDescent="0.2">
      <c r="A6331" s="9">
        <v>44253</v>
      </c>
      <c r="B6331" s="7">
        <v>22909907586</v>
      </c>
      <c r="C6331" s="3" t="s">
        <v>5422</v>
      </c>
      <c r="D6331" s="6">
        <v>104304.46</v>
      </c>
      <c r="E6331" s="6">
        <v>88393.61</v>
      </c>
      <c r="F6331" s="6">
        <f>E6331*0.05</f>
        <v>4419.6805000000004</v>
      </c>
      <c r="G6331" s="5"/>
      <c r="H6331" s="31">
        <f>D6331-F6331</f>
        <v>99884.779500000004</v>
      </c>
      <c r="I6331" s="31">
        <f>+I6330+G6331-H6331</f>
        <v>2822094.716500002</v>
      </c>
      <c r="J6331" s="3" t="s">
        <v>5656</v>
      </c>
      <c r="K6331" s="3"/>
    </row>
    <row r="6332" spans="1:16" x14ac:dyDescent="0.2">
      <c r="A6332" s="9">
        <v>44253</v>
      </c>
      <c r="B6332" s="7">
        <v>22910367905</v>
      </c>
      <c r="C6332" s="3" t="s">
        <v>3017</v>
      </c>
      <c r="D6332" s="6">
        <v>175991</v>
      </c>
      <c r="E6332" s="6">
        <v>175415</v>
      </c>
      <c r="F6332" s="6">
        <f>E6332*0.05</f>
        <v>8770.75</v>
      </c>
      <c r="G6332" s="5"/>
      <c r="H6332" s="31">
        <f>D6332-F6332</f>
        <v>167220.25</v>
      </c>
      <c r="I6332" s="31">
        <f>+I6331+G6332-H6332</f>
        <v>2654874.466500002</v>
      </c>
      <c r="J6332" s="3" t="s">
        <v>5655</v>
      </c>
      <c r="K6332" s="3"/>
      <c r="M6332" t="s">
        <v>5654</v>
      </c>
      <c r="P6332">
        <v>167220.25</v>
      </c>
    </row>
    <row r="6333" spans="1:16" x14ac:dyDescent="0.2">
      <c r="A6333" s="9">
        <v>44253</v>
      </c>
      <c r="B6333" s="7">
        <v>45240000022</v>
      </c>
      <c r="C6333" s="3" t="s">
        <v>5653</v>
      </c>
      <c r="D6333" s="6">
        <v>220781</v>
      </c>
      <c r="E6333" s="6">
        <v>220781</v>
      </c>
      <c r="F6333" s="6">
        <v>0</v>
      </c>
      <c r="G6333" s="5"/>
      <c r="H6333" s="31">
        <f>D6333-F6333</f>
        <v>220781</v>
      </c>
      <c r="I6333" s="31">
        <f>+I6332+G6333-H6333</f>
        <v>2434093.466500002</v>
      </c>
      <c r="J6333" s="3" t="s">
        <v>5652</v>
      </c>
      <c r="K6333" s="3"/>
    </row>
    <row r="6334" spans="1:16" x14ac:dyDescent="0.2">
      <c r="A6334" s="9">
        <v>44253</v>
      </c>
      <c r="B6334" s="7">
        <v>10069</v>
      </c>
      <c r="C6334" s="3" t="s">
        <v>5600</v>
      </c>
      <c r="D6334" s="31">
        <v>8500</v>
      </c>
      <c r="E6334" s="31">
        <v>8500</v>
      </c>
      <c r="F6334" s="31">
        <f>E6334*0.05</f>
        <v>425</v>
      </c>
      <c r="G6334" s="31"/>
      <c r="H6334" s="31">
        <f>D6334-F6334</f>
        <v>8075</v>
      </c>
      <c r="I6334" s="31">
        <f>+I6333+G6334-H6334</f>
        <v>2426018.466500002</v>
      </c>
      <c r="J6334" s="3" t="s">
        <v>4235</v>
      </c>
      <c r="K6334" s="77" t="s">
        <v>5540</v>
      </c>
    </row>
    <row r="6335" spans="1:16" x14ac:dyDescent="0.2">
      <c r="A6335" s="9"/>
      <c r="B6335" s="7"/>
      <c r="C6335" s="8" t="s">
        <v>5235</v>
      </c>
      <c r="D6335" s="6">
        <v>6835.8</v>
      </c>
      <c r="E6335" s="6">
        <v>0</v>
      </c>
      <c r="F6335" s="6">
        <f>E6335*0.05</f>
        <v>0</v>
      </c>
      <c r="G6335" s="5"/>
      <c r="H6335" s="31">
        <f>D6335-F6335</f>
        <v>6835.8</v>
      </c>
      <c r="I6335" s="31">
        <f>+I6334+G6335-H6335</f>
        <v>2419182.6665000021</v>
      </c>
      <c r="J6335" s="3"/>
      <c r="K6335" s="3"/>
    </row>
    <row r="6336" spans="1:16" x14ac:dyDescent="0.2">
      <c r="A6336" s="9"/>
      <c r="B6336" s="7"/>
      <c r="C6336" s="38" t="s">
        <v>5651</v>
      </c>
      <c r="D6336" s="6"/>
      <c r="E6336" s="6"/>
      <c r="F6336" s="6"/>
      <c r="G6336" s="5"/>
      <c r="H6336" s="31"/>
      <c r="I6336" s="64">
        <f>+I6335+G6336-H6336</f>
        <v>2419182.6665000021</v>
      </c>
      <c r="J6336" s="3"/>
      <c r="K6336" s="3"/>
    </row>
    <row r="6337" spans="1:13" x14ac:dyDescent="0.2">
      <c r="A6337" s="9">
        <v>44256</v>
      </c>
      <c r="B6337" s="7">
        <v>22929330102</v>
      </c>
      <c r="C6337" s="3" t="s">
        <v>5550</v>
      </c>
      <c r="D6337" s="6">
        <v>57232.89</v>
      </c>
      <c r="E6337" s="6">
        <v>57232.89</v>
      </c>
      <c r="F6337" s="6">
        <f>E6337*0.05</f>
        <v>2861.6445000000003</v>
      </c>
      <c r="G6337" s="5"/>
      <c r="H6337" s="31">
        <f>D6337-F6337</f>
        <v>54371.245499999997</v>
      </c>
      <c r="I6337" s="31">
        <f>+I6336+G6337-H6337</f>
        <v>2364811.421000002</v>
      </c>
      <c r="J6337" s="3" t="s">
        <v>48</v>
      </c>
      <c r="K6337" s="3"/>
    </row>
    <row r="6338" spans="1:13" x14ac:dyDescent="0.2">
      <c r="A6338" s="9">
        <v>44257</v>
      </c>
      <c r="B6338" s="7">
        <v>3580040220</v>
      </c>
      <c r="C6338" s="3" t="s">
        <v>3445</v>
      </c>
      <c r="D6338" s="6"/>
      <c r="E6338" s="6"/>
      <c r="F6338" s="6">
        <f>E6338*0.05</f>
        <v>0</v>
      </c>
      <c r="G6338" s="31">
        <v>1500</v>
      </c>
      <c r="H6338" s="5">
        <f>D6338-F6338</f>
        <v>0</v>
      </c>
      <c r="I6338" s="31">
        <f>+I6337+G6338-H6338</f>
        <v>2366311.421000002</v>
      </c>
      <c r="J6338" s="3" t="s">
        <v>4391</v>
      </c>
      <c r="K6338" s="3"/>
    </row>
    <row r="6339" spans="1:13" x14ac:dyDescent="0.2">
      <c r="A6339" s="9">
        <v>44257</v>
      </c>
      <c r="B6339" s="7">
        <v>22935915444</v>
      </c>
      <c r="C6339" s="3" t="s">
        <v>3981</v>
      </c>
      <c r="D6339" s="6">
        <v>17000</v>
      </c>
      <c r="E6339" s="6">
        <v>14406.78</v>
      </c>
      <c r="F6339" s="6">
        <f>E6339*0.05</f>
        <v>720.33900000000006</v>
      </c>
      <c r="G6339" s="5"/>
      <c r="H6339" s="31">
        <f>D6339-F6339</f>
        <v>16279.661</v>
      </c>
      <c r="I6339" s="31">
        <f>+I6338+G6339-H6339</f>
        <v>2350031.7600000021</v>
      </c>
      <c r="J6339" s="3" t="s">
        <v>5650</v>
      </c>
      <c r="K6339" s="3"/>
      <c r="M6339" t="s">
        <v>5649</v>
      </c>
    </row>
    <row r="6340" spans="1:13" x14ac:dyDescent="0.2">
      <c r="A6340" s="9">
        <v>44257</v>
      </c>
      <c r="B6340" s="7">
        <v>10070</v>
      </c>
      <c r="C6340" s="3" t="s">
        <v>729</v>
      </c>
      <c r="D6340" s="6">
        <v>0</v>
      </c>
      <c r="E6340" s="6">
        <v>0</v>
      </c>
      <c r="F6340" s="6">
        <f>E6340*0</f>
        <v>0</v>
      </c>
      <c r="G6340" s="5"/>
      <c r="H6340" s="5">
        <f>D6340-F6340</f>
        <v>0</v>
      </c>
      <c r="I6340" s="31">
        <f>+I6339+G6340-H6340</f>
        <v>2350031.7600000021</v>
      </c>
      <c r="J6340" s="3" t="s">
        <v>729</v>
      </c>
      <c r="K6340" s="3"/>
    </row>
    <row r="6341" spans="1:13" x14ac:dyDescent="0.2">
      <c r="A6341" s="9">
        <v>44257</v>
      </c>
      <c r="B6341" s="7">
        <v>10071</v>
      </c>
      <c r="C6341" s="3" t="s">
        <v>729</v>
      </c>
      <c r="D6341" s="6">
        <v>0</v>
      </c>
      <c r="E6341" s="6">
        <v>0</v>
      </c>
      <c r="F6341" s="6">
        <f>E6341*0</f>
        <v>0</v>
      </c>
      <c r="G6341" s="5"/>
      <c r="H6341" s="5">
        <f>D6341-F6341</f>
        <v>0</v>
      </c>
      <c r="I6341" s="31">
        <f>+I6340+G6341-H6341</f>
        <v>2350031.7600000021</v>
      </c>
      <c r="J6341" s="3" t="s">
        <v>729</v>
      </c>
      <c r="K6341" s="3"/>
    </row>
    <row r="6342" spans="1:13" x14ac:dyDescent="0.2">
      <c r="A6342" s="9">
        <v>44258</v>
      </c>
      <c r="B6342" s="7">
        <v>22939582091</v>
      </c>
      <c r="C6342" s="3" t="s">
        <v>4715</v>
      </c>
      <c r="D6342" s="6">
        <v>15000</v>
      </c>
      <c r="E6342" s="6">
        <v>15000</v>
      </c>
      <c r="F6342" s="6">
        <f>E6342*0</f>
        <v>0</v>
      </c>
      <c r="G6342" s="5"/>
      <c r="H6342" s="31">
        <f>D6342-F6342</f>
        <v>15000</v>
      </c>
      <c r="I6342" s="31">
        <f>+I6341+G6342-H6342</f>
        <v>2335031.7600000021</v>
      </c>
      <c r="J6342" s="3" t="s">
        <v>5648</v>
      </c>
      <c r="K6342" s="3"/>
    </row>
    <row r="6343" spans="1:13" x14ac:dyDescent="0.2">
      <c r="A6343" s="9">
        <v>44258</v>
      </c>
      <c r="B6343" s="7">
        <v>22939651494</v>
      </c>
      <c r="C6343" s="3" t="s">
        <v>4993</v>
      </c>
      <c r="D6343" s="6">
        <v>3390</v>
      </c>
      <c r="E6343" s="6">
        <v>3390</v>
      </c>
      <c r="F6343" s="6">
        <f>E6343*0</f>
        <v>0</v>
      </c>
      <c r="G6343" s="5"/>
      <c r="H6343" s="31">
        <f>D6343-F6343</f>
        <v>3390</v>
      </c>
      <c r="I6343" s="31">
        <f>+I6342+G6343-H6343</f>
        <v>2331641.7600000021</v>
      </c>
      <c r="J6343" s="3" t="s">
        <v>5587</v>
      </c>
      <c r="K6343" s="3"/>
    </row>
    <row r="6344" spans="1:13" x14ac:dyDescent="0.2">
      <c r="A6344" s="9">
        <v>44258</v>
      </c>
      <c r="B6344" s="7">
        <v>22940460260</v>
      </c>
      <c r="C6344" s="3" t="s">
        <v>5647</v>
      </c>
      <c r="D6344" s="6">
        <v>4400</v>
      </c>
      <c r="E6344" s="6">
        <v>4400</v>
      </c>
      <c r="F6344" s="6">
        <f>E6344*0</f>
        <v>0</v>
      </c>
      <c r="G6344" s="5"/>
      <c r="H6344" s="31">
        <f>D6344-F6344</f>
        <v>4400</v>
      </c>
      <c r="I6344" s="6">
        <f>+I6343+G6344-H6344</f>
        <v>2327241.7600000021</v>
      </c>
      <c r="J6344" s="3" t="s">
        <v>5000</v>
      </c>
      <c r="K6344" s="3"/>
    </row>
    <row r="6345" spans="1:13" x14ac:dyDescent="0.2">
      <c r="A6345" s="9">
        <v>44258</v>
      </c>
      <c r="B6345" s="7">
        <v>10072</v>
      </c>
      <c r="C6345" s="3" t="s">
        <v>5447</v>
      </c>
      <c r="D6345" s="6">
        <v>16911</v>
      </c>
      <c r="E6345" s="6">
        <v>16911</v>
      </c>
      <c r="F6345" s="6">
        <f>E6345*0</f>
        <v>0</v>
      </c>
      <c r="G6345" s="5"/>
      <c r="H6345" s="31">
        <f>D6345-F6345</f>
        <v>16911</v>
      </c>
      <c r="I6345" s="6">
        <f>+I6344+G6345-H6345</f>
        <v>2310330.7600000021</v>
      </c>
      <c r="J6345" s="3" t="s">
        <v>5646</v>
      </c>
      <c r="K6345" s="3"/>
    </row>
    <row r="6346" spans="1:13" x14ac:dyDescent="0.2">
      <c r="A6346" s="9">
        <v>44258</v>
      </c>
      <c r="B6346" s="7">
        <v>10073</v>
      </c>
      <c r="C6346" s="3" t="s">
        <v>4720</v>
      </c>
      <c r="D6346" s="6">
        <v>7000</v>
      </c>
      <c r="E6346" s="6">
        <v>7000</v>
      </c>
      <c r="F6346" s="6">
        <f>E6346*0</f>
        <v>0</v>
      </c>
      <c r="G6346" s="5"/>
      <c r="H6346" s="31">
        <f>D6346-F6346</f>
        <v>7000</v>
      </c>
      <c r="I6346" s="6">
        <f>+I6345+G6346-H6346</f>
        <v>2303330.7600000021</v>
      </c>
      <c r="J6346" s="3" t="s">
        <v>5646</v>
      </c>
      <c r="K6346" s="3"/>
    </row>
    <row r="6347" spans="1:13" x14ac:dyDescent="0.2">
      <c r="A6347" s="9">
        <v>44258</v>
      </c>
      <c r="B6347" s="7">
        <v>10074</v>
      </c>
      <c r="C6347" s="3" t="s">
        <v>4938</v>
      </c>
      <c r="D6347" s="6">
        <v>3135</v>
      </c>
      <c r="E6347" s="6">
        <v>2850</v>
      </c>
      <c r="F6347" s="6">
        <f>E6347*0.1</f>
        <v>285</v>
      </c>
      <c r="G6347" s="5"/>
      <c r="H6347" s="31">
        <f>D6347-F6347</f>
        <v>2850</v>
      </c>
      <c r="I6347" s="6">
        <f>+I6346+G6347-H6347</f>
        <v>2300480.7600000021</v>
      </c>
      <c r="J6347" s="3" t="s">
        <v>5645</v>
      </c>
      <c r="K6347" s="3"/>
    </row>
    <row r="6348" spans="1:13" x14ac:dyDescent="0.2">
      <c r="A6348" s="9">
        <v>44259</v>
      </c>
      <c r="B6348" s="7">
        <v>10075</v>
      </c>
      <c r="C6348" s="3" t="s">
        <v>5570</v>
      </c>
      <c r="D6348" s="6">
        <v>10000</v>
      </c>
      <c r="E6348" s="6">
        <v>10000</v>
      </c>
      <c r="F6348" s="6">
        <f>E6348*0</f>
        <v>0</v>
      </c>
      <c r="G6348" s="5">
        <v>0</v>
      </c>
      <c r="H6348" s="31">
        <f>D6348-F6348</f>
        <v>10000</v>
      </c>
      <c r="I6348" s="6">
        <f>+I6347+G6348-H6348</f>
        <v>2290480.7600000021</v>
      </c>
      <c r="J6348" s="3" t="s">
        <v>5644</v>
      </c>
      <c r="K6348" s="3"/>
    </row>
    <row r="6349" spans="1:13" x14ac:dyDescent="0.2">
      <c r="A6349" s="9">
        <v>44260</v>
      </c>
      <c r="B6349" s="7">
        <v>3580010260</v>
      </c>
      <c r="C6349" s="3" t="s">
        <v>3523</v>
      </c>
      <c r="D6349" s="6"/>
      <c r="E6349" s="6"/>
      <c r="F6349" s="6">
        <f>E6349*0.05</f>
        <v>0</v>
      </c>
      <c r="G6349" s="31">
        <v>13850</v>
      </c>
      <c r="H6349" s="5">
        <f>D6349-F6349</f>
        <v>0</v>
      </c>
      <c r="I6349" s="6">
        <f>+I6348+G6349-H6349</f>
        <v>2304330.7600000021</v>
      </c>
      <c r="J6349" s="3" t="s">
        <v>4391</v>
      </c>
      <c r="K6349" s="3"/>
    </row>
    <row r="6350" spans="1:13" x14ac:dyDescent="0.2">
      <c r="A6350" s="9">
        <v>44260</v>
      </c>
      <c r="B6350" s="7">
        <v>4524000007</v>
      </c>
      <c r="C6350" s="3" t="s">
        <v>5326</v>
      </c>
      <c r="D6350" s="6">
        <v>7700</v>
      </c>
      <c r="E6350" s="6">
        <v>7700</v>
      </c>
      <c r="F6350" s="6">
        <f>E6350*0</f>
        <v>0</v>
      </c>
      <c r="G6350" s="5"/>
      <c r="H6350" s="31">
        <f>D6350-F6350</f>
        <v>7700</v>
      </c>
      <c r="I6350" s="6">
        <f>+I6349+G6350-H6350</f>
        <v>2296630.7600000021</v>
      </c>
      <c r="J6350" s="3" t="s">
        <v>5639</v>
      </c>
      <c r="K6350" s="3"/>
    </row>
    <row r="6351" spans="1:13" x14ac:dyDescent="0.2">
      <c r="A6351" s="9">
        <v>44260</v>
      </c>
      <c r="B6351" s="7">
        <v>10076</v>
      </c>
      <c r="C6351" s="3" t="s">
        <v>5422</v>
      </c>
      <c r="D6351" s="6">
        <v>80240</v>
      </c>
      <c r="E6351" s="6">
        <v>68000</v>
      </c>
      <c r="F6351" s="6">
        <f>E6351*0.1</f>
        <v>6800</v>
      </c>
      <c r="G6351" s="5"/>
      <c r="H6351" s="31">
        <f>D6351-F6351</f>
        <v>73440</v>
      </c>
      <c r="I6351" s="6">
        <f>+I6350+G6351-H6351</f>
        <v>2223190.7600000021</v>
      </c>
      <c r="J6351" s="3" t="s">
        <v>5643</v>
      </c>
      <c r="K6351" s="3"/>
    </row>
    <row r="6352" spans="1:13" x14ac:dyDescent="0.2">
      <c r="A6352" s="9">
        <v>44263</v>
      </c>
      <c r="B6352" s="7">
        <v>22970919664</v>
      </c>
      <c r="C6352" s="3" t="s">
        <v>5499</v>
      </c>
      <c r="D6352" s="6">
        <v>4875</v>
      </c>
      <c r="E6352" s="6">
        <v>4875</v>
      </c>
      <c r="F6352" s="6">
        <f>E6352*0</f>
        <v>0</v>
      </c>
      <c r="G6352" s="5"/>
      <c r="H6352" s="31">
        <f>D6352-F6352</f>
        <v>4875</v>
      </c>
      <c r="I6352" s="6">
        <f>+I6351+G6352-H6352</f>
        <v>2218315.7600000021</v>
      </c>
      <c r="J6352" s="3" t="s">
        <v>5642</v>
      </c>
      <c r="K6352" s="3"/>
    </row>
    <row r="6353" spans="1:13" x14ac:dyDescent="0.2">
      <c r="A6353" s="9">
        <v>44263</v>
      </c>
      <c r="B6353" s="7">
        <v>22971333416</v>
      </c>
      <c r="C6353" s="3" t="s">
        <v>5591</v>
      </c>
      <c r="D6353" s="6">
        <v>143247.49</v>
      </c>
      <c r="E6353" s="6">
        <v>143247.49</v>
      </c>
      <c r="F6353" s="6">
        <f>E6353*0</f>
        <v>0</v>
      </c>
      <c r="G6353" s="5"/>
      <c r="H6353" s="31">
        <f>D6353-F6353</f>
        <v>143247.49</v>
      </c>
      <c r="I6353" s="6">
        <f>+I6352+G6353-H6353</f>
        <v>2075068.2700000021</v>
      </c>
      <c r="J6353" s="3" t="s">
        <v>5641</v>
      </c>
      <c r="K6353" s="3"/>
    </row>
    <row r="6354" spans="1:13" x14ac:dyDescent="0.2">
      <c r="A6354" s="9">
        <v>44263</v>
      </c>
      <c r="B6354" s="7">
        <v>10077</v>
      </c>
      <c r="C6354" s="3" t="s">
        <v>5640</v>
      </c>
      <c r="D6354" s="6">
        <v>4200</v>
      </c>
      <c r="E6354" s="6">
        <v>4200</v>
      </c>
      <c r="F6354" s="6">
        <f>E6354*0</f>
        <v>0</v>
      </c>
      <c r="G6354" s="5"/>
      <c r="H6354" s="31">
        <f>D6354-F6354</f>
        <v>4200</v>
      </c>
      <c r="I6354" s="6">
        <f>+I6353+G6354-H6354</f>
        <v>2070868.2700000021</v>
      </c>
      <c r="J6354" s="3" t="s">
        <v>5639</v>
      </c>
      <c r="K6354" s="3"/>
    </row>
    <row r="6355" spans="1:13" x14ac:dyDescent="0.2">
      <c r="A6355" s="9">
        <v>44263</v>
      </c>
      <c r="B6355" s="7">
        <v>10078</v>
      </c>
      <c r="C6355" s="3" t="s">
        <v>5638</v>
      </c>
      <c r="D6355" s="6">
        <v>5075</v>
      </c>
      <c r="E6355" s="6">
        <v>5075</v>
      </c>
      <c r="F6355" s="6">
        <f>E6355*0</f>
        <v>0</v>
      </c>
      <c r="G6355" s="5"/>
      <c r="H6355" s="31">
        <f>D6355-F6355</f>
        <v>5075</v>
      </c>
      <c r="I6355" s="6">
        <f>+I6354+G6355-H6355</f>
        <v>2065793.2700000021</v>
      </c>
      <c r="J6355" s="3" t="s">
        <v>5637</v>
      </c>
      <c r="K6355" s="3"/>
    </row>
    <row r="6356" spans="1:13" x14ac:dyDescent="0.2">
      <c r="A6356" s="9">
        <v>44264</v>
      </c>
      <c r="B6356" s="7">
        <v>22976799366</v>
      </c>
      <c r="C6356" s="3" t="s">
        <v>4975</v>
      </c>
      <c r="D6356" s="6">
        <v>299334.40000000002</v>
      </c>
      <c r="E6356" s="6">
        <v>292116.40000000002</v>
      </c>
      <c r="F6356" s="6">
        <f>E6356*0.05</f>
        <v>14605.820000000002</v>
      </c>
      <c r="G6356" s="5"/>
      <c r="H6356" s="31">
        <f>D6356-F6356</f>
        <v>284728.58</v>
      </c>
      <c r="I6356" s="6">
        <f>+I6355+G6356-H6356</f>
        <v>1781064.690000002</v>
      </c>
      <c r="J6356" s="3" t="s">
        <v>5636</v>
      </c>
      <c r="K6356" s="3"/>
    </row>
    <row r="6357" spans="1:13" x14ac:dyDescent="0.2">
      <c r="A6357" s="9">
        <v>44264</v>
      </c>
      <c r="B6357" s="7">
        <v>2297682425</v>
      </c>
      <c r="C6357" s="3" t="s">
        <v>821</v>
      </c>
      <c r="D6357" s="6">
        <v>303430.03999999998</v>
      </c>
      <c r="E6357" s="6">
        <v>298658.34000000003</v>
      </c>
      <c r="F6357" s="6">
        <f>E6357*0.05</f>
        <v>14932.917000000001</v>
      </c>
      <c r="G6357" s="5"/>
      <c r="H6357" s="31">
        <f>D6357-F6357</f>
        <v>288497.12299999996</v>
      </c>
      <c r="I6357" s="6">
        <f>+I6356+G6357-H6357</f>
        <v>1492567.5670000021</v>
      </c>
      <c r="J6357" s="3" t="s">
        <v>5635</v>
      </c>
      <c r="K6357" s="3"/>
    </row>
    <row r="6358" spans="1:13" x14ac:dyDescent="0.2">
      <c r="A6358" s="9">
        <v>44264</v>
      </c>
      <c r="B6358" s="7">
        <v>22977439501</v>
      </c>
      <c r="C6358" s="3" t="s">
        <v>5628</v>
      </c>
      <c r="D6358" s="6">
        <v>81499.7</v>
      </c>
      <c r="E6358" s="6">
        <v>69915</v>
      </c>
      <c r="F6358" s="6">
        <f>E6358*0.05</f>
        <v>3495.75</v>
      </c>
      <c r="G6358" s="5"/>
      <c r="H6358" s="31">
        <f>D6358-F6358</f>
        <v>78003.95</v>
      </c>
      <c r="I6358" s="6">
        <f>+I6357+G6358-H6358</f>
        <v>1414563.6170000022</v>
      </c>
      <c r="J6358" s="3" t="s">
        <v>5634</v>
      </c>
      <c r="K6358" s="3"/>
    </row>
    <row r="6359" spans="1:13" x14ac:dyDescent="0.2">
      <c r="A6359" s="9">
        <v>44264</v>
      </c>
      <c r="B6359" s="7">
        <v>22977691393</v>
      </c>
      <c r="C6359" s="3" t="s">
        <v>5633</v>
      </c>
      <c r="D6359" s="6">
        <v>1000</v>
      </c>
      <c r="E6359" s="6">
        <v>1000</v>
      </c>
      <c r="F6359" s="6">
        <f>E6359*0</f>
        <v>0</v>
      </c>
      <c r="G6359" s="5"/>
      <c r="H6359" s="31">
        <f>D6359-F6359</f>
        <v>1000</v>
      </c>
      <c r="I6359" s="6">
        <f>+I6358+G6359-H6359</f>
        <v>1413563.6170000022</v>
      </c>
      <c r="J6359" s="3" t="s">
        <v>5560</v>
      </c>
      <c r="K6359" s="3"/>
    </row>
    <row r="6360" spans="1:13" x14ac:dyDescent="0.2">
      <c r="A6360" s="9">
        <v>44265</v>
      </c>
      <c r="B6360" s="7">
        <v>22982319658</v>
      </c>
      <c r="C6360" s="3" t="s">
        <v>4527</v>
      </c>
      <c r="D6360" s="6">
        <v>113519</v>
      </c>
      <c r="E6360" s="6">
        <v>96202.4</v>
      </c>
      <c r="F6360" s="6">
        <f>E6360*0.05</f>
        <v>4810.12</v>
      </c>
      <c r="G6360" s="5"/>
      <c r="H6360" s="31">
        <f>D6360-F6360</f>
        <v>108708.88</v>
      </c>
      <c r="I6360" s="6">
        <f>+I6359+G6360-H6360</f>
        <v>1304854.7370000021</v>
      </c>
      <c r="J6360" s="3" t="s">
        <v>5624</v>
      </c>
      <c r="K6360" s="3"/>
    </row>
    <row r="6361" spans="1:13" x14ac:dyDescent="0.2">
      <c r="A6361" s="9">
        <v>44265</v>
      </c>
      <c r="B6361" s="7">
        <v>22983118590</v>
      </c>
      <c r="C6361" s="3" t="s">
        <v>1450</v>
      </c>
      <c r="D6361" s="6">
        <v>27631.5</v>
      </c>
      <c r="E6361" s="6">
        <v>21255</v>
      </c>
      <c r="F6361" s="6">
        <f>E6361*0.05</f>
        <v>1062.75</v>
      </c>
      <c r="G6361" s="5"/>
      <c r="H6361" s="31">
        <f>D6361-F6361</f>
        <v>26568.75</v>
      </c>
      <c r="I6361" s="6">
        <f>+I6360+G6361-H6361</f>
        <v>1278285.9870000021</v>
      </c>
      <c r="J6361" s="3" t="s">
        <v>5632</v>
      </c>
      <c r="K6361" s="3"/>
    </row>
    <row r="6362" spans="1:13" x14ac:dyDescent="0.2">
      <c r="A6362" s="9">
        <v>44265</v>
      </c>
      <c r="B6362" s="7">
        <v>22983204428</v>
      </c>
      <c r="C6362" s="3" t="s">
        <v>4191</v>
      </c>
      <c r="D6362" s="6">
        <v>10186.27</v>
      </c>
      <c r="E6362" s="6">
        <v>10186.27</v>
      </c>
      <c r="F6362" s="6">
        <f>E6362*0</f>
        <v>0</v>
      </c>
      <c r="G6362" s="5"/>
      <c r="H6362" s="31">
        <f>D6362-F6362</f>
        <v>10186.27</v>
      </c>
      <c r="I6362" s="6">
        <f>+I6361+G6362-H6362</f>
        <v>1268099.717000002</v>
      </c>
      <c r="J6362" s="3" t="s">
        <v>5631</v>
      </c>
      <c r="K6362" s="3"/>
    </row>
    <row r="6363" spans="1:13" x14ac:dyDescent="0.2">
      <c r="A6363" s="9">
        <v>44265</v>
      </c>
      <c r="B6363" s="7">
        <v>22984983124</v>
      </c>
      <c r="C6363" s="3" t="s">
        <v>5630</v>
      </c>
      <c r="D6363" s="6">
        <v>26550</v>
      </c>
      <c r="E6363" s="6">
        <v>22500</v>
      </c>
      <c r="F6363" s="6">
        <v>112.5</v>
      </c>
      <c r="G6363" s="5"/>
      <c r="H6363" s="31">
        <f>D6363-F6363</f>
        <v>26437.5</v>
      </c>
      <c r="I6363" s="6">
        <f>+I6362+G6363-H6363</f>
        <v>1241662.217000002</v>
      </c>
      <c r="J6363" s="3" t="s">
        <v>5629</v>
      </c>
      <c r="K6363" s="3"/>
    </row>
    <row r="6364" spans="1:13" x14ac:dyDescent="0.2">
      <c r="A6364" s="9">
        <v>44265</v>
      </c>
      <c r="B6364" s="7">
        <v>22985223767</v>
      </c>
      <c r="C6364" s="3" t="s">
        <v>5628</v>
      </c>
      <c r="D6364" s="6">
        <v>1000</v>
      </c>
      <c r="E6364" s="6">
        <v>1000</v>
      </c>
      <c r="F6364" s="6">
        <f>E6364*0</f>
        <v>0</v>
      </c>
      <c r="G6364" s="5"/>
      <c r="H6364" s="31">
        <f>D6364-F6364</f>
        <v>1000</v>
      </c>
      <c r="I6364" s="6">
        <f>+I6363+G6364-H6364</f>
        <v>1240662.217000002</v>
      </c>
      <c r="J6364" s="3" t="s">
        <v>5627</v>
      </c>
      <c r="K6364" s="3"/>
    </row>
    <row r="6365" spans="1:13" x14ac:dyDescent="0.2">
      <c r="A6365" s="9">
        <v>44265</v>
      </c>
      <c r="B6365" s="7">
        <v>22986040447</v>
      </c>
      <c r="C6365" s="3" t="s">
        <v>5550</v>
      </c>
      <c r="D6365" s="6">
        <v>77046.42</v>
      </c>
      <c r="E6365" s="6">
        <v>77046.42</v>
      </c>
      <c r="F6365" s="6">
        <f>E6365*0.05</f>
        <v>3852.3209999999999</v>
      </c>
      <c r="G6365" s="5"/>
      <c r="H6365" s="31">
        <f>D6365-F6365</f>
        <v>73194.099000000002</v>
      </c>
      <c r="I6365" s="6">
        <f>+I6364+G6365-H6365</f>
        <v>1167468.1180000021</v>
      </c>
      <c r="J6365" s="3" t="s">
        <v>5626</v>
      </c>
      <c r="K6365" s="3"/>
    </row>
    <row r="6366" spans="1:13" x14ac:dyDescent="0.2">
      <c r="A6366" s="9">
        <v>44266</v>
      </c>
      <c r="B6366" s="7">
        <v>22988667341</v>
      </c>
      <c r="C6366" s="3" t="s">
        <v>442</v>
      </c>
      <c r="D6366" s="6">
        <v>86151</v>
      </c>
      <c r="E6366" s="6">
        <v>73009.320000000007</v>
      </c>
      <c r="F6366" s="6">
        <f>E6366*0.05</f>
        <v>3650.4660000000003</v>
      </c>
      <c r="G6366" s="5"/>
      <c r="H6366" s="31">
        <f>D6366-F6366</f>
        <v>82500.534</v>
      </c>
      <c r="I6366" s="6">
        <f>+I6365+G6366-H6366</f>
        <v>1084967.5840000021</v>
      </c>
      <c r="J6366" s="3" t="s">
        <v>5625</v>
      </c>
      <c r="K6366" s="3"/>
    </row>
    <row r="6367" spans="1:13" x14ac:dyDescent="0.2">
      <c r="A6367" s="9">
        <v>44266</v>
      </c>
      <c r="B6367" s="7">
        <v>22988695142</v>
      </c>
      <c r="C6367" s="3" t="s">
        <v>4527</v>
      </c>
      <c r="D6367" s="6">
        <v>44800</v>
      </c>
      <c r="E6367" s="6">
        <v>37966.1</v>
      </c>
      <c r="F6367" s="6">
        <f>E6367*0.05</f>
        <v>1898.3050000000001</v>
      </c>
      <c r="G6367" s="5"/>
      <c r="H6367" s="31">
        <f>D6367-F6367</f>
        <v>42901.695</v>
      </c>
      <c r="I6367" s="6">
        <f>+I6366+G6367-H6367</f>
        <v>1042065.8890000022</v>
      </c>
      <c r="J6367" s="3" t="s">
        <v>5624</v>
      </c>
      <c r="K6367" s="3"/>
      <c r="M6367" t="s">
        <v>5623</v>
      </c>
    </row>
    <row r="6368" spans="1:13" x14ac:dyDescent="0.2">
      <c r="A6368" s="9">
        <v>44267</v>
      </c>
      <c r="B6368" s="7">
        <v>22996348104</v>
      </c>
      <c r="C6368" s="3" t="s">
        <v>5622</v>
      </c>
      <c r="D6368" s="6">
        <v>15000</v>
      </c>
      <c r="E6368" s="6">
        <v>15000</v>
      </c>
      <c r="F6368" s="6">
        <f>E6368*0</f>
        <v>0</v>
      </c>
      <c r="G6368" s="5"/>
      <c r="H6368" s="31">
        <f>D6368-F6368</f>
        <v>15000</v>
      </c>
      <c r="I6368" s="6">
        <f>+I6367+G6368-H6368</f>
        <v>1027065.8890000022</v>
      </c>
      <c r="J6368" s="3" t="s">
        <v>5621</v>
      </c>
      <c r="K6368" s="3"/>
    </row>
    <row r="6369" spans="1:13" x14ac:dyDescent="0.2">
      <c r="A6369" s="9">
        <v>44267</v>
      </c>
      <c r="B6369" s="7">
        <v>3580010117</v>
      </c>
      <c r="C6369" s="3" t="s">
        <v>3445</v>
      </c>
      <c r="D6369" s="6"/>
      <c r="E6369" s="6"/>
      <c r="F6369" s="6">
        <f>E6369*0.05</f>
        <v>0</v>
      </c>
      <c r="G6369" s="31">
        <v>7600</v>
      </c>
      <c r="H6369" s="5">
        <f>D6369-F6369</f>
        <v>0</v>
      </c>
      <c r="I6369" s="6">
        <f>+I6368+G6369-H6369</f>
        <v>1034665.8890000022</v>
      </c>
      <c r="J6369" s="3" t="s">
        <v>3445</v>
      </c>
      <c r="K6369" s="3"/>
    </row>
    <row r="6370" spans="1:13" x14ac:dyDescent="0.2">
      <c r="A6370" s="9">
        <v>44270</v>
      </c>
      <c r="B6370" s="7">
        <v>10079</v>
      </c>
      <c r="C6370" s="3" t="s">
        <v>650</v>
      </c>
      <c r="D6370" s="6">
        <v>2860</v>
      </c>
      <c r="E6370" s="6">
        <v>2600</v>
      </c>
      <c r="F6370" s="6">
        <f>E6370*0.1</f>
        <v>260</v>
      </c>
      <c r="G6370" s="5"/>
      <c r="H6370" s="31">
        <f>D6370-F6370</f>
        <v>2600</v>
      </c>
      <c r="I6370" s="6">
        <f>+I6369+G6370-H6370</f>
        <v>1032065.8890000022</v>
      </c>
      <c r="J6370" s="3" t="s">
        <v>5096</v>
      </c>
      <c r="K6370" s="3"/>
    </row>
    <row r="6371" spans="1:13" x14ac:dyDescent="0.2">
      <c r="A6371" s="9">
        <v>44274</v>
      </c>
      <c r="B6371" s="7">
        <v>23042412197</v>
      </c>
      <c r="C6371" s="3" t="s">
        <v>43</v>
      </c>
      <c r="D6371" s="6">
        <v>195981.83</v>
      </c>
      <c r="E6371" s="6">
        <v>175849.46</v>
      </c>
      <c r="F6371" s="6">
        <f>E6371*0.05</f>
        <v>8792.473</v>
      </c>
      <c r="G6371" s="5"/>
      <c r="H6371" s="31">
        <f>D6371-F6371</f>
        <v>187189.35699999999</v>
      </c>
      <c r="I6371" s="6">
        <f>+I6370+G6371-H6371</f>
        <v>844876.53200000222</v>
      </c>
      <c r="J6371" s="3" t="s">
        <v>5130</v>
      </c>
      <c r="K6371" s="3"/>
      <c r="M6371" t="s">
        <v>5620</v>
      </c>
    </row>
    <row r="6372" spans="1:13" x14ac:dyDescent="0.2">
      <c r="A6372" s="9">
        <v>44274</v>
      </c>
      <c r="B6372" s="7">
        <v>3580040360</v>
      </c>
      <c r="C6372" s="3" t="s">
        <v>3445</v>
      </c>
      <c r="D6372" s="6"/>
      <c r="E6372" s="6"/>
      <c r="F6372" s="6">
        <f>E6372*0.05</f>
        <v>0</v>
      </c>
      <c r="G6372" s="31">
        <v>11250</v>
      </c>
      <c r="H6372" s="5">
        <f>D6372-F6372</f>
        <v>0</v>
      </c>
      <c r="I6372" s="6">
        <f>+I6371+G6372-H6372</f>
        <v>856126.53200000222</v>
      </c>
      <c r="J6372" s="3" t="s">
        <v>3445</v>
      </c>
      <c r="K6372" s="3"/>
    </row>
    <row r="6373" spans="1:13" x14ac:dyDescent="0.2">
      <c r="A6373" s="9">
        <v>44274</v>
      </c>
      <c r="B6373" s="7">
        <v>23044929965</v>
      </c>
      <c r="C6373" s="8" t="s">
        <v>5619</v>
      </c>
      <c r="D6373" s="6">
        <v>1686</v>
      </c>
      <c r="E6373" s="6">
        <v>1686</v>
      </c>
      <c r="F6373" s="6">
        <f>E6373*0</f>
        <v>0</v>
      </c>
      <c r="G6373" s="5"/>
      <c r="H6373" s="31">
        <f>D6373-F6373</f>
        <v>1686</v>
      </c>
      <c r="I6373" s="6">
        <f>+I6372+G6373-H6373</f>
        <v>854440.53200000222</v>
      </c>
      <c r="J6373" s="8" t="s">
        <v>5618</v>
      </c>
      <c r="K6373" s="3"/>
    </row>
    <row r="6374" spans="1:13" x14ac:dyDescent="0.2">
      <c r="A6374" s="9">
        <v>44280</v>
      </c>
      <c r="B6374" s="7">
        <v>45240000170</v>
      </c>
      <c r="C6374" s="3" t="s">
        <v>5519</v>
      </c>
      <c r="D6374" s="6"/>
      <c r="E6374" s="6"/>
      <c r="F6374" s="6">
        <f>E6374*0.05</f>
        <v>0</v>
      </c>
      <c r="G6374" s="6">
        <v>4769170.74</v>
      </c>
      <c r="H6374" s="5">
        <f>D6374-F6374</f>
        <v>0</v>
      </c>
      <c r="I6374" s="6">
        <f>+I6373+G6374-H6374</f>
        <v>5623611.2720000027</v>
      </c>
      <c r="J6374" s="3" t="s">
        <v>5617</v>
      </c>
      <c r="K6374" s="3"/>
    </row>
    <row r="6375" spans="1:13" x14ac:dyDescent="0.2">
      <c r="A6375" s="9">
        <v>44281</v>
      </c>
      <c r="B6375" s="7">
        <v>23091233515</v>
      </c>
      <c r="C6375" s="3" t="s">
        <v>3013</v>
      </c>
      <c r="D6375" s="6">
        <v>64795.199999999997</v>
      </c>
      <c r="E6375" s="6">
        <v>64795.199999999997</v>
      </c>
      <c r="F6375" s="6">
        <f>E6375*0.05</f>
        <v>3239.76</v>
      </c>
      <c r="G6375" s="6"/>
      <c r="H6375" s="31">
        <f>D6375-F6375</f>
        <v>61555.439999999995</v>
      </c>
      <c r="I6375" s="6">
        <f>+I6374+G6375-H6375</f>
        <v>5562055.8320000023</v>
      </c>
      <c r="J6375" s="3" t="s">
        <v>5616</v>
      </c>
      <c r="K6375" s="3"/>
      <c r="M6375" t="s">
        <v>5615</v>
      </c>
    </row>
    <row r="6376" spans="1:13" x14ac:dyDescent="0.2">
      <c r="A6376" s="9">
        <v>44281</v>
      </c>
      <c r="B6376" s="7">
        <v>4524000020</v>
      </c>
      <c r="C6376" s="3" t="s">
        <v>5452</v>
      </c>
      <c r="D6376" s="6">
        <v>213954</v>
      </c>
      <c r="E6376" s="6">
        <v>213954</v>
      </c>
      <c r="F6376" s="6">
        <f>E6376*0</f>
        <v>0</v>
      </c>
      <c r="G6376" s="6"/>
      <c r="H6376" s="31">
        <f>D6376-F6376</f>
        <v>213954</v>
      </c>
      <c r="I6376" s="6">
        <f>+I6375+G6376-H6376</f>
        <v>5348101.8320000023</v>
      </c>
      <c r="J6376" s="3" t="s">
        <v>5613</v>
      </c>
      <c r="K6376" s="3"/>
    </row>
    <row r="6377" spans="1:13" x14ac:dyDescent="0.2">
      <c r="A6377" s="9">
        <v>44281</v>
      </c>
      <c r="B6377" s="7">
        <v>3580040487</v>
      </c>
      <c r="C6377" s="8" t="s">
        <v>4391</v>
      </c>
      <c r="D6377" s="6"/>
      <c r="E6377" s="6"/>
      <c r="F6377" s="6"/>
      <c r="G6377" s="6">
        <v>14650</v>
      </c>
      <c r="H6377" s="5">
        <v>0</v>
      </c>
      <c r="I6377" s="6">
        <f>+I6376+G6377-H6377</f>
        <v>5362751.8320000023</v>
      </c>
      <c r="J6377" s="8" t="s">
        <v>4391</v>
      </c>
      <c r="K6377" s="3"/>
    </row>
    <row r="6378" spans="1:13" x14ac:dyDescent="0.2">
      <c r="A6378" s="9">
        <v>44281</v>
      </c>
      <c r="B6378" s="7">
        <v>23094631179</v>
      </c>
      <c r="C6378" s="3" t="s">
        <v>5614</v>
      </c>
      <c r="D6378" s="6">
        <v>8327</v>
      </c>
      <c r="E6378" s="6">
        <v>8327</v>
      </c>
      <c r="F6378" s="6">
        <f>E6378*0</f>
        <v>0</v>
      </c>
      <c r="G6378" s="6"/>
      <c r="H6378" s="31">
        <f>D6378-F6378</f>
        <v>8327</v>
      </c>
      <c r="I6378" s="6">
        <f>+I6377+G6378-H6378</f>
        <v>5354424.8320000023</v>
      </c>
      <c r="J6378" s="3" t="s">
        <v>5613</v>
      </c>
      <c r="K6378" s="3"/>
    </row>
    <row r="6379" spans="1:13" x14ac:dyDescent="0.2">
      <c r="A6379" s="9">
        <v>44281</v>
      </c>
      <c r="B6379" s="7">
        <v>23095216259</v>
      </c>
      <c r="C6379" s="3" t="s">
        <v>2594</v>
      </c>
      <c r="D6379" s="6">
        <v>62303.86</v>
      </c>
      <c r="E6379" s="6">
        <v>60427</v>
      </c>
      <c r="F6379" s="6">
        <f>E6379*0.05</f>
        <v>3021.3500000000004</v>
      </c>
      <c r="G6379" s="6"/>
      <c r="H6379" s="31">
        <f>D6379-F6379</f>
        <v>59282.51</v>
      </c>
      <c r="I6379" s="6">
        <f>+I6378+G6379-H6379</f>
        <v>5295142.3220000025</v>
      </c>
      <c r="J6379" s="8" t="s">
        <v>5612</v>
      </c>
      <c r="K6379" s="3"/>
    </row>
    <row r="6380" spans="1:13" x14ac:dyDescent="0.2">
      <c r="A6380" s="9">
        <v>44281</v>
      </c>
      <c r="B6380" s="7">
        <v>23095227552</v>
      </c>
      <c r="C6380" s="3" t="s">
        <v>4444</v>
      </c>
      <c r="D6380" s="6">
        <v>263338</v>
      </c>
      <c r="E6380" s="6">
        <v>263338</v>
      </c>
      <c r="F6380" s="6">
        <f>E6380*0.05</f>
        <v>13166.900000000001</v>
      </c>
      <c r="G6380" s="6"/>
      <c r="H6380" s="31">
        <f>D6380-F6380</f>
        <v>250171.1</v>
      </c>
      <c r="I6380" s="6">
        <f>+I6379+G6380-H6380</f>
        <v>5044971.2220000029</v>
      </c>
      <c r="J6380" s="3" t="s">
        <v>5530</v>
      </c>
      <c r="K6380" s="3"/>
    </row>
    <row r="6381" spans="1:13" x14ac:dyDescent="0.2">
      <c r="A6381" s="9">
        <v>44281</v>
      </c>
      <c r="B6381" s="7">
        <v>23095238947</v>
      </c>
      <c r="C6381" s="3" t="s">
        <v>3017</v>
      </c>
      <c r="D6381" s="6">
        <v>96579</v>
      </c>
      <c r="E6381" s="6">
        <v>95040</v>
      </c>
      <c r="F6381" s="6">
        <f>E6381*0.05</f>
        <v>4752</v>
      </c>
      <c r="G6381" s="6"/>
      <c r="H6381" s="31">
        <f>D6381-F6381</f>
        <v>91827</v>
      </c>
      <c r="I6381" s="6">
        <f>+I6380+G6381-H6381</f>
        <v>4953144.2220000029</v>
      </c>
      <c r="J6381" s="3" t="s">
        <v>5530</v>
      </c>
      <c r="K6381" s="3"/>
    </row>
    <row r="6382" spans="1:13" x14ac:dyDescent="0.2">
      <c r="A6382" s="9">
        <v>44281</v>
      </c>
      <c r="B6382" s="7">
        <v>23095255507</v>
      </c>
      <c r="C6382" s="3" t="s">
        <v>582</v>
      </c>
      <c r="D6382" s="6">
        <v>190655</v>
      </c>
      <c r="E6382" s="6">
        <v>162212.87</v>
      </c>
      <c r="F6382" s="6">
        <f>E6382*0.05</f>
        <v>8110.6435000000001</v>
      </c>
      <c r="G6382" s="6"/>
      <c r="H6382" s="31">
        <f>D6382-F6382</f>
        <v>182544.35649999999</v>
      </c>
      <c r="I6382" s="6">
        <f>+I6381+G6382-H6382</f>
        <v>4770599.8655000031</v>
      </c>
      <c r="J6382" s="3" t="s">
        <v>5611</v>
      </c>
      <c r="K6382" s="3"/>
    </row>
    <row r="6383" spans="1:13" x14ac:dyDescent="0.2">
      <c r="A6383" s="9">
        <v>44284</v>
      </c>
      <c r="B6383" s="7">
        <v>23111979384</v>
      </c>
      <c r="C6383" s="3" t="s">
        <v>71</v>
      </c>
      <c r="D6383" s="6">
        <v>289311.87</v>
      </c>
      <c r="E6383" s="6">
        <v>288730.40000000002</v>
      </c>
      <c r="F6383" s="6">
        <f>E6383*0.05</f>
        <v>14436.520000000002</v>
      </c>
      <c r="G6383" s="6"/>
      <c r="H6383" s="31">
        <f>D6383-F6383</f>
        <v>274875.34999999998</v>
      </c>
      <c r="I6383" s="6">
        <f>+I6382+G6383-H6383</f>
        <v>4495724.5155000035</v>
      </c>
      <c r="J6383" s="3" t="s">
        <v>4463</v>
      </c>
      <c r="K6383" s="3"/>
    </row>
    <row r="6384" spans="1:13" x14ac:dyDescent="0.2">
      <c r="A6384" s="9">
        <v>44284</v>
      </c>
      <c r="B6384" s="7">
        <v>23112841267</v>
      </c>
      <c r="C6384" s="3" t="s">
        <v>5104</v>
      </c>
      <c r="D6384" s="6">
        <v>80000</v>
      </c>
      <c r="E6384" s="6">
        <v>80000</v>
      </c>
      <c r="F6384" s="6">
        <f>E6384*0.05</f>
        <v>4000</v>
      </c>
      <c r="G6384" s="6"/>
      <c r="H6384" s="31">
        <f>D6384-F6384</f>
        <v>76000</v>
      </c>
      <c r="I6384" s="6">
        <f>+I6383+G6384-H6384</f>
        <v>4419724.5155000035</v>
      </c>
      <c r="J6384" s="3" t="s">
        <v>5610</v>
      </c>
      <c r="K6384" s="3"/>
    </row>
    <row r="6385" spans="1:11" x14ac:dyDescent="0.2">
      <c r="A6385" s="9">
        <v>44284</v>
      </c>
      <c r="B6385" s="7">
        <v>23112891668</v>
      </c>
      <c r="C6385" s="3" t="s">
        <v>5609</v>
      </c>
      <c r="D6385" s="6">
        <v>5000</v>
      </c>
      <c r="E6385" s="6">
        <v>5000</v>
      </c>
      <c r="F6385" s="6">
        <f>E6385*0</f>
        <v>0</v>
      </c>
      <c r="G6385" s="6"/>
      <c r="H6385" s="31">
        <f>D6385-F6385</f>
        <v>5000</v>
      </c>
      <c r="I6385" s="6">
        <f>+I6384+G6385-H6385</f>
        <v>4414724.5155000035</v>
      </c>
      <c r="J6385" s="3" t="s">
        <v>5608</v>
      </c>
      <c r="K6385" s="3"/>
    </row>
    <row r="6386" spans="1:11" x14ac:dyDescent="0.2">
      <c r="A6386" s="9">
        <v>44284</v>
      </c>
      <c r="B6386" s="7">
        <v>23115910880</v>
      </c>
      <c r="C6386" s="3" t="s">
        <v>831</v>
      </c>
      <c r="D6386" s="6">
        <v>61488</v>
      </c>
      <c r="E6386" s="6">
        <v>61488</v>
      </c>
      <c r="F6386" s="6">
        <f>E6386*0.05</f>
        <v>3074.4</v>
      </c>
      <c r="G6386" s="6"/>
      <c r="H6386" s="31">
        <f>D6386-F6386</f>
        <v>58413.599999999999</v>
      </c>
      <c r="I6386" s="6">
        <f>+I6385+G6386-H6386</f>
        <v>4356310.9155000038</v>
      </c>
      <c r="J6386" s="3" t="s">
        <v>3862</v>
      </c>
      <c r="K6386" s="3"/>
    </row>
    <row r="6387" spans="1:11" x14ac:dyDescent="0.2">
      <c r="A6387" s="9">
        <v>44284</v>
      </c>
      <c r="B6387" s="7">
        <v>10080</v>
      </c>
      <c r="C6387" s="8" t="s">
        <v>4720</v>
      </c>
      <c r="D6387" s="6">
        <v>14000</v>
      </c>
      <c r="E6387" s="6">
        <v>14000</v>
      </c>
      <c r="F6387" s="6">
        <f>E6387*0</f>
        <v>0</v>
      </c>
      <c r="G6387" s="6"/>
      <c r="H6387" s="31">
        <f>D6387-F6387</f>
        <v>14000</v>
      </c>
      <c r="I6387" s="6">
        <f>+I6386+G6387-H6387</f>
        <v>4342310.9155000038</v>
      </c>
      <c r="J6387" s="8" t="s">
        <v>5607</v>
      </c>
      <c r="K6387" s="8" t="s">
        <v>5540</v>
      </c>
    </row>
    <row r="6388" spans="1:11" x14ac:dyDescent="0.2">
      <c r="A6388" s="9">
        <v>44284</v>
      </c>
      <c r="B6388" s="7">
        <v>10081</v>
      </c>
      <c r="C6388" s="8" t="s">
        <v>5447</v>
      </c>
      <c r="D6388" s="6">
        <v>16911</v>
      </c>
      <c r="E6388" s="6">
        <v>16911</v>
      </c>
      <c r="F6388" s="6"/>
      <c r="G6388" s="6"/>
      <c r="H6388" s="31">
        <f>D6388-F6388</f>
        <v>16911</v>
      </c>
      <c r="I6388" s="6">
        <f>+I6387+G6388-H6388</f>
        <v>4325399.9155000038</v>
      </c>
      <c r="J6388" s="8" t="s">
        <v>5607</v>
      </c>
      <c r="K6388" s="8" t="s">
        <v>5606</v>
      </c>
    </row>
    <row r="6389" spans="1:11" x14ac:dyDescent="0.2">
      <c r="A6389" s="9">
        <v>44284</v>
      </c>
      <c r="B6389" s="7">
        <v>10082</v>
      </c>
      <c r="C6389" s="8" t="s">
        <v>729</v>
      </c>
      <c r="D6389" s="6"/>
      <c r="E6389" s="6"/>
      <c r="F6389" s="6"/>
      <c r="G6389" s="6"/>
      <c r="H6389" s="5">
        <f>D6389-F6389</f>
        <v>0</v>
      </c>
      <c r="I6389" s="6">
        <f>+I6388+G6389-H6389</f>
        <v>4325399.9155000038</v>
      </c>
      <c r="J6389" s="8" t="s">
        <v>729</v>
      </c>
      <c r="K6389" s="3"/>
    </row>
    <row r="6390" spans="1:11" x14ac:dyDescent="0.2">
      <c r="A6390" s="9">
        <v>44284</v>
      </c>
      <c r="B6390" s="7">
        <v>10083</v>
      </c>
      <c r="C6390" s="8" t="s">
        <v>5605</v>
      </c>
      <c r="D6390" s="6">
        <v>2200</v>
      </c>
      <c r="E6390" s="6">
        <v>2000</v>
      </c>
      <c r="F6390" s="6">
        <f>E6390*0.1</f>
        <v>200</v>
      </c>
      <c r="G6390" s="6"/>
      <c r="H6390" s="31">
        <f>D6390-F6390</f>
        <v>2000</v>
      </c>
      <c r="I6390" s="6">
        <f>+I6389+G6390-H6390</f>
        <v>4323399.9155000038</v>
      </c>
      <c r="J6390" s="8" t="s">
        <v>5604</v>
      </c>
      <c r="K6390" s="8" t="s">
        <v>5540</v>
      </c>
    </row>
    <row r="6391" spans="1:11" x14ac:dyDescent="0.2">
      <c r="A6391" s="9">
        <v>44284</v>
      </c>
      <c r="B6391" s="7">
        <v>10084</v>
      </c>
      <c r="C6391" s="8" t="s">
        <v>5603</v>
      </c>
      <c r="D6391" s="6">
        <v>5500</v>
      </c>
      <c r="E6391" s="6">
        <v>5000</v>
      </c>
      <c r="F6391" s="6">
        <f>E6391*0.1</f>
        <v>500</v>
      </c>
      <c r="G6391" s="6"/>
      <c r="H6391" s="31">
        <f>D6391-F6391</f>
        <v>5000</v>
      </c>
      <c r="I6391" s="6">
        <f>+I6390+G6391-H6391</f>
        <v>4318399.9155000038</v>
      </c>
      <c r="J6391" s="8" t="s">
        <v>5602</v>
      </c>
      <c r="K6391" s="8" t="s">
        <v>5601</v>
      </c>
    </row>
    <row r="6392" spans="1:11" x14ac:dyDescent="0.2">
      <c r="A6392" s="9">
        <v>44285</v>
      </c>
      <c r="B6392" s="7">
        <v>10085</v>
      </c>
      <c r="C6392" s="8" t="s">
        <v>5600</v>
      </c>
      <c r="D6392" s="6">
        <v>8500</v>
      </c>
      <c r="E6392" s="6">
        <v>8500</v>
      </c>
      <c r="F6392" s="6">
        <f>E6392*0.05</f>
        <v>425</v>
      </c>
      <c r="G6392" s="6"/>
      <c r="H6392" s="31">
        <f>D6392-F6392</f>
        <v>8075</v>
      </c>
      <c r="I6392" s="6">
        <f>+I6391+G6392-H6392</f>
        <v>4310324.9155000038</v>
      </c>
      <c r="J6392" s="8" t="s">
        <v>4235</v>
      </c>
      <c r="K6392" s="3"/>
    </row>
    <row r="6393" spans="1:11" x14ac:dyDescent="0.2">
      <c r="A6393" s="9">
        <v>44285</v>
      </c>
      <c r="B6393" s="7">
        <v>23123424428</v>
      </c>
      <c r="C6393" s="8" t="s">
        <v>2921</v>
      </c>
      <c r="D6393" s="6">
        <v>21700</v>
      </c>
      <c r="E6393" s="6">
        <v>21700</v>
      </c>
      <c r="F6393" s="6">
        <f>E6393*0.05</f>
        <v>1085</v>
      </c>
      <c r="G6393" s="6"/>
      <c r="H6393" s="31">
        <f>D6393-F6393</f>
        <v>20615</v>
      </c>
      <c r="I6393" s="6">
        <f>+I6392+G6393-H6393</f>
        <v>4289709.9155000038</v>
      </c>
      <c r="J6393" s="8" t="s">
        <v>5469</v>
      </c>
      <c r="K6393" s="3"/>
    </row>
    <row r="6394" spans="1:11" x14ac:dyDescent="0.2">
      <c r="A6394" s="9">
        <v>44285</v>
      </c>
      <c r="B6394" s="7">
        <v>45240000025</v>
      </c>
      <c r="C6394" s="8" t="s">
        <v>5519</v>
      </c>
      <c r="D6394" s="6"/>
      <c r="E6394" s="6"/>
      <c r="F6394" s="6"/>
      <c r="G6394" s="6">
        <v>979833.1</v>
      </c>
      <c r="H6394" s="5">
        <v>0</v>
      </c>
      <c r="I6394" s="6">
        <f>+I6393+G6394-H6394</f>
        <v>5269543.0155000035</v>
      </c>
      <c r="J6394" s="8" t="s">
        <v>5599</v>
      </c>
      <c r="K6394" s="3"/>
    </row>
    <row r="6395" spans="1:11" x14ac:dyDescent="0.2">
      <c r="A6395" s="9">
        <v>44226</v>
      </c>
      <c r="B6395" s="7">
        <v>23126488137</v>
      </c>
      <c r="C6395" s="8" t="s">
        <v>418</v>
      </c>
      <c r="D6395" s="6">
        <v>4000</v>
      </c>
      <c r="E6395" s="6">
        <v>4000</v>
      </c>
      <c r="F6395" s="6">
        <f>E6395*0</f>
        <v>0</v>
      </c>
      <c r="G6395" s="6"/>
      <c r="H6395" s="31">
        <f>D6395-F6395</f>
        <v>4000</v>
      </c>
      <c r="I6395" s="6">
        <f>+I6394+G6395-H6395</f>
        <v>5265543.0155000035</v>
      </c>
      <c r="J6395" s="8" t="s">
        <v>5598</v>
      </c>
      <c r="K6395" s="3"/>
    </row>
    <row r="6396" spans="1:11" x14ac:dyDescent="0.2">
      <c r="A6396" s="9">
        <v>44286</v>
      </c>
      <c r="B6396" s="7">
        <v>23132516011</v>
      </c>
      <c r="C6396" s="8" t="s">
        <v>5597</v>
      </c>
      <c r="D6396" s="6">
        <v>4800</v>
      </c>
      <c r="E6396" s="6">
        <v>4800</v>
      </c>
      <c r="F6396" s="6">
        <f>E6396*0</f>
        <v>0</v>
      </c>
      <c r="G6396" s="6"/>
      <c r="H6396" s="31">
        <f>D6396-F6396</f>
        <v>4800</v>
      </c>
      <c r="I6396" s="6">
        <f>+I6395+G6396-H6396</f>
        <v>5260743.0155000035</v>
      </c>
      <c r="J6396" s="8" t="s">
        <v>5596</v>
      </c>
      <c r="K6396" s="3"/>
    </row>
    <row r="6397" spans="1:11" x14ac:dyDescent="0.2">
      <c r="A6397" s="9"/>
      <c r="B6397" s="7"/>
      <c r="C6397" s="8" t="s">
        <v>5235</v>
      </c>
      <c r="D6397" s="6">
        <v>4936.12</v>
      </c>
      <c r="E6397" s="6"/>
      <c r="F6397" s="6">
        <f>E6397*0.05</f>
        <v>0</v>
      </c>
      <c r="G6397" s="6"/>
      <c r="H6397" s="5">
        <f>D6397-F6397</f>
        <v>4936.12</v>
      </c>
      <c r="I6397" s="6">
        <f>+I6396+G6397-H6397</f>
        <v>5255806.8955000034</v>
      </c>
      <c r="J6397" s="3"/>
      <c r="K6397" s="3"/>
    </row>
    <row r="6398" spans="1:11" x14ac:dyDescent="0.2">
      <c r="A6398" s="9"/>
      <c r="B6398" s="7"/>
      <c r="C6398" s="8" t="s">
        <v>4871</v>
      </c>
      <c r="D6398" s="6"/>
      <c r="E6398" s="6"/>
      <c r="F6398" s="6"/>
      <c r="G6398" s="6"/>
      <c r="H6398" s="5">
        <v>116827.2</v>
      </c>
      <c r="I6398" s="6">
        <f>+I6397+G6398-H6398</f>
        <v>5138979.6955000032</v>
      </c>
      <c r="J6398" s="3"/>
      <c r="K6398" s="3"/>
    </row>
    <row r="6399" spans="1:11" x14ac:dyDescent="0.2">
      <c r="A6399" s="9"/>
      <c r="B6399" s="7"/>
      <c r="C6399" s="38" t="s">
        <v>5595</v>
      </c>
      <c r="D6399" s="6"/>
      <c r="E6399" s="6"/>
      <c r="F6399" s="6">
        <f>E6399*0.05</f>
        <v>0</v>
      </c>
      <c r="G6399" s="6"/>
      <c r="H6399" s="5">
        <f>D6399-F6399</f>
        <v>0</v>
      </c>
      <c r="I6399" s="13">
        <f>+I6398+G6399-H6399</f>
        <v>5138979.6955000032</v>
      </c>
      <c r="J6399" s="3"/>
      <c r="K6399" s="3"/>
    </row>
    <row r="6400" spans="1:11" x14ac:dyDescent="0.2">
      <c r="A6400" s="9">
        <v>44287</v>
      </c>
      <c r="B6400" s="7">
        <v>23137603052</v>
      </c>
      <c r="C6400" s="3" t="s">
        <v>831</v>
      </c>
      <c r="D6400" s="6">
        <v>61488</v>
      </c>
      <c r="E6400" s="6">
        <v>61488</v>
      </c>
      <c r="F6400" s="6">
        <f>E6400*0.05</f>
        <v>3074.4</v>
      </c>
      <c r="G6400" s="6"/>
      <c r="H6400" s="31">
        <f>D6400-F6400</f>
        <v>58413.599999999999</v>
      </c>
      <c r="I6400" s="6">
        <f>+I6399+G6400-H6400</f>
        <v>5080566.0955000035</v>
      </c>
      <c r="J6400" s="8" t="s">
        <v>5594</v>
      </c>
      <c r="K6400" s="3"/>
    </row>
    <row r="6401" spans="1:11" x14ac:dyDescent="0.2">
      <c r="A6401" s="9">
        <v>44287</v>
      </c>
      <c r="B6401" s="7">
        <v>23140171956</v>
      </c>
      <c r="C6401" s="8" t="s">
        <v>245</v>
      </c>
      <c r="D6401" s="6">
        <v>56333.25</v>
      </c>
      <c r="E6401" s="6">
        <v>55975.34</v>
      </c>
      <c r="F6401" s="6">
        <f>E6401*0.05</f>
        <v>2798.7669999999998</v>
      </c>
      <c r="G6401" s="6"/>
      <c r="H6401" s="31">
        <f>D6401-F6401</f>
        <v>53534.483</v>
      </c>
      <c r="I6401" s="6">
        <f>+I6400+G6401-H6401</f>
        <v>5027031.6125000035</v>
      </c>
      <c r="J6401" s="8" t="s">
        <v>5593</v>
      </c>
      <c r="K6401" s="3"/>
    </row>
    <row r="6402" spans="1:11" x14ac:dyDescent="0.2">
      <c r="A6402" s="9">
        <v>44291</v>
      </c>
      <c r="B6402" s="7">
        <v>23156185806</v>
      </c>
      <c r="C6402" s="3" t="s">
        <v>821</v>
      </c>
      <c r="D6402" s="6">
        <v>305236.8</v>
      </c>
      <c r="E6402" s="6">
        <v>302574.17</v>
      </c>
      <c r="F6402" s="6">
        <f>E6402*0.05</f>
        <v>15128.708500000001</v>
      </c>
      <c r="G6402" s="6"/>
      <c r="H6402" s="31">
        <f>D6402-F6402</f>
        <v>290108.09149999998</v>
      </c>
      <c r="I6402" s="6">
        <f>+I6401+G6402-H6402</f>
        <v>4736923.5210000034</v>
      </c>
      <c r="J6402" s="3" t="s">
        <v>788</v>
      </c>
      <c r="K6402" s="3"/>
    </row>
    <row r="6403" spans="1:11" x14ac:dyDescent="0.2">
      <c r="A6403" s="9">
        <v>44291</v>
      </c>
      <c r="B6403" s="7">
        <v>23156322256</v>
      </c>
      <c r="C6403" s="8" t="s">
        <v>5592</v>
      </c>
      <c r="D6403" s="6">
        <v>74315.97</v>
      </c>
      <c r="E6403" s="6">
        <v>69830.080000000002</v>
      </c>
      <c r="F6403" s="6">
        <f>E6403*0.05</f>
        <v>3491.5040000000004</v>
      </c>
      <c r="G6403" s="6"/>
      <c r="H6403" s="31">
        <f>D6403-F6403</f>
        <v>70824.466</v>
      </c>
      <c r="I6403" s="6">
        <f>+I6402+G6403-H6403</f>
        <v>4666099.0550000034</v>
      </c>
      <c r="J6403" s="3" t="s">
        <v>5585</v>
      </c>
      <c r="K6403" s="3"/>
    </row>
    <row r="6404" spans="1:11" x14ac:dyDescent="0.2">
      <c r="A6404" s="9">
        <v>44291</v>
      </c>
      <c r="B6404" s="7">
        <v>23157679174</v>
      </c>
      <c r="C6404" s="3" t="s">
        <v>2594</v>
      </c>
      <c r="D6404" s="6">
        <v>54618</v>
      </c>
      <c r="E6404" s="6">
        <v>53484</v>
      </c>
      <c r="F6404" s="6">
        <f>E6404*0.05</f>
        <v>2674.2000000000003</v>
      </c>
      <c r="G6404" s="6"/>
      <c r="H6404" s="31">
        <f>D6404-F6404</f>
        <v>51943.8</v>
      </c>
      <c r="I6404" s="6">
        <f>+I6403+G6404-H6404</f>
        <v>4614155.2550000036</v>
      </c>
      <c r="J6404" s="3" t="s">
        <v>788</v>
      </c>
      <c r="K6404" s="3"/>
    </row>
    <row r="6405" spans="1:11" x14ac:dyDescent="0.2">
      <c r="A6405" s="9">
        <v>44292</v>
      </c>
      <c r="B6405" s="7">
        <v>10086</v>
      </c>
      <c r="C6405" s="3" t="s">
        <v>729</v>
      </c>
      <c r="D6405" s="6"/>
      <c r="E6405" s="6"/>
      <c r="F6405" s="6">
        <f>E6405*0.05</f>
        <v>0</v>
      </c>
      <c r="G6405" s="6"/>
      <c r="H6405" s="31">
        <f>D6405-F6405</f>
        <v>0</v>
      </c>
      <c r="I6405" s="6">
        <f>+I6404+G6405-H6405</f>
        <v>4614155.2550000036</v>
      </c>
      <c r="J6405" s="3" t="s">
        <v>729</v>
      </c>
      <c r="K6405" s="3"/>
    </row>
    <row r="6406" spans="1:11" x14ac:dyDescent="0.2">
      <c r="A6406" s="9">
        <v>44292</v>
      </c>
      <c r="B6406" s="7">
        <v>23165571290</v>
      </c>
      <c r="C6406" s="3" t="s">
        <v>5591</v>
      </c>
      <c r="D6406" s="6">
        <v>124151.98</v>
      </c>
      <c r="E6406" s="6">
        <v>124151.98</v>
      </c>
      <c r="F6406" s="6">
        <f>E6406*0</f>
        <v>0</v>
      </c>
      <c r="G6406" s="6"/>
      <c r="H6406" s="31">
        <f>D6406-F6406</f>
        <v>124151.98</v>
      </c>
      <c r="I6406" s="6">
        <f>+I6405+G6406-H6406</f>
        <v>4490003.2750000032</v>
      </c>
      <c r="J6406" s="3" t="s">
        <v>5590</v>
      </c>
      <c r="K6406" s="3"/>
    </row>
    <row r="6407" spans="1:11" x14ac:dyDescent="0.2">
      <c r="A6407" s="9">
        <v>44292</v>
      </c>
      <c r="B6407" s="7">
        <v>23165618049</v>
      </c>
      <c r="C6407" s="3" t="s">
        <v>2594</v>
      </c>
      <c r="D6407" s="6">
        <v>30204</v>
      </c>
      <c r="E6407" s="6">
        <v>30204</v>
      </c>
      <c r="F6407" s="6">
        <f>E6407*0.05</f>
        <v>1510.2</v>
      </c>
      <c r="G6407" s="6"/>
      <c r="H6407" s="31">
        <f>D6407-F6407</f>
        <v>28693.8</v>
      </c>
      <c r="I6407" s="6">
        <f>+I6406+G6407-H6407</f>
        <v>4461309.4750000034</v>
      </c>
      <c r="J6407" s="3" t="s">
        <v>5589</v>
      </c>
      <c r="K6407" s="3"/>
    </row>
    <row r="6408" spans="1:11" x14ac:dyDescent="0.2">
      <c r="A6408" s="9">
        <v>44292</v>
      </c>
      <c r="B6408" s="7">
        <v>10087</v>
      </c>
      <c r="C6408" s="3" t="s">
        <v>5570</v>
      </c>
      <c r="D6408" s="6">
        <v>10000</v>
      </c>
      <c r="E6408" s="6">
        <v>10000</v>
      </c>
      <c r="F6408" s="6">
        <f>E6408*0</f>
        <v>0</v>
      </c>
      <c r="G6408" s="6"/>
      <c r="H6408" s="31">
        <f>D6408-F6408</f>
        <v>10000</v>
      </c>
      <c r="I6408" s="6">
        <f>+I6407+G6408-H6408</f>
        <v>4451309.4750000034</v>
      </c>
      <c r="J6408" s="3" t="s">
        <v>5588</v>
      </c>
      <c r="K6408" s="3"/>
    </row>
    <row r="6409" spans="1:11" x14ac:dyDescent="0.2">
      <c r="A6409" s="9">
        <v>44293</v>
      </c>
      <c r="B6409" s="7">
        <v>23171446454</v>
      </c>
      <c r="C6409" s="3" t="s">
        <v>71</v>
      </c>
      <c r="D6409" s="6">
        <v>99905.94</v>
      </c>
      <c r="E6409" s="6">
        <v>99615.2</v>
      </c>
      <c r="F6409" s="6">
        <f>E6409*0.05</f>
        <v>4980.76</v>
      </c>
      <c r="G6409" s="6"/>
      <c r="H6409" s="31">
        <f>D6409-F6409</f>
        <v>94925.180000000008</v>
      </c>
      <c r="I6409" s="6">
        <f>+I6408+G6409-H6409</f>
        <v>4356384.2950000037</v>
      </c>
      <c r="J6409" s="3" t="s">
        <v>4615</v>
      </c>
      <c r="K6409" s="3"/>
    </row>
    <row r="6410" spans="1:11" x14ac:dyDescent="0.2">
      <c r="A6410" s="9">
        <v>44294</v>
      </c>
      <c r="B6410" s="7">
        <v>23176722905</v>
      </c>
      <c r="C6410" s="3" t="s">
        <v>4993</v>
      </c>
      <c r="D6410" s="6">
        <v>3500</v>
      </c>
      <c r="E6410" s="6">
        <v>3500</v>
      </c>
      <c r="F6410" s="6">
        <f>E6410*0</f>
        <v>0</v>
      </c>
      <c r="G6410" s="6"/>
      <c r="H6410" s="31">
        <f>D6410-F6410</f>
        <v>3500</v>
      </c>
      <c r="I6410" s="6">
        <f>+I6409+G6410-H6410</f>
        <v>4352884.2950000037</v>
      </c>
      <c r="J6410" s="3" t="s">
        <v>5587</v>
      </c>
      <c r="K6410" s="3"/>
    </row>
    <row r="6411" spans="1:11" x14ac:dyDescent="0.2">
      <c r="A6411" s="9">
        <v>44294</v>
      </c>
      <c r="B6411" s="7">
        <v>23176786226</v>
      </c>
      <c r="C6411" s="3" t="s">
        <v>4608</v>
      </c>
      <c r="D6411" s="6">
        <v>66906</v>
      </c>
      <c r="E6411" s="6">
        <v>56700</v>
      </c>
      <c r="F6411" s="6">
        <f>E6411*0.05</f>
        <v>2835</v>
      </c>
      <c r="G6411" s="6"/>
      <c r="H6411" s="31">
        <f>D6411-F6411</f>
        <v>64071</v>
      </c>
      <c r="I6411" s="6">
        <f>+I6410+G6411-H6411</f>
        <v>4288813.2950000037</v>
      </c>
      <c r="J6411" s="3" t="s">
        <v>5171</v>
      </c>
      <c r="K6411" s="3"/>
    </row>
    <row r="6412" spans="1:11" x14ac:dyDescent="0.2">
      <c r="A6412" s="9">
        <v>44294</v>
      </c>
      <c r="B6412" s="7">
        <v>23176828004</v>
      </c>
      <c r="C6412" s="3" t="s">
        <v>120</v>
      </c>
      <c r="D6412" s="6">
        <v>40803.550000000003</v>
      </c>
      <c r="E6412" s="6">
        <v>34620.160000000003</v>
      </c>
      <c r="F6412" s="6">
        <v>1717.6</v>
      </c>
      <c r="G6412" s="6"/>
      <c r="H6412" s="31">
        <f>D6412-F6412</f>
        <v>39085.950000000004</v>
      </c>
      <c r="I6412" s="6">
        <f>+I6411+G6412-H6412</f>
        <v>4249727.3450000035</v>
      </c>
      <c r="J6412" s="3" t="s">
        <v>5586</v>
      </c>
      <c r="K6412" s="3"/>
    </row>
    <row r="6413" spans="1:11" x14ac:dyDescent="0.2">
      <c r="A6413" s="9">
        <v>44294</v>
      </c>
      <c r="B6413" s="7">
        <v>23176862542</v>
      </c>
      <c r="C6413" s="3" t="s">
        <v>1634</v>
      </c>
      <c r="D6413" s="6">
        <v>36338.800000000003</v>
      </c>
      <c r="E6413" s="6">
        <v>36338.800000000003</v>
      </c>
      <c r="F6413" s="6">
        <v>1816.9</v>
      </c>
      <c r="G6413" s="6"/>
      <c r="H6413" s="31">
        <f>D6413-F6413</f>
        <v>34521.9</v>
      </c>
      <c r="I6413" s="6">
        <f>+I6412+G6413-H6413</f>
        <v>4215205.4450000031</v>
      </c>
      <c r="J6413" s="3" t="s">
        <v>4743</v>
      </c>
      <c r="K6413" s="3"/>
    </row>
    <row r="6414" spans="1:11" x14ac:dyDescent="0.2">
      <c r="A6414" s="9">
        <v>44294</v>
      </c>
      <c r="B6414" s="7">
        <v>23176881195</v>
      </c>
      <c r="C6414" s="3" t="s">
        <v>26</v>
      </c>
      <c r="D6414" s="6">
        <v>72918.81</v>
      </c>
      <c r="E6414" s="6">
        <v>70453.03</v>
      </c>
      <c r="F6414" s="6">
        <f>E6414*0.05</f>
        <v>3522.6514999999999</v>
      </c>
      <c r="G6414" s="6"/>
      <c r="H6414" s="31">
        <f>D6414-F6414</f>
        <v>69396.15849999999</v>
      </c>
      <c r="I6414" s="6">
        <f>+I6413+G6414-H6414</f>
        <v>4145809.2865000032</v>
      </c>
      <c r="J6414" s="3" t="s">
        <v>5585</v>
      </c>
      <c r="K6414" s="3"/>
    </row>
    <row r="6415" spans="1:11" x14ac:dyDescent="0.2">
      <c r="A6415" s="9">
        <v>44294</v>
      </c>
      <c r="B6415" s="7">
        <v>23176918155</v>
      </c>
      <c r="C6415" s="3" t="s">
        <v>5438</v>
      </c>
      <c r="D6415" s="6">
        <v>198612.05</v>
      </c>
      <c r="E6415" s="6">
        <v>178023.18</v>
      </c>
      <c r="F6415" s="6">
        <f>E6415*0.05</f>
        <v>8901.1589999999997</v>
      </c>
      <c r="G6415" s="6"/>
      <c r="H6415" s="31">
        <f>D6415-F6415</f>
        <v>189710.891</v>
      </c>
      <c r="I6415" s="6">
        <f>+I6414+G6415-H6415</f>
        <v>3956098.3955000034</v>
      </c>
      <c r="J6415" s="3" t="s">
        <v>3861</v>
      </c>
      <c r="K6415" s="3"/>
    </row>
    <row r="6416" spans="1:11" x14ac:dyDescent="0.2">
      <c r="A6416" s="9">
        <v>44294</v>
      </c>
      <c r="B6416" s="7">
        <v>23177447207</v>
      </c>
      <c r="C6416" s="3" t="s">
        <v>267</v>
      </c>
      <c r="D6416" s="6">
        <v>32830</v>
      </c>
      <c r="E6416" s="6">
        <v>27822.03</v>
      </c>
      <c r="F6416" s="6">
        <f>E6416*0.05</f>
        <v>1391.1015</v>
      </c>
      <c r="G6416" s="6"/>
      <c r="H6416" s="31">
        <f>D6416-F6416</f>
        <v>31438.898499999999</v>
      </c>
      <c r="I6416" s="6">
        <f>+I6415+G6416-H6416</f>
        <v>3924659.4970000032</v>
      </c>
      <c r="J6416" s="3" t="s">
        <v>3848</v>
      </c>
      <c r="K6416" s="3"/>
    </row>
    <row r="6417" spans="1:13" x14ac:dyDescent="0.2">
      <c r="A6417" s="9">
        <v>44294</v>
      </c>
      <c r="B6417" s="7">
        <v>23177468066</v>
      </c>
      <c r="C6417" s="3" t="s">
        <v>105</v>
      </c>
      <c r="D6417" s="6">
        <v>84392.7</v>
      </c>
      <c r="E6417" s="6">
        <v>84392.7</v>
      </c>
      <c r="F6417" s="6">
        <f>E6417*0.05</f>
        <v>4219.6350000000002</v>
      </c>
      <c r="G6417" s="6"/>
      <c r="H6417" s="31">
        <f>D6417-F6417</f>
        <v>80173.065000000002</v>
      </c>
      <c r="I6417" s="6">
        <f>+I6416+G6417-H6417</f>
        <v>3844486.4320000033</v>
      </c>
      <c r="J6417" s="3" t="s">
        <v>4743</v>
      </c>
      <c r="K6417" s="3"/>
    </row>
    <row r="6418" spans="1:13" x14ac:dyDescent="0.2">
      <c r="A6418" s="9">
        <v>44294</v>
      </c>
      <c r="B6418" s="7">
        <v>23177590648</v>
      </c>
      <c r="C6418" s="3" t="s">
        <v>5280</v>
      </c>
      <c r="D6418" s="6">
        <v>80981</v>
      </c>
      <c r="E6418" s="6">
        <v>73204.240000000005</v>
      </c>
      <c r="F6418" s="6">
        <f>E6418*0.05</f>
        <v>3660.2120000000004</v>
      </c>
      <c r="G6418" s="6"/>
      <c r="H6418" s="31">
        <f>D6418-F6418</f>
        <v>77320.788</v>
      </c>
      <c r="I6418" s="6">
        <f>+I6417+G6418-H6418</f>
        <v>3767165.6440000031</v>
      </c>
      <c r="J6418" s="3" t="s">
        <v>5584</v>
      </c>
      <c r="K6418" s="3"/>
      <c r="M6418" t="s">
        <v>5583</v>
      </c>
    </row>
    <row r="6419" spans="1:13" x14ac:dyDescent="0.2">
      <c r="A6419" s="9">
        <v>44295</v>
      </c>
      <c r="B6419" s="7">
        <v>10088</v>
      </c>
      <c r="C6419" s="3" t="s">
        <v>5582</v>
      </c>
      <c r="D6419" s="6">
        <v>35000</v>
      </c>
      <c r="E6419" s="6">
        <v>35000</v>
      </c>
      <c r="F6419" s="6">
        <f>E6419*0</f>
        <v>0</v>
      </c>
      <c r="G6419" s="6"/>
      <c r="H6419" s="31">
        <f>D6419-F6419</f>
        <v>35000</v>
      </c>
      <c r="I6419" s="6">
        <f>+I6418+G6419-H6419</f>
        <v>3732165.6440000031</v>
      </c>
      <c r="J6419" s="3" t="s">
        <v>5581</v>
      </c>
      <c r="K6419" s="3"/>
    </row>
    <row r="6420" spans="1:13" x14ac:dyDescent="0.2">
      <c r="A6420" s="9">
        <v>44295</v>
      </c>
      <c r="B6420" s="7">
        <v>10089</v>
      </c>
      <c r="C6420" s="3" t="s">
        <v>4685</v>
      </c>
      <c r="D6420" s="6">
        <v>2050</v>
      </c>
      <c r="E6420" s="6">
        <v>2050</v>
      </c>
      <c r="F6420" s="6">
        <f>E6420*0</f>
        <v>0</v>
      </c>
      <c r="G6420" s="6"/>
      <c r="H6420" s="31">
        <f>D6420-F6420</f>
        <v>2050</v>
      </c>
      <c r="I6420" s="6">
        <f>+I6419+G6420-H6420</f>
        <v>3730115.6440000031</v>
      </c>
      <c r="J6420" s="3" t="s">
        <v>5554</v>
      </c>
      <c r="K6420" s="3"/>
    </row>
    <row r="6421" spans="1:13" x14ac:dyDescent="0.2">
      <c r="A6421" s="9">
        <v>44295</v>
      </c>
      <c r="B6421" s="7">
        <v>10090</v>
      </c>
      <c r="C6421" s="3" t="s">
        <v>5447</v>
      </c>
      <c r="D6421" s="6">
        <v>500</v>
      </c>
      <c r="E6421" s="6">
        <v>500</v>
      </c>
      <c r="F6421" s="6">
        <v>0</v>
      </c>
      <c r="G6421" s="6"/>
      <c r="H6421" s="31">
        <f>D6421-F6421</f>
        <v>500</v>
      </c>
      <c r="I6421" s="6">
        <f>+I6420+G6421-H6421</f>
        <v>3729615.6440000031</v>
      </c>
      <c r="J6421" s="8" t="s">
        <v>5580</v>
      </c>
      <c r="K6421" s="3"/>
    </row>
    <row r="6422" spans="1:13" x14ac:dyDescent="0.2">
      <c r="A6422" s="9">
        <v>44295</v>
      </c>
      <c r="B6422" s="7">
        <v>10091</v>
      </c>
      <c r="C6422" s="3" t="s">
        <v>729</v>
      </c>
      <c r="D6422" s="6">
        <v>0</v>
      </c>
      <c r="E6422" s="6">
        <v>0</v>
      </c>
      <c r="F6422" s="6">
        <v>0</v>
      </c>
      <c r="G6422" s="6"/>
      <c r="H6422" s="5">
        <f>D6422-F6422</f>
        <v>0</v>
      </c>
      <c r="I6422" s="6">
        <f>+I6421+G6422-H6422</f>
        <v>3729615.6440000031</v>
      </c>
      <c r="J6422" s="3" t="s">
        <v>729</v>
      </c>
      <c r="K6422" s="3"/>
    </row>
    <row r="6423" spans="1:13" x14ac:dyDescent="0.2">
      <c r="A6423" s="9">
        <v>44295</v>
      </c>
      <c r="B6423" s="7">
        <v>10092</v>
      </c>
      <c r="C6423" s="3" t="s">
        <v>5214</v>
      </c>
      <c r="D6423" s="6">
        <v>1000</v>
      </c>
      <c r="E6423" s="6">
        <v>1000</v>
      </c>
      <c r="F6423" s="6">
        <v>0</v>
      </c>
      <c r="G6423" s="6"/>
      <c r="H6423" s="31">
        <f>D6423-F6423</f>
        <v>1000</v>
      </c>
      <c r="I6423" s="6">
        <f>+I6422+G6423-H6423</f>
        <v>3728615.6440000031</v>
      </c>
      <c r="J6423" s="3" t="s">
        <v>5554</v>
      </c>
      <c r="K6423" s="3"/>
    </row>
    <row r="6424" spans="1:13" x14ac:dyDescent="0.2">
      <c r="A6424" s="9">
        <v>44295</v>
      </c>
      <c r="B6424" s="7">
        <v>10093</v>
      </c>
      <c r="C6424" s="3" t="s">
        <v>5579</v>
      </c>
      <c r="D6424" s="6">
        <v>500</v>
      </c>
      <c r="E6424" s="6">
        <v>500</v>
      </c>
      <c r="F6424" s="6">
        <v>0</v>
      </c>
      <c r="G6424" s="6"/>
      <c r="H6424" s="31">
        <f>D6424-F6424</f>
        <v>500</v>
      </c>
      <c r="I6424" s="6">
        <f>+I6423+G6424-H6424</f>
        <v>3728115.6440000031</v>
      </c>
      <c r="J6424" s="3" t="s">
        <v>5554</v>
      </c>
      <c r="K6424" s="3"/>
    </row>
    <row r="6425" spans="1:13" x14ac:dyDescent="0.2">
      <c r="A6425" s="9">
        <v>44295</v>
      </c>
      <c r="B6425" s="7">
        <v>4524000013</v>
      </c>
      <c r="C6425" s="3" t="s">
        <v>5578</v>
      </c>
      <c r="D6425" s="6">
        <v>23750</v>
      </c>
      <c r="E6425" s="6">
        <v>23750</v>
      </c>
      <c r="F6425" s="6">
        <f>E6425*0</f>
        <v>0</v>
      </c>
      <c r="G6425" s="6"/>
      <c r="H6425" s="31">
        <f>D6425-F6425</f>
        <v>23750</v>
      </c>
      <c r="I6425" s="6">
        <f>+I6424+G6425-H6425</f>
        <v>3704365.6440000031</v>
      </c>
      <c r="J6425" s="3" t="s">
        <v>5029</v>
      </c>
      <c r="K6425" s="3"/>
    </row>
    <row r="6426" spans="1:13" x14ac:dyDescent="0.2">
      <c r="A6426" s="9">
        <v>44295</v>
      </c>
      <c r="B6426" s="7">
        <v>3580040523</v>
      </c>
      <c r="C6426" s="3" t="s">
        <v>5418</v>
      </c>
      <c r="D6426" s="6"/>
      <c r="E6426" s="6"/>
      <c r="F6426" s="6">
        <f>E6426*0.05</f>
        <v>0</v>
      </c>
      <c r="G6426" s="6">
        <v>17650</v>
      </c>
      <c r="H6426" s="5">
        <f>D6426-F6426</f>
        <v>0</v>
      </c>
      <c r="I6426" s="6">
        <f>+I6425+G6426-H6426</f>
        <v>3722015.6440000031</v>
      </c>
      <c r="J6426" s="3" t="s">
        <v>4391</v>
      </c>
      <c r="K6426" s="3"/>
    </row>
    <row r="6427" spans="1:13" x14ac:dyDescent="0.2">
      <c r="A6427" s="9">
        <v>44295</v>
      </c>
      <c r="B6427" s="7">
        <v>23184967015</v>
      </c>
      <c r="C6427" s="3" t="s">
        <v>5499</v>
      </c>
      <c r="D6427" s="6">
        <v>5000</v>
      </c>
      <c r="E6427" s="6">
        <v>5000</v>
      </c>
      <c r="F6427" s="6">
        <f>E6427*0</f>
        <v>0</v>
      </c>
      <c r="G6427" s="6"/>
      <c r="H6427" s="31">
        <f>D6427-F6427</f>
        <v>5000</v>
      </c>
      <c r="I6427" s="6">
        <f>+I6426+G6427-H6427</f>
        <v>3717015.6440000031</v>
      </c>
      <c r="J6427" s="3" t="s">
        <v>5577</v>
      </c>
      <c r="K6427" s="3"/>
    </row>
    <row r="6428" spans="1:13" x14ac:dyDescent="0.2">
      <c r="A6428" s="9">
        <v>44295</v>
      </c>
      <c r="B6428" s="7">
        <v>10094</v>
      </c>
      <c r="C6428" s="3" t="s">
        <v>5576</v>
      </c>
      <c r="D6428" s="6">
        <v>12129.64</v>
      </c>
      <c r="E6428" s="6">
        <v>12129.64</v>
      </c>
      <c r="F6428" s="6">
        <f>E6428*0.05</f>
        <v>606.48199999999997</v>
      </c>
      <c r="G6428" s="6"/>
      <c r="H6428" s="31">
        <f>D6428-F6428</f>
        <v>11523.157999999999</v>
      </c>
      <c r="I6428" s="6">
        <f>+I6427+G6428-H6428</f>
        <v>3705492.4860000033</v>
      </c>
      <c r="J6428" s="3" t="s">
        <v>48</v>
      </c>
      <c r="K6428" s="3"/>
    </row>
    <row r="6429" spans="1:13" x14ac:dyDescent="0.2">
      <c r="A6429" s="9">
        <v>44299</v>
      </c>
      <c r="B6429" s="7">
        <v>10095</v>
      </c>
      <c r="C6429" s="3" t="s">
        <v>126</v>
      </c>
      <c r="D6429" s="6">
        <v>20210</v>
      </c>
      <c r="E6429" s="6">
        <v>20210</v>
      </c>
      <c r="F6429" s="6">
        <f>E6429*0.05</f>
        <v>1010.5</v>
      </c>
      <c r="G6429" s="6"/>
      <c r="H6429" s="31">
        <f>D6429-F6429</f>
        <v>19199.5</v>
      </c>
      <c r="I6429" s="6">
        <f>+I6428+G6429-H6429</f>
        <v>3686292.9860000033</v>
      </c>
      <c r="J6429" s="3" t="s">
        <v>3676</v>
      </c>
      <c r="K6429" s="3"/>
    </row>
    <row r="6430" spans="1:13" x14ac:dyDescent="0.2">
      <c r="A6430" s="9">
        <v>44299</v>
      </c>
      <c r="B6430" s="7">
        <v>23206347461</v>
      </c>
      <c r="C6430" s="3" t="s">
        <v>5104</v>
      </c>
      <c r="D6430" s="6">
        <v>10000</v>
      </c>
      <c r="E6430" s="6">
        <v>10000</v>
      </c>
      <c r="F6430" s="6">
        <f>E6430*0.05</f>
        <v>500</v>
      </c>
      <c r="G6430" s="6"/>
      <c r="H6430" s="31">
        <f>D6430-F6430</f>
        <v>9500</v>
      </c>
      <c r="I6430" s="6">
        <f>+I6429+G6430-H6430</f>
        <v>3676792.9860000033</v>
      </c>
      <c r="J6430" s="3" t="s">
        <v>48</v>
      </c>
      <c r="K6430" s="3"/>
    </row>
    <row r="6431" spans="1:13" x14ac:dyDescent="0.2">
      <c r="A6431" s="9">
        <v>44299</v>
      </c>
      <c r="B6431" s="7">
        <v>23206426341</v>
      </c>
      <c r="C6431" s="3" t="s">
        <v>3375</v>
      </c>
      <c r="D6431" s="6">
        <v>234683.8</v>
      </c>
      <c r="E6431" s="6">
        <v>233301.4</v>
      </c>
      <c r="F6431" s="6">
        <f>E6431*0.05</f>
        <v>11665.07</v>
      </c>
      <c r="G6431" s="6"/>
      <c r="H6431" s="31">
        <f>D6431-F6431</f>
        <v>223018.72999999998</v>
      </c>
      <c r="I6431" s="6">
        <f>+I6430+G6431-H6431</f>
        <v>3453774.2560000033</v>
      </c>
      <c r="J6431" s="3" t="s">
        <v>48</v>
      </c>
      <c r="K6431" s="3"/>
    </row>
    <row r="6432" spans="1:13" x14ac:dyDescent="0.2">
      <c r="A6432" s="9">
        <v>44299</v>
      </c>
      <c r="B6432" s="7">
        <v>23206476452</v>
      </c>
      <c r="C6432" s="3" t="s">
        <v>74</v>
      </c>
      <c r="D6432" s="6">
        <v>246328.66</v>
      </c>
      <c r="E6432" s="6">
        <v>238228.66</v>
      </c>
      <c r="F6432" s="6">
        <f>E6432*0.05</f>
        <v>11911.433000000001</v>
      </c>
      <c r="G6432" s="6"/>
      <c r="H6432" s="31">
        <f>D6432-F6432</f>
        <v>234417.22700000001</v>
      </c>
      <c r="I6432" s="6">
        <f>+I6431+G6432-H6432</f>
        <v>3219357.0290000034</v>
      </c>
      <c r="J6432" s="3" t="s">
        <v>5530</v>
      </c>
      <c r="K6432" s="3"/>
    </row>
    <row r="6433" spans="1:13" x14ac:dyDescent="0.2">
      <c r="A6433" s="9">
        <v>44299</v>
      </c>
      <c r="B6433" s="7">
        <v>23206526209</v>
      </c>
      <c r="C6433" s="3" t="s">
        <v>4527</v>
      </c>
      <c r="D6433" s="6">
        <v>136670</v>
      </c>
      <c r="E6433" s="6">
        <v>115822.04</v>
      </c>
      <c r="F6433" s="6">
        <f>E6433*0.05</f>
        <v>5791.1019999999999</v>
      </c>
      <c r="G6433" s="6"/>
      <c r="H6433" s="31">
        <f>D6433-F6433</f>
        <v>130878.898</v>
      </c>
      <c r="I6433" s="6">
        <f>+I6432+G6433-H6433</f>
        <v>3088478.1310000033</v>
      </c>
      <c r="J6433" s="3" t="s">
        <v>5575</v>
      </c>
      <c r="K6433" s="3"/>
    </row>
    <row r="6434" spans="1:13" x14ac:dyDescent="0.2">
      <c r="A6434" s="9">
        <v>44299</v>
      </c>
      <c r="B6434" s="7">
        <v>23206591314</v>
      </c>
      <c r="C6434" s="3" t="s">
        <v>1450</v>
      </c>
      <c r="D6434" s="6">
        <v>27631.5</v>
      </c>
      <c r="E6434" s="6">
        <v>21255</v>
      </c>
      <c r="F6434" s="6">
        <f>E6434*0.05</f>
        <v>1062.75</v>
      </c>
      <c r="G6434" s="6"/>
      <c r="H6434" s="31">
        <f>D6434-F6434</f>
        <v>26568.75</v>
      </c>
      <c r="I6434" s="6">
        <f>+I6433+G6434-H6434</f>
        <v>3061909.3810000033</v>
      </c>
      <c r="J6434" s="3" t="s">
        <v>3874</v>
      </c>
      <c r="K6434" s="3"/>
    </row>
    <row r="6435" spans="1:13" x14ac:dyDescent="0.2">
      <c r="A6435" s="9">
        <v>44299</v>
      </c>
      <c r="B6435" s="7"/>
      <c r="C6435" s="3" t="s">
        <v>5574</v>
      </c>
      <c r="D6435" s="6"/>
      <c r="E6435" s="6"/>
      <c r="F6435" s="6">
        <f>E6435*0.05</f>
        <v>0</v>
      </c>
      <c r="G6435" s="6">
        <v>175240.8</v>
      </c>
      <c r="H6435" s="5">
        <f>D6435-F6435</f>
        <v>0</v>
      </c>
      <c r="I6435" s="6">
        <f>+I6434+G6435-H6435</f>
        <v>3237150.1810000031</v>
      </c>
      <c r="J6435" s="3" t="s">
        <v>5573</v>
      </c>
      <c r="K6435" s="3"/>
    </row>
    <row r="6436" spans="1:13" x14ac:dyDescent="0.2">
      <c r="A6436" s="9">
        <v>44299</v>
      </c>
      <c r="B6436" s="7">
        <v>23208091133</v>
      </c>
      <c r="C6436" s="3" t="s">
        <v>5572</v>
      </c>
      <c r="D6436" s="6">
        <v>105023.93</v>
      </c>
      <c r="E6436" s="6">
        <v>105023.93</v>
      </c>
      <c r="F6436" s="6">
        <f>E6436*0.05</f>
        <v>5251.1965</v>
      </c>
      <c r="G6436" s="6"/>
      <c r="H6436" s="31">
        <f>D6436-F6436</f>
        <v>99772.733499999988</v>
      </c>
      <c r="I6436" s="6">
        <f>+I6435+G6436-H6436</f>
        <v>3137377.447500003</v>
      </c>
      <c r="J6436" s="3" t="s">
        <v>4801</v>
      </c>
      <c r="K6436" s="3"/>
    </row>
    <row r="6437" spans="1:13" x14ac:dyDescent="0.2">
      <c r="A6437" s="9">
        <v>44300</v>
      </c>
      <c r="B6437" s="7">
        <v>10096</v>
      </c>
      <c r="C6437" s="3" t="s">
        <v>729</v>
      </c>
      <c r="D6437" s="6">
        <v>0</v>
      </c>
      <c r="E6437" s="6">
        <v>0</v>
      </c>
      <c r="F6437" s="6">
        <f>E6437*0.1</f>
        <v>0</v>
      </c>
      <c r="G6437" s="6"/>
      <c r="H6437" s="5">
        <f>D6437-F6437</f>
        <v>0</v>
      </c>
      <c r="I6437" s="6">
        <f>+I6436+G6437-H6437</f>
        <v>3137377.447500003</v>
      </c>
      <c r="J6437" s="3" t="s">
        <v>729</v>
      </c>
      <c r="K6437" s="3"/>
    </row>
    <row r="6438" spans="1:13" x14ac:dyDescent="0.2">
      <c r="A6438" s="9">
        <v>44300</v>
      </c>
      <c r="B6438" s="7">
        <v>10097</v>
      </c>
      <c r="C6438" s="3" t="s">
        <v>5513</v>
      </c>
      <c r="D6438" s="6">
        <v>7000</v>
      </c>
      <c r="E6438" s="6">
        <v>7000</v>
      </c>
      <c r="F6438" s="6">
        <f>E6438*0.1</f>
        <v>700</v>
      </c>
      <c r="G6438" s="6"/>
      <c r="H6438" s="31">
        <f>D6438-F6438</f>
        <v>6300</v>
      </c>
      <c r="I6438" s="6">
        <f>+I6437+G6438-H6438</f>
        <v>3131077.447500003</v>
      </c>
      <c r="J6438" s="3" t="s">
        <v>5571</v>
      </c>
      <c r="K6438" s="3"/>
    </row>
    <row r="6439" spans="1:13" x14ac:dyDescent="0.2">
      <c r="A6439" s="9">
        <v>44300</v>
      </c>
      <c r="B6439" s="7">
        <v>23212951863</v>
      </c>
      <c r="C6439" s="3" t="s">
        <v>5570</v>
      </c>
      <c r="D6439" s="6">
        <v>11100</v>
      </c>
      <c r="E6439" s="6">
        <v>11100</v>
      </c>
      <c r="F6439" s="6">
        <f>E6439*0.1</f>
        <v>1110</v>
      </c>
      <c r="G6439" s="6"/>
      <c r="H6439" s="31">
        <f>D6439-F6439</f>
        <v>9990</v>
      </c>
      <c r="I6439" s="6">
        <f>+I6438+G6439-H6439</f>
        <v>3121087.447500003</v>
      </c>
      <c r="J6439" s="3" t="s">
        <v>763</v>
      </c>
      <c r="K6439" s="3"/>
    </row>
    <row r="6440" spans="1:13" x14ac:dyDescent="0.2">
      <c r="A6440" s="9">
        <v>44302</v>
      </c>
      <c r="B6440" s="7">
        <v>11422044</v>
      </c>
      <c r="C6440" s="3" t="s">
        <v>1265</v>
      </c>
      <c r="D6440" s="6">
        <v>58000</v>
      </c>
      <c r="E6440" s="6">
        <v>58000</v>
      </c>
      <c r="F6440" s="6">
        <f>E6440*0.05</f>
        <v>2900</v>
      </c>
      <c r="G6440" s="6"/>
      <c r="H6440" s="31">
        <f>D6440-F6440</f>
        <v>55100</v>
      </c>
      <c r="I6440" s="6">
        <f>+I6439+G6440-H6440</f>
        <v>3065987.447500003</v>
      </c>
      <c r="J6440" s="3" t="s">
        <v>5569</v>
      </c>
      <c r="K6440" s="3"/>
      <c r="M6440" t="s">
        <v>5568</v>
      </c>
    </row>
    <row r="6441" spans="1:13" x14ac:dyDescent="0.2">
      <c r="A6441" s="9">
        <v>44302</v>
      </c>
      <c r="B6441" s="7">
        <v>11422432</v>
      </c>
      <c r="C6441" s="3" t="s">
        <v>5567</v>
      </c>
      <c r="D6441" s="6">
        <v>47382.33</v>
      </c>
      <c r="E6441" s="6">
        <v>46382.33</v>
      </c>
      <c r="F6441" s="6">
        <f>E6441*0.05</f>
        <v>2319.1165000000001</v>
      </c>
      <c r="G6441" s="6"/>
      <c r="H6441" s="31">
        <f>D6441-F6441</f>
        <v>45063.213499999998</v>
      </c>
      <c r="I6441" s="6">
        <f>+I6440+G6441-H6441</f>
        <v>3020924.234000003</v>
      </c>
      <c r="J6441" s="3" t="s">
        <v>4801</v>
      </c>
      <c r="K6441" s="3"/>
    </row>
    <row r="6442" spans="1:13" x14ac:dyDescent="0.2">
      <c r="A6442" s="9">
        <v>44302</v>
      </c>
      <c r="B6442" s="7">
        <v>11422538</v>
      </c>
      <c r="C6442" s="3" t="s">
        <v>5566</v>
      </c>
      <c r="D6442" s="6">
        <v>9116</v>
      </c>
      <c r="E6442" s="6">
        <v>6200</v>
      </c>
      <c r="F6442" s="6">
        <f>E6442*0.05</f>
        <v>310</v>
      </c>
      <c r="G6442" s="6"/>
      <c r="H6442" s="31">
        <f>D6442-F6442</f>
        <v>8806</v>
      </c>
      <c r="I6442" s="6">
        <f>+I6441+G6442-H6442</f>
        <v>3012118.234000003</v>
      </c>
      <c r="J6442" s="3" t="s">
        <v>4291</v>
      </c>
      <c r="K6442" s="3"/>
    </row>
    <row r="6443" spans="1:13" x14ac:dyDescent="0.2">
      <c r="A6443" s="9">
        <v>44302</v>
      </c>
      <c r="B6443" s="7">
        <v>11422715</v>
      </c>
      <c r="C6443" s="3" t="s">
        <v>216</v>
      </c>
      <c r="D6443" s="6">
        <v>203000</v>
      </c>
      <c r="E6443" s="6">
        <v>203000</v>
      </c>
      <c r="F6443" s="6">
        <f>E6443*0.05</f>
        <v>10150</v>
      </c>
      <c r="G6443" s="6"/>
      <c r="H6443" s="31">
        <f>D6443-F6443</f>
        <v>192850</v>
      </c>
      <c r="I6443" s="6">
        <f>+I6442+G6443-H6443</f>
        <v>2819268.234000003</v>
      </c>
      <c r="J6443" s="3" t="s">
        <v>788</v>
      </c>
      <c r="K6443" s="3"/>
    </row>
    <row r="6444" spans="1:13" x14ac:dyDescent="0.2">
      <c r="A6444" s="9">
        <v>44302</v>
      </c>
      <c r="B6444" s="7">
        <v>11424628</v>
      </c>
      <c r="C6444" s="3" t="s">
        <v>5565</v>
      </c>
      <c r="D6444" s="6">
        <v>96525.52</v>
      </c>
      <c r="E6444" s="6">
        <v>84364</v>
      </c>
      <c r="F6444" s="6">
        <f>E6444*0.05</f>
        <v>4218.2</v>
      </c>
      <c r="G6444" s="6"/>
      <c r="H6444" s="31">
        <f>D6444-F6444</f>
        <v>92307.32</v>
      </c>
      <c r="I6444" s="6">
        <f>+I6443+G6444-H6444</f>
        <v>2726960.9140000031</v>
      </c>
      <c r="J6444" s="3" t="s">
        <v>5151</v>
      </c>
      <c r="K6444" s="3"/>
    </row>
    <row r="6445" spans="1:13" x14ac:dyDescent="0.2">
      <c r="A6445" s="9">
        <v>44302</v>
      </c>
      <c r="B6445" s="7">
        <v>11424750</v>
      </c>
      <c r="C6445" s="3" t="s">
        <v>5564</v>
      </c>
      <c r="D6445" s="6">
        <v>6585.27</v>
      </c>
      <c r="E6445" s="6">
        <v>5580.74</v>
      </c>
      <c r="F6445" s="6">
        <f>E6445*0.05</f>
        <v>279.03699999999998</v>
      </c>
      <c r="G6445" s="6"/>
      <c r="H6445" s="31">
        <f>D6445-F6445</f>
        <v>6306.2330000000002</v>
      </c>
      <c r="I6445" s="6">
        <f>+I6444+G6445-H6445</f>
        <v>2720654.6810000031</v>
      </c>
      <c r="J6445" s="3" t="s">
        <v>3481</v>
      </c>
      <c r="K6445" s="3"/>
    </row>
    <row r="6446" spans="1:13" x14ac:dyDescent="0.2">
      <c r="A6446" s="9">
        <v>44302</v>
      </c>
      <c r="B6446" s="7">
        <v>11424977</v>
      </c>
      <c r="C6446" s="3" t="s">
        <v>447</v>
      </c>
      <c r="D6446" s="6">
        <v>64270.27</v>
      </c>
      <c r="E6446" s="6">
        <v>63165.05</v>
      </c>
      <c r="F6446" s="6">
        <f>E6446*0.05</f>
        <v>3158.2525000000005</v>
      </c>
      <c r="G6446" s="6"/>
      <c r="H6446" s="31">
        <f>D6446-F6446</f>
        <v>61112.017499999994</v>
      </c>
      <c r="I6446" s="6">
        <f>+I6445+G6446-H6446</f>
        <v>2659542.6635000031</v>
      </c>
      <c r="J6446" s="3" t="s">
        <v>5563</v>
      </c>
      <c r="K6446" s="3"/>
    </row>
    <row r="6447" spans="1:13" x14ac:dyDescent="0.2">
      <c r="A6447" s="9">
        <v>44302</v>
      </c>
      <c r="B6447" s="7">
        <v>11425449</v>
      </c>
      <c r="C6447" s="3" t="s">
        <v>245</v>
      </c>
      <c r="D6447" s="6">
        <v>62008.59</v>
      </c>
      <c r="E6447" s="6">
        <v>62008.59</v>
      </c>
      <c r="F6447" s="6">
        <f>E6447*0.05</f>
        <v>3100.4295000000002</v>
      </c>
      <c r="G6447" s="6"/>
      <c r="H6447" s="31">
        <f>D6447-F6447</f>
        <v>58908.160499999998</v>
      </c>
      <c r="I6447" s="6">
        <f>+I6446+G6447-H6447</f>
        <v>2600634.5030000033</v>
      </c>
      <c r="J6447" s="3" t="s">
        <v>4801</v>
      </c>
      <c r="K6447" s="3"/>
    </row>
    <row r="6448" spans="1:13" x14ac:dyDescent="0.2">
      <c r="A6448" s="9">
        <v>44305</v>
      </c>
      <c r="B6448" s="7">
        <v>11437175</v>
      </c>
      <c r="C6448" s="3" t="s">
        <v>2224</v>
      </c>
      <c r="D6448" s="6">
        <v>103950</v>
      </c>
      <c r="E6448" s="6">
        <v>103950</v>
      </c>
      <c r="F6448" s="6">
        <f>E6448*0.05</f>
        <v>5197.5</v>
      </c>
      <c r="G6448" s="6"/>
      <c r="H6448" s="31">
        <f>D6448-F6448</f>
        <v>98752.5</v>
      </c>
      <c r="I6448" s="6">
        <f>+I6447+G6448-H6448</f>
        <v>2501882.0030000033</v>
      </c>
      <c r="J6448" s="3" t="s">
        <v>5562</v>
      </c>
      <c r="K6448" s="3"/>
    </row>
    <row r="6449" spans="1:13" x14ac:dyDescent="0.2">
      <c r="A6449" s="9">
        <v>44305</v>
      </c>
      <c r="B6449" s="7">
        <v>11437868</v>
      </c>
      <c r="C6449" s="3" t="s">
        <v>5561</v>
      </c>
      <c r="D6449" s="6">
        <v>1800</v>
      </c>
      <c r="E6449" s="6">
        <v>1800</v>
      </c>
      <c r="F6449" s="6">
        <f>E6449*0</f>
        <v>0</v>
      </c>
      <c r="G6449" s="6"/>
      <c r="H6449" s="31">
        <f>D6449-F6449</f>
        <v>1800</v>
      </c>
      <c r="I6449" s="6">
        <f>+I6448+G6449-H6449</f>
        <v>2500082.0030000033</v>
      </c>
      <c r="J6449" s="3" t="s">
        <v>5560</v>
      </c>
      <c r="K6449" s="3"/>
    </row>
    <row r="6450" spans="1:13" x14ac:dyDescent="0.2">
      <c r="A6450" s="9">
        <v>44306</v>
      </c>
      <c r="B6450" s="7">
        <v>11454177</v>
      </c>
      <c r="C6450" s="3" t="s">
        <v>5488</v>
      </c>
      <c r="D6450" s="6">
        <v>4715.05</v>
      </c>
      <c r="E6450" s="6">
        <v>4283.05</v>
      </c>
      <c r="F6450" s="6">
        <f>E6450*0.05</f>
        <v>214.15250000000003</v>
      </c>
      <c r="G6450" s="6"/>
      <c r="H6450" s="31">
        <f>D6450-F6450</f>
        <v>4500.8975</v>
      </c>
      <c r="I6450" s="6">
        <f>+I6449+G6450-H6450</f>
        <v>2495581.1055000033</v>
      </c>
      <c r="J6450" s="3" t="s">
        <v>3861</v>
      </c>
      <c r="K6450" s="3"/>
    </row>
    <row r="6451" spans="1:13" x14ac:dyDescent="0.2">
      <c r="A6451" s="9">
        <v>44306</v>
      </c>
      <c r="B6451" s="7">
        <v>11454354</v>
      </c>
      <c r="C6451" s="3" t="s">
        <v>1061</v>
      </c>
      <c r="D6451" s="6">
        <v>102925.5</v>
      </c>
      <c r="E6451" s="6">
        <v>87225</v>
      </c>
      <c r="F6451" s="6">
        <f>E6451*0.05</f>
        <v>4361.25</v>
      </c>
      <c r="G6451" s="6"/>
      <c r="H6451" s="31">
        <f>D6451-F6451</f>
        <v>98564.25</v>
      </c>
      <c r="I6451" s="6">
        <f>+I6450+G6451-H6451</f>
        <v>2397016.8555000033</v>
      </c>
      <c r="J6451" s="3" t="s">
        <v>5559</v>
      </c>
      <c r="K6451" s="3"/>
      <c r="M6451" t="s">
        <v>5558</v>
      </c>
    </row>
    <row r="6452" spans="1:13" x14ac:dyDescent="0.2">
      <c r="A6452" s="9">
        <v>44306</v>
      </c>
      <c r="B6452" s="7">
        <v>11454769</v>
      </c>
      <c r="C6452" s="3" t="s">
        <v>105</v>
      </c>
      <c r="D6452" s="6">
        <v>39229.94</v>
      </c>
      <c r="E6452" s="6">
        <v>33245.71</v>
      </c>
      <c r="F6452" s="6">
        <f>E6452*0.05</f>
        <v>1662.2855</v>
      </c>
      <c r="G6452" s="6"/>
      <c r="H6452" s="31">
        <f>D6452-F6452</f>
        <v>37567.654500000004</v>
      </c>
      <c r="I6452" s="6">
        <f>+I6451+G6452-H6452</f>
        <v>2359449.2010000031</v>
      </c>
      <c r="J6452" s="3" t="s">
        <v>5557</v>
      </c>
      <c r="K6452" s="3"/>
    </row>
    <row r="6453" spans="1:13" x14ac:dyDescent="0.2">
      <c r="A6453" s="9">
        <v>44306</v>
      </c>
      <c r="B6453" s="7">
        <v>11457415</v>
      </c>
      <c r="C6453" s="3" t="s">
        <v>245</v>
      </c>
      <c r="D6453" s="6">
        <v>95667.8</v>
      </c>
      <c r="E6453" s="6">
        <v>95535.09</v>
      </c>
      <c r="F6453" s="6">
        <f>E6453*0.05</f>
        <v>4776.7545</v>
      </c>
      <c r="G6453" s="6"/>
      <c r="H6453" s="31">
        <f>D6453-F6453</f>
        <v>90891.045500000007</v>
      </c>
      <c r="I6453" s="6">
        <f>+I6452+G6453-H6453</f>
        <v>2268558.1555000031</v>
      </c>
      <c r="J6453" s="3" t="s">
        <v>48</v>
      </c>
      <c r="K6453" s="3"/>
    </row>
    <row r="6454" spans="1:13" x14ac:dyDescent="0.2">
      <c r="A6454" s="9">
        <v>44307</v>
      </c>
      <c r="B6454" s="7">
        <v>11470055</v>
      </c>
      <c r="C6454" s="3" t="s">
        <v>418</v>
      </c>
      <c r="D6454" s="6">
        <v>2000</v>
      </c>
      <c r="E6454" s="6">
        <v>2000</v>
      </c>
      <c r="F6454" s="6">
        <f>E6454*0</f>
        <v>0</v>
      </c>
      <c r="G6454" s="6"/>
      <c r="H6454" s="31">
        <f>D6454-F6454</f>
        <v>2000</v>
      </c>
      <c r="I6454" s="6">
        <f>+I6453+G6454-H6454</f>
        <v>2266558.1555000031</v>
      </c>
      <c r="J6454" s="3" t="s">
        <v>5556</v>
      </c>
      <c r="K6454" s="3"/>
    </row>
    <row r="6455" spans="1:13" x14ac:dyDescent="0.2">
      <c r="A6455" s="9">
        <v>44307</v>
      </c>
      <c r="B6455" s="7">
        <v>11470117</v>
      </c>
      <c r="C6455" s="3" t="s">
        <v>5555</v>
      </c>
      <c r="D6455" s="6">
        <v>2750</v>
      </c>
      <c r="E6455" s="6">
        <v>2750</v>
      </c>
      <c r="F6455" s="6">
        <f>E6455*0</f>
        <v>0</v>
      </c>
      <c r="G6455" s="6"/>
      <c r="H6455" s="31">
        <f>D6455-F6455</f>
        <v>2750</v>
      </c>
      <c r="I6455" s="6">
        <f>+I6454+G6455-H6455</f>
        <v>2263808.1555000031</v>
      </c>
      <c r="J6455" s="3" t="s">
        <v>5554</v>
      </c>
      <c r="K6455" s="3"/>
    </row>
    <row r="6456" spans="1:13" ht="14.25" customHeight="1" x14ac:dyDescent="0.2">
      <c r="A6456" s="9">
        <v>44307</v>
      </c>
      <c r="B6456" s="7">
        <v>11493411</v>
      </c>
      <c r="C6456" s="3" t="s">
        <v>4620</v>
      </c>
      <c r="D6456" s="6">
        <v>2750</v>
      </c>
      <c r="E6456" s="6">
        <v>2750</v>
      </c>
      <c r="F6456" s="6">
        <f>E6456*0</f>
        <v>0</v>
      </c>
      <c r="G6456" s="6"/>
      <c r="H6456" s="31">
        <f>D6456-F6456</f>
        <v>2750</v>
      </c>
      <c r="I6456" s="6">
        <f>+I6455+G6456-H6456</f>
        <v>2261058.1555000031</v>
      </c>
      <c r="J6456" s="3" t="s">
        <v>5554</v>
      </c>
      <c r="K6456" s="3"/>
    </row>
    <row r="6457" spans="1:13" x14ac:dyDescent="0.2">
      <c r="A6457" s="9">
        <v>44309</v>
      </c>
      <c r="B6457" s="7">
        <v>11493411</v>
      </c>
      <c r="C6457" s="3" t="s">
        <v>5553</v>
      </c>
      <c r="D6457" s="6">
        <v>20506.2</v>
      </c>
      <c r="E6457" s="6">
        <v>20506.2</v>
      </c>
      <c r="F6457" s="6">
        <f>E6457*0</f>
        <v>0</v>
      </c>
      <c r="G6457" s="6"/>
      <c r="H6457" s="31">
        <f>D6457-F6457</f>
        <v>20506.2</v>
      </c>
      <c r="I6457" s="6">
        <f>+I6456+G6457-H6457</f>
        <v>2240551.955500003</v>
      </c>
      <c r="J6457" s="3" t="s">
        <v>5552</v>
      </c>
      <c r="K6457" s="3"/>
    </row>
    <row r="6458" spans="1:13" x14ac:dyDescent="0.2">
      <c r="A6458" s="9">
        <v>44309</v>
      </c>
      <c r="B6458" s="7">
        <v>3580040348</v>
      </c>
      <c r="C6458" s="3" t="s">
        <v>4391</v>
      </c>
      <c r="D6458" s="6"/>
      <c r="E6458" s="6"/>
      <c r="F6458" s="6">
        <f>E6458*0.05</f>
        <v>0</v>
      </c>
      <c r="G6458" s="6">
        <v>26050</v>
      </c>
      <c r="H6458" s="5">
        <f>D6458-F6458</f>
        <v>0</v>
      </c>
      <c r="I6458" s="6">
        <f>+I6457+G6458-H6458</f>
        <v>2266601.955500003</v>
      </c>
      <c r="J6458" s="3" t="s">
        <v>4391</v>
      </c>
      <c r="K6458" s="3"/>
    </row>
    <row r="6459" spans="1:13" x14ac:dyDescent="0.2">
      <c r="A6459" s="9">
        <v>44309</v>
      </c>
      <c r="B6459" s="7">
        <v>45240000166</v>
      </c>
      <c r="C6459" s="3" t="s">
        <v>4432</v>
      </c>
      <c r="D6459" s="6"/>
      <c r="E6459" s="6"/>
      <c r="F6459" s="6">
        <f>E6459*0.05</f>
        <v>0</v>
      </c>
      <c r="G6459" s="6">
        <v>4308459.8499999996</v>
      </c>
      <c r="H6459" s="5">
        <f>D6459-F6459</f>
        <v>0</v>
      </c>
      <c r="I6459" s="6">
        <f>+I6458+G6459-H6459</f>
        <v>6575061.8055000026</v>
      </c>
      <c r="J6459" s="3" t="s">
        <v>5551</v>
      </c>
      <c r="K6459" s="3"/>
    </row>
    <row r="6460" spans="1:13" x14ac:dyDescent="0.2">
      <c r="A6460" s="9">
        <v>44312</v>
      </c>
      <c r="B6460" s="7">
        <v>11517812</v>
      </c>
      <c r="C6460" s="3" t="s">
        <v>5550</v>
      </c>
      <c r="D6460" s="6">
        <v>77593.97</v>
      </c>
      <c r="E6460" s="6">
        <v>77593.97</v>
      </c>
      <c r="F6460" s="6">
        <f>E6460*0.05</f>
        <v>3879.6985000000004</v>
      </c>
      <c r="G6460" s="6"/>
      <c r="H6460" s="31">
        <f>D6460-F6460</f>
        <v>73714.271500000003</v>
      </c>
      <c r="I6460" s="6">
        <f>+I6459+G6460-H6460</f>
        <v>6501347.5340000028</v>
      </c>
      <c r="J6460" s="3" t="s">
        <v>5549</v>
      </c>
      <c r="K6460" s="3"/>
      <c r="M6460" t="s">
        <v>5548</v>
      </c>
    </row>
    <row r="6461" spans="1:13" x14ac:dyDescent="0.2">
      <c r="A6461" s="9">
        <v>44313</v>
      </c>
      <c r="B6461" s="7">
        <v>11526488</v>
      </c>
      <c r="C6461" s="3" t="s">
        <v>3013</v>
      </c>
      <c r="D6461" s="6">
        <v>66444</v>
      </c>
      <c r="E6461" s="6">
        <v>66444</v>
      </c>
      <c r="F6461" s="6">
        <f>E6461*0.05</f>
        <v>3322.2000000000003</v>
      </c>
      <c r="G6461" s="6"/>
      <c r="H6461" s="31">
        <f>D6461-F6461</f>
        <v>63121.8</v>
      </c>
      <c r="I6461" s="6">
        <f>+I6460+G6461-H6461</f>
        <v>6438225.734000003</v>
      </c>
      <c r="J6461" s="3" t="s">
        <v>3861</v>
      </c>
      <c r="K6461" s="3"/>
      <c r="M6461" t="s">
        <v>5547</v>
      </c>
    </row>
    <row r="6462" spans="1:13" x14ac:dyDescent="0.2">
      <c r="A6462" s="9">
        <v>44313</v>
      </c>
      <c r="B6462" s="7">
        <v>3580040537</v>
      </c>
      <c r="C6462" s="3" t="s">
        <v>5546</v>
      </c>
      <c r="D6462" s="6"/>
      <c r="E6462" s="6"/>
      <c r="F6462" s="6">
        <f>E6462*0.05</f>
        <v>0</v>
      </c>
      <c r="G6462" s="6">
        <v>19500</v>
      </c>
      <c r="H6462" s="5">
        <f>D6462-F6462</f>
        <v>0</v>
      </c>
      <c r="I6462" s="6">
        <f>+I6461+G6462-H6462</f>
        <v>6457725.734000003</v>
      </c>
      <c r="J6462" s="3" t="s">
        <v>4391</v>
      </c>
      <c r="K6462" s="3"/>
    </row>
    <row r="6463" spans="1:13" x14ac:dyDescent="0.2">
      <c r="A6463" s="9">
        <v>44313</v>
      </c>
      <c r="B6463" s="7">
        <v>11527936</v>
      </c>
      <c r="C6463" s="3" t="s">
        <v>71</v>
      </c>
      <c r="D6463" s="6">
        <v>492455.42</v>
      </c>
      <c r="E6463" s="6">
        <v>491699.52</v>
      </c>
      <c r="F6463" s="6">
        <f>E6463*0.05</f>
        <v>24584.976000000002</v>
      </c>
      <c r="G6463" s="6"/>
      <c r="H6463" s="31">
        <f>D6463-F6463</f>
        <v>467870.44399999996</v>
      </c>
      <c r="I6463" s="6">
        <f>+I6462+G6463-H6463</f>
        <v>5989855.2900000028</v>
      </c>
      <c r="J6463" s="3" t="s">
        <v>4615</v>
      </c>
      <c r="K6463" s="3"/>
    </row>
    <row r="6464" spans="1:13" x14ac:dyDescent="0.2">
      <c r="A6464" s="9">
        <v>44313</v>
      </c>
      <c r="B6464" s="7">
        <v>11528062</v>
      </c>
      <c r="C6464" s="3" t="s">
        <v>337</v>
      </c>
      <c r="D6464" s="6">
        <v>62214.18</v>
      </c>
      <c r="E6464" s="6">
        <v>55688.08</v>
      </c>
      <c r="F6464" s="6">
        <f>E6464*0.05</f>
        <v>2784.4040000000005</v>
      </c>
      <c r="G6464" s="6"/>
      <c r="H6464" s="31">
        <f>D6464-F6464</f>
        <v>59429.775999999998</v>
      </c>
      <c r="I6464" s="6">
        <f>+I6463+G6464-H6464</f>
        <v>5930425.5140000032</v>
      </c>
      <c r="J6464" s="3" t="s">
        <v>788</v>
      </c>
      <c r="K6464" s="3"/>
      <c r="M6464" t="s">
        <v>5545</v>
      </c>
    </row>
    <row r="6465" spans="1:13" x14ac:dyDescent="0.2">
      <c r="A6465" s="9">
        <v>44313</v>
      </c>
      <c r="B6465" s="7">
        <v>11528150</v>
      </c>
      <c r="C6465" s="3" t="s">
        <v>4146</v>
      </c>
      <c r="D6465" s="6">
        <v>121100</v>
      </c>
      <c r="E6465" s="6">
        <v>121100</v>
      </c>
      <c r="F6465" s="6">
        <f>E6465*0.05</f>
        <v>6055</v>
      </c>
      <c r="G6465" s="6"/>
      <c r="H6465" s="31">
        <f>D6465-F6465</f>
        <v>115045</v>
      </c>
      <c r="I6465" s="6">
        <f>+I6464+G6465-H6465</f>
        <v>5815380.5140000032</v>
      </c>
      <c r="J6465" s="3" t="s">
        <v>48</v>
      </c>
      <c r="K6465" s="3"/>
      <c r="M6465" t="s">
        <v>5544</v>
      </c>
    </row>
    <row r="6466" spans="1:13" x14ac:dyDescent="0.2">
      <c r="A6466" s="9">
        <v>44313</v>
      </c>
      <c r="B6466" s="7">
        <v>11529496</v>
      </c>
      <c r="C6466" s="3" t="s">
        <v>4734</v>
      </c>
      <c r="D6466" s="6">
        <v>60265</v>
      </c>
      <c r="E6466" s="6">
        <v>59005</v>
      </c>
      <c r="F6466" s="6">
        <f>E6466*0.05</f>
        <v>2950.25</v>
      </c>
      <c r="G6466" s="6"/>
      <c r="H6466" s="31">
        <f>D6466-F6466</f>
        <v>57314.75</v>
      </c>
      <c r="I6466" s="6">
        <f>+I6465+G6466-H6466</f>
        <v>5758065.7640000032</v>
      </c>
      <c r="J6466" s="3" t="s">
        <v>5151</v>
      </c>
      <c r="K6466" s="3"/>
      <c r="M6466" t="s">
        <v>5543</v>
      </c>
    </row>
    <row r="6467" spans="1:13" x14ac:dyDescent="0.2">
      <c r="A6467" s="9">
        <v>44313</v>
      </c>
      <c r="B6467" s="7">
        <v>10098</v>
      </c>
      <c r="C6467" s="3" t="s">
        <v>5542</v>
      </c>
      <c r="D6467" s="6">
        <v>23890</v>
      </c>
      <c r="E6467" s="6">
        <v>23890</v>
      </c>
      <c r="F6467" s="6">
        <f>E6467*0.1</f>
        <v>2389</v>
      </c>
      <c r="G6467" s="6"/>
      <c r="H6467" s="31">
        <f>D6467-F6467</f>
        <v>21501</v>
      </c>
      <c r="I6467" s="6">
        <f>+I6466+G6467-H6467</f>
        <v>5736564.7640000032</v>
      </c>
      <c r="J6467" s="3" t="s">
        <v>5541</v>
      </c>
      <c r="K6467" s="3" t="s">
        <v>5540</v>
      </c>
    </row>
    <row r="6468" spans="1:13" x14ac:dyDescent="0.2">
      <c r="A6468" s="9">
        <v>44314</v>
      </c>
      <c r="B6468" s="7">
        <v>11543470</v>
      </c>
      <c r="C6468" s="3" t="s">
        <v>821</v>
      </c>
      <c r="D6468" s="6">
        <v>500000</v>
      </c>
      <c r="E6468" s="6">
        <v>492075.36</v>
      </c>
      <c r="F6468" s="6">
        <f>E6468*0.05</f>
        <v>24603.768</v>
      </c>
      <c r="G6468" s="6"/>
      <c r="H6468" s="31">
        <f>D6468-F6468</f>
        <v>475396.23200000002</v>
      </c>
      <c r="I6468" s="6">
        <f>+I6467+G6468-H6468</f>
        <v>5261168.5320000034</v>
      </c>
      <c r="J6468" s="3" t="s">
        <v>5539</v>
      </c>
      <c r="K6468" s="3"/>
      <c r="M6468" t="s">
        <v>5538</v>
      </c>
    </row>
    <row r="6469" spans="1:13" x14ac:dyDescent="0.2">
      <c r="A6469" s="9">
        <v>44314</v>
      </c>
      <c r="B6469" s="7">
        <v>11543663</v>
      </c>
      <c r="C6469" s="3" t="s">
        <v>3375</v>
      </c>
      <c r="D6469" s="6">
        <v>300000</v>
      </c>
      <c r="E6469" s="6">
        <v>300000</v>
      </c>
      <c r="F6469" s="6">
        <f>E6469*0.05</f>
        <v>15000</v>
      </c>
      <c r="G6469" s="6"/>
      <c r="H6469" s="31">
        <f>D6469-F6469</f>
        <v>285000</v>
      </c>
      <c r="I6469" s="6">
        <f>+I6468+G6469-H6469</f>
        <v>4976168.5320000034</v>
      </c>
      <c r="J6469" s="3" t="s">
        <v>48</v>
      </c>
      <c r="K6469" s="3"/>
      <c r="M6469" t="s">
        <v>5537</v>
      </c>
    </row>
    <row r="6470" spans="1:13" x14ac:dyDescent="0.2">
      <c r="A6470" s="9">
        <v>44314</v>
      </c>
      <c r="B6470" s="7">
        <v>11543792</v>
      </c>
      <c r="C6470" s="3" t="s">
        <v>582</v>
      </c>
      <c r="D6470" s="6">
        <v>170027</v>
      </c>
      <c r="E6470" s="6">
        <v>144573.67000000001</v>
      </c>
      <c r="F6470" s="6">
        <f>E6470*0.05</f>
        <v>7228.683500000001</v>
      </c>
      <c r="G6470" s="6"/>
      <c r="H6470" s="31">
        <f>D6470-F6470</f>
        <v>162798.31649999999</v>
      </c>
      <c r="I6470" s="6">
        <f>+I6469+G6470-H6470</f>
        <v>4813370.2155000037</v>
      </c>
      <c r="J6470" s="3" t="s">
        <v>5536</v>
      </c>
      <c r="K6470" s="3"/>
      <c r="M6470" t="s">
        <v>5535</v>
      </c>
    </row>
    <row r="6471" spans="1:13" x14ac:dyDescent="0.2">
      <c r="A6471" s="9">
        <v>44314</v>
      </c>
      <c r="B6471" s="7">
        <v>11543979</v>
      </c>
      <c r="C6471" s="3" t="s">
        <v>4608</v>
      </c>
      <c r="D6471" s="6">
        <v>40356</v>
      </c>
      <c r="E6471" s="6">
        <v>34200</v>
      </c>
      <c r="F6471" s="6">
        <f>E6471*0.05</f>
        <v>1710</v>
      </c>
      <c r="G6471" s="6"/>
      <c r="H6471" s="31">
        <f>D6471-F6471</f>
        <v>38646</v>
      </c>
      <c r="I6471" s="6">
        <f>+I6470+G6471-H6471</f>
        <v>4774724.2155000037</v>
      </c>
      <c r="J6471" s="3" t="s">
        <v>5534</v>
      </c>
      <c r="K6471" s="2"/>
      <c r="L6471" s="3"/>
      <c r="M6471" t="s">
        <v>5533</v>
      </c>
    </row>
    <row r="6472" spans="1:13" x14ac:dyDescent="0.2">
      <c r="A6472" s="9">
        <v>44314</v>
      </c>
      <c r="B6472" s="7">
        <v>11544083</v>
      </c>
      <c r="C6472" s="3" t="s">
        <v>4527</v>
      </c>
      <c r="D6472" s="6">
        <v>123185</v>
      </c>
      <c r="E6472" s="6">
        <v>104394.06</v>
      </c>
      <c r="F6472" s="6">
        <f>E6472*0.05</f>
        <v>5219.7030000000004</v>
      </c>
      <c r="G6472" s="6"/>
      <c r="H6472" s="31">
        <f>D6472-F6472</f>
        <v>117965.29700000001</v>
      </c>
      <c r="I6472" s="6">
        <f>+I6471+G6472-H6472</f>
        <v>4656758.9185000034</v>
      </c>
      <c r="J6472" s="3" t="s">
        <v>5532</v>
      </c>
      <c r="K6472" s="2"/>
      <c r="L6472" s="3"/>
      <c r="M6472" t="s">
        <v>5531</v>
      </c>
    </row>
    <row r="6473" spans="1:13" x14ac:dyDescent="0.2">
      <c r="A6473" s="9">
        <v>44314</v>
      </c>
      <c r="B6473" s="7">
        <v>11544159</v>
      </c>
      <c r="C6473" s="3" t="s">
        <v>74</v>
      </c>
      <c r="D6473" s="6">
        <v>474920</v>
      </c>
      <c r="E6473" s="6">
        <v>466280</v>
      </c>
      <c r="F6473" s="6">
        <f>E6473*0.05</f>
        <v>23314</v>
      </c>
      <c r="G6473" s="6"/>
      <c r="H6473" s="31">
        <f>D6473-F6473</f>
        <v>451606</v>
      </c>
      <c r="I6473" s="6">
        <f>+I6472+G6473-H6473</f>
        <v>4205152.9185000034</v>
      </c>
      <c r="J6473" s="3" t="s">
        <v>5530</v>
      </c>
      <c r="K6473" s="2"/>
      <c r="L6473" s="3"/>
      <c r="M6473" t="s">
        <v>5529</v>
      </c>
    </row>
    <row r="6474" spans="1:13" x14ac:dyDescent="0.2">
      <c r="A6474" s="9">
        <v>44314</v>
      </c>
      <c r="B6474" s="7">
        <v>11544638</v>
      </c>
      <c r="C6474" s="76" t="s">
        <v>3017</v>
      </c>
      <c r="D6474" s="6">
        <v>198700</v>
      </c>
      <c r="E6474" s="6">
        <v>198700</v>
      </c>
      <c r="F6474" s="6">
        <f>E6474*0.05</f>
        <v>9935</v>
      </c>
      <c r="G6474" s="6"/>
      <c r="H6474" s="31">
        <f>D6474-F6474</f>
        <v>188765</v>
      </c>
      <c r="I6474" s="6">
        <f>+I6473+G6474-H6474</f>
        <v>4016387.9185000034</v>
      </c>
      <c r="J6474" s="3" t="s">
        <v>5171</v>
      </c>
      <c r="K6474" s="2"/>
      <c r="L6474" s="3"/>
      <c r="M6474" t="s">
        <v>5528</v>
      </c>
    </row>
    <row r="6475" spans="1:13" x14ac:dyDescent="0.2">
      <c r="A6475" s="9">
        <v>44314</v>
      </c>
      <c r="B6475" s="7">
        <v>11544704</v>
      </c>
      <c r="C6475" s="3" t="s">
        <v>216</v>
      </c>
      <c r="D6475" s="6">
        <v>300000</v>
      </c>
      <c r="E6475" s="6">
        <v>300000</v>
      </c>
      <c r="F6475" s="6">
        <f>E6475*0.05</f>
        <v>15000</v>
      </c>
      <c r="G6475" s="6"/>
      <c r="H6475" s="31">
        <f>D6475-F6475</f>
        <v>285000</v>
      </c>
      <c r="I6475" s="6">
        <f>+I6474+G6475-H6475</f>
        <v>3731387.9185000034</v>
      </c>
      <c r="J6475" s="3" t="s">
        <v>5527</v>
      </c>
      <c r="K6475" s="2"/>
      <c r="L6475" s="3"/>
      <c r="M6475" t="s">
        <v>5526</v>
      </c>
    </row>
    <row r="6476" spans="1:13" x14ac:dyDescent="0.2">
      <c r="A6476" s="9">
        <v>44314</v>
      </c>
      <c r="B6476" s="7">
        <v>11544740</v>
      </c>
      <c r="C6476" s="3" t="s">
        <v>5525</v>
      </c>
      <c r="D6476" s="6">
        <v>21240</v>
      </c>
      <c r="E6476" s="6">
        <v>18000</v>
      </c>
      <c r="F6476" s="6">
        <f>E6476*0.05</f>
        <v>900</v>
      </c>
      <c r="G6476" s="6"/>
      <c r="H6476" s="31">
        <f>D6476-F6476</f>
        <v>20340</v>
      </c>
      <c r="I6476" s="6">
        <f>+I6475+G6476-H6476</f>
        <v>3711047.9185000034</v>
      </c>
      <c r="J6476" s="3" t="s">
        <v>5524</v>
      </c>
      <c r="K6476" s="2"/>
      <c r="L6476" s="3"/>
      <c r="M6476" t="s">
        <v>5523</v>
      </c>
    </row>
    <row r="6477" spans="1:13" x14ac:dyDescent="0.2">
      <c r="A6477" s="9">
        <v>44315</v>
      </c>
      <c r="B6477" s="7">
        <v>11550353</v>
      </c>
      <c r="C6477" s="3" t="s">
        <v>5438</v>
      </c>
      <c r="D6477" s="4">
        <v>177017.64</v>
      </c>
      <c r="E6477" s="6">
        <v>156411.07999999999</v>
      </c>
      <c r="F6477" s="6">
        <f>E6477*0.05</f>
        <v>7820.5540000000001</v>
      </c>
      <c r="G6477" s="6"/>
      <c r="H6477" s="31">
        <f>D6477-F6477</f>
        <v>169197.08600000001</v>
      </c>
      <c r="I6477" s="6">
        <f>+I6476+G6477-H6477</f>
        <v>3541850.8325000033</v>
      </c>
      <c r="J6477" s="3" t="s">
        <v>4254</v>
      </c>
      <c r="K6477" s="2"/>
      <c r="L6477" s="3"/>
      <c r="M6477" t="s">
        <v>5522</v>
      </c>
    </row>
    <row r="6478" spans="1:13" x14ac:dyDescent="0.2">
      <c r="A6478" s="9">
        <v>44315</v>
      </c>
      <c r="B6478" s="7">
        <v>11550640</v>
      </c>
      <c r="C6478" s="3" t="s">
        <v>4521</v>
      </c>
      <c r="D6478" s="6">
        <v>80124.399999999994</v>
      </c>
      <c r="E6478" s="6">
        <v>59005</v>
      </c>
      <c r="F6478" s="6">
        <f>E6478*0.05</f>
        <v>2950.25</v>
      </c>
      <c r="G6478" s="6"/>
      <c r="H6478" s="31">
        <f>D6478-F6478</f>
        <v>77174.149999999994</v>
      </c>
      <c r="I6478" s="6">
        <f>+I6477+G6478-H6478</f>
        <v>3464676.6825000034</v>
      </c>
      <c r="J6478" s="3" t="s">
        <v>5521</v>
      </c>
      <c r="K6478" s="2"/>
      <c r="L6478" s="3"/>
      <c r="M6478" t="s">
        <v>5520</v>
      </c>
    </row>
    <row r="6479" spans="1:13" x14ac:dyDescent="0.2">
      <c r="A6479" s="9">
        <v>44315</v>
      </c>
      <c r="B6479" s="7">
        <v>4524000051</v>
      </c>
      <c r="C6479" s="3" t="s">
        <v>5519</v>
      </c>
      <c r="D6479" s="6"/>
      <c r="E6479" s="6"/>
      <c r="F6479" s="6"/>
      <c r="G6479" s="6">
        <v>176606.01</v>
      </c>
      <c r="H6479" s="5">
        <f>D6479-F6479</f>
        <v>0</v>
      </c>
      <c r="I6479" s="6">
        <f>+I6478+G6479-H6479</f>
        <v>3641282.6925000036</v>
      </c>
      <c r="J6479" s="3" t="s">
        <v>5401</v>
      </c>
      <c r="K6479" s="2"/>
      <c r="L6479" s="3"/>
    </row>
    <row r="6480" spans="1:13" x14ac:dyDescent="0.2">
      <c r="A6480" s="9">
        <v>44315</v>
      </c>
      <c r="B6480" s="7">
        <v>4524000020</v>
      </c>
      <c r="C6480" s="3" t="s">
        <v>5518</v>
      </c>
      <c r="D6480" s="6">
        <v>245842</v>
      </c>
      <c r="E6480" s="6">
        <v>245842</v>
      </c>
      <c r="F6480" s="6">
        <f>E6480*0</f>
        <v>0</v>
      </c>
      <c r="G6480" s="6"/>
      <c r="H6480" s="31">
        <f>D6480-F6480</f>
        <v>245842</v>
      </c>
      <c r="I6480" s="6">
        <f>+I6479+G6480-H6480</f>
        <v>3395440.6925000036</v>
      </c>
      <c r="J6480" s="3" t="s">
        <v>5517</v>
      </c>
      <c r="K6480" s="2"/>
      <c r="L6480" s="3"/>
    </row>
    <row r="6481" spans="1:15" x14ac:dyDescent="0.2">
      <c r="A6481" s="9">
        <v>44316</v>
      </c>
      <c r="B6481" s="7">
        <v>3580100113</v>
      </c>
      <c r="C6481" s="3" t="s">
        <v>4391</v>
      </c>
      <c r="D6481" s="6"/>
      <c r="E6481" s="6"/>
      <c r="F6481" s="6"/>
      <c r="G6481" s="6">
        <v>7500</v>
      </c>
      <c r="H6481" s="5">
        <f>D6481-F6481</f>
        <v>0</v>
      </c>
      <c r="I6481" s="6">
        <f>+I6480+G6481-H6481</f>
        <v>3402940.6925000036</v>
      </c>
      <c r="J6481" s="3" t="s">
        <v>4391</v>
      </c>
      <c r="K6481" s="2"/>
      <c r="L6481" s="3"/>
    </row>
    <row r="6482" spans="1:15" x14ac:dyDescent="0.2">
      <c r="A6482" s="9">
        <v>44316</v>
      </c>
      <c r="B6482" s="7">
        <v>10099</v>
      </c>
      <c r="C6482" s="8" t="s">
        <v>729</v>
      </c>
      <c r="D6482" s="6">
        <v>0</v>
      </c>
      <c r="E6482" s="6">
        <v>0</v>
      </c>
      <c r="F6482" s="6">
        <f>E6482*0.05</f>
        <v>0</v>
      </c>
      <c r="G6482" s="6">
        <v>0</v>
      </c>
      <c r="H6482" s="5">
        <f>D6482-F6482</f>
        <v>0</v>
      </c>
      <c r="I6482" s="6">
        <f>+I6481+G6482-H6482</f>
        <v>3402940.6925000036</v>
      </c>
      <c r="J6482" s="8" t="s">
        <v>729</v>
      </c>
      <c r="K6482" s="2"/>
      <c r="L6482" s="3"/>
    </row>
    <row r="6483" spans="1:15" x14ac:dyDescent="0.2">
      <c r="A6483" s="9">
        <v>44316</v>
      </c>
      <c r="B6483" s="7">
        <v>10100</v>
      </c>
      <c r="C6483" s="8" t="s">
        <v>5447</v>
      </c>
      <c r="D6483" s="6">
        <v>16911</v>
      </c>
      <c r="E6483" s="6">
        <v>16911</v>
      </c>
      <c r="F6483" s="6">
        <v>0</v>
      </c>
      <c r="G6483" s="6"/>
      <c r="H6483" s="31">
        <f>D6483-F6483</f>
        <v>16911</v>
      </c>
      <c r="I6483" s="6">
        <f>+I6482+G6483-H6483</f>
        <v>3386029.6925000036</v>
      </c>
      <c r="J6483" s="8" t="s">
        <v>5516</v>
      </c>
      <c r="K6483" s="2"/>
      <c r="L6483" s="3"/>
    </row>
    <row r="6484" spans="1:15" x14ac:dyDescent="0.2">
      <c r="A6484" s="9">
        <v>44316</v>
      </c>
      <c r="B6484" s="7">
        <v>10101</v>
      </c>
      <c r="C6484" s="8" t="s">
        <v>5515</v>
      </c>
      <c r="D6484" s="6">
        <v>13500</v>
      </c>
      <c r="E6484" s="6">
        <v>13500</v>
      </c>
      <c r="F6484" s="6">
        <f>E6484*0.1</f>
        <v>1350</v>
      </c>
      <c r="G6484" s="6"/>
      <c r="H6484" s="31">
        <f>D6484-F6484</f>
        <v>12150</v>
      </c>
      <c r="I6484" s="6">
        <f>+I6483+G6484-H6484</f>
        <v>3373879.6925000036</v>
      </c>
      <c r="J6484" s="8" t="s">
        <v>5514</v>
      </c>
      <c r="K6484" s="2"/>
      <c r="L6484" s="3"/>
    </row>
    <row r="6485" spans="1:15" x14ac:dyDescent="0.2">
      <c r="A6485" s="9">
        <v>44316</v>
      </c>
      <c r="B6485" s="7">
        <v>10102</v>
      </c>
      <c r="C6485" s="8" t="s">
        <v>5513</v>
      </c>
      <c r="D6485" s="6">
        <v>6900</v>
      </c>
      <c r="E6485" s="6">
        <v>6900</v>
      </c>
      <c r="F6485" s="6">
        <f>E6485*0.1</f>
        <v>690</v>
      </c>
      <c r="G6485" s="6"/>
      <c r="H6485" s="31">
        <f>D6485-F6485</f>
        <v>6210</v>
      </c>
      <c r="I6485" s="6">
        <f>+I6484+G6485-H6485</f>
        <v>3367669.6925000036</v>
      </c>
      <c r="J6485" s="8" t="s">
        <v>5512</v>
      </c>
      <c r="K6485" s="2"/>
      <c r="L6485" s="3"/>
    </row>
    <row r="6486" spans="1:15" x14ac:dyDescent="0.2">
      <c r="A6486" s="9">
        <v>44316</v>
      </c>
      <c r="B6486" s="7">
        <v>10103</v>
      </c>
      <c r="C6486" s="8" t="s">
        <v>5511</v>
      </c>
      <c r="D6486" s="6">
        <v>6800</v>
      </c>
      <c r="E6486" s="6">
        <v>6800</v>
      </c>
      <c r="F6486" s="6">
        <v>0</v>
      </c>
      <c r="G6486" s="6"/>
      <c r="H6486" s="31">
        <f>D6486-F6486</f>
        <v>6800</v>
      </c>
      <c r="I6486" s="6">
        <f>+I6485+G6486-H6486</f>
        <v>3360869.6925000036</v>
      </c>
      <c r="J6486" s="8" t="s">
        <v>5510</v>
      </c>
      <c r="K6486" s="2"/>
      <c r="L6486" s="3"/>
    </row>
    <row r="6487" spans="1:15" x14ac:dyDescent="0.2">
      <c r="A6487" s="9">
        <v>44316</v>
      </c>
      <c r="B6487" s="7">
        <v>11581274</v>
      </c>
      <c r="C6487" s="8" t="s">
        <v>2594</v>
      </c>
      <c r="D6487" s="6">
        <v>41418</v>
      </c>
      <c r="E6487" s="6">
        <v>41418</v>
      </c>
      <c r="F6487" s="6">
        <f>E6487*0.05</f>
        <v>2070.9</v>
      </c>
      <c r="G6487" s="6"/>
      <c r="H6487" s="31">
        <f>D6487-F6487</f>
        <v>39347.1</v>
      </c>
      <c r="I6487" s="6">
        <f>+I6486+G6487-H6487</f>
        <v>3321522.5925000035</v>
      </c>
      <c r="J6487" s="8" t="s">
        <v>788</v>
      </c>
      <c r="K6487" s="2"/>
      <c r="L6487" s="3"/>
    </row>
    <row r="6488" spans="1:15" x14ac:dyDescent="0.2">
      <c r="A6488" s="9"/>
      <c r="B6488" s="7"/>
      <c r="C6488" s="8" t="s">
        <v>5509</v>
      </c>
      <c r="D6488" s="6">
        <v>0.01</v>
      </c>
      <c r="E6488" s="6"/>
      <c r="F6488" s="6">
        <f>E6488*0.05</f>
        <v>0</v>
      </c>
      <c r="G6488" s="6"/>
      <c r="H6488" s="5">
        <f>D6488-F6488</f>
        <v>0.01</v>
      </c>
      <c r="I6488" s="6">
        <f>+I6487+G6488-H6488</f>
        <v>3321522.5825000037</v>
      </c>
      <c r="J6488" s="3"/>
      <c r="K6488" s="2"/>
      <c r="L6488" s="3"/>
    </row>
    <row r="6489" spans="1:15" x14ac:dyDescent="0.2">
      <c r="A6489" s="9"/>
      <c r="B6489" s="7"/>
      <c r="C6489" s="3" t="s">
        <v>5235</v>
      </c>
      <c r="D6489" s="6">
        <v>12298.13</v>
      </c>
      <c r="E6489" s="6"/>
      <c r="F6489" s="6">
        <f>E6489*0.05</f>
        <v>0</v>
      </c>
      <c r="G6489" s="6"/>
      <c r="H6489" s="5">
        <f>D6489-F6489</f>
        <v>12298.13</v>
      </c>
      <c r="I6489" s="6">
        <f>+I6488+G6489-H6489</f>
        <v>3309224.4525000039</v>
      </c>
      <c r="J6489" s="3"/>
      <c r="K6489" s="2"/>
      <c r="L6489" s="3"/>
    </row>
    <row r="6490" spans="1:15" x14ac:dyDescent="0.2">
      <c r="A6490" s="9"/>
      <c r="B6490" s="7"/>
      <c r="C6490" s="38" t="s">
        <v>5508</v>
      </c>
      <c r="D6490" s="6"/>
      <c r="E6490" s="6"/>
      <c r="F6490" s="6">
        <f>E6490*0.05</f>
        <v>0</v>
      </c>
      <c r="G6490" s="6"/>
      <c r="H6490" s="5">
        <f>D6490-F6490</f>
        <v>0</v>
      </c>
      <c r="I6490" s="13">
        <f>+I6489+G6490-H6490</f>
        <v>3309224.4525000039</v>
      </c>
      <c r="J6490" s="3"/>
      <c r="K6490" s="2"/>
      <c r="L6490" s="3"/>
      <c r="M6490" s="75"/>
      <c r="N6490" s="75"/>
      <c r="O6490" s="75"/>
    </row>
    <row r="6491" spans="1:15" x14ac:dyDescent="0.2">
      <c r="A6491" s="9">
        <v>44321</v>
      </c>
      <c r="B6491" s="7">
        <v>19938570</v>
      </c>
      <c r="C6491" s="3" t="s">
        <v>5305</v>
      </c>
      <c r="D6491" s="6"/>
      <c r="E6491" s="6"/>
      <c r="F6491" s="6">
        <f>E6491*0.05</f>
        <v>0</v>
      </c>
      <c r="G6491" s="6">
        <v>7840</v>
      </c>
      <c r="H6491" s="5">
        <f>D6491-F6491</f>
        <v>0</v>
      </c>
      <c r="I6491" s="6">
        <f>+I6490+G6491-H6491</f>
        <v>3317064.4525000039</v>
      </c>
      <c r="J6491" s="8" t="s">
        <v>5507</v>
      </c>
      <c r="K6491" s="2"/>
      <c r="L6491" s="2"/>
      <c r="M6491" s="10" t="s">
        <v>5506</v>
      </c>
      <c r="N6491" s="10"/>
      <c r="O6491" s="10"/>
    </row>
    <row r="6492" spans="1:15" x14ac:dyDescent="0.2">
      <c r="A6492" s="9">
        <v>44322</v>
      </c>
      <c r="B6492" s="7">
        <v>10104</v>
      </c>
      <c r="C6492" s="3" t="s">
        <v>5365</v>
      </c>
      <c r="D6492" s="6">
        <v>82251</v>
      </c>
      <c r="E6492" s="6">
        <v>71100</v>
      </c>
      <c r="F6492" s="6">
        <f>E6492*0.05</f>
        <v>3555</v>
      </c>
      <c r="G6492" s="6"/>
      <c r="H6492" s="5">
        <f>D6492-F6492</f>
        <v>78696</v>
      </c>
      <c r="I6492" s="6">
        <f>+I6491+G6492-H6492</f>
        <v>3238368.4525000039</v>
      </c>
      <c r="J6492" s="3" t="s">
        <v>5505</v>
      </c>
      <c r="K6492" s="2">
        <v>5</v>
      </c>
      <c r="L6492" s="2"/>
      <c r="M6492" s="10" t="s">
        <v>5504</v>
      </c>
      <c r="N6492" s="10"/>
      <c r="O6492" s="10"/>
    </row>
    <row r="6493" spans="1:15" x14ac:dyDescent="0.2">
      <c r="A6493" s="9">
        <v>44322</v>
      </c>
      <c r="B6493" s="7">
        <v>11652131</v>
      </c>
      <c r="C6493" s="8" t="s">
        <v>4700</v>
      </c>
      <c r="D6493" s="6">
        <v>304662.3</v>
      </c>
      <c r="E6493" s="6"/>
      <c r="F6493" s="6">
        <f>E6493*0.05</f>
        <v>0</v>
      </c>
      <c r="G6493" s="6"/>
      <c r="H6493" s="5">
        <f>D6493-F6493</f>
        <v>304662.3</v>
      </c>
      <c r="I6493" s="6">
        <f>+I6492+G6493-H6493</f>
        <v>2933706.152500004</v>
      </c>
      <c r="J6493" s="8" t="s">
        <v>5503</v>
      </c>
      <c r="K6493" s="2"/>
      <c r="L6493" s="2"/>
      <c r="M6493" s="10"/>
      <c r="N6493" s="10"/>
      <c r="O6493" s="10"/>
    </row>
    <row r="6494" spans="1:15" x14ac:dyDescent="0.2">
      <c r="A6494" s="9">
        <v>44322</v>
      </c>
      <c r="B6494" s="7">
        <v>10105</v>
      </c>
      <c r="C6494" s="8" t="s">
        <v>729</v>
      </c>
      <c r="D6494" s="6"/>
      <c r="E6494" s="6"/>
      <c r="F6494" s="6">
        <f>E6494*0.05</f>
        <v>0</v>
      </c>
      <c r="G6494" s="6"/>
      <c r="H6494" s="5">
        <f>D6494-F6494</f>
        <v>0</v>
      </c>
      <c r="I6494" s="6">
        <f>+I6493+G6494-H6494</f>
        <v>2933706.152500004</v>
      </c>
      <c r="J6494" s="8" t="s">
        <v>729</v>
      </c>
      <c r="K6494" s="2"/>
      <c r="L6494" s="2"/>
      <c r="M6494" s="10"/>
      <c r="N6494" s="10"/>
      <c r="O6494" s="10"/>
    </row>
    <row r="6495" spans="1:15" x14ac:dyDescent="0.2">
      <c r="A6495" s="9">
        <v>44322</v>
      </c>
      <c r="B6495" s="7">
        <v>10106</v>
      </c>
      <c r="C6495" s="8" t="s">
        <v>729</v>
      </c>
      <c r="D6495" s="6"/>
      <c r="E6495" s="6"/>
      <c r="F6495" s="6">
        <f>E6495*0.05</f>
        <v>0</v>
      </c>
      <c r="G6495" s="6"/>
      <c r="H6495" s="5">
        <f>D6495-F6495</f>
        <v>0</v>
      </c>
      <c r="I6495" s="6">
        <f>+I6494+G6495-H6495</f>
        <v>2933706.152500004</v>
      </c>
      <c r="J6495" s="8" t="s">
        <v>729</v>
      </c>
      <c r="K6495" s="2"/>
      <c r="L6495" s="2"/>
      <c r="M6495" s="10"/>
      <c r="N6495" s="10"/>
      <c r="O6495" s="10"/>
    </row>
    <row r="6496" spans="1:15" x14ac:dyDescent="0.2">
      <c r="A6496" s="9">
        <v>44322</v>
      </c>
      <c r="B6496" s="7">
        <v>10107</v>
      </c>
      <c r="C6496" s="8" t="s">
        <v>5502</v>
      </c>
      <c r="D6496" s="6">
        <v>2750</v>
      </c>
      <c r="E6496" s="6">
        <v>2750</v>
      </c>
      <c r="F6496" s="6"/>
      <c r="G6496" s="6"/>
      <c r="H6496" s="5">
        <f>D6496-F6496</f>
        <v>2750</v>
      </c>
      <c r="I6496" s="6">
        <f>+I6495+G6496-H6496</f>
        <v>2930956.152500004</v>
      </c>
      <c r="J6496" s="8" t="s">
        <v>5501</v>
      </c>
      <c r="K6496" s="2"/>
      <c r="L6496" s="2"/>
      <c r="M6496" s="10"/>
      <c r="N6496" s="10"/>
      <c r="O6496" s="10"/>
    </row>
    <row r="6497" spans="1:15" x14ac:dyDescent="0.2">
      <c r="A6497" s="9">
        <v>44322</v>
      </c>
      <c r="B6497" s="7">
        <v>11653291</v>
      </c>
      <c r="C6497" s="8" t="s">
        <v>4993</v>
      </c>
      <c r="D6497" s="6">
        <v>3500</v>
      </c>
      <c r="E6497" s="6">
        <v>3500</v>
      </c>
      <c r="F6497" s="6"/>
      <c r="G6497" s="6"/>
      <c r="H6497" s="5">
        <f>D6497-F6497</f>
        <v>3500</v>
      </c>
      <c r="I6497" s="6">
        <f>+I6496+G6497-H6497</f>
        <v>2927456.152500004</v>
      </c>
      <c r="J6497" s="8" t="s">
        <v>5500</v>
      </c>
      <c r="K6497" s="2"/>
      <c r="L6497" s="2"/>
      <c r="M6497" s="10"/>
      <c r="N6497" s="10"/>
      <c r="O6497" s="10"/>
    </row>
    <row r="6498" spans="1:15" x14ac:dyDescent="0.2">
      <c r="A6498" s="9">
        <v>44322</v>
      </c>
      <c r="B6498" s="7">
        <v>11653375</v>
      </c>
      <c r="C6498" s="8" t="s">
        <v>5499</v>
      </c>
      <c r="D6498" s="6">
        <v>5500</v>
      </c>
      <c r="E6498" s="6">
        <v>5500</v>
      </c>
      <c r="F6498" s="6"/>
      <c r="G6498" s="6"/>
      <c r="H6498" s="5">
        <f>D6498-F6498</f>
        <v>5500</v>
      </c>
      <c r="I6498" s="6">
        <f>+I6497+G6498-H6498</f>
        <v>2921956.152500004</v>
      </c>
      <c r="J6498" s="8" t="s">
        <v>5498</v>
      </c>
      <c r="K6498" s="2"/>
      <c r="L6498" s="2"/>
      <c r="M6498" s="10"/>
      <c r="N6498" s="10"/>
      <c r="O6498" s="10"/>
    </row>
    <row r="6499" spans="1:15" x14ac:dyDescent="0.2">
      <c r="A6499" s="9">
        <v>44384</v>
      </c>
      <c r="B6499" s="7">
        <v>4524000010</v>
      </c>
      <c r="C6499" s="3" t="s">
        <v>3253</v>
      </c>
      <c r="D6499" s="6">
        <v>17700</v>
      </c>
      <c r="E6499" s="6">
        <v>17700</v>
      </c>
      <c r="F6499" s="6"/>
      <c r="G6499" s="6"/>
      <c r="H6499" s="5">
        <f>D6499-F6499</f>
        <v>17700</v>
      </c>
      <c r="I6499" s="6">
        <f>+I6498+G6499-H6499</f>
        <v>2904256.152500004</v>
      </c>
      <c r="J6499" s="3" t="s">
        <v>5497</v>
      </c>
      <c r="K6499" s="2"/>
      <c r="L6499" s="2"/>
      <c r="M6499" s="10"/>
      <c r="N6499" s="10"/>
      <c r="O6499" s="10"/>
    </row>
    <row r="6500" spans="1:15" x14ac:dyDescent="0.2">
      <c r="A6500" s="9">
        <v>44323</v>
      </c>
      <c r="B6500" s="7">
        <v>11664377</v>
      </c>
      <c r="C6500" s="3" t="s">
        <v>5496</v>
      </c>
      <c r="D6500" s="6">
        <v>3650</v>
      </c>
      <c r="E6500" s="6">
        <v>3650</v>
      </c>
      <c r="F6500" s="6"/>
      <c r="G6500" s="6"/>
      <c r="H6500" s="5">
        <f>D6500-F6500</f>
        <v>3650</v>
      </c>
      <c r="I6500" s="6">
        <f>+I6499+G6500-H6500</f>
        <v>2900606.152500004</v>
      </c>
      <c r="J6500" s="3" t="s">
        <v>3918</v>
      </c>
      <c r="K6500" s="2"/>
      <c r="L6500" s="2"/>
      <c r="M6500" s="19"/>
      <c r="N6500" s="19"/>
      <c r="O6500" s="19"/>
    </row>
    <row r="6501" spans="1:15" x14ac:dyDescent="0.2">
      <c r="A6501" s="9">
        <v>44323</v>
      </c>
      <c r="B6501" s="7">
        <v>101108</v>
      </c>
      <c r="C6501" s="3" t="s">
        <v>948</v>
      </c>
      <c r="D6501" s="6">
        <v>1500</v>
      </c>
      <c r="E6501" s="6">
        <v>1500</v>
      </c>
      <c r="F6501" s="6"/>
      <c r="G6501" s="6"/>
      <c r="H6501" s="5">
        <f>D6501-F6501</f>
        <v>1500</v>
      </c>
      <c r="I6501" s="6">
        <f>+I6500+G6501-H6501</f>
        <v>2899106.152500004</v>
      </c>
      <c r="J6501" s="3" t="s">
        <v>5495</v>
      </c>
      <c r="K6501" s="2"/>
      <c r="L6501" s="2"/>
      <c r="M6501" s="10"/>
      <c r="N6501" s="10"/>
      <c r="O6501" s="10"/>
    </row>
    <row r="6502" spans="1:15" x14ac:dyDescent="0.2">
      <c r="A6502" s="9">
        <v>44323</v>
      </c>
      <c r="B6502" s="7">
        <v>101109</v>
      </c>
      <c r="C6502" s="3" t="s">
        <v>5494</v>
      </c>
      <c r="D6502" s="6">
        <v>2150</v>
      </c>
      <c r="E6502" s="6">
        <v>2150</v>
      </c>
      <c r="F6502" s="6"/>
      <c r="G6502" s="6"/>
      <c r="H6502" s="5">
        <f>D6502-F6502</f>
        <v>2150</v>
      </c>
      <c r="I6502" s="6">
        <f>+I6501+G6502-H6502</f>
        <v>2896956.152500004</v>
      </c>
      <c r="J6502" s="3" t="s">
        <v>3918</v>
      </c>
      <c r="K6502" s="2"/>
      <c r="L6502" s="2"/>
      <c r="M6502" s="10"/>
      <c r="N6502" s="10"/>
      <c r="O6502" s="10"/>
    </row>
    <row r="6503" spans="1:15" x14ac:dyDescent="0.2">
      <c r="A6503" s="9">
        <v>44323</v>
      </c>
      <c r="B6503" s="7">
        <v>10110</v>
      </c>
      <c r="C6503" s="3" t="s">
        <v>5054</v>
      </c>
      <c r="D6503" s="6">
        <v>6800</v>
      </c>
      <c r="E6503" s="6">
        <v>6800</v>
      </c>
      <c r="F6503" s="6">
        <f>E6503*0.1</f>
        <v>680</v>
      </c>
      <c r="G6503" s="6"/>
      <c r="H6503" s="5">
        <f>D6503-F6503</f>
        <v>6120</v>
      </c>
      <c r="I6503" s="6">
        <f>+I6502+G6503-H6503</f>
        <v>2890836.152500004</v>
      </c>
      <c r="J6503" s="3" t="s">
        <v>5493</v>
      </c>
      <c r="K6503" s="2"/>
      <c r="L6503" s="2"/>
      <c r="M6503" s="10"/>
      <c r="N6503" s="10"/>
      <c r="O6503" s="10"/>
    </row>
    <row r="6504" spans="1:15" x14ac:dyDescent="0.2">
      <c r="A6504" s="9">
        <v>44323</v>
      </c>
      <c r="B6504" s="7">
        <v>200040208</v>
      </c>
      <c r="C6504" s="3" t="s">
        <v>5418</v>
      </c>
      <c r="D6504" s="6"/>
      <c r="E6504" s="6"/>
      <c r="F6504" s="6">
        <f>E6504*0.05</f>
        <v>0</v>
      </c>
      <c r="G6504" s="6">
        <v>15500</v>
      </c>
      <c r="H6504" s="5">
        <f>D6504-F6504</f>
        <v>0</v>
      </c>
      <c r="I6504" s="6">
        <f>+I6503+G6504-H6504</f>
        <v>2906336.152500004</v>
      </c>
      <c r="J6504" s="3" t="s">
        <v>2</v>
      </c>
      <c r="K6504" s="2"/>
      <c r="L6504" s="2"/>
      <c r="M6504" s="23"/>
      <c r="N6504" s="22"/>
      <c r="O6504" s="21"/>
    </row>
    <row r="6505" spans="1:15" x14ac:dyDescent="0.2">
      <c r="A6505" s="9">
        <v>44326</v>
      </c>
      <c r="B6505" s="7">
        <v>11682837</v>
      </c>
      <c r="C6505" s="3" t="s">
        <v>1265</v>
      </c>
      <c r="D6505" s="6">
        <v>58000</v>
      </c>
      <c r="E6505" s="6">
        <v>58000</v>
      </c>
      <c r="F6505" s="6">
        <f>E6505*0.05</f>
        <v>2900</v>
      </c>
      <c r="G6505" s="6"/>
      <c r="H6505" s="5">
        <f>D6505-F6505</f>
        <v>55100</v>
      </c>
      <c r="I6505" s="6">
        <f>+I6504+G6505-H6505</f>
        <v>2851236.152500004</v>
      </c>
      <c r="J6505" s="3" t="s">
        <v>5492</v>
      </c>
      <c r="K6505" s="2"/>
      <c r="L6505" s="2"/>
      <c r="M6505" s="23" t="s">
        <v>5310</v>
      </c>
      <c r="N6505" s="22"/>
      <c r="O6505" s="21"/>
    </row>
    <row r="6506" spans="1:15" x14ac:dyDescent="0.2">
      <c r="A6506" s="9">
        <v>44326</v>
      </c>
      <c r="B6506" s="7">
        <v>11682913</v>
      </c>
      <c r="C6506" s="3" t="s">
        <v>5491</v>
      </c>
      <c r="D6506" s="6">
        <v>113280</v>
      </c>
      <c r="E6506" s="6">
        <v>96000</v>
      </c>
      <c r="F6506" s="6">
        <f>E6506*0.05</f>
        <v>4800</v>
      </c>
      <c r="G6506" s="6"/>
      <c r="H6506" s="5">
        <f>D6506-F6506</f>
        <v>108480</v>
      </c>
      <c r="I6506" s="6">
        <f>+I6505+G6506-H6506</f>
        <v>2742756.152500004</v>
      </c>
      <c r="J6506" s="3" t="s">
        <v>5490</v>
      </c>
      <c r="K6506" s="2"/>
      <c r="L6506" s="2"/>
      <c r="M6506" s="23"/>
      <c r="N6506" s="22"/>
      <c r="O6506" s="21"/>
    </row>
    <row r="6507" spans="1:15" x14ac:dyDescent="0.2">
      <c r="A6507" s="9">
        <v>44327</v>
      </c>
      <c r="B6507" s="7">
        <v>10111</v>
      </c>
      <c r="C6507" s="3" t="s">
        <v>1985</v>
      </c>
      <c r="D6507" s="6">
        <v>4380</v>
      </c>
      <c r="E6507" s="6">
        <v>4380</v>
      </c>
      <c r="F6507" s="6">
        <f>E6507*0.05</f>
        <v>219</v>
      </c>
      <c r="G6507" s="6"/>
      <c r="H6507" s="5">
        <f>D6507-F6507</f>
        <v>4161</v>
      </c>
      <c r="I6507" s="6">
        <f>+I6506+G6507-H6507</f>
        <v>2738595.152500004</v>
      </c>
      <c r="J6507" s="3" t="s">
        <v>5489</v>
      </c>
      <c r="K6507" s="2"/>
      <c r="L6507" s="2"/>
      <c r="M6507" s="23"/>
      <c r="N6507" s="22"/>
      <c r="O6507" s="21"/>
    </row>
    <row r="6508" spans="1:15" x14ac:dyDescent="0.2">
      <c r="A6508" s="9">
        <v>44328</v>
      </c>
      <c r="B6508" s="7">
        <v>11710402</v>
      </c>
      <c r="C6508" s="3" t="s">
        <v>5488</v>
      </c>
      <c r="D6508" s="6">
        <v>4700</v>
      </c>
      <c r="E6508" s="6">
        <v>4700</v>
      </c>
      <c r="F6508" s="6">
        <f>E6508*0.05</f>
        <v>235</v>
      </c>
      <c r="G6508" s="6"/>
      <c r="H6508" s="5">
        <f>D6508-F6508</f>
        <v>4465</v>
      </c>
      <c r="I6508" s="6">
        <f>+I6507+G6508-H6508</f>
        <v>2734130.152500004</v>
      </c>
      <c r="J6508" s="3" t="s">
        <v>5487</v>
      </c>
      <c r="K6508" s="2"/>
      <c r="L6508" s="2"/>
      <c r="M6508" s="23" t="s">
        <v>5486</v>
      </c>
      <c r="N6508" s="22"/>
      <c r="O6508" s="21"/>
    </row>
    <row r="6509" spans="1:15" x14ac:dyDescent="0.2">
      <c r="A6509" s="9">
        <v>44330</v>
      </c>
      <c r="B6509" s="7">
        <v>10112</v>
      </c>
      <c r="C6509" s="3" t="s">
        <v>5485</v>
      </c>
      <c r="D6509" s="6">
        <v>6985</v>
      </c>
      <c r="E6509" s="6">
        <v>6985</v>
      </c>
      <c r="F6509" s="6">
        <f>E6509*0.05</f>
        <v>349.25</v>
      </c>
      <c r="G6509" s="6"/>
      <c r="H6509" s="5">
        <f>D6509-F6509</f>
        <v>6635.75</v>
      </c>
      <c r="I6509" s="6">
        <f>+I6508+G6509-H6509</f>
        <v>2727494.402500004</v>
      </c>
      <c r="J6509" s="3" t="s">
        <v>5484</v>
      </c>
      <c r="K6509" s="2"/>
      <c r="L6509" s="2"/>
      <c r="M6509" s="23"/>
      <c r="N6509" s="22"/>
      <c r="O6509" s="21"/>
    </row>
    <row r="6510" spans="1:15" x14ac:dyDescent="0.2">
      <c r="A6510" s="9">
        <v>44330</v>
      </c>
      <c r="B6510" s="7">
        <v>3580040310</v>
      </c>
      <c r="C6510" s="3" t="s">
        <v>5418</v>
      </c>
      <c r="D6510" s="6"/>
      <c r="E6510" s="6"/>
      <c r="F6510" s="6">
        <f>E6510*0.05</f>
        <v>0</v>
      </c>
      <c r="G6510" s="6">
        <v>10750</v>
      </c>
      <c r="H6510" s="5">
        <f>D6510-F6510</f>
        <v>0</v>
      </c>
      <c r="I6510" s="6">
        <f>+I6509+G6510-H6510</f>
        <v>2738244.402500004</v>
      </c>
      <c r="J6510" s="3" t="s">
        <v>2</v>
      </c>
      <c r="K6510" s="2"/>
      <c r="L6510" s="2"/>
      <c r="M6510" s="23"/>
      <c r="N6510" s="22"/>
      <c r="O6510" s="21"/>
    </row>
    <row r="6511" spans="1:15" x14ac:dyDescent="0.2">
      <c r="A6511" s="9">
        <v>44334</v>
      </c>
      <c r="B6511" s="7">
        <v>11782953</v>
      </c>
      <c r="C6511" s="3" t="s">
        <v>1450</v>
      </c>
      <c r="D6511" s="6">
        <v>31198.74</v>
      </c>
      <c r="E6511" s="6">
        <v>24278.1</v>
      </c>
      <c r="F6511" s="6">
        <f>E6511*0.05</f>
        <v>1213.905</v>
      </c>
      <c r="G6511" s="6"/>
      <c r="H6511" s="5">
        <f>D6511-F6511</f>
        <v>29984.835000000003</v>
      </c>
      <c r="I6511" s="6">
        <f>+I6510+G6511-H6511</f>
        <v>2708259.5675000041</v>
      </c>
      <c r="J6511" s="3" t="s">
        <v>5275</v>
      </c>
      <c r="K6511" s="2"/>
      <c r="L6511" s="2"/>
      <c r="M6511" s="23"/>
      <c r="N6511" s="22"/>
      <c r="O6511" s="21"/>
    </row>
    <row r="6512" spans="1:15" x14ac:dyDescent="0.2">
      <c r="A6512" s="9">
        <v>44334</v>
      </c>
      <c r="B6512" s="7">
        <v>11783123</v>
      </c>
      <c r="C6512" s="3" t="s">
        <v>4191</v>
      </c>
      <c r="D6512" s="6">
        <v>10604.04</v>
      </c>
      <c r="E6512" s="6">
        <v>10604.04</v>
      </c>
      <c r="F6512" s="6">
        <f>E6512*0</f>
        <v>0</v>
      </c>
      <c r="G6512" s="6"/>
      <c r="H6512" s="5">
        <f>D6512-F6512</f>
        <v>10604.04</v>
      </c>
      <c r="I6512" s="6">
        <f>+I6511+G6512-H6512</f>
        <v>2697655.527500004</v>
      </c>
      <c r="J6512" s="3" t="s">
        <v>5369</v>
      </c>
      <c r="K6512" s="2"/>
      <c r="L6512" s="2"/>
      <c r="M6512" s="23"/>
      <c r="N6512" s="22"/>
      <c r="O6512" s="21"/>
    </row>
    <row r="6513" spans="1:15" x14ac:dyDescent="0.2">
      <c r="A6513" s="9">
        <v>44334</v>
      </c>
      <c r="B6513" s="7">
        <v>11783317</v>
      </c>
      <c r="C6513" s="3" t="s">
        <v>3612</v>
      </c>
      <c r="D6513" s="6">
        <v>150000</v>
      </c>
      <c r="E6513" s="6">
        <v>134511.84</v>
      </c>
      <c r="F6513" s="6">
        <f>E6513*0.05</f>
        <v>6725.5920000000006</v>
      </c>
      <c r="G6513" s="6"/>
      <c r="H6513" s="5">
        <f>D6513-F6513</f>
        <v>143274.408</v>
      </c>
      <c r="I6513" s="6">
        <f>+I6512+G6513-H6513</f>
        <v>2554381.1195000042</v>
      </c>
      <c r="J6513" s="3" t="s">
        <v>4261</v>
      </c>
      <c r="K6513" s="2">
        <v>5</v>
      </c>
      <c r="L6513" s="2"/>
      <c r="M6513" s="23" t="s">
        <v>5483</v>
      </c>
      <c r="N6513" s="22"/>
      <c r="O6513" s="21"/>
    </row>
    <row r="6514" spans="1:15" x14ac:dyDescent="0.2">
      <c r="A6514" s="9">
        <v>44334</v>
      </c>
      <c r="B6514" s="7">
        <v>10113</v>
      </c>
      <c r="C6514" s="3" t="s">
        <v>5482</v>
      </c>
      <c r="D6514" s="6">
        <v>4950</v>
      </c>
      <c r="E6514" s="6">
        <v>4950</v>
      </c>
      <c r="F6514" s="6">
        <f>E6514*0.05</f>
        <v>247.5</v>
      </c>
      <c r="G6514" s="6"/>
      <c r="H6514" s="5">
        <f>D6514-F6514</f>
        <v>4702.5</v>
      </c>
      <c r="I6514" s="6">
        <f>+I6513+G6514-H6514</f>
        <v>2549678.6195000042</v>
      </c>
      <c r="J6514" s="3" t="s">
        <v>2718</v>
      </c>
      <c r="K6514" s="2"/>
      <c r="L6514" s="2"/>
      <c r="M6514" s="41"/>
      <c r="N6514" s="40"/>
      <c r="O6514" s="39"/>
    </row>
    <row r="6515" spans="1:15" x14ac:dyDescent="0.2">
      <c r="A6515" s="9">
        <v>44336</v>
      </c>
      <c r="B6515" s="7">
        <v>10114</v>
      </c>
      <c r="C6515" s="3" t="s">
        <v>4938</v>
      </c>
      <c r="D6515" s="6">
        <v>6200</v>
      </c>
      <c r="E6515" s="6">
        <v>6200</v>
      </c>
      <c r="F6515" s="6">
        <f>E6515*0.1</f>
        <v>620</v>
      </c>
      <c r="G6515" s="6"/>
      <c r="H6515" s="5">
        <f>D6515-F6515</f>
        <v>5580</v>
      </c>
      <c r="I6515" s="6">
        <f>+I6514+G6515-H6515</f>
        <v>2544098.6195000042</v>
      </c>
      <c r="J6515" s="3" t="s">
        <v>5473</v>
      </c>
      <c r="K6515" s="2"/>
      <c r="L6515" s="2"/>
      <c r="M6515" s="23" t="s">
        <v>5481</v>
      </c>
      <c r="N6515" s="22"/>
      <c r="O6515" s="21"/>
    </row>
    <row r="6516" spans="1:15" x14ac:dyDescent="0.2">
      <c r="A6516" s="9">
        <v>44336</v>
      </c>
      <c r="B6516" s="7">
        <v>10115</v>
      </c>
      <c r="C6516" s="3" t="s">
        <v>5480</v>
      </c>
      <c r="D6516" s="6">
        <v>1500</v>
      </c>
      <c r="E6516" s="6">
        <v>1500</v>
      </c>
      <c r="F6516" s="6">
        <f>E6516*0.1</f>
        <v>150</v>
      </c>
      <c r="G6516" s="6"/>
      <c r="H6516" s="5">
        <f>D6516-F6516</f>
        <v>1350</v>
      </c>
      <c r="I6516" s="6">
        <f>+I6515+G6516-H6516</f>
        <v>2542748.6195000042</v>
      </c>
      <c r="J6516" s="3" t="s">
        <v>5479</v>
      </c>
      <c r="K6516" s="2"/>
      <c r="L6516" s="2"/>
      <c r="M6516" s="23" t="s">
        <v>5478</v>
      </c>
      <c r="N6516" s="22"/>
      <c r="O6516" s="21"/>
    </row>
    <row r="6517" spans="1:15" x14ac:dyDescent="0.2">
      <c r="A6517" s="9">
        <v>44336</v>
      </c>
      <c r="B6517" s="7">
        <v>10116</v>
      </c>
      <c r="C6517" s="3" t="s">
        <v>5474</v>
      </c>
      <c r="D6517" s="6">
        <v>6900</v>
      </c>
      <c r="E6517" s="6">
        <v>6900</v>
      </c>
      <c r="F6517" s="6">
        <f>E6517*0.1</f>
        <v>690</v>
      </c>
      <c r="G6517" s="6"/>
      <c r="H6517" s="5">
        <f>D6517-F6517</f>
        <v>6210</v>
      </c>
      <c r="I6517" s="6">
        <f>+I6516+G6517-H6517</f>
        <v>2536538.6195000042</v>
      </c>
      <c r="J6517" s="3" t="s">
        <v>5477</v>
      </c>
      <c r="K6517" s="2"/>
      <c r="L6517" s="2"/>
      <c r="M6517" s="23" t="s">
        <v>5476</v>
      </c>
      <c r="N6517" s="22"/>
      <c r="O6517" s="21"/>
    </row>
    <row r="6518" spans="1:15" x14ac:dyDescent="0.2">
      <c r="A6518" s="9">
        <v>44336</v>
      </c>
      <c r="B6518" s="7">
        <v>10117</v>
      </c>
      <c r="C6518" s="3" t="s">
        <v>650</v>
      </c>
      <c r="D6518" s="6">
        <v>4838</v>
      </c>
      <c r="E6518" s="6">
        <v>4110</v>
      </c>
      <c r="F6518" s="6">
        <f>E6518*0.05</f>
        <v>205.5</v>
      </c>
      <c r="G6518" s="6"/>
      <c r="H6518" s="5">
        <f>D6518-F6518</f>
        <v>4632.5</v>
      </c>
      <c r="I6518" s="6">
        <f>+I6517+G6518-H6518</f>
        <v>2531906.1195000042</v>
      </c>
      <c r="J6518" s="3" t="s">
        <v>5475</v>
      </c>
      <c r="K6518" s="2"/>
      <c r="L6518" s="2"/>
      <c r="M6518" s="23"/>
      <c r="N6518" s="22"/>
      <c r="O6518" s="21"/>
    </row>
    <row r="6519" spans="1:15" x14ac:dyDescent="0.2">
      <c r="A6519" s="9">
        <v>44337</v>
      </c>
      <c r="B6519" s="7">
        <v>2000090269</v>
      </c>
      <c r="C6519" s="3" t="s">
        <v>2</v>
      </c>
      <c r="D6519" s="6"/>
      <c r="E6519" s="6"/>
      <c r="F6519" s="6">
        <f>E6519*0.05</f>
        <v>0</v>
      </c>
      <c r="G6519" s="6">
        <v>13500</v>
      </c>
      <c r="H6519" s="5">
        <f>D6519-F6519</f>
        <v>0</v>
      </c>
      <c r="I6519" s="6">
        <f>+I6518+G6519-H6519</f>
        <v>2545406.1195000042</v>
      </c>
      <c r="J6519" s="3" t="s">
        <v>2</v>
      </c>
      <c r="K6519" s="2"/>
      <c r="L6519" s="2"/>
      <c r="M6519" s="23"/>
      <c r="N6519" s="22"/>
      <c r="O6519" s="21"/>
    </row>
    <row r="6520" spans="1:15" x14ac:dyDescent="0.2">
      <c r="A6520" s="9">
        <v>44337</v>
      </c>
      <c r="B6520" s="7">
        <v>11826087</v>
      </c>
      <c r="C6520" s="3" t="s">
        <v>5474</v>
      </c>
      <c r="D6520" s="6">
        <v>7000</v>
      </c>
      <c r="E6520" s="6">
        <v>7000</v>
      </c>
      <c r="F6520" s="6">
        <f>E6520*0.1</f>
        <v>700</v>
      </c>
      <c r="G6520" s="6"/>
      <c r="H6520" s="5">
        <f>D6520-F6520</f>
        <v>6300</v>
      </c>
      <c r="I6520" s="6">
        <f>+I6519+G6520-H6520</f>
        <v>2539106.1195000042</v>
      </c>
      <c r="J6520" s="3" t="s">
        <v>5473</v>
      </c>
      <c r="K6520" s="2"/>
      <c r="L6520" s="2"/>
      <c r="M6520" s="23"/>
      <c r="N6520" s="22"/>
      <c r="O6520" s="21"/>
    </row>
    <row r="6521" spans="1:15" x14ac:dyDescent="0.2">
      <c r="A6521" s="9">
        <v>44337</v>
      </c>
      <c r="B6521" s="7">
        <v>11825223</v>
      </c>
      <c r="C6521" s="3" t="s">
        <v>5124</v>
      </c>
      <c r="D6521" s="6">
        <v>6000</v>
      </c>
      <c r="E6521" s="6">
        <v>6000</v>
      </c>
      <c r="F6521" s="6">
        <f>E6521*0.1</f>
        <v>600</v>
      </c>
      <c r="G6521" s="6"/>
      <c r="H6521" s="5">
        <f>D6521-F6521</f>
        <v>5400</v>
      </c>
      <c r="I6521" s="6">
        <f>+I6520+G6521-H6521</f>
        <v>2533706.1195000042</v>
      </c>
      <c r="J6521" s="3" t="s">
        <v>5472</v>
      </c>
      <c r="K6521" s="2"/>
      <c r="L6521" s="2"/>
      <c r="M6521" s="23"/>
      <c r="N6521" s="22"/>
      <c r="O6521" s="21"/>
    </row>
    <row r="6522" spans="1:15" x14ac:dyDescent="0.2">
      <c r="A6522" s="9">
        <v>44340</v>
      </c>
      <c r="B6522" s="7">
        <v>11843421</v>
      </c>
      <c r="C6522" s="3" t="s">
        <v>5471</v>
      </c>
      <c r="D6522" s="6">
        <v>1100</v>
      </c>
      <c r="E6522" s="6">
        <v>1100</v>
      </c>
      <c r="F6522" s="6">
        <f>E6522*0</f>
        <v>0</v>
      </c>
      <c r="G6522" s="6"/>
      <c r="H6522" s="5">
        <f>D6522-F6522</f>
        <v>1100</v>
      </c>
      <c r="I6522" s="6">
        <f>+I6521+G6522-H6522</f>
        <v>2532606.1195000042</v>
      </c>
      <c r="J6522" s="3" t="s">
        <v>3918</v>
      </c>
      <c r="K6522" s="2"/>
      <c r="L6522" s="2"/>
      <c r="M6522" s="23"/>
      <c r="N6522" s="22"/>
      <c r="O6522" s="21"/>
    </row>
    <row r="6523" spans="1:15" x14ac:dyDescent="0.2">
      <c r="A6523" s="9">
        <v>44340</v>
      </c>
      <c r="B6523" s="7">
        <v>11843649</v>
      </c>
      <c r="C6523" s="3" t="s">
        <v>5471</v>
      </c>
      <c r="D6523" s="6">
        <v>600</v>
      </c>
      <c r="E6523" s="6">
        <v>600</v>
      </c>
      <c r="F6523" s="6">
        <f>E6523*0</f>
        <v>0</v>
      </c>
      <c r="G6523" s="6"/>
      <c r="H6523" s="5">
        <f>D6523-F6523</f>
        <v>600</v>
      </c>
      <c r="I6523" s="6">
        <f>+I6522+G6523-H6523</f>
        <v>2532006.1195000042</v>
      </c>
      <c r="J6523" s="3" t="s">
        <v>5470</v>
      </c>
      <c r="K6523" s="2"/>
      <c r="L6523" s="2"/>
      <c r="M6523" s="23"/>
      <c r="N6523" s="22"/>
      <c r="O6523" s="21"/>
    </row>
    <row r="6524" spans="1:15" x14ac:dyDescent="0.2">
      <c r="A6524" s="9">
        <v>44340</v>
      </c>
      <c r="B6524" s="7">
        <v>11844420</v>
      </c>
      <c r="C6524" s="3" t="s">
        <v>71</v>
      </c>
      <c r="D6524" s="6">
        <v>228327.72</v>
      </c>
      <c r="E6524" s="6">
        <v>227949.76</v>
      </c>
      <c r="F6524" s="6">
        <f>E6524*0.05</f>
        <v>11397.488000000001</v>
      </c>
      <c r="G6524" s="6"/>
      <c r="H6524" s="5">
        <f>D6524-F6524</f>
        <v>216930.23199999999</v>
      </c>
      <c r="I6524" s="6">
        <f>+I6523+G6524-H6524</f>
        <v>2315075.8875000044</v>
      </c>
      <c r="J6524" s="3" t="s">
        <v>5469</v>
      </c>
      <c r="K6524" s="2">
        <v>5</v>
      </c>
      <c r="L6524" s="2"/>
      <c r="M6524" s="23" t="s">
        <v>5468</v>
      </c>
      <c r="N6524" s="22"/>
      <c r="O6524" s="21"/>
    </row>
    <row r="6525" spans="1:15" x14ac:dyDescent="0.2">
      <c r="A6525" s="9">
        <v>44340</v>
      </c>
      <c r="B6525" s="7">
        <v>11844495</v>
      </c>
      <c r="C6525" s="3" t="s">
        <v>3013</v>
      </c>
      <c r="D6525" s="6">
        <v>67082.2</v>
      </c>
      <c r="E6525" s="6">
        <v>67082.2</v>
      </c>
      <c r="F6525" s="6">
        <f>E6525*0.05</f>
        <v>3354.11</v>
      </c>
      <c r="G6525" s="6"/>
      <c r="H6525" s="5">
        <f>D6525-F6525</f>
        <v>63728.09</v>
      </c>
      <c r="I6525" s="6">
        <f>+I6524+G6525-H6525</f>
        <v>2251347.7975000045</v>
      </c>
      <c r="J6525" s="3" t="s">
        <v>3869</v>
      </c>
      <c r="K6525" s="2">
        <v>5</v>
      </c>
      <c r="L6525" s="2"/>
      <c r="M6525" s="23" t="s">
        <v>5467</v>
      </c>
      <c r="N6525" s="22"/>
      <c r="O6525" s="21"/>
    </row>
    <row r="6526" spans="1:15" x14ac:dyDescent="0.2">
      <c r="A6526" s="9">
        <v>44340</v>
      </c>
      <c r="B6526" s="7">
        <v>11844682</v>
      </c>
      <c r="C6526" s="3" t="s">
        <v>4734</v>
      </c>
      <c r="D6526" s="6">
        <v>85691.71</v>
      </c>
      <c r="E6526" s="6">
        <v>84518.399999999994</v>
      </c>
      <c r="F6526" s="6">
        <f>E6526*0.05</f>
        <v>4225.92</v>
      </c>
      <c r="G6526" s="6"/>
      <c r="H6526" s="5">
        <f>D6526-F6526</f>
        <v>81465.790000000008</v>
      </c>
      <c r="I6526" s="6">
        <f>+I6525+G6526-H6526</f>
        <v>2169882.0075000045</v>
      </c>
      <c r="J6526" s="3" t="s">
        <v>48</v>
      </c>
      <c r="K6526" s="2">
        <v>5</v>
      </c>
      <c r="L6526" s="2"/>
      <c r="M6526" s="23" t="s">
        <v>5466</v>
      </c>
      <c r="N6526" s="22"/>
      <c r="O6526" s="21"/>
    </row>
    <row r="6527" spans="1:15" x14ac:dyDescent="0.2">
      <c r="A6527" s="9">
        <v>44340</v>
      </c>
      <c r="B6527" s="7">
        <v>11844780</v>
      </c>
      <c r="C6527" s="3" t="s">
        <v>5465</v>
      </c>
      <c r="D6527" s="6">
        <v>8142</v>
      </c>
      <c r="E6527" s="6">
        <v>6900</v>
      </c>
      <c r="F6527" s="6">
        <f>E6527*0.05</f>
        <v>345</v>
      </c>
      <c r="G6527" s="6"/>
      <c r="H6527" s="5">
        <f>D6527-F6527</f>
        <v>7797</v>
      </c>
      <c r="I6527" s="6">
        <f>+I6526+G6527-H6527</f>
        <v>2162085.0075000045</v>
      </c>
      <c r="J6527" s="3" t="s">
        <v>5464</v>
      </c>
      <c r="K6527" s="2">
        <v>5</v>
      </c>
      <c r="L6527" s="2"/>
      <c r="M6527" s="23" t="s">
        <v>5463</v>
      </c>
      <c r="N6527" s="22"/>
      <c r="O6527" s="21"/>
    </row>
    <row r="6528" spans="1:15" x14ac:dyDescent="0.2">
      <c r="A6528" s="9">
        <v>44340</v>
      </c>
      <c r="B6528" s="7">
        <v>11844910</v>
      </c>
      <c r="C6528" s="3" t="s">
        <v>3563</v>
      </c>
      <c r="D6528" s="6">
        <v>3894</v>
      </c>
      <c r="E6528" s="6">
        <v>3300</v>
      </c>
      <c r="F6528" s="6">
        <f>E6528*0.05</f>
        <v>165</v>
      </c>
      <c r="G6528" s="6"/>
      <c r="H6528" s="5">
        <f>D6528-F6528</f>
        <v>3729</v>
      </c>
      <c r="I6528" s="6">
        <f>+I6527+G6528-H6528</f>
        <v>2158356.0075000045</v>
      </c>
      <c r="J6528" s="3" t="s">
        <v>4960</v>
      </c>
      <c r="K6528" s="2">
        <v>5</v>
      </c>
      <c r="L6528" s="2"/>
      <c r="M6528" s="23" t="s">
        <v>5462</v>
      </c>
      <c r="N6528" s="22"/>
      <c r="O6528" s="21"/>
    </row>
    <row r="6529" spans="1:15" x14ac:dyDescent="0.2">
      <c r="A6529" s="9">
        <v>44341</v>
      </c>
      <c r="B6529" s="7">
        <v>11858294</v>
      </c>
      <c r="C6529" s="3" t="s">
        <v>4542</v>
      </c>
      <c r="D6529" s="6">
        <v>70230.86</v>
      </c>
      <c r="E6529" s="6">
        <v>64416.14</v>
      </c>
      <c r="F6529" s="6">
        <f>E6529*0.05</f>
        <v>3220.8070000000002</v>
      </c>
      <c r="G6529" s="6"/>
      <c r="H6529" s="5">
        <f>D6529-F6529</f>
        <v>67010.053</v>
      </c>
      <c r="I6529" s="6">
        <f>+I6528+G6529-H6529</f>
        <v>2091345.9545000044</v>
      </c>
      <c r="J6529" s="3" t="s">
        <v>5151</v>
      </c>
      <c r="K6529" s="2">
        <v>5</v>
      </c>
      <c r="L6529" s="2"/>
      <c r="M6529" s="23" t="s">
        <v>5461</v>
      </c>
      <c r="N6529" s="22"/>
      <c r="O6529" s="21"/>
    </row>
    <row r="6530" spans="1:15" x14ac:dyDescent="0.2">
      <c r="A6530" s="9">
        <v>44341</v>
      </c>
      <c r="B6530" s="7">
        <v>11858397</v>
      </c>
      <c r="C6530" s="3" t="s">
        <v>2755</v>
      </c>
      <c r="D6530" s="6">
        <v>55916</v>
      </c>
      <c r="E6530" s="6">
        <v>54950</v>
      </c>
      <c r="F6530" s="6">
        <f>E6530*0.05</f>
        <v>2747.5</v>
      </c>
      <c r="G6530" s="6"/>
      <c r="H6530" s="5">
        <f>D6530-F6530</f>
        <v>53168.5</v>
      </c>
      <c r="I6530" s="6">
        <f>+I6529+G6530-H6530</f>
        <v>2038177.4545000044</v>
      </c>
      <c r="J6530" s="3" t="s">
        <v>788</v>
      </c>
      <c r="K6530" s="2">
        <v>5</v>
      </c>
      <c r="L6530" s="2"/>
      <c r="M6530" s="23" t="s">
        <v>5460</v>
      </c>
      <c r="N6530" s="22"/>
      <c r="O6530" s="21"/>
    </row>
    <row r="6531" spans="1:15" x14ac:dyDescent="0.2">
      <c r="A6531" s="9">
        <v>44341</v>
      </c>
      <c r="B6531" s="7">
        <v>11860028</v>
      </c>
      <c r="C6531" s="3" t="s">
        <v>26</v>
      </c>
      <c r="D6531" s="6">
        <v>124197.25</v>
      </c>
      <c r="E6531" s="6">
        <v>108147.85</v>
      </c>
      <c r="F6531" s="6">
        <f>E6531*0.05</f>
        <v>5407.3925000000008</v>
      </c>
      <c r="G6531" s="6"/>
      <c r="H6531" s="5">
        <f>D6531-F6531</f>
        <v>118789.8575</v>
      </c>
      <c r="I6531" s="6">
        <f>+I6530+G6531-H6531</f>
        <v>1919387.5970000045</v>
      </c>
      <c r="J6531" s="3" t="s">
        <v>5459</v>
      </c>
      <c r="K6531" s="2">
        <v>5</v>
      </c>
      <c r="L6531" s="2"/>
      <c r="M6531" s="23" t="s">
        <v>5458</v>
      </c>
      <c r="N6531" s="22"/>
      <c r="O6531" s="21"/>
    </row>
    <row r="6532" spans="1:15" x14ac:dyDescent="0.2">
      <c r="A6532" s="9">
        <v>44341</v>
      </c>
      <c r="B6532" s="7">
        <v>11863976</v>
      </c>
      <c r="C6532" s="3" t="s">
        <v>442</v>
      </c>
      <c r="D6532" s="6">
        <v>46020</v>
      </c>
      <c r="E6532" s="6">
        <v>46020</v>
      </c>
      <c r="F6532" s="6">
        <f>E6532*0.05</f>
        <v>2301</v>
      </c>
      <c r="G6532" s="6"/>
      <c r="H6532" s="5">
        <f>D6532-F6532</f>
        <v>43719</v>
      </c>
      <c r="I6532" s="6">
        <f>+I6531+G6532-H6532</f>
        <v>1875668.5970000045</v>
      </c>
      <c r="J6532" s="3" t="s">
        <v>5457</v>
      </c>
      <c r="K6532" s="2">
        <v>5</v>
      </c>
      <c r="L6532" s="2"/>
      <c r="M6532" s="23" t="s">
        <v>5456</v>
      </c>
      <c r="N6532" s="22"/>
      <c r="O6532" s="21"/>
    </row>
    <row r="6533" spans="1:15" x14ac:dyDescent="0.2">
      <c r="A6533" s="9">
        <v>44341</v>
      </c>
      <c r="B6533" s="7">
        <v>10118</v>
      </c>
      <c r="C6533" s="3" t="s">
        <v>5398</v>
      </c>
      <c r="D6533" s="6">
        <v>4800</v>
      </c>
      <c r="E6533" s="6">
        <v>4800</v>
      </c>
      <c r="F6533" s="6">
        <f>E6533*0.1</f>
        <v>480</v>
      </c>
      <c r="G6533" s="6"/>
      <c r="H6533" s="5">
        <f>D6533-F6533</f>
        <v>4320</v>
      </c>
      <c r="I6533" s="6">
        <f>+I6532+G6533-H6533</f>
        <v>1871348.5970000045</v>
      </c>
      <c r="J6533" s="3" t="s">
        <v>5455</v>
      </c>
      <c r="K6533" s="2">
        <v>5</v>
      </c>
      <c r="L6533" s="2"/>
      <c r="M6533" s="23" t="s">
        <v>5454</v>
      </c>
      <c r="N6533" s="22"/>
      <c r="O6533" s="21"/>
    </row>
    <row r="6534" spans="1:15" x14ac:dyDescent="0.2">
      <c r="A6534" s="9">
        <v>44343</v>
      </c>
      <c r="B6534" s="7">
        <v>45240000173</v>
      </c>
      <c r="C6534" s="3" t="s">
        <v>4432</v>
      </c>
      <c r="D6534" s="6"/>
      <c r="E6534" s="6"/>
      <c r="F6534" s="6">
        <f>E6534*0.05</f>
        <v>0</v>
      </c>
      <c r="G6534" s="6">
        <v>2660006.7400000002</v>
      </c>
      <c r="H6534" s="5">
        <f>D6534-F6534</f>
        <v>0</v>
      </c>
      <c r="I6534" s="6">
        <f>+I6533+G6534-H6534</f>
        <v>4531355.3370000049</v>
      </c>
      <c r="J6534" s="3" t="s">
        <v>5453</v>
      </c>
      <c r="K6534" s="2"/>
      <c r="L6534" s="2"/>
      <c r="M6534" s="23"/>
      <c r="N6534" s="22"/>
      <c r="O6534" s="21"/>
    </row>
    <row r="6535" spans="1:15" x14ac:dyDescent="0.2">
      <c r="A6535" s="9">
        <v>44343</v>
      </c>
      <c r="B6535" s="7">
        <v>45240000018</v>
      </c>
      <c r="C6535" s="3" t="s">
        <v>5452</v>
      </c>
      <c r="D6535" s="6">
        <v>215181</v>
      </c>
      <c r="E6535" s="6">
        <v>215181</v>
      </c>
      <c r="F6535" s="6">
        <v>0</v>
      </c>
      <c r="G6535" s="6"/>
      <c r="H6535" s="5">
        <f>D6535-F6535</f>
        <v>215181</v>
      </c>
      <c r="I6535" s="6">
        <f>+I6534+G6535-H6535</f>
        <v>4316174.3370000049</v>
      </c>
      <c r="J6535" s="3" t="s">
        <v>5446</v>
      </c>
      <c r="K6535" s="2"/>
      <c r="L6535" s="2"/>
      <c r="M6535" s="41"/>
      <c r="N6535" s="40"/>
      <c r="O6535" s="39"/>
    </row>
    <row r="6536" spans="1:15" x14ac:dyDescent="0.2">
      <c r="A6536" s="9">
        <v>44344</v>
      </c>
      <c r="B6536" s="7">
        <v>10119</v>
      </c>
      <c r="C6536" s="3" t="s">
        <v>4135</v>
      </c>
      <c r="D6536" s="6">
        <v>6275</v>
      </c>
      <c r="E6536" s="6">
        <v>6275</v>
      </c>
      <c r="F6536" s="6">
        <f>E6536*0</f>
        <v>0</v>
      </c>
      <c r="G6536" s="6"/>
      <c r="H6536" s="5">
        <f>D6536-F6536</f>
        <v>6275</v>
      </c>
      <c r="I6536" s="6">
        <f>+I6535+G6536-H6536</f>
        <v>4309899.3370000049</v>
      </c>
      <c r="J6536" s="3" t="s">
        <v>5451</v>
      </c>
      <c r="K6536" s="2"/>
      <c r="L6536" s="2"/>
      <c r="M6536" s="23"/>
      <c r="N6536" s="22"/>
      <c r="O6536" s="21"/>
    </row>
    <row r="6537" spans="1:15" x14ac:dyDescent="0.2">
      <c r="A6537" s="9">
        <v>44344</v>
      </c>
      <c r="B6537" s="7">
        <v>10120</v>
      </c>
      <c r="C6537" s="3" t="s">
        <v>729</v>
      </c>
      <c r="D6537" s="6"/>
      <c r="E6537" s="6"/>
      <c r="F6537" s="6">
        <f>E6537*0.05</f>
        <v>0</v>
      </c>
      <c r="G6537" s="6"/>
      <c r="H6537" s="5">
        <f>D6537-F6537</f>
        <v>0</v>
      </c>
      <c r="I6537" s="6">
        <f>+I6536+G6537-H6537</f>
        <v>4309899.3370000049</v>
      </c>
      <c r="J6537" s="3" t="s">
        <v>729</v>
      </c>
      <c r="K6537" s="2"/>
      <c r="L6537" s="2"/>
      <c r="M6537" s="23"/>
      <c r="N6537" s="22"/>
      <c r="O6537" s="21"/>
    </row>
    <row r="6538" spans="1:15" x14ac:dyDescent="0.2">
      <c r="A6538" s="9">
        <v>44344</v>
      </c>
      <c r="B6538" s="7">
        <v>10121</v>
      </c>
      <c r="C6538" s="3" t="s">
        <v>729</v>
      </c>
      <c r="D6538" s="6"/>
      <c r="E6538" s="6"/>
      <c r="F6538" s="6">
        <f>E6538*0.05</f>
        <v>0</v>
      </c>
      <c r="G6538" s="6"/>
      <c r="H6538" s="5">
        <f>D6538-F6538</f>
        <v>0</v>
      </c>
      <c r="I6538" s="6">
        <f>+I6537+G6538-H6538</f>
        <v>4309899.3370000049</v>
      </c>
      <c r="J6538" s="3" t="s">
        <v>729</v>
      </c>
      <c r="K6538" s="2"/>
      <c r="L6538" s="2"/>
      <c r="M6538" s="23"/>
      <c r="N6538" s="22"/>
      <c r="O6538" s="21"/>
    </row>
    <row r="6539" spans="1:15" x14ac:dyDescent="0.2">
      <c r="A6539" s="9">
        <v>44344</v>
      </c>
      <c r="B6539" s="7">
        <v>10122</v>
      </c>
      <c r="C6539" s="3" t="s">
        <v>5450</v>
      </c>
      <c r="D6539" s="6">
        <v>2150</v>
      </c>
      <c r="E6539" s="6">
        <v>2150</v>
      </c>
      <c r="F6539" s="6">
        <f>E6539*0</f>
        <v>0</v>
      </c>
      <c r="G6539" s="6"/>
      <c r="H6539" s="31">
        <f>D6539-F6539</f>
        <v>2150</v>
      </c>
      <c r="I6539" s="6">
        <f>+I6538+G6539-H6539</f>
        <v>4307749.3370000049</v>
      </c>
      <c r="J6539" s="3" t="s">
        <v>5448</v>
      </c>
      <c r="K6539" s="2"/>
      <c r="L6539" s="2"/>
      <c r="M6539" s="23"/>
      <c r="N6539" s="22"/>
      <c r="O6539" s="21"/>
    </row>
    <row r="6540" spans="1:15" x14ac:dyDescent="0.2">
      <c r="A6540" s="9">
        <v>44344</v>
      </c>
      <c r="B6540" s="7">
        <v>10123</v>
      </c>
      <c r="C6540" s="3" t="s">
        <v>5449</v>
      </c>
      <c r="D6540" s="6">
        <v>1100</v>
      </c>
      <c r="E6540" s="6">
        <v>1100</v>
      </c>
      <c r="F6540" s="6">
        <f>E6540*0</f>
        <v>0</v>
      </c>
      <c r="G6540" s="6"/>
      <c r="H6540" s="5">
        <f>D6540-F6540</f>
        <v>1100</v>
      </c>
      <c r="I6540" s="6">
        <f>+I6539+G6540-H6540</f>
        <v>4306649.3370000049</v>
      </c>
      <c r="J6540" s="3" t="s">
        <v>5448</v>
      </c>
      <c r="K6540" s="2"/>
      <c r="L6540" s="2"/>
      <c r="M6540" s="23"/>
      <c r="N6540" s="22"/>
      <c r="O6540" s="21"/>
    </row>
    <row r="6541" spans="1:15" x14ac:dyDescent="0.2">
      <c r="A6541" s="9">
        <v>44344</v>
      </c>
      <c r="B6541" s="7">
        <v>10124</v>
      </c>
      <c r="C6541" s="3" t="s">
        <v>5447</v>
      </c>
      <c r="D6541" s="6">
        <v>16911</v>
      </c>
      <c r="E6541" s="6">
        <v>16911</v>
      </c>
      <c r="F6541" s="6">
        <f>E6541*0</f>
        <v>0</v>
      </c>
      <c r="G6541" s="6"/>
      <c r="H6541" s="5">
        <f>D6541-F6541</f>
        <v>16911</v>
      </c>
      <c r="I6541" s="6">
        <f>+I6540+G6541-H6541</f>
        <v>4289738.3370000049</v>
      </c>
      <c r="J6541" s="3" t="s">
        <v>5446</v>
      </c>
      <c r="K6541" s="2"/>
      <c r="L6541" s="2"/>
      <c r="M6541" s="23"/>
      <c r="N6541" s="22"/>
      <c r="O6541" s="21"/>
    </row>
    <row r="6542" spans="1:15" x14ac:dyDescent="0.2">
      <c r="A6542" s="9">
        <v>44344</v>
      </c>
      <c r="B6542" s="7">
        <v>10125</v>
      </c>
      <c r="C6542" s="3" t="s">
        <v>4887</v>
      </c>
      <c r="D6542" s="6">
        <v>6400</v>
      </c>
      <c r="E6542" s="6">
        <v>6400</v>
      </c>
      <c r="F6542" s="6">
        <f>E6542*0</f>
        <v>0</v>
      </c>
      <c r="G6542" s="6"/>
      <c r="H6542" s="5">
        <f>D6542-F6542</f>
        <v>6400</v>
      </c>
      <c r="I6542" s="6">
        <f>+I6541+G6542-H6542</f>
        <v>4283338.3370000049</v>
      </c>
      <c r="J6542" s="3" t="s">
        <v>5445</v>
      </c>
      <c r="K6542" s="2"/>
      <c r="L6542" s="2"/>
      <c r="M6542" s="23"/>
      <c r="N6542" s="22"/>
      <c r="O6542" s="21"/>
    </row>
    <row r="6543" spans="1:15" x14ac:dyDescent="0.2">
      <c r="A6543" s="9">
        <v>44344</v>
      </c>
      <c r="B6543" s="7">
        <v>11897503</v>
      </c>
      <c r="C6543" s="3" t="s">
        <v>3375</v>
      </c>
      <c r="D6543" s="6">
        <v>218219</v>
      </c>
      <c r="E6543" s="6">
        <v>206519</v>
      </c>
      <c r="F6543" s="6">
        <f>E6543*0.05</f>
        <v>10325.950000000001</v>
      </c>
      <c r="G6543" s="6"/>
      <c r="H6543" s="5">
        <f>D6543-F6543</f>
        <v>207893.05</v>
      </c>
      <c r="I6543" s="6">
        <f>+I6542+G6543-H6543</f>
        <v>4075445.2870000051</v>
      </c>
      <c r="J6543" s="3" t="s">
        <v>48</v>
      </c>
      <c r="K6543" s="2">
        <v>5</v>
      </c>
      <c r="L6543" s="2"/>
      <c r="M6543" s="23" t="s">
        <v>5444</v>
      </c>
      <c r="N6543" s="22"/>
      <c r="O6543" s="21"/>
    </row>
    <row r="6544" spans="1:15" x14ac:dyDescent="0.2">
      <c r="A6544" s="9">
        <v>44344</v>
      </c>
      <c r="B6544" s="7">
        <v>11899879</v>
      </c>
      <c r="C6544" s="3" t="s">
        <v>216</v>
      </c>
      <c r="D6544" s="6">
        <v>294404</v>
      </c>
      <c r="E6544" s="6">
        <v>294204</v>
      </c>
      <c r="F6544" s="6">
        <f>E6544*0.05</f>
        <v>14710.2</v>
      </c>
      <c r="G6544" s="6"/>
      <c r="H6544" s="5">
        <f>D6544-F6544</f>
        <v>279693.8</v>
      </c>
      <c r="I6544" s="6">
        <f>+I6543+G6544-H6544</f>
        <v>3795751.4870000053</v>
      </c>
      <c r="J6544" s="3" t="s">
        <v>5443</v>
      </c>
      <c r="K6544" s="2">
        <v>5</v>
      </c>
      <c r="L6544" s="2"/>
      <c r="M6544" s="23" t="s">
        <v>5442</v>
      </c>
      <c r="N6544" s="22"/>
      <c r="O6544" s="21"/>
    </row>
    <row r="6545" spans="1:15" x14ac:dyDescent="0.2">
      <c r="A6545" s="9">
        <v>44344</v>
      </c>
      <c r="B6545" s="7">
        <v>11900446</v>
      </c>
      <c r="C6545" s="3" t="s">
        <v>442</v>
      </c>
      <c r="D6545" s="6">
        <v>351</v>
      </c>
      <c r="E6545" s="6">
        <v>351</v>
      </c>
      <c r="F6545" s="6">
        <f>E6545*0</f>
        <v>0</v>
      </c>
      <c r="G6545" s="6"/>
      <c r="H6545" s="5">
        <f>D6545-F6545</f>
        <v>351</v>
      </c>
      <c r="I6545" s="6">
        <f>+I6544+G6545-H6545</f>
        <v>3795400.4870000053</v>
      </c>
      <c r="J6545" s="3" t="s">
        <v>5441</v>
      </c>
      <c r="K6545" s="2"/>
      <c r="L6545" s="2"/>
      <c r="M6545" s="23"/>
      <c r="N6545" s="22"/>
      <c r="O6545" s="21"/>
    </row>
    <row r="6546" spans="1:15" x14ac:dyDescent="0.2">
      <c r="A6546" s="9">
        <v>44344</v>
      </c>
      <c r="B6546" s="7">
        <v>11901825</v>
      </c>
      <c r="C6546" s="3" t="s">
        <v>120</v>
      </c>
      <c r="D6546" s="6">
        <v>90920.54</v>
      </c>
      <c r="E6546" s="6">
        <v>77071.13</v>
      </c>
      <c r="F6546" s="6">
        <f>E6546*0.05</f>
        <v>3853.5565000000006</v>
      </c>
      <c r="G6546" s="6"/>
      <c r="H6546" s="5">
        <f>D6546-F6546</f>
        <v>87066.983499999988</v>
      </c>
      <c r="I6546" s="6">
        <f>+I6545+G6546-H6546</f>
        <v>3708333.5035000052</v>
      </c>
      <c r="J6546" s="3" t="s">
        <v>5371</v>
      </c>
      <c r="K6546" s="2">
        <v>5</v>
      </c>
      <c r="L6546" s="2"/>
      <c r="M6546" s="23"/>
      <c r="N6546" s="22"/>
      <c r="O6546" s="21"/>
    </row>
    <row r="6547" spans="1:15" x14ac:dyDescent="0.2">
      <c r="A6547" s="9">
        <v>44344</v>
      </c>
      <c r="B6547" s="7">
        <v>45240000009</v>
      </c>
      <c r="C6547" s="3" t="s">
        <v>5326</v>
      </c>
      <c r="D6547" s="6">
        <v>19350</v>
      </c>
      <c r="E6547" s="6">
        <v>19350</v>
      </c>
      <c r="F6547" s="6">
        <f>E6547*0</f>
        <v>0</v>
      </c>
      <c r="G6547" s="6"/>
      <c r="H6547" s="5">
        <f>D6547-F6547</f>
        <v>19350</v>
      </c>
      <c r="I6547" s="6">
        <f>+I6546+G6547-H6547</f>
        <v>3688983.5035000052</v>
      </c>
      <c r="J6547" s="3" t="s">
        <v>5440</v>
      </c>
      <c r="K6547" s="2"/>
      <c r="L6547" s="2"/>
      <c r="M6547" s="23"/>
      <c r="N6547" s="22"/>
      <c r="O6547" s="21"/>
    </row>
    <row r="6548" spans="1:15" x14ac:dyDescent="0.2">
      <c r="A6548" s="9">
        <v>44344</v>
      </c>
      <c r="B6548" s="7">
        <v>11903693</v>
      </c>
      <c r="C6548" s="3" t="s">
        <v>245</v>
      </c>
      <c r="D6548" s="6">
        <v>34014.730000000003</v>
      </c>
      <c r="E6548" s="6">
        <v>34014.730000000003</v>
      </c>
      <c r="F6548" s="6">
        <f>E6548*0.05</f>
        <v>1700.7365000000002</v>
      </c>
      <c r="G6548" s="6"/>
      <c r="H6548" s="5">
        <f>D6548-F6548</f>
        <v>32313.993500000004</v>
      </c>
      <c r="I6548" s="6">
        <f>+I6547+G6548-H6548</f>
        <v>3656669.5100000054</v>
      </c>
      <c r="J6548" s="3" t="s">
        <v>48</v>
      </c>
      <c r="K6548" s="2">
        <v>5</v>
      </c>
      <c r="L6548" s="2"/>
      <c r="M6548" s="23" t="s">
        <v>5439</v>
      </c>
      <c r="N6548" s="22"/>
      <c r="O6548" s="21"/>
    </row>
    <row r="6549" spans="1:15" x14ac:dyDescent="0.2">
      <c r="A6549" s="9">
        <v>44344</v>
      </c>
      <c r="B6549" s="7">
        <v>11903940</v>
      </c>
      <c r="C6549" s="3" t="s">
        <v>5438</v>
      </c>
      <c r="D6549" s="6">
        <v>184366.64</v>
      </c>
      <c r="E6549" s="6">
        <v>166446.20000000001</v>
      </c>
      <c r="F6549" s="6">
        <f>E6549*0.05</f>
        <v>8322.3100000000013</v>
      </c>
      <c r="G6549" s="6"/>
      <c r="H6549" s="5">
        <f>D6549-F6549</f>
        <v>176044.33000000002</v>
      </c>
      <c r="I6549" s="6">
        <f>+I6548+G6549-H6549</f>
        <v>3480625.1800000053</v>
      </c>
      <c r="J6549" s="3" t="s">
        <v>4452</v>
      </c>
      <c r="K6549" s="2">
        <v>5</v>
      </c>
      <c r="L6549" s="2"/>
      <c r="M6549" s="23"/>
      <c r="N6549" s="22"/>
      <c r="O6549" s="21"/>
    </row>
    <row r="6550" spans="1:15" x14ac:dyDescent="0.2">
      <c r="A6550" s="9">
        <v>44344</v>
      </c>
      <c r="B6550" s="7">
        <v>11904211</v>
      </c>
      <c r="C6550" s="3" t="s">
        <v>3750</v>
      </c>
      <c r="D6550" s="6">
        <v>28500</v>
      </c>
      <c r="E6550" s="6">
        <v>28500</v>
      </c>
      <c r="F6550" s="6">
        <f>E6550*0</f>
        <v>0</v>
      </c>
      <c r="G6550" s="6"/>
      <c r="H6550" s="5">
        <f>D6550-F6550</f>
        <v>28500</v>
      </c>
      <c r="I6550" s="6">
        <f>+I6549+G6550-H6550</f>
        <v>3452125.1800000053</v>
      </c>
      <c r="J6550" s="3" t="s">
        <v>5437</v>
      </c>
      <c r="K6550" s="2"/>
      <c r="L6550" s="2"/>
      <c r="M6550" s="23"/>
      <c r="N6550" s="22"/>
      <c r="O6550" s="21"/>
    </row>
    <row r="6551" spans="1:15" x14ac:dyDescent="0.2">
      <c r="A6551" s="9">
        <v>44344</v>
      </c>
      <c r="B6551" s="7">
        <v>11904691</v>
      </c>
      <c r="C6551" s="3" t="s">
        <v>74</v>
      </c>
      <c r="D6551" s="6">
        <v>307186</v>
      </c>
      <c r="E6551" s="6">
        <v>298060</v>
      </c>
      <c r="F6551" s="6">
        <f>E6551*0.05</f>
        <v>14903</v>
      </c>
      <c r="G6551" s="6"/>
      <c r="H6551" s="5">
        <f>D6551-F6551</f>
        <v>292283</v>
      </c>
      <c r="I6551" s="6">
        <f>+I6550+G6551-H6551</f>
        <v>3159842.1800000053</v>
      </c>
      <c r="J6551" s="3" t="s">
        <v>5436</v>
      </c>
      <c r="K6551" s="2">
        <v>5</v>
      </c>
      <c r="L6551" s="2"/>
      <c r="M6551" s="23" t="s">
        <v>5435</v>
      </c>
      <c r="N6551" s="22"/>
      <c r="O6551" s="21"/>
    </row>
    <row r="6552" spans="1:15" x14ac:dyDescent="0.2">
      <c r="A6552" s="9">
        <v>44344</v>
      </c>
      <c r="B6552" s="7">
        <v>11905223</v>
      </c>
      <c r="C6552" s="3" t="s">
        <v>582</v>
      </c>
      <c r="D6552" s="6">
        <v>154615</v>
      </c>
      <c r="E6552" s="6">
        <v>131922.96</v>
      </c>
      <c r="F6552" s="6">
        <f>E6552*0.05</f>
        <v>6596.1480000000001</v>
      </c>
      <c r="G6552" s="6"/>
      <c r="H6552" s="5">
        <f>D6552-F6552</f>
        <v>148018.85200000001</v>
      </c>
      <c r="I6552" s="6">
        <f>+I6551+G6552-H6552</f>
        <v>3011823.3280000053</v>
      </c>
      <c r="J6552" s="3" t="s">
        <v>5434</v>
      </c>
      <c r="K6552" s="2">
        <v>5</v>
      </c>
      <c r="L6552" s="2"/>
      <c r="M6552" s="23" t="s">
        <v>5433</v>
      </c>
      <c r="N6552" s="22"/>
      <c r="O6552" s="21"/>
    </row>
    <row r="6553" spans="1:15" x14ac:dyDescent="0.2">
      <c r="A6553" s="9">
        <v>44344</v>
      </c>
      <c r="B6553" s="7">
        <v>3580030410</v>
      </c>
      <c r="C6553" s="3" t="s">
        <v>5418</v>
      </c>
      <c r="D6553" s="6"/>
      <c r="E6553" s="6"/>
      <c r="F6553" s="6">
        <f>E6553*0.05</f>
        <v>0</v>
      </c>
      <c r="G6553" s="6">
        <v>19400</v>
      </c>
      <c r="H6553" s="5">
        <f>D6553-F6553</f>
        <v>0</v>
      </c>
      <c r="I6553" s="6">
        <f>+I6552+G6553-H6553</f>
        <v>3031223.3280000053</v>
      </c>
      <c r="J6553" s="3" t="s">
        <v>2</v>
      </c>
      <c r="K6553" s="2"/>
      <c r="L6553" s="2"/>
      <c r="M6553" s="23"/>
      <c r="N6553" s="22"/>
      <c r="O6553" s="21"/>
    </row>
    <row r="6554" spans="1:15" x14ac:dyDescent="0.2">
      <c r="A6554" s="9">
        <v>44347</v>
      </c>
      <c r="B6554" s="7">
        <v>11935661</v>
      </c>
      <c r="C6554" s="3" t="s">
        <v>4477</v>
      </c>
      <c r="D6554" s="6">
        <v>18880</v>
      </c>
      <c r="E6554" s="6">
        <v>16000</v>
      </c>
      <c r="F6554" s="6">
        <f>E6554*0.05</f>
        <v>800</v>
      </c>
      <c r="G6554" s="6"/>
      <c r="H6554" s="5">
        <f>D6554-F6554</f>
        <v>18080</v>
      </c>
      <c r="I6554" s="6">
        <f>+I6553+G6554-H6554</f>
        <v>3013143.3280000053</v>
      </c>
      <c r="J6554" s="3" t="s">
        <v>5432</v>
      </c>
      <c r="K6554" s="2">
        <v>5</v>
      </c>
      <c r="L6554" s="2"/>
      <c r="M6554" s="23" t="s">
        <v>5431</v>
      </c>
      <c r="N6554" s="22"/>
      <c r="O6554" s="21"/>
    </row>
    <row r="6555" spans="1:15" x14ac:dyDescent="0.2">
      <c r="A6555" s="9">
        <v>44347</v>
      </c>
      <c r="B6555" s="7">
        <v>11935870</v>
      </c>
      <c r="C6555" s="3" t="s">
        <v>5430</v>
      </c>
      <c r="D6555" s="6">
        <v>9440</v>
      </c>
      <c r="E6555" s="6">
        <v>8000</v>
      </c>
      <c r="F6555" s="6">
        <f>E6555*0.05</f>
        <v>400</v>
      </c>
      <c r="G6555" s="6"/>
      <c r="H6555" s="5">
        <f>D6555-F6555</f>
        <v>9040</v>
      </c>
      <c r="I6555" s="6">
        <f>+I6554+G6555-H6555</f>
        <v>3004103.3280000053</v>
      </c>
      <c r="J6555" s="3" t="s">
        <v>5429</v>
      </c>
      <c r="K6555" s="2">
        <v>5</v>
      </c>
      <c r="L6555" s="2"/>
      <c r="M6555" s="23" t="s">
        <v>5428</v>
      </c>
      <c r="N6555" s="22"/>
      <c r="O6555" s="21"/>
    </row>
    <row r="6556" spans="1:15" x14ac:dyDescent="0.2">
      <c r="A6556" s="9">
        <v>44347</v>
      </c>
      <c r="B6556" s="7">
        <v>11935973</v>
      </c>
      <c r="C6556" s="3" t="s">
        <v>5259</v>
      </c>
      <c r="D6556" s="6">
        <v>92100</v>
      </c>
      <c r="E6556" s="6">
        <v>92100</v>
      </c>
      <c r="F6556" s="6">
        <f>E6556*0.05</f>
        <v>4605</v>
      </c>
      <c r="G6556" s="6"/>
      <c r="H6556" s="5">
        <f>D6556-F6556</f>
        <v>87495</v>
      </c>
      <c r="I6556" s="6">
        <f>+I6555+G6556-H6556</f>
        <v>2916608.3280000053</v>
      </c>
      <c r="J6556" s="3" t="s">
        <v>48</v>
      </c>
      <c r="K6556" s="2">
        <v>5</v>
      </c>
      <c r="L6556" s="2"/>
      <c r="M6556" s="23" t="s">
        <v>5427</v>
      </c>
      <c r="N6556" s="22"/>
      <c r="O6556" s="21"/>
    </row>
    <row r="6557" spans="1:15" x14ac:dyDescent="0.2">
      <c r="A6557" s="9">
        <v>44347</v>
      </c>
      <c r="B6557" s="7">
        <v>11936270</v>
      </c>
      <c r="C6557" s="3" t="s">
        <v>5426</v>
      </c>
      <c r="D6557" s="6">
        <v>84960</v>
      </c>
      <c r="E6557" s="6">
        <v>72000</v>
      </c>
      <c r="F6557" s="6">
        <f>E6557*0.05</f>
        <v>3600</v>
      </c>
      <c r="G6557" s="6"/>
      <c r="H6557" s="5">
        <f>D6557-F6557</f>
        <v>81360</v>
      </c>
      <c r="I6557" s="6">
        <f>+I6556+G6557-H6557</f>
        <v>2835248.3280000053</v>
      </c>
      <c r="J6557" s="3" t="s">
        <v>5425</v>
      </c>
      <c r="K6557" s="2">
        <v>5</v>
      </c>
      <c r="L6557" s="2"/>
      <c r="M6557" s="23" t="s">
        <v>5424</v>
      </c>
      <c r="N6557" s="22"/>
      <c r="O6557" s="21"/>
    </row>
    <row r="6558" spans="1:15" x14ac:dyDescent="0.2">
      <c r="A6558" s="9">
        <v>44347</v>
      </c>
      <c r="B6558" s="7">
        <v>11937976</v>
      </c>
      <c r="C6558" s="3" t="s">
        <v>105</v>
      </c>
      <c r="D6558" s="6">
        <v>36730</v>
      </c>
      <c r="E6558" s="6">
        <v>36730</v>
      </c>
      <c r="F6558" s="6">
        <f>E6558*0.05</f>
        <v>1836.5</v>
      </c>
      <c r="G6558" s="6"/>
      <c r="H6558" s="5">
        <f>D6558-F6558</f>
        <v>34893.5</v>
      </c>
      <c r="I6558" s="6">
        <f>+I6557+G6558-H6558</f>
        <v>2800354.8280000053</v>
      </c>
      <c r="J6558" s="3" t="s">
        <v>4743</v>
      </c>
      <c r="K6558" s="2">
        <v>5</v>
      </c>
      <c r="L6558" s="2"/>
      <c r="M6558" s="23"/>
      <c r="N6558" s="22"/>
      <c r="O6558" s="21"/>
    </row>
    <row r="6559" spans="1:15" x14ac:dyDescent="0.2">
      <c r="A6559" s="9">
        <v>44347</v>
      </c>
      <c r="B6559" s="7"/>
      <c r="C6559" s="3" t="s">
        <v>5235</v>
      </c>
      <c r="D6559" s="6">
        <v>4635.33</v>
      </c>
      <c r="E6559" s="6"/>
      <c r="F6559" s="6">
        <f>E6559*0.05</f>
        <v>0</v>
      </c>
      <c r="G6559" s="6"/>
      <c r="H6559" s="5">
        <f>D6559-F6559</f>
        <v>4635.33</v>
      </c>
      <c r="I6559" s="6">
        <f>+I6558+G6559-H6559</f>
        <v>2795719.4980000053</v>
      </c>
      <c r="J6559" s="3"/>
      <c r="K6559" s="2"/>
      <c r="L6559" s="2"/>
      <c r="M6559" s="23"/>
      <c r="N6559" s="22"/>
      <c r="O6559" s="21"/>
    </row>
    <row r="6560" spans="1:15" x14ac:dyDescent="0.2">
      <c r="A6560" s="9"/>
      <c r="B6560" s="7"/>
      <c r="C6560" s="38" t="s">
        <v>5423</v>
      </c>
      <c r="D6560" s="6"/>
      <c r="E6560" s="6"/>
      <c r="F6560" s="6">
        <f>E6560*0.05</f>
        <v>0</v>
      </c>
      <c r="G6560" s="6"/>
      <c r="H6560" s="5">
        <f>D6560-F6560</f>
        <v>0</v>
      </c>
      <c r="I6560" s="13">
        <f>+I6559+G6560-H6560</f>
        <v>2795719.4980000053</v>
      </c>
      <c r="J6560" s="3"/>
      <c r="K6560" s="2"/>
      <c r="L6560" s="2"/>
      <c r="M6560" s="23"/>
      <c r="N6560" s="22"/>
      <c r="O6560" s="21"/>
    </row>
    <row r="6561" spans="1:15" x14ac:dyDescent="0.2">
      <c r="A6561" s="9">
        <v>44349</v>
      </c>
      <c r="B6561" s="7">
        <v>11969120</v>
      </c>
      <c r="C6561" s="3" t="s">
        <v>5422</v>
      </c>
      <c r="D6561" s="6">
        <v>274291</v>
      </c>
      <c r="E6561" s="6">
        <v>232450</v>
      </c>
      <c r="F6561" s="6">
        <f>E6561*0.05</f>
        <v>11622.5</v>
      </c>
      <c r="G6561" s="6"/>
      <c r="H6561" s="5">
        <f>D6561-F6561</f>
        <v>262668.5</v>
      </c>
      <c r="I6561" s="6">
        <f>+I6560+G6561-H6561</f>
        <v>2533050.9980000053</v>
      </c>
      <c r="J6561" s="3" t="s">
        <v>5421</v>
      </c>
      <c r="K6561" s="2">
        <v>5</v>
      </c>
      <c r="L6561" s="2"/>
      <c r="M6561" s="23" t="s">
        <v>5420</v>
      </c>
      <c r="N6561" s="22"/>
      <c r="O6561" s="21"/>
    </row>
    <row r="6562" spans="1:15" x14ac:dyDescent="0.2">
      <c r="A6562" s="9">
        <v>44349</v>
      </c>
      <c r="B6562" s="7">
        <v>11969244</v>
      </c>
      <c r="C6562" s="8" t="s">
        <v>4700</v>
      </c>
      <c r="D6562" s="6">
        <v>129188.37</v>
      </c>
      <c r="E6562" s="6">
        <v>129188.37</v>
      </c>
      <c r="F6562" s="6">
        <f>E6562*0</f>
        <v>0</v>
      </c>
      <c r="G6562" s="6"/>
      <c r="H6562" s="5">
        <f>D6562-F6562</f>
        <v>129188.37</v>
      </c>
      <c r="I6562" s="6">
        <f>+I6561+G6562-H6562</f>
        <v>2403862.6280000051</v>
      </c>
      <c r="J6562" s="3" t="s">
        <v>5075</v>
      </c>
      <c r="K6562" s="2"/>
      <c r="L6562" s="2"/>
      <c r="M6562" s="23"/>
      <c r="N6562" s="22"/>
      <c r="O6562" s="21"/>
    </row>
    <row r="6563" spans="1:15" x14ac:dyDescent="0.2">
      <c r="A6563" s="9">
        <v>44349</v>
      </c>
      <c r="B6563" s="7">
        <v>11969797</v>
      </c>
      <c r="C6563" s="3" t="s">
        <v>2594</v>
      </c>
      <c r="D6563" s="6">
        <v>154123.6</v>
      </c>
      <c r="E6563" s="6">
        <v>154123.6</v>
      </c>
      <c r="F6563" s="6">
        <f>E6563*0.05</f>
        <v>7706.18</v>
      </c>
      <c r="G6563" s="6"/>
      <c r="H6563" s="5">
        <f>D6563-F6563</f>
        <v>146417.42000000001</v>
      </c>
      <c r="I6563" s="6">
        <f>+I6562+G6563-H6563</f>
        <v>2257445.2080000052</v>
      </c>
      <c r="J6563" s="3" t="s">
        <v>788</v>
      </c>
      <c r="K6563" s="2">
        <v>5</v>
      </c>
      <c r="L6563" s="2"/>
      <c r="M6563" s="23" t="s">
        <v>5419</v>
      </c>
      <c r="N6563" s="22"/>
      <c r="O6563" s="21"/>
    </row>
    <row r="6564" spans="1:15" x14ac:dyDescent="0.2">
      <c r="A6564" s="9">
        <v>44351</v>
      </c>
      <c r="B6564" s="7">
        <v>3580040466</v>
      </c>
      <c r="C6564" s="3" t="s">
        <v>5418</v>
      </c>
      <c r="D6564" s="6"/>
      <c r="E6564" s="6"/>
      <c r="F6564" s="6">
        <f>E6564*0.05</f>
        <v>0</v>
      </c>
      <c r="G6564" s="6">
        <v>11300</v>
      </c>
      <c r="H6564" s="5">
        <f>D6564-F6564</f>
        <v>0</v>
      </c>
      <c r="I6564" s="6">
        <f>+I6563+G6564-H6564</f>
        <v>2268745.2080000052</v>
      </c>
      <c r="J6564" s="3" t="s">
        <v>2</v>
      </c>
      <c r="K6564" s="2"/>
      <c r="L6564" s="2"/>
      <c r="M6564" s="23"/>
      <c r="N6564" s="22"/>
      <c r="O6564" s="21"/>
    </row>
    <row r="6565" spans="1:15" x14ac:dyDescent="0.2">
      <c r="A6565" s="9">
        <v>44354</v>
      </c>
      <c r="B6565" s="7">
        <v>12009111</v>
      </c>
      <c r="C6565" s="3" t="s">
        <v>5417</v>
      </c>
      <c r="D6565" s="6">
        <v>14873.86</v>
      </c>
      <c r="E6565" s="6">
        <v>12604.97</v>
      </c>
      <c r="F6565" s="6">
        <f>E6565*0.05</f>
        <v>630.24850000000004</v>
      </c>
      <c r="G6565" s="6"/>
      <c r="H6565" s="5">
        <f>D6565-F6565</f>
        <v>14243.611500000001</v>
      </c>
      <c r="I6565" s="6">
        <f>+I6564+G6565-H6565</f>
        <v>2254501.5965000051</v>
      </c>
      <c r="J6565" s="3" t="s">
        <v>5416</v>
      </c>
      <c r="K6565" s="2">
        <v>5</v>
      </c>
      <c r="L6565" s="2"/>
      <c r="M6565" s="23" t="s">
        <v>5415</v>
      </c>
      <c r="N6565" s="22"/>
      <c r="O6565" s="21"/>
    </row>
    <row r="6566" spans="1:15" x14ac:dyDescent="0.2">
      <c r="A6566" s="9">
        <v>44355</v>
      </c>
      <c r="B6566" s="7">
        <v>12027538</v>
      </c>
      <c r="C6566" s="3" t="s">
        <v>5211</v>
      </c>
      <c r="D6566" s="6">
        <v>72334</v>
      </c>
      <c r="E6566" s="6">
        <v>61300</v>
      </c>
      <c r="F6566" s="6">
        <f>E6566*0.1</f>
        <v>6130</v>
      </c>
      <c r="G6566" s="6"/>
      <c r="H6566" s="5">
        <f>D6566-F6566</f>
        <v>66204</v>
      </c>
      <c r="I6566" s="6">
        <f>+I6565+G6566-H6566</f>
        <v>2188297.5965000051</v>
      </c>
      <c r="J6566" s="3" t="s">
        <v>5414</v>
      </c>
      <c r="K6566" s="2">
        <v>5</v>
      </c>
      <c r="L6566" s="2"/>
      <c r="M6566" s="23" t="s">
        <v>5413</v>
      </c>
      <c r="N6566" s="22"/>
      <c r="O6566" s="21"/>
    </row>
    <row r="6567" spans="1:15" x14ac:dyDescent="0.2">
      <c r="A6567" s="9">
        <v>44357</v>
      </c>
      <c r="B6567" s="7">
        <v>12049261</v>
      </c>
      <c r="C6567" s="3" t="s">
        <v>1265</v>
      </c>
      <c r="D6567" s="6">
        <v>58000</v>
      </c>
      <c r="E6567" s="6">
        <v>58000</v>
      </c>
      <c r="F6567" s="6">
        <f>E6567*0.05</f>
        <v>2900</v>
      </c>
      <c r="G6567" s="6"/>
      <c r="H6567" s="5">
        <f>D6567-F6567</f>
        <v>55100</v>
      </c>
      <c r="I6567" s="6">
        <f>+I6566+G6567-H6567</f>
        <v>2133197.5965000051</v>
      </c>
      <c r="J6567" s="3" t="s">
        <v>5412</v>
      </c>
      <c r="K6567" s="2"/>
      <c r="L6567" s="2"/>
      <c r="M6567" s="23" t="s">
        <v>5310</v>
      </c>
      <c r="N6567" s="22"/>
      <c r="O6567" s="21"/>
    </row>
    <row r="6568" spans="1:15" x14ac:dyDescent="0.2">
      <c r="A6568" s="9">
        <v>44358</v>
      </c>
      <c r="B6568" s="7">
        <v>12064239</v>
      </c>
      <c r="C6568" s="3" t="s">
        <v>4993</v>
      </c>
      <c r="D6568" s="6">
        <v>3390</v>
      </c>
      <c r="E6568" s="6">
        <v>3390</v>
      </c>
      <c r="F6568" s="6">
        <f>E6568*0</f>
        <v>0</v>
      </c>
      <c r="G6568" s="6"/>
      <c r="H6568" s="5">
        <f>D6568-F6568</f>
        <v>3390</v>
      </c>
      <c r="I6568" s="6">
        <f>+I6567+G6568-H6568</f>
        <v>2129807.5965000051</v>
      </c>
      <c r="J6568" s="3" t="s">
        <v>4369</v>
      </c>
      <c r="K6568" s="2"/>
      <c r="L6568" s="2"/>
      <c r="M6568" s="23"/>
      <c r="N6568" s="22"/>
      <c r="O6568" s="21"/>
    </row>
    <row r="6569" spans="1:15" x14ac:dyDescent="0.2">
      <c r="A6569" s="9">
        <v>44358</v>
      </c>
      <c r="B6569" s="7">
        <v>2000140238</v>
      </c>
      <c r="C6569" s="3" t="s">
        <v>2</v>
      </c>
      <c r="D6569" s="6"/>
      <c r="E6569" s="6"/>
      <c r="F6569" s="6">
        <f>E6569*0.05</f>
        <v>0</v>
      </c>
      <c r="G6569" s="6">
        <v>10950</v>
      </c>
      <c r="H6569" s="5">
        <f>D6569-F6569</f>
        <v>0</v>
      </c>
      <c r="I6569" s="6">
        <f>+I6568+G6569-H6569</f>
        <v>2140757.5965000051</v>
      </c>
      <c r="J6569" s="3" t="s">
        <v>2</v>
      </c>
      <c r="K6569" s="2"/>
      <c r="L6569" s="2"/>
      <c r="M6569" s="23"/>
      <c r="N6569" s="22"/>
      <c r="O6569" s="21"/>
    </row>
    <row r="6570" spans="1:15" x14ac:dyDescent="0.2">
      <c r="A6570" s="9">
        <v>44358</v>
      </c>
      <c r="B6570" s="7">
        <v>12067857</v>
      </c>
      <c r="C6570" s="3" t="s">
        <v>335</v>
      </c>
      <c r="D6570" s="6">
        <v>4100</v>
      </c>
      <c r="E6570" s="6">
        <v>4100</v>
      </c>
      <c r="F6570" s="6">
        <f>E6570*0.05</f>
        <v>205</v>
      </c>
      <c r="G6570" s="6"/>
      <c r="H6570" s="5">
        <f>D6570-F6570</f>
        <v>3895</v>
      </c>
      <c r="I6570" s="6">
        <f>+I6569+G6570-H6570</f>
        <v>2136862.5965000051</v>
      </c>
      <c r="J6570" s="3" t="s">
        <v>5411</v>
      </c>
      <c r="K6570" s="2">
        <v>5</v>
      </c>
      <c r="L6570" s="2"/>
      <c r="M6570" s="23" t="s">
        <v>5410</v>
      </c>
      <c r="N6570" s="22"/>
      <c r="O6570" s="21"/>
    </row>
    <row r="6571" spans="1:15" x14ac:dyDescent="0.2">
      <c r="A6571" s="9">
        <v>44358</v>
      </c>
      <c r="B6571" s="7">
        <v>12068024</v>
      </c>
      <c r="C6571" s="3" t="s">
        <v>5409</v>
      </c>
      <c r="D6571" s="6">
        <v>48539.23</v>
      </c>
      <c r="E6571" s="6">
        <v>48539.23</v>
      </c>
      <c r="F6571" s="6">
        <f>E6571*0.05</f>
        <v>2426.9615000000003</v>
      </c>
      <c r="G6571" s="6"/>
      <c r="H6571" s="5">
        <f>D6571-F6571</f>
        <v>46112.268500000006</v>
      </c>
      <c r="I6571" s="6">
        <f>+I6570+G6571-H6571</f>
        <v>2090750.3280000051</v>
      </c>
      <c r="J6571" s="3" t="s">
        <v>5408</v>
      </c>
      <c r="K6571" s="2">
        <v>5</v>
      </c>
      <c r="L6571" s="2"/>
      <c r="M6571" s="23" t="s">
        <v>5407</v>
      </c>
      <c r="N6571" s="22"/>
      <c r="O6571" s="21"/>
    </row>
    <row r="6572" spans="1:15" x14ac:dyDescent="0.2">
      <c r="A6572" s="9">
        <v>44358</v>
      </c>
      <c r="B6572" s="7">
        <v>4524000062</v>
      </c>
      <c r="C6572" s="3" t="s">
        <v>4432</v>
      </c>
      <c r="D6572" s="6"/>
      <c r="E6572" s="6"/>
      <c r="F6572" s="6">
        <f>E6572*0.05</f>
        <v>0</v>
      </c>
      <c r="G6572" s="6">
        <v>45328</v>
      </c>
      <c r="H6572" s="5">
        <f>D6572-F6572</f>
        <v>0</v>
      </c>
      <c r="I6572" s="6">
        <f>+I6571+G6572-H6572</f>
        <v>2136078.3280000053</v>
      </c>
      <c r="J6572" s="3" t="s">
        <v>5406</v>
      </c>
      <c r="K6572" s="2"/>
      <c r="L6572" s="2"/>
      <c r="M6572" s="23"/>
      <c r="N6572" s="22"/>
      <c r="O6572" s="21"/>
    </row>
    <row r="6573" spans="1:15" x14ac:dyDescent="0.2">
      <c r="A6573" s="9">
        <v>44363</v>
      </c>
      <c r="B6573" s="7">
        <v>12121975</v>
      </c>
      <c r="C6573" s="8" t="s">
        <v>3013</v>
      </c>
      <c r="D6573" s="6">
        <v>68400.800000000003</v>
      </c>
      <c r="E6573" s="6">
        <v>68400.800000000003</v>
      </c>
      <c r="F6573" s="6">
        <f>E6573*0.05</f>
        <v>3420.0400000000004</v>
      </c>
      <c r="G6573" s="6"/>
      <c r="H6573" s="5">
        <f>D6573-F6573</f>
        <v>64980.76</v>
      </c>
      <c r="I6573" s="6">
        <f>+I6572+G6573-H6573</f>
        <v>2071097.5680000053</v>
      </c>
      <c r="J6573" s="8" t="s">
        <v>3869</v>
      </c>
      <c r="K6573" s="2">
        <v>5</v>
      </c>
      <c r="L6573" s="2"/>
      <c r="M6573" s="23" t="s">
        <v>5405</v>
      </c>
      <c r="N6573" s="22"/>
      <c r="O6573" s="21"/>
    </row>
    <row r="6574" spans="1:15" x14ac:dyDescent="0.2">
      <c r="A6574" s="9">
        <v>44364</v>
      </c>
      <c r="B6574" s="7">
        <v>12135418</v>
      </c>
      <c r="C6574" s="3" t="s">
        <v>5289</v>
      </c>
      <c r="D6574" s="6">
        <v>180256.6</v>
      </c>
      <c r="E6574" s="6">
        <v>160233.69</v>
      </c>
      <c r="F6574" s="6">
        <f>E6574*0.05</f>
        <v>8011.6845000000003</v>
      </c>
      <c r="G6574" s="6"/>
      <c r="H6574" s="5">
        <f>D6574-F6574</f>
        <v>172244.9155</v>
      </c>
      <c r="I6574" s="6">
        <f>+I6573+G6574-H6574</f>
        <v>1898852.6525000054</v>
      </c>
      <c r="J6574" s="3" t="s">
        <v>5329</v>
      </c>
      <c r="K6574" s="2">
        <v>5</v>
      </c>
      <c r="L6574" s="2"/>
      <c r="M6574" s="23" t="s">
        <v>5404</v>
      </c>
      <c r="N6574" s="22"/>
      <c r="O6574" s="21"/>
    </row>
    <row r="6575" spans="1:15" x14ac:dyDescent="0.2">
      <c r="A6575" s="9">
        <v>44364</v>
      </c>
      <c r="B6575" s="7">
        <v>12137415</v>
      </c>
      <c r="C6575" s="3" t="s">
        <v>5211</v>
      </c>
      <c r="D6575" s="6">
        <v>49650</v>
      </c>
      <c r="E6575" s="6">
        <v>49650</v>
      </c>
      <c r="F6575" s="6">
        <f>E6575*0.05</f>
        <v>2482.5</v>
      </c>
      <c r="G6575" s="6"/>
      <c r="H6575" s="5">
        <f>D6575-F6575</f>
        <v>47167.5</v>
      </c>
      <c r="I6575" s="6">
        <f>+I6574+G6575-H6575</f>
        <v>1851685.1525000054</v>
      </c>
      <c r="J6575" s="3" t="s">
        <v>5403</v>
      </c>
      <c r="K6575" s="2">
        <v>5</v>
      </c>
      <c r="L6575" s="2"/>
      <c r="M6575" s="23" t="s">
        <v>5402</v>
      </c>
      <c r="N6575" s="22"/>
      <c r="O6575" s="21"/>
    </row>
    <row r="6576" spans="1:15" x14ac:dyDescent="0.2">
      <c r="A6576" s="9">
        <v>44364</v>
      </c>
      <c r="B6576" s="7">
        <v>4524000085</v>
      </c>
      <c r="C6576" s="3" t="s">
        <v>4432</v>
      </c>
      <c r="D6576" s="6"/>
      <c r="E6576" s="6"/>
      <c r="F6576" s="6">
        <f>E6576*0.05</f>
        <v>0</v>
      </c>
      <c r="G6576" s="6">
        <v>298681.45</v>
      </c>
      <c r="H6576" s="5">
        <f>D6576-F6576</f>
        <v>0</v>
      </c>
      <c r="I6576" s="6">
        <f>+I6575+G6576-H6576</f>
        <v>2150366.6025000056</v>
      </c>
      <c r="J6576" s="3" t="s">
        <v>5401</v>
      </c>
      <c r="K6576" s="2"/>
      <c r="L6576" s="2"/>
      <c r="M6576" s="23"/>
      <c r="N6576" s="22"/>
      <c r="O6576" s="21"/>
    </row>
    <row r="6577" spans="1:15" x14ac:dyDescent="0.2">
      <c r="A6577" s="9">
        <v>44365</v>
      </c>
      <c r="B6577" s="7">
        <v>12144537</v>
      </c>
      <c r="C6577" s="3" t="s">
        <v>1968</v>
      </c>
      <c r="D6577" s="6">
        <v>2511.1</v>
      </c>
      <c r="E6577" s="6">
        <v>2128.0500000000002</v>
      </c>
      <c r="F6577" s="6">
        <f>E6577*0.05</f>
        <v>106.40250000000002</v>
      </c>
      <c r="G6577" s="6"/>
      <c r="H6577" s="5">
        <f>D6577-F6577</f>
        <v>2404.6974999999998</v>
      </c>
      <c r="I6577" s="6">
        <f>+I6576+G6577-H6577</f>
        <v>2147961.9050000058</v>
      </c>
      <c r="J6577" s="3" t="s">
        <v>5400</v>
      </c>
      <c r="K6577" s="2">
        <v>5</v>
      </c>
      <c r="L6577" s="2"/>
      <c r="M6577" s="23" t="s">
        <v>5345</v>
      </c>
      <c r="N6577" s="22"/>
      <c r="O6577" s="21"/>
    </row>
    <row r="6578" spans="1:15" x14ac:dyDescent="0.2">
      <c r="A6578" s="9">
        <v>44365</v>
      </c>
      <c r="B6578" s="7">
        <v>4524000085</v>
      </c>
      <c r="C6578" s="3" t="s">
        <v>5384</v>
      </c>
      <c r="D6578" s="6"/>
      <c r="E6578" s="6"/>
      <c r="F6578" s="6">
        <f>E6578*0.05</f>
        <v>0</v>
      </c>
      <c r="G6578" s="6">
        <v>23950</v>
      </c>
      <c r="H6578" s="5">
        <f>D6578-F6578</f>
        <v>0</v>
      </c>
      <c r="I6578" s="6">
        <f>+I6577+G6578-H6578</f>
        <v>2171911.9050000058</v>
      </c>
      <c r="J6578" s="3" t="s">
        <v>2</v>
      </c>
      <c r="K6578" s="2"/>
      <c r="L6578" s="2"/>
      <c r="M6578" s="23"/>
      <c r="N6578" s="22"/>
      <c r="O6578" s="21"/>
    </row>
    <row r="6579" spans="1:15" x14ac:dyDescent="0.2">
      <c r="A6579" s="9">
        <v>44365</v>
      </c>
      <c r="B6579" s="7">
        <v>12148859</v>
      </c>
      <c r="C6579" s="3" t="s">
        <v>442</v>
      </c>
      <c r="D6579" s="6">
        <v>23010</v>
      </c>
      <c r="E6579" s="6">
        <v>19500</v>
      </c>
      <c r="F6579" s="6">
        <f>E6579*0.05</f>
        <v>975</v>
      </c>
      <c r="G6579" s="6"/>
      <c r="H6579" s="5">
        <f>D6579-F6579</f>
        <v>22035</v>
      </c>
      <c r="I6579" s="6">
        <f>+I6578+G6579-H6579</f>
        <v>2149876.9050000058</v>
      </c>
      <c r="J6579" s="3" t="s">
        <v>4893</v>
      </c>
      <c r="K6579" s="2">
        <v>5</v>
      </c>
      <c r="L6579" s="2"/>
      <c r="M6579" s="23" t="s">
        <v>5399</v>
      </c>
      <c r="N6579" s="22"/>
      <c r="O6579" s="21"/>
    </row>
    <row r="6580" spans="1:15" x14ac:dyDescent="0.2">
      <c r="A6580" s="9">
        <v>44278</v>
      </c>
      <c r="B6580" s="7">
        <v>10126</v>
      </c>
      <c r="C6580" s="3" t="s">
        <v>5398</v>
      </c>
      <c r="D6580" s="6">
        <v>4800</v>
      </c>
      <c r="E6580" s="6">
        <v>4800</v>
      </c>
      <c r="F6580" s="6">
        <f>E6580*0.1</f>
        <v>480</v>
      </c>
      <c r="G6580" s="6"/>
      <c r="H6580" s="31">
        <f>D6580-F6580</f>
        <v>4320</v>
      </c>
      <c r="I6580" s="6">
        <f>+I6579+G6580-H6580</f>
        <v>2145556.9050000058</v>
      </c>
      <c r="J6580" s="3" t="s">
        <v>5397</v>
      </c>
      <c r="K6580" s="2">
        <v>5</v>
      </c>
      <c r="L6580" s="2"/>
      <c r="M6580" s="23" t="s">
        <v>5396</v>
      </c>
      <c r="N6580" s="22"/>
      <c r="O6580" s="21"/>
    </row>
    <row r="6581" spans="1:15" x14ac:dyDescent="0.2">
      <c r="A6581" s="9">
        <v>44370</v>
      </c>
      <c r="B6581" s="7">
        <v>10127</v>
      </c>
      <c r="C6581" s="3" t="s">
        <v>4938</v>
      </c>
      <c r="D6581" s="6">
        <v>6800</v>
      </c>
      <c r="E6581" s="6">
        <v>6800</v>
      </c>
      <c r="F6581" s="6">
        <f>E6581*0.05</f>
        <v>340</v>
      </c>
      <c r="G6581" s="6"/>
      <c r="H6581" s="74">
        <f>D6581-F6581</f>
        <v>6460</v>
      </c>
      <c r="I6581" s="6">
        <f>+I6580+G6581-H6581</f>
        <v>2139096.9050000058</v>
      </c>
      <c r="J6581" s="3" t="s">
        <v>5395</v>
      </c>
      <c r="K6581" s="2">
        <v>5</v>
      </c>
      <c r="L6581" s="2"/>
      <c r="M6581" s="23" t="s">
        <v>5394</v>
      </c>
      <c r="N6581" s="22"/>
      <c r="O6581" s="21"/>
    </row>
    <row r="6582" spans="1:15" x14ac:dyDescent="0.2">
      <c r="A6582" s="9">
        <v>44370</v>
      </c>
      <c r="B6582" s="7">
        <v>10128</v>
      </c>
      <c r="C6582" s="3" t="s">
        <v>5383</v>
      </c>
      <c r="D6582" s="6">
        <v>6000</v>
      </c>
      <c r="E6582" s="6">
        <v>6000</v>
      </c>
      <c r="F6582" s="6">
        <f>E6582*0.1</f>
        <v>600</v>
      </c>
      <c r="G6582" s="6"/>
      <c r="H6582" s="31">
        <f>D6582-F6582</f>
        <v>5400</v>
      </c>
      <c r="I6582" s="6">
        <f>+I6581+G6582-H6582</f>
        <v>2133696.9050000058</v>
      </c>
      <c r="J6582" s="3" t="s">
        <v>5313</v>
      </c>
      <c r="K6582" s="2">
        <v>5</v>
      </c>
      <c r="L6582" s="2"/>
      <c r="M6582" s="23" t="s">
        <v>5393</v>
      </c>
      <c r="N6582" s="22"/>
      <c r="O6582" s="21"/>
    </row>
    <row r="6583" spans="1:15" x14ac:dyDescent="0.2">
      <c r="A6583" s="9">
        <v>44370</v>
      </c>
      <c r="B6583" s="7">
        <v>10129</v>
      </c>
      <c r="C6583" s="3" t="s">
        <v>5124</v>
      </c>
      <c r="D6583" s="6">
        <v>5700</v>
      </c>
      <c r="E6583" s="6">
        <v>5700</v>
      </c>
      <c r="F6583" s="6">
        <f>E6583*0.1</f>
        <v>570</v>
      </c>
      <c r="G6583" s="6"/>
      <c r="H6583" s="31">
        <f>D6583-F6583</f>
        <v>5130</v>
      </c>
      <c r="I6583" s="6">
        <f>+I6582+G6583-H6583</f>
        <v>2128566.9050000058</v>
      </c>
      <c r="J6583" s="3" t="s">
        <v>5392</v>
      </c>
      <c r="K6583" s="2">
        <v>5</v>
      </c>
      <c r="L6583" s="2"/>
      <c r="M6583" s="23" t="s">
        <v>5391</v>
      </c>
      <c r="N6583" s="22"/>
      <c r="O6583" s="21"/>
    </row>
    <row r="6584" spans="1:15" x14ac:dyDescent="0.2">
      <c r="A6584" s="9">
        <v>44371</v>
      </c>
      <c r="B6584" s="7">
        <v>12211845</v>
      </c>
      <c r="C6584" s="3" t="s">
        <v>5390</v>
      </c>
      <c r="D6584" s="6">
        <v>56800</v>
      </c>
      <c r="E6584" s="6">
        <v>56800</v>
      </c>
      <c r="F6584" s="6">
        <f>E6584*0.05</f>
        <v>2840</v>
      </c>
      <c r="G6584" s="6"/>
      <c r="H6584" s="5">
        <f>D6584-F6584</f>
        <v>53960</v>
      </c>
      <c r="I6584" s="6">
        <f>+I6583+G6584-H6584</f>
        <v>2074606.9050000058</v>
      </c>
      <c r="J6584" s="3" t="s">
        <v>48</v>
      </c>
      <c r="K6584" s="2">
        <v>5</v>
      </c>
      <c r="L6584" s="2"/>
      <c r="M6584" s="23" t="s">
        <v>5389</v>
      </c>
      <c r="N6584" s="22"/>
      <c r="O6584" s="21"/>
    </row>
    <row r="6585" spans="1:15" x14ac:dyDescent="0.2">
      <c r="A6585" s="9">
        <v>44372</v>
      </c>
      <c r="B6585" s="7">
        <v>10130</v>
      </c>
      <c r="C6585" s="3" t="s">
        <v>5388</v>
      </c>
      <c r="D6585" s="6">
        <v>6000</v>
      </c>
      <c r="E6585" s="6">
        <v>6000</v>
      </c>
      <c r="F6585" s="6">
        <f>E6585*0.1</f>
        <v>600</v>
      </c>
      <c r="G6585" s="6"/>
      <c r="H6585" s="31">
        <f>D6585-F6585</f>
        <v>5400</v>
      </c>
      <c r="I6585" s="6">
        <f>+I6584+G6585-H6585</f>
        <v>2069206.9050000058</v>
      </c>
      <c r="J6585" s="3" t="s">
        <v>5387</v>
      </c>
      <c r="K6585" s="2">
        <v>5</v>
      </c>
      <c r="L6585" s="2"/>
      <c r="M6585" s="23" t="s">
        <v>5386</v>
      </c>
      <c r="N6585" s="22"/>
      <c r="O6585" s="21"/>
    </row>
    <row r="6586" spans="1:15" x14ac:dyDescent="0.2">
      <c r="A6586" s="9">
        <v>44372</v>
      </c>
      <c r="B6586" s="7">
        <v>45240000173</v>
      </c>
      <c r="C6586" s="3" t="s">
        <v>4432</v>
      </c>
      <c r="D6586" s="6"/>
      <c r="E6586" s="6"/>
      <c r="F6586" s="6">
        <f>E6586*0.05</f>
        <v>0</v>
      </c>
      <c r="G6586" s="6">
        <v>4641040.45</v>
      </c>
      <c r="H6586" s="5">
        <f>D6586-F6586</f>
        <v>0</v>
      </c>
      <c r="I6586" s="6">
        <f>+I6585+G6586-H6586</f>
        <v>6710247.355000006</v>
      </c>
      <c r="J6586" s="3" t="s">
        <v>5385</v>
      </c>
      <c r="K6586" s="2"/>
      <c r="L6586" s="2"/>
      <c r="M6586" s="23"/>
      <c r="N6586" s="22"/>
      <c r="O6586" s="21"/>
    </row>
    <row r="6587" spans="1:15" x14ac:dyDescent="0.2">
      <c r="A6587" s="9">
        <v>44372</v>
      </c>
      <c r="B6587" s="7">
        <v>10131</v>
      </c>
      <c r="C6587" s="3" t="s">
        <v>729</v>
      </c>
      <c r="D6587" s="6"/>
      <c r="E6587" s="6"/>
      <c r="F6587" s="6">
        <f>E6587*0.05</f>
        <v>0</v>
      </c>
      <c r="G6587" s="6"/>
      <c r="H6587" s="5">
        <f>D6587-F6587</f>
        <v>0</v>
      </c>
      <c r="I6587" s="6">
        <f>+I6586+G6587-H6587</f>
        <v>6710247.355000006</v>
      </c>
      <c r="J6587" s="3" t="s">
        <v>729</v>
      </c>
      <c r="K6587" s="2"/>
      <c r="L6587" s="2"/>
      <c r="M6587" s="23"/>
      <c r="N6587" s="22"/>
      <c r="O6587" s="21"/>
    </row>
    <row r="6588" spans="1:15" x14ac:dyDescent="0.2">
      <c r="A6588" s="9">
        <v>44372</v>
      </c>
      <c r="B6588" s="7">
        <v>2000100289</v>
      </c>
      <c r="C6588" s="3" t="s">
        <v>5384</v>
      </c>
      <c r="D6588" s="6"/>
      <c r="E6588" s="6"/>
      <c r="F6588" s="6">
        <f>E6588*0.05</f>
        <v>0</v>
      </c>
      <c r="G6588" s="6">
        <v>24800</v>
      </c>
      <c r="H6588" s="5">
        <f>D6588-F6588</f>
        <v>0</v>
      </c>
      <c r="I6588" s="6">
        <f>+I6587+G6588-H6588</f>
        <v>6735047.355000006</v>
      </c>
      <c r="J6588" s="3" t="s">
        <v>2</v>
      </c>
      <c r="K6588" s="2"/>
      <c r="L6588" s="2"/>
      <c r="M6588" s="23"/>
      <c r="N6588" s="22"/>
      <c r="O6588" s="21"/>
    </row>
    <row r="6589" spans="1:15" x14ac:dyDescent="0.2">
      <c r="A6589" s="9">
        <v>44375</v>
      </c>
      <c r="B6589" s="7">
        <v>10132</v>
      </c>
      <c r="C6589" s="3" t="s">
        <v>5383</v>
      </c>
      <c r="D6589" s="6">
        <v>6500</v>
      </c>
      <c r="E6589" s="6">
        <v>6500</v>
      </c>
      <c r="F6589" s="6">
        <f>E6589*0.1</f>
        <v>650</v>
      </c>
      <c r="G6589" s="6"/>
      <c r="H6589" s="74">
        <f>D6589-F6589</f>
        <v>5850</v>
      </c>
      <c r="I6589" s="6">
        <f>+I6588+G6589-H6589</f>
        <v>6729197.355000006</v>
      </c>
      <c r="J6589" s="3" t="s">
        <v>5313</v>
      </c>
      <c r="K6589" s="2">
        <v>5</v>
      </c>
      <c r="L6589" s="2"/>
      <c r="M6589" s="23" t="s">
        <v>5382</v>
      </c>
      <c r="N6589" s="22"/>
      <c r="O6589" s="21"/>
    </row>
    <row r="6590" spans="1:15" x14ac:dyDescent="0.2">
      <c r="A6590" s="9">
        <v>44375</v>
      </c>
      <c r="B6590" s="7">
        <v>12243849</v>
      </c>
      <c r="C6590" s="3" t="s">
        <v>3375</v>
      </c>
      <c r="D6590" s="6">
        <v>293060.59999999998</v>
      </c>
      <c r="E6590" s="6">
        <v>291743</v>
      </c>
      <c r="F6590" s="6">
        <f>E6590*0.05</f>
        <v>14587.150000000001</v>
      </c>
      <c r="G6590" s="6"/>
      <c r="H6590" s="5">
        <f>D6590-F6590</f>
        <v>278473.44999999995</v>
      </c>
      <c r="I6590" s="6">
        <f>+I6589+G6590-H6590</f>
        <v>6450723.9050000058</v>
      </c>
      <c r="J6590" s="3" t="s">
        <v>5151</v>
      </c>
      <c r="K6590" s="2">
        <v>5</v>
      </c>
      <c r="L6590" s="2"/>
      <c r="M6590" s="23" t="s">
        <v>5381</v>
      </c>
      <c r="N6590" s="22"/>
      <c r="O6590" s="21"/>
    </row>
    <row r="6591" spans="1:15" x14ac:dyDescent="0.2">
      <c r="A6591" s="9">
        <v>44375</v>
      </c>
      <c r="B6591" s="7">
        <v>12243897</v>
      </c>
      <c r="C6591" s="3" t="s">
        <v>4146</v>
      </c>
      <c r="D6591" s="6">
        <v>305000</v>
      </c>
      <c r="E6591" s="6">
        <v>305000</v>
      </c>
      <c r="F6591" s="6">
        <f>E6591*0.05</f>
        <v>15250</v>
      </c>
      <c r="G6591" s="6"/>
      <c r="H6591" s="5">
        <f>D6591-F6591</f>
        <v>289750</v>
      </c>
      <c r="I6591" s="6">
        <f>+I6590+G6591-H6591</f>
        <v>6160973.9050000058</v>
      </c>
      <c r="J6591" s="3" t="s">
        <v>48</v>
      </c>
      <c r="K6591" s="2">
        <v>5</v>
      </c>
      <c r="L6591" s="2"/>
      <c r="M6591" s="23" t="s">
        <v>5380</v>
      </c>
      <c r="N6591" s="22"/>
      <c r="O6591" s="21"/>
    </row>
    <row r="6592" spans="1:15" x14ac:dyDescent="0.2">
      <c r="A6592" s="9">
        <v>44375</v>
      </c>
      <c r="B6592" s="7">
        <v>12244032</v>
      </c>
      <c r="C6592" s="3" t="s">
        <v>71</v>
      </c>
      <c r="D6592" s="6">
        <v>474555.44</v>
      </c>
      <c r="E6592" s="6">
        <v>473799.52</v>
      </c>
      <c r="F6592" s="6">
        <f>E6592*0.05</f>
        <v>23689.976000000002</v>
      </c>
      <c r="G6592" s="6"/>
      <c r="H6592" s="5">
        <f>D6592-F6592</f>
        <v>450865.46399999998</v>
      </c>
      <c r="I6592" s="6">
        <f>+I6591+G6592-H6592</f>
        <v>5710108.4410000062</v>
      </c>
      <c r="J6592" s="3" t="s">
        <v>4615</v>
      </c>
      <c r="K6592" s="2">
        <v>5</v>
      </c>
      <c r="L6592" s="2"/>
      <c r="M6592" s="23" t="s">
        <v>5379</v>
      </c>
      <c r="N6592" s="22"/>
      <c r="O6592" s="21"/>
    </row>
    <row r="6593" spans="1:15" x14ac:dyDescent="0.2">
      <c r="A6593" s="9">
        <v>44375</v>
      </c>
      <c r="B6593" s="7">
        <v>12244118</v>
      </c>
      <c r="C6593" s="3" t="s">
        <v>105</v>
      </c>
      <c r="D6593" s="6">
        <v>154161</v>
      </c>
      <c r="E6593" s="6">
        <v>154161</v>
      </c>
      <c r="F6593" s="6">
        <v>8008.05</v>
      </c>
      <c r="G6593" s="6"/>
      <c r="H6593" s="5">
        <f>D6593-F6593</f>
        <v>146152.95000000001</v>
      </c>
      <c r="I6593" s="6">
        <f>+I6592+G6593-H6593</f>
        <v>5563955.491000006</v>
      </c>
      <c r="J6593" s="3" t="s">
        <v>3675</v>
      </c>
      <c r="K6593" s="2"/>
      <c r="L6593" s="2"/>
      <c r="M6593" s="23" t="s">
        <v>5378</v>
      </c>
      <c r="N6593" s="22"/>
      <c r="O6593" s="21"/>
    </row>
    <row r="6594" spans="1:15" x14ac:dyDescent="0.2">
      <c r="A6594" s="9">
        <v>44375</v>
      </c>
      <c r="B6594" s="7">
        <v>12244244</v>
      </c>
      <c r="C6594" s="3" t="s">
        <v>3017</v>
      </c>
      <c r="D6594" s="6">
        <v>69080</v>
      </c>
      <c r="E6594" s="6">
        <v>69080</v>
      </c>
      <c r="F6594" s="6">
        <f>E6594*0.05</f>
        <v>3454</v>
      </c>
      <c r="G6594" s="6"/>
      <c r="H6594" s="5">
        <f>D6594-F6594</f>
        <v>65626</v>
      </c>
      <c r="I6594" s="6">
        <f>+I6593+G6594-H6594</f>
        <v>5498329.491000006</v>
      </c>
      <c r="J6594" s="3" t="s">
        <v>5377</v>
      </c>
      <c r="K6594" s="2">
        <v>5</v>
      </c>
      <c r="L6594" s="2"/>
      <c r="M6594" s="23" t="s">
        <v>5376</v>
      </c>
      <c r="N6594" s="22"/>
      <c r="O6594" s="21"/>
    </row>
    <row r="6595" spans="1:15" x14ac:dyDescent="0.2">
      <c r="A6595" s="9">
        <v>44375</v>
      </c>
      <c r="B6595" s="7">
        <v>12244336</v>
      </c>
      <c r="C6595" s="3" t="s">
        <v>4444</v>
      </c>
      <c r="D6595" s="6">
        <v>368159</v>
      </c>
      <c r="E6595" s="6">
        <v>368159</v>
      </c>
      <c r="F6595" s="6">
        <f>E6595*0.05</f>
        <v>18407.95</v>
      </c>
      <c r="G6595" s="6"/>
      <c r="H6595" s="5">
        <f>D6595-F6595</f>
        <v>349751.05</v>
      </c>
      <c r="I6595" s="6">
        <f>+I6594+G6595-H6595</f>
        <v>5148578.4410000062</v>
      </c>
      <c r="J6595" s="3" t="s">
        <v>5375</v>
      </c>
      <c r="K6595" s="2">
        <v>5</v>
      </c>
      <c r="L6595" s="2"/>
      <c r="M6595" s="23" t="s">
        <v>5374</v>
      </c>
      <c r="N6595" s="22"/>
      <c r="O6595" s="21"/>
    </row>
    <row r="6596" spans="1:15" x14ac:dyDescent="0.2">
      <c r="A6596" s="9">
        <v>44375</v>
      </c>
      <c r="B6596" s="7">
        <v>12244508</v>
      </c>
      <c r="C6596" s="3" t="s">
        <v>3612</v>
      </c>
      <c r="D6596" s="6">
        <v>226514.11</v>
      </c>
      <c r="E6596" s="6">
        <v>184587.75</v>
      </c>
      <c r="F6596" s="6">
        <f>E6596*0.05</f>
        <v>9229.3875000000007</v>
      </c>
      <c r="G6596" s="6"/>
      <c r="H6596" s="5">
        <f>D6596-F6596</f>
        <v>217284.72249999997</v>
      </c>
      <c r="I6596" s="6">
        <f>+I6595+G6596-H6596</f>
        <v>4931293.718500006</v>
      </c>
      <c r="J6596" s="3" t="s">
        <v>5373</v>
      </c>
      <c r="K6596" s="2">
        <v>5</v>
      </c>
      <c r="L6596" s="2"/>
      <c r="M6596" s="23" t="s">
        <v>5372</v>
      </c>
      <c r="N6596" s="22"/>
      <c r="O6596" s="21"/>
    </row>
    <row r="6597" spans="1:15" x14ac:dyDescent="0.2">
      <c r="A6597" s="9">
        <v>44375</v>
      </c>
      <c r="B6597" s="7">
        <v>12244628</v>
      </c>
      <c r="C6597" s="3" t="s">
        <v>120</v>
      </c>
      <c r="D6597" s="6">
        <v>148069.28</v>
      </c>
      <c r="E6597" s="6">
        <v>125522.11</v>
      </c>
      <c r="F6597" s="6">
        <f>E6597*0.05</f>
        <v>6276.1055000000006</v>
      </c>
      <c r="G6597" s="6"/>
      <c r="H6597" s="5">
        <f>D6597-F6597</f>
        <v>141793.17449999999</v>
      </c>
      <c r="I6597" s="6">
        <f>+I6596+G6597-H6597</f>
        <v>4789500.5440000063</v>
      </c>
      <c r="J6597" s="3" t="s">
        <v>5371</v>
      </c>
      <c r="K6597" s="2">
        <v>5</v>
      </c>
      <c r="L6597" s="2"/>
      <c r="M6597" s="23" t="s">
        <v>5370</v>
      </c>
      <c r="N6597" s="22"/>
      <c r="O6597" s="21"/>
    </row>
    <row r="6598" spans="1:15" x14ac:dyDescent="0.2">
      <c r="A6598" s="9">
        <v>44375</v>
      </c>
      <c r="B6598" s="7">
        <v>12244749</v>
      </c>
      <c r="C6598" s="3" t="s">
        <v>4191</v>
      </c>
      <c r="D6598" s="6">
        <v>10288.85</v>
      </c>
      <c r="E6598" s="6">
        <v>10288.85</v>
      </c>
      <c r="F6598" s="6">
        <f>E6598*0</f>
        <v>0</v>
      </c>
      <c r="G6598" s="6"/>
      <c r="H6598" s="5">
        <f>D6598-F6598</f>
        <v>10288.85</v>
      </c>
      <c r="I6598" s="6">
        <f>+I6597+G6598-H6598</f>
        <v>4779211.6940000067</v>
      </c>
      <c r="J6598" s="3" t="s">
        <v>5369</v>
      </c>
      <c r="K6598" s="2">
        <v>5</v>
      </c>
      <c r="L6598" s="2"/>
      <c r="M6598" s="23" t="s">
        <v>5368</v>
      </c>
      <c r="N6598" s="22"/>
      <c r="O6598" s="21"/>
    </row>
    <row r="6599" spans="1:15" x14ac:dyDescent="0.2">
      <c r="A6599" s="9">
        <v>44375</v>
      </c>
      <c r="B6599" s="7">
        <v>12244845</v>
      </c>
      <c r="C6599" s="3" t="s">
        <v>5367</v>
      </c>
      <c r="D6599" s="6">
        <v>69030</v>
      </c>
      <c r="E6599" s="6">
        <v>58500</v>
      </c>
      <c r="F6599" s="6">
        <f>E6599*0.05</f>
        <v>2925</v>
      </c>
      <c r="G6599" s="6"/>
      <c r="H6599" s="5">
        <f>D6599-F6599</f>
        <v>66105</v>
      </c>
      <c r="I6599" s="6">
        <f>+I6598+G6599-H6599</f>
        <v>4713106.6940000067</v>
      </c>
      <c r="J6599" s="3" t="s">
        <v>5171</v>
      </c>
      <c r="K6599" s="2">
        <v>5</v>
      </c>
      <c r="L6599" s="2"/>
      <c r="M6599" s="23" t="s">
        <v>5366</v>
      </c>
      <c r="N6599" s="22"/>
      <c r="O6599" s="21"/>
    </row>
    <row r="6600" spans="1:15" x14ac:dyDescent="0.2">
      <c r="A6600" s="9">
        <v>44375</v>
      </c>
      <c r="B6600" s="7">
        <v>12244933</v>
      </c>
      <c r="C6600" s="3" t="s">
        <v>5365</v>
      </c>
      <c r="D6600" s="6">
        <v>45520</v>
      </c>
      <c r="E6600" s="6">
        <v>43000</v>
      </c>
      <c r="F6600" s="6">
        <f>E6600*0.05</f>
        <v>2150</v>
      </c>
      <c r="G6600" s="6"/>
      <c r="H6600" s="5">
        <f>D6600-F6600</f>
        <v>43370</v>
      </c>
      <c r="I6600" s="6">
        <f>+I6599+G6600-H6600</f>
        <v>4669736.6940000067</v>
      </c>
      <c r="J6600" s="3" t="s">
        <v>5171</v>
      </c>
      <c r="K6600" s="2">
        <v>5</v>
      </c>
      <c r="L6600" s="2"/>
      <c r="M6600" s="23" t="s">
        <v>5364</v>
      </c>
      <c r="N6600" s="22"/>
      <c r="O6600" s="21"/>
    </row>
    <row r="6601" spans="1:15" x14ac:dyDescent="0.2">
      <c r="A6601" s="9">
        <v>44375</v>
      </c>
      <c r="B6601" s="7">
        <v>12246372</v>
      </c>
      <c r="C6601" s="3" t="s">
        <v>821</v>
      </c>
      <c r="D6601" s="6">
        <v>512337.69</v>
      </c>
      <c r="E6601" s="6">
        <v>505135.37</v>
      </c>
      <c r="F6601" s="6">
        <f>E6601*0.05</f>
        <v>25256.768500000002</v>
      </c>
      <c r="G6601" s="6"/>
      <c r="H6601" s="5">
        <f>D6601-F6601</f>
        <v>487080.9215</v>
      </c>
      <c r="I6601" s="6">
        <f>+I6600+G6601-H6601</f>
        <v>4182655.7725000065</v>
      </c>
      <c r="J6601" s="3" t="s">
        <v>4272</v>
      </c>
      <c r="K6601" s="2">
        <v>5</v>
      </c>
      <c r="L6601" s="2"/>
      <c r="M6601" s="23" t="s">
        <v>5363</v>
      </c>
      <c r="N6601" s="22"/>
      <c r="O6601" s="21"/>
    </row>
    <row r="6602" spans="1:15" x14ac:dyDescent="0.2">
      <c r="A6602" s="9">
        <v>44375</v>
      </c>
      <c r="B6602" s="7">
        <v>12246467</v>
      </c>
      <c r="C6602" s="3" t="s">
        <v>2224</v>
      </c>
      <c r="D6602" s="6">
        <v>158550</v>
      </c>
      <c r="E6602" s="6">
        <v>158550</v>
      </c>
      <c r="F6602" s="6">
        <f>E6602*0.05</f>
        <v>7927.5</v>
      </c>
      <c r="G6602" s="6"/>
      <c r="H6602" s="5">
        <f>D6602-F6602</f>
        <v>150622.5</v>
      </c>
      <c r="I6602" s="6">
        <f>+I6601+G6602-H6602</f>
        <v>4032033.2725000065</v>
      </c>
      <c r="J6602" s="3" t="s">
        <v>5362</v>
      </c>
      <c r="K6602" s="2">
        <v>5</v>
      </c>
      <c r="L6602" s="2"/>
      <c r="M6602" s="23" t="s">
        <v>5361</v>
      </c>
      <c r="N6602" s="22"/>
      <c r="O6602" s="21"/>
    </row>
    <row r="6603" spans="1:15" x14ac:dyDescent="0.2">
      <c r="A6603" s="9">
        <v>44375</v>
      </c>
      <c r="B6603" s="7">
        <v>12246567</v>
      </c>
      <c r="C6603" s="3" t="s">
        <v>5280</v>
      </c>
      <c r="D6603" s="6">
        <v>179685.82</v>
      </c>
      <c r="E6603" s="6">
        <v>179685.82</v>
      </c>
      <c r="F6603" s="6">
        <f>E6603*0.05</f>
        <v>8984.2910000000011</v>
      </c>
      <c r="G6603" s="6"/>
      <c r="H6603" s="5">
        <f>D6603-F6603</f>
        <v>170701.52900000001</v>
      </c>
      <c r="I6603" s="6">
        <f>+I6602+G6603-H6603</f>
        <v>3861331.7435000064</v>
      </c>
      <c r="J6603" s="3" t="s">
        <v>48</v>
      </c>
      <c r="K6603" s="2">
        <v>5</v>
      </c>
      <c r="L6603" s="2"/>
      <c r="M6603" s="23" t="s">
        <v>5360</v>
      </c>
      <c r="N6603" s="22"/>
      <c r="O6603" s="21"/>
    </row>
    <row r="6604" spans="1:15" x14ac:dyDescent="0.2">
      <c r="A6604" s="9">
        <v>44375</v>
      </c>
      <c r="B6604" s="7">
        <v>12246677</v>
      </c>
      <c r="C6604" s="3" t="s">
        <v>267</v>
      </c>
      <c r="D6604" s="6">
        <v>25750</v>
      </c>
      <c r="E6604" s="6">
        <v>21822.03</v>
      </c>
      <c r="F6604" s="6">
        <f>E6604*0.05</f>
        <v>1091.1015</v>
      </c>
      <c r="G6604" s="6"/>
      <c r="H6604" s="5">
        <f>D6604-F6604</f>
        <v>24658.898499999999</v>
      </c>
      <c r="I6604" s="6">
        <f>+I6603+G6604-H6604</f>
        <v>3836672.8450000063</v>
      </c>
      <c r="J6604" s="3" t="s">
        <v>5359</v>
      </c>
      <c r="K6604" s="2">
        <v>5</v>
      </c>
      <c r="L6604" s="2"/>
      <c r="M6604" s="23" t="s">
        <v>5358</v>
      </c>
      <c r="N6604" s="22"/>
      <c r="O6604" s="21"/>
    </row>
    <row r="6605" spans="1:15" x14ac:dyDescent="0.2">
      <c r="A6605" s="9">
        <v>44375</v>
      </c>
      <c r="B6605" s="7">
        <v>12246733</v>
      </c>
      <c r="C6605" s="3" t="s">
        <v>582</v>
      </c>
      <c r="D6605" s="6">
        <v>126085</v>
      </c>
      <c r="E6605" s="6">
        <v>106851.7</v>
      </c>
      <c r="F6605" s="6">
        <f>E6605*0.05</f>
        <v>5342.585</v>
      </c>
      <c r="G6605" s="6"/>
      <c r="H6605" s="5">
        <f>D6605-F6605</f>
        <v>120742.41499999999</v>
      </c>
      <c r="I6605" s="6">
        <f>+I6604+G6605-H6605</f>
        <v>3715930.4300000062</v>
      </c>
      <c r="J6605" s="3" t="s">
        <v>5357</v>
      </c>
      <c r="K6605" s="2">
        <v>5</v>
      </c>
      <c r="L6605" s="2"/>
      <c r="M6605" s="23" t="s">
        <v>5356</v>
      </c>
      <c r="N6605" s="22"/>
      <c r="O6605" s="21"/>
    </row>
    <row r="6606" spans="1:15" x14ac:dyDescent="0.2">
      <c r="A6606" s="9">
        <v>44375</v>
      </c>
      <c r="B6606" s="7">
        <v>12246809</v>
      </c>
      <c r="C6606" s="3" t="s">
        <v>1450</v>
      </c>
      <c r="D6606" s="6">
        <v>27631.5</v>
      </c>
      <c r="E6606" s="6">
        <v>21255</v>
      </c>
      <c r="F6606" s="6">
        <f>E6606*0.05</f>
        <v>1062.75</v>
      </c>
      <c r="G6606" s="6"/>
      <c r="H6606" s="5">
        <f>D6606-F6606</f>
        <v>26568.75</v>
      </c>
      <c r="I6606" s="6">
        <f>+I6605+G6606-H6606</f>
        <v>3689361.6800000062</v>
      </c>
      <c r="J6606" s="3" t="s">
        <v>5275</v>
      </c>
      <c r="K6606" s="2">
        <v>5</v>
      </c>
      <c r="L6606" s="2"/>
      <c r="M6606" s="23" t="s">
        <v>5355</v>
      </c>
      <c r="N6606" s="22"/>
      <c r="O6606" s="21"/>
    </row>
    <row r="6607" spans="1:15" x14ac:dyDescent="0.2">
      <c r="A6607" s="9">
        <v>44375</v>
      </c>
      <c r="B6607" s="7">
        <v>12247782</v>
      </c>
      <c r="C6607" s="3" t="s">
        <v>1734</v>
      </c>
      <c r="D6607" s="6">
        <v>113257.84</v>
      </c>
      <c r="E6607" s="6">
        <v>107338</v>
      </c>
      <c r="F6607" s="6">
        <f>E6607*0.05</f>
        <v>5366.9000000000005</v>
      </c>
      <c r="G6607" s="6"/>
      <c r="H6607" s="5">
        <f>D6607-F6607</f>
        <v>107890.94</v>
      </c>
      <c r="I6607" s="6">
        <f>+I6606+G6607-H6607</f>
        <v>3581470.7400000063</v>
      </c>
      <c r="J6607" s="3" t="s">
        <v>788</v>
      </c>
      <c r="K6607" s="2">
        <v>5</v>
      </c>
      <c r="L6607" s="2"/>
      <c r="M6607" s="23" t="s">
        <v>5354</v>
      </c>
      <c r="N6607" s="22"/>
      <c r="O6607" s="21"/>
    </row>
    <row r="6608" spans="1:15" x14ac:dyDescent="0.2">
      <c r="A6608" s="9">
        <v>44375</v>
      </c>
      <c r="B6608" s="7">
        <v>4524000019</v>
      </c>
      <c r="C6608" s="3" t="s">
        <v>4030</v>
      </c>
      <c r="D6608" s="6">
        <v>223992</v>
      </c>
      <c r="E6608" s="6"/>
      <c r="F6608" s="6">
        <f>E6608*0.05</f>
        <v>0</v>
      </c>
      <c r="G6608" s="6"/>
      <c r="H6608" s="5">
        <f>D6608-F6608</f>
        <v>223992</v>
      </c>
      <c r="I6608" s="6">
        <f>+I6607+G6608-H6608</f>
        <v>3357478.7400000063</v>
      </c>
      <c r="J6608" s="3" t="s">
        <v>5353</v>
      </c>
      <c r="K6608" s="2"/>
      <c r="L6608" s="2"/>
      <c r="M6608" s="23"/>
      <c r="N6608" s="22"/>
      <c r="O6608" s="21"/>
    </row>
    <row r="6609" spans="1:15" x14ac:dyDescent="0.2">
      <c r="A6609" s="9">
        <v>44375</v>
      </c>
      <c r="B6609" s="7">
        <v>12249295</v>
      </c>
      <c r="C6609" s="3" t="s">
        <v>4135</v>
      </c>
      <c r="D6609" s="6">
        <v>6075</v>
      </c>
      <c r="E6609" s="6"/>
      <c r="F6609" s="6">
        <f>E6609*0.05</f>
        <v>0</v>
      </c>
      <c r="G6609" s="6"/>
      <c r="H6609" s="5">
        <f>D6609-F6609</f>
        <v>6075</v>
      </c>
      <c r="I6609" s="6">
        <f>+I6608+G6609-H6609</f>
        <v>3351403.7400000063</v>
      </c>
      <c r="J6609" s="3" t="s">
        <v>5352</v>
      </c>
      <c r="K6609" s="2"/>
      <c r="L6609" s="2"/>
      <c r="M6609" s="23"/>
      <c r="N6609" s="22"/>
      <c r="O6609" s="21"/>
    </row>
    <row r="6610" spans="1:15" x14ac:dyDescent="0.2">
      <c r="A6610" s="9">
        <v>44375</v>
      </c>
      <c r="B6610" s="7">
        <v>10133</v>
      </c>
      <c r="C6610" s="3" t="s">
        <v>948</v>
      </c>
      <c r="D6610" s="6">
        <v>2250</v>
      </c>
      <c r="E6610" s="6">
        <v>2250</v>
      </c>
      <c r="F6610" s="6">
        <f>E6610*0.1</f>
        <v>225</v>
      </c>
      <c r="G6610" s="6"/>
      <c r="H6610" s="31">
        <f>D6610-F6610</f>
        <v>2025</v>
      </c>
      <c r="I6610" s="6">
        <f>+I6609+G6610-H6610</f>
        <v>3349378.7400000063</v>
      </c>
      <c r="J6610" s="3" t="s">
        <v>5351</v>
      </c>
      <c r="K6610" s="2">
        <v>5</v>
      </c>
      <c r="L6610" s="2"/>
      <c r="M6610" s="23" t="s">
        <v>5350</v>
      </c>
      <c r="N6610" s="22"/>
      <c r="O6610" s="21"/>
    </row>
    <row r="6611" spans="1:15" x14ac:dyDescent="0.2">
      <c r="A6611" s="9">
        <v>44376</v>
      </c>
      <c r="B6611" s="7">
        <v>10134</v>
      </c>
      <c r="C6611" s="3" t="s">
        <v>126</v>
      </c>
      <c r="D6611" s="6">
        <v>14965</v>
      </c>
      <c r="E6611" s="6">
        <v>14965</v>
      </c>
      <c r="F6611" s="6">
        <f>E6611*0.05</f>
        <v>748.25</v>
      </c>
      <c r="G6611" s="6"/>
      <c r="H6611" s="31">
        <f>D6611-F6611</f>
        <v>14216.75</v>
      </c>
      <c r="I6611" s="6">
        <f>+I6610+G6611-H6611</f>
        <v>3335161.9900000063</v>
      </c>
      <c r="J6611" s="3" t="s">
        <v>3676</v>
      </c>
      <c r="K6611" s="2">
        <v>5</v>
      </c>
      <c r="L6611" s="2"/>
      <c r="M6611" s="23" t="s">
        <v>5349</v>
      </c>
      <c r="N6611" s="22"/>
      <c r="O6611" s="21"/>
    </row>
    <row r="6612" spans="1:15" x14ac:dyDescent="0.2">
      <c r="A6612" s="9">
        <v>44376</v>
      </c>
      <c r="B6612" s="7">
        <v>12260323</v>
      </c>
      <c r="C6612" s="3" t="s">
        <v>5250</v>
      </c>
      <c r="D6612" s="6">
        <v>136290</v>
      </c>
      <c r="E6612" s="6">
        <v>115500</v>
      </c>
      <c r="F6612" s="6">
        <f>E6612*0.05</f>
        <v>5775</v>
      </c>
      <c r="G6612" s="6"/>
      <c r="H6612" s="5">
        <f>D6612-F6612</f>
        <v>130515</v>
      </c>
      <c r="I6612" s="6">
        <f>+I6611+G6612-H6612</f>
        <v>3204646.9900000063</v>
      </c>
      <c r="J6612" s="3" t="s">
        <v>5348</v>
      </c>
      <c r="K6612" s="2">
        <v>5</v>
      </c>
      <c r="L6612" s="2"/>
      <c r="M6612" s="23" t="s">
        <v>5196</v>
      </c>
      <c r="N6612" s="22"/>
      <c r="O6612" s="21"/>
    </row>
    <row r="6613" spans="1:15" x14ac:dyDescent="0.2">
      <c r="A6613" s="9">
        <v>44376</v>
      </c>
      <c r="B6613" s="7">
        <v>12265371</v>
      </c>
      <c r="C6613" s="3" t="s">
        <v>831</v>
      </c>
      <c r="D6613" s="6">
        <v>57195</v>
      </c>
      <c r="E6613" s="6">
        <v>57195</v>
      </c>
      <c r="F6613" s="6">
        <f>E6613*0.05</f>
        <v>2859.75</v>
      </c>
      <c r="G6613" s="6"/>
      <c r="H6613" s="5">
        <f>D6613-F6613</f>
        <v>54335.25</v>
      </c>
      <c r="I6613" s="6">
        <f>+I6612+G6613-H6613</f>
        <v>3150311.7400000063</v>
      </c>
      <c r="J6613" s="3" t="s">
        <v>3862</v>
      </c>
      <c r="K6613" s="2">
        <v>5</v>
      </c>
      <c r="L6613" s="2"/>
      <c r="M6613" s="23" t="s">
        <v>5347</v>
      </c>
      <c r="N6613" s="22"/>
      <c r="O6613" s="21"/>
    </row>
    <row r="6614" spans="1:15" x14ac:dyDescent="0.2">
      <c r="A6614" s="9">
        <v>44377</v>
      </c>
      <c r="B6614" s="7">
        <v>12277499</v>
      </c>
      <c r="C6614" s="3" t="s">
        <v>4306</v>
      </c>
      <c r="D6614" s="6">
        <v>5546</v>
      </c>
      <c r="E6614" s="6">
        <v>4700</v>
      </c>
      <c r="F6614" s="6">
        <f>E6614*0.05</f>
        <v>235</v>
      </c>
      <c r="G6614" s="6"/>
      <c r="H6614" s="5">
        <f>D6614-F6614</f>
        <v>5311</v>
      </c>
      <c r="I6614" s="6">
        <f>+I6613+G6614-H6614</f>
        <v>3145000.7400000063</v>
      </c>
      <c r="J6614" s="3" t="s">
        <v>5346</v>
      </c>
      <c r="K6614" s="2">
        <v>5</v>
      </c>
      <c r="L6614" s="2"/>
      <c r="M6614" s="23" t="s">
        <v>5345</v>
      </c>
      <c r="N6614" s="22"/>
      <c r="O6614" s="21"/>
    </row>
    <row r="6615" spans="1:15" x14ac:dyDescent="0.2">
      <c r="A6615" s="9">
        <v>44377</v>
      </c>
      <c r="B6615" s="7">
        <v>12278518</v>
      </c>
      <c r="C6615" s="3" t="s">
        <v>4146</v>
      </c>
      <c r="D6615" s="6">
        <v>30000</v>
      </c>
      <c r="E6615" s="6">
        <v>30000</v>
      </c>
      <c r="F6615" s="6">
        <f>E6615*0.05</f>
        <v>1500</v>
      </c>
      <c r="G6615" s="6"/>
      <c r="H6615" s="5">
        <f>D6615-F6615</f>
        <v>28500</v>
      </c>
      <c r="I6615" s="6">
        <f>+I6614+G6615-H6615</f>
        <v>3116500.7400000063</v>
      </c>
      <c r="J6615" s="3" t="s">
        <v>210</v>
      </c>
      <c r="K6615" s="2">
        <v>5</v>
      </c>
      <c r="L6615" s="2"/>
      <c r="M6615" s="23" t="s">
        <v>5344</v>
      </c>
      <c r="N6615" s="22"/>
      <c r="O6615" s="21"/>
    </row>
    <row r="6616" spans="1:15" x14ac:dyDescent="0.2">
      <c r="A6616" s="9">
        <v>44377</v>
      </c>
      <c r="B6616" s="7">
        <v>12278743</v>
      </c>
      <c r="C6616" s="3" t="s">
        <v>74</v>
      </c>
      <c r="D6616" s="6">
        <v>304581</v>
      </c>
      <c r="E6616" s="6">
        <v>284502</v>
      </c>
      <c r="F6616" s="6">
        <f>E6616*0.05</f>
        <v>14225.1</v>
      </c>
      <c r="G6616" s="6"/>
      <c r="H6616" s="5">
        <f>D6616-F6616</f>
        <v>290355.90000000002</v>
      </c>
      <c r="I6616" s="6">
        <f>+I6615+G6616-H6616</f>
        <v>2826144.8400000064</v>
      </c>
      <c r="J6616" s="3" t="s">
        <v>5151</v>
      </c>
      <c r="K6616" s="2">
        <v>5</v>
      </c>
      <c r="L6616" s="2"/>
      <c r="M6616" s="23" t="s">
        <v>5343</v>
      </c>
      <c r="N6616" s="22"/>
      <c r="O6616" s="21"/>
    </row>
    <row r="6617" spans="1:15" x14ac:dyDescent="0.2">
      <c r="A6617" s="9">
        <v>44377</v>
      </c>
      <c r="B6617" s="7">
        <v>12279364</v>
      </c>
      <c r="C6617" s="3" t="s">
        <v>2594</v>
      </c>
      <c r="D6617" s="6">
        <v>115080</v>
      </c>
      <c r="E6617" s="6">
        <v>114330</v>
      </c>
      <c r="F6617" s="6">
        <f>E6617*0.05</f>
        <v>5716.5</v>
      </c>
      <c r="G6617" s="6"/>
      <c r="H6617" s="5">
        <f>D6617-F6617</f>
        <v>109363.5</v>
      </c>
      <c r="I6617" s="6">
        <f>+I6616+G6617-H6617</f>
        <v>2716781.3400000064</v>
      </c>
      <c r="J6617" s="3" t="s">
        <v>788</v>
      </c>
      <c r="K6617" s="2">
        <v>5</v>
      </c>
      <c r="L6617" s="2"/>
      <c r="M6617" s="23" t="s">
        <v>5342</v>
      </c>
      <c r="N6617" s="22"/>
      <c r="O6617" s="21"/>
    </row>
    <row r="6618" spans="1:15" x14ac:dyDescent="0.2">
      <c r="A6618" s="9">
        <v>44377</v>
      </c>
      <c r="B6618" s="7">
        <v>12279570</v>
      </c>
      <c r="C6618" s="3" t="s">
        <v>4348</v>
      </c>
      <c r="D6618" s="6">
        <v>94533.75</v>
      </c>
      <c r="E6618" s="6">
        <v>92295.94</v>
      </c>
      <c r="F6618" s="6">
        <f>E6618*0.05</f>
        <v>4614.7970000000005</v>
      </c>
      <c r="G6618" s="6"/>
      <c r="H6618" s="5">
        <f>D6618-F6618</f>
        <v>89918.952999999994</v>
      </c>
      <c r="I6618" s="6">
        <f>+I6617+G6618-H6618</f>
        <v>2626862.3870000062</v>
      </c>
      <c r="J6618" s="3" t="s">
        <v>4347</v>
      </c>
      <c r="K6618" s="2">
        <v>5</v>
      </c>
      <c r="L6618" s="2"/>
      <c r="M6618" s="23" t="s">
        <v>5341</v>
      </c>
      <c r="N6618" s="22"/>
      <c r="O6618" s="21"/>
    </row>
    <row r="6619" spans="1:15" x14ac:dyDescent="0.2">
      <c r="A6619" s="9">
        <v>44377</v>
      </c>
      <c r="B6619" s="7">
        <v>12279804</v>
      </c>
      <c r="C6619" s="3" t="s">
        <v>5259</v>
      </c>
      <c r="D6619" s="6">
        <v>136500</v>
      </c>
      <c r="E6619" s="6">
        <v>136500</v>
      </c>
      <c r="F6619" s="6">
        <f>E6619*0.05</f>
        <v>6825</v>
      </c>
      <c r="G6619" s="6"/>
      <c r="H6619" s="5">
        <f>D6619-F6619</f>
        <v>129675</v>
      </c>
      <c r="I6619" s="6">
        <f>+I6618+G6619-H6619</f>
        <v>2497187.3870000062</v>
      </c>
      <c r="J6619" s="3" t="s">
        <v>48</v>
      </c>
      <c r="K6619" s="2">
        <v>5</v>
      </c>
      <c r="L6619" s="2"/>
      <c r="M6619" s="23" t="s">
        <v>5340</v>
      </c>
      <c r="N6619" s="22"/>
      <c r="O6619" s="21"/>
    </row>
    <row r="6620" spans="1:15" x14ac:dyDescent="0.2">
      <c r="A6620" s="9">
        <v>44377</v>
      </c>
      <c r="B6620" s="7">
        <v>12280212</v>
      </c>
      <c r="C6620" s="3" t="s">
        <v>4542</v>
      </c>
      <c r="D6620" s="6">
        <v>181143.56</v>
      </c>
      <c r="E6620" s="6">
        <v>178300.05</v>
      </c>
      <c r="F6620" s="6">
        <f>E6620*0.05</f>
        <v>8915.0025000000005</v>
      </c>
      <c r="G6620" s="6"/>
      <c r="H6620" s="5">
        <f>D6620-F6620</f>
        <v>172228.5575</v>
      </c>
      <c r="I6620" s="6">
        <f>+I6619+G6620-H6620</f>
        <v>2324958.829500006</v>
      </c>
      <c r="J6620" s="3" t="s">
        <v>5339</v>
      </c>
      <c r="K6620" s="2">
        <v>5</v>
      </c>
      <c r="L6620" s="2"/>
      <c r="M6620" s="23" t="s">
        <v>5338</v>
      </c>
      <c r="N6620" s="22"/>
      <c r="O6620" s="21"/>
    </row>
    <row r="6621" spans="1:15" x14ac:dyDescent="0.2">
      <c r="A6621" s="9">
        <v>44377</v>
      </c>
      <c r="B6621" s="7">
        <v>12280658</v>
      </c>
      <c r="C6621" s="3" t="s">
        <v>5337</v>
      </c>
      <c r="D6621" s="6">
        <v>119895.78</v>
      </c>
      <c r="E6621" s="6">
        <v>111941.43</v>
      </c>
      <c r="F6621" s="6">
        <f>E6621*0.05</f>
        <v>5597.0715</v>
      </c>
      <c r="G6621" s="6"/>
      <c r="H6621" s="5">
        <f>D6621-F6621</f>
        <v>114298.70849999999</v>
      </c>
      <c r="I6621" s="6">
        <f>+I6620+G6621-H6621</f>
        <v>2210660.1210000059</v>
      </c>
      <c r="J6621" s="3" t="s">
        <v>5333</v>
      </c>
      <c r="K6621" s="2">
        <v>5</v>
      </c>
      <c r="L6621" s="2"/>
      <c r="M6621" s="23" t="s">
        <v>5336</v>
      </c>
      <c r="N6621" s="22"/>
      <c r="O6621" s="21"/>
    </row>
    <row r="6622" spans="1:15" x14ac:dyDescent="0.2">
      <c r="A6622" s="9">
        <v>44377</v>
      </c>
      <c r="B6622" s="7">
        <v>12281107</v>
      </c>
      <c r="C6622" s="3" t="s">
        <v>5335</v>
      </c>
      <c r="D6622" s="6">
        <v>101921.2</v>
      </c>
      <c r="E6622" s="6">
        <v>99340</v>
      </c>
      <c r="F6622" s="6">
        <f>E6622*0.05</f>
        <v>4967</v>
      </c>
      <c r="G6622" s="6"/>
      <c r="H6622" s="5">
        <f>D6622-F6622</f>
        <v>96954.2</v>
      </c>
      <c r="I6622" s="6">
        <f>+I6621+G6622-H6622</f>
        <v>2113705.9210000057</v>
      </c>
      <c r="J6622" s="3" t="s">
        <v>5333</v>
      </c>
      <c r="K6622" s="2">
        <v>5</v>
      </c>
      <c r="L6622" s="2"/>
      <c r="M6622" s="23" t="s">
        <v>5334</v>
      </c>
      <c r="N6622" s="22"/>
      <c r="O6622" s="21"/>
    </row>
    <row r="6623" spans="1:15" x14ac:dyDescent="0.2">
      <c r="A6623" s="9">
        <v>44377</v>
      </c>
      <c r="B6623" s="7">
        <v>12281456</v>
      </c>
      <c r="C6623" s="3" t="s">
        <v>26</v>
      </c>
      <c r="D6623" s="6">
        <v>41048.11</v>
      </c>
      <c r="E6623" s="6">
        <v>36048.06</v>
      </c>
      <c r="F6623" s="6">
        <f>E6623*0.05</f>
        <v>1802.403</v>
      </c>
      <c r="G6623" s="6"/>
      <c r="H6623" s="5">
        <f>D6623-F6623</f>
        <v>39245.707000000002</v>
      </c>
      <c r="I6623" s="6">
        <f>+I6622+G6623-H6623</f>
        <v>2074460.2140000057</v>
      </c>
      <c r="J6623" s="3" t="s">
        <v>212</v>
      </c>
      <c r="K6623" s="2">
        <v>5</v>
      </c>
      <c r="L6623" s="2"/>
      <c r="M6623" s="23" t="s">
        <v>5196</v>
      </c>
      <c r="N6623" s="22"/>
      <c r="O6623" s="21"/>
    </row>
    <row r="6624" spans="1:15" x14ac:dyDescent="0.2">
      <c r="A6624" s="9">
        <v>44377</v>
      </c>
      <c r="B6624" s="7">
        <v>12283466</v>
      </c>
      <c r="C6624" s="3" t="s">
        <v>469</v>
      </c>
      <c r="D6624" s="6">
        <v>100140.24</v>
      </c>
      <c r="E6624" s="6">
        <v>98124.24</v>
      </c>
      <c r="F6624" s="6">
        <f>E6624*0.05</f>
        <v>4906.2120000000004</v>
      </c>
      <c r="G6624" s="6"/>
      <c r="H6624" s="5">
        <f>D6624-F6624</f>
        <v>95234.028000000006</v>
      </c>
      <c r="I6624" s="6">
        <f>+I6623+G6624-H6624</f>
        <v>1979226.1860000058</v>
      </c>
      <c r="J6624" s="3" t="s">
        <v>5333</v>
      </c>
      <c r="K6624" s="2">
        <v>5</v>
      </c>
      <c r="L6624" s="2"/>
      <c r="M6624" s="23" t="s">
        <v>5332</v>
      </c>
      <c r="N6624" s="22"/>
      <c r="O6624" s="21"/>
    </row>
    <row r="6625" spans="1:15" x14ac:dyDescent="0.2">
      <c r="A6625" s="9">
        <v>44377</v>
      </c>
      <c r="B6625" s="7">
        <v>10135</v>
      </c>
      <c r="C6625" s="3" t="s">
        <v>3750</v>
      </c>
      <c r="D6625" s="6">
        <v>18500</v>
      </c>
      <c r="E6625" s="6"/>
      <c r="F6625" s="6">
        <f>E6625*0.05</f>
        <v>0</v>
      </c>
      <c r="G6625" s="6"/>
      <c r="H6625" s="74">
        <f>D6625-F6625</f>
        <v>18500</v>
      </c>
      <c r="I6625" s="6">
        <f>+I6624+G6625-H6625</f>
        <v>1960726.1860000058</v>
      </c>
      <c r="J6625" s="3" t="s">
        <v>5331</v>
      </c>
      <c r="K6625" s="2"/>
      <c r="L6625" s="2"/>
      <c r="M6625" s="23"/>
      <c r="N6625" s="22"/>
      <c r="O6625" s="21"/>
    </row>
    <row r="6626" spans="1:15" x14ac:dyDescent="0.2">
      <c r="A6626" s="9">
        <v>44377</v>
      </c>
      <c r="B6626" s="7">
        <v>12285506</v>
      </c>
      <c r="C6626" s="3" t="s">
        <v>4586</v>
      </c>
      <c r="D6626" s="6">
        <v>18700</v>
      </c>
      <c r="E6626" s="6"/>
      <c r="F6626" s="6">
        <f>E6626*0.05</f>
        <v>0</v>
      </c>
      <c r="G6626" s="6"/>
      <c r="H6626" s="5">
        <f>D6626-F6626</f>
        <v>18700</v>
      </c>
      <c r="I6626" s="6">
        <f>+I6625+G6626-H6626</f>
        <v>1942026.1860000058</v>
      </c>
      <c r="J6626" s="3" t="s">
        <v>5330</v>
      </c>
      <c r="K6626" s="2"/>
      <c r="L6626" s="2"/>
      <c r="M6626" s="23"/>
      <c r="N6626" s="22"/>
      <c r="O6626" s="21"/>
    </row>
    <row r="6627" spans="1:15" x14ac:dyDescent="0.2">
      <c r="A6627" s="9">
        <v>44377</v>
      </c>
      <c r="B6627" s="7">
        <v>12285169</v>
      </c>
      <c r="C6627" s="3" t="s">
        <v>5289</v>
      </c>
      <c r="D6627" s="6">
        <v>62312.3</v>
      </c>
      <c r="E6627" s="6">
        <v>54265.32</v>
      </c>
      <c r="F6627" s="6">
        <f>E6627*0.05</f>
        <v>2713.2660000000001</v>
      </c>
      <c r="G6627" s="6"/>
      <c r="H6627" s="5">
        <f>D6627-F6627</f>
        <v>59599.034</v>
      </c>
      <c r="I6627" s="6">
        <f>+I6626+G6627-H6627</f>
        <v>1882427.1520000058</v>
      </c>
      <c r="J6627" s="3" t="s">
        <v>5329</v>
      </c>
      <c r="K6627" s="2">
        <v>5</v>
      </c>
      <c r="L6627" s="2"/>
      <c r="M6627" s="23" t="s">
        <v>5328</v>
      </c>
      <c r="N6627" s="22"/>
      <c r="O6627" s="21"/>
    </row>
    <row r="6628" spans="1:15" x14ac:dyDescent="0.2">
      <c r="A6628" s="9">
        <v>44377</v>
      </c>
      <c r="B6628" s="7">
        <v>12287887</v>
      </c>
      <c r="C6628" s="3" t="s">
        <v>216</v>
      </c>
      <c r="D6628" s="6">
        <v>179420</v>
      </c>
      <c r="E6628" s="6">
        <v>179220</v>
      </c>
      <c r="F6628" s="6">
        <f>E6628*0.05</f>
        <v>8961</v>
      </c>
      <c r="G6628" s="6"/>
      <c r="H6628" s="5">
        <f>D6628-F6628</f>
        <v>170459</v>
      </c>
      <c r="I6628" s="6">
        <f>+I6627+G6628-H6628</f>
        <v>1711968.1520000058</v>
      </c>
      <c r="J6628" s="3" t="s">
        <v>4272</v>
      </c>
      <c r="K6628" s="2">
        <v>5</v>
      </c>
      <c r="L6628" s="2"/>
      <c r="M6628" s="23" t="s">
        <v>5327</v>
      </c>
      <c r="N6628" s="22"/>
      <c r="O6628" s="21"/>
    </row>
    <row r="6629" spans="1:15" x14ac:dyDescent="0.2">
      <c r="A6629" s="9">
        <v>44377</v>
      </c>
      <c r="B6629" s="7">
        <v>4524000008</v>
      </c>
      <c r="C6629" s="3" t="s">
        <v>5326</v>
      </c>
      <c r="D6629" s="6">
        <v>6300</v>
      </c>
      <c r="E6629" s="6"/>
      <c r="F6629" s="6">
        <f>E6629*0.05</f>
        <v>0</v>
      </c>
      <c r="G6629" s="6"/>
      <c r="H6629" s="5">
        <v>19560</v>
      </c>
      <c r="I6629" s="6">
        <f>+I6628+G6629-H6629</f>
        <v>1692408.1520000058</v>
      </c>
      <c r="J6629" s="3" t="s">
        <v>5324</v>
      </c>
      <c r="K6629" s="2"/>
      <c r="L6629" s="2"/>
      <c r="M6629" s="23"/>
      <c r="N6629" s="22"/>
      <c r="O6629" s="21"/>
    </row>
    <row r="6630" spans="1:15" x14ac:dyDescent="0.2">
      <c r="A6630" s="9">
        <v>44377</v>
      </c>
      <c r="B6630" s="7">
        <v>10136</v>
      </c>
      <c r="C6630" s="3" t="s">
        <v>5325</v>
      </c>
      <c r="D6630" s="6">
        <v>6300</v>
      </c>
      <c r="E6630" s="6"/>
      <c r="F6630" s="6">
        <f>E6630*0.05</f>
        <v>0</v>
      </c>
      <c r="G6630" s="6"/>
      <c r="H6630" s="74">
        <f>D6630-F6630</f>
        <v>6300</v>
      </c>
      <c r="I6630" s="6">
        <f>+I6629+G6630-H6630</f>
        <v>1686108.1520000058</v>
      </c>
      <c r="J6630" s="3" t="s">
        <v>5324</v>
      </c>
      <c r="K6630" s="2"/>
      <c r="L6630" s="2"/>
      <c r="M6630" s="23"/>
      <c r="N6630" s="22"/>
      <c r="O6630" s="21"/>
    </row>
    <row r="6631" spans="1:15" x14ac:dyDescent="0.2">
      <c r="A6631" s="9">
        <v>44377</v>
      </c>
      <c r="B6631" s="7">
        <v>10137</v>
      </c>
      <c r="C6631" s="3" t="s">
        <v>729</v>
      </c>
      <c r="D6631" s="6"/>
      <c r="E6631" s="6"/>
      <c r="F6631" s="6">
        <f>E6631*0.05</f>
        <v>0</v>
      </c>
      <c r="G6631" s="6"/>
      <c r="H6631" s="5">
        <f>D6631-F6631</f>
        <v>0</v>
      </c>
      <c r="I6631" s="6">
        <f>+I6630+G6631-H6631</f>
        <v>1686108.1520000058</v>
      </c>
      <c r="J6631" s="3" t="s">
        <v>729</v>
      </c>
      <c r="K6631" s="2"/>
      <c r="L6631" s="2"/>
      <c r="M6631" s="41"/>
      <c r="N6631" s="40"/>
      <c r="O6631" s="39"/>
    </row>
    <row r="6632" spans="1:15" x14ac:dyDescent="0.2">
      <c r="A6632" s="9">
        <v>44377</v>
      </c>
      <c r="B6632" s="7">
        <v>10138</v>
      </c>
      <c r="C6632" s="3" t="s">
        <v>5214</v>
      </c>
      <c r="D6632" s="6">
        <v>1100</v>
      </c>
      <c r="E6632" s="6"/>
      <c r="F6632" s="6">
        <f>E6632*0.05</f>
        <v>0</v>
      </c>
      <c r="G6632" s="6"/>
      <c r="H6632" s="74">
        <f>D6632-F6632</f>
        <v>1100</v>
      </c>
      <c r="I6632" s="6">
        <f>+I6631+G6632-H6632</f>
        <v>1685008.1520000058</v>
      </c>
      <c r="J6632" s="3" t="s">
        <v>5324</v>
      </c>
      <c r="K6632" s="2"/>
      <c r="L6632" s="2"/>
      <c r="M6632" s="23"/>
      <c r="N6632" s="22"/>
      <c r="O6632" s="21"/>
    </row>
    <row r="6633" spans="1:15" x14ac:dyDescent="0.2">
      <c r="A6633" s="9">
        <v>44377</v>
      </c>
      <c r="B6633" s="7">
        <v>10139</v>
      </c>
      <c r="C6633" s="3" t="s">
        <v>4887</v>
      </c>
      <c r="D6633" s="6">
        <v>8000</v>
      </c>
      <c r="E6633" s="6"/>
      <c r="F6633" s="6">
        <f>E6633*0.05</f>
        <v>0</v>
      </c>
      <c r="G6633" s="6"/>
      <c r="H6633" s="74">
        <f>D6633-F6633</f>
        <v>8000</v>
      </c>
      <c r="I6633" s="6">
        <f>+I6632+G6633-H6633</f>
        <v>1677008.1520000058</v>
      </c>
      <c r="J6633" s="3" t="s">
        <v>5323</v>
      </c>
      <c r="K6633" s="2"/>
      <c r="L6633" s="2"/>
      <c r="M6633" s="23"/>
      <c r="N6633" s="22"/>
      <c r="O6633" s="21"/>
    </row>
    <row r="6634" spans="1:15" x14ac:dyDescent="0.2">
      <c r="A6634" s="9"/>
      <c r="B6634" s="7"/>
      <c r="C6634" s="3" t="s">
        <v>5235</v>
      </c>
      <c r="D6634" s="6">
        <v>9277.52</v>
      </c>
      <c r="E6634" s="6"/>
      <c r="F6634" s="6">
        <f>E6634*0.05</f>
        <v>0</v>
      </c>
      <c r="G6634" s="6"/>
      <c r="H6634" s="5">
        <f>D6634-F6634</f>
        <v>9277.52</v>
      </c>
      <c r="I6634" s="6">
        <f>+I6633+G6634-H6634</f>
        <v>1667730.6320000058</v>
      </c>
      <c r="J6634" s="3"/>
      <c r="K6634" s="2"/>
      <c r="L6634" s="2"/>
      <c r="M6634" s="23"/>
      <c r="N6634" s="22"/>
      <c r="O6634" s="21"/>
    </row>
    <row r="6635" spans="1:15" x14ac:dyDescent="0.2">
      <c r="A6635" s="33"/>
      <c r="B6635" s="34"/>
      <c r="C6635" s="38" t="s">
        <v>5322</v>
      </c>
      <c r="D6635" s="31"/>
      <c r="E6635" s="31"/>
      <c r="F6635" s="31">
        <f>E6635*0.05</f>
        <v>0</v>
      </c>
      <c r="G6635" s="31"/>
      <c r="H6635" s="31">
        <f>D6635-F6635</f>
        <v>0</v>
      </c>
      <c r="I6635" s="64">
        <f>+I6634+G6635-H6635</f>
        <v>1667730.6320000058</v>
      </c>
      <c r="J6635" s="3"/>
      <c r="K6635" s="2"/>
      <c r="L6635" s="2"/>
      <c r="M6635" s="23"/>
      <c r="N6635" s="22"/>
      <c r="O6635" s="21"/>
    </row>
    <row r="6636" spans="1:15" x14ac:dyDescent="0.2">
      <c r="A6636" s="33">
        <v>44378</v>
      </c>
      <c r="B6636" s="34">
        <v>12310903</v>
      </c>
      <c r="C6636" s="8" t="s">
        <v>442</v>
      </c>
      <c r="D6636" s="31">
        <v>46020</v>
      </c>
      <c r="E6636" s="31">
        <v>39000</v>
      </c>
      <c r="F6636" s="31">
        <f>E6636*0.05</f>
        <v>1950</v>
      </c>
      <c r="G6636" s="31"/>
      <c r="H6636" s="31">
        <f>D6636-F6636</f>
        <v>44070</v>
      </c>
      <c r="I6636" s="31">
        <f>+I6635+G6636-H6636</f>
        <v>1623660.6320000058</v>
      </c>
      <c r="J6636" s="3" t="s">
        <v>4893</v>
      </c>
      <c r="K6636" s="2">
        <v>5</v>
      </c>
      <c r="L6636" s="2"/>
      <c r="M6636" s="23" t="s">
        <v>5321</v>
      </c>
      <c r="N6636" s="22"/>
      <c r="O6636" s="21"/>
    </row>
    <row r="6637" spans="1:15" x14ac:dyDescent="0.2">
      <c r="A6637" s="33">
        <v>44379</v>
      </c>
      <c r="B6637" s="34">
        <v>35800503.43</v>
      </c>
      <c r="C6637" s="8" t="s">
        <v>2</v>
      </c>
      <c r="D6637" s="31"/>
      <c r="E6637" s="31"/>
      <c r="F6637" s="31">
        <f>E6637*0.05</f>
        <v>0</v>
      </c>
      <c r="G6637" s="31">
        <v>13300</v>
      </c>
      <c r="H6637" s="31">
        <f>D6637-F6637</f>
        <v>0</v>
      </c>
      <c r="I6637" s="31">
        <f>+I6636+G6637-H6637</f>
        <v>1636960.6320000058</v>
      </c>
      <c r="J6637" s="3" t="s">
        <v>2</v>
      </c>
      <c r="K6637" s="2"/>
      <c r="L6637" s="2"/>
      <c r="M6637" s="23"/>
      <c r="N6637" s="22"/>
      <c r="O6637" s="21"/>
    </row>
    <row r="6638" spans="1:15" x14ac:dyDescent="0.2">
      <c r="A6638" s="33">
        <v>44379</v>
      </c>
      <c r="B6638" s="34">
        <v>12322169</v>
      </c>
      <c r="C6638" s="8" t="s">
        <v>5320</v>
      </c>
      <c r="D6638" s="31">
        <v>137588</v>
      </c>
      <c r="E6638" s="31">
        <v>116600</v>
      </c>
      <c r="F6638" s="31">
        <f>E6638*0.05</f>
        <v>5830</v>
      </c>
      <c r="G6638" s="31"/>
      <c r="H6638" s="31">
        <f>D6638-F6638</f>
        <v>131758</v>
      </c>
      <c r="I6638" s="31">
        <f>+I6637+G6638-H6638</f>
        <v>1505202.6320000058</v>
      </c>
      <c r="J6638" s="3" t="s">
        <v>2346</v>
      </c>
      <c r="K6638" s="2"/>
      <c r="L6638" s="2"/>
      <c r="M6638" s="23" t="s">
        <v>5319</v>
      </c>
      <c r="N6638" s="22"/>
      <c r="O6638" s="21"/>
    </row>
    <row r="6639" spans="1:15" x14ac:dyDescent="0.2">
      <c r="A6639" s="33">
        <v>44382</v>
      </c>
      <c r="B6639" s="34">
        <v>123447768</v>
      </c>
      <c r="C6639" s="8" t="s">
        <v>5318</v>
      </c>
      <c r="D6639" s="31">
        <v>1700</v>
      </c>
      <c r="E6639" s="31"/>
      <c r="F6639" s="31">
        <f>E6639*0.05</f>
        <v>0</v>
      </c>
      <c r="G6639" s="31"/>
      <c r="H6639" s="31">
        <f>D6639-F6639</f>
        <v>1700</v>
      </c>
      <c r="I6639" s="31">
        <f>+I6638+G6639-H6639</f>
        <v>1503502.6320000058</v>
      </c>
      <c r="J6639" s="3" t="s">
        <v>5317</v>
      </c>
      <c r="K6639" s="2"/>
      <c r="L6639" s="2"/>
      <c r="M6639" s="23"/>
      <c r="N6639" s="22"/>
      <c r="O6639" s="21"/>
    </row>
    <row r="6640" spans="1:15" x14ac:dyDescent="0.2">
      <c r="A6640" s="33">
        <v>44382</v>
      </c>
      <c r="B6640" s="34">
        <v>12346923</v>
      </c>
      <c r="C6640" s="8" t="s">
        <v>3563</v>
      </c>
      <c r="D6640" s="31">
        <v>7434</v>
      </c>
      <c r="E6640" s="31">
        <v>6300</v>
      </c>
      <c r="F6640" s="31">
        <f>E6640*0.05</f>
        <v>315</v>
      </c>
      <c r="G6640" s="31"/>
      <c r="H6640" s="31">
        <f>D6640-F6640</f>
        <v>7119</v>
      </c>
      <c r="I6640" s="31">
        <f>+I6639+G6640-H6640</f>
        <v>1496383.6320000058</v>
      </c>
      <c r="J6640" s="3" t="s">
        <v>212</v>
      </c>
      <c r="K6640" s="2">
        <v>5</v>
      </c>
      <c r="L6640" s="2"/>
      <c r="M6640" s="23" t="s">
        <v>5316</v>
      </c>
      <c r="N6640" s="22"/>
      <c r="O6640" s="21"/>
    </row>
    <row r="6641" spans="1:15" x14ac:dyDescent="0.2">
      <c r="A6641" s="33">
        <v>44382</v>
      </c>
      <c r="B6641" s="34">
        <v>12347349</v>
      </c>
      <c r="C6641" s="8" t="s">
        <v>5058</v>
      </c>
      <c r="D6641" s="31">
        <v>9499</v>
      </c>
      <c r="E6641" s="31">
        <v>8050</v>
      </c>
      <c r="F6641" s="31">
        <f>E6641*0.05</f>
        <v>402.5</v>
      </c>
      <c r="G6641" s="31"/>
      <c r="H6641" s="31">
        <f>D6641-F6641</f>
        <v>9096.5</v>
      </c>
      <c r="I6641" s="31">
        <f>+I6640+G6641-H6641</f>
        <v>1487287.1320000058</v>
      </c>
      <c r="J6641" s="3" t="s">
        <v>212</v>
      </c>
      <c r="K6641" s="2">
        <v>5</v>
      </c>
      <c r="L6641" s="2"/>
      <c r="M6641" s="23" t="s">
        <v>5315</v>
      </c>
      <c r="N6641" s="22"/>
      <c r="O6641" s="21"/>
    </row>
    <row r="6642" spans="1:15" x14ac:dyDescent="0.2">
      <c r="A6642" s="33">
        <v>44382</v>
      </c>
      <c r="B6642" s="34">
        <v>12348339</v>
      </c>
      <c r="C6642" s="8" t="s">
        <v>3013</v>
      </c>
      <c r="D6642" s="31">
        <v>70616.399999999994</v>
      </c>
      <c r="E6642" s="31">
        <v>70616.399999999994</v>
      </c>
      <c r="F6642" s="31">
        <f>E6642*0.05</f>
        <v>3530.8199999999997</v>
      </c>
      <c r="G6642" s="31"/>
      <c r="H6642" s="31">
        <f>D6642-F6642</f>
        <v>67085.579999999987</v>
      </c>
      <c r="I6642" s="31">
        <f>+I6641+G6642-H6642</f>
        <v>1420201.5520000057</v>
      </c>
      <c r="J6642" s="3" t="s">
        <v>3869</v>
      </c>
      <c r="K6642" s="2">
        <v>5</v>
      </c>
      <c r="L6642" s="2"/>
      <c r="M6642" s="23"/>
      <c r="N6642" s="22"/>
      <c r="O6642" s="21"/>
    </row>
    <row r="6643" spans="1:15" x14ac:dyDescent="0.2">
      <c r="A6643" s="33">
        <v>44384</v>
      </c>
      <c r="B6643" s="34">
        <v>12373078</v>
      </c>
      <c r="C6643" s="8" t="s">
        <v>4700</v>
      </c>
      <c r="D6643" s="31">
        <v>292292.38</v>
      </c>
      <c r="E6643" s="31"/>
      <c r="F6643" s="31">
        <f>E6643*0.05</f>
        <v>0</v>
      </c>
      <c r="G6643" s="31"/>
      <c r="H6643" s="31">
        <f>D6643-F6643</f>
        <v>292292.38</v>
      </c>
      <c r="I6643" s="31">
        <f>+I6642+G6643-H6643</f>
        <v>1127909.1720000058</v>
      </c>
      <c r="J6643" s="3" t="s">
        <v>5075</v>
      </c>
      <c r="K6643" s="2">
        <v>10</v>
      </c>
      <c r="L6643" s="2"/>
      <c r="M6643" s="23"/>
      <c r="N6643" s="22"/>
      <c r="O6643" s="21"/>
    </row>
    <row r="6644" spans="1:15" x14ac:dyDescent="0.2">
      <c r="A6644" s="33">
        <v>44384</v>
      </c>
      <c r="B6644" s="34">
        <v>10140</v>
      </c>
      <c r="C6644" s="8" t="s">
        <v>5314</v>
      </c>
      <c r="D6644" s="31">
        <v>7000</v>
      </c>
      <c r="E6644" s="31">
        <v>7000</v>
      </c>
      <c r="F6644" s="31">
        <f>E6644*0.1</f>
        <v>700</v>
      </c>
      <c r="G6644" s="31"/>
      <c r="H6644" s="31">
        <f>D6644-F6644</f>
        <v>6300</v>
      </c>
      <c r="I6644" s="31">
        <f>+I6643+G6644-H6644</f>
        <v>1121609.1720000058</v>
      </c>
      <c r="J6644" s="3" t="s">
        <v>5313</v>
      </c>
      <c r="K6644" s="2">
        <v>5</v>
      </c>
      <c r="L6644" s="2"/>
      <c r="M6644" s="41"/>
      <c r="N6644" s="40"/>
      <c r="O6644" s="39"/>
    </row>
    <row r="6645" spans="1:15" x14ac:dyDescent="0.2">
      <c r="A6645" s="33">
        <v>44384</v>
      </c>
      <c r="B6645" s="34">
        <v>10141</v>
      </c>
      <c r="C6645" s="8" t="s">
        <v>5127</v>
      </c>
      <c r="D6645" s="31">
        <v>7000</v>
      </c>
      <c r="E6645" s="31">
        <v>7000</v>
      </c>
      <c r="F6645" s="31">
        <f>E6645*0.1</f>
        <v>700</v>
      </c>
      <c r="G6645" s="31"/>
      <c r="H6645" s="31">
        <f>D6645-F6645</f>
        <v>6300</v>
      </c>
      <c r="I6645" s="31">
        <f>+I6644+G6645-H6645</f>
        <v>1115309.1720000058</v>
      </c>
      <c r="J6645" s="3" t="s">
        <v>5312</v>
      </c>
      <c r="K6645" s="2"/>
      <c r="L6645" s="2"/>
      <c r="M6645" s="41"/>
      <c r="N6645" s="40"/>
      <c r="O6645" s="39"/>
    </row>
    <row r="6646" spans="1:15" x14ac:dyDescent="0.2">
      <c r="A6646" s="33">
        <v>44385</v>
      </c>
      <c r="B6646" s="34">
        <v>12390237</v>
      </c>
      <c r="C6646" s="8" t="s">
        <v>1265</v>
      </c>
      <c r="D6646" s="31">
        <v>58000</v>
      </c>
      <c r="E6646" s="31">
        <v>58000</v>
      </c>
      <c r="F6646" s="31">
        <f>E6646*0.05</f>
        <v>2900</v>
      </c>
      <c r="G6646" s="31"/>
      <c r="H6646" s="31">
        <f>D6646-F6646</f>
        <v>55100</v>
      </c>
      <c r="I6646" s="31">
        <f>+I6645+G6646-H6646</f>
        <v>1060209.1720000058</v>
      </c>
      <c r="J6646" s="3" t="s">
        <v>5311</v>
      </c>
      <c r="K6646" s="2">
        <v>5</v>
      </c>
      <c r="L6646" s="2"/>
      <c r="M6646" s="23" t="s">
        <v>5310</v>
      </c>
      <c r="N6646" s="22"/>
      <c r="O6646" s="21"/>
    </row>
    <row r="6647" spans="1:15" x14ac:dyDescent="0.2">
      <c r="A6647" s="33">
        <v>44385</v>
      </c>
      <c r="B6647" s="34">
        <v>12391306</v>
      </c>
      <c r="C6647" s="8" t="s">
        <v>1443</v>
      </c>
      <c r="D6647" s="31">
        <v>90000</v>
      </c>
      <c r="E6647" s="31">
        <v>90000</v>
      </c>
      <c r="F6647" s="31">
        <f>E6647*0.05</f>
        <v>4500</v>
      </c>
      <c r="G6647" s="31"/>
      <c r="H6647" s="31">
        <f>D6647-F6647</f>
        <v>85500</v>
      </c>
      <c r="I6647" s="31">
        <f>+I6646+G6647-H6647</f>
        <v>974709.17200000584</v>
      </c>
      <c r="J6647" s="3" t="s">
        <v>4615</v>
      </c>
      <c r="K6647" s="2">
        <v>5</v>
      </c>
      <c r="L6647" s="2"/>
      <c r="M6647" s="23" t="s">
        <v>5309</v>
      </c>
      <c r="N6647" s="22"/>
      <c r="O6647" s="21"/>
    </row>
    <row r="6648" spans="1:15" x14ac:dyDescent="0.2">
      <c r="A6648" s="33">
        <v>44389</v>
      </c>
      <c r="B6648" s="34">
        <v>2000100055</v>
      </c>
      <c r="C6648" s="8" t="s">
        <v>2</v>
      </c>
      <c r="D6648" s="31"/>
      <c r="E6648" s="31"/>
      <c r="F6648" s="31">
        <f>E6648*0.05</f>
        <v>0</v>
      </c>
      <c r="G6648" s="31">
        <v>29450</v>
      </c>
      <c r="H6648" s="31">
        <f>D6648-F6648</f>
        <v>0</v>
      </c>
      <c r="I6648" s="31">
        <f>+I6647+G6648-H6648</f>
        <v>1004159.1720000058</v>
      </c>
      <c r="J6648" s="3" t="s">
        <v>2</v>
      </c>
      <c r="K6648" s="2"/>
      <c r="L6648" s="2"/>
      <c r="M6648" s="23"/>
      <c r="N6648" s="22"/>
      <c r="O6648" s="21"/>
    </row>
    <row r="6649" spans="1:15" x14ac:dyDescent="0.2">
      <c r="A6649" s="33">
        <v>44389</v>
      </c>
      <c r="B6649" s="34">
        <v>20035818</v>
      </c>
      <c r="C6649" s="8" t="s">
        <v>5305</v>
      </c>
      <c r="D6649" s="31"/>
      <c r="E6649" s="31"/>
      <c r="F6649" s="31">
        <f>E6649*0.05</f>
        <v>0</v>
      </c>
      <c r="G6649" s="31">
        <v>1030.4000000000001</v>
      </c>
      <c r="H6649" s="31">
        <f>D6649-F6649</f>
        <v>0</v>
      </c>
      <c r="I6649" s="31">
        <f>+I6648+G6649-H6649</f>
        <v>1005189.5720000059</v>
      </c>
      <c r="J6649" s="3" t="s">
        <v>5304</v>
      </c>
      <c r="K6649" s="2"/>
      <c r="L6649" s="2"/>
      <c r="M6649" s="23"/>
      <c r="N6649" s="22"/>
      <c r="O6649" s="21"/>
    </row>
    <row r="6650" spans="1:15" x14ac:dyDescent="0.2">
      <c r="A6650" s="33">
        <v>44390</v>
      </c>
      <c r="B6650" s="34">
        <v>12436481</v>
      </c>
      <c r="C6650" s="8" t="s">
        <v>5211</v>
      </c>
      <c r="D6650" s="31">
        <v>67524</v>
      </c>
      <c r="E6650" s="31">
        <v>49650</v>
      </c>
      <c r="F6650" s="31">
        <f>E6650*0.05</f>
        <v>2482.5</v>
      </c>
      <c r="G6650" s="31"/>
      <c r="H6650" s="31">
        <f>D6650-F6650</f>
        <v>65041.5</v>
      </c>
      <c r="I6650" s="31">
        <f>+I6649+G6650-H6650</f>
        <v>940148.07200000586</v>
      </c>
      <c r="J6650" s="3" t="s">
        <v>5308</v>
      </c>
      <c r="K6650" s="2">
        <v>5</v>
      </c>
      <c r="L6650" s="2"/>
      <c r="M6650" s="23" t="s">
        <v>5265</v>
      </c>
      <c r="N6650" s="22"/>
      <c r="O6650" s="21"/>
    </row>
    <row r="6651" spans="1:15" x14ac:dyDescent="0.2">
      <c r="A6651" s="33">
        <v>44390</v>
      </c>
      <c r="B6651" s="34">
        <v>12436560</v>
      </c>
      <c r="C6651" s="8" t="s">
        <v>418</v>
      </c>
      <c r="D6651" s="31">
        <v>5556</v>
      </c>
      <c r="E6651" s="31">
        <v>5556</v>
      </c>
      <c r="F6651" s="31">
        <v>556</v>
      </c>
      <c r="G6651" s="31"/>
      <c r="H6651" s="31">
        <f>D6651-F6651</f>
        <v>5000</v>
      </c>
      <c r="I6651" s="31">
        <f>+I6650+G6651-H6651</f>
        <v>935148.07200000586</v>
      </c>
      <c r="J6651" s="3" t="s">
        <v>5307</v>
      </c>
      <c r="K6651" s="2"/>
      <c r="L6651" s="2"/>
      <c r="M6651" s="23"/>
      <c r="N6651" s="22"/>
      <c r="O6651" s="21"/>
    </row>
    <row r="6652" spans="1:15" x14ac:dyDescent="0.2">
      <c r="A6652" s="33">
        <v>44391</v>
      </c>
      <c r="B6652" s="34">
        <v>3580040043</v>
      </c>
      <c r="C6652" s="8" t="s">
        <v>2</v>
      </c>
      <c r="D6652" s="31"/>
      <c r="E6652" s="31"/>
      <c r="F6652" s="31">
        <f>E6652*0.05</f>
        <v>0</v>
      </c>
      <c r="G6652" s="31">
        <v>7185</v>
      </c>
      <c r="H6652" s="31">
        <f>D6652-F6652</f>
        <v>0</v>
      </c>
      <c r="I6652" s="31">
        <f>+I6651+G6652-H6652</f>
        <v>942333.07200000586</v>
      </c>
      <c r="J6652" s="3" t="s">
        <v>2</v>
      </c>
      <c r="K6652" s="2"/>
      <c r="L6652" s="2"/>
      <c r="M6652" s="23"/>
      <c r="N6652" s="22"/>
      <c r="O6652" s="21"/>
    </row>
    <row r="6653" spans="1:15" x14ac:dyDescent="0.2">
      <c r="A6653" s="33">
        <v>44392</v>
      </c>
      <c r="B6653" s="34">
        <v>2000100036</v>
      </c>
      <c r="C6653" s="8" t="s">
        <v>2</v>
      </c>
      <c r="D6653" s="31"/>
      <c r="E6653" s="31"/>
      <c r="F6653" s="31">
        <f>E6653*0.05</f>
        <v>0</v>
      </c>
      <c r="G6653" s="31">
        <v>7850</v>
      </c>
      <c r="H6653" s="31">
        <f>D6653-F6653</f>
        <v>0</v>
      </c>
      <c r="I6653" s="31">
        <f>+I6652+G6653-H6653</f>
        <v>950183.07200000586</v>
      </c>
      <c r="J6653" s="3" t="s">
        <v>2</v>
      </c>
      <c r="K6653" s="2"/>
      <c r="L6653" s="2"/>
      <c r="M6653" s="23"/>
      <c r="N6653" s="22"/>
      <c r="O6653" s="21"/>
    </row>
    <row r="6654" spans="1:15" x14ac:dyDescent="0.2">
      <c r="A6654" s="33">
        <v>44393</v>
      </c>
      <c r="B6654" s="34">
        <v>3580060047</v>
      </c>
      <c r="C6654" s="8" t="s">
        <v>2</v>
      </c>
      <c r="D6654" s="31"/>
      <c r="E6654" s="31"/>
      <c r="F6654" s="31">
        <f>E6654*0.05</f>
        <v>0</v>
      </c>
      <c r="G6654" s="31">
        <v>2650</v>
      </c>
      <c r="H6654" s="31">
        <f>D6654-F6654</f>
        <v>0</v>
      </c>
      <c r="I6654" s="31">
        <f>+I6653+G6654-H6654</f>
        <v>952833.07200000586</v>
      </c>
      <c r="J6654" s="3" t="s">
        <v>2</v>
      </c>
      <c r="K6654" s="2"/>
      <c r="L6654" s="2"/>
      <c r="M6654" s="23"/>
      <c r="N6654" s="22"/>
      <c r="O6654" s="21"/>
    </row>
    <row r="6655" spans="1:15" x14ac:dyDescent="0.2">
      <c r="A6655" s="33">
        <v>44393</v>
      </c>
      <c r="B6655" s="34">
        <v>4524000060</v>
      </c>
      <c r="C6655" s="8" t="s">
        <v>4432</v>
      </c>
      <c r="D6655" s="31"/>
      <c r="E6655" s="31"/>
      <c r="F6655" s="31">
        <f>E6655*0.05</f>
        <v>0</v>
      </c>
      <c r="G6655" s="31">
        <v>733232.49</v>
      </c>
      <c r="H6655" s="31">
        <f>D6655-F6655</f>
        <v>0</v>
      </c>
      <c r="I6655" s="31">
        <f>+I6654+G6655-H6655</f>
        <v>1686065.562000006</v>
      </c>
      <c r="J6655" s="8" t="s">
        <v>5306</v>
      </c>
      <c r="K6655" s="2"/>
      <c r="L6655" s="2"/>
      <c r="M6655" s="23"/>
      <c r="N6655" s="22"/>
      <c r="O6655" s="21"/>
    </row>
    <row r="6656" spans="1:15" x14ac:dyDescent="0.2">
      <c r="A6656" s="33">
        <v>44396</v>
      </c>
      <c r="B6656" s="34">
        <v>2000040460</v>
      </c>
      <c r="C6656" s="8" t="s">
        <v>2</v>
      </c>
      <c r="D6656" s="31"/>
      <c r="E6656" s="31"/>
      <c r="F6656" s="31">
        <f>E6656*0.05</f>
        <v>0</v>
      </c>
      <c r="G6656" s="31">
        <v>9850</v>
      </c>
      <c r="H6656" s="31">
        <f>D6656-F6656</f>
        <v>0</v>
      </c>
      <c r="I6656" s="31">
        <f>+I6655+G6656-H6656</f>
        <v>1695915.562000006</v>
      </c>
      <c r="J6656" s="3" t="s">
        <v>2</v>
      </c>
      <c r="K6656" s="2"/>
      <c r="L6656" s="2"/>
      <c r="M6656" s="23"/>
      <c r="N6656" s="22"/>
      <c r="O6656" s="21"/>
    </row>
    <row r="6657" spans="1:15" x14ac:dyDescent="0.2">
      <c r="A6657" s="33">
        <v>44396</v>
      </c>
      <c r="B6657" s="34">
        <v>20035815</v>
      </c>
      <c r="C6657" s="8" t="s">
        <v>5305</v>
      </c>
      <c r="D6657" s="31"/>
      <c r="E6657" s="31"/>
      <c r="F6657" s="31">
        <f>E6657*0.05</f>
        <v>0</v>
      </c>
      <c r="G6657" s="31">
        <v>1262.7</v>
      </c>
      <c r="H6657" s="31">
        <f>D6657-F6657</f>
        <v>0</v>
      </c>
      <c r="I6657" s="31">
        <f>+I6656+G6657-H6657</f>
        <v>1697178.2620000059</v>
      </c>
      <c r="J6657" s="3" t="s">
        <v>5304</v>
      </c>
      <c r="K6657" s="2"/>
      <c r="L6657" s="2"/>
      <c r="M6657" s="23" t="s">
        <v>5303</v>
      </c>
      <c r="N6657" s="22"/>
      <c r="O6657" s="21"/>
    </row>
    <row r="6658" spans="1:15" x14ac:dyDescent="0.2">
      <c r="A6658" s="33">
        <v>44396</v>
      </c>
      <c r="B6658" s="34">
        <v>12518499</v>
      </c>
      <c r="C6658" s="8" t="s">
        <v>5302</v>
      </c>
      <c r="D6658" s="31">
        <v>15000</v>
      </c>
      <c r="E6658" s="31">
        <v>15000</v>
      </c>
      <c r="F6658" s="31">
        <f>E6658*0.1</f>
        <v>1500</v>
      </c>
      <c r="G6658" s="31"/>
      <c r="H6658" s="31">
        <f>D6658-F6658</f>
        <v>13500</v>
      </c>
      <c r="I6658" s="31">
        <f>+I6657+G6658-H6658</f>
        <v>1683678.2620000059</v>
      </c>
      <c r="J6658" s="3" t="s">
        <v>5301</v>
      </c>
      <c r="K6658" s="2"/>
      <c r="L6658" s="2"/>
      <c r="M6658" s="23"/>
      <c r="N6658" s="22"/>
      <c r="O6658" s="21"/>
    </row>
    <row r="6659" spans="1:15" x14ac:dyDescent="0.2">
      <c r="A6659" s="33">
        <v>44397</v>
      </c>
      <c r="B6659" s="34">
        <v>3580010219</v>
      </c>
      <c r="C6659" s="8" t="s">
        <v>2</v>
      </c>
      <c r="D6659" s="31"/>
      <c r="E6659" s="31"/>
      <c r="F6659" s="31">
        <f>E6659*0.05</f>
        <v>0</v>
      </c>
      <c r="G6659" s="31">
        <v>550</v>
      </c>
      <c r="H6659" s="31">
        <f>D6659-F6659</f>
        <v>0</v>
      </c>
      <c r="I6659" s="31">
        <f>+I6658+G6659-H6659</f>
        <v>1684228.2620000059</v>
      </c>
      <c r="J6659" s="3" t="s">
        <v>2</v>
      </c>
      <c r="K6659" s="2"/>
      <c r="L6659" s="2"/>
      <c r="M6659" s="23"/>
      <c r="N6659" s="22"/>
      <c r="O6659" s="21"/>
    </row>
    <row r="6660" spans="1:15" x14ac:dyDescent="0.2">
      <c r="A6660" s="33">
        <v>44397</v>
      </c>
      <c r="B6660" s="34">
        <v>45240000016</v>
      </c>
      <c r="C6660" s="8" t="s">
        <v>5300</v>
      </c>
      <c r="D6660" s="31">
        <v>322386</v>
      </c>
      <c r="E6660" s="31"/>
      <c r="F6660" s="31">
        <f>E6660*0.05</f>
        <v>0</v>
      </c>
      <c r="G6660" s="31"/>
      <c r="H6660" s="31">
        <f>D6660-F6660</f>
        <v>322386</v>
      </c>
      <c r="I6660" s="31">
        <f>+I6659+G6660-H6660</f>
        <v>1361842.2620000059</v>
      </c>
      <c r="J6660" s="3" t="s">
        <v>5297</v>
      </c>
      <c r="K6660" s="2"/>
      <c r="L6660" s="2"/>
      <c r="M6660" s="23"/>
      <c r="N6660" s="22"/>
      <c r="O6660" s="21"/>
    </row>
    <row r="6661" spans="1:15" x14ac:dyDescent="0.2">
      <c r="A6661" s="33">
        <v>44398</v>
      </c>
      <c r="B6661" s="34">
        <v>3580100026</v>
      </c>
      <c r="C6661" s="8" t="s">
        <v>2</v>
      </c>
      <c r="D6661" s="31"/>
      <c r="E6661" s="31"/>
      <c r="F6661" s="31">
        <f>E6661*0.05</f>
        <v>0</v>
      </c>
      <c r="G6661" s="31">
        <v>2400</v>
      </c>
      <c r="H6661" s="31">
        <f>D6661-F6661</f>
        <v>0</v>
      </c>
      <c r="I6661" s="31">
        <f>+I6660+G6661-H6661</f>
        <v>1364242.2620000059</v>
      </c>
      <c r="J6661" s="3" t="s">
        <v>2</v>
      </c>
      <c r="K6661" s="2"/>
      <c r="L6661" s="2"/>
      <c r="M6661" s="23"/>
      <c r="N6661" s="22"/>
      <c r="O6661" s="21"/>
    </row>
    <row r="6662" spans="1:15" x14ac:dyDescent="0.2">
      <c r="A6662" s="33">
        <v>44398</v>
      </c>
      <c r="B6662" s="34">
        <v>10142</v>
      </c>
      <c r="C6662" s="8" t="s">
        <v>4957</v>
      </c>
      <c r="D6662" s="31">
        <v>56062</v>
      </c>
      <c r="E6662" s="31"/>
      <c r="F6662" s="31">
        <f>E6662*0.05</f>
        <v>0</v>
      </c>
      <c r="G6662" s="31"/>
      <c r="H6662" s="31">
        <f>D6662-F6662</f>
        <v>56062</v>
      </c>
      <c r="I6662" s="31">
        <f>+I6661+G6662-H6662</f>
        <v>1308180.2620000059</v>
      </c>
      <c r="J6662" s="3" t="s">
        <v>5297</v>
      </c>
      <c r="K6662" s="2"/>
      <c r="L6662" s="2"/>
      <c r="M6662" s="23"/>
      <c r="N6662" s="22"/>
      <c r="O6662" s="21"/>
    </row>
    <row r="6663" spans="1:15" x14ac:dyDescent="0.2">
      <c r="A6663" s="33">
        <v>44398</v>
      </c>
      <c r="B6663" s="34">
        <v>10143</v>
      </c>
      <c r="C6663" s="8" t="s">
        <v>729</v>
      </c>
      <c r="D6663" s="31">
        <v>0</v>
      </c>
      <c r="E6663" s="31"/>
      <c r="F6663" s="31">
        <f>E6663*0.05</f>
        <v>0</v>
      </c>
      <c r="G6663" s="31"/>
      <c r="H6663" s="31">
        <f>D6663-F6663</f>
        <v>0</v>
      </c>
      <c r="I6663" s="31">
        <f>+I6662+G6663-H6663</f>
        <v>1308180.2620000059</v>
      </c>
      <c r="J6663" s="3" t="s">
        <v>729</v>
      </c>
      <c r="K6663" s="2"/>
      <c r="L6663" s="2"/>
      <c r="M6663" s="23"/>
      <c r="N6663" s="22"/>
      <c r="O6663" s="21"/>
    </row>
    <row r="6664" spans="1:15" x14ac:dyDescent="0.2">
      <c r="A6664" s="33">
        <v>44398</v>
      </c>
      <c r="B6664" s="34">
        <v>10144</v>
      </c>
      <c r="C6664" s="8" t="s">
        <v>5299</v>
      </c>
      <c r="D6664" s="31">
        <v>10000</v>
      </c>
      <c r="E6664" s="31"/>
      <c r="F6664" s="31">
        <f>E6664*0.05</f>
        <v>0</v>
      </c>
      <c r="G6664" s="31"/>
      <c r="H6664" s="31">
        <f>D6664-F6664</f>
        <v>10000</v>
      </c>
      <c r="I6664" s="31">
        <f>+I6663+G6664-H6664</f>
        <v>1298180.2620000059</v>
      </c>
      <c r="J6664" s="3" t="s">
        <v>5297</v>
      </c>
      <c r="K6664" s="2"/>
      <c r="L6664" s="2"/>
      <c r="M6664" s="23"/>
      <c r="N6664" s="22"/>
      <c r="O6664" s="21"/>
    </row>
    <row r="6665" spans="1:15" x14ac:dyDescent="0.2">
      <c r="A6665" s="33">
        <v>44398</v>
      </c>
      <c r="B6665" s="34">
        <v>10145</v>
      </c>
      <c r="C6665" s="8" t="s">
        <v>5298</v>
      </c>
      <c r="D6665" s="31">
        <v>34387</v>
      </c>
      <c r="E6665" s="31"/>
      <c r="F6665" s="31">
        <f>E6665*0.05</f>
        <v>0</v>
      </c>
      <c r="G6665" s="31"/>
      <c r="H6665" s="31">
        <f>D6665-F6665</f>
        <v>34387</v>
      </c>
      <c r="I6665" s="31">
        <f>+I6664+G6665-H6665</f>
        <v>1263793.2620000059</v>
      </c>
      <c r="J6665" s="3" t="s">
        <v>5297</v>
      </c>
      <c r="K6665" s="2"/>
      <c r="L6665" s="2"/>
      <c r="M6665" s="23"/>
      <c r="N6665" s="22"/>
      <c r="O6665" s="21"/>
    </row>
    <row r="6666" spans="1:15" x14ac:dyDescent="0.2">
      <c r="A6666" s="33">
        <v>44398</v>
      </c>
      <c r="B6666" s="34">
        <v>10146</v>
      </c>
      <c r="C6666" s="8" t="s">
        <v>4689</v>
      </c>
      <c r="D6666" s="31">
        <v>3700</v>
      </c>
      <c r="E6666" s="31"/>
      <c r="F6666" s="31">
        <f>E6666*0.05</f>
        <v>0</v>
      </c>
      <c r="G6666" s="31"/>
      <c r="H6666" s="31">
        <f>D6666-F6666</f>
        <v>3700</v>
      </c>
      <c r="I6666" s="31">
        <f>+I6665+G6666-H6666</f>
        <v>1260093.2620000059</v>
      </c>
      <c r="J6666" s="3" t="s">
        <v>5297</v>
      </c>
      <c r="K6666" s="2"/>
      <c r="L6666" s="2"/>
      <c r="M6666" s="23"/>
      <c r="N6666" s="22"/>
      <c r="O6666" s="21"/>
    </row>
    <row r="6667" spans="1:15" x14ac:dyDescent="0.2">
      <c r="A6667" s="33">
        <v>44398</v>
      </c>
      <c r="B6667" s="34">
        <v>12541407</v>
      </c>
      <c r="C6667" s="8" t="s">
        <v>4306</v>
      </c>
      <c r="D6667" s="31">
        <v>110566</v>
      </c>
      <c r="E6667" s="31">
        <v>93700</v>
      </c>
      <c r="F6667" s="31">
        <f>E6667*0.1</f>
        <v>9370</v>
      </c>
      <c r="G6667" s="31"/>
      <c r="H6667" s="31">
        <f>D6667-F6667</f>
        <v>101196</v>
      </c>
      <c r="I6667" s="31">
        <f>+I6666+G6667-H6667</f>
        <v>1158897.2620000059</v>
      </c>
      <c r="J6667" s="3" t="s">
        <v>5296</v>
      </c>
      <c r="K6667" s="2"/>
      <c r="L6667" s="2"/>
      <c r="M6667" s="23" t="s">
        <v>5295</v>
      </c>
      <c r="N6667" s="22"/>
      <c r="O6667" s="21"/>
    </row>
    <row r="6668" spans="1:15" x14ac:dyDescent="0.2">
      <c r="A6668" s="33">
        <v>44398</v>
      </c>
      <c r="B6668" s="34">
        <v>12543053</v>
      </c>
      <c r="C6668" s="8" t="s">
        <v>4306</v>
      </c>
      <c r="D6668" s="31">
        <v>4685</v>
      </c>
      <c r="E6668" s="31"/>
      <c r="F6668" s="31">
        <f>E6668*0.05</f>
        <v>0</v>
      </c>
      <c r="G6668" s="31"/>
      <c r="H6668" s="31">
        <f>D6668-F6668</f>
        <v>4685</v>
      </c>
      <c r="I6668" s="31">
        <f>+I6667+G6668-H6668</f>
        <v>1154212.2620000059</v>
      </c>
      <c r="J6668" s="3" t="s">
        <v>5294</v>
      </c>
      <c r="K6668" s="2"/>
      <c r="L6668" s="2"/>
      <c r="M6668" s="23" t="s">
        <v>5293</v>
      </c>
      <c r="N6668" s="22"/>
      <c r="O6668" s="21"/>
    </row>
    <row r="6669" spans="1:15" x14ac:dyDescent="0.2">
      <c r="A6669" s="33">
        <v>44398</v>
      </c>
      <c r="B6669" s="34">
        <v>3580010230</v>
      </c>
      <c r="C6669" s="8" t="s">
        <v>4867</v>
      </c>
      <c r="D6669" s="31"/>
      <c r="E6669" s="31"/>
      <c r="F6669" s="31">
        <f>E6669*0.05</f>
        <v>0</v>
      </c>
      <c r="G6669" s="31">
        <v>489268.1</v>
      </c>
      <c r="H6669" s="31">
        <f>D6669-F6669</f>
        <v>0</v>
      </c>
      <c r="I6669" s="31">
        <f>+I6668+G6669-H6669</f>
        <v>1643480.3620000058</v>
      </c>
      <c r="J6669" s="3" t="s">
        <v>5292</v>
      </c>
      <c r="K6669" s="2"/>
      <c r="L6669" s="2"/>
      <c r="M6669" s="23" t="s">
        <v>1855</v>
      </c>
      <c r="N6669" s="22"/>
      <c r="O6669" s="21"/>
    </row>
    <row r="6670" spans="1:15" x14ac:dyDescent="0.2">
      <c r="A6670" s="33">
        <v>44398</v>
      </c>
      <c r="B6670" s="34">
        <v>3580010233</v>
      </c>
      <c r="C6670" s="8" t="s">
        <v>5291</v>
      </c>
      <c r="D6670" s="31"/>
      <c r="E6670" s="31"/>
      <c r="F6670" s="31">
        <f>E6670*0.05</f>
        <v>0</v>
      </c>
      <c r="G6670" s="31">
        <v>66948.649999999994</v>
      </c>
      <c r="H6670" s="31">
        <f>D6670-F6670</f>
        <v>0</v>
      </c>
      <c r="I6670" s="31">
        <f>+I6669+G6670-H6670</f>
        <v>1710429.0120000057</v>
      </c>
      <c r="J6670" s="3" t="s">
        <v>5290</v>
      </c>
      <c r="K6670" s="2"/>
      <c r="L6670" s="2"/>
      <c r="M6670" s="23"/>
      <c r="N6670" s="22"/>
      <c r="O6670" s="21"/>
    </row>
    <row r="6671" spans="1:15" x14ac:dyDescent="0.2">
      <c r="A6671" s="33">
        <v>44399</v>
      </c>
      <c r="B6671" s="34">
        <v>12553096</v>
      </c>
      <c r="C6671" s="8" t="s">
        <v>5289</v>
      </c>
      <c r="D6671" s="31">
        <v>249846.32</v>
      </c>
      <c r="E6671" s="31">
        <v>225814.59</v>
      </c>
      <c r="F6671" s="31">
        <f>E6671*0.05</f>
        <v>11290.729500000001</v>
      </c>
      <c r="G6671" s="31"/>
      <c r="H6671" s="31">
        <f>D6671-F6671</f>
        <v>238555.59049999999</v>
      </c>
      <c r="I6671" s="31">
        <f>+I6670+G6671-H6671</f>
        <v>1471873.4215000058</v>
      </c>
      <c r="J6671" s="3" t="s">
        <v>5288</v>
      </c>
      <c r="K6671" s="2">
        <v>5</v>
      </c>
      <c r="L6671" s="2"/>
      <c r="M6671" s="23"/>
      <c r="N6671" s="22"/>
      <c r="O6671" s="21"/>
    </row>
    <row r="6672" spans="1:15" x14ac:dyDescent="0.2">
      <c r="A6672" s="33">
        <v>44399</v>
      </c>
      <c r="B6672" s="34">
        <v>12559986</v>
      </c>
      <c r="C6672" s="8" t="s">
        <v>4993</v>
      </c>
      <c r="D6672" s="31">
        <v>3496</v>
      </c>
      <c r="E6672" s="31"/>
      <c r="F6672" s="31"/>
      <c r="G6672" s="31"/>
      <c r="H6672" s="31">
        <f>D6672-F6672</f>
        <v>3496</v>
      </c>
      <c r="I6672" s="31">
        <f>+I6671+G6672-H6672</f>
        <v>1468377.4215000058</v>
      </c>
      <c r="J6672" s="8" t="s">
        <v>5063</v>
      </c>
      <c r="K6672" s="2"/>
      <c r="L6672" s="2"/>
      <c r="M6672" s="41"/>
      <c r="N6672" s="40"/>
      <c r="O6672" s="39"/>
    </row>
    <row r="6673" spans="1:15" x14ac:dyDescent="0.2">
      <c r="A6673" s="33">
        <v>44399</v>
      </c>
      <c r="B6673" s="34">
        <v>2000010320</v>
      </c>
      <c r="C6673" s="8" t="s">
        <v>2</v>
      </c>
      <c r="D6673" s="31"/>
      <c r="E6673" s="31"/>
      <c r="F6673" s="31">
        <f>E6673*0.05</f>
        <v>0</v>
      </c>
      <c r="G6673" s="31">
        <v>17550</v>
      </c>
      <c r="H6673" s="31">
        <f>D6673-F6673</f>
        <v>0</v>
      </c>
      <c r="I6673" s="31">
        <f>+I6672+G6673-H6673</f>
        <v>1485927.4215000058</v>
      </c>
      <c r="J6673" s="3" t="s">
        <v>2</v>
      </c>
      <c r="K6673" s="2"/>
      <c r="L6673" s="2"/>
      <c r="M6673" s="41"/>
      <c r="N6673" s="40"/>
      <c r="O6673" s="39"/>
    </row>
    <row r="6674" spans="1:15" x14ac:dyDescent="0.2">
      <c r="A6674" s="33">
        <v>44399</v>
      </c>
      <c r="B6674" s="34">
        <v>45240000175</v>
      </c>
      <c r="C6674" s="8" t="s">
        <v>4432</v>
      </c>
      <c r="D6674" s="31"/>
      <c r="E6674" s="31"/>
      <c r="F6674" s="31">
        <f>E6674*0.05</f>
        <v>0</v>
      </c>
      <c r="G6674" s="31">
        <v>6647644.9100000001</v>
      </c>
      <c r="H6674" s="31">
        <f>D6674-F6674</f>
        <v>0</v>
      </c>
      <c r="I6674" s="31">
        <f>+I6673+G6674-H6674</f>
        <v>8133572.3315000059</v>
      </c>
      <c r="J6674" s="3" t="s">
        <v>5287</v>
      </c>
      <c r="K6674" s="2"/>
      <c r="L6674" s="2"/>
      <c r="M6674" s="41"/>
      <c r="N6674" s="40"/>
      <c r="O6674" s="39"/>
    </row>
    <row r="6675" spans="1:15" x14ac:dyDescent="0.2">
      <c r="A6675" s="33">
        <v>44400</v>
      </c>
      <c r="B6675" s="34">
        <v>580010053</v>
      </c>
      <c r="C6675" s="8" t="s">
        <v>2</v>
      </c>
      <c r="D6675" s="31"/>
      <c r="E6675" s="31"/>
      <c r="F6675" s="31">
        <f>E6675*0.05</f>
        <v>0</v>
      </c>
      <c r="G6675" s="31">
        <v>3700</v>
      </c>
      <c r="H6675" s="31">
        <f>D6675-F6675</f>
        <v>0</v>
      </c>
      <c r="I6675" s="31">
        <f>+I6674+G6675-H6675</f>
        <v>8137272.3315000059</v>
      </c>
      <c r="J6675" s="3" t="s">
        <v>2</v>
      </c>
      <c r="K6675" s="2"/>
      <c r="L6675" s="2"/>
      <c r="M6675" s="41"/>
      <c r="N6675" s="40"/>
      <c r="O6675" s="39"/>
    </row>
    <row r="6676" spans="1:15" x14ac:dyDescent="0.2">
      <c r="A6676" s="33">
        <v>44400</v>
      </c>
      <c r="B6676" s="34">
        <v>10147</v>
      </c>
      <c r="C6676" s="8" t="s">
        <v>126</v>
      </c>
      <c r="D6676" s="31">
        <v>7785</v>
      </c>
      <c r="E6676" s="31">
        <v>7785</v>
      </c>
      <c r="F6676" s="31">
        <f>E6676*0.05</f>
        <v>389.25</v>
      </c>
      <c r="G6676" s="31"/>
      <c r="H6676" s="31">
        <f>D6676-F6676</f>
        <v>7395.75</v>
      </c>
      <c r="I6676" s="31">
        <f>+I6675+G6676-H6676</f>
        <v>8129876.5815000059</v>
      </c>
      <c r="J6676" s="8" t="s">
        <v>3676</v>
      </c>
      <c r="K6676" s="2">
        <v>5</v>
      </c>
      <c r="L6676" s="2"/>
      <c r="M6676" s="23"/>
      <c r="N6676" s="22"/>
      <c r="O6676" s="21"/>
    </row>
    <row r="6677" spans="1:15" x14ac:dyDescent="0.2">
      <c r="A6677" s="33">
        <v>44400</v>
      </c>
      <c r="B6677" s="34">
        <v>12573523</v>
      </c>
      <c r="C6677" s="8" t="s">
        <v>2594</v>
      </c>
      <c r="D6677" s="31">
        <v>118910.42</v>
      </c>
      <c r="E6677" s="31">
        <v>117611</v>
      </c>
      <c r="F6677" s="31">
        <f>E6677*0.05</f>
        <v>5880.55</v>
      </c>
      <c r="G6677" s="31"/>
      <c r="H6677" s="31">
        <f>D6677-F6677</f>
        <v>113029.87</v>
      </c>
      <c r="I6677" s="31">
        <f>+I6676+G6677-H6677</f>
        <v>8016846.7115000058</v>
      </c>
      <c r="J6677" s="8" t="s">
        <v>788</v>
      </c>
      <c r="K6677" s="2">
        <v>5</v>
      </c>
      <c r="L6677" s="2"/>
      <c r="M6677" s="47" t="s">
        <v>5286</v>
      </c>
      <c r="N6677" s="22"/>
      <c r="O6677" s="21"/>
    </row>
    <row r="6678" spans="1:15" x14ac:dyDescent="0.2">
      <c r="A6678" s="33">
        <v>44400</v>
      </c>
      <c r="B6678" s="34">
        <v>12573651</v>
      </c>
      <c r="C6678" s="8" t="s">
        <v>120</v>
      </c>
      <c r="D6678" s="31">
        <v>67764.740000000005</v>
      </c>
      <c r="E6678" s="31">
        <v>57427.77</v>
      </c>
      <c r="F6678" s="31">
        <f>E6678*0.05</f>
        <v>2871.3885</v>
      </c>
      <c r="G6678" s="31"/>
      <c r="H6678" s="31">
        <f>D6678-F6678</f>
        <v>64893.351500000004</v>
      </c>
      <c r="I6678" s="31">
        <f>+I6677+G6678-H6678</f>
        <v>7951953.3600000059</v>
      </c>
      <c r="J6678" s="8" t="s">
        <v>273</v>
      </c>
      <c r="K6678" s="2">
        <v>5</v>
      </c>
      <c r="L6678" s="2"/>
      <c r="M6678" s="47" t="s">
        <v>5285</v>
      </c>
      <c r="N6678" s="22"/>
      <c r="O6678" s="21"/>
    </row>
    <row r="6679" spans="1:15" x14ac:dyDescent="0.2">
      <c r="A6679" s="33">
        <v>44400</v>
      </c>
      <c r="B6679" s="34">
        <v>12573849</v>
      </c>
      <c r="C6679" s="8" t="s">
        <v>4734</v>
      </c>
      <c r="D6679" s="31">
        <v>51778</v>
      </c>
      <c r="E6679" s="31">
        <v>49870</v>
      </c>
      <c r="F6679" s="31">
        <f>E6679*0.05</f>
        <v>2493.5</v>
      </c>
      <c r="G6679" s="31"/>
      <c r="H6679" s="31">
        <f>D6679-F6679</f>
        <v>49284.5</v>
      </c>
      <c r="I6679" s="31">
        <f>+I6678+G6679-H6679</f>
        <v>7902668.8600000059</v>
      </c>
      <c r="J6679" s="8" t="s">
        <v>4642</v>
      </c>
      <c r="K6679" s="2">
        <v>5</v>
      </c>
      <c r="L6679" s="2"/>
      <c r="M6679" s="47" t="s">
        <v>5284</v>
      </c>
      <c r="N6679" s="22"/>
      <c r="O6679" s="21"/>
    </row>
    <row r="6680" spans="1:15" x14ac:dyDescent="0.2">
      <c r="A6680" s="33">
        <v>44403</v>
      </c>
      <c r="B6680" s="34">
        <v>12589972</v>
      </c>
      <c r="C6680" s="8" t="s">
        <v>3375</v>
      </c>
      <c r="D6680" s="31">
        <v>172984.51</v>
      </c>
      <c r="E6680" s="31">
        <v>170114.5</v>
      </c>
      <c r="F6680" s="31">
        <f>E6680*0.05</f>
        <v>8505.7250000000004</v>
      </c>
      <c r="G6680" s="31"/>
      <c r="H6680" s="31">
        <f>D6680-F6680</f>
        <v>164478.785</v>
      </c>
      <c r="I6680" s="31">
        <f>+I6679+G6680-H6680</f>
        <v>7738190.0750000058</v>
      </c>
      <c r="J6680" s="8" t="s">
        <v>4642</v>
      </c>
      <c r="K6680" s="2">
        <v>5</v>
      </c>
      <c r="L6680" s="2"/>
      <c r="M6680" s="23" t="s">
        <v>5283</v>
      </c>
      <c r="N6680" s="22"/>
      <c r="O6680" s="21"/>
    </row>
    <row r="6681" spans="1:15" x14ac:dyDescent="0.2">
      <c r="A6681" s="33">
        <v>44403</v>
      </c>
      <c r="B6681" s="34">
        <v>12590022</v>
      </c>
      <c r="C6681" s="8" t="s">
        <v>4146</v>
      </c>
      <c r="D6681" s="31">
        <v>204900</v>
      </c>
      <c r="E6681" s="31">
        <v>204900</v>
      </c>
      <c r="F6681" s="31">
        <f>E6681*0.05</f>
        <v>10245</v>
      </c>
      <c r="G6681" s="31"/>
      <c r="H6681" s="31">
        <f>D6681-F6681</f>
        <v>194655</v>
      </c>
      <c r="I6681" s="31">
        <f>+I6680+G6681-H6681</f>
        <v>7543535.0750000058</v>
      </c>
      <c r="J6681" s="3" t="s">
        <v>48</v>
      </c>
      <c r="K6681" s="2">
        <v>5</v>
      </c>
      <c r="L6681" s="2"/>
      <c r="M6681" s="23" t="s">
        <v>5282</v>
      </c>
      <c r="N6681" s="22"/>
      <c r="O6681" s="21"/>
    </row>
    <row r="6682" spans="1:15" x14ac:dyDescent="0.2">
      <c r="A6682" s="33">
        <v>44403</v>
      </c>
      <c r="B6682" s="34">
        <v>12590065</v>
      </c>
      <c r="C6682" s="8" t="s">
        <v>74</v>
      </c>
      <c r="D6682" s="31">
        <v>196988.5</v>
      </c>
      <c r="E6682" s="31">
        <v>187300</v>
      </c>
      <c r="F6682" s="31">
        <f>E6682*0.05</f>
        <v>9365</v>
      </c>
      <c r="G6682" s="31"/>
      <c r="H6682" s="31">
        <f>D6682-F6682</f>
        <v>187623.5</v>
      </c>
      <c r="I6682" s="31">
        <f>+I6681+G6682-H6682</f>
        <v>7355911.5750000058</v>
      </c>
      <c r="J6682" s="8" t="s">
        <v>4642</v>
      </c>
      <c r="K6682" s="2">
        <v>5</v>
      </c>
      <c r="L6682" s="2"/>
      <c r="M6682" s="23" t="s">
        <v>5281</v>
      </c>
      <c r="N6682" s="22"/>
      <c r="O6682" s="21"/>
    </row>
    <row r="6683" spans="1:15" x14ac:dyDescent="0.2">
      <c r="A6683" s="33">
        <v>44403</v>
      </c>
      <c r="B6683" s="34">
        <v>12590249</v>
      </c>
      <c r="C6683" s="8" t="s">
        <v>5280</v>
      </c>
      <c r="D6683" s="31">
        <v>150650</v>
      </c>
      <c r="E6683" s="31">
        <v>150650</v>
      </c>
      <c r="F6683" s="31">
        <f>E6683*0.05</f>
        <v>7532.5</v>
      </c>
      <c r="G6683" s="31"/>
      <c r="H6683" s="31">
        <f>D6683-F6683</f>
        <v>143117.5</v>
      </c>
      <c r="I6683" s="31">
        <f>+I6682+G6683-H6683</f>
        <v>7212794.0750000058</v>
      </c>
      <c r="J6683" s="8" t="s">
        <v>4642</v>
      </c>
      <c r="K6683" s="2">
        <v>5</v>
      </c>
      <c r="L6683" s="2"/>
      <c r="M6683" s="23" t="s">
        <v>5279</v>
      </c>
      <c r="N6683" s="22"/>
      <c r="O6683" s="21"/>
    </row>
    <row r="6684" spans="1:15" x14ac:dyDescent="0.2">
      <c r="A6684" s="33">
        <v>44403</v>
      </c>
      <c r="B6684" s="34">
        <v>12590311</v>
      </c>
      <c r="C6684" s="8" t="s">
        <v>5252</v>
      </c>
      <c r="D6684" s="31">
        <v>14160</v>
      </c>
      <c r="E6684" s="31">
        <v>12000</v>
      </c>
      <c r="F6684" s="31">
        <f>E6684*0.05</f>
        <v>600</v>
      </c>
      <c r="G6684" s="31"/>
      <c r="H6684" s="31">
        <f>D6684-F6684</f>
        <v>13560</v>
      </c>
      <c r="I6684" s="31">
        <f>+I6683+G6684-H6684</f>
        <v>7199234.0750000058</v>
      </c>
      <c r="J6684" s="3" t="s">
        <v>5278</v>
      </c>
      <c r="K6684" s="2"/>
      <c r="L6684" s="2"/>
      <c r="M6684" s="23" t="s">
        <v>5277</v>
      </c>
      <c r="N6684" s="22"/>
      <c r="O6684" s="21"/>
    </row>
    <row r="6685" spans="1:15" x14ac:dyDescent="0.2">
      <c r="A6685" s="33">
        <v>44403</v>
      </c>
      <c r="B6685" s="34">
        <v>12590342</v>
      </c>
      <c r="C6685" s="8" t="s">
        <v>3013</v>
      </c>
      <c r="D6685" s="31">
        <v>69786.600000000006</v>
      </c>
      <c r="E6685" s="31">
        <v>69786.600000000006</v>
      </c>
      <c r="F6685" s="31">
        <f>E6685*0.05</f>
        <v>3489.3300000000004</v>
      </c>
      <c r="G6685" s="31"/>
      <c r="H6685" s="31">
        <f>D6685-F6685</f>
        <v>66297.27</v>
      </c>
      <c r="I6685" s="31">
        <f>+I6684+G6685-H6685</f>
        <v>7132936.8050000062</v>
      </c>
      <c r="J6685" s="3" t="s">
        <v>22</v>
      </c>
      <c r="K6685" s="2">
        <v>5</v>
      </c>
      <c r="L6685" s="2"/>
      <c r="M6685" s="23" t="s">
        <v>5276</v>
      </c>
      <c r="N6685" s="22"/>
      <c r="O6685" s="21"/>
    </row>
    <row r="6686" spans="1:15" x14ac:dyDescent="0.2">
      <c r="A6686" s="33">
        <v>44403</v>
      </c>
      <c r="B6686" s="34">
        <v>12590411</v>
      </c>
      <c r="C6686" s="8" t="s">
        <v>1450</v>
      </c>
      <c r="D6686" s="31">
        <v>29098.73</v>
      </c>
      <c r="E6686" s="31">
        <v>22498.42</v>
      </c>
      <c r="F6686" s="31">
        <f>E6686*0.05</f>
        <v>1124.921</v>
      </c>
      <c r="G6686" s="31"/>
      <c r="H6686" s="31">
        <f>D6686-F6686</f>
        <v>27973.809000000001</v>
      </c>
      <c r="I6686" s="31">
        <f>+I6685+G6686-H6686</f>
        <v>7104962.9960000059</v>
      </c>
      <c r="J6686" s="3" t="s">
        <v>5275</v>
      </c>
      <c r="K6686" s="2">
        <v>5</v>
      </c>
      <c r="L6686" s="2"/>
      <c r="M6686" s="23" t="s">
        <v>5274</v>
      </c>
      <c r="N6686" s="22"/>
      <c r="O6686" s="21"/>
    </row>
    <row r="6687" spans="1:15" x14ac:dyDescent="0.2">
      <c r="A6687" s="33">
        <v>44403</v>
      </c>
      <c r="B6687" s="34">
        <v>12590487</v>
      </c>
      <c r="C6687" s="8" t="s">
        <v>4191</v>
      </c>
      <c r="D6687" s="31">
        <v>10340.85</v>
      </c>
      <c r="E6687" s="31"/>
      <c r="F6687" s="31">
        <f>E6687*0.05</f>
        <v>0</v>
      </c>
      <c r="G6687" s="31"/>
      <c r="H6687" s="31">
        <f>D6687-F6687</f>
        <v>10340.85</v>
      </c>
      <c r="I6687" s="31">
        <f>+I6686+G6687-H6687</f>
        <v>7094622.1460000062</v>
      </c>
      <c r="J6687" s="3" t="s">
        <v>5273</v>
      </c>
      <c r="K6687" s="2">
        <v>5</v>
      </c>
      <c r="L6687" s="2"/>
      <c r="M6687" s="23" t="s">
        <v>5272</v>
      </c>
      <c r="N6687" s="22"/>
      <c r="O6687" s="21"/>
    </row>
    <row r="6688" spans="1:15" x14ac:dyDescent="0.2">
      <c r="A6688" s="33">
        <v>44403</v>
      </c>
      <c r="B6688" s="34">
        <v>12590544</v>
      </c>
      <c r="C6688" s="8" t="s">
        <v>1634</v>
      </c>
      <c r="D6688" s="31">
        <v>7399</v>
      </c>
      <c r="E6688" s="31">
        <v>7399</v>
      </c>
      <c r="F6688" s="31">
        <f>E6688*0.05</f>
        <v>369.95000000000005</v>
      </c>
      <c r="G6688" s="31"/>
      <c r="H6688" s="31">
        <f>D6688-F6688</f>
        <v>7029.05</v>
      </c>
      <c r="I6688" s="31">
        <f>+I6687+G6688-H6688</f>
        <v>7087593.0960000064</v>
      </c>
      <c r="J6688" s="3" t="s">
        <v>2262</v>
      </c>
      <c r="K6688" s="2">
        <v>5</v>
      </c>
      <c r="L6688" s="2"/>
      <c r="M6688" s="23"/>
      <c r="N6688" s="22"/>
      <c r="O6688" s="21"/>
    </row>
    <row r="6689" spans="1:15" x14ac:dyDescent="0.2">
      <c r="A6689" s="33">
        <v>44403</v>
      </c>
      <c r="B6689" s="34">
        <v>3580010446</v>
      </c>
      <c r="C6689" s="8" t="s">
        <v>2</v>
      </c>
      <c r="D6689" s="31"/>
      <c r="E6689" s="31"/>
      <c r="F6689" s="31"/>
      <c r="G6689" s="31">
        <v>4200</v>
      </c>
      <c r="H6689" s="31">
        <f>D6689-F6689</f>
        <v>0</v>
      </c>
      <c r="I6689" s="31">
        <f>+I6688+G6689-H6689</f>
        <v>7091793.0960000064</v>
      </c>
      <c r="J6689" s="3" t="s">
        <v>2</v>
      </c>
      <c r="K6689" s="2"/>
      <c r="L6689" s="2"/>
      <c r="M6689" s="41"/>
      <c r="N6689" s="40"/>
      <c r="O6689" s="39"/>
    </row>
    <row r="6690" spans="1:15" x14ac:dyDescent="0.2">
      <c r="A6690" s="33">
        <v>44403</v>
      </c>
      <c r="B6690" s="34">
        <v>12593820</v>
      </c>
      <c r="C6690" s="8" t="s">
        <v>821</v>
      </c>
      <c r="D6690" s="31">
        <v>336956.4</v>
      </c>
      <c r="E6690" s="31">
        <v>334872.68</v>
      </c>
      <c r="F6690" s="31">
        <f>E6690*0.05</f>
        <v>16743.634000000002</v>
      </c>
      <c r="G6690" s="31"/>
      <c r="H6690" s="31">
        <f>D6690-F6690</f>
        <v>320212.766</v>
      </c>
      <c r="I6690" s="31">
        <f>+I6689+G6690-H6690</f>
        <v>6771580.3300000066</v>
      </c>
      <c r="J6690" s="3" t="s">
        <v>788</v>
      </c>
      <c r="K6690" s="2">
        <v>5</v>
      </c>
      <c r="L6690" s="2"/>
      <c r="M6690" s="23" t="s">
        <v>5271</v>
      </c>
      <c r="N6690" s="22"/>
      <c r="O6690" s="21"/>
    </row>
    <row r="6691" spans="1:15" x14ac:dyDescent="0.2">
      <c r="A6691" s="33">
        <v>44403</v>
      </c>
      <c r="B6691" s="34">
        <v>12594405</v>
      </c>
      <c r="C6691" s="8" t="s">
        <v>216</v>
      </c>
      <c r="D6691" s="31">
        <v>95700</v>
      </c>
      <c r="E6691" s="31">
        <v>95700</v>
      </c>
      <c r="F6691" s="31">
        <f>E6691*0.05</f>
        <v>4785</v>
      </c>
      <c r="G6691" s="31"/>
      <c r="H6691" s="31">
        <f>D6691-F6691</f>
        <v>90915</v>
      </c>
      <c r="I6691" s="31">
        <f>+I6690+G6691-H6691</f>
        <v>6680665.3300000066</v>
      </c>
      <c r="J6691" s="3" t="s">
        <v>788</v>
      </c>
      <c r="K6691" s="2">
        <v>5</v>
      </c>
      <c r="L6691" s="2"/>
      <c r="M6691" s="23" t="s">
        <v>5270</v>
      </c>
      <c r="N6691" s="22"/>
      <c r="O6691" s="21"/>
    </row>
    <row r="6692" spans="1:15" x14ac:dyDescent="0.2">
      <c r="A6692" s="33">
        <v>44403</v>
      </c>
      <c r="B6692" s="34">
        <v>12597921</v>
      </c>
      <c r="C6692" s="8" t="s">
        <v>2224</v>
      </c>
      <c r="D6692" s="31">
        <v>105000</v>
      </c>
      <c r="E6692" s="31">
        <v>105000</v>
      </c>
      <c r="F6692" s="31">
        <f>E6692*0.05</f>
        <v>5250</v>
      </c>
      <c r="G6692" s="31"/>
      <c r="H6692" s="31">
        <f>D6692-F6692</f>
        <v>99750</v>
      </c>
      <c r="I6692" s="31">
        <f>+I6691+G6692-H6692</f>
        <v>6580915.3300000066</v>
      </c>
      <c r="J6692" s="3" t="s">
        <v>3611</v>
      </c>
      <c r="K6692" s="2">
        <v>5</v>
      </c>
      <c r="L6692" s="2"/>
      <c r="M6692" s="23" t="s">
        <v>5269</v>
      </c>
      <c r="N6692" s="22"/>
      <c r="O6692" s="21"/>
    </row>
    <row r="6693" spans="1:15" x14ac:dyDescent="0.2">
      <c r="A6693" s="33">
        <v>44403</v>
      </c>
      <c r="B6693" s="34">
        <v>12594609</v>
      </c>
      <c r="C6693" s="8" t="s">
        <v>71</v>
      </c>
      <c r="D6693" s="31">
        <v>324659.31</v>
      </c>
      <c r="E6693" s="31">
        <v>324077.84000000003</v>
      </c>
      <c r="F6693" s="31">
        <f>E6693*0.05</f>
        <v>16203.892000000002</v>
      </c>
      <c r="G6693" s="31"/>
      <c r="H6693" s="31">
        <f>D6693-F6693</f>
        <v>308455.41800000001</v>
      </c>
      <c r="I6693" s="31">
        <f>+I6692+G6693-H6693</f>
        <v>6272459.912000007</v>
      </c>
      <c r="J6693" s="3" t="s">
        <v>4615</v>
      </c>
      <c r="K6693" s="2">
        <v>5</v>
      </c>
      <c r="L6693" s="2"/>
      <c r="M6693" s="23" t="s">
        <v>5268</v>
      </c>
      <c r="N6693" s="22"/>
      <c r="O6693" s="21"/>
    </row>
    <row r="6694" spans="1:15" x14ac:dyDescent="0.2">
      <c r="A6694" s="33">
        <v>44403</v>
      </c>
      <c r="B6694" s="34">
        <v>12597998</v>
      </c>
      <c r="C6694" s="8" t="s">
        <v>582</v>
      </c>
      <c r="D6694" s="31">
        <v>110678</v>
      </c>
      <c r="E6694" s="31">
        <v>93824.23</v>
      </c>
      <c r="F6694" s="31">
        <f>E6694*0.05</f>
        <v>4691.2115000000003</v>
      </c>
      <c r="G6694" s="31"/>
      <c r="H6694" s="31">
        <f>D6694-F6694</f>
        <v>105986.7885</v>
      </c>
      <c r="I6694" s="31">
        <f>+I6693+G6694-H6694</f>
        <v>6166473.1235000072</v>
      </c>
      <c r="J6694" s="3" t="s">
        <v>5267</v>
      </c>
      <c r="K6694" s="2">
        <v>5</v>
      </c>
      <c r="L6694" s="2"/>
      <c r="M6694" s="47" t="s">
        <v>5266</v>
      </c>
      <c r="N6694" s="22"/>
      <c r="O6694" s="21"/>
    </row>
    <row r="6695" spans="1:15" x14ac:dyDescent="0.2">
      <c r="A6695" s="33">
        <v>44403</v>
      </c>
      <c r="B6695" s="34">
        <v>12598127</v>
      </c>
      <c r="C6695" s="8" t="s">
        <v>26</v>
      </c>
      <c r="D6695" s="31">
        <v>96403.56</v>
      </c>
      <c r="E6695" s="31">
        <v>90051.32</v>
      </c>
      <c r="F6695" s="31">
        <f>E6695*0.05</f>
        <v>4502.5660000000007</v>
      </c>
      <c r="G6695" s="31"/>
      <c r="H6695" s="31">
        <f>D6695-F6695</f>
        <v>91900.993999999992</v>
      </c>
      <c r="I6695" s="31">
        <f>+I6694+G6695-H6695</f>
        <v>6074572.1295000073</v>
      </c>
      <c r="J6695" s="8" t="s">
        <v>4960</v>
      </c>
      <c r="K6695" s="2">
        <v>5</v>
      </c>
      <c r="L6695" s="2"/>
      <c r="M6695" s="47" t="s">
        <v>5265</v>
      </c>
      <c r="N6695" s="22"/>
      <c r="O6695" s="21"/>
    </row>
    <row r="6696" spans="1:15" x14ac:dyDescent="0.2">
      <c r="A6696" s="33">
        <v>44403</v>
      </c>
      <c r="B6696" s="34">
        <v>12598257</v>
      </c>
      <c r="C6696" s="8" t="s">
        <v>1443</v>
      </c>
      <c r="D6696" s="31">
        <v>180000</v>
      </c>
      <c r="E6696" s="31">
        <v>180000</v>
      </c>
      <c r="F6696" s="31">
        <f>E6696*0.05</f>
        <v>9000</v>
      </c>
      <c r="G6696" s="31"/>
      <c r="H6696" s="31">
        <f>D6696-F6696</f>
        <v>171000</v>
      </c>
      <c r="I6696" s="31">
        <f>+I6695+G6696-H6696</f>
        <v>5903572.1295000073</v>
      </c>
      <c r="J6696" s="8" t="s">
        <v>4412</v>
      </c>
      <c r="K6696" s="2">
        <v>5</v>
      </c>
      <c r="L6696" s="2"/>
      <c r="M6696" s="47" t="s">
        <v>5264</v>
      </c>
      <c r="N6696" s="22"/>
      <c r="O6696" s="21"/>
    </row>
    <row r="6697" spans="1:15" x14ac:dyDescent="0.2">
      <c r="A6697" s="33">
        <v>44403</v>
      </c>
      <c r="B6697" s="34">
        <v>12598845</v>
      </c>
      <c r="C6697" s="8" t="s">
        <v>5263</v>
      </c>
      <c r="D6697" s="31">
        <v>63826.5</v>
      </c>
      <c r="E6697" s="31">
        <v>63826.5</v>
      </c>
      <c r="F6697" s="31">
        <v>3191.3099999900001</v>
      </c>
      <c r="G6697" s="31"/>
      <c r="H6697" s="31">
        <f>D6697-F6697</f>
        <v>60635.190000009999</v>
      </c>
      <c r="I6697" s="31">
        <f>+I6696+G6697-H6697</f>
        <v>5842936.9394999975</v>
      </c>
      <c r="J6697" s="8" t="s">
        <v>48</v>
      </c>
      <c r="K6697" s="2">
        <v>5</v>
      </c>
      <c r="L6697" s="2"/>
      <c r="M6697" s="47" t="s">
        <v>5262</v>
      </c>
      <c r="N6697" s="22"/>
      <c r="O6697" s="21"/>
    </row>
    <row r="6698" spans="1:15" x14ac:dyDescent="0.2">
      <c r="A6698" s="33">
        <v>44403</v>
      </c>
      <c r="B6698" s="34">
        <v>45240000019</v>
      </c>
      <c r="C6698" s="8" t="s">
        <v>4030</v>
      </c>
      <c r="D6698" s="31">
        <v>221092</v>
      </c>
      <c r="E6698" s="31"/>
      <c r="F6698" s="31">
        <f>E6698*0.05</f>
        <v>0</v>
      </c>
      <c r="G6698" s="31"/>
      <c r="H6698" s="31">
        <f>D6698-F6698</f>
        <v>221092</v>
      </c>
      <c r="I6698" s="31">
        <f>+I6697+G6698-H6698</f>
        <v>5621844.9394999975</v>
      </c>
      <c r="J6698" s="3" t="s">
        <v>5261</v>
      </c>
      <c r="K6698" s="2"/>
      <c r="L6698" s="2"/>
      <c r="M6698" s="23"/>
      <c r="N6698" s="22"/>
      <c r="O6698" s="21"/>
    </row>
    <row r="6699" spans="1:15" x14ac:dyDescent="0.2">
      <c r="A6699" s="33">
        <v>44404</v>
      </c>
      <c r="B6699" s="34">
        <v>3580100200</v>
      </c>
      <c r="C6699" s="8" t="s">
        <v>2</v>
      </c>
      <c r="D6699" s="31"/>
      <c r="E6699" s="31"/>
      <c r="F6699" s="31"/>
      <c r="G6699" s="31">
        <v>1400</v>
      </c>
      <c r="H6699" s="31">
        <f>D6699-F6699</f>
        <v>0</v>
      </c>
      <c r="I6699" s="31">
        <f>+I6698+G6699-H6699</f>
        <v>5623244.9394999975</v>
      </c>
      <c r="J6699" s="3" t="s">
        <v>2</v>
      </c>
      <c r="K6699" s="2"/>
      <c r="L6699" s="2"/>
      <c r="M6699" s="41"/>
      <c r="N6699" s="40"/>
      <c r="O6699" s="39"/>
    </row>
    <row r="6700" spans="1:15" x14ac:dyDescent="0.2">
      <c r="A6700" s="33">
        <v>44404</v>
      </c>
      <c r="B6700" s="34">
        <v>12610053</v>
      </c>
      <c r="C6700" s="8" t="s">
        <v>4444</v>
      </c>
      <c r="D6700" s="31">
        <v>224740</v>
      </c>
      <c r="E6700" s="31">
        <v>224740</v>
      </c>
      <c r="F6700" s="31">
        <f>E6700*0.05</f>
        <v>11237</v>
      </c>
      <c r="G6700" s="31"/>
      <c r="H6700" s="31">
        <f>D6700-F6700</f>
        <v>213503</v>
      </c>
      <c r="I6700" s="31">
        <f>+I6699+G6700-H6700</f>
        <v>5409741.9394999975</v>
      </c>
      <c r="J6700" s="3" t="s">
        <v>48</v>
      </c>
      <c r="K6700" s="2">
        <v>5</v>
      </c>
      <c r="L6700" s="2"/>
      <c r="M6700" s="23" t="s">
        <v>5260</v>
      </c>
      <c r="N6700" s="22"/>
      <c r="O6700" s="21"/>
    </row>
    <row r="6701" spans="1:15" x14ac:dyDescent="0.2">
      <c r="A6701" s="33">
        <v>44404</v>
      </c>
      <c r="B6701" s="34">
        <v>12611826</v>
      </c>
      <c r="C6701" s="8" t="s">
        <v>5259</v>
      </c>
      <c r="D6701" s="31">
        <v>170660.75</v>
      </c>
      <c r="E6701" s="31">
        <v>170660.75</v>
      </c>
      <c r="F6701" s="31">
        <f>E6701*0.05</f>
        <v>8533.0375000000004</v>
      </c>
      <c r="G6701" s="31"/>
      <c r="H6701" s="31">
        <f>D6701-F6701</f>
        <v>162127.71249999999</v>
      </c>
      <c r="I6701" s="31">
        <f>+I6700+G6701-H6701</f>
        <v>5247614.2269999972</v>
      </c>
      <c r="J6701" s="3" t="s">
        <v>48</v>
      </c>
      <c r="K6701" s="2">
        <v>5</v>
      </c>
      <c r="L6701" s="2"/>
      <c r="M6701" s="23" t="s">
        <v>5258</v>
      </c>
      <c r="N6701" s="22"/>
      <c r="O6701" s="21"/>
    </row>
    <row r="6702" spans="1:15" x14ac:dyDescent="0.2">
      <c r="A6702" s="33">
        <v>44404</v>
      </c>
      <c r="B6702" s="34">
        <v>45240000112</v>
      </c>
      <c r="C6702" s="8" t="s">
        <v>5115</v>
      </c>
      <c r="D6702" s="31"/>
      <c r="E6702" s="31"/>
      <c r="F6702" s="31">
        <f>E6702*0.05</f>
        <v>0</v>
      </c>
      <c r="G6702" s="31">
        <v>15000</v>
      </c>
      <c r="H6702" s="31">
        <f>D6702-F6702</f>
        <v>0</v>
      </c>
      <c r="I6702" s="31">
        <f>+I6701+G6702-H6702</f>
        <v>5262614.2269999972</v>
      </c>
      <c r="J6702" s="3" t="s">
        <v>5247</v>
      </c>
      <c r="K6702" s="2">
        <v>5</v>
      </c>
      <c r="L6702" s="2"/>
      <c r="M6702" s="41"/>
      <c r="N6702" s="40"/>
      <c r="O6702" s="39"/>
    </row>
    <row r="6703" spans="1:15" x14ac:dyDescent="0.2">
      <c r="A6703" s="33">
        <v>44405</v>
      </c>
      <c r="B6703" s="34">
        <v>10148</v>
      </c>
      <c r="C6703" s="8" t="s">
        <v>5257</v>
      </c>
      <c r="D6703" s="31">
        <v>1000</v>
      </c>
      <c r="E6703" s="31">
        <v>1000</v>
      </c>
      <c r="F6703" s="31">
        <f>E6703*0.05</f>
        <v>50</v>
      </c>
      <c r="G6703" s="31"/>
      <c r="H6703" s="65">
        <f>D6703-F6703</f>
        <v>950</v>
      </c>
      <c r="I6703" s="31">
        <f>+I6702+G6703-H6703</f>
        <v>5261664.2269999972</v>
      </c>
      <c r="J6703" s="3" t="s">
        <v>5256</v>
      </c>
      <c r="K6703" s="2">
        <v>5</v>
      </c>
      <c r="L6703" s="2"/>
      <c r="M6703" s="23" t="s">
        <v>5255</v>
      </c>
      <c r="N6703" s="22"/>
      <c r="O6703" s="21"/>
    </row>
    <row r="6704" spans="1:15" x14ac:dyDescent="0.2">
      <c r="A6704" s="33">
        <v>44405</v>
      </c>
      <c r="B6704" s="34">
        <v>10149</v>
      </c>
      <c r="C6704" s="8" t="s">
        <v>948</v>
      </c>
      <c r="D6704" s="31">
        <v>1670</v>
      </c>
      <c r="E6704" s="31">
        <v>1670</v>
      </c>
      <c r="F6704" s="31">
        <f>E6704*0.1</f>
        <v>167</v>
      </c>
      <c r="G6704" s="31"/>
      <c r="H6704" s="31">
        <f>D6704-F6704</f>
        <v>1503</v>
      </c>
      <c r="I6704" s="31">
        <f>+I6703+G6704-H6704</f>
        <v>5260161.2269999972</v>
      </c>
      <c r="J6704" s="3" t="s">
        <v>5254</v>
      </c>
      <c r="K6704" s="2">
        <v>5</v>
      </c>
      <c r="L6704" s="2"/>
      <c r="M6704" s="23" t="s">
        <v>5253</v>
      </c>
      <c r="N6704" s="22"/>
      <c r="O6704" s="21"/>
    </row>
    <row r="6705" spans="1:15" x14ac:dyDescent="0.2">
      <c r="A6705" s="33">
        <v>44405</v>
      </c>
      <c r="B6705" s="34">
        <v>3580040133</v>
      </c>
      <c r="C6705" s="8" t="s">
        <v>2</v>
      </c>
      <c r="D6705" s="31"/>
      <c r="E6705" s="31"/>
      <c r="F6705" s="31"/>
      <c r="G6705" s="31">
        <v>1200</v>
      </c>
      <c r="H6705" s="31">
        <f>D6705-F6705</f>
        <v>0</v>
      </c>
      <c r="I6705" s="31">
        <f>+I6704+G6705-H6705</f>
        <v>5261361.2269999972</v>
      </c>
      <c r="J6705" s="3" t="s">
        <v>5247</v>
      </c>
      <c r="K6705" s="2"/>
      <c r="L6705" s="2"/>
      <c r="M6705" s="41"/>
      <c r="N6705" s="40"/>
      <c r="O6705" s="39"/>
    </row>
    <row r="6706" spans="1:15" x14ac:dyDescent="0.2">
      <c r="A6706" s="33">
        <v>44405</v>
      </c>
      <c r="B6706" s="34">
        <v>12625118</v>
      </c>
      <c r="C6706" s="8" t="s">
        <v>5252</v>
      </c>
      <c r="D6706" s="31">
        <v>143488</v>
      </c>
      <c r="E6706" s="31">
        <v>121600</v>
      </c>
      <c r="F6706" s="31">
        <f>E6706*0.05</f>
        <v>6080</v>
      </c>
      <c r="G6706" s="31"/>
      <c r="H6706" s="31">
        <f>D6706-F6706</f>
        <v>137408</v>
      </c>
      <c r="I6706" s="31">
        <f>+I6705+G6706-H6706</f>
        <v>5123953.2269999972</v>
      </c>
      <c r="J6706" s="3" t="s">
        <v>5251</v>
      </c>
      <c r="K6706" s="2">
        <v>5</v>
      </c>
      <c r="L6706" s="2"/>
      <c r="M6706" s="23" t="s">
        <v>5026</v>
      </c>
      <c r="N6706" s="22"/>
      <c r="O6706" s="21"/>
    </row>
    <row r="6707" spans="1:15" x14ac:dyDescent="0.2">
      <c r="A6707" s="33">
        <v>44406</v>
      </c>
      <c r="B6707" s="34">
        <v>12625373</v>
      </c>
      <c r="C6707" s="8" t="s">
        <v>5250</v>
      </c>
      <c r="D6707" s="31">
        <v>395300</v>
      </c>
      <c r="E6707" s="31">
        <v>335000</v>
      </c>
      <c r="F6707" s="31">
        <f>E6707*0.05</f>
        <v>16750</v>
      </c>
      <c r="G6707" s="31"/>
      <c r="H6707" s="31">
        <f>D6707-F6707</f>
        <v>378550</v>
      </c>
      <c r="I6707" s="31">
        <f>+I6706+G6707-H6707</f>
        <v>4745403.2269999972</v>
      </c>
      <c r="J6707" s="3" t="s">
        <v>5249</v>
      </c>
      <c r="K6707" s="2">
        <v>5</v>
      </c>
      <c r="L6707" s="2"/>
      <c r="M6707" s="23" t="s">
        <v>5248</v>
      </c>
      <c r="N6707" s="22"/>
      <c r="O6707" s="21"/>
    </row>
    <row r="6708" spans="1:15" x14ac:dyDescent="0.2">
      <c r="A6708" s="33">
        <v>44406</v>
      </c>
      <c r="B6708" s="34">
        <v>3580010073</v>
      </c>
      <c r="C6708" s="8" t="s">
        <v>2</v>
      </c>
      <c r="D6708" s="31"/>
      <c r="E6708" s="31"/>
      <c r="F6708" s="31"/>
      <c r="G6708" s="31">
        <v>9700</v>
      </c>
      <c r="H6708" s="31">
        <f>D6708-F6708</f>
        <v>0</v>
      </c>
      <c r="I6708" s="31">
        <f>+I6707+G6708-H6708</f>
        <v>4755103.2269999972</v>
      </c>
      <c r="J6708" s="3" t="s">
        <v>5247</v>
      </c>
      <c r="K6708" s="2"/>
      <c r="L6708" s="2"/>
      <c r="M6708" s="41"/>
      <c r="N6708" s="40"/>
      <c r="O6708" s="39"/>
    </row>
    <row r="6709" spans="1:15" x14ac:dyDescent="0.2">
      <c r="A6709" s="33">
        <v>44406</v>
      </c>
      <c r="B6709" s="34">
        <v>12633858</v>
      </c>
      <c r="C6709" s="8" t="s">
        <v>5246</v>
      </c>
      <c r="D6709" s="31">
        <v>119817.2</v>
      </c>
      <c r="E6709" s="31">
        <v>101540</v>
      </c>
      <c r="F6709" s="31">
        <f>E6709*0.05</f>
        <v>5077</v>
      </c>
      <c r="G6709" s="31"/>
      <c r="H6709" s="31">
        <f>D6709-F6709</f>
        <v>114740.2</v>
      </c>
      <c r="I6709" s="31">
        <f>+I6708+G6709-H6709</f>
        <v>4640363.026999997</v>
      </c>
      <c r="J6709" s="3" t="s">
        <v>5245</v>
      </c>
      <c r="K6709" s="2">
        <v>5</v>
      </c>
      <c r="L6709" s="2"/>
      <c r="M6709" s="23"/>
      <c r="N6709" s="22"/>
      <c r="O6709" s="21"/>
    </row>
    <row r="6710" spans="1:15" x14ac:dyDescent="0.2">
      <c r="A6710" s="33">
        <v>44406</v>
      </c>
      <c r="B6710" s="34">
        <v>12634477</v>
      </c>
      <c r="C6710" s="8" t="s">
        <v>4887</v>
      </c>
      <c r="D6710" s="31">
        <v>5200</v>
      </c>
      <c r="E6710" s="31"/>
      <c r="F6710" s="31">
        <f>E6710*0.05</f>
        <v>0</v>
      </c>
      <c r="G6710" s="31"/>
      <c r="H6710" s="31">
        <f>D6710-F6710</f>
        <v>5200</v>
      </c>
      <c r="I6710" s="31">
        <f>+I6709+G6710-H6710</f>
        <v>4635163.026999997</v>
      </c>
      <c r="J6710" s="3" t="s">
        <v>4588</v>
      </c>
      <c r="K6710" s="2"/>
      <c r="L6710" s="2"/>
      <c r="M6710" s="23"/>
      <c r="N6710" s="22"/>
      <c r="O6710" s="21"/>
    </row>
    <row r="6711" spans="1:15" x14ac:dyDescent="0.2">
      <c r="A6711" s="33">
        <v>44406</v>
      </c>
      <c r="B6711" s="34">
        <v>12634620</v>
      </c>
      <c r="C6711" s="8" t="s">
        <v>4135</v>
      </c>
      <c r="D6711" s="31">
        <v>7275</v>
      </c>
      <c r="E6711" s="31"/>
      <c r="F6711" s="31">
        <f>E6711*0.05</f>
        <v>0</v>
      </c>
      <c r="G6711" s="31"/>
      <c r="H6711" s="31">
        <f>D6711-F6711</f>
        <v>7275</v>
      </c>
      <c r="I6711" s="31">
        <f>+I6710+G6711-H6711</f>
        <v>4627888.026999997</v>
      </c>
      <c r="J6711" s="3" t="s">
        <v>5244</v>
      </c>
      <c r="K6711" s="2"/>
      <c r="L6711" s="2"/>
      <c r="M6711" s="23"/>
      <c r="N6711" s="22"/>
      <c r="O6711" s="21"/>
    </row>
    <row r="6712" spans="1:15" x14ac:dyDescent="0.2">
      <c r="A6712" s="33">
        <v>44406</v>
      </c>
      <c r="B6712" s="34">
        <v>45240000014</v>
      </c>
      <c r="C6712" s="8" t="s">
        <v>3253</v>
      </c>
      <c r="D6712" s="31">
        <v>43400</v>
      </c>
      <c r="E6712" s="31"/>
      <c r="F6712" s="31">
        <f>E6712*0.05</f>
        <v>0</v>
      </c>
      <c r="G6712" s="31"/>
      <c r="H6712" s="31">
        <f>D6712-F6712</f>
        <v>43400</v>
      </c>
      <c r="I6712" s="31">
        <f>+I6711+G6712-H6712</f>
        <v>4584488.026999997</v>
      </c>
      <c r="J6712" s="3" t="s">
        <v>5242</v>
      </c>
      <c r="K6712" s="2"/>
      <c r="L6712" s="2"/>
      <c r="M6712" s="23"/>
      <c r="N6712" s="22"/>
      <c r="O6712" s="21"/>
    </row>
    <row r="6713" spans="1:15" x14ac:dyDescent="0.2">
      <c r="A6713" s="33">
        <v>44406</v>
      </c>
      <c r="B6713" s="34">
        <v>10150</v>
      </c>
      <c r="C6713" s="8" t="s">
        <v>5243</v>
      </c>
      <c r="D6713" s="31">
        <v>1750</v>
      </c>
      <c r="E6713" s="31"/>
      <c r="F6713" s="31">
        <f>E6713*0.05</f>
        <v>0</v>
      </c>
      <c r="G6713" s="31"/>
      <c r="H6713" s="65">
        <f>D6713-F6713</f>
        <v>1750</v>
      </c>
      <c r="I6713" s="31">
        <f>+I6712+G6713-H6713</f>
        <v>4582738.026999997</v>
      </c>
      <c r="J6713" s="3" t="s">
        <v>5242</v>
      </c>
      <c r="K6713" s="2"/>
      <c r="L6713" s="2"/>
      <c r="M6713" s="23"/>
      <c r="N6713" s="22"/>
      <c r="O6713" s="21"/>
    </row>
    <row r="6714" spans="1:15" x14ac:dyDescent="0.2">
      <c r="A6714" s="33">
        <v>44406</v>
      </c>
      <c r="B6714" s="34">
        <v>10151</v>
      </c>
      <c r="C6714" s="8" t="s">
        <v>5214</v>
      </c>
      <c r="D6714" s="31">
        <v>2950</v>
      </c>
      <c r="E6714" s="31"/>
      <c r="F6714" s="31">
        <f>E6714*0.05</f>
        <v>0</v>
      </c>
      <c r="G6714" s="31"/>
      <c r="H6714" s="31">
        <f>D6714-F6714</f>
        <v>2950</v>
      </c>
      <c r="I6714" s="31">
        <f>+I6713+G6714-H6714</f>
        <v>4579788.026999997</v>
      </c>
      <c r="J6714" s="3" t="s">
        <v>5242</v>
      </c>
      <c r="K6714" s="2"/>
      <c r="L6714" s="2"/>
      <c r="M6714" s="23"/>
      <c r="N6714" s="22"/>
      <c r="O6714" s="21"/>
    </row>
    <row r="6715" spans="1:15" x14ac:dyDescent="0.2">
      <c r="A6715" s="33">
        <v>44406</v>
      </c>
      <c r="B6715" s="34">
        <v>4524000016</v>
      </c>
      <c r="C6715" s="8" t="s">
        <v>5208</v>
      </c>
      <c r="D6715" s="31">
        <v>309000</v>
      </c>
      <c r="E6715" s="31"/>
      <c r="F6715" s="31">
        <f>E6715*0.05</f>
        <v>0</v>
      </c>
      <c r="G6715" s="31"/>
      <c r="H6715" s="31">
        <f>D6715-F6715</f>
        <v>309000</v>
      </c>
      <c r="I6715" s="31">
        <f>+I6714+G6715-H6715</f>
        <v>4270788.026999997</v>
      </c>
      <c r="J6715" s="3" t="s">
        <v>5226</v>
      </c>
      <c r="K6715" s="2"/>
      <c r="L6715" s="2"/>
      <c r="M6715" s="23"/>
      <c r="N6715" s="22"/>
      <c r="O6715" s="21"/>
    </row>
    <row r="6716" spans="1:15" x14ac:dyDescent="0.2">
      <c r="A6716" s="33">
        <v>44407</v>
      </c>
      <c r="B6716" s="34">
        <v>101152</v>
      </c>
      <c r="C6716" s="8" t="s">
        <v>5241</v>
      </c>
      <c r="D6716" s="31">
        <v>4000</v>
      </c>
      <c r="E6716" s="31"/>
      <c r="F6716" s="31">
        <f>E6716*0.05</f>
        <v>0</v>
      </c>
      <c r="G6716" s="31"/>
      <c r="H6716" s="31">
        <f>D6716-F6716</f>
        <v>4000</v>
      </c>
      <c r="I6716" s="31">
        <f>+I6715+G6716-H6716</f>
        <v>4266788.026999997</v>
      </c>
      <c r="J6716" s="3" t="s">
        <v>5226</v>
      </c>
      <c r="K6716" s="2"/>
      <c r="L6716" s="2"/>
      <c r="M6716" s="23"/>
      <c r="N6716" s="22"/>
      <c r="O6716" s="21"/>
    </row>
    <row r="6717" spans="1:15" x14ac:dyDescent="0.2">
      <c r="A6717" s="33">
        <v>44407</v>
      </c>
      <c r="B6717" s="34">
        <v>10153</v>
      </c>
      <c r="C6717" s="8" t="s">
        <v>4685</v>
      </c>
      <c r="D6717" s="31">
        <v>7000</v>
      </c>
      <c r="E6717" s="31"/>
      <c r="F6717" s="31">
        <f>E6717*0.05</f>
        <v>0</v>
      </c>
      <c r="G6717" s="31"/>
      <c r="H6717" s="65">
        <f>D6717-F6717</f>
        <v>7000</v>
      </c>
      <c r="I6717" s="31">
        <f>+I6716+G6717-H6717</f>
        <v>4259788.026999997</v>
      </c>
      <c r="J6717" s="3" t="s">
        <v>5226</v>
      </c>
      <c r="K6717" s="2"/>
      <c r="L6717" s="2"/>
      <c r="M6717" s="23"/>
      <c r="N6717" s="22"/>
      <c r="O6717" s="21"/>
    </row>
    <row r="6718" spans="1:15" x14ac:dyDescent="0.2">
      <c r="A6718" s="33">
        <v>44407</v>
      </c>
      <c r="B6718" s="34">
        <v>3580040105</v>
      </c>
      <c r="C6718" s="8" t="s">
        <v>2</v>
      </c>
      <c r="D6718" s="31"/>
      <c r="E6718" s="31"/>
      <c r="F6718" s="31"/>
      <c r="G6718" s="31">
        <v>2700</v>
      </c>
      <c r="H6718" s="31">
        <f>D6718-F6718</f>
        <v>0</v>
      </c>
      <c r="I6718" s="31">
        <f>+I6717+G6718-H6718</f>
        <v>4262488.026999997</v>
      </c>
      <c r="J6718" s="3" t="s">
        <v>2</v>
      </c>
      <c r="K6718" s="2"/>
      <c r="L6718" s="2"/>
      <c r="M6718" s="41"/>
      <c r="N6718" s="40"/>
      <c r="O6718" s="39"/>
    </row>
    <row r="6719" spans="1:15" x14ac:dyDescent="0.2">
      <c r="A6719" s="33">
        <v>44407</v>
      </c>
      <c r="B6719" s="34">
        <v>12671589</v>
      </c>
      <c r="C6719" s="8" t="s">
        <v>71</v>
      </c>
      <c r="D6719" s="31">
        <v>9152.56</v>
      </c>
      <c r="E6719" s="31">
        <v>9036.27</v>
      </c>
      <c r="F6719" s="31">
        <f>E6719*0.05</f>
        <v>451.81350000000003</v>
      </c>
      <c r="G6719" s="31"/>
      <c r="H6719" s="31">
        <f>D6719-F6719</f>
        <v>8700.7464999999993</v>
      </c>
      <c r="I6719" s="31">
        <f>+I6718+G6719-H6719</f>
        <v>4253787.2804999966</v>
      </c>
      <c r="J6719" s="3" t="s">
        <v>4615</v>
      </c>
      <c r="K6719" s="2">
        <v>5</v>
      </c>
      <c r="L6719" s="2"/>
      <c r="M6719" s="23" t="s">
        <v>5240</v>
      </c>
      <c r="N6719" s="22"/>
      <c r="O6719" s="21"/>
    </row>
    <row r="6720" spans="1:15" x14ac:dyDescent="0.2">
      <c r="A6720" s="33">
        <v>44407</v>
      </c>
      <c r="B6720" s="34">
        <v>12671645</v>
      </c>
      <c r="C6720" s="8" t="s">
        <v>216</v>
      </c>
      <c r="D6720" s="31">
        <v>88560</v>
      </c>
      <c r="E6720" s="31">
        <v>88560</v>
      </c>
      <c r="F6720" s="31">
        <f>E6720*0.05</f>
        <v>4428</v>
      </c>
      <c r="G6720" s="31"/>
      <c r="H6720" s="31">
        <f>D6720-F6720</f>
        <v>84132</v>
      </c>
      <c r="I6720" s="31">
        <f>+I6719+G6720-H6720</f>
        <v>4169655.2804999966</v>
      </c>
      <c r="J6720" s="3" t="s">
        <v>788</v>
      </c>
      <c r="K6720" s="2">
        <v>5</v>
      </c>
      <c r="L6720" s="2"/>
      <c r="M6720" s="23" t="s">
        <v>5239</v>
      </c>
      <c r="N6720" s="22"/>
      <c r="O6720" s="21"/>
    </row>
    <row r="6721" spans="1:15" x14ac:dyDescent="0.2">
      <c r="A6721" s="33">
        <v>44407</v>
      </c>
      <c r="B6721" s="34">
        <v>12671751</v>
      </c>
      <c r="C6721" s="8" t="s">
        <v>821</v>
      </c>
      <c r="D6721" s="31">
        <v>129882.87</v>
      </c>
      <c r="E6721" s="31">
        <v>127757.07</v>
      </c>
      <c r="F6721" s="31">
        <f>E6721*0.05</f>
        <v>6387.8535000000011</v>
      </c>
      <c r="G6721" s="31"/>
      <c r="H6721" s="31">
        <f>D6721-F6721</f>
        <v>123495.0165</v>
      </c>
      <c r="I6721" s="31">
        <f>+I6720+G6721-H6721</f>
        <v>4046160.2639999967</v>
      </c>
      <c r="J6721" s="3" t="s">
        <v>788</v>
      </c>
      <c r="K6721" s="2">
        <v>5</v>
      </c>
      <c r="L6721" s="2"/>
      <c r="M6721" s="23" t="s">
        <v>5238</v>
      </c>
      <c r="N6721" s="22"/>
      <c r="O6721" s="21"/>
    </row>
    <row r="6722" spans="1:15" x14ac:dyDescent="0.2">
      <c r="A6722" s="33">
        <v>44407</v>
      </c>
      <c r="B6722" s="34">
        <v>12671811</v>
      </c>
      <c r="C6722" s="8" t="s">
        <v>3301</v>
      </c>
      <c r="D6722" s="31">
        <v>144398.94</v>
      </c>
      <c r="E6722" s="31">
        <v>144398.94</v>
      </c>
      <c r="F6722" s="31">
        <f>E6722*0.05</f>
        <v>7219.9470000000001</v>
      </c>
      <c r="G6722" s="31"/>
      <c r="H6722" s="31">
        <f>D6722-F6722</f>
        <v>137178.99300000002</v>
      </c>
      <c r="I6722" s="31">
        <f>+I6721+G6722-H6722</f>
        <v>3908981.2709999969</v>
      </c>
      <c r="J6722" s="8" t="s">
        <v>48</v>
      </c>
      <c r="K6722" s="2">
        <v>5</v>
      </c>
      <c r="L6722" s="2"/>
      <c r="M6722" s="23" t="s">
        <v>5237</v>
      </c>
      <c r="N6722" s="22"/>
      <c r="O6722" s="21"/>
    </row>
    <row r="6723" spans="1:15" x14ac:dyDescent="0.2">
      <c r="A6723" s="33">
        <v>44407</v>
      </c>
      <c r="B6723" s="34">
        <v>12671883</v>
      </c>
      <c r="C6723" s="8" t="s">
        <v>3563</v>
      </c>
      <c r="D6723" s="31">
        <v>3657</v>
      </c>
      <c r="E6723" s="31">
        <v>3150</v>
      </c>
      <c r="F6723" s="31">
        <f>E6723*0.05</f>
        <v>157.5</v>
      </c>
      <c r="G6723" s="31"/>
      <c r="H6723" s="31">
        <f>D6723-F6723</f>
        <v>3499.5</v>
      </c>
      <c r="I6723" s="31">
        <f>+I6722+G6723-H6723</f>
        <v>3905481.7709999969</v>
      </c>
      <c r="J6723" s="3" t="s">
        <v>4222</v>
      </c>
      <c r="K6723" s="2">
        <v>5</v>
      </c>
      <c r="L6723" s="2"/>
      <c r="M6723" s="23" t="s">
        <v>5236</v>
      </c>
      <c r="N6723" s="22"/>
      <c r="O6723" s="21"/>
    </row>
    <row r="6724" spans="1:15" x14ac:dyDescent="0.2">
      <c r="A6724" s="33">
        <v>44227</v>
      </c>
      <c r="B6724" s="34">
        <v>452400000</v>
      </c>
      <c r="C6724" s="8" t="s">
        <v>5208</v>
      </c>
      <c r="D6724" s="31">
        <v>36000</v>
      </c>
      <c r="E6724" s="31"/>
      <c r="F6724" s="31">
        <f>E6724*0.05</f>
        <v>0</v>
      </c>
      <c r="G6724" s="31"/>
      <c r="H6724" s="65">
        <f>D6724-F6724</f>
        <v>36000</v>
      </c>
      <c r="I6724" s="31">
        <f>+I6723+G6724-H6724</f>
        <v>3869481.7709999969</v>
      </c>
      <c r="J6724" s="3" t="s">
        <v>5226</v>
      </c>
      <c r="K6724" s="2"/>
      <c r="L6724" s="2"/>
      <c r="M6724" s="23"/>
      <c r="N6724" s="22"/>
      <c r="O6724" s="21"/>
    </row>
    <row r="6725" spans="1:15" x14ac:dyDescent="0.2">
      <c r="A6725" s="33"/>
      <c r="B6725" s="34"/>
      <c r="C6725" s="8" t="s">
        <v>5235</v>
      </c>
      <c r="D6725" s="31">
        <v>8663.31</v>
      </c>
      <c r="E6725" s="31"/>
      <c r="F6725" s="31">
        <f>E6725*0.05</f>
        <v>0</v>
      </c>
      <c r="G6725" s="31"/>
      <c r="H6725" s="31">
        <f>D6725-F6725</f>
        <v>8663.31</v>
      </c>
      <c r="I6725" s="31">
        <f>+I6724+G6725-H6725</f>
        <v>3860818.4609999969</v>
      </c>
      <c r="J6725" s="3"/>
      <c r="K6725" s="2">
        <v>22</v>
      </c>
      <c r="L6725" s="2"/>
      <c r="M6725" s="23"/>
      <c r="N6725" s="22"/>
      <c r="O6725" s="21"/>
    </row>
    <row r="6726" spans="1:15" x14ac:dyDescent="0.2">
      <c r="A6726" s="33" t="s">
        <v>1854</v>
      </c>
      <c r="B6726" s="34"/>
      <c r="C6726" s="38" t="s">
        <v>5234</v>
      </c>
      <c r="D6726" s="31"/>
      <c r="E6726" s="31"/>
      <c r="F6726" s="31">
        <f>E6726*0.05</f>
        <v>0</v>
      </c>
      <c r="G6726" s="31"/>
      <c r="H6726" s="31">
        <f>D6726-F6726</f>
        <v>0</v>
      </c>
      <c r="I6726" s="64">
        <f>+I6725+G6726-H6726</f>
        <v>3860818.4609999969</v>
      </c>
      <c r="J6726" s="3"/>
      <c r="K6726" s="2"/>
      <c r="L6726" s="2"/>
      <c r="M6726" s="23"/>
      <c r="N6726" s="22"/>
      <c r="O6726" s="21"/>
    </row>
    <row r="6727" spans="1:15" x14ac:dyDescent="0.2">
      <c r="A6727" s="33">
        <v>44410</v>
      </c>
      <c r="B6727" s="34">
        <v>12698733</v>
      </c>
      <c r="C6727" s="8" t="s">
        <v>105</v>
      </c>
      <c r="D6727" s="31">
        <v>67900</v>
      </c>
      <c r="E6727" s="31">
        <v>57542.37</v>
      </c>
      <c r="F6727" s="31">
        <f>E6727*0.05</f>
        <v>2877.1185000000005</v>
      </c>
      <c r="G6727" s="31"/>
      <c r="H6727" s="31">
        <f>D6727-F6727</f>
        <v>65022.881500000003</v>
      </c>
      <c r="I6727" s="31">
        <f>+I6726+G6727-H6727</f>
        <v>3795795.5794999967</v>
      </c>
      <c r="J6727" s="3" t="s">
        <v>5233</v>
      </c>
      <c r="K6727" s="2">
        <v>5</v>
      </c>
      <c r="L6727" s="2"/>
      <c r="M6727" s="23" t="s">
        <v>5232</v>
      </c>
      <c r="N6727" s="22"/>
      <c r="O6727" s="21"/>
    </row>
    <row r="6728" spans="1:15" x14ac:dyDescent="0.2">
      <c r="A6728" s="33">
        <v>44411</v>
      </c>
      <c r="B6728" s="34">
        <v>3580040390</v>
      </c>
      <c r="C6728" s="8" t="s">
        <v>2</v>
      </c>
      <c r="D6728" s="31"/>
      <c r="E6728" s="31"/>
      <c r="F6728" s="31">
        <f>E6728*0.05</f>
        <v>0</v>
      </c>
      <c r="G6728" s="31">
        <v>1800</v>
      </c>
      <c r="H6728" s="31">
        <f>D6728-F6728</f>
        <v>0</v>
      </c>
      <c r="I6728" s="31">
        <f>+I6727+G6728-H6728</f>
        <v>3797595.5794999967</v>
      </c>
      <c r="J6728" s="3" t="s">
        <v>2</v>
      </c>
      <c r="K6728" s="2"/>
      <c r="L6728" s="2"/>
      <c r="M6728" s="23"/>
      <c r="N6728" s="22"/>
      <c r="O6728" s="21"/>
    </row>
    <row r="6729" spans="1:15" x14ac:dyDescent="0.2">
      <c r="A6729" s="33">
        <v>44411</v>
      </c>
      <c r="B6729" s="34">
        <v>12711947</v>
      </c>
      <c r="C6729" s="8" t="s">
        <v>4700</v>
      </c>
      <c r="D6729" s="31">
        <v>229801.44</v>
      </c>
      <c r="E6729" s="31"/>
      <c r="F6729" s="31">
        <f>E6729*0.05</f>
        <v>0</v>
      </c>
      <c r="G6729" s="31"/>
      <c r="H6729" s="31">
        <f>D6729-F6729</f>
        <v>229801.44</v>
      </c>
      <c r="I6729" s="31">
        <f>+I6728+G6729-H6729</f>
        <v>3567794.1394999968</v>
      </c>
      <c r="J6729" s="3" t="s">
        <v>5075</v>
      </c>
      <c r="K6729" s="2"/>
      <c r="L6729" s="2"/>
      <c r="M6729" s="23">
        <v>3975009626</v>
      </c>
      <c r="N6729" s="22"/>
      <c r="O6729" s="21"/>
    </row>
    <row r="6730" spans="1:15" x14ac:dyDescent="0.2">
      <c r="A6730" s="33">
        <v>44411</v>
      </c>
      <c r="B6730" s="34">
        <v>24036619006</v>
      </c>
      <c r="C6730" s="8" t="s">
        <v>5208</v>
      </c>
      <c r="D6730" s="31">
        <v>527500</v>
      </c>
      <c r="E6730" s="31"/>
      <c r="F6730" s="31">
        <f>E6730*0.05</f>
        <v>0</v>
      </c>
      <c r="G6730" s="31"/>
      <c r="H6730" s="31">
        <f>D6730-F6730</f>
        <v>527500</v>
      </c>
      <c r="I6730" s="31">
        <f>+I6729+G6730-H6730</f>
        <v>3040294.1394999968</v>
      </c>
      <c r="J6730" s="3" t="s">
        <v>5204</v>
      </c>
      <c r="K6730" s="2"/>
      <c r="L6730" s="2"/>
      <c r="M6730" s="41"/>
      <c r="N6730" s="40"/>
      <c r="O6730" s="39"/>
    </row>
    <row r="6731" spans="1:15" x14ac:dyDescent="0.2">
      <c r="A6731" s="33">
        <v>44412</v>
      </c>
      <c r="B6731" s="34">
        <v>3580100287</v>
      </c>
      <c r="C6731" s="8" t="s">
        <v>2</v>
      </c>
      <c r="D6731" s="31"/>
      <c r="E6731" s="31"/>
      <c r="F6731" s="31">
        <f>E6731*0.05</f>
        <v>0</v>
      </c>
      <c r="G6731" s="31">
        <v>1400</v>
      </c>
      <c r="H6731" s="31">
        <f>D6731-F6731</f>
        <v>0</v>
      </c>
      <c r="I6731" s="31">
        <f>+I6730+G6731-H6731</f>
        <v>3041694.1394999968</v>
      </c>
      <c r="J6731" s="3" t="s">
        <v>2</v>
      </c>
      <c r="K6731" s="2"/>
      <c r="L6731" s="2"/>
      <c r="M6731" s="41"/>
      <c r="N6731" s="40"/>
      <c r="O6731" s="39"/>
    </row>
    <row r="6732" spans="1:15" x14ac:dyDescent="0.2">
      <c r="A6732" s="33">
        <v>44413</v>
      </c>
      <c r="B6732" s="34">
        <v>3580038100</v>
      </c>
      <c r="C6732" s="8" t="s">
        <v>2</v>
      </c>
      <c r="D6732" s="31"/>
      <c r="E6732" s="31"/>
      <c r="F6732" s="31">
        <f>E6732*0.05</f>
        <v>0</v>
      </c>
      <c r="G6732" s="31">
        <v>1000</v>
      </c>
      <c r="H6732" s="31">
        <f>D6732-F6732</f>
        <v>0</v>
      </c>
      <c r="I6732" s="31">
        <f>+I6731+G6732-H6732</f>
        <v>3042694.1394999968</v>
      </c>
      <c r="J6732" s="3" t="s">
        <v>2</v>
      </c>
      <c r="K6732" s="2"/>
      <c r="L6732" s="2"/>
      <c r="M6732" s="41"/>
      <c r="N6732" s="40"/>
      <c r="O6732" s="39"/>
    </row>
    <row r="6733" spans="1:15" x14ac:dyDescent="0.2">
      <c r="A6733" s="33">
        <v>44413</v>
      </c>
      <c r="B6733" s="34">
        <v>45240000121</v>
      </c>
      <c r="C6733" s="8" t="s">
        <v>5208</v>
      </c>
      <c r="D6733" s="31">
        <v>327000</v>
      </c>
      <c r="E6733" s="31"/>
      <c r="F6733" s="31">
        <f>E6733*0.05</f>
        <v>0</v>
      </c>
      <c r="G6733" s="31"/>
      <c r="H6733" s="31">
        <f>D6733-F6733</f>
        <v>327000</v>
      </c>
      <c r="I6733" s="31">
        <f>+I6732+G6733-H6733</f>
        <v>2715694.1394999968</v>
      </c>
      <c r="J6733" s="3" t="s">
        <v>5231</v>
      </c>
      <c r="K6733" s="2"/>
      <c r="L6733" s="2"/>
      <c r="M6733" s="41"/>
      <c r="N6733" s="40"/>
      <c r="O6733" s="39"/>
    </row>
    <row r="6734" spans="1:15" x14ac:dyDescent="0.2">
      <c r="A6734" s="33">
        <v>44413</v>
      </c>
      <c r="B6734" s="7">
        <v>45240000006</v>
      </c>
      <c r="C6734" s="8" t="s">
        <v>5208</v>
      </c>
      <c r="D6734" s="31">
        <v>10000</v>
      </c>
      <c r="E6734" s="31"/>
      <c r="F6734" s="31">
        <f>E6734*0.05</f>
        <v>0</v>
      </c>
      <c r="G6734" s="31"/>
      <c r="H6734" s="31">
        <f>D6734-F6734</f>
        <v>10000</v>
      </c>
      <c r="I6734" s="31">
        <f>+I6733+G6734-H6734</f>
        <v>2705694.1394999968</v>
      </c>
      <c r="J6734" s="3" t="s">
        <v>5230</v>
      </c>
      <c r="K6734" s="2"/>
      <c r="L6734" s="2"/>
      <c r="M6734" s="41"/>
      <c r="N6734" s="40"/>
      <c r="O6734" s="39"/>
    </row>
    <row r="6735" spans="1:15" x14ac:dyDescent="0.2">
      <c r="A6735" s="33">
        <v>44414</v>
      </c>
      <c r="B6735" s="34">
        <v>3580010024</v>
      </c>
      <c r="C6735" s="8" t="s">
        <v>2</v>
      </c>
      <c r="D6735" s="31"/>
      <c r="E6735" s="31"/>
      <c r="F6735" s="31">
        <f>E6735*0.05</f>
        <v>0</v>
      </c>
      <c r="G6735" s="31">
        <v>5200</v>
      </c>
      <c r="H6735" s="31">
        <f>D6735-F6735</f>
        <v>0</v>
      </c>
      <c r="I6735" s="31">
        <f>+I6734+G6735-H6735</f>
        <v>2710894.1394999968</v>
      </c>
      <c r="J6735" s="3" t="s">
        <v>2</v>
      </c>
      <c r="K6735" s="2"/>
      <c r="L6735" s="2"/>
      <c r="M6735" s="41"/>
      <c r="N6735" s="40"/>
      <c r="O6735" s="39"/>
    </row>
    <row r="6736" spans="1:15" x14ac:dyDescent="0.2">
      <c r="A6736" s="9">
        <v>44417</v>
      </c>
      <c r="B6736" s="7">
        <v>3580100308</v>
      </c>
      <c r="C6736" s="8" t="s">
        <v>2</v>
      </c>
      <c r="D6736" s="6"/>
      <c r="E6736" s="6"/>
      <c r="F6736" s="6">
        <f>E6736*0.05</f>
        <v>0</v>
      </c>
      <c r="G6736" s="73">
        <v>1100</v>
      </c>
      <c r="H6736" s="73">
        <f>D6736-F6736</f>
        <v>0</v>
      </c>
      <c r="I6736" s="6">
        <f>+I6735+G6736-H6736</f>
        <v>2711994.1394999968</v>
      </c>
      <c r="J6736" s="3" t="s">
        <v>2</v>
      </c>
      <c r="K6736" s="2"/>
      <c r="L6736" s="2"/>
      <c r="M6736" s="41"/>
      <c r="N6736" s="40"/>
      <c r="O6736" s="39"/>
    </row>
    <row r="6737" spans="1:15" x14ac:dyDescent="0.2">
      <c r="A6737" s="9">
        <v>44418</v>
      </c>
      <c r="B6737" s="7">
        <v>45240000101</v>
      </c>
      <c r="C6737" s="8" t="s">
        <v>5208</v>
      </c>
      <c r="D6737" s="6">
        <v>173500</v>
      </c>
      <c r="E6737" s="6"/>
      <c r="F6737" s="6">
        <f>E6737*0.05</f>
        <v>0</v>
      </c>
      <c r="G6737" s="73"/>
      <c r="H6737" s="73">
        <f>D6737-F6737</f>
        <v>173500</v>
      </c>
      <c r="I6737" s="6">
        <f>+I6736+G6737-H6737</f>
        <v>2538494.1394999968</v>
      </c>
      <c r="J6737" s="3" t="s">
        <v>5207</v>
      </c>
      <c r="K6737" s="2"/>
      <c r="L6737" s="2"/>
      <c r="M6737" s="41"/>
      <c r="N6737" s="40"/>
      <c r="O6737" s="39"/>
    </row>
    <row r="6738" spans="1:15" x14ac:dyDescent="0.2">
      <c r="A6738" s="9">
        <v>44418</v>
      </c>
      <c r="B6738" s="7">
        <v>12797495</v>
      </c>
      <c r="C6738" s="3" t="s">
        <v>418</v>
      </c>
      <c r="D6738" s="6">
        <v>5000</v>
      </c>
      <c r="E6738" s="6"/>
      <c r="F6738" s="6">
        <f>E6738*0.05</f>
        <v>0</v>
      </c>
      <c r="G6738" s="73"/>
      <c r="H6738" s="73">
        <f>D6738-F6738</f>
        <v>5000</v>
      </c>
      <c r="I6738" s="6">
        <f>+I6737+G6738-H6738</f>
        <v>2533494.1394999968</v>
      </c>
      <c r="J6738" s="3" t="s">
        <v>5229</v>
      </c>
      <c r="K6738" s="2"/>
      <c r="L6738" s="2"/>
      <c r="M6738" s="41"/>
      <c r="N6738" s="40"/>
      <c r="O6738" s="39"/>
    </row>
    <row r="6739" spans="1:15" x14ac:dyDescent="0.2">
      <c r="A6739" s="9">
        <v>44418</v>
      </c>
      <c r="B6739" s="7">
        <v>12797528</v>
      </c>
      <c r="C6739" s="3" t="s">
        <v>5228</v>
      </c>
      <c r="D6739" s="6">
        <v>4000</v>
      </c>
      <c r="E6739" s="6"/>
      <c r="F6739" s="6">
        <f>E6739*0.05</f>
        <v>0</v>
      </c>
      <c r="G6739" s="73"/>
      <c r="H6739" s="73">
        <f>D6739-F6739</f>
        <v>4000</v>
      </c>
      <c r="I6739" s="6">
        <f>+I6738+G6739-H6739</f>
        <v>2529494.1394999968</v>
      </c>
      <c r="J6739" s="3" t="s">
        <v>5226</v>
      </c>
      <c r="K6739" s="2"/>
      <c r="L6739" s="2"/>
      <c r="M6739" s="41"/>
      <c r="N6739" s="40"/>
      <c r="O6739" s="39"/>
    </row>
    <row r="6740" spans="1:15" x14ac:dyDescent="0.2">
      <c r="A6740" s="9">
        <v>44418</v>
      </c>
      <c r="B6740" s="7">
        <v>12797582</v>
      </c>
      <c r="C6740" s="3" t="s">
        <v>5227</v>
      </c>
      <c r="D6740" s="6">
        <v>3000</v>
      </c>
      <c r="E6740" s="6"/>
      <c r="F6740" s="6">
        <f>E6740*0.05</f>
        <v>0</v>
      </c>
      <c r="G6740" s="73"/>
      <c r="H6740" s="73">
        <f>D6740-F6740</f>
        <v>3000</v>
      </c>
      <c r="I6740" s="6">
        <f>+I6739+G6740-H6740</f>
        <v>2526494.1394999968</v>
      </c>
      <c r="J6740" s="3" t="s">
        <v>5226</v>
      </c>
      <c r="K6740" s="2"/>
      <c r="L6740" s="2"/>
      <c r="M6740" s="41"/>
      <c r="N6740" s="40"/>
      <c r="O6740" s="39"/>
    </row>
    <row r="6741" spans="1:15" x14ac:dyDescent="0.2">
      <c r="A6741" s="9">
        <v>44418</v>
      </c>
      <c r="B6741" s="7">
        <v>3580100240</v>
      </c>
      <c r="C6741" s="8" t="s">
        <v>2</v>
      </c>
      <c r="D6741" s="6"/>
      <c r="E6741" s="6"/>
      <c r="F6741" s="6">
        <f>E6741*0.05</f>
        <v>0</v>
      </c>
      <c r="G6741" s="73">
        <v>700</v>
      </c>
      <c r="H6741" s="73">
        <f>D6741-F6741</f>
        <v>0</v>
      </c>
      <c r="I6741" s="6">
        <f>+I6740+G6741-H6741</f>
        <v>2527194.1394999968</v>
      </c>
      <c r="J6741" s="3" t="s">
        <v>2</v>
      </c>
      <c r="K6741" s="2"/>
      <c r="L6741" s="2"/>
      <c r="M6741" s="41"/>
      <c r="N6741" s="40"/>
      <c r="O6741" s="39"/>
    </row>
    <row r="6742" spans="1:15" x14ac:dyDescent="0.2">
      <c r="A6742" s="9">
        <v>44418</v>
      </c>
      <c r="B6742" s="7">
        <v>12800473</v>
      </c>
      <c r="C6742" s="3" t="s">
        <v>5211</v>
      </c>
      <c r="D6742" s="6">
        <v>74340</v>
      </c>
      <c r="E6742" s="6">
        <v>63000</v>
      </c>
      <c r="F6742" s="6">
        <f>E6742*10%</f>
        <v>6300</v>
      </c>
      <c r="G6742" s="73"/>
      <c r="H6742" s="73">
        <f>D6742-F6742</f>
        <v>68040</v>
      </c>
      <c r="I6742" s="6">
        <f>+I6741+G6742-H6742</f>
        <v>2459154.1394999968</v>
      </c>
      <c r="J6742" s="3" t="s">
        <v>5225</v>
      </c>
      <c r="K6742" s="2">
        <v>5</v>
      </c>
      <c r="L6742" s="2"/>
      <c r="M6742" s="23" t="s">
        <v>5224</v>
      </c>
      <c r="N6742" s="22"/>
      <c r="O6742" s="21"/>
    </row>
    <row r="6743" spans="1:15" x14ac:dyDescent="0.2">
      <c r="A6743" s="9">
        <v>44418</v>
      </c>
      <c r="B6743" s="7">
        <v>10154</v>
      </c>
      <c r="C6743" s="3" t="s">
        <v>5223</v>
      </c>
      <c r="D6743" s="6">
        <v>1500</v>
      </c>
      <c r="E6743" s="6"/>
      <c r="F6743" s="6">
        <f>E6743*0.05</f>
        <v>0</v>
      </c>
      <c r="G6743" s="73"/>
      <c r="H6743" s="31">
        <f>D6743-F6743</f>
        <v>1500</v>
      </c>
      <c r="I6743" s="6">
        <f>+I6742+G6743-H6743</f>
        <v>2457654.1394999968</v>
      </c>
      <c r="J6743" s="3" t="s">
        <v>5207</v>
      </c>
      <c r="K6743" s="2"/>
      <c r="L6743" s="2"/>
      <c r="M6743" s="41"/>
      <c r="N6743" s="40"/>
      <c r="O6743" s="39"/>
    </row>
    <row r="6744" spans="1:15" x14ac:dyDescent="0.2">
      <c r="A6744" s="33">
        <v>44418</v>
      </c>
      <c r="B6744" s="34">
        <v>10155</v>
      </c>
      <c r="C6744" s="8" t="s">
        <v>5222</v>
      </c>
      <c r="D6744" s="31">
        <v>1500</v>
      </c>
      <c r="E6744" s="4"/>
      <c r="F6744" s="4">
        <f>E6744*0.05</f>
        <v>0</v>
      </c>
      <c r="G6744" s="31"/>
      <c r="H6744" s="31">
        <f>D6744-F6744</f>
        <v>1500</v>
      </c>
      <c r="I6744" s="6">
        <f>+I6743+G6744-H6744</f>
        <v>2456154.1394999968</v>
      </c>
      <c r="J6744" s="3" t="s">
        <v>5207</v>
      </c>
      <c r="K6744" s="2"/>
      <c r="L6744" s="2"/>
      <c r="M6744" s="41"/>
      <c r="N6744" s="40"/>
      <c r="O6744" s="39"/>
    </row>
    <row r="6745" spans="1:15" x14ac:dyDescent="0.2">
      <c r="A6745" s="9">
        <v>44418</v>
      </c>
      <c r="B6745" s="7">
        <v>10156</v>
      </c>
      <c r="C6745" s="3" t="s">
        <v>5221</v>
      </c>
      <c r="D6745" s="6">
        <v>1500</v>
      </c>
      <c r="E6745" s="6"/>
      <c r="F6745" s="6">
        <f>E6745*0.05</f>
        <v>0</v>
      </c>
      <c r="G6745" s="73"/>
      <c r="H6745" s="31">
        <f>D6745-F6745</f>
        <v>1500</v>
      </c>
      <c r="I6745" s="6">
        <f>+I6744+G6745-H6745</f>
        <v>2454654.1394999968</v>
      </c>
      <c r="J6745" s="3" t="s">
        <v>5207</v>
      </c>
      <c r="K6745" s="2"/>
      <c r="L6745" s="2"/>
      <c r="M6745" s="41"/>
      <c r="N6745" s="40"/>
      <c r="O6745" s="39"/>
    </row>
    <row r="6746" spans="1:15" x14ac:dyDescent="0.2">
      <c r="A6746" s="9">
        <v>44206</v>
      </c>
      <c r="B6746" s="7">
        <v>10157</v>
      </c>
      <c r="C6746" s="3" t="s">
        <v>5220</v>
      </c>
      <c r="D6746" s="6">
        <v>1500</v>
      </c>
      <c r="E6746" s="6"/>
      <c r="F6746" s="6">
        <f>E6746*0.05</f>
        <v>0</v>
      </c>
      <c r="G6746" s="73"/>
      <c r="H6746" s="31">
        <f>D6746-F6746</f>
        <v>1500</v>
      </c>
      <c r="I6746" s="6">
        <f>+I6745+G6746-H6746</f>
        <v>2453154.1394999968</v>
      </c>
      <c r="J6746" s="3" t="s">
        <v>5207</v>
      </c>
      <c r="K6746" s="2"/>
      <c r="L6746" s="2"/>
      <c r="M6746" s="41"/>
      <c r="N6746" s="40"/>
      <c r="O6746" s="39"/>
    </row>
    <row r="6747" spans="1:15" x14ac:dyDescent="0.2">
      <c r="A6747" s="9">
        <v>44418</v>
      </c>
      <c r="B6747" s="7">
        <v>10158</v>
      </c>
      <c r="C6747" s="3" t="s">
        <v>5219</v>
      </c>
      <c r="D6747" s="6">
        <v>1500</v>
      </c>
      <c r="E6747" s="6"/>
      <c r="F6747" s="6">
        <f>E6747*0.05</f>
        <v>0</v>
      </c>
      <c r="G6747" s="73"/>
      <c r="H6747" s="31">
        <f>D6747-F6747</f>
        <v>1500</v>
      </c>
      <c r="I6747" s="6">
        <f>+I6746+G6747-H6747</f>
        <v>2451654.1394999968</v>
      </c>
      <c r="J6747" s="3" t="s">
        <v>5207</v>
      </c>
      <c r="K6747" s="2"/>
      <c r="L6747" s="2"/>
      <c r="M6747" s="41"/>
      <c r="N6747" s="40"/>
      <c r="O6747" s="39"/>
    </row>
    <row r="6748" spans="1:15" x14ac:dyDescent="0.2">
      <c r="A6748" s="9">
        <v>44418</v>
      </c>
      <c r="B6748" s="7">
        <v>10159</v>
      </c>
      <c r="C6748" s="3" t="s">
        <v>5218</v>
      </c>
      <c r="D6748" s="6">
        <v>1200</v>
      </c>
      <c r="E6748" s="6"/>
      <c r="F6748" s="6">
        <f>E6748*0.05</f>
        <v>0</v>
      </c>
      <c r="G6748" s="6"/>
      <c r="H6748" s="31">
        <f>D6748-F6748</f>
        <v>1200</v>
      </c>
      <c r="I6748" s="6">
        <f>+I6747+G6748-H6748</f>
        <v>2450454.1394999968</v>
      </c>
      <c r="J6748" s="3" t="s">
        <v>5207</v>
      </c>
      <c r="K6748" s="2"/>
      <c r="L6748" s="2"/>
      <c r="M6748" s="41"/>
      <c r="N6748" s="40"/>
      <c r="O6748" s="39"/>
    </row>
    <row r="6749" spans="1:15" x14ac:dyDescent="0.2">
      <c r="A6749" s="9">
        <v>44418</v>
      </c>
      <c r="B6749" s="7">
        <v>10160</v>
      </c>
      <c r="C6749" s="3" t="s">
        <v>5217</v>
      </c>
      <c r="D6749" s="6">
        <v>500</v>
      </c>
      <c r="E6749" s="6"/>
      <c r="F6749" s="6">
        <f>E6749*0.05</f>
        <v>0</v>
      </c>
      <c r="G6749" s="6"/>
      <c r="H6749" s="31">
        <f>D6749-F6749</f>
        <v>500</v>
      </c>
      <c r="I6749" s="6">
        <f>+I6748+G6749-H6749</f>
        <v>2449954.1394999968</v>
      </c>
      <c r="J6749" s="3" t="s">
        <v>5207</v>
      </c>
      <c r="K6749" s="2"/>
      <c r="L6749" s="2"/>
      <c r="M6749" s="41"/>
      <c r="N6749" s="40"/>
      <c r="O6749" s="39"/>
    </row>
    <row r="6750" spans="1:15" x14ac:dyDescent="0.2">
      <c r="A6750" s="9">
        <v>44418</v>
      </c>
      <c r="B6750" s="7">
        <v>10161</v>
      </c>
      <c r="C6750" s="3" t="s">
        <v>5216</v>
      </c>
      <c r="D6750" s="6">
        <v>1500</v>
      </c>
      <c r="E6750" s="6"/>
      <c r="F6750" s="6">
        <f>E6750*0.05</f>
        <v>0</v>
      </c>
      <c r="G6750" s="6"/>
      <c r="H6750" s="31">
        <f>D6750-F6750</f>
        <v>1500</v>
      </c>
      <c r="I6750" s="6">
        <f>+I6749+G6750-H6750</f>
        <v>2448454.1394999968</v>
      </c>
      <c r="J6750" s="3" t="s">
        <v>5207</v>
      </c>
      <c r="K6750" s="2"/>
      <c r="L6750" s="2"/>
      <c r="M6750" s="41"/>
      <c r="N6750" s="40"/>
      <c r="O6750" s="39"/>
    </row>
    <row r="6751" spans="1:15" x14ac:dyDescent="0.2">
      <c r="A6751" s="9">
        <v>44418</v>
      </c>
      <c r="B6751" s="7">
        <v>10162</v>
      </c>
      <c r="C6751" s="3" t="s">
        <v>5215</v>
      </c>
      <c r="D6751" s="6">
        <v>1000</v>
      </c>
      <c r="E6751" s="6"/>
      <c r="F6751" s="6">
        <f>E6751*0.05</f>
        <v>0</v>
      </c>
      <c r="G6751" s="6"/>
      <c r="H6751" s="31">
        <f>D6751-F6751</f>
        <v>1000</v>
      </c>
      <c r="I6751" s="6">
        <f>+I6750+G6751-H6751</f>
        <v>2447454.1394999968</v>
      </c>
      <c r="J6751" s="3" t="s">
        <v>5207</v>
      </c>
      <c r="K6751" s="2"/>
      <c r="L6751" s="2"/>
      <c r="M6751" s="41"/>
      <c r="N6751" s="40"/>
      <c r="O6751" s="39"/>
    </row>
    <row r="6752" spans="1:15" x14ac:dyDescent="0.2">
      <c r="A6752" s="9">
        <v>44418</v>
      </c>
      <c r="B6752" s="7">
        <v>10163</v>
      </c>
      <c r="C6752" s="3" t="s">
        <v>4027</v>
      </c>
      <c r="D6752" s="6">
        <v>1500</v>
      </c>
      <c r="E6752" s="6"/>
      <c r="F6752" s="6">
        <f>E6752*0.05</f>
        <v>0</v>
      </c>
      <c r="G6752" s="6"/>
      <c r="H6752" s="31">
        <f>D6752-F6752</f>
        <v>1500</v>
      </c>
      <c r="I6752" s="6">
        <f>+I6751+G6752-H6752</f>
        <v>2445954.1394999968</v>
      </c>
      <c r="J6752" s="3" t="s">
        <v>5207</v>
      </c>
      <c r="K6752" s="2"/>
      <c r="L6752" s="2"/>
      <c r="M6752" s="41"/>
      <c r="N6752" s="40"/>
      <c r="O6752" s="39"/>
    </row>
    <row r="6753" spans="1:15" x14ac:dyDescent="0.2">
      <c r="A6753" s="9">
        <v>44418</v>
      </c>
      <c r="B6753" s="7">
        <v>10164</v>
      </c>
      <c r="C6753" s="3" t="s">
        <v>5214</v>
      </c>
      <c r="D6753" s="6">
        <v>1000</v>
      </c>
      <c r="E6753" s="6"/>
      <c r="F6753" s="6">
        <f>E6753*0.05</f>
        <v>0</v>
      </c>
      <c r="G6753" s="6"/>
      <c r="H6753" s="31">
        <f>D6753-F6753</f>
        <v>1000</v>
      </c>
      <c r="I6753" s="6">
        <f>+I6752+G6753-H6753</f>
        <v>2444954.1394999968</v>
      </c>
      <c r="J6753" s="3" t="s">
        <v>5207</v>
      </c>
      <c r="K6753" s="2"/>
      <c r="L6753" s="2"/>
      <c r="M6753" s="41"/>
      <c r="N6753" s="40"/>
      <c r="O6753" s="39"/>
    </row>
    <row r="6754" spans="1:15" x14ac:dyDescent="0.2">
      <c r="A6754" s="9">
        <v>44419</v>
      </c>
      <c r="B6754" s="7">
        <v>3580050447</v>
      </c>
      <c r="C6754" s="8" t="s">
        <v>2</v>
      </c>
      <c r="D6754" s="6"/>
      <c r="E6754" s="6"/>
      <c r="F6754" s="6">
        <f>E6754*0.05</f>
        <v>0</v>
      </c>
      <c r="G6754" s="6">
        <v>2300</v>
      </c>
      <c r="H6754" s="31">
        <f>D6754-F6754</f>
        <v>0</v>
      </c>
      <c r="I6754" s="6">
        <f>+I6753+G6754-H6754</f>
        <v>2447254.1394999968</v>
      </c>
      <c r="J6754" s="3" t="s">
        <v>2</v>
      </c>
      <c r="K6754" s="2"/>
      <c r="L6754" s="2"/>
      <c r="M6754" s="41"/>
      <c r="N6754" s="40"/>
      <c r="O6754" s="39"/>
    </row>
    <row r="6755" spans="1:15" x14ac:dyDescent="0.2">
      <c r="A6755" s="9">
        <v>44420</v>
      </c>
      <c r="B6755" s="7">
        <v>2000050045</v>
      </c>
      <c r="C6755" s="8" t="s">
        <v>2</v>
      </c>
      <c r="D6755" s="6"/>
      <c r="E6755" s="6"/>
      <c r="F6755" s="6">
        <f>E6755*0.05</f>
        <v>0</v>
      </c>
      <c r="G6755" s="6">
        <v>16800</v>
      </c>
      <c r="H6755" s="31">
        <f>D6755-F6755</f>
        <v>0</v>
      </c>
      <c r="I6755" s="6">
        <f>+I6754+G6755-H6755</f>
        <v>2464054.1394999968</v>
      </c>
      <c r="J6755" s="3" t="s">
        <v>2</v>
      </c>
      <c r="K6755" s="2"/>
      <c r="L6755" s="2"/>
      <c r="M6755" s="41"/>
      <c r="N6755" s="40"/>
      <c r="O6755" s="39"/>
    </row>
    <row r="6756" spans="1:15" x14ac:dyDescent="0.2">
      <c r="A6756" s="9">
        <v>44420</v>
      </c>
      <c r="B6756" s="7">
        <v>10165</v>
      </c>
      <c r="C6756" s="3" t="s">
        <v>5054</v>
      </c>
      <c r="D6756" s="6">
        <v>19500</v>
      </c>
      <c r="E6756" s="6">
        <v>0</v>
      </c>
      <c r="F6756" s="6">
        <f>E6756*0.05</f>
        <v>0</v>
      </c>
      <c r="G6756" s="6"/>
      <c r="H6756" s="31">
        <f>D6756-F6756</f>
        <v>19500</v>
      </c>
      <c r="I6756" s="6">
        <f>+I6755+G6756-H6756</f>
        <v>2444554.1394999968</v>
      </c>
      <c r="J6756" s="3" t="s">
        <v>5213</v>
      </c>
      <c r="K6756" s="2"/>
      <c r="L6756" s="2"/>
      <c r="M6756" s="41"/>
      <c r="N6756" s="40"/>
      <c r="O6756" s="39"/>
    </row>
    <row r="6757" spans="1:15" x14ac:dyDescent="0.2">
      <c r="A6757" s="9">
        <v>44420</v>
      </c>
      <c r="B6757" s="7">
        <v>12821420</v>
      </c>
      <c r="C6757" s="3" t="s">
        <v>3013</v>
      </c>
      <c r="D6757" s="6">
        <v>44960.2</v>
      </c>
      <c r="E6757" s="6">
        <v>44960.2</v>
      </c>
      <c r="F6757" s="6">
        <f>E6757*0.05</f>
        <v>2248.0099999999998</v>
      </c>
      <c r="G6757" s="6"/>
      <c r="H6757" s="5">
        <f>D6757-F6757</f>
        <v>42712.189999999995</v>
      </c>
      <c r="I6757" s="6">
        <f>+I6756+G6757-H6757</f>
        <v>2401841.9494999968</v>
      </c>
      <c r="J6757" s="3" t="s">
        <v>3869</v>
      </c>
      <c r="K6757" s="2">
        <v>5</v>
      </c>
      <c r="L6757" s="2"/>
      <c r="M6757" s="23" t="s">
        <v>5212</v>
      </c>
      <c r="N6757" s="22"/>
      <c r="O6757" s="21"/>
    </row>
    <row r="6758" spans="1:15" x14ac:dyDescent="0.2">
      <c r="A6758" s="9">
        <v>44420</v>
      </c>
      <c r="B6758" s="7">
        <v>12821597</v>
      </c>
      <c r="C6758" s="3" t="s">
        <v>5211</v>
      </c>
      <c r="D6758" s="6">
        <v>102188</v>
      </c>
      <c r="E6758" s="6">
        <v>86600</v>
      </c>
      <c r="F6758" s="6">
        <f>E6758*10%</f>
        <v>8660</v>
      </c>
      <c r="G6758" s="6"/>
      <c r="H6758" s="5">
        <f>D6758-F6758</f>
        <v>93528</v>
      </c>
      <c r="I6758" s="6">
        <f>+I6757+G6758-H6758</f>
        <v>2308313.9494999968</v>
      </c>
      <c r="J6758" s="3" t="s">
        <v>5210</v>
      </c>
      <c r="K6758" s="2">
        <v>5</v>
      </c>
      <c r="L6758" s="2"/>
      <c r="M6758" s="23" t="s">
        <v>5209</v>
      </c>
      <c r="N6758" s="22"/>
      <c r="O6758" s="21"/>
    </row>
    <row r="6759" spans="1:15" x14ac:dyDescent="0.2">
      <c r="A6759" s="9">
        <v>44421</v>
      </c>
      <c r="B6759" s="7">
        <v>2000050133</v>
      </c>
      <c r="C6759" s="8" t="s">
        <v>2</v>
      </c>
      <c r="D6759" s="6"/>
      <c r="E6759" s="6"/>
      <c r="F6759" s="6">
        <f>E6759*0.05</f>
        <v>0</v>
      </c>
      <c r="G6759" s="6">
        <v>2100</v>
      </c>
      <c r="H6759" s="5">
        <f>D6759-F6759</f>
        <v>0</v>
      </c>
      <c r="I6759" s="6">
        <f>+I6758+G6759-H6759</f>
        <v>2310413.9494999968</v>
      </c>
      <c r="J6759" s="3" t="s">
        <v>2</v>
      </c>
      <c r="K6759" s="2"/>
      <c r="L6759" s="2"/>
      <c r="M6759" s="23"/>
      <c r="N6759" s="22"/>
      <c r="O6759" s="21"/>
    </row>
    <row r="6760" spans="1:15" x14ac:dyDescent="0.2">
      <c r="A6760" s="9">
        <v>44421</v>
      </c>
      <c r="B6760" s="7">
        <v>45240000014</v>
      </c>
      <c r="C6760" s="8" t="s">
        <v>5208</v>
      </c>
      <c r="D6760" s="6">
        <v>26500</v>
      </c>
      <c r="E6760" s="6"/>
      <c r="F6760" s="6">
        <f>E6760*0.05</f>
        <v>0</v>
      </c>
      <c r="G6760" s="6"/>
      <c r="H6760" s="5">
        <f>D6760-F6760</f>
        <v>26500</v>
      </c>
      <c r="I6760" s="6">
        <f>+I6759+G6760-H6760</f>
        <v>2283913.9494999968</v>
      </c>
      <c r="J6760" s="3" t="s">
        <v>5207</v>
      </c>
      <c r="K6760" s="2"/>
      <c r="L6760" s="2"/>
      <c r="M6760" s="23"/>
      <c r="N6760" s="22"/>
      <c r="O6760" s="21"/>
    </row>
    <row r="6761" spans="1:15" x14ac:dyDescent="0.2">
      <c r="A6761" s="9">
        <v>44425</v>
      </c>
      <c r="B6761" s="7">
        <v>12874722</v>
      </c>
      <c r="C6761" s="8" t="s">
        <v>43</v>
      </c>
      <c r="D6761" s="6">
        <v>149156.07999999999</v>
      </c>
      <c r="E6761" s="6">
        <v>137715.54999999999</v>
      </c>
      <c r="F6761" s="6">
        <f>E6761*0.05</f>
        <v>6885.7775000000001</v>
      </c>
      <c r="G6761" s="6"/>
      <c r="H6761" s="5">
        <f>D6761-F6761</f>
        <v>142270.30249999999</v>
      </c>
      <c r="I6761" s="6">
        <f>+I6760+G6761-H6761</f>
        <v>2141643.6469999971</v>
      </c>
      <c r="J6761" s="3" t="s">
        <v>5206</v>
      </c>
      <c r="K6761" s="2">
        <v>5</v>
      </c>
      <c r="L6761" s="2"/>
      <c r="M6761" s="23" t="s">
        <v>5205</v>
      </c>
      <c r="N6761" s="22"/>
      <c r="O6761" s="21"/>
    </row>
    <row r="6762" spans="1:15" x14ac:dyDescent="0.2">
      <c r="A6762" s="9">
        <v>44425</v>
      </c>
      <c r="B6762" s="7">
        <v>2000070011</v>
      </c>
      <c r="C6762" s="8" t="s">
        <v>2</v>
      </c>
      <c r="D6762" s="6"/>
      <c r="E6762" s="6"/>
      <c r="F6762" s="6">
        <f>E6762*0.05</f>
        <v>0</v>
      </c>
      <c r="G6762" s="6">
        <v>4450</v>
      </c>
      <c r="H6762" s="5">
        <f>D6762-F6762</f>
        <v>0</v>
      </c>
      <c r="I6762" s="6">
        <f>+I6761+G6762-H6762</f>
        <v>2146093.6469999971</v>
      </c>
      <c r="J6762" s="3" t="s">
        <v>2</v>
      </c>
      <c r="K6762" s="2"/>
      <c r="L6762" s="2"/>
      <c r="M6762" s="23"/>
      <c r="N6762" s="22"/>
      <c r="O6762" s="21"/>
    </row>
    <row r="6763" spans="1:15" x14ac:dyDescent="0.2">
      <c r="A6763" s="9">
        <v>44426</v>
      </c>
      <c r="B6763" s="7">
        <v>128851179</v>
      </c>
      <c r="C6763" s="8" t="s">
        <v>5131</v>
      </c>
      <c r="D6763" s="6">
        <v>3144</v>
      </c>
      <c r="E6763" s="6"/>
      <c r="F6763" s="6">
        <f>E6763*0.05</f>
        <v>0</v>
      </c>
      <c r="G6763" s="6"/>
      <c r="H6763" s="5">
        <f>D6763-F6763</f>
        <v>3144</v>
      </c>
      <c r="I6763" s="6">
        <f>+I6762+G6763-H6763</f>
        <v>2142949.6469999971</v>
      </c>
      <c r="J6763" s="8" t="s">
        <v>5063</v>
      </c>
      <c r="K6763" s="2"/>
      <c r="L6763" s="2"/>
      <c r="M6763" s="23"/>
      <c r="N6763" s="22"/>
      <c r="O6763" s="21"/>
    </row>
    <row r="6764" spans="1:15" x14ac:dyDescent="0.2">
      <c r="A6764" s="9">
        <v>44426</v>
      </c>
      <c r="B6764" s="7">
        <v>12885830</v>
      </c>
      <c r="C6764" s="8" t="s">
        <v>4692</v>
      </c>
      <c r="D6764" s="6">
        <v>3000</v>
      </c>
      <c r="E6764" s="6"/>
      <c r="F6764" s="6">
        <f>E6764*0.05</f>
        <v>0</v>
      </c>
      <c r="G6764" s="6"/>
      <c r="H6764" s="5">
        <f>D6764-F6764</f>
        <v>3000</v>
      </c>
      <c r="I6764" s="6">
        <f>+I6763+G6764-H6764</f>
        <v>2139949.6469999971</v>
      </c>
      <c r="J6764" s="3" t="s">
        <v>5204</v>
      </c>
      <c r="K6764" s="2"/>
      <c r="L6764" s="2"/>
      <c r="M6764" s="23"/>
      <c r="N6764" s="22"/>
      <c r="O6764" s="21"/>
    </row>
    <row r="6765" spans="1:15" x14ac:dyDescent="0.2">
      <c r="A6765" s="9">
        <v>44426</v>
      </c>
      <c r="B6765" s="7">
        <v>12885941</v>
      </c>
      <c r="C6765" s="8" t="s">
        <v>4691</v>
      </c>
      <c r="D6765" s="6">
        <v>9000</v>
      </c>
      <c r="E6765" s="6"/>
      <c r="F6765" s="6">
        <f>E6765*0.05</f>
        <v>0</v>
      </c>
      <c r="G6765" s="6"/>
      <c r="H6765" s="5">
        <f>D6765-F6765</f>
        <v>9000</v>
      </c>
      <c r="I6765" s="6">
        <f>+I6764+G6765-H6765</f>
        <v>2130949.6469999971</v>
      </c>
      <c r="J6765" s="3" t="s">
        <v>5204</v>
      </c>
      <c r="K6765" s="2"/>
      <c r="L6765" s="2"/>
      <c r="M6765" s="23"/>
      <c r="N6765" s="22"/>
      <c r="O6765" s="21"/>
    </row>
    <row r="6766" spans="1:15" x14ac:dyDescent="0.2">
      <c r="A6766" s="9">
        <v>44427</v>
      </c>
      <c r="B6766" s="7">
        <v>3580040037</v>
      </c>
      <c r="C6766" s="8" t="s">
        <v>2</v>
      </c>
      <c r="D6766" s="6"/>
      <c r="E6766" s="6"/>
      <c r="F6766" s="6">
        <f>E6766*0.05</f>
        <v>0</v>
      </c>
      <c r="G6766" s="6">
        <v>800</v>
      </c>
      <c r="H6766" s="5">
        <f>D6766-F6766</f>
        <v>0</v>
      </c>
      <c r="I6766" s="6">
        <f>+I6765+G6766-H6766</f>
        <v>2131749.6469999971</v>
      </c>
      <c r="J6766" s="3" t="s">
        <v>2</v>
      </c>
      <c r="K6766" s="2"/>
      <c r="L6766" s="2"/>
      <c r="M6766" s="23"/>
      <c r="N6766" s="22"/>
      <c r="O6766" s="21"/>
    </row>
    <row r="6767" spans="1:15" x14ac:dyDescent="0.2">
      <c r="A6767" s="9">
        <v>44428</v>
      </c>
      <c r="B6767" s="7">
        <v>3580010019</v>
      </c>
      <c r="C6767" s="8" t="s">
        <v>2</v>
      </c>
      <c r="D6767" s="6"/>
      <c r="E6767" s="6"/>
      <c r="F6767" s="6">
        <f>E6767*0.05</f>
        <v>0</v>
      </c>
      <c r="G6767" s="6">
        <v>9200</v>
      </c>
      <c r="H6767" s="5">
        <f>D6767-F6767</f>
        <v>0</v>
      </c>
      <c r="I6767" s="6">
        <f>+I6766+G6767-H6767</f>
        <v>2140949.6469999971</v>
      </c>
      <c r="J6767" s="3" t="s">
        <v>2</v>
      </c>
      <c r="K6767" s="2"/>
      <c r="L6767" s="2"/>
      <c r="M6767" s="23"/>
      <c r="N6767" s="22"/>
      <c r="O6767" s="21"/>
    </row>
    <row r="6768" spans="1:15" x14ac:dyDescent="0.2">
      <c r="A6768" s="9">
        <v>44428</v>
      </c>
      <c r="B6768" s="7">
        <v>12919694</v>
      </c>
      <c r="C6768" s="8" t="s">
        <v>54</v>
      </c>
      <c r="D6768" s="6">
        <v>7450</v>
      </c>
      <c r="E6768" s="6">
        <v>6313.56</v>
      </c>
      <c r="F6768" s="6">
        <v>440.68</v>
      </c>
      <c r="G6768" s="6"/>
      <c r="H6768" s="5">
        <f>D6768-F6768</f>
        <v>7009.32</v>
      </c>
      <c r="I6768" s="6">
        <f>+I6767+G6768-H6768</f>
        <v>2133940.3269999973</v>
      </c>
      <c r="J6768" s="3" t="s">
        <v>5203</v>
      </c>
      <c r="K6768" s="2">
        <v>5</v>
      </c>
      <c r="L6768" s="2"/>
      <c r="M6768" s="23" t="s">
        <v>5202</v>
      </c>
      <c r="N6768" s="22"/>
      <c r="O6768" s="21"/>
    </row>
    <row r="6769" spans="1:15" x14ac:dyDescent="0.2">
      <c r="A6769" s="9">
        <v>44428</v>
      </c>
      <c r="B6769" s="7">
        <v>12919796</v>
      </c>
      <c r="C6769" s="8" t="s">
        <v>3563</v>
      </c>
      <c r="D6769" s="6">
        <v>12214</v>
      </c>
      <c r="E6769" s="6">
        <v>10360</v>
      </c>
      <c r="F6769" s="6">
        <f>E6769*0.05</f>
        <v>518</v>
      </c>
      <c r="G6769" s="6"/>
      <c r="H6769" s="5">
        <f>D6769-F6769</f>
        <v>11696</v>
      </c>
      <c r="I6769" s="6">
        <f>+I6768+G6769-H6769</f>
        <v>2122244.3269999973</v>
      </c>
      <c r="J6769" s="3" t="s">
        <v>4059</v>
      </c>
      <c r="K6769" s="2">
        <v>5</v>
      </c>
      <c r="L6769" s="2"/>
      <c r="M6769" s="23" t="s">
        <v>5201</v>
      </c>
      <c r="N6769" s="22"/>
      <c r="O6769" s="21"/>
    </row>
    <row r="6770" spans="1:15" x14ac:dyDescent="0.2">
      <c r="A6770" s="9">
        <v>44428</v>
      </c>
      <c r="B6770" s="7">
        <v>12919960</v>
      </c>
      <c r="C6770" s="8" t="s">
        <v>650</v>
      </c>
      <c r="D6770" s="6">
        <v>4602</v>
      </c>
      <c r="E6770" s="6">
        <v>3900</v>
      </c>
      <c r="F6770" s="6">
        <f>E6770*0.05</f>
        <v>195</v>
      </c>
      <c r="G6770" s="6"/>
      <c r="H6770" s="5">
        <f>D6770-F6770</f>
        <v>4407</v>
      </c>
      <c r="I6770" s="6">
        <f>+I6769+G6770-H6770</f>
        <v>2117837.3269999973</v>
      </c>
      <c r="J6770" s="3" t="s">
        <v>5200</v>
      </c>
      <c r="K6770" s="2"/>
      <c r="L6770" s="2"/>
      <c r="M6770" s="23" t="s">
        <v>5199</v>
      </c>
      <c r="N6770" s="22"/>
      <c r="O6770" s="21"/>
    </row>
    <row r="6771" spans="1:15" x14ac:dyDescent="0.2">
      <c r="A6771" s="9">
        <v>44428</v>
      </c>
      <c r="B6771" s="7">
        <v>45240000052</v>
      </c>
      <c r="C6771" s="8" t="s">
        <v>4630</v>
      </c>
      <c r="D6771" s="6"/>
      <c r="E6771" s="6"/>
      <c r="F6771" s="6">
        <f>E6771*0.05</f>
        <v>0</v>
      </c>
      <c r="G6771" s="6">
        <v>151493.38</v>
      </c>
      <c r="H6771" s="5">
        <f>D6771-F6771</f>
        <v>0</v>
      </c>
      <c r="I6771" s="6">
        <f>+I6770+G6771-H6771</f>
        <v>2269330.7069999971</v>
      </c>
      <c r="J6771" s="8" t="s">
        <v>5198</v>
      </c>
      <c r="K6771" s="2"/>
      <c r="L6771" s="2"/>
      <c r="M6771" s="23"/>
      <c r="N6771" s="22"/>
      <c r="O6771" s="21"/>
    </row>
    <row r="6772" spans="1:15" x14ac:dyDescent="0.2">
      <c r="A6772" s="9">
        <v>44428</v>
      </c>
      <c r="B6772" s="7">
        <v>12922063</v>
      </c>
      <c r="C6772" s="8" t="s">
        <v>1949</v>
      </c>
      <c r="D6772" s="6">
        <v>8500</v>
      </c>
      <c r="E6772" s="6">
        <v>7203.38</v>
      </c>
      <c r="F6772" s="6">
        <f>E6772*0.05</f>
        <v>360.16900000000004</v>
      </c>
      <c r="G6772" s="6">
        <v>0</v>
      </c>
      <c r="H6772" s="5">
        <f>D6772-F6772</f>
        <v>8139.8310000000001</v>
      </c>
      <c r="I6772" s="6">
        <f>+I6771+G6772-H6772</f>
        <v>2261190.8759999974</v>
      </c>
      <c r="J6772" s="3" t="s">
        <v>5197</v>
      </c>
      <c r="K6772" s="2">
        <v>5</v>
      </c>
      <c r="L6772" s="2"/>
      <c r="M6772" s="23" t="s">
        <v>5196</v>
      </c>
      <c r="N6772" s="22"/>
      <c r="O6772" s="21"/>
    </row>
    <row r="6773" spans="1:15" x14ac:dyDescent="0.2">
      <c r="A6773" s="9">
        <v>44428</v>
      </c>
      <c r="B6773" s="7">
        <v>3580010374</v>
      </c>
      <c r="C6773" s="8" t="s">
        <v>2</v>
      </c>
      <c r="D6773" s="6"/>
      <c r="E6773" s="6"/>
      <c r="F6773" s="6">
        <f>E6773*0.05</f>
        <v>0</v>
      </c>
      <c r="G6773" s="6">
        <v>6300</v>
      </c>
      <c r="H6773" s="5">
        <f>D6773-F6773</f>
        <v>0</v>
      </c>
      <c r="I6773" s="6">
        <f>+I6772+G6773-H6773</f>
        <v>2267490.8759999974</v>
      </c>
      <c r="J6773" s="3" t="s">
        <v>2</v>
      </c>
      <c r="K6773" s="2"/>
      <c r="L6773" s="2"/>
      <c r="M6773" s="23"/>
      <c r="N6773" s="22"/>
      <c r="O6773" s="21"/>
    </row>
    <row r="6774" spans="1:15" x14ac:dyDescent="0.2">
      <c r="A6774" s="9">
        <v>44433</v>
      </c>
      <c r="B6774" s="7">
        <v>3580050217</v>
      </c>
      <c r="C6774" s="8" t="s">
        <v>2</v>
      </c>
      <c r="D6774" s="6"/>
      <c r="E6774" s="6"/>
      <c r="F6774" s="6">
        <f>E6774*0.05</f>
        <v>0</v>
      </c>
      <c r="G6774" s="6">
        <v>1150</v>
      </c>
      <c r="H6774" s="5">
        <f>D6774-F6774</f>
        <v>0</v>
      </c>
      <c r="I6774" s="6">
        <f>+I6773+G6774-H6774</f>
        <v>2268640.8759999974</v>
      </c>
      <c r="J6774" s="3" t="s">
        <v>2</v>
      </c>
      <c r="K6774" s="2"/>
      <c r="L6774" s="2"/>
      <c r="M6774" s="23"/>
      <c r="N6774" s="22"/>
      <c r="O6774" s="21"/>
    </row>
    <row r="6775" spans="1:15" x14ac:dyDescent="0.2">
      <c r="A6775" s="9">
        <v>44433</v>
      </c>
      <c r="B6775" s="34">
        <v>10166</v>
      </c>
      <c r="C6775" s="8" t="s">
        <v>5054</v>
      </c>
      <c r="D6775" s="4">
        <v>6000</v>
      </c>
      <c r="E6775" s="4"/>
      <c r="F6775" s="4"/>
      <c r="G6775" s="4"/>
      <c r="H6775" s="31">
        <f>D6775-F6775</f>
        <v>6000</v>
      </c>
      <c r="I6775" s="6">
        <f>+I6774+G6775-H6775</f>
        <v>2262640.8759999974</v>
      </c>
      <c r="J6775" s="3" t="s">
        <v>5195</v>
      </c>
      <c r="K6775" s="2"/>
      <c r="L6775" s="2"/>
      <c r="M6775" s="41"/>
      <c r="N6775" s="40"/>
      <c r="O6775" s="39"/>
    </row>
    <row r="6776" spans="1:15" x14ac:dyDescent="0.2">
      <c r="A6776" s="9">
        <v>44434</v>
      </c>
      <c r="B6776" s="7">
        <v>3580100093</v>
      </c>
      <c r="C6776" s="8" t="s">
        <v>2</v>
      </c>
      <c r="D6776" s="6"/>
      <c r="E6776" s="6"/>
      <c r="F6776" s="6">
        <f>E6776*0.05</f>
        <v>0</v>
      </c>
      <c r="G6776" s="6">
        <v>4400</v>
      </c>
      <c r="H6776" s="5">
        <f>D6776-F6776</f>
        <v>0</v>
      </c>
      <c r="I6776" s="6">
        <f>+I6775+G6776-H6776</f>
        <v>2267040.8759999974</v>
      </c>
      <c r="J6776" s="3" t="s">
        <v>2</v>
      </c>
      <c r="K6776" s="2"/>
      <c r="L6776" s="2"/>
      <c r="M6776" s="23"/>
      <c r="N6776" s="22"/>
      <c r="O6776" s="21"/>
    </row>
    <row r="6777" spans="1:15" x14ac:dyDescent="0.2">
      <c r="A6777" s="9">
        <v>44434</v>
      </c>
      <c r="B6777" s="7">
        <v>12989618</v>
      </c>
      <c r="C6777" s="8" t="s">
        <v>3107</v>
      </c>
      <c r="D6777" s="6">
        <v>12617.74</v>
      </c>
      <c r="E6777" s="6">
        <v>10693</v>
      </c>
      <c r="F6777" s="6">
        <f>E6777*0.05</f>
        <v>534.65</v>
      </c>
      <c r="G6777" s="6"/>
      <c r="H6777" s="5">
        <f>D6777-F6777</f>
        <v>12083.09</v>
      </c>
      <c r="I6777" s="6">
        <f>+I6776+G6777-H6777</f>
        <v>2254957.7859999975</v>
      </c>
      <c r="J6777" s="3" t="s">
        <v>5194</v>
      </c>
      <c r="K6777" s="2">
        <v>5</v>
      </c>
      <c r="L6777" s="2"/>
      <c r="M6777" s="23" t="s">
        <v>5193</v>
      </c>
      <c r="N6777" s="22"/>
      <c r="O6777" s="21"/>
    </row>
    <row r="6778" spans="1:15" x14ac:dyDescent="0.2">
      <c r="A6778" s="9">
        <v>44434</v>
      </c>
      <c r="B6778" s="7">
        <v>45240000176</v>
      </c>
      <c r="C6778" s="8" t="s">
        <v>4432</v>
      </c>
      <c r="D6778" s="6"/>
      <c r="E6778" s="6"/>
      <c r="F6778" s="6">
        <f>E6778*0.05</f>
        <v>0</v>
      </c>
      <c r="G6778" s="6">
        <v>3165738.1</v>
      </c>
      <c r="H6778" s="5">
        <f>D6778-F6778</f>
        <v>0</v>
      </c>
      <c r="I6778" s="6">
        <f>+I6777+G6778-H6778</f>
        <v>5420695.8859999981</v>
      </c>
      <c r="J6778" s="3" t="s">
        <v>5192</v>
      </c>
      <c r="K6778" s="2"/>
      <c r="L6778" s="2"/>
      <c r="M6778" s="23"/>
      <c r="N6778" s="22"/>
      <c r="O6778" s="21"/>
    </row>
    <row r="6779" spans="1:15" x14ac:dyDescent="0.2">
      <c r="A6779" s="9">
        <v>44435</v>
      </c>
      <c r="B6779" s="7">
        <v>129984417</v>
      </c>
      <c r="C6779" s="8" t="s">
        <v>821</v>
      </c>
      <c r="D6779" s="6">
        <v>276121.34999999998</v>
      </c>
      <c r="E6779" s="6">
        <v>272114.64</v>
      </c>
      <c r="F6779" s="6">
        <f>E6779*0.05</f>
        <v>13605.732000000002</v>
      </c>
      <c r="G6779" s="6"/>
      <c r="H6779" s="5">
        <f>D6779-F6779</f>
        <v>262515.61799999996</v>
      </c>
      <c r="I6779" s="6">
        <f>+I6778+G6779-H6779</f>
        <v>5158180.2679999983</v>
      </c>
      <c r="J6779" s="3" t="s">
        <v>788</v>
      </c>
      <c r="K6779" s="2">
        <v>5</v>
      </c>
      <c r="L6779" s="2"/>
      <c r="M6779" s="23" t="s">
        <v>5191</v>
      </c>
      <c r="N6779" s="22"/>
      <c r="O6779" s="21"/>
    </row>
    <row r="6780" spans="1:15" x14ac:dyDescent="0.2">
      <c r="A6780" s="9">
        <v>44435</v>
      </c>
      <c r="B6780" s="7">
        <v>12998647</v>
      </c>
      <c r="C6780" s="8" t="s">
        <v>1450</v>
      </c>
      <c r="D6780" s="6">
        <v>27691.23</v>
      </c>
      <c r="E6780" s="6">
        <v>21305.62</v>
      </c>
      <c r="F6780" s="6">
        <f>E6780*0.05</f>
        <v>1065.2809999999999</v>
      </c>
      <c r="G6780" s="6"/>
      <c r="H6780" s="5">
        <f>D6780-F6780</f>
        <v>26625.949000000001</v>
      </c>
      <c r="I6780" s="6">
        <f>+I6779+G6780-H6780</f>
        <v>5131554.3189999983</v>
      </c>
      <c r="J6780" s="3" t="s">
        <v>3874</v>
      </c>
      <c r="K6780" s="2">
        <v>5</v>
      </c>
      <c r="L6780" s="2"/>
      <c r="M6780" s="23" t="s">
        <v>5190</v>
      </c>
      <c r="N6780" s="22"/>
      <c r="O6780" s="21"/>
    </row>
    <row r="6781" spans="1:15" x14ac:dyDescent="0.2">
      <c r="A6781" s="9">
        <v>44435</v>
      </c>
      <c r="B6781" s="7">
        <v>12998798</v>
      </c>
      <c r="C6781" s="8" t="s">
        <v>4191</v>
      </c>
      <c r="D6781" s="6">
        <v>10258.950000000001</v>
      </c>
      <c r="E6781" s="6"/>
      <c r="F6781" s="6">
        <f>E6781*0.05</f>
        <v>0</v>
      </c>
      <c r="G6781" s="6"/>
      <c r="H6781" s="5">
        <f>D6781-F6781</f>
        <v>10258.950000000001</v>
      </c>
      <c r="I6781" s="6">
        <f>+I6780+G6781-H6781</f>
        <v>5121295.3689999981</v>
      </c>
      <c r="J6781" s="3" t="s">
        <v>3874</v>
      </c>
      <c r="K6781" s="2">
        <v>5</v>
      </c>
      <c r="L6781" s="2"/>
      <c r="M6781" s="23" t="s">
        <v>3844</v>
      </c>
      <c r="N6781" s="22"/>
      <c r="O6781" s="21"/>
    </row>
    <row r="6782" spans="1:15" x14ac:dyDescent="0.2">
      <c r="A6782" s="9">
        <v>44435</v>
      </c>
      <c r="B6782" s="7">
        <v>12998997</v>
      </c>
      <c r="C6782" s="8" t="s">
        <v>2755</v>
      </c>
      <c r="D6782" s="6">
        <v>43129.4</v>
      </c>
      <c r="E6782" s="6">
        <v>41180</v>
      </c>
      <c r="F6782" s="6">
        <f>E6782*0.05</f>
        <v>2059</v>
      </c>
      <c r="G6782" s="6"/>
      <c r="H6782" s="5">
        <f>D6782-F6782</f>
        <v>41070.400000000001</v>
      </c>
      <c r="I6782" s="6">
        <f>+I6781+G6782-H6782</f>
        <v>5080224.9689999977</v>
      </c>
      <c r="J6782" s="3" t="s">
        <v>5189</v>
      </c>
      <c r="K6782" s="2">
        <v>5</v>
      </c>
      <c r="L6782" s="2"/>
      <c r="M6782" s="23" t="s">
        <v>5188</v>
      </c>
      <c r="N6782" s="22"/>
      <c r="O6782" s="21"/>
    </row>
    <row r="6783" spans="1:15" x14ac:dyDescent="0.2">
      <c r="A6783" s="9">
        <v>44435</v>
      </c>
      <c r="B6783" s="7">
        <v>12999229</v>
      </c>
      <c r="C6783" s="8" t="s">
        <v>4348</v>
      </c>
      <c r="D6783" s="6">
        <v>65957.5</v>
      </c>
      <c r="E6783" s="6">
        <v>63691.5</v>
      </c>
      <c r="F6783" s="4">
        <f>E6783*5%</f>
        <v>3184.5750000000003</v>
      </c>
      <c r="G6783" s="6"/>
      <c r="H6783" s="5">
        <f>D6783-F6783</f>
        <v>62772.925000000003</v>
      </c>
      <c r="I6783" s="6">
        <f>+I6782+G6783-H6783</f>
        <v>5017452.0439999979</v>
      </c>
      <c r="J6783" s="3" t="s">
        <v>5187</v>
      </c>
      <c r="K6783" s="2">
        <v>5</v>
      </c>
      <c r="L6783" s="2"/>
      <c r="M6783" s="23" t="s">
        <v>5186</v>
      </c>
      <c r="N6783" s="22"/>
      <c r="O6783" s="21"/>
    </row>
    <row r="6784" spans="1:15" x14ac:dyDescent="0.2">
      <c r="A6784" s="9">
        <v>44435</v>
      </c>
      <c r="B6784" s="7">
        <v>12999569</v>
      </c>
      <c r="C6784" s="8" t="s">
        <v>242</v>
      </c>
      <c r="D6784" s="6">
        <v>115542.39999999999</v>
      </c>
      <c r="E6784" s="6">
        <v>107845.6</v>
      </c>
      <c r="F6784" s="6">
        <v>9201.36</v>
      </c>
      <c r="G6784" s="6"/>
      <c r="H6784" s="5">
        <f>D6784-F6784</f>
        <v>106341.04</v>
      </c>
      <c r="I6784" s="6">
        <f>+I6783+G6784-H6784</f>
        <v>4911111.0039999979</v>
      </c>
      <c r="J6784" s="3" t="s">
        <v>5171</v>
      </c>
      <c r="K6784" s="2">
        <v>5</v>
      </c>
      <c r="L6784" s="2"/>
      <c r="M6784" s="23" t="s">
        <v>5185</v>
      </c>
      <c r="N6784" s="22"/>
      <c r="O6784" s="21"/>
    </row>
    <row r="6785" spans="1:15" x14ac:dyDescent="0.2">
      <c r="A6785" s="9">
        <v>44435</v>
      </c>
      <c r="B6785" s="7">
        <v>12999904</v>
      </c>
      <c r="C6785" s="8" t="s">
        <v>1443</v>
      </c>
      <c r="D6785" s="6">
        <v>120000</v>
      </c>
      <c r="E6785" s="6">
        <v>120000</v>
      </c>
      <c r="F6785" s="6">
        <f>E6785*0.05</f>
        <v>6000</v>
      </c>
      <c r="G6785" s="6"/>
      <c r="H6785" s="5">
        <f>D6785-F6785</f>
        <v>114000</v>
      </c>
      <c r="I6785" s="6">
        <f>+I6784+G6785-H6785</f>
        <v>4797111.0039999979</v>
      </c>
      <c r="J6785" s="3" t="s">
        <v>4615</v>
      </c>
      <c r="K6785" s="2">
        <v>5</v>
      </c>
      <c r="L6785" s="2"/>
      <c r="M6785" s="23" t="s">
        <v>5184</v>
      </c>
      <c r="N6785" s="22"/>
      <c r="O6785" s="21"/>
    </row>
    <row r="6786" spans="1:15" x14ac:dyDescent="0.2">
      <c r="A6786" s="9">
        <v>44435</v>
      </c>
      <c r="B6786" s="7">
        <v>13000223</v>
      </c>
      <c r="C6786" s="8" t="s">
        <v>4527</v>
      </c>
      <c r="D6786" s="6">
        <v>43060</v>
      </c>
      <c r="E6786" s="6">
        <v>36491.53</v>
      </c>
      <c r="F6786" s="6">
        <f>E6786*0.05</f>
        <v>1824.5765000000001</v>
      </c>
      <c r="G6786" s="6"/>
      <c r="H6786" s="5">
        <f>D6786-F6786</f>
        <v>41235.423499999997</v>
      </c>
      <c r="I6786" s="6">
        <f>+I6785+G6786-H6786</f>
        <v>4755875.5804999983</v>
      </c>
      <c r="J6786" s="3" t="s">
        <v>5183</v>
      </c>
      <c r="K6786" s="2">
        <v>5</v>
      </c>
      <c r="L6786" s="2"/>
      <c r="M6786" s="23" t="s">
        <v>5182</v>
      </c>
      <c r="N6786" s="22"/>
      <c r="O6786" s="21"/>
    </row>
    <row r="6787" spans="1:15" x14ac:dyDescent="0.2">
      <c r="A6787" s="9">
        <v>44435</v>
      </c>
      <c r="B6787" s="7">
        <v>13000481</v>
      </c>
      <c r="C6787" s="8" t="s">
        <v>3017</v>
      </c>
      <c r="D6787" s="6">
        <v>44474.16</v>
      </c>
      <c r="E6787" s="6">
        <v>39162</v>
      </c>
      <c r="F6787" s="6">
        <f>E6787*0.05</f>
        <v>1958.1000000000001</v>
      </c>
      <c r="G6787" s="6"/>
      <c r="H6787" s="5">
        <f>D6787-F6787</f>
        <v>42516.060000000005</v>
      </c>
      <c r="I6787" s="6">
        <f>+I6786+G6787-H6787</f>
        <v>4713359.5204999987</v>
      </c>
      <c r="J6787" s="3" t="s">
        <v>4642</v>
      </c>
      <c r="K6787" s="2">
        <v>5</v>
      </c>
      <c r="L6787" s="2"/>
      <c r="M6787" s="23" t="s">
        <v>5181</v>
      </c>
      <c r="N6787" s="22"/>
      <c r="O6787" s="21"/>
    </row>
    <row r="6788" spans="1:15" x14ac:dyDescent="0.2">
      <c r="A6788" s="9">
        <v>44435</v>
      </c>
      <c r="B6788" s="7">
        <v>3580030493</v>
      </c>
      <c r="C6788" s="8" t="s">
        <v>2</v>
      </c>
      <c r="D6788" s="6"/>
      <c r="E6788" s="6"/>
      <c r="F6788" s="6">
        <f>E6788*0.05</f>
        <v>0</v>
      </c>
      <c r="G6788" s="6">
        <v>8750</v>
      </c>
      <c r="H6788" s="5">
        <f>D6788-F6788</f>
        <v>0</v>
      </c>
      <c r="I6788" s="6">
        <f>+I6787+G6788-H6788</f>
        <v>4722109.5204999987</v>
      </c>
      <c r="J6788" s="3" t="s">
        <v>2</v>
      </c>
      <c r="K6788" s="2"/>
      <c r="L6788" s="2"/>
      <c r="M6788" s="23"/>
      <c r="N6788" s="22"/>
      <c r="O6788" s="21"/>
    </row>
    <row r="6789" spans="1:15" x14ac:dyDescent="0.2">
      <c r="A6789" s="9">
        <v>44435</v>
      </c>
      <c r="B6789" s="7">
        <v>13006825</v>
      </c>
      <c r="C6789" s="8" t="s">
        <v>5180</v>
      </c>
      <c r="D6789" s="6">
        <v>8750</v>
      </c>
      <c r="E6789" s="6">
        <v>7415.25</v>
      </c>
      <c r="F6789" s="6">
        <f>E6789*0.05</f>
        <v>370.76250000000005</v>
      </c>
      <c r="G6789" s="6"/>
      <c r="H6789" s="5">
        <f>D6789-F6789</f>
        <v>8379.2374999999993</v>
      </c>
      <c r="I6789" s="6">
        <f>+I6788+G6789-H6789</f>
        <v>4713730.2829999989</v>
      </c>
      <c r="J6789" s="3" t="s">
        <v>5179</v>
      </c>
      <c r="K6789" s="2">
        <v>5</v>
      </c>
      <c r="L6789" s="2"/>
      <c r="M6789" s="23" t="s">
        <v>5178</v>
      </c>
      <c r="N6789" s="22"/>
      <c r="O6789" s="21"/>
    </row>
    <row r="6790" spans="1:15" x14ac:dyDescent="0.2">
      <c r="A6790" s="9">
        <v>44435</v>
      </c>
      <c r="B6790" s="7">
        <v>13007059</v>
      </c>
      <c r="C6790" s="8" t="s">
        <v>71</v>
      </c>
      <c r="D6790" s="6">
        <v>228239.88</v>
      </c>
      <c r="E6790" s="6">
        <v>227745.84</v>
      </c>
      <c r="F6790" s="6">
        <f>E6790*0.05</f>
        <v>11387.292000000001</v>
      </c>
      <c r="G6790" s="6"/>
      <c r="H6790" s="5">
        <f>D6790-F6790</f>
        <v>216852.58799999999</v>
      </c>
      <c r="I6790" s="6">
        <f>+I6789+G6790-H6790</f>
        <v>4496877.6949999984</v>
      </c>
      <c r="J6790" s="3" t="s">
        <v>4412</v>
      </c>
      <c r="K6790" s="2">
        <v>5</v>
      </c>
      <c r="L6790" s="2"/>
      <c r="M6790" s="23" t="s">
        <v>5177</v>
      </c>
      <c r="N6790" s="22"/>
      <c r="O6790" s="21"/>
    </row>
    <row r="6791" spans="1:15" x14ac:dyDescent="0.2">
      <c r="A6791" s="9">
        <v>44435</v>
      </c>
      <c r="B6791" s="7">
        <v>13007291</v>
      </c>
      <c r="C6791" s="8" t="s">
        <v>1524</v>
      </c>
      <c r="D6791" s="6">
        <v>3070</v>
      </c>
      <c r="E6791" s="6">
        <v>2601.6999999999998</v>
      </c>
      <c r="F6791" s="6">
        <f>E6791*0.05</f>
        <v>130.08500000000001</v>
      </c>
      <c r="G6791" s="6"/>
      <c r="H6791" s="5">
        <f>D6791-F6791</f>
        <v>2939.915</v>
      </c>
      <c r="I6791" s="6">
        <f>+I6790+G6791-H6791</f>
        <v>4493937.7799999984</v>
      </c>
      <c r="J6791" s="3" t="s">
        <v>2139</v>
      </c>
      <c r="K6791" s="2">
        <v>5</v>
      </c>
      <c r="L6791" s="2"/>
      <c r="M6791" s="23" t="s">
        <v>5176</v>
      </c>
      <c r="N6791" s="22"/>
      <c r="O6791" s="21"/>
    </row>
    <row r="6792" spans="1:15" x14ac:dyDescent="0.2">
      <c r="A6792" s="9">
        <v>44435</v>
      </c>
      <c r="B6792" s="7">
        <v>13007418</v>
      </c>
      <c r="C6792" s="8" t="s">
        <v>216</v>
      </c>
      <c r="D6792" s="6">
        <v>144080.4</v>
      </c>
      <c r="E6792" s="6">
        <v>140210</v>
      </c>
      <c r="F6792" s="6">
        <f>E6792*0.05</f>
        <v>7010.5</v>
      </c>
      <c r="G6792" s="6"/>
      <c r="H6792" s="5">
        <f>D6792-F6792</f>
        <v>137069.9</v>
      </c>
      <c r="I6792" s="6">
        <f>+I6791+G6792-H6792</f>
        <v>4356867.879999998</v>
      </c>
      <c r="J6792" s="3" t="s">
        <v>788</v>
      </c>
      <c r="K6792" s="2">
        <v>5</v>
      </c>
      <c r="L6792" s="2"/>
      <c r="M6792" s="23" t="s">
        <v>5175</v>
      </c>
      <c r="N6792" s="22"/>
      <c r="O6792" s="21"/>
    </row>
    <row r="6793" spans="1:15" x14ac:dyDescent="0.2">
      <c r="A6793" s="9">
        <v>44435</v>
      </c>
      <c r="B6793" s="7">
        <v>13007661</v>
      </c>
      <c r="C6793" s="8" t="s">
        <v>4146</v>
      </c>
      <c r="D6793" s="6">
        <v>100000</v>
      </c>
      <c r="E6793" s="6">
        <v>100000</v>
      </c>
      <c r="F6793" s="6">
        <f>E6793*0.05</f>
        <v>5000</v>
      </c>
      <c r="G6793" s="6"/>
      <c r="H6793" s="5">
        <f>D6793-F6793</f>
        <v>95000</v>
      </c>
      <c r="I6793" s="6">
        <f>+I6792+G6793-H6793</f>
        <v>4261867.879999998</v>
      </c>
      <c r="J6793" s="3" t="s">
        <v>48</v>
      </c>
      <c r="K6793" s="2">
        <v>5</v>
      </c>
      <c r="L6793" s="2"/>
      <c r="M6793" s="23" t="s">
        <v>5174</v>
      </c>
      <c r="N6793" s="22"/>
      <c r="O6793" s="21"/>
    </row>
    <row r="6794" spans="1:15" x14ac:dyDescent="0.2">
      <c r="A6794" s="9">
        <v>44435</v>
      </c>
      <c r="B6794" s="7">
        <v>13008622</v>
      </c>
      <c r="C6794" s="8" t="s">
        <v>4233</v>
      </c>
      <c r="D6794" s="6">
        <v>150000</v>
      </c>
      <c r="E6794" s="6">
        <v>150000</v>
      </c>
      <c r="F6794" s="6">
        <f>E6794*0.05</f>
        <v>7500</v>
      </c>
      <c r="G6794" s="6"/>
      <c r="H6794" s="5">
        <f>D6794-F6794</f>
        <v>142500</v>
      </c>
      <c r="I6794" s="6">
        <f>+I6793+G6794-H6794</f>
        <v>4119367.879999998</v>
      </c>
      <c r="J6794" s="3" t="s">
        <v>5171</v>
      </c>
      <c r="K6794" s="2">
        <v>5</v>
      </c>
      <c r="L6794" s="2"/>
      <c r="M6794" s="23" t="s">
        <v>5173</v>
      </c>
      <c r="N6794" s="22"/>
      <c r="O6794" s="21"/>
    </row>
    <row r="6795" spans="1:15" x14ac:dyDescent="0.2">
      <c r="A6795" s="9">
        <v>44435</v>
      </c>
      <c r="B6795" s="7">
        <v>13008770</v>
      </c>
      <c r="C6795" s="8" t="s">
        <v>5172</v>
      </c>
      <c r="D6795" s="6">
        <v>12458</v>
      </c>
      <c r="E6795" s="6">
        <v>12458</v>
      </c>
      <c r="F6795" s="6">
        <f>E6795*0.05</f>
        <v>622.90000000000009</v>
      </c>
      <c r="G6795" s="6"/>
      <c r="H6795" s="5">
        <f>D6795-F6795</f>
        <v>11835.1</v>
      </c>
      <c r="I6795" s="6">
        <f>+I6794+G6795-H6795</f>
        <v>4107532.7799999979</v>
      </c>
      <c r="J6795" s="3" t="s">
        <v>5171</v>
      </c>
      <c r="K6795" s="2">
        <v>5</v>
      </c>
      <c r="L6795" s="2"/>
      <c r="M6795" s="23" t="s">
        <v>5170</v>
      </c>
      <c r="N6795" s="22"/>
      <c r="O6795" s="21"/>
    </row>
    <row r="6796" spans="1:15" x14ac:dyDescent="0.2">
      <c r="A6796" s="9">
        <v>44435</v>
      </c>
      <c r="B6796" s="7">
        <v>13009223</v>
      </c>
      <c r="C6796" s="8" t="s">
        <v>582</v>
      </c>
      <c r="D6796" s="6">
        <v>102489</v>
      </c>
      <c r="E6796" s="6">
        <v>87719.12</v>
      </c>
      <c r="F6796" s="6">
        <f>E6796*0.05</f>
        <v>4385.9560000000001</v>
      </c>
      <c r="G6796" s="6"/>
      <c r="H6796" s="5">
        <f>D6796-F6796</f>
        <v>98103.043999999994</v>
      </c>
      <c r="I6796" s="6">
        <f>+I6795+G6796-H6796</f>
        <v>4009429.7359999977</v>
      </c>
      <c r="J6796" s="3" t="s">
        <v>5169</v>
      </c>
      <c r="K6796" s="2">
        <v>5</v>
      </c>
      <c r="L6796" s="2"/>
      <c r="M6796" s="23" t="s">
        <v>5168</v>
      </c>
      <c r="N6796" s="22"/>
      <c r="O6796" s="21"/>
    </row>
    <row r="6797" spans="1:15" x14ac:dyDescent="0.2">
      <c r="A6797" s="9">
        <v>44435</v>
      </c>
      <c r="B6797" s="7">
        <v>13009393</v>
      </c>
      <c r="C6797" s="8" t="s">
        <v>43</v>
      </c>
      <c r="D6797" s="6">
        <v>197197.31</v>
      </c>
      <c r="E6797" s="6">
        <v>178654.68</v>
      </c>
      <c r="F6797" s="6">
        <f>E6797*0.05</f>
        <v>8932.7340000000004</v>
      </c>
      <c r="G6797" s="6"/>
      <c r="H6797" s="5">
        <f>D6797-F6797</f>
        <v>188264.576</v>
      </c>
      <c r="I6797" s="6">
        <f>+I6796+G6797-H6797</f>
        <v>3821165.1599999978</v>
      </c>
      <c r="J6797" s="3" t="s">
        <v>5167</v>
      </c>
      <c r="K6797" s="2">
        <v>5</v>
      </c>
      <c r="L6797" s="2"/>
      <c r="M6797" s="23" t="s">
        <v>5166</v>
      </c>
      <c r="N6797" s="22"/>
      <c r="O6797" s="21"/>
    </row>
    <row r="6798" spans="1:15" x14ac:dyDescent="0.2">
      <c r="A6798" s="9">
        <v>44435</v>
      </c>
      <c r="B6798" s="7">
        <v>4524000019</v>
      </c>
      <c r="C6798" s="8" t="s">
        <v>4030</v>
      </c>
      <c r="D6798" s="6">
        <v>220863.31</v>
      </c>
      <c r="E6798" s="6"/>
      <c r="F6798" s="6">
        <f>E6798*0.05</f>
        <v>0</v>
      </c>
      <c r="G6798" s="6"/>
      <c r="H6798" s="5">
        <f>D6798-F6798</f>
        <v>220863.31</v>
      </c>
      <c r="I6798" s="6">
        <f>+I6797+G6798-H6798</f>
        <v>3600301.8499999978</v>
      </c>
      <c r="J6798" s="3" t="s">
        <v>5165</v>
      </c>
      <c r="K6798" s="2"/>
      <c r="L6798" s="2"/>
      <c r="M6798" s="23"/>
      <c r="N6798" s="22"/>
      <c r="O6798" s="21"/>
    </row>
    <row r="6799" spans="1:15" x14ac:dyDescent="0.2">
      <c r="A6799" s="9">
        <v>44438</v>
      </c>
      <c r="B6799" s="7">
        <v>13025138</v>
      </c>
      <c r="C6799" s="8" t="s">
        <v>4135</v>
      </c>
      <c r="D6799" s="6">
        <v>6550</v>
      </c>
      <c r="E6799" s="6"/>
      <c r="F6799" s="6">
        <f>E6799*0.05</f>
        <v>0</v>
      </c>
      <c r="G6799" s="6"/>
      <c r="H6799" s="5">
        <f>D6799-F6799</f>
        <v>6550</v>
      </c>
      <c r="I6799" s="6">
        <f>+I6798+G6799-H6799</f>
        <v>3593751.8499999978</v>
      </c>
      <c r="J6799" s="3" t="s">
        <v>5164</v>
      </c>
      <c r="K6799" s="2"/>
      <c r="L6799" s="2"/>
      <c r="M6799" s="23"/>
      <c r="N6799" s="22"/>
      <c r="O6799" s="21"/>
    </row>
    <row r="6800" spans="1:15" x14ac:dyDescent="0.2">
      <c r="A6800" s="9">
        <v>44438</v>
      </c>
      <c r="B6800" s="7">
        <v>13025468</v>
      </c>
      <c r="C6800" s="8" t="s">
        <v>4887</v>
      </c>
      <c r="D6800" s="6">
        <v>6400</v>
      </c>
      <c r="E6800" s="6"/>
      <c r="F6800" s="6">
        <f>E6800*0.05</f>
        <v>0</v>
      </c>
      <c r="G6800" s="6"/>
      <c r="H6800" s="5">
        <f>D6800-F6800</f>
        <v>6400</v>
      </c>
      <c r="I6800" s="6">
        <f>+I6799+G6800-H6800</f>
        <v>3587351.8499999978</v>
      </c>
      <c r="J6800" s="3" t="s">
        <v>4588</v>
      </c>
      <c r="K6800" s="2"/>
      <c r="L6800" s="2"/>
      <c r="M6800" s="23"/>
      <c r="N6800" s="22"/>
      <c r="O6800" s="21"/>
    </row>
    <row r="6801" spans="1:15" x14ac:dyDescent="0.2">
      <c r="A6801" s="9">
        <v>44438</v>
      </c>
      <c r="B6801" s="7">
        <v>3580010457</v>
      </c>
      <c r="C6801" s="8" t="s">
        <v>2</v>
      </c>
      <c r="D6801" s="6"/>
      <c r="E6801" s="6"/>
      <c r="F6801" s="6"/>
      <c r="G6801" s="6">
        <v>1350</v>
      </c>
      <c r="H6801" s="5"/>
      <c r="I6801" s="6">
        <f>+I6800+G6801-H6801</f>
        <v>3588701.8499999978</v>
      </c>
      <c r="J6801" s="3" t="s">
        <v>2</v>
      </c>
      <c r="K6801" s="2"/>
      <c r="L6801" s="2"/>
      <c r="M6801" s="41"/>
      <c r="N6801" s="40"/>
      <c r="O6801" s="39"/>
    </row>
    <row r="6802" spans="1:15" x14ac:dyDescent="0.2">
      <c r="A6802" s="9">
        <v>44438</v>
      </c>
      <c r="B6802" s="7">
        <v>13040509</v>
      </c>
      <c r="C6802" s="8" t="s">
        <v>4306</v>
      </c>
      <c r="D6802" s="6">
        <v>77213.3</v>
      </c>
      <c r="E6802" s="6">
        <v>65435</v>
      </c>
      <c r="F6802" s="6">
        <f>E6802*0.05</f>
        <v>3271.75</v>
      </c>
      <c r="G6802" s="6"/>
      <c r="H6802" s="5">
        <f>D6802-F6802</f>
        <v>73941.55</v>
      </c>
      <c r="I6802" s="6">
        <f>+I6801+G6802-H6802</f>
        <v>3514760.299999998</v>
      </c>
      <c r="J6802" s="3" t="s">
        <v>5163</v>
      </c>
      <c r="K6802" s="2">
        <v>5</v>
      </c>
      <c r="L6802" s="2"/>
      <c r="M6802" s="23" t="s">
        <v>5162</v>
      </c>
      <c r="N6802" s="22"/>
      <c r="O6802" s="21"/>
    </row>
    <row r="6803" spans="1:15" x14ac:dyDescent="0.2">
      <c r="A6803" s="9">
        <v>44438</v>
      </c>
      <c r="B6803" s="7">
        <v>13041783</v>
      </c>
      <c r="C6803" s="8" t="s">
        <v>4477</v>
      </c>
      <c r="D6803" s="6">
        <v>25193</v>
      </c>
      <c r="E6803" s="6">
        <v>21350</v>
      </c>
      <c r="F6803" s="6">
        <f>E6803*0.05</f>
        <v>1067.5</v>
      </c>
      <c r="G6803" s="6"/>
      <c r="H6803" s="5">
        <f>D6803-F6803</f>
        <v>24125.5</v>
      </c>
      <c r="I6803" s="6">
        <f>+I6802+G6803-H6803</f>
        <v>3490634.799999998</v>
      </c>
      <c r="J6803" s="3" t="s">
        <v>5161</v>
      </c>
      <c r="K6803" s="2">
        <v>5</v>
      </c>
      <c r="L6803" s="2"/>
      <c r="M6803" s="23" t="s">
        <v>5160</v>
      </c>
      <c r="N6803" s="22"/>
      <c r="O6803" s="21"/>
    </row>
    <row r="6804" spans="1:15" x14ac:dyDescent="0.2">
      <c r="A6804" s="9">
        <v>44438</v>
      </c>
      <c r="B6804" s="7">
        <v>13041983</v>
      </c>
      <c r="C6804" s="8" t="s">
        <v>4477</v>
      </c>
      <c r="D6804" s="6">
        <v>120000.01</v>
      </c>
      <c r="E6804" s="6">
        <v>101694.92</v>
      </c>
      <c r="F6804" s="4">
        <f>E6804*5%</f>
        <v>5084.7460000000001</v>
      </c>
      <c r="G6804" s="6"/>
      <c r="H6804" s="5">
        <f>D6804-F6804</f>
        <v>114915.264</v>
      </c>
      <c r="I6804" s="6">
        <f>+I6803+G6804-H6804</f>
        <v>3375719.535999998</v>
      </c>
      <c r="J6804" s="3" t="s">
        <v>5159</v>
      </c>
      <c r="K6804" s="2">
        <v>5</v>
      </c>
      <c r="L6804" s="2"/>
      <c r="M6804" s="23" t="s">
        <v>5158</v>
      </c>
      <c r="N6804" s="22"/>
      <c r="O6804" s="21"/>
    </row>
    <row r="6805" spans="1:15" x14ac:dyDescent="0.2">
      <c r="A6805" s="9">
        <v>44439</v>
      </c>
      <c r="B6805" s="7">
        <v>3580030850</v>
      </c>
      <c r="C6805" s="8" t="s">
        <v>2</v>
      </c>
      <c r="D6805" s="6"/>
      <c r="E6805" s="6"/>
      <c r="F6805" s="6"/>
      <c r="G6805" s="6">
        <v>800</v>
      </c>
      <c r="H6805" s="5">
        <f>D6805-F6805</f>
        <v>0</v>
      </c>
      <c r="I6805" s="6">
        <f>+I6804+G6805-H6805</f>
        <v>3376519.535999998</v>
      </c>
      <c r="J6805" s="3" t="s">
        <v>2</v>
      </c>
      <c r="K6805" s="2"/>
      <c r="L6805" s="2"/>
      <c r="M6805" s="41"/>
      <c r="N6805" s="40"/>
      <c r="O6805" s="39"/>
    </row>
    <row r="6806" spans="1:15" x14ac:dyDescent="0.2">
      <c r="A6806" s="9">
        <v>44439</v>
      </c>
      <c r="B6806" s="7">
        <v>13066393</v>
      </c>
      <c r="C6806" s="8" t="s">
        <v>5157</v>
      </c>
      <c r="D6806" s="6">
        <v>65250</v>
      </c>
      <c r="E6806" s="6">
        <v>59277.97</v>
      </c>
      <c r="F6806" s="6">
        <f>E6806*0.05</f>
        <v>2963.8985000000002</v>
      </c>
      <c r="G6806" s="6"/>
      <c r="H6806" s="5">
        <f>D6806-F6806</f>
        <v>62286.101499999997</v>
      </c>
      <c r="I6806" s="6">
        <f>+I6805+G6806-H6806</f>
        <v>3314233.4344999981</v>
      </c>
      <c r="J6806" s="3" t="s">
        <v>5156</v>
      </c>
      <c r="K6806" s="2">
        <v>5</v>
      </c>
      <c r="L6806" s="2"/>
      <c r="M6806" s="23" t="s">
        <v>5155</v>
      </c>
      <c r="N6806" s="22"/>
      <c r="O6806" s="21"/>
    </row>
    <row r="6807" spans="1:15" x14ac:dyDescent="0.2">
      <c r="A6807" s="9">
        <v>44439</v>
      </c>
      <c r="B6807" s="7">
        <v>13066473</v>
      </c>
      <c r="C6807" s="8" t="s">
        <v>3013</v>
      </c>
      <c r="D6807" s="6">
        <v>58250.2</v>
      </c>
      <c r="E6807" s="6">
        <v>58250.2</v>
      </c>
      <c r="F6807" s="6">
        <f>E6807*0.05</f>
        <v>2912.51</v>
      </c>
      <c r="G6807" s="6"/>
      <c r="H6807" s="5">
        <f>D6807-F6807</f>
        <v>55337.689999999995</v>
      </c>
      <c r="I6807" s="6">
        <f>+I6806+G6807-H6807</f>
        <v>3258895.7444999982</v>
      </c>
      <c r="J6807" s="3" t="s">
        <v>1555</v>
      </c>
      <c r="K6807" s="2">
        <v>5</v>
      </c>
      <c r="L6807" s="2"/>
      <c r="M6807" s="23" t="s">
        <v>5154</v>
      </c>
      <c r="N6807" s="22"/>
      <c r="O6807" s="21"/>
    </row>
    <row r="6808" spans="1:15" x14ac:dyDescent="0.2">
      <c r="A6808" s="9">
        <v>44439</v>
      </c>
      <c r="B6808" s="7">
        <v>13066558</v>
      </c>
      <c r="C6808" s="8" t="s">
        <v>3375</v>
      </c>
      <c r="D6808" s="6">
        <v>209159.24</v>
      </c>
      <c r="E6808" s="6">
        <v>204800</v>
      </c>
      <c r="F6808" s="6">
        <f>E6808*0.05</f>
        <v>10240</v>
      </c>
      <c r="G6808" s="6"/>
      <c r="H6808" s="5">
        <f>D6808-F6808</f>
        <v>198919.24</v>
      </c>
      <c r="I6808" s="6">
        <f>+I6807+G6808-H6808</f>
        <v>3059976.5044999979</v>
      </c>
      <c r="J6808" s="3" t="s">
        <v>5151</v>
      </c>
      <c r="K6808" s="2">
        <v>5</v>
      </c>
      <c r="L6808" s="2"/>
      <c r="M6808" s="23" t="s">
        <v>5153</v>
      </c>
      <c r="N6808" s="22"/>
      <c r="O6808" s="21"/>
    </row>
    <row r="6809" spans="1:15" x14ac:dyDescent="0.2">
      <c r="A6809" s="9">
        <v>44439</v>
      </c>
      <c r="B6809" s="7">
        <v>13066860</v>
      </c>
      <c r="C6809" s="8" t="s">
        <v>4444</v>
      </c>
      <c r="D6809" s="6">
        <v>128250</v>
      </c>
      <c r="E6809" s="6">
        <v>128250</v>
      </c>
      <c r="F6809" s="6">
        <f>E6809*0.05</f>
        <v>6412.5</v>
      </c>
      <c r="G6809" s="6"/>
      <c r="H6809" s="5">
        <f>D6809-F6809</f>
        <v>121837.5</v>
      </c>
      <c r="I6809" s="6">
        <f>+I6808+G6809-H6809</f>
        <v>2938139.0044999979</v>
      </c>
      <c r="J6809" s="3" t="s">
        <v>48</v>
      </c>
      <c r="K6809" s="2">
        <v>5</v>
      </c>
      <c r="L6809" s="2"/>
      <c r="M6809" s="23" t="s">
        <v>5152</v>
      </c>
      <c r="N6809" s="22"/>
      <c r="O6809" s="21"/>
    </row>
    <row r="6810" spans="1:15" x14ac:dyDescent="0.2">
      <c r="A6810" s="9">
        <v>44439</v>
      </c>
      <c r="B6810" s="7">
        <v>13067473</v>
      </c>
      <c r="C6810" s="8" t="s">
        <v>469</v>
      </c>
      <c r="D6810" s="6">
        <v>17938.88</v>
      </c>
      <c r="E6810" s="6">
        <v>16318.88</v>
      </c>
      <c r="F6810" s="6">
        <f>E6810*0.05</f>
        <v>815.94399999999996</v>
      </c>
      <c r="G6810" s="6"/>
      <c r="H6810" s="5">
        <f>D6810-F6810</f>
        <v>17122.936000000002</v>
      </c>
      <c r="I6810" s="6">
        <f>+I6809+G6810-H6810</f>
        <v>2921016.0684999977</v>
      </c>
      <c r="J6810" s="3" t="s">
        <v>5151</v>
      </c>
      <c r="K6810" s="2">
        <v>5</v>
      </c>
      <c r="L6810" s="2"/>
      <c r="M6810" s="23" t="s">
        <v>5150</v>
      </c>
      <c r="N6810" s="22"/>
      <c r="O6810" s="21"/>
    </row>
    <row r="6811" spans="1:15" x14ac:dyDescent="0.2">
      <c r="A6811" s="9">
        <v>44439</v>
      </c>
      <c r="B6811" s="7">
        <v>13067580</v>
      </c>
      <c r="C6811" s="8" t="s">
        <v>4891</v>
      </c>
      <c r="D6811" s="6">
        <v>125000</v>
      </c>
      <c r="E6811" s="6">
        <v>125000</v>
      </c>
      <c r="F6811" s="6">
        <f>E6811*0.05</f>
        <v>6250</v>
      </c>
      <c r="G6811" s="6"/>
      <c r="H6811" s="5">
        <f>D6811-F6811</f>
        <v>118750</v>
      </c>
      <c r="I6811" s="6">
        <f>+I6810+G6811-H6811</f>
        <v>2802266.0684999977</v>
      </c>
      <c r="J6811" s="3" t="s">
        <v>48</v>
      </c>
      <c r="K6811" s="2">
        <v>5</v>
      </c>
      <c r="L6811" s="2"/>
      <c r="M6811" s="23" t="s">
        <v>5149</v>
      </c>
      <c r="N6811" s="22"/>
      <c r="O6811" s="21"/>
    </row>
    <row r="6812" spans="1:15" x14ac:dyDescent="0.2">
      <c r="A6812" s="9">
        <v>44439</v>
      </c>
      <c r="B6812" s="7">
        <v>4524045001</v>
      </c>
      <c r="C6812" s="8" t="s">
        <v>3253</v>
      </c>
      <c r="D6812" s="6">
        <v>21650</v>
      </c>
      <c r="E6812" s="6"/>
      <c r="F6812" s="6">
        <f>E6812*0.05</f>
        <v>0</v>
      </c>
      <c r="G6812" s="6"/>
      <c r="H6812" s="5">
        <f>D6812-F6812</f>
        <v>21650</v>
      </c>
      <c r="I6812" s="6">
        <f>+I6811+G6812-H6812</f>
        <v>2780616.0684999977</v>
      </c>
      <c r="J6812" s="3" t="s">
        <v>5147</v>
      </c>
      <c r="K6812" s="2"/>
      <c r="L6812" s="2"/>
      <c r="M6812" s="23"/>
      <c r="N6812" s="22"/>
      <c r="O6812" s="21"/>
    </row>
    <row r="6813" spans="1:15" x14ac:dyDescent="0.2">
      <c r="A6813" s="33">
        <v>44439</v>
      </c>
      <c r="B6813" s="34">
        <v>10167</v>
      </c>
      <c r="C6813" s="8" t="s">
        <v>5148</v>
      </c>
      <c r="D6813" s="31">
        <v>2150</v>
      </c>
      <c r="E6813" s="44"/>
      <c r="F6813" s="44">
        <f>E6813*0.05</f>
        <v>0</v>
      </c>
      <c r="G6813" s="44"/>
      <c r="H6813" s="31">
        <f>D6813-F6813</f>
        <v>2150</v>
      </c>
      <c r="I6813" s="6">
        <f>+I6812+G6813-H6813</f>
        <v>2778466.0684999977</v>
      </c>
      <c r="J6813" s="3" t="s">
        <v>5147</v>
      </c>
      <c r="K6813" s="2"/>
      <c r="L6813" s="2"/>
      <c r="M6813" s="23"/>
      <c r="N6813" s="22"/>
      <c r="O6813" s="21"/>
    </row>
    <row r="6814" spans="1:15" x14ac:dyDescent="0.2">
      <c r="A6814" s="9"/>
      <c r="B6814" s="7"/>
      <c r="C6814" s="8" t="s">
        <v>20</v>
      </c>
      <c r="D6814" s="6">
        <v>6774.67</v>
      </c>
      <c r="E6814" s="6"/>
      <c r="F6814" s="6">
        <f>E6814*0.05</f>
        <v>0</v>
      </c>
      <c r="G6814" s="6"/>
      <c r="H6814" s="5">
        <f>D6814-F6814</f>
        <v>6774.67</v>
      </c>
      <c r="I6814" s="6">
        <f>+I6813+G6814-H6814</f>
        <v>2771691.3984999978</v>
      </c>
      <c r="J6814" s="3" t="s">
        <v>3442</v>
      </c>
      <c r="K6814" s="2">
        <v>22</v>
      </c>
      <c r="L6814" s="2"/>
      <c r="M6814" s="23"/>
      <c r="N6814" s="22"/>
      <c r="O6814" s="21"/>
    </row>
    <row r="6815" spans="1:15" x14ac:dyDescent="0.2">
      <c r="A6815" s="9"/>
      <c r="B6815" s="7"/>
      <c r="C6815" s="38" t="s">
        <v>5146</v>
      </c>
      <c r="D6815" s="6"/>
      <c r="E6815" s="6"/>
      <c r="F6815" s="6">
        <f>E6815*0.05</f>
        <v>0</v>
      </c>
      <c r="G6815" s="6"/>
      <c r="H6815" s="5">
        <f>D6815-F6815</f>
        <v>0</v>
      </c>
      <c r="I6815" s="13">
        <f>+I6814+G6815-H6815</f>
        <v>2771691.3984999978</v>
      </c>
      <c r="J6815" s="3"/>
      <c r="K6815" s="2"/>
      <c r="L6815" s="2"/>
      <c r="M6815" s="23"/>
      <c r="N6815" s="22"/>
      <c r="O6815" s="21"/>
    </row>
    <row r="6816" spans="1:15" x14ac:dyDescent="0.2">
      <c r="A6816" s="9">
        <v>44441</v>
      </c>
      <c r="B6816" s="7">
        <v>13095771</v>
      </c>
      <c r="C6816" s="8" t="s">
        <v>4700</v>
      </c>
      <c r="D6816" s="6">
        <v>152277.12</v>
      </c>
      <c r="E6816" s="6"/>
      <c r="F6816" s="6">
        <f>E6816*0.05</f>
        <v>0</v>
      </c>
      <c r="G6816" s="6"/>
      <c r="H6816" s="5">
        <f>D6816-F6816</f>
        <v>152277.12</v>
      </c>
      <c r="I6816" s="6">
        <f>+I6815+G6816-H6816</f>
        <v>2619414.2784999977</v>
      </c>
      <c r="J6816" s="3" t="s">
        <v>5075</v>
      </c>
      <c r="K6816" s="2"/>
      <c r="L6816" s="2"/>
      <c r="M6816" s="72" t="s">
        <v>5145</v>
      </c>
      <c r="N6816" s="71"/>
      <c r="O6816" s="70"/>
    </row>
    <row r="6817" spans="1:15" x14ac:dyDescent="0.2">
      <c r="A6817" s="9">
        <v>44441</v>
      </c>
      <c r="B6817" s="7">
        <v>3580010442</v>
      </c>
      <c r="C6817" s="8" t="s">
        <v>2</v>
      </c>
      <c r="D6817" s="6"/>
      <c r="E6817" s="6"/>
      <c r="F6817" s="6">
        <f>E6817*0.05</f>
        <v>0</v>
      </c>
      <c r="G6817" s="6">
        <v>6150</v>
      </c>
      <c r="H6817" s="5">
        <f>D6817-F6817</f>
        <v>0</v>
      </c>
      <c r="I6817" s="6">
        <f>+I6816+G6817-H6817</f>
        <v>2625564.2784999977</v>
      </c>
      <c r="J6817" s="3" t="s">
        <v>2</v>
      </c>
      <c r="K6817" s="2"/>
      <c r="L6817" s="2"/>
      <c r="M6817" s="23"/>
      <c r="N6817" s="22"/>
      <c r="O6817" s="21"/>
    </row>
    <row r="6818" spans="1:15" x14ac:dyDescent="0.2">
      <c r="A6818" s="9">
        <v>44441</v>
      </c>
      <c r="B6818" s="7">
        <v>3580010446</v>
      </c>
      <c r="C6818" s="8" t="s">
        <v>2</v>
      </c>
      <c r="D6818" s="6"/>
      <c r="E6818" s="6"/>
      <c r="F6818" s="6">
        <f>E6818*0.05</f>
        <v>0</v>
      </c>
      <c r="G6818" s="6">
        <v>7350</v>
      </c>
      <c r="H6818" s="5">
        <f>D6818-F6818</f>
        <v>0</v>
      </c>
      <c r="I6818" s="6">
        <f>+I6817+G6818-H6818</f>
        <v>2632914.2784999977</v>
      </c>
      <c r="J6818" s="3" t="s">
        <v>2</v>
      </c>
      <c r="K6818" s="2"/>
      <c r="L6818" s="2"/>
      <c r="M6818" s="23"/>
      <c r="N6818" s="22"/>
      <c r="O6818" s="21"/>
    </row>
    <row r="6819" spans="1:15" x14ac:dyDescent="0.2">
      <c r="A6819" s="9">
        <v>44442</v>
      </c>
      <c r="B6819" s="7">
        <v>2000040332</v>
      </c>
      <c r="C6819" s="8" t="s">
        <v>2</v>
      </c>
      <c r="D6819" s="6"/>
      <c r="E6819" s="6"/>
      <c r="F6819" s="6">
        <f>E6819*0.05</f>
        <v>0</v>
      </c>
      <c r="G6819" s="6">
        <v>5700</v>
      </c>
      <c r="H6819" s="5">
        <f>D6819-F6819</f>
        <v>0</v>
      </c>
      <c r="I6819" s="6">
        <f>+I6818+G6819-H6819</f>
        <v>2638614.2784999977</v>
      </c>
      <c r="J6819" s="3" t="s">
        <v>2</v>
      </c>
      <c r="K6819" s="2"/>
      <c r="L6819" s="2"/>
      <c r="M6819" s="23"/>
      <c r="N6819" s="22"/>
      <c r="O6819" s="21"/>
    </row>
    <row r="6820" spans="1:15" x14ac:dyDescent="0.2">
      <c r="A6820" s="9">
        <v>44442</v>
      </c>
      <c r="B6820" s="7">
        <v>10168</v>
      </c>
      <c r="C6820" s="8" t="s">
        <v>126</v>
      </c>
      <c r="D6820" s="6">
        <v>18775</v>
      </c>
      <c r="E6820" s="6">
        <v>18775</v>
      </c>
      <c r="F6820" s="6">
        <f>E6820*0.05</f>
        <v>938.75</v>
      </c>
      <c r="G6820" s="6"/>
      <c r="H6820" s="5">
        <f>D6820-F6820</f>
        <v>17836.25</v>
      </c>
      <c r="I6820" s="6">
        <f>+I6819+G6820-H6820</f>
        <v>2620778.0284999977</v>
      </c>
      <c r="J6820" s="8" t="s">
        <v>3676</v>
      </c>
      <c r="K6820" s="2">
        <v>5</v>
      </c>
      <c r="L6820" s="2"/>
      <c r="M6820" s="47" t="s">
        <v>5144</v>
      </c>
      <c r="N6820" s="22"/>
      <c r="O6820" s="21"/>
    </row>
    <row r="6821" spans="1:15" x14ac:dyDescent="0.2">
      <c r="A6821" s="9">
        <v>44445</v>
      </c>
      <c r="B6821" s="7">
        <v>3580050059</v>
      </c>
      <c r="C6821" s="8" t="s">
        <v>2</v>
      </c>
      <c r="D6821" s="6"/>
      <c r="E6821" s="6"/>
      <c r="F6821" s="6">
        <f>E6821*0.05</f>
        <v>0</v>
      </c>
      <c r="G6821" s="6">
        <v>3750</v>
      </c>
      <c r="H6821" s="5">
        <f>D6821-F6821</f>
        <v>0</v>
      </c>
      <c r="I6821" s="6">
        <f>+I6820+G6821-H6821</f>
        <v>2624528.0284999977</v>
      </c>
      <c r="J6821" s="3" t="s">
        <v>2</v>
      </c>
      <c r="K6821" s="2"/>
      <c r="L6821" s="2"/>
      <c r="M6821" s="23"/>
      <c r="N6821" s="22"/>
      <c r="O6821" s="21"/>
    </row>
    <row r="6822" spans="1:15" x14ac:dyDescent="0.2">
      <c r="A6822" s="9">
        <v>44447</v>
      </c>
      <c r="B6822" s="7">
        <v>3580070082</v>
      </c>
      <c r="C6822" s="8" t="s">
        <v>2</v>
      </c>
      <c r="D6822" s="6"/>
      <c r="E6822" s="6"/>
      <c r="F6822" s="6">
        <f>E6822*0.05</f>
        <v>0</v>
      </c>
      <c r="G6822" s="6">
        <v>400</v>
      </c>
      <c r="H6822" s="5">
        <f>D6822-F6822</f>
        <v>0</v>
      </c>
      <c r="I6822" s="6">
        <f>+I6821+G6822-H6822</f>
        <v>2624928.0284999977</v>
      </c>
      <c r="J6822" s="3" t="s">
        <v>2</v>
      </c>
      <c r="K6822" s="2"/>
      <c r="L6822" s="2"/>
      <c r="M6822" s="23"/>
      <c r="N6822" s="22"/>
      <c r="O6822" s="21"/>
    </row>
    <row r="6823" spans="1:15" x14ac:dyDescent="0.2">
      <c r="A6823" s="9">
        <v>44448</v>
      </c>
      <c r="B6823" s="7">
        <v>13165819</v>
      </c>
      <c r="C6823" s="8" t="s">
        <v>442</v>
      </c>
      <c r="D6823" s="6">
        <v>46020</v>
      </c>
      <c r="E6823" s="6">
        <v>39000</v>
      </c>
      <c r="F6823" s="6">
        <f>E6823*0.05</f>
        <v>1950</v>
      </c>
      <c r="G6823" s="6"/>
      <c r="H6823" s="5">
        <f>D6823-F6823</f>
        <v>44070</v>
      </c>
      <c r="I6823" s="6">
        <f>+I6822+G6823-H6823</f>
        <v>2580858.0284999977</v>
      </c>
      <c r="J6823" s="3" t="s">
        <v>4893</v>
      </c>
      <c r="K6823" s="2">
        <v>5</v>
      </c>
      <c r="L6823" s="2"/>
      <c r="M6823" s="23" t="s">
        <v>5143</v>
      </c>
      <c r="N6823" s="22"/>
      <c r="O6823" s="21"/>
    </row>
    <row r="6824" spans="1:15" x14ac:dyDescent="0.2">
      <c r="A6824" s="9">
        <v>44448</v>
      </c>
      <c r="B6824" s="7">
        <v>13177377</v>
      </c>
      <c r="C6824" s="8" t="s">
        <v>1880</v>
      </c>
      <c r="D6824" s="6">
        <v>53634.87</v>
      </c>
      <c r="E6824" s="6">
        <v>45453.279999999999</v>
      </c>
      <c r="F6824" s="6">
        <f>E6824*0.05</f>
        <v>2272.6640000000002</v>
      </c>
      <c r="G6824" s="6"/>
      <c r="H6824" s="5">
        <f>D6824-F6824</f>
        <v>51362.206000000006</v>
      </c>
      <c r="I6824" s="6">
        <f>+I6823+G6824-H6824</f>
        <v>2529495.8224999979</v>
      </c>
      <c r="J6824" s="3" t="s">
        <v>5142</v>
      </c>
      <c r="K6824" s="2">
        <v>5</v>
      </c>
      <c r="L6824" s="2"/>
      <c r="M6824" s="23" t="s">
        <v>5141</v>
      </c>
      <c r="N6824" s="22"/>
      <c r="O6824" s="21"/>
    </row>
    <row r="6825" spans="1:15" x14ac:dyDescent="0.2">
      <c r="A6825" s="9">
        <v>44448</v>
      </c>
      <c r="B6825" s="7">
        <v>3580010055</v>
      </c>
      <c r="C6825" s="8" t="s">
        <v>2</v>
      </c>
      <c r="D6825" s="6"/>
      <c r="E6825" s="6"/>
      <c r="F6825" s="6"/>
      <c r="G6825" s="6">
        <v>6500</v>
      </c>
      <c r="H6825" s="5"/>
      <c r="I6825" s="6">
        <f>+I6824+G6825-H6825</f>
        <v>2535995.8224999979</v>
      </c>
      <c r="J6825" s="3" t="s">
        <v>2</v>
      </c>
      <c r="K6825" s="2"/>
      <c r="L6825" s="2"/>
      <c r="M6825" s="41"/>
      <c r="N6825" s="40"/>
      <c r="O6825" s="39"/>
    </row>
    <row r="6826" spans="1:15" x14ac:dyDescent="0.2">
      <c r="A6826" s="9">
        <v>44448</v>
      </c>
      <c r="B6826" s="7">
        <v>13184695</v>
      </c>
      <c r="C6826" s="8" t="s">
        <v>418</v>
      </c>
      <c r="D6826" s="6">
        <v>5000</v>
      </c>
      <c r="E6826" s="6"/>
      <c r="F6826" s="6">
        <f>E6826*0.05</f>
        <v>0</v>
      </c>
      <c r="G6826" s="6"/>
      <c r="H6826" s="5">
        <f>D6826-F6826</f>
        <v>5000</v>
      </c>
      <c r="I6826" s="6">
        <f>+I6825+G6826-H6826</f>
        <v>2530995.8224999979</v>
      </c>
      <c r="J6826" s="3" t="s">
        <v>5140</v>
      </c>
      <c r="K6826" s="2"/>
      <c r="L6826" s="2"/>
      <c r="M6826" s="23"/>
      <c r="N6826" s="22"/>
      <c r="O6826" s="21"/>
    </row>
    <row r="6827" spans="1:15" x14ac:dyDescent="0.2">
      <c r="A6827" s="9">
        <v>44449</v>
      </c>
      <c r="B6827" s="7">
        <v>3580010020</v>
      </c>
      <c r="C6827" s="8" t="s">
        <v>2</v>
      </c>
      <c r="D6827" s="6"/>
      <c r="E6827" s="6"/>
      <c r="F6827" s="6">
        <f>E6827*0.05</f>
        <v>0</v>
      </c>
      <c r="G6827" s="6">
        <v>3000</v>
      </c>
      <c r="H6827" s="5">
        <f>D6827-F6827</f>
        <v>0</v>
      </c>
      <c r="I6827" s="6">
        <f>+I6826+G6827-H6827</f>
        <v>2533995.8224999979</v>
      </c>
      <c r="J6827" s="3" t="s">
        <v>2</v>
      </c>
      <c r="K6827" s="2">
        <v>5</v>
      </c>
      <c r="L6827" s="2"/>
      <c r="M6827" s="23"/>
      <c r="N6827" s="22"/>
      <c r="O6827" s="21"/>
    </row>
    <row r="6828" spans="1:15" x14ac:dyDescent="0.2">
      <c r="A6828" s="9">
        <v>44449</v>
      </c>
      <c r="B6828" s="7">
        <v>3580050242</v>
      </c>
      <c r="C6828" s="8" t="s">
        <v>2</v>
      </c>
      <c r="D6828" s="6"/>
      <c r="E6828" s="6"/>
      <c r="F6828" s="6"/>
      <c r="G6828" s="6">
        <v>400</v>
      </c>
      <c r="H6828" s="5"/>
      <c r="I6828" s="6">
        <f>+I6827+G6828-H6828</f>
        <v>2534395.8224999979</v>
      </c>
      <c r="J6828" s="3" t="s">
        <v>2</v>
      </c>
      <c r="K6828" s="2"/>
      <c r="L6828" s="2"/>
      <c r="M6828" s="41"/>
      <c r="N6828" s="40"/>
      <c r="O6828" s="39"/>
    </row>
    <row r="6829" spans="1:15" x14ac:dyDescent="0.2">
      <c r="A6829" s="9">
        <v>44449</v>
      </c>
      <c r="B6829" s="7">
        <v>13202494</v>
      </c>
      <c r="C6829" s="8" t="s">
        <v>5139</v>
      </c>
      <c r="D6829" s="6">
        <v>6699.66</v>
      </c>
      <c r="E6829" s="6">
        <v>6699.66</v>
      </c>
      <c r="F6829" s="6">
        <f>E6829*0.05</f>
        <v>334.983</v>
      </c>
      <c r="G6829" s="6"/>
      <c r="H6829" s="5">
        <f>D6829-F6829</f>
        <v>6364.6769999999997</v>
      </c>
      <c r="I6829" s="6">
        <f>+I6828+G6829-H6829</f>
        <v>2528031.1454999978</v>
      </c>
      <c r="J6829" s="3" t="s">
        <v>4877</v>
      </c>
      <c r="K6829" s="2">
        <v>5</v>
      </c>
      <c r="L6829" s="2"/>
      <c r="M6829" s="23" t="s">
        <v>5138</v>
      </c>
      <c r="N6829" s="22"/>
      <c r="O6829" s="21"/>
    </row>
    <row r="6830" spans="1:15" x14ac:dyDescent="0.2">
      <c r="A6830" s="9">
        <v>44452</v>
      </c>
      <c r="B6830" s="7">
        <v>2000090348</v>
      </c>
      <c r="C6830" s="8" t="s">
        <v>2</v>
      </c>
      <c r="D6830" s="6"/>
      <c r="E6830" s="6"/>
      <c r="F6830" s="6">
        <f>E6830*0.05</f>
        <v>0</v>
      </c>
      <c r="G6830" s="6">
        <v>4000</v>
      </c>
      <c r="H6830" s="5">
        <f>D6830-F6830</f>
        <v>0</v>
      </c>
      <c r="I6830" s="6">
        <f>+I6829+G6830-H6830</f>
        <v>2532031.1454999978</v>
      </c>
      <c r="J6830" s="3" t="s">
        <v>2</v>
      </c>
      <c r="K6830" s="2"/>
      <c r="L6830" s="2"/>
      <c r="M6830" s="23"/>
      <c r="N6830" s="22"/>
      <c r="O6830" s="21"/>
    </row>
    <row r="6831" spans="1:15" x14ac:dyDescent="0.2">
      <c r="A6831" s="9">
        <v>44452</v>
      </c>
      <c r="B6831" s="7">
        <v>200140264</v>
      </c>
      <c r="C6831" s="8" t="s">
        <v>5007</v>
      </c>
      <c r="D6831" s="6"/>
      <c r="E6831" s="6"/>
      <c r="F6831" s="6">
        <f>E6831*0.05</f>
        <v>0</v>
      </c>
      <c r="G6831" s="6">
        <v>255424.85</v>
      </c>
      <c r="H6831" s="5">
        <f>D6831-F6831</f>
        <v>0</v>
      </c>
      <c r="I6831" s="6">
        <f>+I6830+G6831-H6831</f>
        <v>2787455.9954999979</v>
      </c>
      <c r="J6831" s="3" t="s">
        <v>5137</v>
      </c>
      <c r="K6831" s="2"/>
      <c r="L6831" s="2"/>
      <c r="M6831" s="23"/>
      <c r="N6831" s="22"/>
      <c r="O6831" s="21"/>
    </row>
    <row r="6832" spans="1:15" x14ac:dyDescent="0.2">
      <c r="A6832" s="9">
        <v>44454</v>
      </c>
      <c r="B6832" s="7">
        <v>10169</v>
      </c>
      <c r="C6832" s="8" t="s">
        <v>5136</v>
      </c>
      <c r="D6832" s="6">
        <v>6800</v>
      </c>
      <c r="E6832" s="6">
        <v>6800</v>
      </c>
      <c r="F6832" s="6">
        <f>E6832*0.05</f>
        <v>340</v>
      </c>
      <c r="G6832" s="6"/>
      <c r="H6832" s="5">
        <f>D6832-F6832</f>
        <v>6460</v>
      </c>
      <c r="I6832" s="6">
        <f>+I6831+G6832-H6832</f>
        <v>2780995.9954999979</v>
      </c>
      <c r="J6832" s="3" t="s">
        <v>5135</v>
      </c>
      <c r="K6832" s="2">
        <v>5</v>
      </c>
      <c r="L6832" s="2"/>
      <c r="M6832" s="23" t="s">
        <v>5134</v>
      </c>
      <c r="N6832" s="22"/>
      <c r="O6832" s="21"/>
    </row>
    <row r="6833" spans="1:16" x14ac:dyDescent="0.2">
      <c r="A6833" s="9">
        <v>44454</v>
      </c>
      <c r="B6833" s="7">
        <v>10170</v>
      </c>
      <c r="C6833" s="8" t="s">
        <v>729</v>
      </c>
      <c r="D6833" s="6"/>
      <c r="E6833" s="6"/>
      <c r="F6833" s="6">
        <f>E6833*0.05</f>
        <v>0</v>
      </c>
      <c r="G6833" s="6"/>
      <c r="H6833" s="5">
        <f>D6833-F6833</f>
        <v>0</v>
      </c>
      <c r="I6833" s="6">
        <f>+I6832+G6833-H6833</f>
        <v>2780995.9954999979</v>
      </c>
      <c r="J6833" s="3" t="s">
        <v>729</v>
      </c>
      <c r="K6833" s="2"/>
      <c r="L6833" s="2"/>
      <c r="M6833" s="23"/>
      <c r="N6833" s="22"/>
      <c r="O6833" s="21"/>
    </row>
    <row r="6834" spans="1:16" x14ac:dyDescent="0.2">
      <c r="A6834" s="9">
        <v>44454</v>
      </c>
      <c r="B6834" s="7">
        <v>10171</v>
      </c>
      <c r="C6834" s="8" t="s">
        <v>5127</v>
      </c>
      <c r="D6834" s="6">
        <v>6000</v>
      </c>
      <c r="E6834" s="6">
        <v>6000</v>
      </c>
      <c r="F6834" s="6">
        <f>E6834*0.05</f>
        <v>300</v>
      </c>
      <c r="G6834" s="6"/>
      <c r="H6834" s="5">
        <f>D6834-F6834</f>
        <v>5700</v>
      </c>
      <c r="I6834" s="6">
        <f>+I6833+G6834-H6834</f>
        <v>2775295.9954999979</v>
      </c>
      <c r="J6834" s="3" t="s">
        <v>5126</v>
      </c>
      <c r="K6834" s="2">
        <v>5</v>
      </c>
      <c r="L6834" s="2"/>
      <c r="M6834" s="23" t="s">
        <v>5133</v>
      </c>
      <c r="N6834" s="22"/>
      <c r="O6834" s="21"/>
    </row>
    <row r="6835" spans="1:16" x14ac:dyDescent="0.2">
      <c r="A6835" s="9">
        <v>44454</v>
      </c>
      <c r="B6835" s="7">
        <v>3580010061</v>
      </c>
      <c r="C6835" s="8" t="s">
        <v>2</v>
      </c>
      <c r="D6835" s="6"/>
      <c r="E6835" s="6"/>
      <c r="F6835" s="6">
        <f>E6835*0.05</f>
        <v>0</v>
      </c>
      <c r="G6835" s="6">
        <v>800</v>
      </c>
      <c r="H6835" s="5">
        <f>D6835-F6835</f>
        <v>0</v>
      </c>
      <c r="I6835" s="6">
        <f>+I6834+G6835-H6835</f>
        <v>2776095.9954999979</v>
      </c>
      <c r="J6835" s="3" t="s">
        <v>2</v>
      </c>
      <c r="K6835" s="2"/>
      <c r="L6835" s="2"/>
      <c r="M6835" s="23"/>
      <c r="N6835" s="22"/>
      <c r="O6835" s="21"/>
    </row>
    <row r="6836" spans="1:16" x14ac:dyDescent="0.2">
      <c r="A6836" s="9">
        <v>44454</v>
      </c>
      <c r="B6836" s="7">
        <v>13262114</v>
      </c>
      <c r="C6836" s="8" t="s">
        <v>3013</v>
      </c>
      <c r="D6836" s="6">
        <v>63245.599999999999</v>
      </c>
      <c r="E6836" s="6">
        <v>63245.599999999999</v>
      </c>
      <c r="F6836" s="6">
        <f>E6836*0.05</f>
        <v>3162.28</v>
      </c>
      <c r="G6836" s="6"/>
      <c r="H6836" s="5">
        <f>D6836-F6836</f>
        <v>60083.32</v>
      </c>
      <c r="I6836" s="6">
        <f>+I6835+G6836-H6836</f>
        <v>2716012.675499998</v>
      </c>
      <c r="J6836" s="3" t="s">
        <v>1555</v>
      </c>
      <c r="K6836" s="2">
        <v>5</v>
      </c>
      <c r="L6836" s="2"/>
      <c r="M6836" s="23" t="s">
        <v>5132</v>
      </c>
      <c r="N6836" s="22"/>
      <c r="O6836" s="21"/>
    </row>
    <row r="6837" spans="1:16" x14ac:dyDescent="0.2">
      <c r="A6837" s="9">
        <v>44455</v>
      </c>
      <c r="B6837" s="7">
        <v>3580030047</v>
      </c>
      <c r="C6837" s="8" t="s">
        <v>2</v>
      </c>
      <c r="D6837" s="6"/>
      <c r="E6837" s="6"/>
      <c r="F6837" s="6">
        <f>E6837*0.05</f>
        <v>0</v>
      </c>
      <c r="G6837" s="6">
        <v>22900</v>
      </c>
      <c r="H6837" s="5">
        <f>D6837-F6837</f>
        <v>0</v>
      </c>
      <c r="I6837" s="6">
        <f>+I6836+G6837-H6837</f>
        <v>2738912.675499998</v>
      </c>
      <c r="J6837" s="3" t="s">
        <v>2</v>
      </c>
      <c r="K6837" s="2"/>
      <c r="L6837" s="2"/>
      <c r="M6837" s="23"/>
      <c r="N6837" s="22"/>
      <c r="O6837" s="21"/>
    </row>
    <row r="6838" spans="1:16" x14ac:dyDescent="0.2">
      <c r="A6838" s="9">
        <v>44455</v>
      </c>
      <c r="B6838" s="7">
        <v>10172</v>
      </c>
      <c r="C6838" s="8" t="s">
        <v>5131</v>
      </c>
      <c r="D6838" s="6">
        <v>3475.52</v>
      </c>
      <c r="E6838" s="6"/>
      <c r="F6838" s="6">
        <f>E6838*0.05</f>
        <v>0</v>
      </c>
      <c r="G6838" s="6"/>
      <c r="H6838" s="5">
        <f>D6838-F6838</f>
        <v>3475.52</v>
      </c>
      <c r="I6838" s="6">
        <f>+I6837+G6838-H6838</f>
        <v>2735437.155499998</v>
      </c>
      <c r="J6838" s="3" t="s">
        <v>5063</v>
      </c>
      <c r="K6838" s="2"/>
      <c r="L6838" s="2"/>
      <c r="M6838" s="23"/>
      <c r="N6838" s="22"/>
      <c r="O6838" s="21"/>
    </row>
    <row r="6839" spans="1:16" x14ac:dyDescent="0.2">
      <c r="A6839" s="9">
        <v>44455</v>
      </c>
      <c r="B6839" s="7">
        <v>13285035</v>
      </c>
      <c r="C6839" s="8" t="s">
        <v>418</v>
      </c>
      <c r="D6839" s="6">
        <v>7000</v>
      </c>
      <c r="E6839" s="6"/>
      <c r="F6839" s="6">
        <f>E6839*0.05</f>
        <v>0</v>
      </c>
      <c r="G6839" s="6">
        <v>0</v>
      </c>
      <c r="H6839" s="5">
        <f>D6839-F6839</f>
        <v>7000</v>
      </c>
      <c r="I6839" s="6">
        <f>+I6838+G6839-H6839</f>
        <v>2728437.155499998</v>
      </c>
      <c r="J6839" s="3" t="s">
        <v>3728</v>
      </c>
      <c r="K6839" s="2"/>
      <c r="L6839" s="2"/>
      <c r="M6839" s="23"/>
      <c r="N6839" s="22"/>
      <c r="O6839" s="21"/>
    </row>
    <row r="6840" spans="1:16" x14ac:dyDescent="0.2">
      <c r="A6840" s="9">
        <v>44456</v>
      </c>
      <c r="B6840" s="7">
        <v>3580050014</v>
      </c>
      <c r="C6840" s="8" t="s">
        <v>2</v>
      </c>
      <c r="D6840" s="6"/>
      <c r="E6840" s="6"/>
      <c r="F6840" s="6">
        <f>E6840*0.05</f>
        <v>0</v>
      </c>
      <c r="G6840" s="6">
        <v>4700</v>
      </c>
      <c r="H6840" s="5">
        <f>D6840-F6840</f>
        <v>0</v>
      </c>
      <c r="I6840" s="6">
        <f>+I6839+G6840-H6840</f>
        <v>2733137.155499998</v>
      </c>
      <c r="J6840" s="3" t="s">
        <v>2</v>
      </c>
      <c r="K6840" s="2"/>
      <c r="L6840" s="2"/>
      <c r="M6840" s="23"/>
      <c r="N6840" s="22"/>
      <c r="O6840" s="21"/>
    </row>
    <row r="6841" spans="1:16" x14ac:dyDescent="0.2">
      <c r="A6841" s="9">
        <v>44459</v>
      </c>
      <c r="B6841" s="7">
        <v>3580100072</v>
      </c>
      <c r="C6841" s="8" t="s">
        <v>2</v>
      </c>
      <c r="D6841" s="6"/>
      <c r="E6841" s="6"/>
      <c r="F6841" s="6">
        <f>E6841*0.05</f>
        <v>0</v>
      </c>
      <c r="G6841" s="6">
        <v>4200</v>
      </c>
      <c r="H6841" s="5">
        <f>D6841-F6841</f>
        <v>0</v>
      </c>
      <c r="I6841" s="6">
        <f>+I6840+G6841-H6841</f>
        <v>2737337.155499998</v>
      </c>
      <c r="J6841" s="3" t="s">
        <v>2</v>
      </c>
      <c r="K6841" s="2"/>
      <c r="L6841" s="2"/>
      <c r="M6841" s="23"/>
      <c r="N6841" s="22"/>
      <c r="O6841" s="21"/>
    </row>
    <row r="6842" spans="1:16" x14ac:dyDescent="0.2">
      <c r="A6842" s="9">
        <v>44460</v>
      </c>
      <c r="B6842" s="7">
        <v>13334181</v>
      </c>
      <c r="C6842" s="8" t="s">
        <v>43</v>
      </c>
      <c r="D6842" s="6">
        <v>101083.94</v>
      </c>
      <c r="E6842" s="6">
        <v>91315.35</v>
      </c>
      <c r="F6842" s="6">
        <f>E6842*0.05</f>
        <v>4565.7675000000008</v>
      </c>
      <c r="G6842" s="6"/>
      <c r="H6842" s="5">
        <f>D6842-F6842</f>
        <v>96518.172500000001</v>
      </c>
      <c r="I6842" s="6">
        <f>+I6841+G6842-H6842</f>
        <v>2640818.9829999981</v>
      </c>
      <c r="J6842" s="3" t="s">
        <v>5130</v>
      </c>
      <c r="K6842" s="2">
        <v>5</v>
      </c>
      <c r="L6842" s="2"/>
      <c r="M6842" s="23" t="s">
        <v>5129</v>
      </c>
      <c r="N6842" s="22"/>
      <c r="O6842" s="21"/>
    </row>
    <row r="6843" spans="1:16" x14ac:dyDescent="0.2">
      <c r="A6843" s="9">
        <v>44460</v>
      </c>
      <c r="B6843" s="7">
        <v>13334101</v>
      </c>
      <c r="C6843" s="8" t="s">
        <v>3563</v>
      </c>
      <c r="D6843" s="6">
        <v>23718</v>
      </c>
      <c r="E6843" s="6">
        <v>20100</v>
      </c>
      <c r="F6843" s="6">
        <f>E6843*0.05</f>
        <v>1005</v>
      </c>
      <c r="G6843" s="6"/>
      <c r="H6843" s="5">
        <f>D6843-F6843</f>
        <v>22713</v>
      </c>
      <c r="I6843" s="6">
        <f>+I6842+G6843-H6843</f>
        <v>2618105.9829999981</v>
      </c>
      <c r="J6843" s="3" t="s">
        <v>4059</v>
      </c>
      <c r="K6843" s="2">
        <v>5</v>
      </c>
      <c r="L6843" s="2"/>
      <c r="M6843" s="47" t="s">
        <v>5128</v>
      </c>
      <c r="N6843" s="22"/>
      <c r="O6843" s="21"/>
    </row>
    <row r="6844" spans="1:16" x14ac:dyDescent="0.2">
      <c r="A6844" s="9">
        <v>44460</v>
      </c>
      <c r="B6844" s="7">
        <v>3580100330</v>
      </c>
      <c r="C6844" s="8" t="s">
        <v>2</v>
      </c>
      <c r="D6844" s="6"/>
      <c r="E6844" s="6"/>
      <c r="F6844" s="6">
        <f>E6844*0.05</f>
        <v>0</v>
      </c>
      <c r="G6844" s="6">
        <v>600</v>
      </c>
      <c r="H6844" s="5">
        <f>D6844-F6844</f>
        <v>0</v>
      </c>
      <c r="I6844" s="6">
        <f>+I6843+G6844-H6844</f>
        <v>2618705.9829999981</v>
      </c>
      <c r="J6844" s="3" t="s">
        <v>2</v>
      </c>
      <c r="K6844" s="2"/>
      <c r="L6844" s="2"/>
      <c r="M6844" s="23"/>
      <c r="N6844" s="22"/>
      <c r="O6844" s="21"/>
    </row>
    <row r="6845" spans="1:16" x14ac:dyDescent="0.2">
      <c r="A6845" s="9">
        <v>44461</v>
      </c>
      <c r="B6845" s="7">
        <v>3580030472</v>
      </c>
      <c r="C6845" s="8" t="s">
        <v>2</v>
      </c>
      <c r="D6845" s="6"/>
      <c r="E6845" s="6"/>
      <c r="F6845" s="6">
        <f>E6845*0.05</f>
        <v>0</v>
      </c>
      <c r="G6845" s="6">
        <v>1200</v>
      </c>
      <c r="H6845" s="5">
        <f>D6845-F6845</f>
        <v>0</v>
      </c>
      <c r="I6845" s="6">
        <f>+I6844+G6845-H6845</f>
        <v>2619905.9829999981</v>
      </c>
      <c r="J6845" s="3" t="s">
        <v>2</v>
      </c>
      <c r="K6845" s="2"/>
      <c r="L6845" s="2"/>
      <c r="M6845" s="23"/>
      <c r="N6845" s="22"/>
      <c r="O6845" s="21"/>
    </row>
    <row r="6846" spans="1:16" x14ac:dyDescent="0.2">
      <c r="A6846" s="9">
        <v>44461</v>
      </c>
      <c r="B6846" s="7">
        <v>10173</v>
      </c>
      <c r="C6846" s="8" t="s">
        <v>5127</v>
      </c>
      <c r="D6846" s="6">
        <v>5400</v>
      </c>
      <c r="E6846" s="6">
        <v>5400</v>
      </c>
      <c r="F6846" s="6">
        <f>E6846*0.05</f>
        <v>270</v>
      </c>
      <c r="G6846" s="6"/>
      <c r="H6846" s="31">
        <f>D6846-F6846</f>
        <v>5130</v>
      </c>
      <c r="I6846" s="6">
        <f>+I6845+G6846-H6846</f>
        <v>2614775.9829999981</v>
      </c>
      <c r="J6846" s="3" t="s">
        <v>5126</v>
      </c>
      <c r="K6846" s="2"/>
      <c r="L6846" s="2"/>
      <c r="M6846" s="23" t="s">
        <v>5125</v>
      </c>
      <c r="N6846" s="22"/>
      <c r="O6846" s="21"/>
    </row>
    <row r="6847" spans="1:16" x14ac:dyDescent="0.2">
      <c r="A6847" s="9">
        <v>44461</v>
      </c>
      <c r="B6847" s="7">
        <v>10174</v>
      </c>
      <c r="C6847" s="8" t="s">
        <v>5124</v>
      </c>
      <c r="D6847" s="6">
        <v>6000</v>
      </c>
      <c r="E6847" s="6">
        <v>6000</v>
      </c>
      <c r="F6847" s="6">
        <f>E6847*0.05</f>
        <v>300</v>
      </c>
      <c r="G6847" s="6"/>
      <c r="H6847" s="65">
        <f>D6847-F6847</f>
        <v>5700</v>
      </c>
      <c r="I6847" s="6">
        <f>+I6846+G6847-H6847</f>
        <v>2609075.9829999981</v>
      </c>
      <c r="J6847" s="3" t="s">
        <v>5123</v>
      </c>
      <c r="K6847" s="2">
        <v>5</v>
      </c>
      <c r="L6847" s="2"/>
      <c r="M6847" s="23" t="s">
        <v>5122</v>
      </c>
      <c r="N6847" s="22"/>
      <c r="O6847" s="21"/>
      <c r="P6847" s="49" t="s">
        <v>5121</v>
      </c>
    </row>
    <row r="6848" spans="1:16" x14ac:dyDescent="0.2">
      <c r="A6848" s="9">
        <v>44461</v>
      </c>
      <c r="B6848" s="7">
        <v>10175</v>
      </c>
      <c r="C6848" s="8" t="s">
        <v>4938</v>
      </c>
      <c r="D6848" s="6">
        <v>7000</v>
      </c>
      <c r="E6848" s="6">
        <v>7000</v>
      </c>
      <c r="F6848" s="6">
        <f>E6848*0.05</f>
        <v>350</v>
      </c>
      <c r="G6848" s="6"/>
      <c r="H6848" s="31">
        <f>D6848-F6848</f>
        <v>6650</v>
      </c>
      <c r="I6848" s="6">
        <f>+I6847+G6848-H6848</f>
        <v>2602425.9829999981</v>
      </c>
      <c r="J6848" s="3" t="s">
        <v>5120</v>
      </c>
      <c r="K6848" s="2">
        <v>5</v>
      </c>
      <c r="L6848" s="2"/>
      <c r="M6848" s="23" t="s">
        <v>5119</v>
      </c>
      <c r="N6848" s="22"/>
      <c r="O6848" s="21"/>
    </row>
    <row r="6849" spans="1:15" x14ac:dyDescent="0.2">
      <c r="A6849" s="9">
        <v>44462</v>
      </c>
      <c r="B6849" s="7">
        <v>3580050098</v>
      </c>
      <c r="C6849" s="8" t="s">
        <v>2</v>
      </c>
      <c r="D6849" s="6"/>
      <c r="E6849" s="6"/>
      <c r="F6849" s="6">
        <f>E6849*0.05</f>
        <v>0</v>
      </c>
      <c r="G6849" s="6">
        <v>5700</v>
      </c>
      <c r="H6849" s="5">
        <f>D6849-F6849</f>
        <v>0</v>
      </c>
      <c r="I6849" s="6">
        <f>+I6848+G6849-H6849</f>
        <v>2608125.9829999981</v>
      </c>
      <c r="J6849" s="3" t="s">
        <v>2</v>
      </c>
      <c r="K6849" s="2"/>
      <c r="L6849" s="2"/>
      <c r="M6849" s="23"/>
      <c r="N6849" s="22"/>
      <c r="O6849" s="21"/>
    </row>
    <row r="6850" spans="1:15" x14ac:dyDescent="0.2">
      <c r="A6850" s="9">
        <v>44462</v>
      </c>
      <c r="B6850" s="7">
        <v>3580010336</v>
      </c>
      <c r="C6850" s="8" t="s">
        <v>2</v>
      </c>
      <c r="D6850" s="6"/>
      <c r="E6850" s="6"/>
      <c r="F6850" s="6">
        <f>E6850*0.05</f>
        <v>0</v>
      </c>
      <c r="G6850" s="6">
        <v>5600</v>
      </c>
      <c r="H6850" s="5">
        <f>D6850-F6850</f>
        <v>0</v>
      </c>
      <c r="I6850" s="6">
        <f>+I6849+G6850-H6850</f>
        <v>2613725.9829999981</v>
      </c>
      <c r="J6850" s="3" t="s">
        <v>2</v>
      </c>
      <c r="K6850" s="2"/>
      <c r="L6850" s="2"/>
      <c r="M6850" s="23"/>
      <c r="N6850" s="22"/>
      <c r="O6850" s="21"/>
    </row>
    <row r="6851" spans="1:15" x14ac:dyDescent="0.2">
      <c r="A6851" s="9">
        <v>44462</v>
      </c>
      <c r="B6851" s="7">
        <v>13369332</v>
      </c>
      <c r="C6851" s="8" t="s">
        <v>5118</v>
      </c>
      <c r="D6851" s="6">
        <v>169754.8</v>
      </c>
      <c r="E6851" s="6">
        <v>143860</v>
      </c>
      <c r="F6851" s="6">
        <f>E6851*0.05</f>
        <v>7193</v>
      </c>
      <c r="G6851" s="6"/>
      <c r="H6851" s="5">
        <f>D6851-F6851</f>
        <v>162561.79999999999</v>
      </c>
      <c r="I6851" s="6">
        <f>+I6850+G6851-H6851</f>
        <v>2451164.1829999983</v>
      </c>
      <c r="J6851" s="3" t="s">
        <v>5002</v>
      </c>
      <c r="K6851" s="2"/>
      <c r="L6851" s="2"/>
      <c r="M6851" s="23" t="s">
        <v>5117</v>
      </c>
      <c r="N6851" s="22"/>
      <c r="O6851" s="21"/>
    </row>
    <row r="6852" spans="1:15" x14ac:dyDescent="0.2">
      <c r="A6852" s="9">
        <v>44462</v>
      </c>
      <c r="B6852" s="7">
        <v>4524000010</v>
      </c>
      <c r="C6852" s="8" t="s">
        <v>3253</v>
      </c>
      <c r="D6852" s="6">
        <v>27850</v>
      </c>
      <c r="E6852" s="6"/>
      <c r="F6852" s="6">
        <f>E6852*0.05</f>
        <v>0</v>
      </c>
      <c r="G6852" s="6"/>
      <c r="H6852" s="5">
        <f>D6852-F6852</f>
        <v>27850</v>
      </c>
      <c r="I6852" s="6">
        <f>+I6851+G6852-H6852</f>
        <v>2423314.1829999983</v>
      </c>
      <c r="J6852" s="3" t="s">
        <v>5116</v>
      </c>
      <c r="K6852" s="2"/>
      <c r="L6852" s="2"/>
      <c r="M6852" s="23"/>
      <c r="N6852" s="22"/>
      <c r="O6852" s="21"/>
    </row>
    <row r="6853" spans="1:15" x14ac:dyDescent="0.2">
      <c r="A6853" s="9">
        <v>44466</v>
      </c>
      <c r="B6853" s="7">
        <v>45240000116</v>
      </c>
      <c r="C6853" s="8" t="s">
        <v>5115</v>
      </c>
      <c r="D6853" s="6"/>
      <c r="E6853" s="6"/>
      <c r="F6853" s="6">
        <f>E6853*0.05</f>
        <v>0</v>
      </c>
      <c r="G6853" s="6">
        <v>15000</v>
      </c>
      <c r="H6853" s="5">
        <f>D6853-F6853</f>
        <v>0</v>
      </c>
      <c r="I6853" s="6">
        <f>+I6852+G6853-H6853</f>
        <v>2438314.1829999983</v>
      </c>
      <c r="J6853" s="3" t="s">
        <v>5015</v>
      </c>
      <c r="K6853" s="2"/>
      <c r="L6853" s="2"/>
      <c r="M6853" s="23"/>
      <c r="N6853" s="22"/>
      <c r="O6853" s="21"/>
    </row>
    <row r="6854" spans="1:15" x14ac:dyDescent="0.2">
      <c r="A6854" s="9">
        <v>44466</v>
      </c>
      <c r="B6854" s="7">
        <v>45240000173</v>
      </c>
      <c r="C6854" s="8" t="s">
        <v>4432</v>
      </c>
      <c r="D6854" s="6"/>
      <c r="E6854" s="6"/>
      <c r="F6854" s="6">
        <f>E6854*0.05</f>
        <v>0</v>
      </c>
      <c r="G6854" s="6">
        <v>2880964.43</v>
      </c>
      <c r="H6854" s="5">
        <f>D6854-F6854</f>
        <v>0</v>
      </c>
      <c r="I6854" s="6">
        <f>+I6853+G6854-H6854</f>
        <v>5319278.612999998</v>
      </c>
      <c r="J6854" s="3" t="s">
        <v>5114</v>
      </c>
      <c r="K6854" s="2"/>
      <c r="L6854" s="2"/>
      <c r="M6854" s="23"/>
      <c r="N6854" s="22"/>
      <c r="O6854" s="21"/>
    </row>
    <row r="6855" spans="1:15" x14ac:dyDescent="0.2">
      <c r="A6855" s="9">
        <v>44467</v>
      </c>
      <c r="B6855" s="7">
        <v>13406096</v>
      </c>
      <c r="C6855" s="8" t="s">
        <v>821</v>
      </c>
      <c r="D6855" s="6">
        <v>227158.51</v>
      </c>
      <c r="E6855" s="6">
        <v>227158.51</v>
      </c>
      <c r="F6855" s="6">
        <f>E6855*0.05</f>
        <v>11357.925500000001</v>
      </c>
      <c r="G6855" s="6"/>
      <c r="H6855" s="5">
        <f>D6855-F6855</f>
        <v>215800.5845</v>
      </c>
      <c r="I6855" s="6">
        <f>+I6854+G6855-H6855</f>
        <v>5103478.0284999982</v>
      </c>
      <c r="J6855" s="3" t="s">
        <v>788</v>
      </c>
      <c r="K6855" s="2">
        <v>5</v>
      </c>
      <c r="L6855" s="2"/>
      <c r="M6855" s="23" t="s">
        <v>5113</v>
      </c>
      <c r="N6855" s="22"/>
      <c r="O6855" s="21"/>
    </row>
    <row r="6856" spans="1:15" x14ac:dyDescent="0.2">
      <c r="A6856" s="9">
        <v>44467</v>
      </c>
      <c r="B6856" s="7">
        <v>13406263</v>
      </c>
      <c r="C6856" s="8" t="s">
        <v>1450</v>
      </c>
      <c r="D6856" s="6">
        <v>29101.91</v>
      </c>
      <c r="E6856" s="6">
        <v>22501.11</v>
      </c>
      <c r="F6856" s="6">
        <f>E6856*0.05</f>
        <v>1125.0555000000002</v>
      </c>
      <c r="G6856" s="6"/>
      <c r="H6856" s="5">
        <f>D6856-F6856</f>
        <v>27976.854500000001</v>
      </c>
      <c r="I6856" s="6">
        <f>+I6855+G6856-H6856</f>
        <v>5075501.1739999978</v>
      </c>
      <c r="J6856" s="3" t="s">
        <v>3874</v>
      </c>
      <c r="K6856" s="2">
        <v>5</v>
      </c>
      <c r="L6856" s="2"/>
      <c r="M6856" s="23" t="s">
        <v>5112</v>
      </c>
      <c r="N6856" s="22"/>
      <c r="O6856" s="21"/>
    </row>
    <row r="6857" spans="1:15" x14ac:dyDescent="0.2">
      <c r="A6857" s="9">
        <v>44467</v>
      </c>
      <c r="B6857" s="7">
        <v>13406658</v>
      </c>
      <c r="C6857" s="8" t="s">
        <v>4191</v>
      </c>
      <c r="D6857" s="6">
        <v>10340.85</v>
      </c>
      <c r="E6857" s="6"/>
      <c r="F6857" s="6">
        <f>E6857*0.05</f>
        <v>0</v>
      </c>
      <c r="G6857" s="6"/>
      <c r="H6857" s="5">
        <f>D6857-F6857</f>
        <v>10340.85</v>
      </c>
      <c r="I6857" s="6">
        <f>+I6856+G6857-H6857</f>
        <v>5065160.3239999982</v>
      </c>
      <c r="J6857" s="3" t="s">
        <v>3874</v>
      </c>
      <c r="K6857" s="2">
        <v>5</v>
      </c>
      <c r="L6857" s="2"/>
      <c r="M6857" s="23" t="s">
        <v>5111</v>
      </c>
      <c r="N6857" s="22"/>
      <c r="O6857" s="21"/>
    </row>
    <row r="6858" spans="1:15" x14ac:dyDescent="0.2">
      <c r="A6858" s="9">
        <v>44467</v>
      </c>
      <c r="B6858" s="7">
        <v>13407847</v>
      </c>
      <c r="C6858" s="8" t="s">
        <v>4233</v>
      </c>
      <c r="D6858" s="6">
        <v>100000</v>
      </c>
      <c r="E6858" s="6">
        <v>100000</v>
      </c>
      <c r="F6858" s="6">
        <f>E6858*0.05</f>
        <v>5000</v>
      </c>
      <c r="G6858" s="6"/>
      <c r="H6858" s="5">
        <f>D6858-F6858</f>
        <v>95000</v>
      </c>
      <c r="I6858" s="6">
        <f>+I6857+G6858-H6858</f>
        <v>4970160.3239999982</v>
      </c>
      <c r="J6858" s="3" t="s">
        <v>4974</v>
      </c>
      <c r="K6858" s="2">
        <v>5</v>
      </c>
      <c r="L6858" s="2"/>
      <c r="M6858" s="23" t="s">
        <v>5110</v>
      </c>
      <c r="N6858" s="22"/>
      <c r="O6858" s="21"/>
    </row>
    <row r="6859" spans="1:15" x14ac:dyDescent="0.2">
      <c r="A6859" s="9">
        <v>44467</v>
      </c>
      <c r="B6859" s="7">
        <v>13408087</v>
      </c>
      <c r="C6859" s="8" t="s">
        <v>71</v>
      </c>
      <c r="D6859" s="6">
        <v>258240.08</v>
      </c>
      <c r="E6859" s="6">
        <v>257745.84</v>
      </c>
      <c r="F6859" s="6">
        <f>E6859*0.05</f>
        <v>12887.292000000001</v>
      </c>
      <c r="G6859" s="6"/>
      <c r="H6859" s="5">
        <f>D6859-F6859</f>
        <v>245352.788</v>
      </c>
      <c r="I6859" s="6">
        <f>+I6858+G6859-H6859</f>
        <v>4724807.5359999985</v>
      </c>
      <c r="J6859" s="3" t="s">
        <v>4615</v>
      </c>
      <c r="K6859" s="2">
        <v>5</v>
      </c>
      <c r="L6859" s="2"/>
      <c r="M6859" s="23" t="s">
        <v>5109</v>
      </c>
      <c r="N6859" s="22"/>
      <c r="O6859" s="21"/>
    </row>
    <row r="6860" spans="1:15" x14ac:dyDescent="0.2">
      <c r="A6860" s="9">
        <v>44467</v>
      </c>
      <c r="B6860" s="7">
        <v>13408216</v>
      </c>
      <c r="C6860" s="8" t="s">
        <v>4146</v>
      </c>
      <c r="D6860" s="6">
        <v>100000</v>
      </c>
      <c r="E6860" s="6">
        <v>100000</v>
      </c>
      <c r="F6860" s="6">
        <f>E6860*0.05</f>
        <v>5000</v>
      </c>
      <c r="G6860" s="6"/>
      <c r="H6860" s="5">
        <f>D6860-F6860</f>
        <v>95000</v>
      </c>
      <c r="I6860" s="6">
        <f>+I6859+G6860-H6860</f>
        <v>4629807.5359999985</v>
      </c>
      <c r="J6860" s="3" t="s">
        <v>48</v>
      </c>
      <c r="K6860" s="2">
        <v>5</v>
      </c>
      <c r="L6860" s="2"/>
      <c r="M6860" s="23" t="s">
        <v>5108</v>
      </c>
      <c r="N6860" s="22"/>
      <c r="O6860" s="21"/>
    </row>
    <row r="6861" spans="1:15" x14ac:dyDescent="0.2">
      <c r="A6861" s="9">
        <v>44467</v>
      </c>
      <c r="B6861" s="7">
        <v>13408483</v>
      </c>
      <c r="C6861" s="8" t="s">
        <v>105</v>
      </c>
      <c r="D6861" s="6">
        <v>100586</v>
      </c>
      <c r="E6861" s="6">
        <v>100586</v>
      </c>
      <c r="F6861" s="6">
        <f>E6861*0.05</f>
        <v>5029.3</v>
      </c>
      <c r="G6861" s="6"/>
      <c r="H6861" s="5">
        <f>D6861-F6861</f>
        <v>95556.7</v>
      </c>
      <c r="I6861" s="6">
        <f>+I6860+G6861-H6861</f>
        <v>4534250.8359999983</v>
      </c>
      <c r="J6861" s="3" t="s">
        <v>2262</v>
      </c>
      <c r="K6861" s="2">
        <v>5</v>
      </c>
      <c r="L6861" s="2"/>
      <c r="M6861" s="61" t="s">
        <v>5107</v>
      </c>
      <c r="N6861" s="60"/>
      <c r="O6861" s="59"/>
    </row>
    <row r="6862" spans="1:15" x14ac:dyDescent="0.2">
      <c r="A6862" s="9">
        <v>44467</v>
      </c>
      <c r="B6862" s="7">
        <v>13408997</v>
      </c>
      <c r="C6862" s="8" t="s">
        <v>120</v>
      </c>
      <c r="D6862" s="6">
        <v>69475.100000000006</v>
      </c>
      <c r="E6862" s="6">
        <v>58877.17</v>
      </c>
      <c r="F6862" s="6">
        <f>E6862*0.05</f>
        <v>2943.8585000000003</v>
      </c>
      <c r="G6862" s="6"/>
      <c r="H6862" s="5">
        <f>D6862-F6862</f>
        <v>66531.241500000004</v>
      </c>
      <c r="I6862" s="6">
        <f>+I6861+G6862-H6862</f>
        <v>4467719.5944999978</v>
      </c>
      <c r="J6862" s="8" t="s">
        <v>5106</v>
      </c>
      <c r="K6862" s="2">
        <v>5</v>
      </c>
      <c r="L6862" s="2"/>
      <c r="M6862" s="47" t="s">
        <v>5105</v>
      </c>
      <c r="N6862" s="22"/>
      <c r="O6862" s="21"/>
    </row>
    <row r="6863" spans="1:15" x14ac:dyDescent="0.2">
      <c r="A6863" s="9">
        <v>44467</v>
      </c>
      <c r="B6863" s="7">
        <v>13409354</v>
      </c>
      <c r="C6863" s="8" t="s">
        <v>5104</v>
      </c>
      <c r="D6863" s="6">
        <v>59018</v>
      </c>
      <c r="E6863" s="6">
        <v>58100</v>
      </c>
      <c r="F6863" s="6">
        <f>E6863*0.05</f>
        <v>2905</v>
      </c>
      <c r="G6863" s="6"/>
      <c r="H6863" s="31">
        <f>D6863-F6863</f>
        <v>56113</v>
      </c>
      <c r="I6863" s="6">
        <f>+I6862+G6863-H6863</f>
        <v>4411606.5944999978</v>
      </c>
      <c r="J6863" s="3" t="s">
        <v>4974</v>
      </c>
      <c r="K6863" s="2">
        <v>5</v>
      </c>
      <c r="L6863" s="2"/>
      <c r="M6863" s="47" t="s">
        <v>5103</v>
      </c>
      <c r="N6863" s="22"/>
      <c r="O6863" s="21"/>
    </row>
    <row r="6864" spans="1:15" x14ac:dyDescent="0.2">
      <c r="A6864" s="9">
        <v>44467</v>
      </c>
      <c r="B6864" s="7">
        <v>13409649</v>
      </c>
      <c r="C6864" s="8" t="s">
        <v>2943</v>
      </c>
      <c r="D6864" s="6">
        <v>77880</v>
      </c>
      <c r="E6864" s="6">
        <v>66000</v>
      </c>
      <c r="F6864" s="6">
        <f>E6864*0.05</f>
        <v>3300</v>
      </c>
      <c r="G6864" s="6"/>
      <c r="H6864" s="5">
        <f>D6864-F6864</f>
        <v>74580</v>
      </c>
      <c r="I6864" s="6">
        <f>+I6863+G6864-H6864</f>
        <v>4337026.5944999978</v>
      </c>
      <c r="J6864" s="8" t="s">
        <v>4446</v>
      </c>
      <c r="K6864" s="2">
        <v>5</v>
      </c>
      <c r="L6864" s="2"/>
      <c r="M6864" s="47" t="s">
        <v>5102</v>
      </c>
      <c r="N6864" s="22"/>
      <c r="O6864" s="21"/>
    </row>
    <row r="6865" spans="1:15" x14ac:dyDescent="0.2">
      <c r="A6865" s="9">
        <v>44467</v>
      </c>
      <c r="B6865" s="7">
        <v>13409844</v>
      </c>
      <c r="C6865" s="8" t="s">
        <v>4547</v>
      </c>
      <c r="D6865" s="6">
        <v>66514.55</v>
      </c>
      <c r="E6865" s="6">
        <v>60785.8</v>
      </c>
      <c r="F6865" s="6">
        <f>E6865*0.05</f>
        <v>3039.2900000000004</v>
      </c>
      <c r="G6865" s="6"/>
      <c r="H6865" s="5">
        <f>D6865-F6865</f>
        <v>63475.26</v>
      </c>
      <c r="I6865" s="6">
        <f>+I6864+G6865-H6865</f>
        <v>4273551.334499998</v>
      </c>
      <c r="J6865" s="8" t="s">
        <v>788</v>
      </c>
      <c r="K6865" s="2">
        <v>5</v>
      </c>
      <c r="L6865" s="2"/>
      <c r="M6865" s="47" t="s">
        <v>5101</v>
      </c>
      <c r="N6865" s="22"/>
      <c r="O6865" s="21"/>
    </row>
    <row r="6866" spans="1:15" x14ac:dyDescent="0.2">
      <c r="A6866" s="9">
        <v>44467</v>
      </c>
      <c r="B6866" s="7">
        <v>13410188</v>
      </c>
      <c r="C6866" s="8" t="s">
        <v>3301</v>
      </c>
      <c r="D6866" s="6">
        <v>100000</v>
      </c>
      <c r="E6866" s="6">
        <v>100000</v>
      </c>
      <c r="F6866" s="6">
        <f>E6866*0.05</f>
        <v>5000</v>
      </c>
      <c r="G6866" s="6"/>
      <c r="H6866" s="5">
        <f>D6866-F6866</f>
        <v>95000</v>
      </c>
      <c r="I6866" s="6">
        <f>+I6865+G6866-H6866</f>
        <v>4178551.334499998</v>
      </c>
      <c r="J6866" s="8" t="s">
        <v>4446</v>
      </c>
      <c r="K6866" s="2">
        <v>5</v>
      </c>
      <c r="L6866" s="2"/>
      <c r="M6866" s="47" t="s">
        <v>5100</v>
      </c>
      <c r="N6866" s="22"/>
      <c r="O6866" s="21"/>
    </row>
    <row r="6867" spans="1:15" x14ac:dyDescent="0.2">
      <c r="A6867" s="33">
        <v>44467</v>
      </c>
      <c r="B6867" s="34">
        <v>13410641</v>
      </c>
      <c r="C6867" s="8" t="s">
        <v>447</v>
      </c>
      <c r="D6867" s="4">
        <v>167420.57999999999</v>
      </c>
      <c r="E6867" s="4">
        <v>157057.32999999999</v>
      </c>
      <c r="F6867" s="4">
        <v>7852.87</v>
      </c>
      <c r="G6867" s="69"/>
      <c r="H6867" s="5">
        <v>159567.72</v>
      </c>
      <c r="I6867" s="6">
        <f>+I6866+G6867-H6867</f>
        <v>4018983.6144999978</v>
      </c>
      <c r="J6867" s="8" t="s">
        <v>446</v>
      </c>
      <c r="K6867" s="2">
        <v>5</v>
      </c>
      <c r="L6867" s="2"/>
      <c r="M6867" s="47" t="s">
        <v>5099</v>
      </c>
      <c r="N6867" s="22"/>
      <c r="O6867" s="21"/>
    </row>
    <row r="6868" spans="1:15" x14ac:dyDescent="0.2">
      <c r="A6868" s="9">
        <v>44467</v>
      </c>
      <c r="B6868" s="7">
        <v>13411679</v>
      </c>
      <c r="C6868" s="8" t="s">
        <v>4444</v>
      </c>
      <c r="D6868" s="6">
        <v>184000</v>
      </c>
      <c r="E6868" s="6">
        <v>184000</v>
      </c>
      <c r="F6868" s="6">
        <f>E6868*0.05</f>
        <v>9200</v>
      </c>
      <c r="G6868" s="6"/>
      <c r="H6868" s="5">
        <f>D6868-F6868</f>
        <v>174800</v>
      </c>
      <c r="I6868" s="6">
        <f>+I6867+G6868-H6868</f>
        <v>3844183.6144999978</v>
      </c>
      <c r="J6868" s="3" t="s">
        <v>48</v>
      </c>
      <c r="K6868" s="2">
        <v>5</v>
      </c>
      <c r="L6868" s="2"/>
      <c r="M6868" s="23" t="s">
        <v>5098</v>
      </c>
      <c r="N6868" s="22"/>
      <c r="O6868" s="21"/>
    </row>
    <row r="6869" spans="1:15" x14ac:dyDescent="0.2">
      <c r="A6869" s="9">
        <v>44467</v>
      </c>
      <c r="B6869" s="7">
        <v>13411850</v>
      </c>
      <c r="C6869" s="8" t="s">
        <v>582</v>
      </c>
      <c r="D6869" s="6">
        <v>182765</v>
      </c>
      <c r="E6869" s="6">
        <v>155221.19</v>
      </c>
      <c r="F6869" s="6">
        <f>E6869*0.05</f>
        <v>7761.0595000000003</v>
      </c>
      <c r="G6869" s="6"/>
      <c r="H6869" s="5">
        <f>D6869-F6869</f>
        <v>175003.9405</v>
      </c>
      <c r="I6869" s="6">
        <f>+I6868+G6869-H6869</f>
        <v>3669179.6739999978</v>
      </c>
      <c r="J6869" s="3" t="s">
        <v>3837</v>
      </c>
      <c r="K6869" s="2">
        <v>5</v>
      </c>
      <c r="L6869" s="2"/>
      <c r="M6869" s="23" t="s">
        <v>5097</v>
      </c>
      <c r="N6869" s="22"/>
      <c r="O6869" s="21"/>
    </row>
    <row r="6870" spans="1:15" x14ac:dyDescent="0.2">
      <c r="A6870" s="9">
        <v>44467</v>
      </c>
      <c r="B6870" s="7">
        <v>13412057</v>
      </c>
      <c r="C6870" s="8" t="s">
        <v>650</v>
      </c>
      <c r="D6870" s="6">
        <v>6018</v>
      </c>
      <c r="E6870" s="6">
        <v>5100</v>
      </c>
      <c r="F6870" s="6">
        <f>E6870*0.05</f>
        <v>255</v>
      </c>
      <c r="G6870" s="6"/>
      <c r="H6870" s="5">
        <f>D6870-F6870</f>
        <v>5763</v>
      </c>
      <c r="I6870" s="6">
        <f>+I6869+G6870-H6870</f>
        <v>3663416.6739999978</v>
      </c>
      <c r="J6870" s="3" t="s">
        <v>5096</v>
      </c>
      <c r="K6870" s="2">
        <v>5</v>
      </c>
      <c r="L6870" s="2"/>
      <c r="M6870" s="23" t="s">
        <v>5095</v>
      </c>
      <c r="N6870" s="22"/>
      <c r="O6870" s="21"/>
    </row>
    <row r="6871" spans="1:15" x14ac:dyDescent="0.2">
      <c r="A6871" s="9">
        <v>44467</v>
      </c>
      <c r="B6871" s="7">
        <v>3580050463</v>
      </c>
      <c r="C6871" s="8" t="s">
        <v>2</v>
      </c>
      <c r="D6871" s="6"/>
      <c r="E6871" s="6"/>
      <c r="F6871" s="6">
        <f>E6871*0.05</f>
        <v>0</v>
      </c>
      <c r="G6871" s="6">
        <v>8700</v>
      </c>
      <c r="H6871" s="5">
        <f>D6871-F6871</f>
        <v>0</v>
      </c>
      <c r="I6871" s="6">
        <f>+I6870+G6871-H6871</f>
        <v>3672116.6739999978</v>
      </c>
      <c r="J6871" s="3" t="s">
        <v>2</v>
      </c>
      <c r="K6871" s="2"/>
      <c r="L6871" s="2"/>
      <c r="M6871" s="23"/>
      <c r="N6871" s="22"/>
      <c r="O6871" s="21"/>
    </row>
    <row r="6872" spans="1:15" x14ac:dyDescent="0.2">
      <c r="A6872" s="9">
        <v>44467</v>
      </c>
      <c r="B6872" s="7">
        <v>45240000020</v>
      </c>
      <c r="C6872" s="8" t="s">
        <v>4030</v>
      </c>
      <c r="D6872" s="6">
        <v>229392</v>
      </c>
      <c r="E6872" s="6"/>
      <c r="F6872" s="6">
        <f>E6872*0.05</f>
        <v>0</v>
      </c>
      <c r="G6872" s="6"/>
      <c r="H6872" s="5">
        <f>D6872-F6872</f>
        <v>229392</v>
      </c>
      <c r="I6872" s="6">
        <f>+I6871+G6872-H6872</f>
        <v>3442724.6739999978</v>
      </c>
      <c r="J6872" s="3" t="s">
        <v>5094</v>
      </c>
      <c r="K6872" s="2"/>
      <c r="L6872" s="2"/>
      <c r="M6872" s="23"/>
      <c r="N6872" s="22"/>
      <c r="O6872" s="21"/>
    </row>
    <row r="6873" spans="1:15" x14ac:dyDescent="0.2">
      <c r="A6873" s="9">
        <v>44467</v>
      </c>
      <c r="B6873" s="7">
        <v>13418022</v>
      </c>
      <c r="C6873" s="8" t="s">
        <v>4135</v>
      </c>
      <c r="D6873" s="6">
        <v>7175</v>
      </c>
      <c r="E6873" s="6"/>
      <c r="F6873" s="6">
        <f>E6873*0.05</f>
        <v>0</v>
      </c>
      <c r="G6873" s="6"/>
      <c r="H6873" s="5">
        <f>D6873-F6873</f>
        <v>7175</v>
      </c>
      <c r="I6873" s="6">
        <f>+I6872+G6873-H6873</f>
        <v>3435549.6739999978</v>
      </c>
      <c r="J6873" s="3" t="s">
        <v>5093</v>
      </c>
      <c r="K6873" s="2"/>
      <c r="L6873" s="2"/>
      <c r="M6873" s="23"/>
      <c r="N6873" s="22"/>
      <c r="O6873" s="21"/>
    </row>
    <row r="6874" spans="1:15" x14ac:dyDescent="0.2">
      <c r="A6874" s="9">
        <v>44468</v>
      </c>
      <c r="B6874" s="7">
        <v>13436529</v>
      </c>
      <c r="C6874" s="8" t="s">
        <v>3981</v>
      </c>
      <c r="D6874" s="6">
        <v>27960</v>
      </c>
      <c r="E6874" s="6">
        <v>23694.91</v>
      </c>
      <c r="F6874" s="6">
        <f>E6874*0.05</f>
        <v>1184.7455</v>
      </c>
      <c r="G6874" s="6"/>
      <c r="H6874" s="5">
        <f>D6874-F6874</f>
        <v>26775.254499999999</v>
      </c>
      <c r="I6874" s="6">
        <f>+I6873+G6874-H6874</f>
        <v>3408774.419499998</v>
      </c>
      <c r="J6874" s="8" t="s">
        <v>5092</v>
      </c>
      <c r="K6874" s="2">
        <v>5</v>
      </c>
      <c r="L6874" s="2"/>
      <c r="M6874" s="23" t="s">
        <v>5091</v>
      </c>
      <c r="N6874" s="22"/>
      <c r="O6874" s="21"/>
    </row>
    <row r="6875" spans="1:15" x14ac:dyDescent="0.2">
      <c r="A6875" s="9">
        <v>44469</v>
      </c>
      <c r="B6875" s="7">
        <v>13456314</v>
      </c>
      <c r="C6875" s="8" t="s">
        <v>5090</v>
      </c>
      <c r="D6875" s="6">
        <v>15000</v>
      </c>
      <c r="E6875" s="6"/>
      <c r="F6875" s="6">
        <f>E6875*0.05</f>
        <v>0</v>
      </c>
      <c r="G6875" s="6"/>
      <c r="H6875" s="5">
        <f>D6875-F6875</f>
        <v>15000</v>
      </c>
      <c r="I6875" s="6">
        <f>+I6874+G6875-H6875</f>
        <v>3393774.419499998</v>
      </c>
      <c r="J6875" s="8" t="s">
        <v>4176</v>
      </c>
      <c r="K6875" s="2"/>
      <c r="L6875" s="2"/>
      <c r="M6875" s="23"/>
      <c r="N6875" s="22"/>
      <c r="O6875" s="21"/>
    </row>
    <row r="6876" spans="1:15" x14ac:dyDescent="0.2">
      <c r="A6876" s="9">
        <v>44469</v>
      </c>
      <c r="B6876" s="7">
        <v>13457283</v>
      </c>
      <c r="C6876" s="8" t="s">
        <v>5089</v>
      </c>
      <c r="D6876" s="6">
        <v>151280</v>
      </c>
      <c r="E6876" s="6">
        <v>151280</v>
      </c>
      <c r="F6876" s="6">
        <f>E6876*0.05</f>
        <v>7564</v>
      </c>
      <c r="G6876" s="6"/>
      <c r="H6876" s="5">
        <f>D6876-F6876</f>
        <v>143716</v>
      </c>
      <c r="I6876" s="6">
        <f>+I6875+G6876-H6876</f>
        <v>3250058.419499998</v>
      </c>
      <c r="J6876" s="3" t="s">
        <v>4974</v>
      </c>
      <c r="K6876" s="2">
        <v>5</v>
      </c>
      <c r="L6876" s="2"/>
      <c r="M6876" s="47" t="s">
        <v>5088</v>
      </c>
      <c r="N6876" s="22"/>
      <c r="O6876" s="21"/>
    </row>
    <row r="6877" spans="1:15" x14ac:dyDescent="0.2">
      <c r="A6877" s="9">
        <v>44469</v>
      </c>
      <c r="B6877" s="7">
        <v>13457733</v>
      </c>
      <c r="C6877" s="8" t="s">
        <v>4586</v>
      </c>
      <c r="D6877" s="6">
        <v>15700</v>
      </c>
      <c r="E6877" s="6"/>
      <c r="F6877" s="6">
        <f>E6877*0.05</f>
        <v>0</v>
      </c>
      <c r="G6877" s="6"/>
      <c r="H6877" s="5">
        <f>D6877-F6877</f>
        <v>15700</v>
      </c>
      <c r="I6877" s="6">
        <f>+I6876+G6877-H6877</f>
        <v>3234358.419499998</v>
      </c>
      <c r="J6877" s="8" t="s">
        <v>5087</v>
      </c>
      <c r="K6877" s="2"/>
      <c r="L6877" s="2"/>
      <c r="M6877" s="23"/>
      <c r="N6877" s="22"/>
      <c r="O6877" s="21"/>
    </row>
    <row r="6878" spans="1:15" x14ac:dyDescent="0.2">
      <c r="A6878" s="9">
        <v>44469</v>
      </c>
      <c r="B6878" s="7">
        <v>13459034</v>
      </c>
      <c r="C6878" s="8" t="s">
        <v>5086</v>
      </c>
      <c r="D6878" s="6">
        <v>146566.62</v>
      </c>
      <c r="E6878" s="6">
        <v>138506.22</v>
      </c>
      <c r="F6878" s="6">
        <v>6925.32</v>
      </c>
      <c r="G6878" s="6"/>
      <c r="H6878" s="5">
        <f>D6878-F6878</f>
        <v>139641.29999999999</v>
      </c>
      <c r="I6878" s="6">
        <f>+I6877+G6878-H6878</f>
        <v>3094717.1194999982</v>
      </c>
      <c r="J6878" s="3" t="s">
        <v>4974</v>
      </c>
      <c r="K6878" s="2">
        <v>5</v>
      </c>
      <c r="L6878" s="2"/>
      <c r="M6878" s="47" t="s">
        <v>5085</v>
      </c>
      <c r="N6878" s="22"/>
      <c r="O6878" s="21"/>
    </row>
    <row r="6879" spans="1:15" x14ac:dyDescent="0.2">
      <c r="A6879" s="9">
        <v>44469</v>
      </c>
      <c r="B6879" s="7">
        <v>13460835</v>
      </c>
      <c r="C6879" s="8" t="s">
        <v>4887</v>
      </c>
      <c r="D6879" s="6">
        <v>5600</v>
      </c>
      <c r="E6879" s="6"/>
      <c r="F6879" s="6">
        <f>E6879*0.05</f>
        <v>0</v>
      </c>
      <c r="G6879" s="6"/>
      <c r="H6879" s="5">
        <f>D6879-F6879</f>
        <v>5600</v>
      </c>
      <c r="I6879" s="6">
        <f>+I6878+G6879-H6879</f>
        <v>3089117.1194999982</v>
      </c>
      <c r="J6879" s="8" t="s">
        <v>4588</v>
      </c>
      <c r="K6879" s="2"/>
      <c r="L6879" s="2"/>
      <c r="M6879" s="23"/>
      <c r="N6879" s="22"/>
      <c r="O6879" s="21"/>
    </row>
    <row r="6880" spans="1:15" x14ac:dyDescent="0.2">
      <c r="A6880" s="9">
        <v>44469</v>
      </c>
      <c r="B6880" s="7">
        <v>13461317</v>
      </c>
      <c r="C6880" s="8" t="s">
        <v>5035</v>
      </c>
      <c r="D6880" s="6">
        <v>51920</v>
      </c>
      <c r="E6880" s="6">
        <v>44000</v>
      </c>
      <c r="F6880" s="6">
        <f>E6880*0.05</f>
        <v>2200</v>
      </c>
      <c r="G6880" s="6"/>
      <c r="H6880" s="5">
        <f>D6880-F6880</f>
        <v>49720</v>
      </c>
      <c r="I6880" s="6">
        <f>+I6879+G6880-H6880</f>
        <v>3039397.1194999982</v>
      </c>
      <c r="J6880" s="8" t="s">
        <v>5084</v>
      </c>
      <c r="K6880" s="2">
        <v>5</v>
      </c>
      <c r="L6880" s="2"/>
      <c r="M6880" s="47" t="s">
        <v>5083</v>
      </c>
      <c r="N6880" s="22"/>
      <c r="O6880" s="21"/>
    </row>
    <row r="6881" spans="1:15" x14ac:dyDescent="0.2">
      <c r="A6881" s="9">
        <v>44469</v>
      </c>
      <c r="B6881" s="7">
        <v>13461906</v>
      </c>
      <c r="C6881" s="8" t="s">
        <v>54</v>
      </c>
      <c r="D6881" s="6">
        <v>9000</v>
      </c>
      <c r="E6881" s="6">
        <v>7627.12</v>
      </c>
      <c r="F6881" s="6">
        <f>E6881*0.05</f>
        <v>381.35599999999999</v>
      </c>
      <c r="G6881" s="6"/>
      <c r="H6881" s="5">
        <f>D6881-F6881</f>
        <v>8618.6440000000002</v>
      </c>
      <c r="I6881" s="6">
        <f>+I6880+G6881-H6881</f>
        <v>3030778.4754999983</v>
      </c>
      <c r="J6881" s="8" t="s">
        <v>3276</v>
      </c>
      <c r="K6881" s="2">
        <v>5</v>
      </c>
      <c r="L6881" s="2"/>
      <c r="M6881" s="47" t="s">
        <v>5082</v>
      </c>
      <c r="N6881" s="22"/>
      <c r="O6881" s="21"/>
    </row>
    <row r="6882" spans="1:15" x14ac:dyDescent="0.2">
      <c r="A6882" s="9">
        <v>44469</v>
      </c>
      <c r="B6882" s="7">
        <v>13462510</v>
      </c>
      <c r="C6882" s="8" t="s">
        <v>469</v>
      </c>
      <c r="D6882" s="6">
        <v>54400</v>
      </c>
      <c r="E6882" s="6">
        <v>54400</v>
      </c>
      <c r="F6882" s="6">
        <f>E6882*0.05</f>
        <v>2720</v>
      </c>
      <c r="G6882" s="6"/>
      <c r="H6882" s="5">
        <f>D6882-F6882</f>
        <v>51680</v>
      </c>
      <c r="I6882" s="6">
        <f>+I6881+G6882-H6882</f>
        <v>2979098.4754999983</v>
      </c>
      <c r="J6882" s="8" t="s">
        <v>48</v>
      </c>
      <c r="K6882" s="2">
        <v>5</v>
      </c>
      <c r="L6882" s="2"/>
      <c r="M6882" s="47" t="s">
        <v>5081</v>
      </c>
      <c r="N6882" s="22"/>
      <c r="O6882" s="21"/>
    </row>
    <row r="6883" spans="1:15" x14ac:dyDescent="0.2">
      <c r="A6883" s="9">
        <v>44469</v>
      </c>
      <c r="B6883" s="7"/>
      <c r="C6883" s="8" t="s">
        <v>20</v>
      </c>
      <c r="D6883" s="13">
        <v>4600.7700000000004</v>
      </c>
      <c r="E6883" s="6"/>
      <c r="F6883" s="6">
        <f>E6883*0.05</f>
        <v>0</v>
      </c>
      <c r="G6883" s="6"/>
      <c r="H6883" s="5">
        <f>D6883-F6883</f>
        <v>4600.7700000000004</v>
      </c>
      <c r="I6883" s="6">
        <f>+I6882+G6883-H6883</f>
        <v>2974497.7054999983</v>
      </c>
      <c r="J6883" s="3"/>
      <c r="K6883" s="2"/>
      <c r="L6883" s="2"/>
      <c r="M6883" s="23"/>
      <c r="N6883" s="22"/>
      <c r="O6883" s="21"/>
    </row>
    <row r="6884" spans="1:15" x14ac:dyDescent="0.2">
      <c r="A6884" s="9"/>
      <c r="B6884" s="7"/>
      <c r="C6884" s="38" t="s">
        <v>5080</v>
      </c>
      <c r="D6884" s="6"/>
      <c r="E6884" s="6"/>
      <c r="F6884" s="6"/>
      <c r="G6884" s="6"/>
      <c r="H6884" s="5">
        <f>D6884-F6884</f>
        <v>0</v>
      </c>
      <c r="I6884" s="13">
        <f>+I6883+G6884-H6884</f>
        <v>2974497.7054999983</v>
      </c>
      <c r="J6884" s="3"/>
      <c r="K6884" s="2"/>
      <c r="L6884" s="2"/>
      <c r="M6884" s="23"/>
      <c r="N6884" s="22"/>
      <c r="O6884" s="21"/>
    </row>
    <row r="6885" spans="1:15" x14ac:dyDescent="0.2">
      <c r="A6885" s="9">
        <v>44470</v>
      </c>
      <c r="B6885" s="7">
        <v>3580030118</v>
      </c>
      <c r="C6885" s="8" t="s">
        <v>2</v>
      </c>
      <c r="D6885" s="6"/>
      <c r="E6885" s="6"/>
      <c r="F6885" s="6">
        <f>E6885*0.05</f>
        <v>0</v>
      </c>
      <c r="G6885" s="6">
        <v>18700</v>
      </c>
      <c r="H6885" s="5">
        <f>D6885-F6885</f>
        <v>0</v>
      </c>
      <c r="I6885" s="6">
        <f>+I6884+G6885-H6885</f>
        <v>2993197.7054999983</v>
      </c>
      <c r="J6885" s="3" t="s">
        <v>2</v>
      </c>
      <c r="K6885" s="2"/>
      <c r="L6885" s="2"/>
      <c r="M6885" s="23"/>
      <c r="N6885" s="22"/>
      <c r="O6885" s="21"/>
    </row>
    <row r="6886" spans="1:15" x14ac:dyDescent="0.2">
      <c r="A6886" s="9">
        <v>44470</v>
      </c>
      <c r="B6886" s="7">
        <v>3580030115</v>
      </c>
      <c r="C6886" s="8" t="s">
        <v>2</v>
      </c>
      <c r="D6886" s="6"/>
      <c r="E6886" s="6"/>
      <c r="F6886" s="6">
        <f>E6886*0.05</f>
        <v>0</v>
      </c>
      <c r="G6886" s="6">
        <v>17000</v>
      </c>
      <c r="H6886" s="5">
        <f>D6886-F6886</f>
        <v>0</v>
      </c>
      <c r="I6886" s="6">
        <f>+I6885+G6886-H6886</f>
        <v>3010197.7054999983</v>
      </c>
      <c r="J6886" s="3" t="s">
        <v>2</v>
      </c>
      <c r="K6886" s="2"/>
      <c r="L6886" s="2"/>
      <c r="M6886" s="23"/>
      <c r="N6886" s="22"/>
      <c r="O6886" s="21"/>
    </row>
    <row r="6887" spans="1:15" x14ac:dyDescent="0.2">
      <c r="A6887" s="9">
        <v>44470</v>
      </c>
      <c r="B6887" s="7">
        <v>13477765</v>
      </c>
      <c r="C6887" s="8" t="s">
        <v>442</v>
      </c>
      <c r="D6887" s="6">
        <v>46020</v>
      </c>
      <c r="E6887" s="6">
        <v>39000</v>
      </c>
      <c r="F6887" s="6">
        <f>E6887*0.05</f>
        <v>1950</v>
      </c>
      <c r="G6887" s="6"/>
      <c r="H6887" s="5">
        <f>D6887-F6887</f>
        <v>44070</v>
      </c>
      <c r="I6887" s="6">
        <f>+I6886+G6887-H6887</f>
        <v>2966127.7054999983</v>
      </c>
      <c r="J6887" s="3" t="s">
        <v>4893</v>
      </c>
      <c r="K6887" s="2">
        <v>5</v>
      </c>
      <c r="L6887" s="2"/>
      <c r="M6887" s="23" t="s">
        <v>5079</v>
      </c>
      <c r="N6887" s="22"/>
      <c r="O6887" s="21"/>
    </row>
    <row r="6888" spans="1:15" x14ac:dyDescent="0.2">
      <c r="A6888" s="9">
        <v>44470</v>
      </c>
      <c r="B6888" s="7">
        <v>3580050438</v>
      </c>
      <c r="C6888" s="8" t="s">
        <v>2</v>
      </c>
      <c r="D6888" s="6"/>
      <c r="E6888" s="6"/>
      <c r="F6888" s="6">
        <f>E6888*0.05</f>
        <v>0</v>
      </c>
      <c r="G6888" s="6">
        <v>1500</v>
      </c>
      <c r="H6888" s="5">
        <f>D6888-F6888</f>
        <v>0</v>
      </c>
      <c r="I6888" s="6">
        <f>+I6887+G6888-H6888</f>
        <v>2967627.7054999983</v>
      </c>
      <c r="J6888" s="3" t="s">
        <v>2</v>
      </c>
      <c r="K6888" s="2"/>
      <c r="L6888" s="2"/>
      <c r="M6888" s="23"/>
      <c r="N6888" s="22"/>
      <c r="O6888" s="21"/>
    </row>
    <row r="6889" spans="1:15" x14ac:dyDescent="0.2">
      <c r="A6889" s="9">
        <v>44470</v>
      </c>
      <c r="B6889" s="7">
        <v>13480607</v>
      </c>
      <c r="C6889" s="8" t="s">
        <v>782</v>
      </c>
      <c r="D6889" s="6">
        <v>7500</v>
      </c>
      <c r="E6889" s="6">
        <v>7500</v>
      </c>
      <c r="F6889" s="6">
        <f>E6889*0.05</f>
        <v>375</v>
      </c>
      <c r="G6889" s="6"/>
      <c r="H6889" s="5">
        <f>D6889-F6889</f>
        <v>7125</v>
      </c>
      <c r="I6889" s="6">
        <f>+I6888+G6889-H6889</f>
        <v>2960502.7054999983</v>
      </c>
      <c r="J6889" s="3" t="s">
        <v>212</v>
      </c>
      <c r="K6889" s="2">
        <v>5</v>
      </c>
      <c r="L6889" s="2"/>
      <c r="M6889" s="23" t="s">
        <v>5078</v>
      </c>
      <c r="N6889" s="22"/>
      <c r="O6889" s="21"/>
    </row>
    <row r="6890" spans="1:15" x14ac:dyDescent="0.2">
      <c r="A6890" s="9">
        <v>44470</v>
      </c>
      <c r="B6890" s="7">
        <v>13481113</v>
      </c>
      <c r="C6890" s="8" t="s">
        <v>3750</v>
      </c>
      <c r="D6890" s="6">
        <v>11500</v>
      </c>
      <c r="E6890" s="6"/>
      <c r="F6890" s="6">
        <f>E6890*0.05</f>
        <v>0</v>
      </c>
      <c r="G6890" s="6"/>
      <c r="H6890" s="5">
        <f>D6890-F6890</f>
        <v>11500</v>
      </c>
      <c r="I6890" s="6">
        <f>+I6889+G6890-H6890</f>
        <v>2949002.7054999983</v>
      </c>
      <c r="J6890" s="3" t="s">
        <v>3923</v>
      </c>
      <c r="K6890" s="2"/>
      <c r="L6890" s="2"/>
      <c r="M6890" s="23"/>
      <c r="N6890" s="22"/>
      <c r="O6890" s="21"/>
    </row>
    <row r="6891" spans="1:15" x14ac:dyDescent="0.2">
      <c r="A6891" s="9">
        <v>44473</v>
      </c>
      <c r="B6891" s="7">
        <v>358000474</v>
      </c>
      <c r="C6891" s="8" t="s">
        <v>2</v>
      </c>
      <c r="D6891" s="6"/>
      <c r="E6891" s="6"/>
      <c r="F6891" s="6">
        <f>E6891*0.05</f>
        <v>0</v>
      </c>
      <c r="G6891" s="6">
        <v>3500</v>
      </c>
      <c r="H6891" s="5">
        <f>D6891-F6891</f>
        <v>0</v>
      </c>
      <c r="I6891" s="6">
        <f>+I6890+G6891-H6891</f>
        <v>2952502.7054999983</v>
      </c>
      <c r="J6891" s="3" t="s">
        <v>2</v>
      </c>
      <c r="K6891" s="2"/>
      <c r="L6891" s="2"/>
      <c r="M6891" s="23"/>
      <c r="N6891" s="22"/>
      <c r="O6891" s="21"/>
    </row>
    <row r="6892" spans="1:15" x14ac:dyDescent="0.2">
      <c r="A6892" s="9">
        <v>44473</v>
      </c>
      <c r="B6892" s="7">
        <v>13500953</v>
      </c>
      <c r="C6892" s="8" t="s">
        <v>3013</v>
      </c>
      <c r="D6892" s="6">
        <v>66110</v>
      </c>
      <c r="E6892" s="6">
        <v>66110</v>
      </c>
      <c r="F6892" s="6">
        <f>E6892*0.05</f>
        <v>3305.5</v>
      </c>
      <c r="G6892" s="6"/>
      <c r="H6892" s="5">
        <f>D6892-F6892</f>
        <v>62804.5</v>
      </c>
      <c r="I6892" s="6">
        <f>+I6891+G6892-H6892</f>
        <v>2889698.2054999983</v>
      </c>
      <c r="J6892" s="3" t="s">
        <v>1555</v>
      </c>
      <c r="K6892" s="2">
        <v>5</v>
      </c>
      <c r="L6892" s="2"/>
      <c r="M6892" s="23" t="s">
        <v>5077</v>
      </c>
      <c r="N6892" s="22"/>
      <c r="O6892" s="21"/>
    </row>
    <row r="6893" spans="1:15" x14ac:dyDescent="0.2">
      <c r="A6893" s="9">
        <v>44473</v>
      </c>
      <c r="B6893" s="7">
        <v>13505878</v>
      </c>
      <c r="C6893" s="8" t="s">
        <v>2594</v>
      </c>
      <c r="D6893" s="6">
        <v>17877.060000000001</v>
      </c>
      <c r="E6893" s="6">
        <v>16470</v>
      </c>
      <c r="F6893" s="6">
        <f>E6893*0.05</f>
        <v>823.5</v>
      </c>
      <c r="G6893" s="6"/>
      <c r="H6893" s="5">
        <f>D6893-F6893</f>
        <v>17053.560000000001</v>
      </c>
      <c r="I6893" s="6">
        <f>+I6892+G6893-H6893</f>
        <v>2872644.6454999982</v>
      </c>
      <c r="J6893" s="3" t="s">
        <v>1879</v>
      </c>
      <c r="K6893" s="2">
        <v>5</v>
      </c>
      <c r="L6893" s="2"/>
      <c r="M6893" s="23" t="s">
        <v>5076</v>
      </c>
      <c r="N6893" s="22"/>
      <c r="O6893" s="21"/>
    </row>
    <row r="6894" spans="1:15" x14ac:dyDescent="0.2">
      <c r="A6894" s="9">
        <v>44474</v>
      </c>
      <c r="B6894" s="7">
        <v>3580040033</v>
      </c>
      <c r="C6894" s="8" t="s">
        <v>2</v>
      </c>
      <c r="D6894" s="6"/>
      <c r="E6894" s="6"/>
      <c r="F6894" s="6">
        <f>E6894*0.05</f>
        <v>0</v>
      </c>
      <c r="G6894" s="6">
        <v>800</v>
      </c>
      <c r="H6894" s="5">
        <f>D6894-F6894</f>
        <v>0</v>
      </c>
      <c r="I6894" s="6">
        <f>+I6893+G6894-H6894</f>
        <v>2873444.6454999982</v>
      </c>
      <c r="J6894" s="3" t="s">
        <v>2</v>
      </c>
      <c r="K6894" s="2"/>
      <c r="L6894" s="2"/>
      <c r="M6894" s="23"/>
      <c r="N6894" s="22"/>
      <c r="O6894" s="21"/>
    </row>
    <row r="6895" spans="1:15" x14ac:dyDescent="0.2">
      <c r="A6895" s="9">
        <v>44474</v>
      </c>
      <c r="B6895" s="7">
        <v>13524207</v>
      </c>
      <c r="C6895" s="8" t="s">
        <v>4700</v>
      </c>
      <c r="D6895" s="6">
        <v>126614.52</v>
      </c>
      <c r="E6895" s="6"/>
      <c r="F6895" s="6">
        <f>E6895*0.05</f>
        <v>0</v>
      </c>
      <c r="G6895" s="6"/>
      <c r="H6895" s="5">
        <f>D6895-F6895</f>
        <v>126614.52</v>
      </c>
      <c r="I6895" s="6">
        <f>+I6894+G6895-H6895</f>
        <v>2746830.1254999982</v>
      </c>
      <c r="J6895" s="3" t="s">
        <v>5075</v>
      </c>
      <c r="K6895" s="2"/>
      <c r="L6895" s="2"/>
      <c r="M6895" s="23"/>
      <c r="N6895" s="22"/>
      <c r="O6895" s="21"/>
    </row>
    <row r="6896" spans="1:15" x14ac:dyDescent="0.2">
      <c r="A6896" s="9">
        <v>44474</v>
      </c>
      <c r="B6896" s="7">
        <v>13524723</v>
      </c>
      <c r="C6896" s="8" t="s">
        <v>3580</v>
      </c>
      <c r="D6896" s="6">
        <v>188080.2</v>
      </c>
      <c r="E6896" s="6">
        <v>159390</v>
      </c>
      <c r="F6896" s="6">
        <f>E6896*0.05</f>
        <v>7969.5</v>
      </c>
      <c r="G6896" s="6"/>
      <c r="H6896" s="5">
        <f>D6896-F6896</f>
        <v>180110.7</v>
      </c>
      <c r="I6896" s="6">
        <f>+I6895+G6896-H6896</f>
        <v>2566719.425499998</v>
      </c>
      <c r="J6896" s="3" t="s">
        <v>5002</v>
      </c>
      <c r="K6896" s="2">
        <v>5</v>
      </c>
      <c r="L6896" s="2"/>
      <c r="M6896" s="23" t="s">
        <v>5074</v>
      </c>
      <c r="N6896" s="22"/>
      <c r="O6896" s="21"/>
    </row>
    <row r="6897" spans="1:15" x14ac:dyDescent="0.2">
      <c r="A6897" s="9">
        <v>44474</v>
      </c>
      <c r="B6897" s="7">
        <v>13524853</v>
      </c>
      <c r="C6897" s="8" t="s">
        <v>245</v>
      </c>
      <c r="D6897" s="6">
        <v>61251.27</v>
      </c>
      <c r="E6897" s="6">
        <v>61251.27</v>
      </c>
      <c r="F6897" s="6">
        <f>E6897*0.05</f>
        <v>3062.5635000000002</v>
      </c>
      <c r="G6897" s="6"/>
      <c r="H6897" s="5">
        <f>D6897-F6897</f>
        <v>58188.7065</v>
      </c>
      <c r="I6897" s="6">
        <f>+I6896+G6897-H6897</f>
        <v>2508530.7189999982</v>
      </c>
      <c r="J6897" s="3" t="s">
        <v>48</v>
      </c>
      <c r="K6897" s="2">
        <v>5</v>
      </c>
      <c r="L6897" s="2"/>
      <c r="M6897" s="23" t="s">
        <v>5073</v>
      </c>
      <c r="N6897" s="22"/>
      <c r="O6897" s="21"/>
    </row>
    <row r="6898" spans="1:15" x14ac:dyDescent="0.2">
      <c r="A6898" s="9">
        <v>44475</v>
      </c>
      <c r="B6898" s="7">
        <v>3580040013</v>
      </c>
      <c r="C6898" s="8" t="s">
        <v>2</v>
      </c>
      <c r="D6898" s="6"/>
      <c r="E6898" s="6"/>
      <c r="F6898" s="6">
        <f>E6898*0.05</f>
        <v>0</v>
      </c>
      <c r="G6898" s="6">
        <v>1350</v>
      </c>
      <c r="H6898" s="5">
        <f>D6898-F6898</f>
        <v>0</v>
      </c>
      <c r="I6898" s="6">
        <f>+I6897+G6898-H6898</f>
        <v>2509880.7189999982</v>
      </c>
      <c r="J6898" s="3" t="s">
        <v>2</v>
      </c>
      <c r="K6898" s="2"/>
      <c r="L6898" s="2"/>
      <c r="M6898" s="23"/>
      <c r="N6898" s="22"/>
      <c r="O6898" s="21"/>
    </row>
    <row r="6899" spans="1:15" x14ac:dyDescent="0.2">
      <c r="A6899" s="9">
        <v>44476</v>
      </c>
      <c r="B6899" s="7">
        <v>3580040081</v>
      </c>
      <c r="C6899" s="8" t="s">
        <v>2</v>
      </c>
      <c r="D6899" s="6"/>
      <c r="E6899" s="6"/>
      <c r="F6899" s="6">
        <f>E6899*0.05</f>
        <v>0</v>
      </c>
      <c r="G6899" s="6">
        <v>800</v>
      </c>
      <c r="H6899" s="5">
        <f>D6899-F6899</f>
        <v>0</v>
      </c>
      <c r="I6899" s="6">
        <f>+I6898+G6899-H6899</f>
        <v>2510680.7189999982</v>
      </c>
      <c r="J6899" s="3" t="s">
        <v>2</v>
      </c>
      <c r="K6899" s="2"/>
      <c r="L6899" s="2"/>
      <c r="M6899" s="23"/>
      <c r="N6899" s="22"/>
      <c r="O6899" s="21"/>
    </row>
    <row r="6900" spans="1:15" x14ac:dyDescent="0.2">
      <c r="A6900" s="9">
        <v>44476</v>
      </c>
      <c r="B6900" s="7">
        <v>3580040084</v>
      </c>
      <c r="C6900" s="8" t="s">
        <v>2</v>
      </c>
      <c r="D6900" s="6"/>
      <c r="E6900" s="6"/>
      <c r="F6900" s="6">
        <f>E6900*0.05</f>
        <v>0</v>
      </c>
      <c r="G6900" s="6">
        <v>3050</v>
      </c>
      <c r="H6900" s="5">
        <f>D6900-F6900</f>
        <v>0</v>
      </c>
      <c r="I6900" s="6">
        <f>+I6899+G6900-H6900</f>
        <v>2513730.7189999982</v>
      </c>
      <c r="J6900" s="3" t="s">
        <v>2</v>
      </c>
      <c r="K6900" s="2"/>
      <c r="L6900" s="2"/>
      <c r="M6900" s="23"/>
      <c r="N6900" s="22"/>
      <c r="O6900" s="21"/>
    </row>
    <row r="6901" spans="1:15" x14ac:dyDescent="0.2">
      <c r="A6901" s="9">
        <v>44476</v>
      </c>
      <c r="B6901" s="7">
        <v>45240000078</v>
      </c>
      <c r="C6901" s="8" t="s">
        <v>4630</v>
      </c>
      <c r="D6901" s="6"/>
      <c r="E6901" s="6"/>
      <c r="F6901" s="6"/>
      <c r="G6901" s="6">
        <v>231373.1</v>
      </c>
      <c r="H6901" s="5"/>
      <c r="I6901" s="6">
        <f>+I6900+G6901-H6901</f>
        <v>2745103.8189999983</v>
      </c>
      <c r="J6901" s="8" t="s">
        <v>5072</v>
      </c>
      <c r="K6901" s="2"/>
      <c r="L6901" s="2"/>
      <c r="M6901" s="41"/>
      <c r="N6901" s="40"/>
      <c r="O6901" s="39"/>
    </row>
    <row r="6902" spans="1:15" x14ac:dyDescent="0.2">
      <c r="A6902" s="9">
        <v>44477</v>
      </c>
      <c r="B6902" s="7">
        <v>3580010042</v>
      </c>
      <c r="C6902" s="8" t="s">
        <v>2</v>
      </c>
      <c r="D6902" s="6"/>
      <c r="E6902" s="6"/>
      <c r="F6902" s="6">
        <f>E6902*0.05</f>
        <v>0</v>
      </c>
      <c r="G6902" s="6">
        <v>2250</v>
      </c>
      <c r="H6902" s="5">
        <f>D6902-F6902</f>
        <v>0</v>
      </c>
      <c r="I6902" s="6">
        <f>+I6901+G6902-H6902</f>
        <v>2747353.8189999983</v>
      </c>
      <c r="J6902" s="3" t="s">
        <v>2</v>
      </c>
      <c r="K6902" s="2"/>
      <c r="L6902" s="2"/>
      <c r="M6902" s="23"/>
      <c r="N6902" s="22"/>
      <c r="O6902" s="21"/>
    </row>
    <row r="6903" spans="1:15" x14ac:dyDescent="0.2">
      <c r="A6903" s="9">
        <v>44477</v>
      </c>
      <c r="B6903" s="7">
        <v>10176</v>
      </c>
      <c r="C6903" s="8" t="s">
        <v>5071</v>
      </c>
      <c r="D6903" s="6">
        <v>6000</v>
      </c>
      <c r="E6903" s="6">
        <v>6000</v>
      </c>
      <c r="F6903" s="6">
        <f>E6903*0.05</f>
        <v>300</v>
      </c>
      <c r="G6903" s="6"/>
      <c r="H6903" s="31">
        <f>D6903-F6903</f>
        <v>5700</v>
      </c>
      <c r="I6903" s="6">
        <f>+I6902+G6903-H6903</f>
        <v>2741653.8189999983</v>
      </c>
      <c r="J6903" s="3" t="s">
        <v>5070</v>
      </c>
      <c r="K6903" s="2">
        <v>5</v>
      </c>
      <c r="L6903" s="2"/>
      <c r="M6903" s="23" t="s">
        <v>5069</v>
      </c>
      <c r="N6903" s="22"/>
      <c r="O6903" s="21"/>
    </row>
    <row r="6904" spans="1:15" x14ac:dyDescent="0.2">
      <c r="A6904" s="9">
        <v>44480</v>
      </c>
      <c r="B6904" s="7">
        <v>2000100395</v>
      </c>
      <c r="C6904" s="8" t="s">
        <v>2</v>
      </c>
      <c r="D6904" s="4" t="s">
        <v>1854</v>
      </c>
      <c r="E6904" s="6"/>
      <c r="F6904" s="6">
        <f>E6904*0.05</f>
        <v>0</v>
      </c>
      <c r="G6904" s="6">
        <v>2000</v>
      </c>
      <c r="H6904" s="5">
        <v>0</v>
      </c>
      <c r="I6904" s="6">
        <f>+I6903+G6904-H6904</f>
        <v>2743653.8189999983</v>
      </c>
      <c r="J6904" s="3" t="s">
        <v>2</v>
      </c>
      <c r="K6904" s="2"/>
      <c r="L6904" s="2"/>
      <c r="M6904" s="23"/>
      <c r="N6904" s="22"/>
      <c r="O6904" s="21"/>
    </row>
    <row r="6905" spans="1:15" x14ac:dyDescent="0.2">
      <c r="A6905" s="9">
        <v>44480</v>
      </c>
      <c r="B6905" s="7">
        <v>2000100398</v>
      </c>
      <c r="C6905" s="8" t="s">
        <v>2</v>
      </c>
      <c r="D6905" s="6"/>
      <c r="E6905" s="6"/>
      <c r="F6905" s="6">
        <f>E6905*0.05</f>
        <v>0</v>
      </c>
      <c r="G6905" s="6">
        <v>10100</v>
      </c>
      <c r="H6905" s="5">
        <f>D6905-F6905</f>
        <v>0</v>
      </c>
      <c r="I6905" s="6">
        <f>+I6904+G6905-H6905</f>
        <v>2753753.8189999983</v>
      </c>
      <c r="J6905" s="3" t="s">
        <v>2</v>
      </c>
      <c r="K6905" s="2"/>
      <c r="L6905" s="2"/>
      <c r="M6905" s="41"/>
      <c r="N6905" s="40"/>
      <c r="O6905" s="39"/>
    </row>
    <row r="6906" spans="1:15" x14ac:dyDescent="0.2">
      <c r="A6906" s="9">
        <v>44480</v>
      </c>
      <c r="B6906" s="7">
        <v>13598568</v>
      </c>
      <c r="C6906" s="8" t="s">
        <v>5068</v>
      </c>
      <c r="D6906" s="6">
        <v>3000</v>
      </c>
      <c r="E6906" s="6"/>
      <c r="F6906" s="6">
        <f>E6906*0.05</f>
        <v>0</v>
      </c>
      <c r="G6906" s="6"/>
      <c r="H6906" s="5">
        <f>D6906-F6906</f>
        <v>3000</v>
      </c>
      <c r="I6906" s="6">
        <f>+I6905+G6906-H6906</f>
        <v>2750753.8189999983</v>
      </c>
      <c r="J6906" s="8" t="s">
        <v>5067</v>
      </c>
      <c r="K6906" s="2"/>
      <c r="L6906" s="2"/>
      <c r="M6906" s="41"/>
      <c r="N6906" s="40"/>
      <c r="O6906" s="39"/>
    </row>
    <row r="6907" spans="1:15" x14ac:dyDescent="0.2">
      <c r="A6907" s="9">
        <v>44480</v>
      </c>
      <c r="B6907" s="7">
        <v>13601708</v>
      </c>
      <c r="C6907" s="8" t="s">
        <v>43</v>
      </c>
      <c r="D6907" s="6">
        <v>188127.99</v>
      </c>
      <c r="E6907" s="6">
        <v>165362.14000000001</v>
      </c>
      <c r="F6907" s="6">
        <f>E6907*0.05</f>
        <v>8268.1070000000018</v>
      </c>
      <c r="G6907" s="6"/>
      <c r="H6907" s="5">
        <f>D6907-F6907</f>
        <v>179859.883</v>
      </c>
      <c r="I6907" s="6">
        <f>+I6906+G6907-H6907</f>
        <v>2570893.9359999984</v>
      </c>
      <c r="J6907" s="3" t="s">
        <v>3684</v>
      </c>
      <c r="K6907" s="2">
        <v>5</v>
      </c>
      <c r="L6907" s="2"/>
      <c r="M6907" s="23"/>
      <c r="N6907" s="22"/>
      <c r="O6907" s="21"/>
    </row>
    <row r="6908" spans="1:15" x14ac:dyDescent="0.2">
      <c r="A6908" s="9">
        <v>44480</v>
      </c>
      <c r="B6908" s="7">
        <v>10177</v>
      </c>
      <c r="C6908" s="8" t="s">
        <v>698</v>
      </c>
      <c r="D6908" s="6">
        <v>20886</v>
      </c>
      <c r="E6908" s="6">
        <v>17700</v>
      </c>
      <c r="F6908" s="6">
        <f>E6908*0.05</f>
        <v>885</v>
      </c>
      <c r="G6908" s="6"/>
      <c r="H6908" s="31">
        <f>D6908-F6908</f>
        <v>20001</v>
      </c>
      <c r="I6908" s="6">
        <f>+I6907+G6908-H6908</f>
        <v>2550892.9359999984</v>
      </c>
      <c r="J6908" s="3" t="s">
        <v>5066</v>
      </c>
      <c r="K6908" s="2">
        <v>5</v>
      </c>
      <c r="L6908" s="2"/>
      <c r="M6908" s="23" t="s">
        <v>5065</v>
      </c>
      <c r="N6908" s="22"/>
      <c r="O6908" s="21"/>
    </row>
    <row r="6909" spans="1:15" x14ac:dyDescent="0.2">
      <c r="A6909" s="9">
        <v>44481</v>
      </c>
      <c r="B6909" s="7">
        <v>13613339</v>
      </c>
      <c r="C6909" s="8" t="s">
        <v>447</v>
      </c>
      <c r="D6909" s="6">
        <v>157698.85</v>
      </c>
      <c r="E6909" s="6">
        <v>150797.78</v>
      </c>
      <c r="F6909" s="6">
        <f>E6909*0.05</f>
        <v>7539.8890000000001</v>
      </c>
      <c r="G6909" s="6"/>
      <c r="H6909" s="5">
        <f>D6909-F6909</f>
        <v>150158.96100000001</v>
      </c>
      <c r="I6909" s="6">
        <f>+I6908+G6909-H6909</f>
        <v>2400733.9749999982</v>
      </c>
      <c r="J6909" s="3" t="s">
        <v>22</v>
      </c>
      <c r="K6909" s="2">
        <v>5</v>
      </c>
      <c r="L6909" s="2"/>
      <c r="M6909" s="23" t="s">
        <v>5064</v>
      </c>
      <c r="N6909" s="22"/>
      <c r="O6909" s="21"/>
    </row>
    <row r="6910" spans="1:15" x14ac:dyDescent="0.2">
      <c r="A6910" s="9">
        <v>44481</v>
      </c>
      <c r="B6910" s="7">
        <v>3580040457</v>
      </c>
      <c r="C6910" s="8" t="s">
        <v>2</v>
      </c>
      <c r="D6910" s="6"/>
      <c r="E6910" s="6"/>
      <c r="F6910" s="6">
        <f>E6910*0.05</f>
        <v>0</v>
      </c>
      <c r="G6910" s="6">
        <v>2800</v>
      </c>
      <c r="H6910" s="5">
        <f>D6910-F6910</f>
        <v>0</v>
      </c>
      <c r="I6910" s="6">
        <f>+I6909+G6910-H6910</f>
        <v>2403533.9749999982</v>
      </c>
      <c r="J6910" s="3" t="s">
        <v>2</v>
      </c>
      <c r="K6910" s="2"/>
      <c r="L6910" s="2"/>
      <c r="M6910" s="23"/>
      <c r="N6910" s="22"/>
      <c r="O6910" s="21"/>
    </row>
    <row r="6911" spans="1:15" x14ac:dyDescent="0.2">
      <c r="A6911" s="9">
        <v>44481</v>
      </c>
      <c r="B6911" s="7">
        <v>3580100041</v>
      </c>
      <c r="C6911" s="8" t="s">
        <v>2</v>
      </c>
      <c r="D6911" s="6"/>
      <c r="E6911" s="6"/>
      <c r="F6911" s="6">
        <f>E6911*0.05</f>
        <v>0</v>
      </c>
      <c r="G6911" s="6">
        <v>2800</v>
      </c>
      <c r="H6911" s="5">
        <f>D6911-F6911</f>
        <v>0</v>
      </c>
      <c r="I6911" s="6">
        <f>+I6910+G6911-H6911</f>
        <v>2406333.9749999982</v>
      </c>
      <c r="J6911" s="3" t="s">
        <v>2</v>
      </c>
      <c r="K6911" s="2"/>
      <c r="L6911" s="2"/>
      <c r="M6911" s="23"/>
      <c r="N6911" s="22"/>
      <c r="O6911" s="21"/>
    </row>
    <row r="6912" spans="1:15" x14ac:dyDescent="0.2">
      <c r="A6912" s="9">
        <v>44483</v>
      </c>
      <c r="B6912" s="7">
        <v>3580030122</v>
      </c>
      <c r="C6912" s="8" t="s">
        <v>2</v>
      </c>
      <c r="D6912" s="6"/>
      <c r="E6912" s="6"/>
      <c r="F6912" s="6">
        <f>E6912*0.05</f>
        <v>0</v>
      </c>
      <c r="G6912" s="6">
        <v>8300</v>
      </c>
      <c r="H6912" s="5">
        <f>D6912-F6912</f>
        <v>0</v>
      </c>
      <c r="I6912" s="6">
        <f>+I6911+G6912-H6912</f>
        <v>2414633.9749999982</v>
      </c>
      <c r="J6912" s="3" t="s">
        <v>2</v>
      </c>
      <c r="K6912" s="2"/>
      <c r="L6912" s="2"/>
      <c r="M6912" s="23"/>
      <c r="N6912" s="22"/>
      <c r="O6912" s="21"/>
    </row>
    <row r="6913" spans="1:15" x14ac:dyDescent="0.2">
      <c r="A6913" s="9">
        <v>44483</v>
      </c>
      <c r="B6913" s="7">
        <v>10178</v>
      </c>
      <c r="C6913" s="8" t="s">
        <v>4993</v>
      </c>
      <c r="D6913" s="6">
        <v>3500</v>
      </c>
      <c r="E6913" s="6"/>
      <c r="F6913" s="6">
        <f>E6913*0.05</f>
        <v>0</v>
      </c>
      <c r="G6913" s="6"/>
      <c r="H6913" s="31">
        <f>D6913-F6913</f>
        <v>3500</v>
      </c>
      <c r="I6913" s="6">
        <f>+I6912+G6913-H6913</f>
        <v>2411133.9749999982</v>
      </c>
      <c r="J6913" s="3" t="s">
        <v>5063</v>
      </c>
      <c r="K6913" s="2"/>
      <c r="L6913" s="2"/>
      <c r="M6913" s="23"/>
      <c r="N6913" s="22"/>
      <c r="O6913" s="21"/>
    </row>
    <row r="6914" spans="1:15" x14ac:dyDescent="0.2">
      <c r="A6914" s="9">
        <v>44483</v>
      </c>
      <c r="B6914" s="7">
        <v>13646599</v>
      </c>
      <c r="C6914" s="8" t="s">
        <v>418</v>
      </c>
      <c r="D6914" s="6">
        <v>7000</v>
      </c>
      <c r="E6914" s="6"/>
      <c r="F6914" s="6">
        <f>E6914*0.05</f>
        <v>0</v>
      </c>
      <c r="G6914" s="6"/>
      <c r="H6914" s="5">
        <f>D6914-F6914</f>
        <v>7000</v>
      </c>
      <c r="I6914" s="6">
        <f>+I6913+G6914-H6914</f>
        <v>2404133.9749999982</v>
      </c>
      <c r="J6914" s="3" t="s">
        <v>5052</v>
      </c>
      <c r="K6914" s="2"/>
      <c r="L6914" s="2"/>
      <c r="M6914" s="23"/>
      <c r="N6914" s="22"/>
      <c r="O6914" s="21"/>
    </row>
    <row r="6915" spans="1:15" x14ac:dyDescent="0.2">
      <c r="A6915" s="9">
        <v>44484</v>
      </c>
      <c r="B6915" s="7">
        <v>3580080029</v>
      </c>
      <c r="C6915" s="8" t="s">
        <v>2</v>
      </c>
      <c r="D6915" s="6"/>
      <c r="E6915" s="6"/>
      <c r="F6915" s="6">
        <f>E6915*0.05</f>
        <v>0</v>
      </c>
      <c r="G6915" s="6">
        <v>3750</v>
      </c>
      <c r="H6915" s="5">
        <f>D6915-F6915</f>
        <v>0</v>
      </c>
      <c r="I6915" s="6">
        <f>+I6914+G6915-H6915</f>
        <v>2407883.9749999982</v>
      </c>
      <c r="J6915" s="3" t="s">
        <v>2</v>
      </c>
      <c r="K6915" s="2"/>
      <c r="L6915" s="2"/>
      <c r="M6915" s="23"/>
      <c r="N6915" s="22"/>
      <c r="O6915" s="21"/>
    </row>
    <row r="6916" spans="1:15" x14ac:dyDescent="0.2">
      <c r="A6916" s="9">
        <v>44487</v>
      </c>
      <c r="B6916" s="7">
        <v>3580080466</v>
      </c>
      <c r="C6916" s="8" t="s">
        <v>2</v>
      </c>
      <c r="D6916" s="6"/>
      <c r="E6916" s="6"/>
      <c r="F6916" s="6">
        <f>E6916*0.05</f>
        <v>0</v>
      </c>
      <c r="G6916" s="6">
        <v>1900</v>
      </c>
      <c r="H6916" s="5">
        <f>D6916-F6916</f>
        <v>0</v>
      </c>
      <c r="I6916" s="6">
        <f>+I6915+G6916-H6916</f>
        <v>2409783.9749999982</v>
      </c>
      <c r="J6916" s="3" t="s">
        <v>2</v>
      </c>
      <c r="K6916" s="2"/>
      <c r="L6916" s="2"/>
      <c r="M6916" s="23"/>
      <c r="N6916" s="22"/>
      <c r="O6916" s="21"/>
    </row>
    <row r="6917" spans="1:15" x14ac:dyDescent="0.2">
      <c r="A6917" s="9">
        <v>44487</v>
      </c>
      <c r="B6917" s="7">
        <v>3580080469</v>
      </c>
      <c r="C6917" s="8" t="s">
        <v>2</v>
      </c>
      <c r="D6917" s="6"/>
      <c r="E6917" s="6"/>
      <c r="F6917" s="6">
        <f>E6917*0.05</f>
        <v>0</v>
      </c>
      <c r="G6917" s="6">
        <v>8500</v>
      </c>
      <c r="H6917" s="5">
        <f>D6917-F6917</f>
        <v>0</v>
      </c>
      <c r="I6917" s="6">
        <f>+I6916+G6917-H6917</f>
        <v>2418283.9749999982</v>
      </c>
      <c r="J6917" s="3" t="s">
        <v>2</v>
      </c>
      <c r="K6917" s="2"/>
      <c r="L6917" s="2"/>
      <c r="M6917" s="23"/>
      <c r="N6917" s="22"/>
      <c r="O6917" s="21"/>
    </row>
    <row r="6918" spans="1:15" x14ac:dyDescent="0.2">
      <c r="A6918" s="9">
        <v>44214</v>
      </c>
      <c r="B6918" s="7">
        <v>13702818</v>
      </c>
      <c r="C6918" s="8" t="s">
        <v>442</v>
      </c>
      <c r="D6918" s="6">
        <v>46020</v>
      </c>
      <c r="E6918" s="6">
        <v>39000</v>
      </c>
      <c r="F6918" s="6">
        <f>E6918*0.05</f>
        <v>1950</v>
      </c>
      <c r="G6918" s="6"/>
      <c r="H6918" s="5">
        <f>D6918-F6918</f>
        <v>44070</v>
      </c>
      <c r="I6918" s="6">
        <f>+I6917+G6918-H6918</f>
        <v>2374213.9749999982</v>
      </c>
      <c r="J6918" s="3" t="s">
        <v>5062</v>
      </c>
      <c r="K6918" s="2">
        <v>5</v>
      </c>
      <c r="L6918" s="2"/>
      <c r="M6918" s="23" t="s">
        <v>5061</v>
      </c>
      <c r="N6918" s="22"/>
      <c r="O6918" s="21"/>
    </row>
    <row r="6919" spans="1:15" x14ac:dyDescent="0.2">
      <c r="A6919" s="9">
        <v>44488</v>
      </c>
      <c r="B6919" s="7">
        <v>3580080058</v>
      </c>
      <c r="C6919" s="8" t="s">
        <v>2</v>
      </c>
      <c r="D6919" s="6"/>
      <c r="E6919" s="6"/>
      <c r="F6919" s="6">
        <f>E6919*0.05</f>
        <v>0</v>
      </c>
      <c r="G6919" s="6">
        <v>400</v>
      </c>
      <c r="H6919" s="5">
        <f>D6919-F6919</f>
        <v>0</v>
      </c>
      <c r="I6919" s="6">
        <f>+I6918+G6919-H6919</f>
        <v>2374613.9749999982</v>
      </c>
      <c r="J6919" s="3" t="s">
        <v>2</v>
      </c>
      <c r="K6919" s="2"/>
      <c r="L6919" s="2"/>
      <c r="M6919" s="23"/>
      <c r="N6919" s="22"/>
      <c r="O6919" s="21"/>
    </row>
    <row r="6920" spans="1:15" x14ac:dyDescent="0.2">
      <c r="A6920" s="9">
        <v>44488</v>
      </c>
      <c r="B6920" s="7">
        <v>13711661</v>
      </c>
      <c r="C6920" s="8" t="s">
        <v>1524</v>
      </c>
      <c r="D6920" s="6">
        <v>18478</v>
      </c>
      <c r="E6920" s="6">
        <v>15659.32</v>
      </c>
      <c r="F6920" s="6">
        <f>E6920*0.05</f>
        <v>782.96600000000001</v>
      </c>
      <c r="G6920" s="6"/>
      <c r="H6920" s="5">
        <f>D6920-F6920</f>
        <v>17695.034</v>
      </c>
      <c r="I6920" s="6">
        <f>+I6919+G6920-H6920</f>
        <v>2356918.9409999982</v>
      </c>
      <c r="J6920" s="3" t="s">
        <v>4354</v>
      </c>
      <c r="K6920" s="2">
        <v>5</v>
      </c>
      <c r="L6920" s="2"/>
      <c r="M6920" s="23" t="s">
        <v>5060</v>
      </c>
      <c r="N6920" s="22"/>
      <c r="O6920" s="21"/>
    </row>
    <row r="6921" spans="1:15" x14ac:dyDescent="0.2">
      <c r="A6921" s="9">
        <v>44488</v>
      </c>
      <c r="B6921" s="7">
        <v>13713483</v>
      </c>
      <c r="C6921" s="8" t="s">
        <v>4891</v>
      </c>
      <c r="D6921" s="6">
        <v>133675</v>
      </c>
      <c r="E6921" s="6">
        <v>133675</v>
      </c>
      <c r="F6921" s="6">
        <f>E6921*0.05</f>
        <v>6683.75</v>
      </c>
      <c r="G6921" s="6"/>
      <c r="H6921" s="5">
        <f>D6921-F6921</f>
        <v>126991.25</v>
      </c>
      <c r="I6921" s="6">
        <f>+I6920+G6921-H6921</f>
        <v>2229927.6909999982</v>
      </c>
      <c r="J6921" s="3" t="s">
        <v>48</v>
      </c>
      <c r="K6921" s="2">
        <v>5</v>
      </c>
      <c r="L6921" s="2"/>
      <c r="M6921" s="23" t="s">
        <v>5059</v>
      </c>
      <c r="N6921" s="22"/>
      <c r="O6921" s="21"/>
    </row>
    <row r="6922" spans="1:15" x14ac:dyDescent="0.2">
      <c r="A6922" s="9">
        <v>44488</v>
      </c>
      <c r="B6922" s="7">
        <v>13713792</v>
      </c>
      <c r="C6922" s="8" t="s">
        <v>5058</v>
      </c>
      <c r="D6922" s="6">
        <v>37063.800000000003</v>
      </c>
      <c r="E6922" s="6">
        <v>31410</v>
      </c>
      <c r="F6922" s="6">
        <f>E6922*0.05</f>
        <v>1570.5</v>
      </c>
      <c r="G6922" s="6"/>
      <c r="H6922" s="5">
        <f>D6922-F6922</f>
        <v>35493.300000000003</v>
      </c>
      <c r="I6922" s="6">
        <f>+I6921+G6922-H6922</f>
        <v>2194434.3909999984</v>
      </c>
      <c r="J6922" s="3" t="s">
        <v>5056</v>
      </c>
      <c r="K6922" s="2">
        <v>5</v>
      </c>
      <c r="L6922" s="2"/>
      <c r="M6922" s="23" t="s">
        <v>5057</v>
      </c>
      <c r="N6922" s="22"/>
      <c r="O6922" s="21"/>
    </row>
    <row r="6923" spans="1:15" x14ac:dyDescent="0.2">
      <c r="A6923" s="9">
        <v>44488</v>
      </c>
      <c r="B6923" s="7">
        <v>13713933</v>
      </c>
      <c r="C6923" s="8" t="s">
        <v>4138</v>
      </c>
      <c r="D6923" s="6">
        <v>45411.360000000001</v>
      </c>
      <c r="E6923" s="6">
        <v>43454.03</v>
      </c>
      <c r="F6923" s="6">
        <f>E6923*0.05</f>
        <v>2172.7015000000001</v>
      </c>
      <c r="G6923" s="6"/>
      <c r="H6923" s="5">
        <f>D6923-F6923</f>
        <v>43238.658499999998</v>
      </c>
      <c r="I6923" s="6">
        <f>+I6922+G6923-H6923</f>
        <v>2151195.7324999985</v>
      </c>
      <c r="J6923" s="3" t="s">
        <v>5056</v>
      </c>
      <c r="K6923" s="2">
        <v>5</v>
      </c>
      <c r="L6923" s="2"/>
      <c r="M6923" s="23" t="s">
        <v>5055</v>
      </c>
      <c r="N6923" s="22"/>
      <c r="O6923" s="21"/>
    </row>
    <row r="6924" spans="1:15" x14ac:dyDescent="0.2">
      <c r="A6924" s="9">
        <v>44488</v>
      </c>
      <c r="B6924" s="7">
        <v>10179</v>
      </c>
      <c r="C6924" s="8" t="s">
        <v>5054</v>
      </c>
      <c r="D6924" s="6">
        <v>13000</v>
      </c>
      <c r="E6924" s="6"/>
      <c r="F6924" s="6">
        <f>E6924*0.05</f>
        <v>0</v>
      </c>
      <c r="G6924" s="6"/>
      <c r="H6924" s="64">
        <f>D6924-F6924</f>
        <v>13000</v>
      </c>
      <c r="I6924" s="6">
        <f>+I6923+G6924-H6924</f>
        <v>2138195.7324999985</v>
      </c>
      <c r="J6924" s="3" t="s">
        <v>5053</v>
      </c>
      <c r="K6924" s="2"/>
      <c r="L6924" s="2"/>
      <c r="M6924" s="23"/>
      <c r="N6924" s="22"/>
      <c r="O6924" s="21"/>
    </row>
    <row r="6925" spans="1:15" x14ac:dyDescent="0.2">
      <c r="A6925" s="9">
        <v>44489</v>
      </c>
      <c r="B6925" s="7">
        <v>3580030018</v>
      </c>
      <c r="C6925" s="8" t="s">
        <v>2</v>
      </c>
      <c r="D6925" s="6"/>
      <c r="E6925" s="6"/>
      <c r="F6925" s="6">
        <f>E6925*0.05</f>
        <v>0</v>
      </c>
      <c r="G6925" s="6">
        <v>1300</v>
      </c>
      <c r="H6925" s="5">
        <f>D6925-F6925</f>
        <v>0</v>
      </c>
      <c r="I6925" s="6">
        <f>+I6924+G6925-H6925</f>
        <v>2139495.7324999985</v>
      </c>
      <c r="J6925" s="3" t="s">
        <v>2</v>
      </c>
      <c r="K6925" s="2"/>
      <c r="L6925" s="2"/>
      <c r="M6925" s="23"/>
      <c r="N6925" s="22"/>
      <c r="O6925" s="21"/>
    </row>
    <row r="6926" spans="1:15" x14ac:dyDescent="0.2">
      <c r="A6926" s="9">
        <v>44490</v>
      </c>
      <c r="B6926" s="7">
        <v>3580010065</v>
      </c>
      <c r="C6926" s="8" t="s">
        <v>2</v>
      </c>
      <c r="D6926" s="6"/>
      <c r="E6926" s="6"/>
      <c r="F6926" s="6">
        <f>E6926*0.05</f>
        <v>0</v>
      </c>
      <c r="G6926" s="6">
        <v>13150</v>
      </c>
      <c r="H6926" s="5">
        <f>D6926-F6926</f>
        <v>0</v>
      </c>
      <c r="I6926" s="6">
        <f>+I6925+G6926-H6926</f>
        <v>2152645.7324999985</v>
      </c>
      <c r="J6926" s="3" t="s">
        <v>2</v>
      </c>
      <c r="K6926" s="2"/>
      <c r="L6926" s="2"/>
      <c r="M6926" s="23"/>
      <c r="N6926" s="22"/>
      <c r="O6926" s="21"/>
    </row>
    <row r="6927" spans="1:15" x14ac:dyDescent="0.2">
      <c r="A6927" s="9">
        <v>44490</v>
      </c>
      <c r="B6927" s="7">
        <v>13746781</v>
      </c>
      <c r="C6927" s="8" t="s">
        <v>418</v>
      </c>
      <c r="D6927" s="6">
        <v>4000</v>
      </c>
      <c r="E6927" s="6"/>
      <c r="F6927" s="6">
        <f>E6927*0.05</f>
        <v>0</v>
      </c>
      <c r="G6927" s="6"/>
      <c r="H6927" s="5">
        <f>D6927-F6927</f>
        <v>4000</v>
      </c>
      <c r="I6927" s="6">
        <f>+I6926+G6927-H6927</f>
        <v>2148645.7324999985</v>
      </c>
      <c r="J6927" s="3" t="s">
        <v>5052</v>
      </c>
      <c r="K6927" s="2"/>
      <c r="L6927" s="2"/>
      <c r="M6927" s="23"/>
      <c r="N6927" s="22"/>
      <c r="O6927" s="21"/>
    </row>
    <row r="6928" spans="1:15" x14ac:dyDescent="0.2">
      <c r="A6928" s="9">
        <v>44490</v>
      </c>
      <c r="B6928" s="7">
        <v>13750288</v>
      </c>
      <c r="C6928" s="8" t="s">
        <v>831</v>
      </c>
      <c r="D6928" s="6">
        <v>53640</v>
      </c>
      <c r="E6928" s="6">
        <v>53640</v>
      </c>
      <c r="F6928" s="6">
        <f>E6928*0.05</f>
        <v>2682</v>
      </c>
      <c r="G6928" s="6"/>
      <c r="H6928" s="5">
        <f>D6928-F6928</f>
        <v>50958</v>
      </c>
      <c r="I6928" s="6">
        <f>+I6927+G6928-H6928</f>
        <v>2097687.7324999985</v>
      </c>
      <c r="J6928" s="3" t="s">
        <v>3862</v>
      </c>
      <c r="K6928" s="2">
        <v>5</v>
      </c>
      <c r="L6928" s="2"/>
      <c r="M6928" s="23" t="s">
        <v>5051</v>
      </c>
      <c r="N6928" s="22"/>
      <c r="O6928" s="21"/>
    </row>
    <row r="6929" spans="1:15" x14ac:dyDescent="0.2">
      <c r="A6929" s="9">
        <v>44491</v>
      </c>
      <c r="B6929" s="7">
        <v>13755614</v>
      </c>
      <c r="C6929" s="8" t="s">
        <v>1450</v>
      </c>
      <c r="D6929" s="6">
        <v>29176.82</v>
      </c>
      <c r="E6929" s="6">
        <v>22564.59</v>
      </c>
      <c r="F6929" s="6">
        <f>E6929*0.05</f>
        <v>1128.2295000000001</v>
      </c>
      <c r="G6929" s="6"/>
      <c r="H6929" s="5">
        <f>D6929-F6929</f>
        <v>28048.590499999998</v>
      </c>
      <c r="I6929" s="6">
        <f>+I6928+G6929-H6929</f>
        <v>2069639.1419999986</v>
      </c>
      <c r="J6929" s="8" t="s">
        <v>3977</v>
      </c>
      <c r="K6929" s="2">
        <v>5</v>
      </c>
      <c r="L6929" s="2"/>
      <c r="M6929" s="47" t="s">
        <v>5050</v>
      </c>
      <c r="N6929" s="22"/>
      <c r="O6929" s="21"/>
    </row>
    <row r="6930" spans="1:15" x14ac:dyDescent="0.2">
      <c r="A6930" s="9">
        <v>44491</v>
      </c>
      <c r="B6930" s="7">
        <v>2000100152</v>
      </c>
      <c r="C6930" s="8" t="s">
        <v>2</v>
      </c>
      <c r="D6930" s="6"/>
      <c r="E6930" s="6"/>
      <c r="F6930" s="6">
        <f>E6930*0.05</f>
        <v>0</v>
      </c>
      <c r="G6930" s="6">
        <v>5400</v>
      </c>
      <c r="H6930" s="5">
        <f>D6930-F6930</f>
        <v>0</v>
      </c>
      <c r="I6930" s="6">
        <f>+I6929+G6930-H6930</f>
        <v>2075039.1419999986</v>
      </c>
      <c r="J6930" s="3" t="s">
        <v>2</v>
      </c>
      <c r="K6930" s="2"/>
      <c r="L6930" s="2"/>
      <c r="M6930" s="23"/>
      <c r="N6930" s="22"/>
      <c r="O6930" s="21"/>
    </row>
    <row r="6931" spans="1:15" x14ac:dyDescent="0.2">
      <c r="A6931" s="9">
        <v>44494</v>
      </c>
      <c r="B6931" s="7">
        <v>45240000057</v>
      </c>
      <c r="C6931" s="8" t="s">
        <v>4630</v>
      </c>
      <c r="D6931" s="6"/>
      <c r="E6931" s="6"/>
      <c r="F6931" s="6">
        <f>E6931*0.05</f>
        <v>0</v>
      </c>
      <c r="G6931" s="6">
        <v>110815.96</v>
      </c>
      <c r="H6931" s="5">
        <f>D6931-F6931</f>
        <v>0</v>
      </c>
      <c r="I6931" s="6">
        <f>+I6930+G6931-H6931</f>
        <v>2185855.1019999986</v>
      </c>
      <c r="J6931" s="8" t="s">
        <v>5049</v>
      </c>
      <c r="K6931" s="2"/>
      <c r="L6931" s="2"/>
      <c r="M6931" s="23"/>
      <c r="N6931" s="22"/>
      <c r="O6931" s="21"/>
    </row>
    <row r="6932" spans="1:15" x14ac:dyDescent="0.2">
      <c r="A6932" s="9">
        <v>44494</v>
      </c>
      <c r="B6932" s="7">
        <v>2000050234</v>
      </c>
      <c r="C6932" s="8" t="s">
        <v>2</v>
      </c>
      <c r="D6932" s="6"/>
      <c r="E6932" s="6"/>
      <c r="F6932" s="6">
        <f>E6932*0.05</f>
        <v>0</v>
      </c>
      <c r="G6932" s="6">
        <v>7600</v>
      </c>
      <c r="H6932" s="5">
        <f>D6932-F6932</f>
        <v>0</v>
      </c>
      <c r="I6932" s="6">
        <f>+I6931+G6932-H6932</f>
        <v>2193455.1019999986</v>
      </c>
      <c r="J6932" s="3" t="s">
        <v>2</v>
      </c>
      <c r="K6932" s="2"/>
      <c r="L6932" s="2"/>
      <c r="M6932" s="23"/>
      <c r="N6932" s="22"/>
      <c r="O6932" s="21"/>
    </row>
    <row r="6933" spans="1:15" x14ac:dyDescent="0.2">
      <c r="A6933" s="9">
        <v>44494</v>
      </c>
      <c r="B6933" s="7">
        <v>45240000173</v>
      </c>
      <c r="C6933" s="8" t="s">
        <v>4630</v>
      </c>
      <c r="D6933" s="6"/>
      <c r="E6933" s="6"/>
      <c r="F6933" s="6">
        <f>E6933*0.05</f>
        <v>0</v>
      </c>
      <c r="G6933" s="6">
        <v>3320216.24</v>
      </c>
      <c r="H6933" s="5">
        <f>D6933-F6933</f>
        <v>0</v>
      </c>
      <c r="I6933" s="6">
        <f>+I6932+G6933-H6933</f>
        <v>5513671.3419999983</v>
      </c>
      <c r="J6933" s="3" t="s">
        <v>4922</v>
      </c>
      <c r="K6933" s="2"/>
      <c r="L6933" s="2"/>
      <c r="M6933" s="23"/>
      <c r="N6933" s="22"/>
      <c r="O6933" s="21"/>
    </row>
    <row r="6934" spans="1:15" x14ac:dyDescent="0.2">
      <c r="A6934" s="33">
        <v>44495</v>
      </c>
      <c r="B6934" s="7">
        <v>13798534</v>
      </c>
      <c r="C6934" s="8" t="s">
        <v>821</v>
      </c>
      <c r="D6934" s="5">
        <v>262385.28000000003</v>
      </c>
      <c r="E6934" s="5">
        <v>258839.26</v>
      </c>
      <c r="F6934" s="5">
        <f>E6934*0.05</f>
        <v>12941.963000000002</v>
      </c>
      <c r="G6934" s="5"/>
      <c r="H6934" s="5">
        <f>D6934-F6934</f>
        <v>249443.31700000004</v>
      </c>
      <c r="I6934" s="6">
        <f>+I6933+G6934-H6934</f>
        <v>5264228.0249999985</v>
      </c>
      <c r="J6934" s="8" t="s">
        <v>788</v>
      </c>
      <c r="K6934" s="2">
        <v>5</v>
      </c>
      <c r="L6934" s="2"/>
      <c r="M6934" s="47" t="s">
        <v>5048</v>
      </c>
      <c r="N6934" s="22"/>
      <c r="O6934" s="21"/>
    </row>
    <row r="6935" spans="1:15" x14ac:dyDescent="0.2">
      <c r="A6935" s="33">
        <v>44495</v>
      </c>
      <c r="B6935" s="7">
        <v>3580080233</v>
      </c>
      <c r="C6935" s="8" t="s">
        <v>2</v>
      </c>
      <c r="D6935" s="5"/>
      <c r="E6935" s="5"/>
      <c r="F6935" s="5"/>
      <c r="G6935" s="5">
        <v>1400</v>
      </c>
      <c r="H6935" s="5"/>
      <c r="I6935" s="6">
        <f>+I6934+G6935-H6935</f>
        <v>5265628.0249999985</v>
      </c>
      <c r="J6935" s="3" t="s">
        <v>2</v>
      </c>
      <c r="K6935" s="2"/>
      <c r="L6935" s="2"/>
      <c r="M6935" s="52"/>
      <c r="N6935" s="40"/>
      <c r="O6935" s="39"/>
    </row>
    <row r="6936" spans="1:15" x14ac:dyDescent="0.2">
      <c r="A6936" s="33">
        <v>44495</v>
      </c>
      <c r="B6936" s="7">
        <v>13798964</v>
      </c>
      <c r="C6936" s="8" t="s">
        <v>120</v>
      </c>
      <c r="D6936" s="31">
        <v>86120.53</v>
      </c>
      <c r="E6936" s="31">
        <v>72983.5</v>
      </c>
      <c r="F6936" s="31">
        <v>3649.1750000000002</v>
      </c>
      <c r="G6936" s="31"/>
      <c r="H6936" s="5">
        <v>82471.360000000001</v>
      </c>
      <c r="I6936" s="5">
        <f>+I6935+G6936-H6936</f>
        <v>5183156.6649999982</v>
      </c>
      <c r="J6936" s="8" t="s">
        <v>5047</v>
      </c>
      <c r="K6936" s="2">
        <v>5</v>
      </c>
      <c r="L6936" s="2"/>
      <c r="M6936" s="52"/>
      <c r="N6936" s="40"/>
      <c r="O6936" s="39"/>
    </row>
    <row r="6937" spans="1:15" x14ac:dyDescent="0.2">
      <c r="A6937" s="9">
        <v>44495</v>
      </c>
      <c r="B6937" s="7">
        <v>13799105</v>
      </c>
      <c r="C6937" s="8" t="s">
        <v>3013</v>
      </c>
      <c r="D6937" s="5">
        <v>87416.6</v>
      </c>
      <c r="E6937" s="5">
        <v>87416.6</v>
      </c>
      <c r="F6937" s="5">
        <f>E6937*0.05</f>
        <v>4370.8300000000008</v>
      </c>
      <c r="G6937" s="5"/>
      <c r="H6937" s="5">
        <f>D6937-F6937</f>
        <v>83045.77</v>
      </c>
      <c r="I6937" s="6">
        <f>+I6936+G6937-H6937</f>
        <v>5100110.8949999986</v>
      </c>
      <c r="J6937" s="8" t="s">
        <v>1555</v>
      </c>
      <c r="K6937" s="2">
        <v>5</v>
      </c>
      <c r="L6937" s="2"/>
      <c r="M6937" s="47" t="s">
        <v>5046</v>
      </c>
      <c r="N6937" s="22"/>
      <c r="O6937" s="21"/>
    </row>
    <row r="6938" spans="1:15" x14ac:dyDescent="0.2">
      <c r="A6938" s="9">
        <v>44495</v>
      </c>
      <c r="B6938" s="7">
        <v>13799348</v>
      </c>
      <c r="C6938" s="8" t="s">
        <v>267</v>
      </c>
      <c r="D6938" s="5">
        <v>13500</v>
      </c>
      <c r="E6938" s="5">
        <v>11440.68</v>
      </c>
      <c r="F6938" s="5">
        <f>E6938*0.05</f>
        <v>572.03399999999999</v>
      </c>
      <c r="G6938" s="5"/>
      <c r="H6938" s="5">
        <f>D6938-F6938</f>
        <v>12927.966</v>
      </c>
      <c r="I6938" s="6">
        <f>+I6937+G6938-H6938</f>
        <v>5087182.9289999986</v>
      </c>
      <c r="J6938" s="8" t="s">
        <v>5045</v>
      </c>
      <c r="K6938" s="2">
        <v>5</v>
      </c>
      <c r="L6938" s="2"/>
      <c r="M6938" s="47" t="s">
        <v>5044</v>
      </c>
      <c r="N6938" s="22"/>
      <c r="O6938" s="21"/>
    </row>
    <row r="6939" spans="1:15" x14ac:dyDescent="0.2">
      <c r="A6939" s="9">
        <v>44495</v>
      </c>
      <c r="B6939" s="7">
        <v>13799506</v>
      </c>
      <c r="C6939" s="8" t="s">
        <v>4191</v>
      </c>
      <c r="D6939" s="5">
        <v>10303.15</v>
      </c>
      <c r="E6939" s="5"/>
      <c r="F6939" s="5">
        <f>E6939*0.05</f>
        <v>0</v>
      </c>
      <c r="G6939" s="5"/>
      <c r="H6939" s="5">
        <f>D6939-F6939</f>
        <v>10303.15</v>
      </c>
      <c r="I6939" s="6">
        <f>+I6938+G6939-H6939</f>
        <v>5076879.7789999982</v>
      </c>
      <c r="J6939" s="8" t="s">
        <v>3874</v>
      </c>
      <c r="K6939" s="2">
        <v>5</v>
      </c>
      <c r="L6939" s="2"/>
      <c r="M6939" s="23">
        <v>156</v>
      </c>
      <c r="N6939" s="22"/>
      <c r="O6939" s="21"/>
    </row>
    <row r="6940" spans="1:15" x14ac:dyDescent="0.2">
      <c r="A6940" s="9">
        <v>44495</v>
      </c>
      <c r="B6940" s="7">
        <v>13800010</v>
      </c>
      <c r="C6940" s="8" t="s">
        <v>2755</v>
      </c>
      <c r="D6940" s="5">
        <v>52768</v>
      </c>
      <c r="E6940" s="5">
        <v>48250</v>
      </c>
      <c r="F6940" s="5">
        <f>E6940*0.05</f>
        <v>2412.5</v>
      </c>
      <c r="G6940" s="5"/>
      <c r="H6940" s="5">
        <f>D6940-F6940</f>
        <v>50355.5</v>
      </c>
      <c r="I6940" s="6">
        <f>+I6939+G6940-H6940</f>
        <v>5026524.2789999982</v>
      </c>
      <c r="J6940" s="8" t="s">
        <v>788</v>
      </c>
      <c r="K6940" s="2">
        <v>5</v>
      </c>
      <c r="L6940" s="2"/>
      <c r="M6940" s="47" t="s">
        <v>5043</v>
      </c>
      <c r="N6940" s="22"/>
      <c r="O6940" s="21"/>
    </row>
    <row r="6941" spans="1:15" x14ac:dyDescent="0.2">
      <c r="A6941" s="9">
        <v>44495</v>
      </c>
      <c r="B6941" s="7">
        <v>13800256</v>
      </c>
      <c r="C6941" s="8" t="s">
        <v>5042</v>
      </c>
      <c r="D6941" s="5">
        <v>83000</v>
      </c>
      <c r="E6941" s="5">
        <v>82450</v>
      </c>
      <c r="F6941" s="5">
        <f>E6941*0.05</f>
        <v>4122.5</v>
      </c>
      <c r="G6941" s="5"/>
      <c r="H6941" s="5">
        <f>D6941-F6941</f>
        <v>78877.5</v>
      </c>
      <c r="I6941" s="6">
        <f>+I6940+G6941-H6941</f>
        <v>4947646.7789999982</v>
      </c>
      <c r="J6941" s="8" t="s">
        <v>788</v>
      </c>
      <c r="K6941" s="2">
        <v>5</v>
      </c>
      <c r="L6941" s="2"/>
      <c r="M6941" s="23">
        <v>37210</v>
      </c>
      <c r="N6941" s="22"/>
      <c r="O6941" s="21"/>
    </row>
    <row r="6942" spans="1:15" x14ac:dyDescent="0.2">
      <c r="A6942" s="9">
        <v>44495</v>
      </c>
      <c r="B6942" s="7">
        <v>13800484</v>
      </c>
      <c r="C6942" s="8" t="s">
        <v>4542</v>
      </c>
      <c r="D6942" s="6">
        <v>178810.8</v>
      </c>
      <c r="E6942" s="6">
        <v>161691</v>
      </c>
      <c r="F6942" s="6">
        <f>E6942*0.05</f>
        <v>8084.55</v>
      </c>
      <c r="G6942" s="6"/>
      <c r="H6942" s="5">
        <f>D6942-F6942</f>
        <v>170726.25</v>
      </c>
      <c r="I6942" s="6">
        <f>+I6941+G6942-H6942</f>
        <v>4776920.5289999982</v>
      </c>
      <c r="J6942" s="3" t="s">
        <v>4974</v>
      </c>
      <c r="K6942" s="2">
        <v>5</v>
      </c>
      <c r="L6942" s="2"/>
      <c r="M6942" s="47" t="s">
        <v>5041</v>
      </c>
      <c r="N6942" s="22"/>
      <c r="O6942" s="21"/>
    </row>
    <row r="6943" spans="1:15" x14ac:dyDescent="0.2">
      <c r="A6943" s="9">
        <v>44495</v>
      </c>
      <c r="B6943" s="7">
        <v>13801721</v>
      </c>
      <c r="C6943" s="8" t="s">
        <v>4233</v>
      </c>
      <c r="D6943" s="6">
        <v>104903.12</v>
      </c>
      <c r="E6943" s="6">
        <v>103553.12</v>
      </c>
      <c r="F6943" s="6">
        <f>E6943*0.05</f>
        <v>5177.6559999999999</v>
      </c>
      <c r="G6943" s="6"/>
      <c r="H6943" s="5">
        <f>D6943-F6943</f>
        <v>99725.463999999993</v>
      </c>
      <c r="I6943" s="6">
        <f>+I6942+G6943-H6943</f>
        <v>4677195.0649999985</v>
      </c>
      <c r="J6943" s="3" t="s">
        <v>4974</v>
      </c>
      <c r="K6943" s="2">
        <v>5</v>
      </c>
      <c r="L6943" s="2"/>
      <c r="M6943" s="23">
        <v>331</v>
      </c>
      <c r="N6943" s="22"/>
      <c r="O6943" s="21"/>
    </row>
    <row r="6944" spans="1:15" x14ac:dyDescent="0.2">
      <c r="A6944" s="9">
        <v>44495</v>
      </c>
      <c r="B6944" s="7">
        <v>13801988</v>
      </c>
      <c r="C6944" s="8" t="s">
        <v>74</v>
      </c>
      <c r="D6944" s="6">
        <v>285832.89</v>
      </c>
      <c r="E6944" s="6">
        <v>276944.49</v>
      </c>
      <c r="F6944" s="6">
        <f>E6944*0.05</f>
        <v>13847.2245</v>
      </c>
      <c r="G6944" s="6"/>
      <c r="H6944" s="5">
        <v>271985.67</v>
      </c>
      <c r="I6944" s="6">
        <f>+I6943+G6944-H6944</f>
        <v>4405209.3949999986</v>
      </c>
      <c r="J6944" s="3" t="s">
        <v>4974</v>
      </c>
      <c r="K6944" s="2">
        <v>5</v>
      </c>
      <c r="L6944" s="2"/>
      <c r="M6944" s="23" t="s">
        <v>5040</v>
      </c>
      <c r="N6944" s="22"/>
      <c r="O6944" s="21"/>
    </row>
    <row r="6945" spans="1:15" x14ac:dyDescent="0.2">
      <c r="A6945" s="9">
        <v>44495</v>
      </c>
      <c r="B6945" s="7">
        <v>13802113</v>
      </c>
      <c r="C6945" s="8" t="s">
        <v>71</v>
      </c>
      <c r="D6945" s="6">
        <v>336274.4</v>
      </c>
      <c r="E6945" s="6">
        <v>335576.48</v>
      </c>
      <c r="F6945" s="6">
        <f>E6945*0.05</f>
        <v>16778.824000000001</v>
      </c>
      <c r="G6945" s="6"/>
      <c r="H6945" s="5">
        <v>319495.58</v>
      </c>
      <c r="I6945" s="6">
        <f>+I6944+G6945-H6945</f>
        <v>4085713.8149999985</v>
      </c>
      <c r="J6945" s="3" t="s">
        <v>4412</v>
      </c>
      <c r="K6945" s="2">
        <v>5</v>
      </c>
      <c r="L6945" s="2"/>
      <c r="M6945" s="23" t="s">
        <v>5039</v>
      </c>
      <c r="N6945" s="22"/>
      <c r="O6945" s="21"/>
    </row>
    <row r="6946" spans="1:15" x14ac:dyDescent="0.2">
      <c r="A6946" s="9">
        <v>44495</v>
      </c>
      <c r="B6946" s="7">
        <v>13805040</v>
      </c>
      <c r="C6946" s="8" t="s">
        <v>216</v>
      </c>
      <c r="D6946" s="6">
        <v>190914</v>
      </c>
      <c r="E6946" s="6">
        <v>190664</v>
      </c>
      <c r="F6946" s="6">
        <v>9534</v>
      </c>
      <c r="G6946" s="6"/>
      <c r="H6946" s="5">
        <v>181380</v>
      </c>
      <c r="I6946" s="6">
        <f>+I6945+G6946-H6946</f>
        <v>3904333.8149999985</v>
      </c>
      <c r="J6946" s="3" t="s">
        <v>788</v>
      </c>
      <c r="K6946" s="2">
        <v>5</v>
      </c>
      <c r="L6946" s="2"/>
      <c r="M6946" s="23" t="s">
        <v>5038</v>
      </c>
      <c r="N6946" s="22"/>
      <c r="O6946" s="21"/>
    </row>
    <row r="6947" spans="1:15" x14ac:dyDescent="0.2">
      <c r="A6947" s="9">
        <v>44223</v>
      </c>
      <c r="B6947" s="7">
        <v>45240000011</v>
      </c>
      <c r="C6947" s="8" t="s">
        <v>5037</v>
      </c>
      <c r="D6947" s="6">
        <v>130392</v>
      </c>
      <c r="E6947" s="6"/>
      <c r="F6947" s="6">
        <f>E6947*0.05</f>
        <v>0</v>
      </c>
      <c r="G6947" s="6"/>
      <c r="H6947" s="5">
        <v>130392</v>
      </c>
      <c r="I6947" s="6">
        <f>+I6946+G6947-H6947</f>
        <v>3773941.8149999985</v>
      </c>
      <c r="J6947" s="3" t="s">
        <v>5036</v>
      </c>
      <c r="K6947" s="2"/>
      <c r="L6947" s="2"/>
      <c r="M6947" s="23"/>
      <c r="N6947" s="22"/>
      <c r="O6947" s="21"/>
    </row>
    <row r="6948" spans="1:15" x14ac:dyDescent="0.2">
      <c r="A6948" s="9">
        <v>44496</v>
      </c>
      <c r="B6948" s="7">
        <v>138819513</v>
      </c>
      <c r="C6948" s="8" t="s">
        <v>5035</v>
      </c>
      <c r="D6948" s="6">
        <v>51920</v>
      </c>
      <c r="E6948" s="6">
        <v>44000</v>
      </c>
      <c r="F6948" s="6">
        <f>E6948*0.05</f>
        <v>2200</v>
      </c>
      <c r="G6948" s="6"/>
      <c r="H6948" s="5">
        <f>D6948-F6948</f>
        <v>49720</v>
      </c>
      <c r="I6948" s="6">
        <f>+I6947+G6948-H6948</f>
        <v>3724221.8149999985</v>
      </c>
      <c r="J6948" s="3" t="s">
        <v>5034</v>
      </c>
      <c r="K6948" s="2">
        <v>5</v>
      </c>
      <c r="L6948" s="2"/>
      <c r="M6948" s="23">
        <v>20210901</v>
      </c>
      <c r="N6948" s="22"/>
      <c r="O6948" s="21"/>
    </row>
    <row r="6949" spans="1:15" x14ac:dyDescent="0.2">
      <c r="A6949" s="9">
        <v>44496</v>
      </c>
      <c r="B6949" s="7">
        <v>3580010376</v>
      </c>
      <c r="C6949" s="8" t="s">
        <v>2</v>
      </c>
      <c r="D6949" s="6"/>
      <c r="E6949" s="6"/>
      <c r="F6949" s="6">
        <f>E6949*0.05</f>
        <v>0</v>
      </c>
      <c r="G6949" s="6">
        <v>7600</v>
      </c>
      <c r="H6949" s="5">
        <f>D6949-F6949</f>
        <v>0</v>
      </c>
      <c r="I6949" s="6">
        <f>+I6948+G6949-H6949</f>
        <v>3731821.8149999985</v>
      </c>
      <c r="J6949" s="3" t="s">
        <v>2</v>
      </c>
      <c r="K6949" s="2"/>
      <c r="L6949" s="2"/>
      <c r="M6949" s="23"/>
      <c r="N6949" s="22"/>
      <c r="O6949" s="21"/>
    </row>
    <row r="6950" spans="1:15" x14ac:dyDescent="0.2">
      <c r="A6950" s="9">
        <v>44496</v>
      </c>
      <c r="B6950" s="7">
        <v>13819682</v>
      </c>
      <c r="C6950" s="8" t="s">
        <v>2594</v>
      </c>
      <c r="D6950" s="6">
        <v>55520</v>
      </c>
      <c r="E6950" s="6">
        <v>54935</v>
      </c>
      <c r="F6950" s="6">
        <f>E6950*0.05</f>
        <v>2746.75</v>
      </c>
      <c r="G6950" s="6"/>
      <c r="H6950" s="5">
        <v>52773.25</v>
      </c>
      <c r="I6950" s="6">
        <f>+I6949+G6950-H6950</f>
        <v>3679048.5649999985</v>
      </c>
      <c r="J6950" s="3" t="s">
        <v>788</v>
      </c>
      <c r="K6950" s="2">
        <v>5</v>
      </c>
      <c r="L6950" s="2"/>
      <c r="M6950" s="23" t="s">
        <v>5033</v>
      </c>
      <c r="N6950" s="22"/>
      <c r="O6950" s="21"/>
    </row>
    <row r="6951" spans="1:15" x14ac:dyDescent="0.2">
      <c r="A6951" s="9">
        <v>44496</v>
      </c>
      <c r="B6951" s="7">
        <v>13819787</v>
      </c>
      <c r="C6951" s="8" t="s">
        <v>3375</v>
      </c>
      <c r="D6951" s="6">
        <v>102135.03999999999</v>
      </c>
      <c r="E6951" s="6">
        <v>100718.3</v>
      </c>
      <c r="F6951" s="6">
        <f>E6951*0.05</f>
        <v>5035.9150000000009</v>
      </c>
      <c r="G6951" s="6"/>
      <c r="H6951" s="5">
        <v>97099.13</v>
      </c>
      <c r="I6951" s="6">
        <f>+I6950+G6951-H6951</f>
        <v>3581949.4349999987</v>
      </c>
      <c r="J6951" s="3" t="s">
        <v>4974</v>
      </c>
      <c r="K6951" s="2">
        <v>5</v>
      </c>
      <c r="L6951" s="2"/>
      <c r="M6951" s="23" t="s">
        <v>5032</v>
      </c>
      <c r="N6951" s="22"/>
      <c r="O6951" s="21"/>
    </row>
    <row r="6952" spans="1:15" x14ac:dyDescent="0.2">
      <c r="A6952" s="9">
        <v>44496</v>
      </c>
      <c r="B6952" s="7">
        <v>13819873</v>
      </c>
      <c r="C6952" s="8" t="s">
        <v>4146</v>
      </c>
      <c r="D6952" s="6">
        <v>100000</v>
      </c>
      <c r="E6952" s="6">
        <v>100000</v>
      </c>
      <c r="F6952" s="6">
        <f>E6952*0.05</f>
        <v>5000</v>
      </c>
      <c r="G6952" s="6"/>
      <c r="H6952" s="5">
        <v>95000</v>
      </c>
      <c r="I6952" s="6">
        <f>+I6951+G6952-H6952</f>
        <v>3486949.4349999987</v>
      </c>
      <c r="J6952" s="8" t="s">
        <v>4985</v>
      </c>
      <c r="K6952" s="2">
        <v>5</v>
      </c>
      <c r="L6952" s="2"/>
      <c r="M6952" s="47" t="s">
        <v>5031</v>
      </c>
      <c r="N6952" s="22"/>
      <c r="O6952" s="21"/>
    </row>
    <row r="6953" spans="1:15" x14ac:dyDescent="0.2">
      <c r="A6953" s="9">
        <v>44496</v>
      </c>
      <c r="B6953" s="7">
        <v>13819972</v>
      </c>
      <c r="C6953" s="8" t="s">
        <v>442</v>
      </c>
      <c r="D6953" s="6">
        <v>46020</v>
      </c>
      <c r="E6953" s="6">
        <v>39000</v>
      </c>
      <c r="F6953" s="6">
        <f>E6953*0.05</f>
        <v>1950</v>
      </c>
      <c r="G6953" s="6"/>
      <c r="H6953" s="5">
        <f>D6953-F6953</f>
        <v>44070</v>
      </c>
      <c r="I6953" s="6">
        <f>+I6952+G6953-H6953</f>
        <v>3442879.4349999987</v>
      </c>
      <c r="J6953" s="8" t="s">
        <v>4893</v>
      </c>
      <c r="K6953" s="2">
        <v>5</v>
      </c>
      <c r="L6953" s="2"/>
      <c r="M6953" s="47" t="s">
        <v>5030</v>
      </c>
      <c r="N6953" s="22"/>
      <c r="O6953" s="21"/>
    </row>
    <row r="6954" spans="1:15" x14ac:dyDescent="0.2">
      <c r="A6954" s="9">
        <v>44496</v>
      </c>
      <c r="B6954" s="7">
        <v>45240000016</v>
      </c>
      <c r="C6954" s="8" t="s">
        <v>3253</v>
      </c>
      <c r="D6954" s="6">
        <v>42700</v>
      </c>
      <c r="E6954" s="6"/>
      <c r="F6954" s="6">
        <f>E6954*0.05</f>
        <v>0</v>
      </c>
      <c r="G6954" s="6"/>
      <c r="H6954" s="5">
        <f>D6954-F6954</f>
        <v>42700</v>
      </c>
      <c r="I6954" s="6">
        <f>+I6953+G6954-H6954</f>
        <v>3400179.4349999987</v>
      </c>
      <c r="J6954" s="8" t="s">
        <v>5029</v>
      </c>
      <c r="K6954" s="2"/>
      <c r="L6954" s="2"/>
      <c r="M6954" s="23"/>
      <c r="N6954" s="22"/>
      <c r="O6954" s="21"/>
    </row>
    <row r="6955" spans="1:15" x14ac:dyDescent="0.2">
      <c r="A6955" s="9">
        <v>44496</v>
      </c>
      <c r="B6955" s="7">
        <v>13820508</v>
      </c>
      <c r="C6955" s="8" t="s">
        <v>3563</v>
      </c>
      <c r="D6955" s="6">
        <v>15930</v>
      </c>
      <c r="E6955" s="6">
        <v>13500</v>
      </c>
      <c r="F6955" s="6">
        <f>E6955*0.05</f>
        <v>675</v>
      </c>
      <c r="G6955" s="6"/>
      <c r="H6955" s="5">
        <f>D6955-F6955</f>
        <v>15255</v>
      </c>
      <c r="I6955" s="6">
        <f>+I6954+G6955-H6955</f>
        <v>3384924.4349999987</v>
      </c>
      <c r="J6955" s="8" t="s">
        <v>4302</v>
      </c>
      <c r="K6955" s="2">
        <v>5</v>
      </c>
      <c r="L6955" s="2"/>
      <c r="M6955" s="47" t="s">
        <v>5028</v>
      </c>
      <c r="N6955" s="22"/>
      <c r="O6955" s="21"/>
    </row>
    <row r="6956" spans="1:15" x14ac:dyDescent="0.2">
      <c r="A6956" s="9">
        <v>44496</v>
      </c>
      <c r="B6956" s="7">
        <v>13820635</v>
      </c>
      <c r="C6956" s="8" t="s">
        <v>4938</v>
      </c>
      <c r="D6956" s="6">
        <v>7000</v>
      </c>
      <c r="E6956" s="6">
        <v>7000</v>
      </c>
      <c r="F6956" s="6">
        <f>E6956*0.1</f>
        <v>700</v>
      </c>
      <c r="G6956" s="6"/>
      <c r="H6956" s="5">
        <f>D6956-F6956</f>
        <v>6300</v>
      </c>
      <c r="I6956" s="6">
        <f>+I6955+G6956-H6956</f>
        <v>3378624.4349999987</v>
      </c>
      <c r="J6956" s="8" t="s">
        <v>5009</v>
      </c>
      <c r="K6956" s="2"/>
      <c r="L6956" s="2"/>
      <c r="M6956" s="47" t="s">
        <v>5027</v>
      </c>
      <c r="N6956" s="22"/>
      <c r="O6956" s="21"/>
    </row>
    <row r="6957" spans="1:15" x14ac:dyDescent="0.2">
      <c r="A6957" s="9">
        <v>44496</v>
      </c>
      <c r="B6957" s="7">
        <v>10180</v>
      </c>
      <c r="C6957" s="8" t="s">
        <v>126</v>
      </c>
      <c r="D6957" s="6">
        <v>8235</v>
      </c>
      <c r="E6957" s="6">
        <v>8235</v>
      </c>
      <c r="F6957" s="6">
        <f>E6957*5%</f>
        <v>411.75</v>
      </c>
      <c r="G6957" s="6"/>
      <c r="H6957" s="31">
        <v>7823.25</v>
      </c>
      <c r="I6957" s="6">
        <f>+I6956+G6957-H6957</f>
        <v>3370801.1849999987</v>
      </c>
      <c r="J6957" s="8" t="s">
        <v>125</v>
      </c>
      <c r="K6957" s="2">
        <v>5</v>
      </c>
      <c r="L6957" s="2"/>
      <c r="M6957" s="47" t="s">
        <v>5026</v>
      </c>
      <c r="N6957" s="57"/>
      <c r="O6957" s="56"/>
    </row>
    <row r="6958" spans="1:15" x14ac:dyDescent="0.2">
      <c r="A6958" s="9">
        <v>44496</v>
      </c>
      <c r="B6958" s="7">
        <v>10181</v>
      </c>
      <c r="C6958" s="8" t="s">
        <v>5025</v>
      </c>
      <c r="D6958" s="6">
        <v>4500</v>
      </c>
      <c r="E6958" s="6">
        <v>4500</v>
      </c>
      <c r="F6958" s="6">
        <f>E6958*5%</f>
        <v>225</v>
      </c>
      <c r="G6958" s="6"/>
      <c r="H6958" s="64">
        <f>D6958-F6958</f>
        <v>4275</v>
      </c>
      <c r="I6958" s="6">
        <f>+I6957+G6958-H6958</f>
        <v>3366526.1849999987</v>
      </c>
      <c r="J6958" s="8" t="s">
        <v>5024</v>
      </c>
      <c r="K6958" s="2">
        <v>5</v>
      </c>
      <c r="L6958" s="2"/>
      <c r="M6958" s="47" t="s">
        <v>5023</v>
      </c>
      <c r="N6958" s="57"/>
      <c r="O6958" s="56"/>
    </row>
    <row r="6959" spans="1:15" x14ac:dyDescent="0.2">
      <c r="A6959" s="9">
        <v>44497</v>
      </c>
      <c r="B6959" s="7">
        <v>2000050190</v>
      </c>
      <c r="C6959" s="8" t="s">
        <v>2</v>
      </c>
      <c r="D6959" s="6"/>
      <c r="E6959" s="6"/>
      <c r="F6959" s="6">
        <f>E6959*0.05</f>
        <v>0</v>
      </c>
      <c r="G6959" s="6">
        <v>1950</v>
      </c>
      <c r="H6959" s="5">
        <f>D6959-F6959</f>
        <v>0</v>
      </c>
      <c r="I6959" s="6">
        <f>+I6958+G6959-H6959</f>
        <v>3368476.1849999987</v>
      </c>
      <c r="J6959" s="3" t="s">
        <v>2</v>
      </c>
      <c r="K6959" s="2"/>
      <c r="L6959" s="2"/>
      <c r="M6959" s="23"/>
      <c r="N6959" s="22"/>
      <c r="O6959" s="21"/>
    </row>
    <row r="6960" spans="1:15" x14ac:dyDescent="0.2">
      <c r="A6960" s="9">
        <v>44497</v>
      </c>
      <c r="B6960" s="7">
        <v>13833960</v>
      </c>
      <c r="C6960" s="8" t="s">
        <v>4516</v>
      </c>
      <c r="D6960" s="6">
        <v>20000</v>
      </c>
      <c r="E6960" s="6"/>
      <c r="F6960" s="6">
        <f>E6960*0.05</f>
        <v>0</v>
      </c>
      <c r="G6960" s="6"/>
      <c r="H6960" s="5">
        <f>D6960-F6960</f>
        <v>20000</v>
      </c>
      <c r="I6960" s="6">
        <f>+I6959+G6960-H6960</f>
        <v>3348476.1849999987</v>
      </c>
      <c r="J6960" s="3" t="s">
        <v>4906</v>
      </c>
      <c r="K6960" s="2"/>
      <c r="L6960" s="2"/>
      <c r="M6960" s="23"/>
      <c r="N6960" s="22"/>
      <c r="O6960" s="21"/>
    </row>
    <row r="6961" spans="1:15" x14ac:dyDescent="0.2">
      <c r="A6961" s="9">
        <v>44497</v>
      </c>
      <c r="B6961" s="7">
        <v>13834163</v>
      </c>
      <c r="C6961" s="8" t="s">
        <v>4135</v>
      </c>
      <c r="D6961" s="6">
        <v>20000</v>
      </c>
      <c r="E6961" s="6"/>
      <c r="F6961" s="6">
        <f>E6961*0.05</f>
        <v>0</v>
      </c>
      <c r="G6961" s="6"/>
      <c r="H6961" s="5">
        <f>D6961-F6961</f>
        <v>20000</v>
      </c>
      <c r="I6961" s="6">
        <f>+I6960+G6961-H6961</f>
        <v>3328476.1849999987</v>
      </c>
      <c r="J6961" s="3" t="s">
        <v>4970</v>
      </c>
      <c r="K6961" s="2"/>
      <c r="L6961" s="2"/>
      <c r="M6961" s="23"/>
      <c r="N6961" s="22"/>
      <c r="O6961" s="21"/>
    </row>
    <row r="6962" spans="1:15" x14ac:dyDescent="0.2">
      <c r="A6962" s="9">
        <v>44497</v>
      </c>
      <c r="B6962" s="7">
        <v>13834290</v>
      </c>
      <c r="C6962" s="8" t="s">
        <v>582</v>
      </c>
      <c r="D6962" s="6">
        <v>99660</v>
      </c>
      <c r="E6962" s="6">
        <v>84915.26</v>
      </c>
      <c r="F6962" s="6">
        <v>4245.76</v>
      </c>
      <c r="G6962" s="6"/>
      <c r="H6962" s="5">
        <v>95414.24</v>
      </c>
      <c r="I6962" s="6">
        <f>+I6961+G6962-H6962</f>
        <v>3233061.9449999984</v>
      </c>
      <c r="J6962" s="3" t="s">
        <v>2674</v>
      </c>
      <c r="K6962" s="2">
        <v>5</v>
      </c>
      <c r="L6962" s="2"/>
      <c r="M6962" s="23" t="s">
        <v>5022</v>
      </c>
      <c r="N6962" s="22"/>
      <c r="O6962" s="21"/>
    </row>
    <row r="6963" spans="1:15" x14ac:dyDescent="0.2">
      <c r="A6963" s="9">
        <v>44497</v>
      </c>
      <c r="B6963" s="7">
        <v>13834481</v>
      </c>
      <c r="C6963" s="8" t="s">
        <v>1634</v>
      </c>
      <c r="D6963" s="6">
        <v>42188</v>
      </c>
      <c r="E6963" s="6">
        <v>42188</v>
      </c>
      <c r="F6963" s="6">
        <f>E6963*0.05</f>
        <v>2109.4</v>
      </c>
      <c r="G6963" s="6"/>
      <c r="H6963" s="5">
        <v>40078.6</v>
      </c>
      <c r="I6963" s="6">
        <f>+I6962+G6963-H6963</f>
        <v>3192983.3449999983</v>
      </c>
      <c r="J6963" s="3" t="s">
        <v>5021</v>
      </c>
      <c r="K6963" s="2">
        <v>5</v>
      </c>
      <c r="L6963" s="2"/>
      <c r="M6963" s="23"/>
      <c r="N6963" s="22"/>
      <c r="O6963" s="21"/>
    </row>
    <row r="6964" spans="1:15" x14ac:dyDescent="0.2">
      <c r="A6964" s="9">
        <v>44497</v>
      </c>
      <c r="B6964" s="7">
        <v>13834565</v>
      </c>
      <c r="C6964" s="8" t="s">
        <v>4400</v>
      </c>
      <c r="D6964" s="6">
        <v>15000</v>
      </c>
      <c r="E6964" s="6"/>
      <c r="F6964" s="6">
        <f>E6964*0.05</f>
        <v>0</v>
      </c>
      <c r="G6964" s="6"/>
      <c r="H6964" s="5">
        <f>D6964-F6964</f>
        <v>15000</v>
      </c>
      <c r="I6964" s="6">
        <f>+I6963+G6964-H6964</f>
        <v>3177983.3449999983</v>
      </c>
      <c r="J6964" s="3" t="s">
        <v>5020</v>
      </c>
      <c r="K6964" s="2"/>
      <c r="L6964" s="2"/>
      <c r="M6964" s="23"/>
      <c r="N6964" s="22"/>
      <c r="O6964" s="21"/>
    </row>
    <row r="6965" spans="1:15" x14ac:dyDescent="0.2">
      <c r="A6965" s="9">
        <v>44498</v>
      </c>
      <c r="B6965" s="7">
        <v>13843564</v>
      </c>
      <c r="C6965" s="8" t="s">
        <v>43</v>
      </c>
      <c r="D6965" s="6">
        <v>225192.62</v>
      </c>
      <c r="E6965" s="6">
        <v>200207.67</v>
      </c>
      <c r="F6965" s="6">
        <f>E6965*0.05</f>
        <v>10010.383500000002</v>
      </c>
      <c r="G6965" s="6"/>
      <c r="H6965" s="5">
        <v>215182.24</v>
      </c>
      <c r="I6965" s="6">
        <f>+I6964+G6965-H6965</f>
        <v>2962801.1049999986</v>
      </c>
      <c r="J6965" s="3" t="s">
        <v>3636</v>
      </c>
      <c r="K6965" s="2">
        <v>5</v>
      </c>
      <c r="L6965" s="2"/>
      <c r="M6965" s="23" t="s">
        <v>5019</v>
      </c>
      <c r="N6965" s="22"/>
      <c r="O6965" s="21"/>
    </row>
    <row r="6966" spans="1:15" x14ac:dyDescent="0.2">
      <c r="A6966" s="9">
        <v>44498</v>
      </c>
      <c r="B6966" s="7">
        <v>3580010144</v>
      </c>
      <c r="C6966" s="8" t="s">
        <v>2</v>
      </c>
      <c r="D6966" s="6"/>
      <c r="E6966" s="6"/>
      <c r="F6966" s="6">
        <f>E6966*0.05</f>
        <v>0</v>
      </c>
      <c r="G6966" s="6">
        <v>5500</v>
      </c>
      <c r="H6966" s="5">
        <f>D6966-F6966</f>
        <v>0</v>
      </c>
      <c r="I6966" s="6">
        <f>+I6965+G6966-H6966</f>
        <v>2968301.1049999986</v>
      </c>
      <c r="J6966" s="3" t="s">
        <v>2</v>
      </c>
      <c r="K6966" s="2"/>
      <c r="L6966" s="2"/>
      <c r="M6966" s="23"/>
      <c r="N6966" s="22"/>
      <c r="O6966" s="21"/>
    </row>
    <row r="6967" spans="1:15" x14ac:dyDescent="0.2">
      <c r="A6967" s="9">
        <v>44498</v>
      </c>
      <c r="B6967" s="7">
        <v>13858356</v>
      </c>
      <c r="C6967" s="8" t="s">
        <v>3612</v>
      </c>
      <c r="D6967" s="6">
        <v>102353.2</v>
      </c>
      <c r="E6967" s="6">
        <v>86740</v>
      </c>
      <c r="F6967" s="6">
        <f>E6967*0.05</f>
        <v>4337</v>
      </c>
      <c r="G6967" s="6"/>
      <c r="H6967" s="5">
        <f>D6967-F6967</f>
        <v>98016.2</v>
      </c>
      <c r="I6967" s="6">
        <f>+I6966+G6967-H6967</f>
        <v>2870284.9049999984</v>
      </c>
      <c r="J6967" s="3" t="s">
        <v>3611</v>
      </c>
      <c r="K6967" s="2">
        <v>5</v>
      </c>
      <c r="L6967" s="2"/>
      <c r="M6967" s="23" t="s">
        <v>5018</v>
      </c>
      <c r="N6967" s="22"/>
      <c r="O6967" s="21"/>
    </row>
    <row r="6968" spans="1:15" x14ac:dyDescent="0.2">
      <c r="A6968" s="9"/>
      <c r="B6968" s="7"/>
      <c r="C6968" s="48" t="s">
        <v>5017</v>
      </c>
      <c r="D6968" s="6">
        <v>6008.57</v>
      </c>
      <c r="E6968" s="6"/>
      <c r="F6968" s="6">
        <f>E6968*0.05</f>
        <v>0</v>
      </c>
      <c r="G6968" s="6"/>
      <c r="H6968" s="5">
        <f>D6968-F6968</f>
        <v>6008.57</v>
      </c>
      <c r="I6968" s="6">
        <f>+I6967+G6968-H6968</f>
        <v>2864276.3349999986</v>
      </c>
      <c r="J6968" s="3"/>
      <c r="K6968" s="2"/>
      <c r="L6968" s="2"/>
      <c r="M6968" s="23"/>
      <c r="N6968" s="22"/>
      <c r="O6968" s="21"/>
    </row>
    <row r="6969" spans="1:15" x14ac:dyDescent="0.2">
      <c r="A6969" s="9"/>
      <c r="B6969" s="7"/>
      <c r="C6969" s="38" t="s">
        <v>5016</v>
      </c>
      <c r="D6969" s="6"/>
      <c r="E6969" s="6"/>
      <c r="F6969" s="6">
        <f>E6969*0.05</f>
        <v>0</v>
      </c>
      <c r="G6969" s="6"/>
      <c r="H6969" s="5">
        <f>D6969-F6969</f>
        <v>0</v>
      </c>
      <c r="I6969" s="13">
        <f>+I6968+G6969-H6969</f>
        <v>2864276.3349999986</v>
      </c>
      <c r="J6969" s="3"/>
      <c r="K6969" s="2"/>
      <c r="L6969" s="2"/>
      <c r="M6969" s="23"/>
      <c r="N6969" s="22"/>
      <c r="O6969" s="21"/>
    </row>
    <row r="6970" spans="1:15" x14ac:dyDescent="0.2">
      <c r="A6970" s="9">
        <v>44502</v>
      </c>
      <c r="B6970" s="7">
        <v>3580060015</v>
      </c>
      <c r="C6970" s="8" t="s">
        <v>2</v>
      </c>
      <c r="D6970" s="6"/>
      <c r="E6970" s="6"/>
      <c r="F6970" s="6">
        <f>E6970*0.05</f>
        <v>0</v>
      </c>
      <c r="G6970" s="6">
        <v>4500</v>
      </c>
      <c r="H6970" s="5">
        <f>D6970-F6970</f>
        <v>0</v>
      </c>
      <c r="I6970" s="6">
        <f>+I6969+G6970-H6970</f>
        <v>2868776.3349999986</v>
      </c>
      <c r="J6970" s="3" t="s">
        <v>2</v>
      </c>
      <c r="K6970" s="2"/>
      <c r="L6970" s="2"/>
      <c r="M6970" s="23"/>
      <c r="N6970" s="22"/>
      <c r="O6970" s="21"/>
    </row>
    <row r="6971" spans="1:15" x14ac:dyDescent="0.2">
      <c r="A6971" s="9">
        <v>44502</v>
      </c>
      <c r="B6971" s="7">
        <v>3580030439</v>
      </c>
      <c r="C6971" s="8" t="s">
        <v>2</v>
      </c>
      <c r="D6971" s="6"/>
      <c r="E6971" s="6"/>
      <c r="F6971" s="6">
        <f>E6971*0.05</f>
        <v>0</v>
      </c>
      <c r="G6971" s="6">
        <v>1000</v>
      </c>
      <c r="H6971" s="5">
        <f>D6971-F6971</f>
        <v>0</v>
      </c>
      <c r="I6971" s="6">
        <f>+I6970+G6971-H6971</f>
        <v>2869776.3349999986</v>
      </c>
      <c r="J6971" s="3" t="s">
        <v>2</v>
      </c>
      <c r="K6971" s="2"/>
      <c r="L6971" s="2"/>
      <c r="M6971" s="23"/>
      <c r="N6971" s="22"/>
      <c r="O6971" s="21"/>
    </row>
    <row r="6972" spans="1:15" x14ac:dyDescent="0.2">
      <c r="A6972" s="9">
        <v>44503</v>
      </c>
      <c r="B6972" s="7">
        <v>3580030022</v>
      </c>
      <c r="C6972" s="8" t="s">
        <v>2</v>
      </c>
      <c r="D6972" s="6"/>
      <c r="E6972" s="6"/>
      <c r="F6972" s="6">
        <f>E6972*0.05</f>
        <v>0</v>
      </c>
      <c r="G6972" s="6">
        <v>20200</v>
      </c>
      <c r="H6972" s="5">
        <f>D6972-F6972</f>
        <v>0</v>
      </c>
      <c r="I6972" s="6">
        <f>+I6971+G6972-H6972</f>
        <v>2889976.3349999986</v>
      </c>
      <c r="J6972" s="3" t="s">
        <v>2</v>
      </c>
      <c r="K6972" s="2"/>
      <c r="L6972" s="2"/>
      <c r="M6972" s="23"/>
      <c r="N6972" s="22"/>
      <c r="O6972" s="21"/>
    </row>
    <row r="6973" spans="1:15" x14ac:dyDescent="0.2">
      <c r="A6973" s="9">
        <v>44503</v>
      </c>
      <c r="B6973" s="7">
        <v>10182</v>
      </c>
      <c r="C6973" s="8" t="s">
        <v>4993</v>
      </c>
      <c r="D6973" s="6">
        <v>3365</v>
      </c>
      <c r="E6973" s="6"/>
      <c r="F6973" s="6">
        <f>E6973*0.05</f>
        <v>0</v>
      </c>
      <c r="G6973" s="6"/>
      <c r="H6973" s="5">
        <f>D6973-F6973</f>
        <v>3365</v>
      </c>
      <c r="I6973" s="6">
        <f>+I6972+G6973-H6973</f>
        <v>2886611.3349999986</v>
      </c>
      <c r="J6973" s="3" t="s">
        <v>4931</v>
      </c>
      <c r="K6973" s="2"/>
      <c r="L6973" s="2"/>
      <c r="M6973" s="23"/>
      <c r="N6973" s="22"/>
      <c r="O6973" s="21"/>
    </row>
    <row r="6974" spans="1:15" x14ac:dyDescent="0.2">
      <c r="A6974" s="9">
        <v>44504</v>
      </c>
      <c r="B6974" s="7">
        <v>3580040091</v>
      </c>
      <c r="C6974" s="8" t="s">
        <v>2</v>
      </c>
      <c r="D6974" s="6"/>
      <c r="E6974" s="6"/>
      <c r="F6974" s="6">
        <f>E6974*0.05</f>
        <v>0</v>
      </c>
      <c r="G6974" s="6">
        <v>2200</v>
      </c>
      <c r="H6974" s="5">
        <f>D6974-F6974</f>
        <v>0</v>
      </c>
      <c r="I6974" s="6">
        <f>+I6973+G6974-H6974</f>
        <v>2888811.3349999986</v>
      </c>
      <c r="J6974" s="3" t="s">
        <v>2</v>
      </c>
      <c r="K6974" s="2"/>
      <c r="L6974" s="2"/>
      <c r="M6974" s="23"/>
      <c r="N6974" s="22"/>
      <c r="O6974" s="21"/>
    </row>
    <row r="6975" spans="1:15" x14ac:dyDescent="0.2">
      <c r="A6975" s="9">
        <v>44504</v>
      </c>
      <c r="B6975" s="7">
        <v>45240000116</v>
      </c>
      <c r="C6975" s="8" t="s">
        <v>4432</v>
      </c>
      <c r="D6975" s="6"/>
      <c r="E6975" s="6"/>
      <c r="F6975" s="6">
        <f>E6975*0.05</f>
        <v>0</v>
      </c>
      <c r="G6975" s="6">
        <v>20000</v>
      </c>
      <c r="H6975" s="5">
        <f>D6975-F6975</f>
        <v>0</v>
      </c>
      <c r="I6975" s="6">
        <f>+I6974+G6975-H6975</f>
        <v>2908811.3349999986</v>
      </c>
      <c r="J6975" s="3" t="s">
        <v>5015</v>
      </c>
      <c r="K6975" s="2"/>
      <c r="L6975" s="2"/>
      <c r="M6975" s="23"/>
      <c r="N6975" s="22"/>
      <c r="O6975" s="21"/>
    </row>
    <row r="6976" spans="1:15" x14ac:dyDescent="0.2">
      <c r="A6976" s="9">
        <v>44505</v>
      </c>
      <c r="B6976" s="7">
        <v>13963590</v>
      </c>
      <c r="C6976" s="8" t="s">
        <v>4714</v>
      </c>
      <c r="D6976" s="6">
        <v>15000</v>
      </c>
      <c r="E6976" s="6"/>
      <c r="F6976" s="6">
        <f>E6976*0.05</f>
        <v>0</v>
      </c>
      <c r="G6976" s="6"/>
      <c r="H6976" s="5">
        <f>D6976-F6976</f>
        <v>15000</v>
      </c>
      <c r="I6976" s="6">
        <f>+I6975+G6976-H6976</f>
        <v>2893811.3349999986</v>
      </c>
      <c r="J6976" s="3" t="s">
        <v>4968</v>
      </c>
      <c r="K6976" s="2"/>
      <c r="L6976" s="2"/>
      <c r="M6976" s="23"/>
      <c r="N6976" s="22"/>
      <c r="O6976" s="21"/>
    </row>
    <row r="6977" spans="1:15" x14ac:dyDescent="0.2">
      <c r="A6977" s="9">
        <v>44505</v>
      </c>
      <c r="B6977" s="7">
        <v>13963764</v>
      </c>
      <c r="C6977" s="8" t="s">
        <v>447</v>
      </c>
      <c r="D6977" s="6">
        <v>14400</v>
      </c>
      <c r="E6977" s="6">
        <v>12203.39</v>
      </c>
      <c r="F6977" s="6">
        <f>E6977*0.05</f>
        <v>610.16949999999997</v>
      </c>
      <c r="G6977" s="6"/>
      <c r="H6977" s="5">
        <f>D6977-F6977</f>
        <v>13789.8305</v>
      </c>
      <c r="I6977" s="6">
        <f>+I6976+G6977-H6977</f>
        <v>2880021.5044999984</v>
      </c>
      <c r="J6977" s="3" t="s">
        <v>5014</v>
      </c>
      <c r="K6977" s="2"/>
      <c r="L6977" s="2"/>
      <c r="M6977" s="23" t="s">
        <v>5013</v>
      </c>
      <c r="N6977" s="22"/>
      <c r="O6977" s="21"/>
    </row>
    <row r="6978" spans="1:15" x14ac:dyDescent="0.2">
      <c r="A6978" s="9">
        <v>44505</v>
      </c>
      <c r="B6978" s="7">
        <v>13965563</v>
      </c>
      <c r="C6978" s="8" t="s">
        <v>4700</v>
      </c>
      <c r="D6978" s="6">
        <v>172587.42</v>
      </c>
      <c r="E6978" s="6"/>
      <c r="F6978" s="6">
        <f>E6978*0.05</f>
        <v>0</v>
      </c>
      <c r="G6978" s="6"/>
      <c r="H6978" s="5">
        <f>D6978-F6978</f>
        <v>172587.42</v>
      </c>
      <c r="I6978" s="6">
        <f>+I6977+G6978-H6978</f>
        <v>2707434.0844999985</v>
      </c>
      <c r="J6978" s="3" t="s">
        <v>5012</v>
      </c>
      <c r="K6978" s="2"/>
      <c r="L6978" s="2"/>
      <c r="M6978" s="23"/>
      <c r="N6978" s="22"/>
      <c r="O6978" s="21"/>
    </row>
    <row r="6979" spans="1:15" x14ac:dyDescent="0.2">
      <c r="A6979" s="9">
        <v>44505</v>
      </c>
      <c r="B6979" s="7">
        <v>13966533</v>
      </c>
      <c r="C6979" s="8" t="s">
        <v>4477</v>
      </c>
      <c r="D6979" s="6">
        <v>37760</v>
      </c>
      <c r="E6979" s="6">
        <v>32000</v>
      </c>
      <c r="F6979" s="6">
        <f>E6979*0.05</f>
        <v>1600</v>
      </c>
      <c r="G6979" s="6"/>
      <c r="H6979" s="5">
        <f>D6979-F6979</f>
        <v>36160</v>
      </c>
      <c r="I6979" s="6">
        <f>+I6978+G6979-H6979</f>
        <v>2671274.0844999985</v>
      </c>
      <c r="J6979" s="3" t="s">
        <v>4476</v>
      </c>
      <c r="K6979" s="2"/>
      <c r="L6979" s="2"/>
      <c r="M6979" s="23" t="s">
        <v>5011</v>
      </c>
      <c r="N6979" s="22"/>
      <c r="O6979" s="21"/>
    </row>
    <row r="6980" spans="1:15" x14ac:dyDescent="0.2">
      <c r="A6980" s="9">
        <v>44505</v>
      </c>
      <c r="B6980" s="7">
        <v>3580030281</v>
      </c>
      <c r="C6980" s="8" t="s">
        <v>2</v>
      </c>
      <c r="D6980" s="6"/>
      <c r="E6980" s="6"/>
      <c r="F6980" s="6">
        <f>E6980*0.05</f>
        <v>0</v>
      </c>
      <c r="G6980" s="6">
        <v>2250</v>
      </c>
      <c r="H6980" s="5">
        <f>D6980-F6980</f>
        <v>0</v>
      </c>
      <c r="I6980" s="6">
        <f>+I6979+G6980-H6980</f>
        <v>2673524.0844999985</v>
      </c>
      <c r="J6980" s="3" t="s">
        <v>2</v>
      </c>
      <c r="K6980" s="2"/>
      <c r="L6980" s="2"/>
      <c r="M6980" s="23"/>
      <c r="N6980" s="22"/>
      <c r="O6980" s="21"/>
    </row>
    <row r="6981" spans="1:15" x14ac:dyDescent="0.2">
      <c r="A6981" s="9">
        <v>44505</v>
      </c>
      <c r="B6981" s="7">
        <v>13972311</v>
      </c>
      <c r="C6981" s="8" t="s">
        <v>216</v>
      </c>
      <c r="D6981" s="6">
        <v>144420</v>
      </c>
      <c r="E6981" s="6">
        <v>144420</v>
      </c>
      <c r="F6981" s="6">
        <f>E6981*0.05</f>
        <v>7221</v>
      </c>
      <c r="G6981" s="6"/>
      <c r="H6981" s="5">
        <f>D6981-F6981</f>
        <v>137199</v>
      </c>
      <c r="I6981" s="6">
        <f>+I6980+G6981-H6981</f>
        <v>2536325.0844999985</v>
      </c>
      <c r="J6981" s="3" t="s">
        <v>788</v>
      </c>
      <c r="K6981" s="2"/>
      <c r="L6981" s="2"/>
      <c r="M6981" s="23" t="s">
        <v>5010</v>
      </c>
      <c r="N6981" s="22"/>
      <c r="O6981" s="21"/>
    </row>
    <row r="6982" spans="1:15" x14ac:dyDescent="0.2">
      <c r="A6982" s="9">
        <v>44508</v>
      </c>
      <c r="B6982" s="7">
        <v>13989393</v>
      </c>
      <c r="C6982" s="8" t="s">
        <v>5005</v>
      </c>
      <c r="D6982" s="6">
        <v>11001.14</v>
      </c>
      <c r="E6982" s="6">
        <v>9323</v>
      </c>
      <c r="F6982" s="6">
        <f>E6982*0.05</f>
        <v>466.15000000000003</v>
      </c>
      <c r="G6982" s="6"/>
      <c r="H6982" s="5">
        <f>D6982-F6982</f>
        <v>10534.99</v>
      </c>
      <c r="I6982" s="6">
        <f>+I6981+G6982-H6982</f>
        <v>2525790.0944999983</v>
      </c>
      <c r="J6982" s="8" t="s">
        <v>5009</v>
      </c>
      <c r="K6982" s="2"/>
      <c r="L6982" s="2"/>
      <c r="M6982" s="47" t="s">
        <v>5008</v>
      </c>
      <c r="N6982" s="22"/>
      <c r="O6982" s="21"/>
    </row>
    <row r="6983" spans="1:15" x14ac:dyDescent="0.2">
      <c r="A6983" s="9">
        <v>44508</v>
      </c>
      <c r="B6983" s="7">
        <v>35800010045</v>
      </c>
      <c r="C6983" s="8" t="s">
        <v>2</v>
      </c>
      <c r="D6983" s="6"/>
      <c r="E6983" s="6"/>
      <c r="F6983" s="6">
        <f>E6983*0.05</f>
        <v>0</v>
      </c>
      <c r="G6983" s="6">
        <v>2200</v>
      </c>
      <c r="H6983" s="5">
        <f>D6983-F6983</f>
        <v>0</v>
      </c>
      <c r="I6983" s="6">
        <f>+I6982+G6983-H6983</f>
        <v>2527990.0944999983</v>
      </c>
      <c r="J6983" s="3" t="s">
        <v>2</v>
      </c>
      <c r="K6983" s="2"/>
      <c r="L6983" s="2"/>
      <c r="M6983" s="23"/>
      <c r="N6983" s="22"/>
      <c r="O6983" s="21"/>
    </row>
    <row r="6984" spans="1:15" x14ac:dyDescent="0.2">
      <c r="A6984" s="9">
        <v>44508</v>
      </c>
      <c r="B6984" s="7">
        <v>358010048</v>
      </c>
      <c r="C6984" s="8" t="s">
        <v>5007</v>
      </c>
      <c r="D6984" s="6"/>
      <c r="E6984" s="6"/>
      <c r="F6984" s="6">
        <f>E6984*0.05</f>
        <v>0</v>
      </c>
      <c r="G6984" s="6">
        <v>228285.28</v>
      </c>
      <c r="H6984" s="5">
        <f>D6984-F6984</f>
        <v>0</v>
      </c>
      <c r="I6984" s="6">
        <f>+I6983+G6984-H6984</f>
        <v>2756275.3744999981</v>
      </c>
      <c r="J6984" s="8" t="s">
        <v>5006</v>
      </c>
      <c r="K6984" s="2"/>
      <c r="L6984" s="2"/>
      <c r="M6984" s="23"/>
      <c r="N6984" s="22"/>
      <c r="O6984" s="21"/>
    </row>
    <row r="6985" spans="1:15" x14ac:dyDescent="0.2">
      <c r="A6985" s="9">
        <v>44508</v>
      </c>
      <c r="B6985" s="7">
        <v>13998082</v>
      </c>
      <c r="C6985" s="8" t="s">
        <v>5005</v>
      </c>
      <c r="D6985" s="6">
        <v>11092</v>
      </c>
      <c r="E6985" s="6">
        <v>9400</v>
      </c>
      <c r="F6985" s="6">
        <f>E6985*0.05</f>
        <v>470</v>
      </c>
      <c r="G6985" s="6"/>
      <c r="H6985" s="5">
        <f>D6985-F6985</f>
        <v>10622</v>
      </c>
      <c r="I6985" s="6">
        <f>+I6984+G6985-H6985</f>
        <v>2745653.3744999981</v>
      </c>
      <c r="J6985" s="3" t="s">
        <v>4974</v>
      </c>
      <c r="K6985" s="2"/>
      <c r="L6985" s="2"/>
      <c r="M6985" s="47" t="s">
        <v>5004</v>
      </c>
      <c r="N6985" s="22"/>
      <c r="O6985" s="21"/>
    </row>
    <row r="6986" spans="1:15" x14ac:dyDescent="0.2">
      <c r="A6986" s="9">
        <v>44509</v>
      </c>
      <c r="B6986" s="7">
        <v>14008122</v>
      </c>
      <c r="C6986" s="8" t="s">
        <v>442</v>
      </c>
      <c r="D6986" s="6">
        <v>92040</v>
      </c>
      <c r="E6986" s="6">
        <v>78000</v>
      </c>
      <c r="F6986" s="6">
        <f>E6986*0.05</f>
        <v>3900</v>
      </c>
      <c r="G6986" s="6"/>
      <c r="H6986" s="5">
        <f>D6986-F6986</f>
        <v>88140</v>
      </c>
      <c r="I6986" s="6">
        <f>+I6985+G6986-H6986</f>
        <v>2657513.3744999981</v>
      </c>
      <c r="J6986" s="3" t="s">
        <v>4974</v>
      </c>
      <c r="K6986" s="2"/>
      <c r="L6986" s="2"/>
      <c r="M6986" s="47" t="s">
        <v>5003</v>
      </c>
      <c r="N6986" s="22"/>
      <c r="O6986" s="21"/>
    </row>
    <row r="6987" spans="1:15" x14ac:dyDescent="0.2">
      <c r="A6987" s="9">
        <v>44510</v>
      </c>
      <c r="B6987" s="7">
        <v>3580010059</v>
      </c>
      <c r="C6987" s="8" t="s">
        <v>2</v>
      </c>
      <c r="D6987" s="6"/>
      <c r="E6987" s="6"/>
      <c r="F6987" s="6">
        <f>E6987*0.05</f>
        <v>0</v>
      </c>
      <c r="G6987" s="6">
        <v>2300</v>
      </c>
      <c r="H6987" s="5">
        <f>D6987-F6987</f>
        <v>0</v>
      </c>
      <c r="I6987" s="6">
        <f>+I6986+G6987-H6987</f>
        <v>2659813.3744999981</v>
      </c>
      <c r="J6987" s="3" t="s">
        <v>2</v>
      </c>
      <c r="K6987" s="2"/>
      <c r="L6987" s="2"/>
      <c r="M6987" s="23"/>
      <c r="N6987" s="22"/>
      <c r="O6987" s="21"/>
    </row>
    <row r="6988" spans="1:15" x14ac:dyDescent="0.2">
      <c r="A6988" s="9">
        <v>44510</v>
      </c>
      <c r="B6988" s="7">
        <v>14031189</v>
      </c>
      <c r="C6988" s="8" t="s">
        <v>3580</v>
      </c>
      <c r="D6988" s="6">
        <v>76853.399999999994</v>
      </c>
      <c r="E6988" s="6">
        <v>65130</v>
      </c>
      <c r="F6988" s="6">
        <f>E6988*0.05</f>
        <v>3256.5</v>
      </c>
      <c r="G6988" s="6"/>
      <c r="H6988" s="5">
        <f>D6988-F6988</f>
        <v>73596.899999999994</v>
      </c>
      <c r="I6988" s="6">
        <f>+I6987+G6988-H6988</f>
        <v>2586216.4744999981</v>
      </c>
      <c r="J6988" s="3" t="s">
        <v>5002</v>
      </c>
      <c r="K6988" s="2"/>
      <c r="L6988" s="2"/>
      <c r="M6988" s="47" t="s">
        <v>5001</v>
      </c>
      <c r="N6988" s="22"/>
      <c r="O6988" s="21"/>
    </row>
    <row r="6989" spans="1:15" x14ac:dyDescent="0.2">
      <c r="A6989" s="9">
        <v>44511</v>
      </c>
      <c r="B6989" s="7">
        <v>14042548</v>
      </c>
      <c r="C6989" s="8" t="s">
        <v>4887</v>
      </c>
      <c r="D6989" s="6">
        <v>6000</v>
      </c>
      <c r="E6989" s="6"/>
      <c r="F6989" s="6">
        <f>E6989*0.05</f>
        <v>0</v>
      </c>
      <c r="G6989" s="6"/>
      <c r="H6989" s="5">
        <f>D6989-F6989</f>
        <v>6000</v>
      </c>
      <c r="I6989" s="6">
        <f>+I6988+G6989-H6989</f>
        <v>2580216.4744999981</v>
      </c>
      <c r="J6989" s="3" t="s">
        <v>5000</v>
      </c>
      <c r="K6989" s="2"/>
      <c r="L6989" s="2"/>
      <c r="M6989" s="23"/>
      <c r="N6989" s="22"/>
      <c r="O6989" s="21"/>
    </row>
    <row r="6990" spans="1:15" x14ac:dyDescent="0.2">
      <c r="A6990" s="9">
        <v>44512</v>
      </c>
      <c r="B6990" s="7">
        <v>3580060194</v>
      </c>
      <c r="C6990" s="8" t="s">
        <v>2</v>
      </c>
      <c r="D6990" s="6"/>
      <c r="E6990" s="6"/>
      <c r="F6990" s="6">
        <f>E6990*0.05</f>
        <v>0</v>
      </c>
      <c r="G6990" s="6">
        <v>4000</v>
      </c>
      <c r="H6990" s="5">
        <f>D6990-F6990</f>
        <v>0</v>
      </c>
      <c r="I6990" s="6">
        <f>+I6989+G6990-H6990</f>
        <v>2584216.4744999981</v>
      </c>
      <c r="J6990" s="3" t="s">
        <v>2</v>
      </c>
      <c r="K6990" s="2"/>
      <c r="L6990" s="2"/>
      <c r="M6990" s="23"/>
      <c r="N6990" s="22"/>
      <c r="O6990" s="21"/>
    </row>
    <row r="6991" spans="1:15" x14ac:dyDescent="0.2">
      <c r="A6991" s="9">
        <v>44515</v>
      </c>
      <c r="B6991" s="7">
        <v>2000100268</v>
      </c>
      <c r="C6991" s="8" t="s">
        <v>2</v>
      </c>
      <c r="D6991" s="6"/>
      <c r="E6991" s="6"/>
      <c r="F6991" s="6">
        <f>E6991*0.05</f>
        <v>0</v>
      </c>
      <c r="G6991" s="6">
        <v>8700</v>
      </c>
      <c r="H6991" s="5">
        <f>D6991-F6991</f>
        <v>0</v>
      </c>
      <c r="I6991" s="6">
        <f>+I6990+G6991-H6991</f>
        <v>2592916.4744999981</v>
      </c>
      <c r="J6991" s="3" t="s">
        <v>2</v>
      </c>
      <c r="K6991" s="2"/>
      <c r="L6991" s="2"/>
      <c r="M6991" s="23"/>
      <c r="N6991" s="22"/>
      <c r="O6991" s="21"/>
    </row>
    <row r="6992" spans="1:15" x14ac:dyDescent="0.2">
      <c r="A6992" s="9">
        <v>44516</v>
      </c>
      <c r="B6992" s="7">
        <v>3580080449</v>
      </c>
      <c r="C6992" s="8" t="s">
        <v>2</v>
      </c>
      <c r="D6992" s="6"/>
      <c r="E6992" s="6"/>
      <c r="F6992" s="6">
        <f>E6992*0.05</f>
        <v>0</v>
      </c>
      <c r="G6992" s="6">
        <v>1200</v>
      </c>
      <c r="H6992" s="5">
        <f>D6992-F6992</f>
        <v>0</v>
      </c>
      <c r="I6992" s="6">
        <f>+I6991+G6992-H6992</f>
        <v>2594116.4744999981</v>
      </c>
      <c r="J6992" s="3" t="s">
        <v>2</v>
      </c>
      <c r="K6992" s="2"/>
      <c r="L6992" s="2"/>
      <c r="M6992" s="23"/>
      <c r="N6992" s="22"/>
      <c r="O6992" s="21"/>
    </row>
    <row r="6993" spans="1:15" x14ac:dyDescent="0.2">
      <c r="A6993" s="9">
        <v>44516</v>
      </c>
      <c r="B6993" s="7">
        <v>45240000099</v>
      </c>
      <c r="C6993" s="8" t="s">
        <v>4630</v>
      </c>
      <c r="D6993" s="6"/>
      <c r="E6993" s="6"/>
      <c r="F6993" s="6">
        <f>E6993*0.05</f>
        <v>0</v>
      </c>
      <c r="G6993" s="6">
        <v>70875.149999999994</v>
      </c>
      <c r="H6993" s="5">
        <f>D6993-F6993</f>
        <v>0</v>
      </c>
      <c r="I6993" s="6">
        <f>+I6992+G6993-H6993</f>
        <v>2664991.6244999981</v>
      </c>
      <c r="J6993" s="3" t="s">
        <v>4999</v>
      </c>
      <c r="K6993" s="2"/>
      <c r="L6993" s="2"/>
      <c r="M6993" s="23"/>
      <c r="N6993" s="22"/>
      <c r="O6993" s="21"/>
    </row>
    <row r="6994" spans="1:15" x14ac:dyDescent="0.2">
      <c r="A6994" s="9">
        <v>44517</v>
      </c>
      <c r="B6994" s="7">
        <v>3580040126</v>
      </c>
      <c r="C6994" s="8" t="s">
        <v>2</v>
      </c>
      <c r="D6994" s="6"/>
      <c r="E6994" s="6"/>
      <c r="F6994" s="6">
        <f>E6994*0.05</f>
        <v>0</v>
      </c>
      <c r="G6994" s="6">
        <v>2050</v>
      </c>
      <c r="H6994" s="5">
        <f>D6994-F6994</f>
        <v>0</v>
      </c>
      <c r="I6994" s="6">
        <f>+I6993+G6994-H6994</f>
        <v>2667041.6244999981</v>
      </c>
      <c r="J6994" s="3" t="s">
        <v>2</v>
      </c>
      <c r="K6994" s="2"/>
      <c r="L6994" s="2"/>
      <c r="M6994" s="23"/>
      <c r="N6994" s="22"/>
      <c r="O6994" s="21"/>
    </row>
    <row r="6995" spans="1:15" x14ac:dyDescent="0.2">
      <c r="A6995" s="9">
        <v>44518</v>
      </c>
      <c r="B6995" s="7">
        <v>2000050093</v>
      </c>
      <c r="C6995" s="8" t="s">
        <v>2</v>
      </c>
      <c r="D6995" s="6"/>
      <c r="E6995" s="6"/>
      <c r="F6995" s="6">
        <f>E6995*0.05</f>
        <v>0</v>
      </c>
      <c r="G6995" s="6">
        <v>4100</v>
      </c>
      <c r="H6995" s="5">
        <f>D6995-F6995</f>
        <v>0</v>
      </c>
      <c r="I6995" s="6">
        <f>+I6994+G6995-H6995</f>
        <v>2671141.6244999981</v>
      </c>
      <c r="J6995" s="3" t="s">
        <v>2</v>
      </c>
      <c r="K6995" s="2"/>
      <c r="L6995" s="2"/>
      <c r="M6995" s="23"/>
      <c r="N6995" s="22"/>
      <c r="O6995" s="21"/>
    </row>
    <row r="6996" spans="1:15" x14ac:dyDescent="0.2">
      <c r="A6996" s="9">
        <v>44522</v>
      </c>
      <c r="B6996" s="7">
        <v>3580030330</v>
      </c>
      <c r="C6996" s="8" t="s">
        <v>2</v>
      </c>
      <c r="D6996" s="6"/>
      <c r="E6996" s="6"/>
      <c r="F6996" s="6">
        <f>E6996*0.05</f>
        <v>0</v>
      </c>
      <c r="G6996" s="6">
        <v>800</v>
      </c>
      <c r="H6996" s="5">
        <f>D6996-F6996</f>
        <v>0</v>
      </c>
      <c r="I6996" s="6">
        <f>+I6995+G6996-H6996</f>
        <v>2671941.6244999981</v>
      </c>
      <c r="J6996" s="3" t="s">
        <v>2</v>
      </c>
      <c r="K6996" s="2"/>
      <c r="L6996" s="2"/>
      <c r="M6996" s="23"/>
      <c r="N6996" s="22"/>
      <c r="O6996" s="21"/>
    </row>
    <row r="6997" spans="1:15" x14ac:dyDescent="0.2">
      <c r="A6997" s="9">
        <v>44522</v>
      </c>
      <c r="B6997" s="7">
        <v>3580080462</v>
      </c>
      <c r="C6997" s="8" t="s">
        <v>2</v>
      </c>
      <c r="D6997" s="6"/>
      <c r="E6997" s="6"/>
      <c r="F6997" s="6">
        <f>E6997*0.05</f>
        <v>0</v>
      </c>
      <c r="G6997" s="6">
        <v>2500</v>
      </c>
      <c r="H6997" s="5">
        <f>D6997-F6997</f>
        <v>0</v>
      </c>
      <c r="I6997" s="6">
        <f>+I6996+G6997-H6997</f>
        <v>2674441.6244999981</v>
      </c>
      <c r="J6997" s="3" t="s">
        <v>2</v>
      </c>
      <c r="K6997" s="2"/>
      <c r="L6997" s="2"/>
      <c r="M6997" s="23"/>
      <c r="N6997" s="22"/>
      <c r="O6997" s="21"/>
    </row>
    <row r="6998" spans="1:15" x14ac:dyDescent="0.2">
      <c r="A6998" s="9">
        <v>44523</v>
      </c>
      <c r="B6998" s="7">
        <v>3580080052</v>
      </c>
      <c r="C6998" s="8" t="s">
        <v>2</v>
      </c>
      <c r="D6998" s="6"/>
      <c r="E6998" s="6"/>
      <c r="F6998" s="6">
        <f>E6998*0.05</f>
        <v>0</v>
      </c>
      <c r="G6998" s="6">
        <v>800</v>
      </c>
      <c r="H6998" s="5">
        <f>D6998-F6998</f>
        <v>0</v>
      </c>
      <c r="I6998" s="6">
        <f>+I6997+G6998-H6998</f>
        <v>2675241.6244999981</v>
      </c>
      <c r="J6998" s="3" t="s">
        <v>2</v>
      </c>
      <c r="K6998" s="2"/>
      <c r="L6998" s="2"/>
      <c r="M6998" s="23"/>
      <c r="N6998" s="22"/>
      <c r="O6998" s="21"/>
    </row>
    <row r="6999" spans="1:15" x14ac:dyDescent="0.2">
      <c r="A6999" s="9">
        <v>44523</v>
      </c>
      <c r="B6999" s="7">
        <v>3580100053</v>
      </c>
      <c r="C6999" s="8" t="s">
        <v>4706</v>
      </c>
      <c r="D6999" s="6"/>
      <c r="E6999" s="6"/>
      <c r="F6999" s="6">
        <f>E6999*0.05</f>
        <v>0</v>
      </c>
      <c r="G6999" s="6">
        <v>2188</v>
      </c>
      <c r="H6999" s="5">
        <f>D6999-F6999</f>
        <v>0</v>
      </c>
      <c r="I6999" s="6">
        <f>+I6998+G6999-H6999</f>
        <v>2677429.6244999981</v>
      </c>
      <c r="J6999" s="3" t="s">
        <v>4998</v>
      </c>
      <c r="K6999" s="2"/>
      <c r="L6999" s="2"/>
      <c r="M6999" s="23"/>
      <c r="N6999" s="22"/>
      <c r="O6999" s="21"/>
    </row>
    <row r="7000" spans="1:15" x14ac:dyDescent="0.2">
      <c r="A7000" s="9">
        <v>44523</v>
      </c>
      <c r="B7000" s="7">
        <v>14200519</v>
      </c>
      <c r="C7000" s="8" t="s">
        <v>582</v>
      </c>
      <c r="D7000" s="6">
        <v>96325</v>
      </c>
      <c r="E7000" s="6">
        <v>82058.53</v>
      </c>
      <c r="F7000" s="6">
        <f>E7000*0.05</f>
        <v>4102.9265000000005</v>
      </c>
      <c r="G7000" s="6"/>
      <c r="H7000" s="5">
        <f>D7000-F7000</f>
        <v>92222.073499999999</v>
      </c>
      <c r="I7000" s="6">
        <f>+I6999+G7000-H7000</f>
        <v>2585207.5509999981</v>
      </c>
      <c r="J7000" s="3" t="s">
        <v>4997</v>
      </c>
      <c r="K7000" s="2"/>
      <c r="L7000" s="2"/>
      <c r="M7000" s="23" t="s">
        <v>4996</v>
      </c>
      <c r="N7000" s="22"/>
      <c r="O7000" s="21"/>
    </row>
    <row r="7001" spans="1:15" x14ac:dyDescent="0.2">
      <c r="A7001" s="9">
        <v>44523</v>
      </c>
      <c r="B7001" s="7">
        <v>14202353</v>
      </c>
      <c r="C7001" s="8" t="s">
        <v>4995</v>
      </c>
      <c r="D7001" s="6">
        <v>3750</v>
      </c>
      <c r="E7001" s="6"/>
      <c r="F7001" s="6">
        <f>E7001*0.05</f>
        <v>0</v>
      </c>
      <c r="G7001" s="6"/>
      <c r="H7001" s="5">
        <f>D7001-F7001</f>
        <v>3750</v>
      </c>
      <c r="I7001" s="6">
        <f>+I7000+G7001-H7001</f>
        <v>2581457.5509999981</v>
      </c>
      <c r="J7001" s="3" t="s">
        <v>4945</v>
      </c>
      <c r="K7001" s="2"/>
      <c r="L7001" s="2"/>
      <c r="M7001" s="23"/>
      <c r="N7001" s="22"/>
      <c r="O7001" s="21"/>
    </row>
    <row r="7002" spans="1:15" x14ac:dyDescent="0.2">
      <c r="A7002" s="9">
        <v>44524</v>
      </c>
      <c r="B7002" s="7">
        <v>14212686</v>
      </c>
      <c r="C7002" s="8" t="s">
        <v>3013</v>
      </c>
      <c r="D7002" s="6">
        <v>82910</v>
      </c>
      <c r="E7002" s="6">
        <v>82910</v>
      </c>
      <c r="F7002" s="6">
        <f>E7002*0.05</f>
        <v>4145.5</v>
      </c>
      <c r="G7002" s="6"/>
      <c r="H7002" s="5">
        <f>D7002-F7002</f>
        <v>78764.5</v>
      </c>
      <c r="I7002" s="6">
        <f>+I7001+G7002-H7002</f>
        <v>2502693.0509999981</v>
      </c>
      <c r="J7002" s="3" t="s">
        <v>3999</v>
      </c>
      <c r="K7002" s="2"/>
      <c r="L7002" s="2"/>
      <c r="M7002" s="23" t="s">
        <v>4994</v>
      </c>
      <c r="N7002" s="22"/>
      <c r="O7002" s="21"/>
    </row>
    <row r="7003" spans="1:15" x14ac:dyDescent="0.2">
      <c r="A7003" s="9">
        <v>44524</v>
      </c>
      <c r="B7003" s="7">
        <v>10183</v>
      </c>
      <c r="C7003" s="8" t="s">
        <v>4993</v>
      </c>
      <c r="D7003" s="6">
        <v>3490</v>
      </c>
      <c r="E7003" s="6"/>
      <c r="F7003" s="6">
        <f>E7003*0.05</f>
        <v>0</v>
      </c>
      <c r="G7003" s="6"/>
      <c r="H7003" s="31">
        <f>D7003-F7003</f>
        <v>3490</v>
      </c>
      <c r="I7003" s="6">
        <f>+I7002+G7003-H7003</f>
        <v>2499203.0509999981</v>
      </c>
      <c r="J7003" s="8" t="s">
        <v>4931</v>
      </c>
      <c r="K7003" s="2"/>
      <c r="L7003" s="2"/>
      <c r="M7003" s="23"/>
      <c r="N7003" s="22"/>
      <c r="O7003" s="21"/>
    </row>
    <row r="7004" spans="1:15" x14ac:dyDescent="0.2">
      <c r="A7004" s="9">
        <v>44525</v>
      </c>
      <c r="B7004" s="7">
        <v>3580010021</v>
      </c>
      <c r="C7004" s="8" t="s">
        <v>2</v>
      </c>
      <c r="D7004" s="6"/>
      <c r="E7004" s="6"/>
      <c r="F7004" s="6">
        <f>E7004*0.05</f>
        <v>0</v>
      </c>
      <c r="G7004" s="6">
        <v>12300</v>
      </c>
      <c r="H7004" s="5">
        <f>D7004-F7004</f>
        <v>0</v>
      </c>
      <c r="I7004" s="6">
        <f>+I7003+G7004-H7004</f>
        <v>2511503.0509999981</v>
      </c>
      <c r="J7004" s="3" t="s">
        <v>2</v>
      </c>
      <c r="K7004" s="2"/>
      <c r="L7004" s="2"/>
      <c r="M7004" s="23"/>
      <c r="N7004" s="22"/>
      <c r="O7004" s="21"/>
    </row>
    <row r="7005" spans="1:15" x14ac:dyDescent="0.2">
      <c r="A7005" s="9">
        <v>44526</v>
      </c>
      <c r="B7005" s="7">
        <v>45240000174</v>
      </c>
      <c r="C7005" s="8" t="s">
        <v>4630</v>
      </c>
      <c r="D7005" s="6"/>
      <c r="E7005" s="6"/>
      <c r="F7005" s="6">
        <f>E7005*0.05</f>
        <v>0</v>
      </c>
      <c r="G7005" s="6">
        <v>3372853.98</v>
      </c>
      <c r="H7005" s="5">
        <f>D7005-F7005</f>
        <v>0</v>
      </c>
      <c r="I7005" s="6">
        <f>+I7004+G7005-H7005</f>
        <v>5884357.0309999976</v>
      </c>
      <c r="J7005" s="3" t="s">
        <v>4922</v>
      </c>
      <c r="K7005" s="2"/>
      <c r="L7005" s="2"/>
      <c r="M7005" s="23"/>
      <c r="N7005" s="22"/>
      <c r="O7005" s="21"/>
    </row>
    <row r="7006" spans="1:15" x14ac:dyDescent="0.2">
      <c r="A7006" s="9">
        <v>44526</v>
      </c>
      <c r="B7006" s="7">
        <v>14252000</v>
      </c>
      <c r="C7006" s="8" t="s">
        <v>120</v>
      </c>
      <c r="D7006" s="6">
        <v>107012.87</v>
      </c>
      <c r="E7006" s="6">
        <v>90688.88</v>
      </c>
      <c r="F7006" s="6">
        <v>4534.4399999999996</v>
      </c>
      <c r="G7006" s="6"/>
      <c r="H7006" s="5">
        <f>D7006-F7006</f>
        <v>102478.43</v>
      </c>
      <c r="I7006" s="6">
        <f>+I7005+G7006-H7006</f>
        <v>5781878.6009999979</v>
      </c>
      <c r="J7006" s="3" t="s">
        <v>3481</v>
      </c>
      <c r="K7006" s="2"/>
      <c r="L7006" s="2"/>
      <c r="M7006" s="23" t="s">
        <v>4992</v>
      </c>
      <c r="N7006" s="22"/>
      <c r="O7006" s="21"/>
    </row>
    <row r="7007" spans="1:15" x14ac:dyDescent="0.2">
      <c r="A7007" s="9">
        <v>44526</v>
      </c>
      <c r="B7007" s="7">
        <v>14252326</v>
      </c>
      <c r="C7007" s="8" t="s">
        <v>1450</v>
      </c>
      <c r="D7007" s="6">
        <v>29273.69</v>
      </c>
      <c r="E7007" s="6">
        <v>22518.23</v>
      </c>
      <c r="F7007" s="6">
        <v>1125.9100000000001</v>
      </c>
      <c r="G7007" s="6"/>
      <c r="H7007" s="5">
        <f>D7007-F7007</f>
        <v>28147.78</v>
      </c>
      <c r="I7007" s="6">
        <f>+I7006+G7007-H7007</f>
        <v>5753730.8209999977</v>
      </c>
      <c r="J7007" s="8" t="s">
        <v>3977</v>
      </c>
      <c r="K7007" s="2"/>
      <c r="L7007" s="2"/>
      <c r="M7007" s="23"/>
      <c r="N7007" s="22"/>
      <c r="O7007" s="21"/>
    </row>
    <row r="7008" spans="1:15" x14ac:dyDescent="0.2">
      <c r="A7008" s="9">
        <v>44526</v>
      </c>
      <c r="B7008" s="7">
        <v>14252583</v>
      </c>
      <c r="C7008" s="8" t="s">
        <v>3375</v>
      </c>
      <c r="D7008" s="6">
        <v>102490</v>
      </c>
      <c r="E7008" s="6">
        <v>102490</v>
      </c>
      <c r="F7008" s="6">
        <v>5124.5</v>
      </c>
      <c r="G7008" s="6"/>
      <c r="H7008" s="5">
        <f>D7008-F7008</f>
        <v>97365.5</v>
      </c>
      <c r="I7008" s="6">
        <f>+I7007+G7008-H7008</f>
        <v>5656365.3209999977</v>
      </c>
      <c r="J7008" s="3" t="s">
        <v>48</v>
      </c>
      <c r="K7008" s="2"/>
      <c r="L7008" s="2"/>
      <c r="M7008" s="23" t="s">
        <v>4991</v>
      </c>
      <c r="N7008" s="22"/>
      <c r="O7008" s="21"/>
    </row>
    <row r="7009" spans="1:16" x14ac:dyDescent="0.2">
      <c r="A7009" s="9">
        <v>44526</v>
      </c>
      <c r="B7009" s="7">
        <v>14252996</v>
      </c>
      <c r="C7009" s="8" t="s">
        <v>2755</v>
      </c>
      <c r="D7009" s="6">
        <v>88420.39</v>
      </c>
      <c r="E7009" s="6">
        <v>86338.36</v>
      </c>
      <c r="F7009" s="6">
        <v>4316.92</v>
      </c>
      <c r="G7009" s="6"/>
      <c r="H7009" s="5">
        <f>D7009-F7009</f>
        <v>84103.47</v>
      </c>
      <c r="I7009" s="6">
        <f>+I7008+G7009-H7009</f>
        <v>5572261.8509999979</v>
      </c>
      <c r="J7009" s="3" t="s">
        <v>788</v>
      </c>
      <c r="K7009" s="2"/>
      <c r="L7009" s="2"/>
      <c r="M7009" s="23" t="s">
        <v>4990</v>
      </c>
      <c r="N7009" s="22"/>
      <c r="O7009" s="21"/>
    </row>
    <row r="7010" spans="1:16" x14ac:dyDescent="0.2">
      <c r="A7010" s="9">
        <v>44526</v>
      </c>
      <c r="B7010" s="7">
        <v>14253208</v>
      </c>
      <c r="C7010" s="8" t="s">
        <v>4233</v>
      </c>
      <c r="D7010" s="6">
        <v>150000</v>
      </c>
      <c r="E7010" s="6">
        <v>150000</v>
      </c>
      <c r="F7010" s="6">
        <v>7500</v>
      </c>
      <c r="G7010" s="6"/>
      <c r="H7010" s="5">
        <f>D7010-F7010</f>
        <v>142500</v>
      </c>
      <c r="I7010" s="6">
        <f>+I7009+G7010-H7010</f>
        <v>5429761.8509999979</v>
      </c>
      <c r="J7010" s="3" t="s">
        <v>4921</v>
      </c>
      <c r="K7010" s="2"/>
      <c r="L7010" s="2"/>
      <c r="M7010" s="23" t="s">
        <v>4343</v>
      </c>
      <c r="N7010" s="22"/>
      <c r="O7010" s="21"/>
    </row>
    <row r="7011" spans="1:16" x14ac:dyDescent="0.2">
      <c r="A7011" s="9">
        <v>44526</v>
      </c>
      <c r="B7011" s="7">
        <v>14253298</v>
      </c>
      <c r="C7011" s="8" t="s">
        <v>4191</v>
      </c>
      <c r="D7011" s="6">
        <v>10218.65</v>
      </c>
      <c r="E7011" s="6"/>
      <c r="F7011" s="6">
        <f>E7011*0.05</f>
        <v>0</v>
      </c>
      <c r="G7011" s="6"/>
      <c r="H7011" s="5">
        <f>D7011-F7011</f>
        <v>10218.65</v>
      </c>
      <c r="I7011" s="6">
        <f>+I7010+G7011-H7011</f>
        <v>5419543.2009999976</v>
      </c>
      <c r="J7011" s="8" t="s">
        <v>3874</v>
      </c>
      <c r="K7011" s="2"/>
      <c r="L7011" s="2"/>
      <c r="M7011" s="23"/>
      <c r="N7011" s="22"/>
      <c r="O7011" s="21"/>
    </row>
    <row r="7012" spans="1:16" x14ac:dyDescent="0.2">
      <c r="A7012" s="9">
        <v>44526</v>
      </c>
      <c r="B7012" s="7">
        <v>14253449</v>
      </c>
      <c r="C7012" s="8" t="s">
        <v>245</v>
      </c>
      <c r="D7012" s="6">
        <v>64489.37</v>
      </c>
      <c r="E7012" s="6">
        <v>64488.77</v>
      </c>
      <c r="F7012" s="6">
        <v>3224.44</v>
      </c>
      <c r="G7012" s="6"/>
      <c r="H7012" s="5">
        <f>D7012-F7012</f>
        <v>61264.93</v>
      </c>
      <c r="I7012" s="6">
        <f>+I7011+G7012-H7012</f>
        <v>5358278.2709999979</v>
      </c>
      <c r="J7012" s="3" t="s">
        <v>48</v>
      </c>
      <c r="K7012" s="2"/>
      <c r="L7012" s="2"/>
      <c r="M7012" s="23" t="s">
        <v>4989</v>
      </c>
      <c r="N7012" s="22"/>
      <c r="O7012" s="21"/>
      <c r="P7012" t="s">
        <v>1854</v>
      </c>
    </row>
    <row r="7013" spans="1:16" x14ac:dyDescent="0.2">
      <c r="A7013" s="9">
        <v>44526</v>
      </c>
      <c r="B7013" s="7">
        <v>14253605</v>
      </c>
      <c r="C7013" s="8" t="s">
        <v>2921</v>
      </c>
      <c r="D7013" s="6">
        <v>32000</v>
      </c>
      <c r="E7013" s="6">
        <v>32000</v>
      </c>
      <c r="F7013" s="6">
        <v>1600</v>
      </c>
      <c r="G7013" s="6"/>
      <c r="H7013" s="5">
        <f>D7013-F7013</f>
        <v>30400</v>
      </c>
      <c r="I7013" s="6">
        <f>+I7012+G7013-H7013</f>
        <v>5327878.2709999979</v>
      </c>
      <c r="J7013" s="3" t="s">
        <v>4412</v>
      </c>
      <c r="K7013" s="2"/>
      <c r="L7013" s="2"/>
      <c r="M7013" s="23" t="s">
        <v>4988</v>
      </c>
      <c r="N7013" s="22"/>
      <c r="O7013" s="21"/>
    </row>
    <row r="7014" spans="1:16" x14ac:dyDescent="0.2">
      <c r="A7014" s="9">
        <v>44526</v>
      </c>
      <c r="B7014" s="7">
        <v>14253833</v>
      </c>
      <c r="C7014" s="8" t="s">
        <v>216</v>
      </c>
      <c r="D7014" s="6">
        <v>282860</v>
      </c>
      <c r="E7014" s="6">
        <v>282460</v>
      </c>
      <c r="F7014" s="6">
        <v>14123</v>
      </c>
      <c r="G7014" s="6"/>
      <c r="H7014" s="5">
        <f>D7014-F7014</f>
        <v>268737</v>
      </c>
      <c r="I7014" s="6">
        <f>+I7013+G7014-H7014</f>
        <v>5059141.2709999979</v>
      </c>
      <c r="J7014" s="3" t="s">
        <v>788</v>
      </c>
      <c r="K7014" s="2"/>
      <c r="L7014" s="2"/>
      <c r="M7014" s="23" t="s">
        <v>4987</v>
      </c>
      <c r="N7014" s="22"/>
      <c r="O7014" s="21"/>
    </row>
    <row r="7015" spans="1:16" x14ac:dyDescent="0.2">
      <c r="A7015" s="9">
        <v>44526</v>
      </c>
      <c r="B7015" s="7">
        <v>14253973</v>
      </c>
      <c r="C7015" s="8" t="s">
        <v>43</v>
      </c>
      <c r="D7015" s="6">
        <v>174237.4</v>
      </c>
      <c r="E7015" s="6">
        <v>156139.42000000001</v>
      </c>
      <c r="F7015" s="6">
        <v>7806.97</v>
      </c>
      <c r="G7015" s="6"/>
      <c r="H7015" s="5">
        <f>D7015-F7015</f>
        <v>166430.43</v>
      </c>
      <c r="I7015" s="6">
        <f>+I7014+G7015-H7015</f>
        <v>4892710.8409999982</v>
      </c>
      <c r="J7015" s="3" t="s">
        <v>3684</v>
      </c>
      <c r="K7015" s="2"/>
      <c r="L7015" s="2"/>
      <c r="M7015" s="23" t="s">
        <v>4986</v>
      </c>
      <c r="N7015" s="22"/>
      <c r="O7015" s="21"/>
    </row>
    <row r="7016" spans="1:16" x14ac:dyDescent="0.2">
      <c r="A7016" s="9">
        <v>44526</v>
      </c>
      <c r="B7016" s="7">
        <v>14254196</v>
      </c>
      <c r="C7016" s="8" t="s">
        <v>4146</v>
      </c>
      <c r="D7016" s="6">
        <v>150000</v>
      </c>
      <c r="E7016" s="6">
        <v>150000</v>
      </c>
      <c r="F7016" s="6">
        <f>E7016*0.05</f>
        <v>7500</v>
      </c>
      <c r="G7016" s="6"/>
      <c r="H7016" s="5">
        <f>D7016-F7016</f>
        <v>142500</v>
      </c>
      <c r="I7016" s="6">
        <f>+I7015+G7016-H7016</f>
        <v>4750210.8409999982</v>
      </c>
      <c r="J7016" s="3" t="s">
        <v>4985</v>
      </c>
      <c r="K7016" s="2"/>
      <c r="L7016" s="2"/>
      <c r="M7016" s="23" t="s">
        <v>4984</v>
      </c>
      <c r="N7016" s="22"/>
      <c r="O7016" s="21"/>
    </row>
    <row r="7017" spans="1:16" x14ac:dyDescent="0.2">
      <c r="A7017" s="9">
        <v>44526</v>
      </c>
      <c r="B7017" s="7">
        <v>14254434</v>
      </c>
      <c r="C7017" s="8" t="s">
        <v>54</v>
      </c>
      <c r="D7017" s="6">
        <v>4500</v>
      </c>
      <c r="E7017" s="6">
        <v>3813.56</v>
      </c>
      <c r="F7017" s="6">
        <v>190.68</v>
      </c>
      <c r="G7017" s="6"/>
      <c r="H7017" s="5">
        <f>D7017-F7017</f>
        <v>4309.32</v>
      </c>
      <c r="I7017" s="6">
        <f>+I7016+G7017-H7017</f>
        <v>4745901.5209999979</v>
      </c>
      <c r="J7017" s="8" t="s">
        <v>4983</v>
      </c>
      <c r="K7017" s="2"/>
      <c r="L7017" s="2"/>
      <c r="M7017" s="23" t="s">
        <v>4982</v>
      </c>
      <c r="N7017" s="22"/>
      <c r="O7017" s="21"/>
    </row>
    <row r="7018" spans="1:16" x14ac:dyDescent="0.2">
      <c r="A7018" s="9">
        <v>44526</v>
      </c>
      <c r="B7018" s="7">
        <v>14254585</v>
      </c>
      <c r="C7018" s="8" t="s">
        <v>3539</v>
      </c>
      <c r="D7018" s="6">
        <v>29210.880000000001</v>
      </c>
      <c r="E7018" s="6">
        <v>27714.54</v>
      </c>
      <c r="F7018" s="6">
        <v>1385.73</v>
      </c>
      <c r="G7018" s="6"/>
      <c r="H7018" s="5">
        <f>D7018-F7018</f>
        <v>27825.15</v>
      </c>
      <c r="I7018" s="6">
        <f>+I7017+G7018-H7018</f>
        <v>4718076.3709999975</v>
      </c>
      <c r="J7018" s="3" t="s">
        <v>4981</v>
      </c>
      <c r="K7018" s="2"/>
      <c r="L7018" s="2"/>
      <c r="M7018" s="23" t="s">
        <v>4980</v>
      </c>
      <c r="N7018" s="22"/>
      <c r="O7018" s="21"/>
    </row>
    <row r="7019" spans="1:16" x14ac:dyDescent="0.2">
      <c r="A7019" s="9">
        <v>44526</v>
      </c>
      <c r="B7019" s="7">
        <v>14254924</v>
      </c>
      <c r="C7019" s="8" t="s">
        <v>4734</v>
      </c>
      <c r="D7019" s="6">
        <v>47987.5</v>
      </c>
      <c r="E7019" s="6">
        <v>47987.5</v>
      </c>
      <c r="F7019" s="6">
        <v>2399.38</v>
      </c>
      <c r="G7019" s="6"/>
      <c r="H7019" s="5">
        <f>D7019-F7019</f>
        <v>45588.12</v>
      </c>
      <c r="I7019" s="6">
        <f>+I7018+G7019-H7019</f>
        <v>4672488.2509999974</v>
      </c>
      <c r="J7019" s="8" t="s">
        <v>4974</v>
      </c>
      <c r="K7019" s="2"/>
      <c r="L7019" s="2"/>
      <c r="M7019" s="23" t="s">
        <v>4979</v>
      </c>
      <c r="N7019" s="22"/>
      <c r="O7019" s="21"/>
    </row>
    <row r="7020" spans="1:16" x14ac:dyDescent="0.2">
      <c r="A7020" s="9">
        <v>44526</v>
      </c>
      <c r="B7020" s="7">
        <v>4524000011</v>
      </c>
      <c r="C7020" s="8" t="s">
        <v>4030</v>
      </c>
      <c r="D7020" s="6">
        <v>130392</v>
      </c>
      <c r="E7020" s="6"/>
      <c r="F7020" s="6">
        <f>E7020*0.05</f>
        <v>0</v>
      </c>
      <c r="G7020" s="6"/>
      <c r="H7020" s="5">
        <f>D7020-F7020</f>
        <v>130392</v>
      </c>
      <c r="I7020" s="6">
        <f>+I7019+G7020-H7020</f>
        <v>4542096.2509999974</v>
      </c>
      <c r="J7020" s="3" t="s">
        <v>4978</v>
      </c>
      <c r="K7020" s="2"/>
      <c r="L7020" s="2"/>
      <c r="M7020" s="23"/>
      <c r="N7020" s="22"/>
      <c r="O7020" s="21"/>
    </row>
    <row r="7021" spans="1:16" x14ac:dyDescent="0.2">
      <c r="A7021" s="9">
        <v>44529</v>
      </c>
      <c r="B7021" s="7">
        <v>3580100351</v>
      </c>
      <c r="C7021" s="8" t="s">
        <v>2</v>
      </c>
      <c r="D7021" s="6"/>
      <c r="E7021" s="6"/>
      <c r="F7021" s="6">
        <f>E7021*0.05</f>
        <v>0</v>
      </c>
      <c r="G7021" s="6">
        <v>6400</v>
      </c>
      <c r="H7021" s="5">
        <f>D7021-F7021</f>
        <v>0</v>
      </c>
      <c r="I7021" s="6">
        <f>+I7020+G7021-H7021</f>
        <v>4548496.2509999974</v>
      </c>
      <c r="J7021" s="3" t="s">
        <v>2</v>
      </c>
      <c r="K7021" s="2"/>
      <c r="L7021" s="2"/>
      <c r="M7021" s="23"/>
      <c r="N7021" s="22"/>
      <c r="O7021" s="21"/>
    </row>
    <row r="7022" spans="1:16" x14ac:dyDescent="0.2">
      <c r="A7022" s="9">
        <v>44529</v>
      </c>
      <c r="B7022" s="7">
        <v>14273017</v>
      </c>
      <c r="C7022" s="8" t="s">
        <v>821</v>
      </c>
      <c r="D7022" s="6">
        <v>49233.760000000002</v>
      </c>
      <c r="E7022" s="6">
        <v>44844.99</v>
      </c>
      <c r="F7022" s="6">
        <v>2242.25</v>
      </c>
      <c r="G7022" s="6"/>
      <c r="H7022" s="5">
        <f>D7022-F7022</f>
        <v>46991.51</v>
      </c>
      <c r="I7022" s="6">
        <f>+I7021+G7022-H7022</f>
        <v>4501504.7409999976</v>
      </c>
      <c r="J7022" s="3" t="s">
        <v>788</v>
      </c>
      <c r="K7022" s="2"/>
      <c r="L7022" s="2"/>
      <c r="M7022" s="23" t="s">
        <v>4977</v>
      </c>
      <c r="N7022" s="22"/>
      <c r="O7022" s="21"/>
    </row>
    <row r="7023" spans="1:16" x14ac:dyDescent="0.2">
      <c r="A7023" s="9">
        <v>44529</v>
      </c>
      <c r="B7023" s="7">
        <v>14273193</v>
      </c>
      <c r="C7023" s="8" t="s">
        <v>242</v>
      </c>
      <c r="D7023" s="6">
        <v>204112.72</v>
      </c>
      <c r="E7023" s="6">
        <v>197992.72</v>
      </c>
      <c r="F7023" s="6">
        <v>9899.64</v>
      </c>
      <c r="G7023" s="6"/>
      <c r="H7023" s="5">
        <f>D7023-F7023</f>
        <v>194213.08000000002</v>
      </c>
      <c r="I7023" s="6">
        <f>+I7022+G7023-H7023</f>
        <v>4307291.6609999975</v>
      </c>
      <c r="J7023" s="8" t="s">
        <v>4974</v>
      </c>
      <c r="K7023" s="2"/>
      <c r="L7023" s="2"/>
      <c r="M7023" s="23" t="s">
        <v>4976</v>
      </c>
      <c r="N7023" s="22"/>
      <c r="O7023" s="21"/>
    </row>
    <row r="7024" spans="1:16" x14ac:dyDescent="0.2">
      <c r="A7024" s="9">
        <v>44529</v>
      </c>
      <c r="B7024" s="7">
        <v>14273326</v>
      </c>
      <c r="C7024" s="8" t="s">
        <v>4975</v>
      </c>
      <c r="D7024" s="6">
        <v>171726</v>
      </c>
      <c r="E7024" s="6">
        <v>171600</v>
      </c>
      <c r="F7024" s="6">
        <f>E7024*0.05</f>
        <v>8580</v>
      </c>
      <c r="G7024" s="6"/>
      <c r="H7024" s="5">
        <f>D7024-F7024</f>
        <v>163146</v>
      </c>
      <c r="I7024" s="6">
        <f>+I7023+G7024-H7024</f>
        <v>4144145.6609999975</v>
      </c>
      <c r="J7024" s="3" t="s">
        <v>4974</v>
      </c>
      <c r="K7024" s="2"/>
      <c r="L7024" s="2"/>
      <c r="M7024" s="23" t="s">
        <v>4973</v>
      </c>
      <c r="N7024" s="22"/>
      <c r="O7024" s="21"/>
    </row>
    <row r="7025" spans="1:15" x14ac:dyDescent="0.2">
      <c r="A7025" s="9">
        <v>44529</v>
      </c>
      <c r="B7025" s="7">
        <v>14273491</v>
      </c>
      <c r="C7025" s="8" t="s">
        <v>71</v>
      </c>
      <c r="D7025" s="6">
        <v>258240.09</v>
      </c>
      <c r="E7025" s="6">
        <v>257745.84</v>
      </c>
      <c r="F7025" s="6">
        <v>12887.29</v>
      </c>
      <c r="G7025" s="6"/>
      <c r="H7025" s="5">
        <f>D7025-F7025</f>
        <v>245352.8</v>
      </c>
      <c r="I7025" s="6">
        <f>+I7024+G7025-H7025</f>
        <v>3898792.8609999977</v>
      </c>
      <c r="J7025" s="3" t="s">
        <v>4412</v>
      </c>
      <c r="K7025" s="2"/>
      <c r="L7025" s="2"/>
      <c r="M7025" s="23" t="s">
        <v>4972</v>
      </c>
      <c r="N7025" s="22"/>
      <c r="O7025" s="21"/>
    </row>
    <row r="7026" spans="1:15" x14ac:dyDescent="0.2">
      <c r="A7026" s="9">
        <v>44529</v>
      </c>
      <c r="B7026" s="7">
        <v>14277624</v>
      </c>
      <c r="C7026" s="8" t="s">
        <v>1734</v>
      </c>
      <c r="D7026" s="6">
        <v>92883.79</v>
      </c>
      <c r="E7026" s="6">
        <v>92356.75</v>
      </c>
      <c r="F7026" s="6">
        <v>4617.84</v>
      </c>
      <c r="G7026" s="6"/>
      <c r="H7026" s="5">
        <f>D7026-F7026</f>
        <v>88265.95</v>
      </c>
      <c r="I7026" s="6">
        <f>+I7025+G7026-H7026</f>
        <v>3810526.9109999975</v>
      </c>
      <c r="J7026" s="3" t="s">
        <v>788</v>
      </c>
      <c r="K7026" s="2"/>
      <c r="L7026" s="2"/>
      <c r="M7026" s="23" t="s">
        <v>4971</v>
      </c>
      <c r="N7026" s="22"/>
      <c r="O7026" s="21"/>
    </row>
    <row r="7027" spans="1:15" x14ac:dyDescent="0.2">
      <c r="A7027" s="9">
        <v>44529</v>
      </c>
      <c r="B7027" s="7">
        <v>14279759</v>
      </c>
      <c r="C7027" s="8" t="s">
        <v>4135</v>
      </c>
      <c r="D7027" s="6">
        <v>20000</v>
      </c>
      <c r="E7027" s="6"/>
      <c r="F7027" s="6">
        <f>E7027*0.05</f>
        <v>0</v>
      </c>
      <c r="G7027" s="6"/>
      <c r="H7027" s="5">
        <f>D7027-F7027</f>
        <v>20000</v>
      </c>
      <c r="I7027" s="6">
        <f>+I7026+G7027-H7027</f>
        <v>3790526.9109999975</v>
      </c>
      <c r="J7027" s="3" t="s">
        <v>4970</v>
      </c>
      <c r="K7027" s="2"/>
      <c r="L7027" s="2"/>
      <c r="M7027" s="23"/>
      <c r="N7027" s="22"/>
      <c r="O7027" s="21"/>
    </row>
    <row r="7028" spans="1:15" x14ac:dyDescent="0.2">
      <c r="A7028" s="9">
        <v>44529</v>
      </c>
      <c r="B7028" s="7">
        <v>14279876</v>
      </c>
      <c r="C7028" s="8" t="s">
        <v>4516</v>
      </c>
      <c r="D7028" s="6">
        <v>20000</v>
      </c>
      <c r="E7028" s="6"/>
      <c r="F7028" s="6">
        <f>E7028*0.05</f>
        <v>0</v>
      </c>
      <c r="G7028" s="6"/>
      <c r="H7028" s="5">
        <f>D7028-F7028</f>
        <v>20000</v>
      </c>
      <c r="I7028" s="6">
        <f>+I7027+G7028-H7028</f>
        <v>3770526.9109999975</v>
      </c>
      <c r="J7028" s="3" t="s">
        <v>4969</v>
      </c>
      <c r="K7028" s="2"/>
      <c r="L7028" s="2"/>
      <c r="M7028" s="23"/>
      <c r="N7028" s="22"/>
      <c r="O7028" s="21"/>
    </row>
    <row r="7029" spans="1:15" x14ac:dyDescent="0.2">
      <c r="A7029" s="9">
        <v>44529</v>
      </c>
      <c r="B7029" s="7">
        <v>14280023</v>
      </c>
      <c r="C7029" s="8" t="s">
        <v>4714</v>
      </c>
      <c r="D7029" s="6">
        <v>18000</v>
      </c>
      <c r="E7029" s="6"/>
      <c r="F7029" s="6">
        <f>E7029*0.05</f>
        <v>0</v>
      </c>
      <c r="G7029" s="6"/>
      <c r="H7029" s="5">
        <f>D7029-F7029</f>
        <v>18000</v>
      </c>
      <c r="I7029" s="6">
        <f>+I7028+G7029-H7029</f>
        <v>3752526.9109999975</v>
      </c>
      <c r="J7029" s="3" t="s">
        <v>4968</v>
      </c>
      <c r="K7029" s="2"/>
      <c r="L7029" s="2"/>
      <c r="M7029" s="23"/>
      <c r="N7029" s="22"/>
      <c r="O7029" s="21"/>
    </row>
    <row r="7030" spans="1:15" x14ac:dyDescent="0.2">
      <c r="A7030" s="9">
        <v>44529</v>
      </c>
      <c r="B7030" s="7">
        <v>14280941</v>
      </c>
      <c r="C7030" s="8" t="s">
        <v>4586</v>
      </c>
      <c r="D7030" s="6">
        <v>17600</v>
      </c>
      <c r="E7030" s="6"/>
      <c r="F7030" s="6">
        <f>E7030*0.05</f>
        <v>0</v>
      </c>
      <c r="G7030" s="6"/>
      <c r="H7030" s="5">
        <f>D7030-F7030</f>
        <v>17600</v>
      </c>
      <c r="I7030" s="6">
        <f>+I7029+G7030-H7030</f>
        <v>3734926.9109999975</v>
      </c>
      <c r="J7030" s="3" t="s">
        <v>4967</v>
      </c>
      <c r="K7030" s="2"/>
      <c r="L7030" s="2"/>
      <c r="M7030" s="23"/>
      <c r="N7030" s="22"/>
      <c r="O7030" s="21"/>
    </row>
    <row r="7031" spans="1:15" x14ac:dyDescent="0.2">
      <c r="A7031" s="9">
        <v>44529</v>
      </c>
      <c r="B7031" s="7">
        <v>14280878</v>
      </c>
      <c r="C7031" s="8" t="s">
        <v>3750</v>
      </c>
      <c r="D7031" s="6">
        <v>18500</v>
      </c>
      <c r="E7031" s="6"/>
      <c r="F7031" s="6">
        <f>E7031*0.05</f>
        <v>0</v>
      </c>
      <c r="G7031" s="6"/>
      <c r="H7031" s="5">
        <f>D7031-F7031</f>
        <v>18500</v>
      </c>
      <c r="I7031" s="6">
        <f>+I7030+G7031-H7031</f>
        <v>3716426.9109999975</v>
      </c>
      <c r="J7031" s="3" t="s">
        <v>4966</v>
      </c>
      <c r="K7031" s="2"/>
      <c r="L7031" s="2"/>
      <c r="M7031" s="23"/>
      <c r="N7031" s="22"/>
      <c r="O7031" s="21"/>
    </row>
    <row r="7032" spans="1:15" x14ac:dyDescent="0.2">
      <c r="A7032" s="9">
        <v>44529</v>
      </c>
      <c r="B7032" s="7">
        <v>14281080</v>
      </c>
      <c r="C7032" s="8" t="s">
        <v>582</v>
      </c>
      <c r="D7032" s="6">
        <v>99375</v>
      </c>
      <c r="E7032" s="6">
        <v>84695.08</v>
      </c>
      <c r="F7032" s="6">
        <v>4234.75</v>
      </c>
      <c r="G7032" s="6"/>
      <c r="H7032" s="5">
        <f>D7032-F7032</f>
        <v>95140.25</v>
      </c>
      <c r="I7032" s="6">
        <f>+I7031+G7032-H7032</f>
        <v>3621286.6609999975</v>
      </c>
      <c r="J7032" s="3" t="s">
        <v>4965</v>
      </c>
      <c r="K7032" s="2"/>
      <c r="L7032" s="2"/>
      <c r="M7032" s="23" t="s">
        <v>4964</v>
      </c>
      <c r="N7032" s="22"/>
      <c r="O7032" s="21"/>
    </row>
    <row r="7033" spans="1:15" x14ac:dyDescent="0.2">
      <c r="A7033" s="9">
        <v>44529</v>
      </c>
      <c r="B7033" s="7">
        <v>14282557</v>
      </c>
      <c r="C7033" s="8" t="s">
        <v>4887</v>
      </c>
      <c r="D7033" s="6">
        <v>5200</v>
      </c>
      <c r="E7033" s="6"/>
      <c r="F7033" s="6">
        <f>E7033*0.05</f>
        <v>0</v>
      </c>
      <c r="G7033" s="6"/>
      <c r="H7033" s="5">
        <f>D7033-F7033</f>
        <v>5200</v>
      </c>
      <c r="I7033" s="6">
        <f>+I7032+G7033-H7033</f>
        <v>3616086.6609999975</v>
      </c>
      <c r="J7033" s="3" t="s">
        <v>4588</v>
      </c>
      <c r="K7033" s="2"/>
      <c r="L7033" s="2"/>
      <c r="M7033" s="23"/>
      <c r="N7033" s="22"/>
      <c r="O7033" s="21"/>
    </row>
    <row r="7034" spans="1:15" x14ac:dyDescent="0.2">
      <c r="A7034" s="9">
        <v>44529</v>
      </c>
      <c r="B7034" s="7">
        <v>14283697</v>
      </c>
      <c r="C7034" s="8" t="s">
        <v>418</v>
      </c>
      <c r="D7034" s="6">
        <v>7000</v>
      </c>
      <c r="E7034" s="6"/>
      <c r="F7034" s="6">
        <f>E7034*0.05</f>
        <v>0</v>
      </c>
      <c r="G7034" s="6"/>
      <c r="H7034" s="5">
        <f>D7034-F7034</f>
        <v>7000</v>
      </c>
      <c r="I7034" s="6">
        <f>+I7033+G7034-H7034</f>
        <v>3609086.6609999975</v>
      </c>
      <c r="J7034" s="3" t="s">
        <v>3728</v>
      </c>
      <c r="K7034" s="2"/>
      <c r="L7034" s="2"/>
      <c r="M7034" s="23"/>
      <c r="N7034" s="22"/>
      <c r="O7034" s="21"/>
    </row>
    <row r="7035" spans="1:15" x14ac:dyDescent="0.2">
      <c r="A7035" s="9">
        <v>44530</v>
      </c>
      <c r="B7035" s="7">
        <v>3580030442</v>
      </c>
      <c r="C7035" s="8" t="s">
        <v>2</v>
      </c>
      <c r="D7035" s="6"/>
      <c r="E7035" s="6"/>
      <c r="F7035" s="6">
        <f>E7035*0.05</f>
        <v>0</v>
      </c>
      <c r="G7035" s="6">
        <v>350</v>
      </c>
      <c r="H7035" s="5">
        <f>D7035-F7035</f>
        <v>0</v>
      </c>
      <c r="I7035" s="6">
        <f>+I7034+G7035-H7035</f>
        <v>3609436.6609999975</v>
      </c>
      <c r="J7035" s="3" t="s">
        <v>2</v>
      </c>
      <c r="K7035" s="2"/>
      <c r="L7035" s="2"/>
      <c r="M7035" s="23"/>
      <c r="N7035" s="22"/>
      <c r="O7035" s="21"/>
    </row>
    <row r="7036" spans="1:15" x14ac:dyDescent="0.2">
      <c r="A7036" s="9"/>
      <c r="B7036" s="7"/>
      <c r="C7036" s="48" t="s">
        <v>3442</v>
      </c>
      <c r="D7036" s="6">
        <v>4574.13</v>
      </c>
      <c r="E7036" s="6"/>
      <c r="F7036" s="6">
        <f>E7036*0.05</f>
        <v>0</v>
      </c>
      <c r="G7036" s="6"/>
      <c r="H7036" s="5">
        <f>D7036-F7036</f>
        <v>4574.13</v>
      </c>
      <c r="I7036" s="6">
        <f>+I7035+G7036-H7036</f>
        <v>3604862.5309999976</v>
      </c>
      <c r="J7036" s="3"/>
      <c r="K7036" s="2"/>
      <c r="L7036" s="2"/>
      <c r="M7036" s="23"/>
      <c r="N7036" s="22"/>
      <c r="O7036" s="21"/>
    </row>
    <row r="7037" spans="1:15" x14ac:dyDescent="0.2">
      <c r="A7037" s="9" t="s">
        <v>4963</v>
      </c>
      <c r="B7037" s="7"/>
      <c r="C7037" s="38" t="s">
        <v>4962</v>
      </c>
      <c r="D7037" s="6"/>
      <c r="E7037" s="6"/>
      <c r="F7037" s="6">
        <f>E7037*0.05</f>
        <v>0</v>
      </c>
      <c r="G7037" s="6"/>
      <c r="H7037" s="5">
        <f>D7037-F7037</f>
        <v>0</v>
      </c>
      <c r="I7037" s="13">
        <f>+I7036+G7037-H7037</f>
        <v>3604862.5309999976</v>
      </c>
      <c r="J7037" s="3"/>
      <c r="K7037" s="2"/>
      <c r="L7037" s="2"/>
      <c r="M7037" s="23"/>
      <c r="N7037" s="22"/>
      <c r="O7037" s="21"/>
    </row>
    <row r="7038" spans="1:15" x14ac:dyDescent="0.2">
      <c r="A7038" s="9">
        <v>44531</v>
      </c>
      <c r="B7038" s="7">
        <v>3580080078</v>
      </c>
      <c r="C7038" s="8" t="s">
        <v>2</v>
      </c>
      <c r="D7038" s="6"/>
      <c r="E7038" s="6"/>
      <c r="F7038" s="6">
        <f>E7038*0.05</f>
        <v>0</v>
      </c>
      <c r="G7038" s="6">
        <v>14850</v>
      </c>
      <c r="H7038" s="5">
        <f>D7038-F7038</f>
        <v>0</v>
      </c>
      <c r="I7038" s="6">
        <f>+I7037+G7038-H7038</f>
        <v>3619712.5309999976</v>
      </c>
      <c r="J7038" s="3" t="s">
        <v>2</v>
      </c>
      <c r="K7038" s="2"/>
      <c r="L7038" s="2"/>
      <c r="M7038" s="23"/>
      <c r="N7038" s="22"/>
      <c r="O7038" s="21"/>
    </row>
    <row r="7039" spans="1:15" x14ac:dyDescent="0.2">
      <c r="A7039" s="9">
        <v>44531</v>
      </c>
      <c r="B7039" s="7">
        <v>45240000011</v>
      </c>
      <c r="C7039" s="8" t="s">
        <v>3253</v>
      </c>
      <c r="D7039" s="6">
        <v>28600</v>
      </c>
      <c r="E7039" s="6"/>
      <c r="F7039" s="6">
        <f>E7039*0.05</f>
        <v>0</v>
      </c>
      <c r="G7039" s="6"/>
      <c r="H7039" s="5">
        <f>D7039-F7039</f>
        <v>28600</v>
      </c>
      <c r="I7039" s="6">
        <f>+I7038+G7039-H7039</f>
        <v>3591112.5309999976</v>
      </c>
      <c r="J7039" s="3" t="s">
        <v>4961</v>
      </c>
      <c r="K7039" s="2"/>
      <c r="L7039" s="2"/>
      <c r="M7039" s="41"/>
      <c r="N7039" s="40"/>
      <c r="O7039" s="39"/>
    </row>
    <row r="7040" spans="1:15" x14ac:dyDescent="0.2">
      <c r="A7040" s="9">
        <v>44531</v>
      </c>
      <c r="B7040" s="7">
        <v>14341089</v>
      </c>
      <c r="C7040" s="8" t="s">
        <v>4400</v>
      </c>
      <c r="D7040" s="6">
        <v>18500</v>
      </c>
      <c r="E7040" s="6"/>
      <c r="F7040" s="6">
        <f>E7040*0.05</f>
        <v>0</v>
      </c>
      <c r="G7040" s="6"/>
      <c r="H7040" s="5">
        <f>D7040-F7040</f>
        <v>18500</v>
      </c>
      <c r="I7040" s="6">
        <f>+I7039+G7040-H7040</f>
        <v>3572612.5309999976</v>
      </c>
      <c r="J7040" s="3" t="s">
        <v>4588</v>
      </c>
      <c r="K7040" s="2"/>
      <c r="L7040" s="2"/>
      <c r="M7040" s="41"/>
      <c r="N7040" s="40"/>
      <c r="O7040" s="39"/>
    </row>
    <row r="7041" spans="1:15" x14ac:dyDescent="0.2">
      <c r="A7041" s="9">
        <v>44532</v>
      </c>
      <c r="B7041" s="7">
        <v>3580070014</v>
      </c>
      <c r="C7041" s="8" t="s">
        <v>2</v>
      </c>
      <c r="D7041" s="6"/>
      <c r="E7041" s="6"/>
      <c r="F7041" s="6">
        <f>E7041*0.05</f>
        <v>0</v>
      </c>
      <c r="G7041" s="6">
        <v>1200</v>
      </c>
      <c r="H7041" s="5">
        <f>D7041-F7041</f>
        <v>0</v>
      </c>
      <c r="I7041" s="6">
        <f>+I7040+G7041-H7041</f>
        <v>3573812.5309999976</v>
      </c>
      <c r="J7041" s="3" t="s">
        <v>2</v>
      </c>
      <c r="K7041" s="2"/>
      <c r="L7041" s="2"/>
      <c r="M7041" s="41"/>
      <c r="N7041" s="40"/>
      <c r="O7041" s="39"/>
    </row>
    <row r="7042" spans="1:15" x14ac:dyDescent="0.2">
      <c r="A7042" s="9">
        <v>44533</v>
      </c>
      <c r="B7042" s="7">
        <v>2502391613</v>
      </c>
      <c r="C7042" s="8" t="s">
        <v>4432</v>
      </c>
      <c r="D7042" s="6"/>
      <c r="E7042" s="6"/>
      <c r="F7042" s="6">
        <f>E7042*0.05</f>
        <v>0</v>
      </c>
      <c r="G7042" s="6">
        <v>15000</v>
      </c>
      <c r="H7042" s="5">
        <f>D7042-F7042</f>
        <v>0</v>
      </c>
      <c r="I7042" s="6">
        <f>+I7041+G7042-H7042</f>
        <v>3588812.5309999976</v>
      </c>
      <c r="J7042" s="3" t="s">
        <v>2009</v>
      </c>
      <c r="K7042" s="2"/>
      <c r="L7042" s="2"/>
      <c r="M7042" s="41"/>
      <c r="N7042" s="40"/>
      <c r="O7042" s="39"/>
    </row>
    <row r="7043" spans="1:15" x14ac:dyDescent="0.2">
      <c r="A7043" s="9">
        <v>44533</v>
      </c>
      <c r="B7043" s="7">
        <v>14373970</v>
      </c>
      <c r="C7043" s="8" t="s">
        <v>3563</v>
      </c>
      <c r="D7043" s="6">
        <v>20060</v>
      </c>
      <c r="E7043" s="6">
        <v>17000</v>
      </c>
      <c r="F7043" s="6">
        <f>E7043*0.05</f>
        <v>850</v>
      </c>
      <c r="G7043" s="6"/>
      <c r="H7043" s="5">
        <f>D7043-F7043</f>
        <v>19210</v>
      </c>
      <c r="I7043" s="6">
        <f>+I7042+G7043-H7043</f>
        <v>3569602.5309999976</v>
      </c>
      <c r="J7043" s="3" t="s">
        <v>4960</v>
      </c>
      <c r="K7043" s="2"/>
      <c r="L7043" s="2"/>
      <c r="M7043" s="41"/>
      <c r="N7043" s="40"/>
      <c r="O7043" s="39"/>
    </row>
    <row r="7044" spans="1:15" x14ac:dyDescent="0.2">
      <c r="A7044" s="9">
        <v>44533</v>
      </c>
      <c r="B7044" s="7">
        <v>14375544</v>
      </c>
      <c r="C7044" s="8" t="s">
        <v>4959</v>
      </c>
      <c r="D7044" s="6">
        <v>38940</v>
      </c>
      <c r="E7044" s="6">
        <v>33000</v>
      </c>
      <c r="F7044" s="6">
        <f>E7044*0.05</f>
        <v>1650</v>
      </c>
      <c r="G7044" s="6"/>
      <c r="H7044" s="5">
        <f>D7044-F7044</f>
        <v>37290</v>
      </c>
      <c r="I7044" s="6">
        <f>+I7043+G7044-H7044</f>
        <v>3532312.5309999976</v>
      </c>
      <c r="J7044" s="3" t="s">
        <v>4291</v>
      </c>
      <c r="K7044" s="2"/>
      <c r="L7044" s="2"/>
      <c r="M7044" s="41" t="s">
        <v>4958</v>
      </c>
      <c r="N7044" s="40"/>
      <c r="O7044" s="39"/>
    </row>
    <row r="7045" spans="1:15" x14ac:dyDescent="0.2">
      <c r="A7045" s="9">
        <v>44533</v>
      </c>
      <c r="B7045" s="7">
        <v>14376410</v>
      </c>
      <c r="C7045" s="8" t="s">
        <v>4957</v>
      </c>
      <c r="D7045" s="6">
        <v>10000</v>
      </c>
      <c r="E7045" s="6"/>
      <c r="F7045" s="6">
        <f>E7045*0.05</f>
        <v>0</v>
      </c>
      <c r="G7045" s="6"/>
      <c r="H7045" s="5">
        <f>D7045-F7045</f>
        <v>10000</v>
      </c>
      <c r="I7045" s="6">
        <f>+I7044+G7045-H7045</f>
        <v>3522312.5309999976</v>
      </c>
      <c r="J7045" s="3" t="s">
        <v>4945</v>
      </c>
      <c r="K7045" s="2"/>
      <c r="L7045" s="2"/>
      <c r="M7045" s="41"/>
      <c r="N7045" s="40"/>
      <c r="O7045" s="39"/>
    </row>
    <row r="7046" spans="1:15" x14ac:dyDescent="0.2">
      <c r="A7046" s="9">
        <v>44533</v>
      </c>
      <c r="B7046" s="7">
        <v>14376512</v>
      </c>
      <c r="C7046" s="8" t="s">
        <v>4956</v>
      </c>
      <c r="D7046" s="6">
        <v>2500</v>
      </c>
      <c r="E7046" s="6"/>
      <c r="F7046" s="6">
        <f>E7046*0.05</f>
        <v>0</v>
      </c>
      <c r="G7046" s="6"/>
      <c r="H7046" s="5">
        <f>D7046-F7046</f>
        <v>2500</v>
      </c>
      <c r="I7046" s="6">
        <f>+I7045+G7046-H7046</f>
        <v>3519812.5309999976</v>
      </c>
      <c r="J7046" s="3" t="s">
        <v>4945</v>
      </c>
      <c r="K7046" s="2"/>
      <c r="L7046" s="2"/>
      <c r="M7046" s="41"/>
      <c r="N7046" s="40"/>
      <c r="O7046" s="39"/>
    </row>
    <row r="7047" spans="1:15" x14ac:dyDescent="0.2">
      <c r="A7047" s="9">
        <v>44533</v>
      </c>
      <c r="B7047" s="7">
        <v>10184</v>
      </c>
      <c r="C7047" s="8" t="s">
        <v>4618</v>
      </c>
      <c r="D7047" s="6">
        <v>1800</v>
      </c>
      <c r="E7047" s="6"/>
      <c r="F7047" s="6">
        <f>E7047*0.05</f>
        <v>0</v>
      </c>
      <c r="G7047" s="6"/>
      <c r="H7047" s="31">
        <f>D7047-F7047</f>
        <v>1800</v>
      </c>
      <c r="I7047" s="6">
        <f>+I7046+G7047-H7047</f>
        <v>3518012.5309999976</v>
      </c>
      <c r="J7047" s="3" t="s">
        <v>4955</v>
      </c>
      <c r="K7047" s="2"/>
      <c r="L7047" s="2"/>
      <c r="M7047" s="23" t="s">
        <v>4954</v>
      </c>
      <c r="N7047" s="22"/>
      <c r="O7047" s="21"/>
    </row>
    <row r="7048" spans="1:15" x14ac:dyDescent="0.2">
      <c r="A7048" s="9">
        <v>44533</v>
      </c>
      <c r="B7048" s="7">
        <v>10185</v>
      </c>
      <c r="C7048" s="8" t="s">
        <v>4953</v>
      </c>
      <c r="D7048" s="6">
        <v>1100</v>
      </c>
      <c r="E7048" s="6"/>
      <c r="F7048" s="6">
        <f>E7048*0.05</f>
        <v>0</v>
      </c>
      <c r="G7048" s="6"/>
      <c r="H7048" s="31">
        <f>D7048-F7048</f>
        <v>1100</v>
      </c>
      <c r="I7048" s="6">
        <f>+I7047+G7048-H7048</f>
        <v>3516912.5309999976</v>
      </c>
      <c r="J7048" s="3" t="s">
        <v>4952</v>
      </c>
      <c r="K7048" s="2"/>
      <c r="L7048" s="2"/>
      <c r="M7048" s="23"/>
      <c r="N7048" s="22"/>
      <c r="O7048" s="21"/>
    </row>
    <row r="7049" spans="1:15" x14ac:dyDescent="0.2">
      <c r="A7049" s="9">
        <v>44533</v>
      </c>
      <c r="B7049" s="7">
        <v>10186</v>
      </c>
      <c r="C7049" s="8" t="s">
        <v>4865</v>
      </c>
      <c r="D7049" s="6">
        <v>1350</v>
      </c>
      <c r="E7049" s="6"/>
      <c r="F7049" s="6">
        <f>E7049*0.05</f>
        <v>0</v>
      </c>
      <c r="G7049" s="6"/>
      <c r="H7049" s="31">
        <f>D7049-F7049</f>
        <v>1350</v>
      </c>
      <c r="I7049" s="6">
        <f>+I7048+G7049-H7049</f>
        <v>3515562.5309999976</v>
      </c>
      <c r="J7049" s="3" t="s">
        <v>4952</v>
      </c>
      <c r="K7049" s="2"/>
      <c r="L7049" s="2"/>
      <c r="M7049" s="23"/>
      <c r="N7049" s="22"/>
      <c r="O7049" s="21"/>
    </row>
    <row r="7050" spans="1:15" x14ac:dyDescent="0.2">
      <c r="A7050" s="9">
        <v>44533</v>
      </c>
      <c r="B7050" s="7">
        <v>10187</v>
      </c>
      <c r="C7050" s="8" t="s">
        <v>126</v>
      </c>
      <c r="D7050" s="6">
        <v>10745</v>
      </c>
      <c r="E7050" s="6">
        <v>10745</v>
      </c>
      <c r="F7050" s="6">
        <v>537.25</v>
      </c>
      <c r="G7050" s="6"/>
      <c r="H7050" s="31">
        <f>D7050-F7050</f>
        <v>10207.75</v>
      </c>
      <c r="I7050" s="6">
        <f>+I7049+G7050-H7050</f>
        <v>3505354.7809999976</v>
      </c>
      <c r="J7050" s="3" t="s">
        <v>3676</v>
      </c>
      <c r="K7050" s="2"/>
      <c r="L7050" s="2"/>
      <c r="M7050" s="23" t="s">
        <v>4951</v>
      </c>
      <c r="N7050" s="22"/>
      <c r="O7050" s="21"/>
    </row>
    <row r="7051" spans="1:15" x14ac:dyDescent="0.2">
      <c r="A7051" s="9">
        <v>44533</v>
      </c>
      <c r="B7051" s="7">
        <v>14378823</v>
      </c>
      <c r="C7051" s="8" t="s">
        <v>4444</v>
      </c>
      <c r="D7051" s="6">
        <v>165874</v>
      </c>
      <c r="E7051" s="6">
        <v>165874</v>
      </c>
      <c r="F7051" s="6">
        <v>8293.7000000000007</v>
      </c>
      <c r="G7051" s="6"/>
      <c r="H7051" s="5">
        <f>D7051-F7051</f>
        <v>157580.29999999999</v>
      </c>
      <c r="I7051" s="6">
        <f>+I7050+G7051-H7051</f>
        <v>3347774.4809999978</v>
      </c>
      <c r="J7051" s="3" t="s">
        <v>1728</v>
      </c>
      <c r="K7051" s="2"/>
      <c r="L7051" s="2"/>
      <c r="M7051" s="23" t="s">
        <v>4950</v>
      </c>
      <c r="N7051" s="22"/>
      <c r="O7051" s="21"/>
    </row>
    <row r="7052" spans="1:15" x14ac:dyDescent="0.2">
      <c r="A7052" s="9">
        <v>44533</v>
      </c>
      <c r="B7052" s="7">
        <v>14379400</v>
      </c>
      <c r="C7052" s="8" t="s">
        <v>4527</v>
      </c>
      <c r="D7052" s="6">
        <v>84700</v>
      </c>
      <c r="E7052" s="6">
        <v>71779.66</v>
      </c>
      <c r="F7052" s="6">
        <v>3588.98</v>
      </c>
      <c r="G7052" s="6"/>
      <c r="H7052" s="5">
        <f>D7052-F7052</f>
        <v>81111.02</v>
      </c>
      <c r="I7052" s="6">
        <f>+I7051+G7052-H7052</f>
        <v>3266663.4609999978</v>
      </c>
      <c r="J7052" s="3" t="s">
        <v>4949</v>
      </c>
      <c r="K7052" s="2"/>
      <c r="L7052" s="2"/>
      <c r="M7052" s="23" t="s">
        <v>4948</v>
      </c>
      <c r="N7052" s="22"/>
      <c r="O7052" s="21"/>
    </row>
    <row r="7053" spans="1:15" x14ac:dyDescent="0.2">
      <c r="A7053" s="9">
        <v>44536</v>
      </c>
      <c r="B7053" s="7">
        <v>3580030435</v>
      </c>
      <c r="C7053" s="8" t="s">
        <v>2</v>
      </c>
      <c r="D7053" s="6"/>
      <c r="E7053" s="6"/>
      <c r="F7053" s="6">
        <f>E7053*0.05</f>
        <v>0</v>
      </c>
      <c r="G7053" s="6">
        <v>14100</v>
      </c>
      <c r="H7053" s="5">
        <f>D7053-F7053</f>
        <v>0</v>
      </c>
      <c r="I7053" s="6">
        <f>+I7052+G7053-H7053</f>
        <v>3280763.4609999978</v>
      </c>
      <c r="J7053" s="3" t="s">
        <v>2</v>
      </c>
      <c r="K7053" s="2"/>
      <c r="L7053" s="2"/>
      <c r="M7053" s="23"/>
      <c r="N7053" s="22"/>
      <c r="O7053" s="21"/>
    </row>
    <row r="7054" spans="1:15" x14ac:dyDescent="0.2">
      <c r="A7054" s="9">
        <v>44536</v>
      </c>
      <c r="B7054" s="7">
        <v>14406212</v>
      </c>
      <c r="C7054" s="8" t="s">
        <v>4700</v>
      </c>
      <c r="D7054" s="6">
        <v>129065.99</v>
      </c>
      <c r="E7054" s="6"/>
      <c r="F7054" s="6">
        <f>E7054*0.05</f>
        <v>0</v>
      </c>
      <c r="G7054" s="6"/>
      <c r="H7054" s="5">
        <f>D7054-F7054</f>
        <v>129065.99</v>
      </c>
      <c r="I7054" s="6">
        <f>+I7053+G7054-H7054</f>
        <v>3151697.4709999976</v>
      </c>
      <c r="J7054" s="3" t="s">
        <v>4947</v>
      </c>
      <c r="K7054" s="2"/>
      <c r="L7054" s="2"/>
      <c r="M7054" s="23"/>
      <c r="N7054" s="22"/>
      <c r="O7054" s="21"/>
    </row>
    <row r="7055" spans="1:15" x14ac:dyDescent="0.2">
      <c r="A7055" s="9">
        <v>44537</v>
      </c>
      <c r="B7055" s="7">
        <v>14416385</v>
      </c>
      <c r="C7055" s="8" t="s">
        <v>4946</v>
      </c>
      <c r="D7055" s="6">
        <v>20000</v>
      </c>
      <c r="E7055" s="6"/>
      <c r="F7055" s="6">
        <f>E7055*0.05</f>
        <v>0</v>
      </c>
      <c r="G7055" s="6"/>
      <c r="H7055" s="5">
        <f>D7055-F7055</f>
        <v>20000</v>
      </c>
      <c r="I7055" s="6">
        <f>+I7054+G7055-H7055</f>
        <v>3131697.4709999976</v>
      </c>
      <c r="J7055" s="3" t="s">
        <v>4945</v>
      </c>
      <c r="K7055" s="2"/>
      <c r="L7055" s="2"/>
      <c r="M7055" s="23"/>
      <c r="N7055" s="22"/>
      <c r="O7055" s="21"/>
    </row>
    <row r="7056" spans="1:15" x14ac:dyDescent="0.2">
      <c r="A7056" s="9">
        <v>44537</v>
      </c>
      <c r="B7056" s="7">
        <v>3580060062</v>
      </c>
      <c r="C7056" s="8" t="s">
        <v>2</v>
      </c>
      <c r="D7056" s="6"/>
      <c r="E7056" s="6"/>
      <c r="F7056" s="6">
        <f>E7056*0.05</f>
        <v>0</v>
      </c>
      <c r="G7056" s="6">
        <v>800</v>
      </c>
      <c r="H7056" s="5">
        <f>D7056-F7056</f>
        <v>0</v>
      </c>
      <c r="I7056" s="6">
        <f>+I7055+G7056-H7056</f>
        <v>3132497.4709999976</v>
      </c>
      <c r="J7056" s="3" t="s">
        <v>2</v>
      </c>
      <c r="K7056" s="2"/>
      <c r="L7056" s="2"/>
      <c r="M7056" s="23"/>
      <c r="N7056" s="22"/>
      <c r="O7056" s="21"/>
    </row>
    <row r="7057" spans="1:15" x14ac:dyDescent="0.2">
      <c r="A7057" s="9">
        <v>44538</v>
      </c>
      <c r="B7057" s="7">
        <v>3580070214</v>
      </c>
      <c r="C7057" s="8" t="s">
        <v>2</v>
      </c>
      <c r="D7057" s="6"/>
      <c r="E7057" s="6"/>
      <c r="F7057" s="6">
        <f>E7057*0.05</f>
        <v>0</v>
      </c>
      <c r="G7057" s="6">
        <v>3050</v>
      </c>
      <c r="H7057" s="5">
        <f>D7057-F7057</f>
        <v>0</v>
      </c>
      <c r="I7057" s="6">
        <f>+I7056+G7057-H7057</f>
        <v>3135547.4709999976</v>
      </c>
      <c r="J7057" s="3" t="s">
        <v>2</v>
      </c>
      <c r="K7057" s="2"/>
      <c r="L7057" s="2"/>
      <c r="M7057" s="23"/>
      <c r="N7057" s="22"/>
      <c r="O7057" s="21"/>
    </row>
    <row r="7058" spans="1:15" x14ac:dyDescent="0.2">
      <c r="A7058" s="9">
        <v>44538</v>
      </c>
      <c r="B7058" s="7">
        <v>14440256</v>
      </c>
      <c r="C7058" s="8" t="s">
        <v>4306</v>
      </c>
      <c r="D7058" s="6">
        <v>66788</v>
      </c>
      <c r="E7058" s="6">
        <v>56600</v>
      </c>
      <c r="F7058" s="6">
        <v>2830</v>
      </c>
      <c r="G7058" s="6"/>
      <c r="H7058" s="5">
        <f>D7058-F7058</f>
        <v>63958</v>
      </c>
      <c r="I7058" s="6">
        <f>+I7057+G7058-H7058</f>
        <v>3071589.4709999976</v>
      </c>
      <c r="J7058" s="3" t="s">
        <v>4436</v>
      </c>
      <c r="K7058" s="2"/>
      <c r="L7058" s="2"/>
      <c r="M7058" s="23" t="s">
        <v>4944</v>
      </c>
      <c r="N7058" s="22"/>
      <c r="O7058" s="21"/>
    </row>
    <row r="7059" spans="1:15" x14ac:dyDescent="0.2">
      <c r="A7059" s="9">
        <v>44539</v>
      </c>
      <c r="B7059" s="7">
        <v>3580040061</v>
      </c>
      <c r="C7059" s="8" t="s">
        <v>2</v>
      </c>
      <c r="D7059" s="6"/>
      <c r="E7059" s="6"/>
      <c r="F7059" s="6">
        <f>E7059*0.05</f>
        <v>0</v>
      </c>
      <c r="G7059" s="6">
        <v>11250</v>
      </c>
      <c r="H7059" s="5">
        <f>D7059-F7059</f>
        <v>0</v>
      </c>
      <c r="I7059" s="6">
        <f>+I7058+G7059-H7059</f>
        <v>3082839.4709999976</v>
      </c>
      <c r="J7059" s="3" t="s">
        <v>2</v>
      </c>
      <c r="K7059" s="2"/>
      <c r="L7059" s="2"/>
      <c r="M7059" s="23"/>
      <c r="N7059" s="22"/>
      <c r="O7059" s="21"/>
    </row>
    <row r="7060" spans="1:15" x14ac:dyDescent="0.2">
      <c r="A7060" s="9">
        <v>44540</v>
      </c>
      <c r="B7060" s="7">
        <v>3580100068</v>
      </c>
      <c r="C7060" s="8" t="s">
        <v>2</v>
      </c>
      <c r="D7060" s="6"/>
      <c r="E7060" s="6"/>
      <c r="F7060" s="6">
        <f>E7060*0.05</f>
        <v>0</v>
      </c>
      <c r="G7060" s="6">
        <v>9700</v>
      </c>
      <c r="H7060" s="5">
        <f>D7060-F7060</f>
        <v>0</v>
      </c>
      <c r="I7060" s="6">
        <f>+I7059+G7060-H7060</f>
        <v>3092539.4709999976</v>
      </c>
      <c r="J7060" s="3" t="s">
        <v>2</v>
      </c>
      <c r="K7060" s="2"/>
      <c r="L7060" s="2"/>
      <c r="M7060" s="23"/>
      <c r="N7060" s="22"/>
      <c r="O7060" s="21"/>
    </row>
    <row r="7061" spans="1:15" x14ac:dyDescent="0.2">
      <c r="A7061" s="9">
        <v>44540</v>
      </c>
      <c r="B7061" s="7">
        <v>4524000082</v>
      </c>
      <c r="C7061" s="8" t="s">
        <v>4630</v>
      </c>
      <c r="D7061" s="6"/>
      <c r="E7061" s="6"/>
      <c r="F7061" s="6">
        <f>E7061*0.05</f>
        <v>0</v>
      </c>
      <c r="G7061" s="6">
        <v>130554.45</v>
      </c>
      <c r="H7061" s="5">
        <f>D7061-F7061</f>
        <v>0</v>
      </c>
      <c r="I7061" s="6">
        <f>+I7060+G7061-H7061</f>
        <v>3223093.9209999978</v>
      </c>
      <c r="J7061" s="3" t="s">
        <v>4943</v>
      </c>
      <c r="K7061" s="2"/>
      <c r="L7061" s="2"/>
      <c r="M7061" s="23"/>
      <c r="N7061" s="22"/>
      <c r="O7061" s="21"/>
    </row>
    <row r="7062" spans="1:15" x14ac:dyDescent="0.2">
      <c r="A7062" s="9">
        <v>44540</v>
      </c>
      <c r="B7062" s="7">
        <v>14479040</v>
      </c>
      <c r="C7062" s="8" t="s">
        <v>4942</v>
      </c>
      <c r="D7062" s="6">
        <v>138322.79</v>
      </c>
      <c r="E7062" s="6">
        <v>117222.7</v>
      </c>
      <c r="F7062" s="6">
        <v>5861.14</v>
      </c>
      <c r="G7062" s="6"/>
      <c r="H7062" s="5">
        <v>132461.66</v>
      </c>
      <c r="I7062" s="6">
        <f>+I7061+G7062-H7062</f>
        <v>3090632.2609999976</v>
      </c>
      <c r="J7062" s="3" t="s">
        <v>4941</v>
      </c>
      <c r="K7062" s="2"/>
      <c r="L7062" s="2"/>
      <c r="M7062" s="23" t="s">
        <v>4940</v>
      </c>
      <c r="N7062" s="22"/>
      <c r="O7062" s="21"/>
    </row>
    <row r="7063" spans="1:15" x14ac:dyDescent="0.2">
      <c r="A7063" s="9">
        <v>44543</v>
      </c>
      <c r="B7063" s="7">
        <v>3580010270</v>
      </c>
      <c r="C7063" s="8" t="s">
        <v>4630</v>
      </c>
      <c r="D7063" s="6"/>
      <c r="E7063" s="6"/>
      <c r="F7063" s="6">
        <f>E7063*0.05</f>
        <v>0</v>
      </c>
      <c r="G7063" s="6">
        <v>350</v>
      </c>
      <c r="H7063" s="5">
        <f>D7063-F7063</f>
        <v>0</v>
      </c>
      <c r="I7063" s="6">
        <f>+I7062+G7063-H7063</f>
        <v>3090982.2609999976</v>
      </c>
      <c r="J7063" s="3" t="s">
        <v>2</v>
      </c>
      <c r="K7063" s="2"/>
      <c r="L7063" s="2"/>
      <c r="M7063" s="23"/>
      <c r="N7063" s="22"/>
      <c r="O7063" s="21"/>
    </row>
    <row r="7064" spans="1:15" x14ac:dyDescent="0.2">
      <c r="A7064" s="9">
        <v>44543</v>
      </c>
      <c r="B7064" s="7">
        <v>14507899</v>
      </c>
      <c r="C7064" s="8" t="s">
        <v>43</v>
      </c>
      <c r="D7064" s="6">
        <v>184611.76</v>
      </c>
      <c r="E7064" s="6">
        <v>166355.35</v>
      </c>
      <c r="F7064" s="6">
        <v>8317.77</v>
      </c>
      <c r="G7064" s="6"/>
      <c r="H7064" s="5">
        <f>D7064-F7064</f>
        <v>176293.99000000002</v>
      </c>
      <c r="I7064" s="6">
        <f>+I7063+G7064-H7064</f>
        <v>2914688.2709999974</v>
      </c>
      <c r="J7064" s="3" t="s">
        <v>3684</v>
      </c>
      <c r="K7064" s="2"/>
      <c r="L7064" s="2"/>
      <c r="M7064" s="23" t="s">
        <v>4939</v>
      </c>
      <c r="N7064" s="22"/>
      <c r="O7064" s="21"/>
    </row>
    <row r="7065" spans="1:15" x14ac:dyDescent="0.2">
      <c r="A7065" s="9">
        <v>44543</v>
      </c>
      <c r="B7065" s="7">
        <v>14508068</v>
      </c>
      <c r="C7065" s="8" t="s">
        <v>4938</v>
      </c>
      <c r="D7065" s="6">
        <v>6700</v>
      </c>
      <c r="E7065" s="6">
        <v>6700</v>
      </c>
      <c r="F7065" s="6">
        <v>670</v>
      </c>
      <c r="G7065" s="6"/>
      <c r="H7065" s="5">
        <f>D7065-F7065</f>
        <v>6030</v>
      </c>
      <c r="I7065" s="6">
        <f>+I7064+G7065-H7065</f>
        <v>2908658.2709999974</v>
      </c>
      <c r="J7065" s="3" t="s">
        <v>4937</v>
      </c>
      <c r="K7065" s="2"/>
      <c r="L7065" s="2"/>
      <c r="M7065" s="23" t="s">
        <v>4936</v>
      </c>
      <c r="N7065" s="22"/>
      <c r="O7065" s="21"/>
    </row>
    <row r="7066" spans="1:15" x14ac:dyDescent="0.2">
      <c r="A7066" s="9">
        <v>44543</v>
      </c>
      <c r="B7066" s="7">
        <v>14508201</v>
      </c>
      <c r="C7066" s="8" t="s">
        <v>4935</v>
      </c>
      <c r="D7066" s="6">
        <v>4345</v>
      </c>
      <c r="E7066" s="6">
        <v>4345</v>
      </c>
      <c r="F7066" s="6">
        <v>434.5</v>
      </c>
      <c r="G7066" s="6"/>
      <c r="H7066" s="5">
        <f>D7066-F7066</f>
        <v>3910.5</v>
      </c>
      <c r="I7066" s="6">
        <f>+I7065+G7066-H7066</f>
        <v>2904747.7709999974</v>
      </c>
      <c r="J7066" s="3" t="s">
        <v>4934</v>
      </c>
      <c r="K7066" s="2"/>
      <c r="L7066" s="2"/>
      <c r="M7066" s="23" t="s">
        <v>4933</v>
      </c>
      <c r="N7066" s="22"/>
      <c r="O7066" s="21"/>
    </row>
    <row r="7067" spans="1:15" x14ac:dyDescent="0.2">
      <c r="A7067" s="9">
        <v>44544</v>
      </c>
      <c r="B7067" s="7">
        <v>14519688</v>
      </c>
      <c r="C7067" s="8" t="s">
        <v>4036</v>
      </c>
      <c r="D7067" s="6">
        <v>8985</v>
      </c>
      <c r="E7067" s="6">
        <v>7614.41</v>
      </c>
      <c r="F7067" s="6">
        <v>380.72</v>
      </c>
      <c r="G7067" s="6"/>
      <c r="H7067" s="5">
        <f>D7067-F7067</f>
        <v>8604.2800000000007</v>
      </c>
      <c r="I7067" s="6">
        <f>+I7066+G7067-H7067</f>
        <v>2896143.4909999976</v>
      </c>
      <c r="J7067" s="3" t="s">
        <v>4932</v>
      </c>
      <c r="K7067" s="2"/>
      <c r="L7067" s="2"/>
      <c r="M7067" s="23"/>
      <c r="N7067" s="22"/>
      <c r="O7067" s="21"/>
    </row>
    <row r="7068" spans="1:15" x14ac:dyDescent="0.2">
      <c r="A7068" s="9">
        <v>44544</v>
      </c>
      <c r="B7068" s="7">
        <v>3580040053</v>
      </c>
      <c r="C7068" s="8" t="s">
        <v>2</v>
      </c>
      <c r="D7068" s="6"/>
      <c r="E7068" s="6"/>
      <c r="F7068" s="6">
        <f>E7068*0.05</f>
        <v>0</v>
      </c>
      <c r="G7068" s="6">
        <v>1400</v>
      </c>
      <c r="H7068" s="5">
        <f>D7068-F7068</f>
        <v>0</v>
      </c>
      <c r="I7068" s="6">
        <f>+I7067+G7068-H7068</f>
        <v>2897543.4909999976</v>
      </c>
      <c r="J7068" s="3" t="s">
        <v>2</v>
      </c>
      <c r="K7068" s="2"/>
      <c r="L7068" s="2"/>
      <c r="M7068" s="23"/>
      <c r="N7068" s="22"/>
      <c r="O7068" s="21"/>
    </row>
    <row r="7069" spans="1:15" x14ac:dyDescent="0.2">
      <c r="A7069" s="9">
        <v>44544</v>
      </c>
      <c r="B7069" s="7">
        <v>14526650</v>
      </c>
      <c r="C7069" s="8" t="s">
        <v>3719</v>
      </c>
      <c r="D7069" s="6">
        <v>3440</v>
      </c>
      <c r="E7069" s="6"/>
      <c r="F7069" s="6">
        <f>E7069*0.05</f>
        <v>0</v>
      </c>
      <c r="G7069" s="6"/>
      <c r="H7069" s="5">
        <f>D7069-F7069</f>
        <v>3440</v>
      </c>
      <c r="I7069" s="6">
        <f>+I7068+G7069-H7069</f>
        <v>2894103.4909999976</v>
      </c>
      <c r="J7069" s="3" t="s">
        <v>4931</v>
      </c>
      <c r="K7069" s="2"/>
      <c r="L7069" s="2"/>
      <c r="M7069" s="23"/>
      <c r="N7069" s="22"/>
      <c r="O7069" s="21"/>
    </row>
    <row r="7070" spans="1:15" x14ac:dyDescent="0.2">
      <c r="A7070" s="9">
        <v>44545</v>
      </c>
      <c r="B7070" s="7">
        <v>14539336</v>
      </c>
      <c r="C7070" s="8" t="s">
        <v>3013</v>
      </c>
      <c r="D7070" s="6">
        <v>36437.599999999999</v>
      </c>
      <c r="E7070" s="6">
        <v>36437.599999999999</v>
      </c>
      <c r="F7070" s="6">
        <v>1821.88</v>
      </c>
      <c r="G7070" s="6"/>
      <c r="H7070" s="5">
        <f>D7070-F7070</f>
        <v>34615.72</v>
      </c>
      <c r="I7070" s="6">
        <f>+I7069+G7070-H7070</f>
        <v>2859487.7709999974</v>
      </c>
      <c r="J7070" s="3" t="s">
        <v>1555</v>
      </c>
      <c r="K7070" s="2"/>
      <c r="L7070" s="2"/>
      <c r="M7070" s="23" t="s">
        <v>4930</v>
      </c>
      <c r="N7070" s="22"/>
      <c r="O7070" s="21"/>
    </row>
    <row r="7071" spans="1:15" x14ac:dyDescent="0.2">
      <c r="A7071" s="9">
        <v>44545</v>
      </c>
      <c r="B7071" s="7">
        <v>3580080059</v>
      </c>
      <c r="C7071" s="8" t="s">
        <v>2</v>
      </c>
      <c r="D7071" s="6"/>
      <c r="E7071" s="6"/>
      <c r="F7071" s="6">
        <f>E7071*0.05</f>
        <v>0</v>
      </c>
      <c r="G7071" s="6">
        <v>9800</v>
      </c>
      <c r="H7071" s="5">
        <f>D7071-F7071</f>
        <v>0</v>
      </c>
      <c r="I7071" s="6">
        <f>+I7070+G7071-H7071</f>
        <v>2869287.7709999974</v>
      </c>
      <c r="J7071" s="3" t="s">
        <v>2</v>
      </c>
      <c r="K7071" s="2"/>
      <c r="L7071" s="2"/>
      <c r="M7071" s="23"/>
      <c r="N7071" s="22"/>
      <c r="O7071" s="21"/>
    </row>
    <row r="7072" spans="1:15" x14ac:dyDescent="0.2">
      <c r="A7072" s="9">
        <v>44546</v>
      </c>
      <c r="B7072" s="7">
        <v>3580010011</v>
      </c>
      <c r="C7072" s="8" t="s">
        <v>2</v>
      </c>
      <c r="D7072" s="6"/>
      <c r="E7072" s="6"/>
      <c r="F7072" s="6">
        <f>E7072*0.05</f>
        <v>0</v>
      </c>
      <c r="G7072" s="6">
        <v>9400</v>
      </c>
      <c r="H7072" s="5">
        <f>D7072-F7072</f>
        <v>0</v>
      </c>
      <c r="I7072" s="6">
        <f>+I7071+G7072-H7072</f>
        <v>2878687.7709999974</v>
      </c>
      <c r="J7072" s="3" t="s">
        <v>2</v>
      </c>
      <c r="K7072" s="2"/>
      <c r="L7072" s="2"/>
      <c r="M7072" s="23"/>
      <c r="N7072" s="22"/>
      <c r="O7072" s="21"/>
    </row>
    <row r="7073" spans="1:15" x14ac:dyDescent="0.2">
      <c r="A7073" s="9">
        <v>44546</v>
      </c>
      <c r="B7073" s="7">
        <v>14572095</v>
      </c>
      <c r="C7073" s="8" t="s">
        <v>267</v>
      </c>
      <c r="D7073" s="6">
        <v>26060</v>
      </c>
      <c r="E7073" s="6">
        <v>22084.76</v>
      </c>
      <c r="F7073" s="6">
        <v>1104.24</v>
      </c>
      <c r="G7073" s="6"/>
      <c r="H7073" s="5">
        <f>D7073-F7073</f>
        <v>24955.759999999998</v>
      </c>
      <c r="I7073" s="6">
        <f>+I7072+G7073-H7073</f>
        <v>2853732.0109999976</v>
      </c>
      <c r="J7073" s="3" t="s">
        <v>3848</v>
      </c>
      <c r="K7073" s="2"/>
      <c r="L7073" s="2"/>
      <c r="M7073" s="23" t="s">
        <v>4929</v>
      </c>
      <c r="N7073" s="22"/>
      <c r="O7073" s="21"/>
    </row>
    <row r="7074" spans="1:15" x14ac:dyDescent="0.2">
      <c r="A7074" s="9">
        <v>44547</v>
      </c>
      <c r="B7074" s="7">
        <v>14597319</v>
      </c>
      <c r="C7074" s="8" t="s">
        <v>4527</v>
      </c>
      <c r="D7074" s="6">
        <v>100690</v>
      </c>
      <c r="E7074" s="6">
        <v>85330.51</v>
      </c>
      <c r="F7074" s="6">
        <v>4266.53</v>
      </c>
      <c r="G7074" s="6"/>
      <c r="H7074" s="5">
        <f>D7074-F7074</f>
        <v>96423.47</v>
      </c>
      <c r="I7074" s="6">
        <f>+I7073+G7074-H7074</f>
        <v>2757308.5409999974</v>
      </c>
      <c r="J7074" s="3" t="s">
        <v>4928</v>
      </c>
      <c r="K7074" s="2"/>
      <c r="L7074" s="2"/>
      <c r="M7074" s="23"/>
      <c r="N7074" s="22"/>
      <c r="O7074" s="21"/>
    </row>
    <row r="7075" spans="1:15" x14ac:dyDescent="0.2">
      <c r="A7075" s="9">
        <v>44547</v>
      </c>
      <c r="B7075" s="7">
        <v>4524000013</v>
      </c>
      <c r="C7075" s="8" t="s">
        <v>4925</v>
      </c>
      <c r="D7075" s="6">
        <v>110134.08</v>
      </c>
      <c r="E7075" s="6"/>
      <c r="F7075" s="6">
        <f>E7075*0.05</f>
        <v>0</v>
      </c>
      <c r="G7075" s="6"/>
      <c r="H7075" s="5">
        <f>D7075-F7075</f>
        <v>110134.08</v>
      </c>
      <c r="I7075" s="6">
        <f>+I7074+G7075-H7075</f>
        <v>2647174.4609999973</v>
      </c>
      <c r="J7075" s="3" t="s">
        <v>4925</v>
      </c>
      <c r="K7075" s="2"/>
      <c r="L7075" s="2"/>
      <c r="M7075" s="23"/>
      <c r="N7075" s="22"/>
      <c r="O7075" s="21"/>
    </row>
    <row r="7076" spans="1:15" x14ac:dyDescent="0.2">
      <c r="A7076" s="9">
        <v>44547</v>
      </c>
      <c r="B7076" s="7">
        <v>14603606</v>
      </c>
      <c r="C7076" s="8" t="s">
        <v>4477</v>
      </c>
      <c r="D7076" s="6">
        <v>60180</v>
      </c>
      <c r="E7076" s="6">
        <v>51000</v>
      </c>
      <c r="F7076" s="6">
        <f>E7076*0.05</f>
        <v>2550</v>
      </c>
      <c r="G7076" s="6"/>
      <c r="H7076" s="5">
        <f>D7076-F7076</f>
        <v>57630</v>
      </c>
      <c r="I7076" s="6">
        <f>+I7075+G7076-H7076</f>
        <v>2589544.4609999973</v>
      </c>
      <c r="J7076" s="3" t="s">
        <v>4476</v>
      </c>
      <c r="K7076" s="2"/>
      <c r="L7076" s="2"/>
      <c r="M7076" s="23" t="s">
        <v>4927</v>
      </c>
      <c r="N7076" s="22"/>
      <c r="O7076" s="21"/>
    </row>
    <row r="7077" spans="1:15" x14ac:dyDescent="0.2">
      <c r="A7077" s="9">
        <v>44547</v>
      </c>
      <c r="B7077" s="7">
        <v>14604418</v>
      </c>
      <c r="C7077" s="8" t="s">
        <v>4926</v>
      </c>
      <c r="D7077" s="6">
        <v>3750</v>
      </c>
      <c r="E7077" s="6"/>
      <c r="F7077" s="6">
        <f>E7077*0.05</f>
        <v>0</v>
      </c>
      <c r="G7077" s="6"/>
      <c r="H7077" s="5">
        <f>D7077-F7077</f>
        <v>3750</v>
      </c>
      <c r="I7077" s="6">
        <f>+I7076+G7077-H7077</f>
        <v>2585794.4609999973</v>
      </c>
      <c r="J7077" s="3" t="s">
        <v>4925</v>
      </c>
      <c r="K7077" s="2"/>
      <c r="L7077" s="2"/>
      <c r="M7077" s="23"/>
      <c r="N7077" s="22"/>
      <c r="O7077" s="21"/>
    </row>
    <row r="7078" spans="1:15" x14ac:dyDescent="0.2">
      <c r="A7078" s="9">
        <v>44550</v>
      </c>
      <c r="B7078" s="7">
        <v>3580010153</v>
      </c>
      <c r="C7078" s="8" t="s">
        <v>2</v>
      </c>
      <c r="D7078" s="6"/>
      <c r="E7078" s="6"/>
      <c r="F7078" s="6">
        <f>E7078*0.05</f>
        <v>0</v>
      </c>
      <c r="G7078" s="6">
        <v>6600</v>
      </c>
      <c r="H7078" s="5">
        <f>D7078-F7078</f>
        <v>0</v>
      </c>
      <c r="I7078" s="6">
        <f>+I7077+G7078-H7078</f>
        <v>2592394.4609999973</v>
      </c>
      <c r="J7078" s="3" t="s">
        <v>2</v>
      </c>
      <c r="K7078" s="2"/>
      <c r="L7078" s="2"/>
      <c r="M7078" s="23"/>
      <c r="N7078" s="22"/>
      <c r="O7078" s="21"/>
    </row>
    <row r="7079" spans="1:15" x14ac:dyDescent="0.2">
      <c r="A7079" s="9">
        <v>44550</v>
      </c>
      <c r="B7079" s="7">
        <v>3580070199</v>
      </c>
      <c r="C7079" s="8" t="s">
        <v>2</v>
      </c>
      <c r="D7079" s="6"/>
      <c r="E7079" s="6"/>
      <c r="F7079" s="6">
        <f>E7079*0.05</f>
        <v>0</v>
      </c>
      <c r="G7079" s="6">
        <v>5250</v>
      </c>
      <c r="H7079" s="5">
        <f>D7079-F7079</f>
        <v>0</v>
      </c>
      <c r="I7079" s="6">
        <f>+I7078+G7079-H7079</f>
        <v>2597644.4609999973</v>
      </c>
      <c r="J7079" s="3" t="s">
        <v>2</v>
      </c>
      <c r="K7079" s="2"/>
      <c r="L7079" s="2"/>
      <c r="M7079" s="23"/>
      <c r="N7079" s="22"/>
      <c r="O7079" s="21"/>
    </row>
    <row r="7080" spans="1:15" x14ac:dyDescent="0.2">
      <c r="A7080" s="9">
        <v>44551</v>
      </c>
      <c r="B7080" s="7">
        <v>10188</v>
      </c>
      <c r="C7080" s="8" t="s">
        <v>4719</v>
      </c>
      <c r="D7080" s="6">
        <v>12916.66</v>
      </c>
      <c r="E7080" s="6"/>
      <c r="F7080" s="6">
        <f>E7080*0.05</f>
        <v>0</v>
      </c>
      <c r="G7080" s="6"/>
      <c r="H7080" s="31">
        <f>D7080-F7080</f>
        <v>12916.66</v>
      </c>
      <c r="I7080" s="6">
        <f>+I7079+G7080-H7080</f>
        <v>2584727.8009999972</v>
      </c>
      <c r="J7080" s="3" t="s">
        <v>4925</v>
      </c>
      <c r="K7080" s="2"/>
      <c r="L7080" s="2"/>
      <c r="M7080" s="23"/>
      <c r="N7080" s="22"/>
      <c r="O7080" s="21"/>
    </row>
    <row r="7081" spans="1:15" x14ac:dyDescent="0.2">
      <c r="A7081" s="9">
        <v>44551</v>
      </c>
      <c r="B7081" s="7">
        <v>14650293</v>
      </c>
      <c r="C7081" s="8" t="s">
        <v>26</v>
      </c>
      <c r="D7081" s="6">
        <v>147561.60999999999</v>
      </c>
      <c r="E7081" s="6">
        <v>136558.96</v>
      </c>
      <c r="F7081" s="6">
        <v>6827.95</v>
      </c>
      <c r="G7081" s="6"/>
      <c r="H7081" s="5">
        <f>D7081-F7081</f>
        <v>140733.65999999997</v>
      </c>
      <c r="I7081" s="6">
        <f>+I7080+G7081-H7081</f>
        <v>2443994.140999997</v>
      </c>
      <c r="J7081" s="3" t="s">
        <v>4302</v>
      </c>
      <c r="K7081" s="2"/>
      <c r="L7081" s="2"/>
      <c r="M7081" s="23" t="s">
        <v>4924</v>
      </c>
      <c r="N7081" s="22"/>
      <c r="O7081" s="21"/>
    </row>
    <row r="7082" spans="1:15" x14ac:dyDescent="0.2">
      <c r="A7082" s="9">
        <v>44551</v>
      </c>
      <c r="B7082" s="7">
        <v>14650963</v>
      </c>
      <c r="C7082" s="8" t="s">
        <v>3563</v>
      </c>
      <c r="D7082" s="6">
        <v>12390</v>
      </c>
      <c r="E7082" s="6">
        <v>10500</v>
      </c>
      <c r="F7082" s="6">
        <f>E7082*0.05</f>
        <v>525</v>
      </c>
      <c r="G7082" s="6"/>
      <c r="H7082" s="5">
        <f>D7082-F7082</f>
        <v>11865</v>
      </c>
      <c r="I7082" s="6">
        <f>+I7081+G7082-H7082</f>
        <v>2432129.140999997</v>
      </c>
      <c r="J7082" s="3" t="s">
        <v>4302</v>
      </c>
      <c r="K7082" s="2"/>
      <c r="L7082" s="2"/>
      <c r="M7082" s="23" t="s">
        <v>4923</v>
      </c>
      <c r="N7082" s="22"/>
      <c r="O7082" s="21"/>
    </row>
    <row r="7083" spans="1:15" x14ac:dyDescent="0.2">
      <c r="A7083" s="9">
        <v>44552</v>
      </c>
      <c r="B7083" s="7">
        <v>45240000172</v>
      </c>
      <c r="C7083" s="8" t="s">
        <v>4630</v>
      </c>
      <c r="D7083" s="6"/>
      <c r="E7083" s="6"/>
      <c r="F7083" s="6">
        <f>E7083*0.05</f>
        <v>0</v>
      </c>
      <c r="G7083" s="6">
        <v>4557031.13</v>
      </c>
      <c r="H7083" s="5">
        <f>D7083-F7083</f>
        <v>0</v>
      </c>
      <c r="I7083" s="6">
        <f>+I7082+G7083-H7083</f>
        <v>6989160.2709999969</v>
      </c>
      <c r="J7083" s="3" t="s">
        <v>4922</v>
      </c>
      <c r="K7083" s="2"/>
      <c r="L7083" s="2"/>
      <c r="M7083" s="23"/>
      <c r="N7083" s="22"/>
      <c r="O7083" s="21"/>
    </row>
    <row r="7084" spans="1:15" x14ac:dyDescent="0.2">
      <c r="A7084" s="9">
        <v>44552</v>
      </c>
      <c r="B7084" s="7">
        <v>14668787</v>
      </c>
      <c r="C7084" s="8" t="s">
        <v>4233</v>
      </c>
      <c r="D7084" s="6">
        <v>100000</v>
      </c>
      <c r="E7084" s="6">
        <v>100000</v>
      </c>
      <c r="F7084" s="6">
        <f>E7084*0.05</f>
        <v>5000</v>
      </c>
      <c r="G7084" s="6"/>
      <c r="H7084" s="5">
        <f>D7084-F7084</f>
        <v>95000</v>
      </c>
      <c r="I7084" s="6">
        <f>+I7083+G7084-H7084</f>
        <v>6894160.2709999969</v>
      </c>
      <c r="J7084" s="8" t="s">
        <v>4921</v>
      </c>
      <c r="K7084" s="2"/>
      <c r="L7084" s="2"/>
      <c r="M7084" s="47" t="s">
        <v>4343</v>
      </c>
      <c r="N7084" s="22"/>
      <c r="O7084" s="21"/>
    </row>
    <row r="7085" spans="1:15" x14ac:dyDescent="0.2">
      <c r="A7085" s="9">
        <v>44552</v>
      </c>
      <c r="B7085" s="7">
        <v>14669026</v>
      </c>
      <c r="C7085" s="8" t="s">
        <v>821</v>
      </c>
      <c r="D7085" s="6">
        <v>190016.98</v>
      </c>
      <c r="E7085" s="6">
        <v>185869.23</v>
      </c>
      <c r="F7085" s="6">
        <v>9293.4599999999991</v>
      </c>
      <c r="G7085" s="6"/>
      <c r="H7085" s="5">
        <f>D7085-F7085</f>
        <v>180723.52000000002</v>
      </c>
      <c r="I7085" s="6">
        <f>+I7084+G7085-H7085</f>
        <v>6713436.7509999964</v>
      </c>
      <c r="J7085" s="8" t="s">
        <v>788</v>
      </c>
      <c r="K7085" s="2"/>
      <c r="L7085" s="2"/>
      <c r="M7085" s="47" t="s">
        <v>4920</v>
      </c>
      <c r="N7085" s="22"/>
      <c r="O7085" s="21"/>
    </row>
    <row r="7086" spans="1:15" x14ac:dyDescent="0.2">
      <c r="A7086" s="9">
        <v>44552</v>
      </c>
      <c r="B7086" s="7">
        <v>14669350</v>
      </c>
      <c r="C7086" s="8" t="s">
        <v>4521</v>
      </c>
      <c r="D7086" s="6">
        <v>64516.5</v>
      </c>
      <c r="E7086" s="6">
        <v>54675</v>
      </c>
      <c r="F7086" s="6">
        <v>2733.75</v>
      </c>
      <c r="G7086" s="6"/>
      <c r="H7086" s="5">
        <f>D7086-F7086</f>
        <v>61782.75</v>
      </c>
      <c r="I7086" s="6">
        <f>+I7085+G7086-H7086</f>
        <v>6651654.0009999964</v>
      </c>
      <c r="J7086" s="8" t="s">
        <v>4919</v>
      </c>
      <c r="K7086" s="2"/>
      <c r="L7086" s="2"/>
      <c r="M7086" s="47" t="s">
        <v>4918</v>
      </c>
      <c r="N7086" s="22"/>
      <c r="O7086" s="21"/>
    </row>
    <row r="7087" spans="1:15" x14ac:dyDescent="0.2">
      <c r="A7087" s="9">
        <v>44552</v>
      </c>
      <c r="B7087" s="7">
        <v>14669647</v>
      </c>
      <c r="C7087" s="8" t="s">
        <v>2921</v>
      </c>
      <c r="D7087" s="6">
        <v>13000</v>
      </c>
      <c r="E7087" s="6">
        <v>13000</v>
      </c>
      <c r="F7087" s="6">
        <f>E7087*0.05</f>
        <v>650</v>
      </c>
      <c r="G7087" s="6"/>
      <c r="H7087" s="5">
        <f>D7087-F7087</f>
        <v>12350</v>
      </c>
      <c r="I7087" s="6">
        <f>+I7086+G7087-H7087</f>
        <v>6639304.0009999964</v>
      </c>
      <c r="J7087" s="8" t="s">
        <v>4412</v>
      </c>
      <c r="K7087" s="2"/>
      <c r="L7087" s="2"/>
      <c r="M7087" s="47" t="s">
        <v>4917</v>
      </c>
      <c r="N7087" s="22"/>
      <c r="O7087" s="21"/>
    </row>
    <row r="7088" spans="1:15" x14ac:dyDescent="0.2">
      <c r="A7088" s="9">
        <v>44552</v>
      </c>
      <c r="B7088" s="7">
        <v>14669879</v>
      </c>
      <c r="C7088" s="8" t="s">
        <v>4191</v>
      </c>
      <c r="D7088" s="6">
        <v>10218.65</v>
      </c>
      <c r="E7088" s="6"/>
      <c r="F7088" s="6">
        <f>E7088*0.05</f>
        <v>0</v>
      </c>
      <c r="G7088" s="6"/>
      <c r="H7088" s="5">
        <f>D7088-F7088</f>
        <v>10218.65</v>
      </c>
      <c r="I7088" s="6">
        <f>+I7087+G7088-H7088</f>
        <v>6629085.3509999961</v>
      </c>
      <c r="J7088" s="8" t="s">
        <v>3874</v>
      </c>
      <c r="K7088" s="2"/>
      <c r="L7088" s="2"/>
      <c r="M7088" s="23"/>
      <c r="N7088" s="22"/>
      <c r="O7088" s="21"/>
    </row>
    <row r="7089" spans="1:15" x14ac:dyDescent="0.2">
      <c r="A7089" s="9">
        <v>44552</v>
      </c>
      <c r="B7089" s="7">
        <v>14670194</v>
      </c>
      <c r="C7089" s="8" t="s">
        <v>1450</v>
      </c>
      <c r="D7089" s="6">
        <v>30352.11</v>
      </c>
      <c r="E7089" s="6">
        <v>23481.11</v>
      </c>
      <c r="F7089" s="6">
        <v>1174.06</v>
      </c>
      <c r="G7089" s="6"/>
      <c r="H7089" s="5">
        <f>D7089-F7089</f>
        <v>29178.05</v>
      </c>
      <c r="I7089" s="6">
        <f>+I7088+G7089-H7089</f>
        <v>6599907.3009999963</v>
      </c>
      <c r="J7089" s="8" t="s">
        <v>3874</v>
      </c>
      <c r="K7089" s="2"/>
      <c r="L7089" s="2"/>
      <c r="M7089" s="23" t="s">
        <v>4916</v>
      </c>
      <c r="N7089" s="22"/>
      <c r="O7089" s="21"/>
    </row>
    <row r="7090" spans="1:15" x14ac:dyDescent="0.2">
      <c r="A7090" s="9">
        <v>44552</v>
      </c>
      <c r="B7090" s="7">
        <v>14670337</v>
      </c>
      <c r="C7090" s="8" t="s">
        <v>71</v>
      </c>
      <c r="D7090" s="6">
        <v>334193.06</v>
      </c>
      <c r="E7090" s="6">
        <v>333553.44</v>
      </c>
      <c r="F7090" s="6">
        <v>16677.669999999998</v>
      </c>
      <c r="G7090" s="6"/>
      <c r="H7090" s="5">
        <f>D7090-F7090</f>
        <v>317515.39</v>
      </c>
      <c r="I7090" s="6">
        <f>+I7089+G7090-H7090</f>
        <v>6282391.9109999966</v>
      </c>
      <c r="J7090" s="3" t="s">
        <v>4615</v>
      </c>
      <c r="K7090" s="2"/>
      <c r="L7090" s="2"/>
      <c r="M7090" s="23" t="s">
        <v>4915</v>
      </c>
      <c r="N7090" s="22"/>
      <c r="O7090" s="21"/>
    </row>
    <row r="7091" spans="1:15" x14ac:dyDescent="0.2">
      <c r="A7091" s="9">
        <v>44552</v>
      </c>
      <c r="B7091" s="7">
        <v>14670816</v>
      </c>
      <c r="C7091" s="8" t="s">
        <v>582</v>
      </c>
      <c r="D7091" s="6">
        <v>145953</v>
      </c>
      <c r="E7091" s="6">
        <v>123952.58</v>
      </c>
      <c r="F7091" s="6">
        <v>6197.63</v>
      </c>
      <c r="G7091" s="6"/>
      <c r="H7091" s="5">
        <f>D7091-F7091</f>
        <v>139755.37</v>
      </c>
      <c r="I7091" s="6">
        <f>+I7090+G7091-H7091</f>
        <v>6142636.5409999965</v>
      </c>
      <c r="J7091" s="3" t="s">
        <v>4877</v>
      </c>
      <c r="K7091" s="2"/>
      <c r="L7091" s="2"/>
      <c r="M7091" s="23" t="s">
        <v>4914</v>
      </c>
      <c r="N7091" s="22"/>
      <c r="O7091" s="21"/>
    </row>
    <row r="7092" spans="1:15" x14ac:dyDescent="0.2">
      <c r="A7092" s="9">
        <v>44552</v>
      </c>
      <c r="B7092" s="7">
        <v>14670964</v>
      </c>
      <c r="C7092" s="8" t="s">
        <v>2594</v>
      </c>
      <c r="D7092" s="6">
        <v>180845</v>
      </c>
      <c r="E7092" s="6">
        <v>180845</v>
      </c>
      <c r="F7092" s="6">
        <v>9042.25</v>
      </c>
      <c r="G7092" s="6"/>
      <c r="H7092" s="5">
        <f>D7092-F7092</f>
        <v>171802.75</v>
      </c>
      <c r="I7092" s="6">
        <f>+I7091+G7092-H7092</f>
        <v>5970833.7909999965</v>
      </c>
      <c r="J7092" s="3" t="s">
        <v>788</v>
      </c>
      <c r="K7092" s="2"/>
      <c r="L7092" s="2"/>
      <c r="M7092" s="23" t="s">
        <v>4913</v>
      </c>
      <c r="N7092" s="22"/>
      <c r="O7092" s="21"/>
    </row>
    <row r="7093" spans="1:15" x14ac:dyDescent="0.2">
      <c r="A7093" s="9">
        <v>44552</v>
      </c>
      <c r="B7093" s="7">
        <v>14671565</v>
      </c>
      <c r="C7093" s="8" t="s">
        <v>4547</v>
      </c>
      <c r="D7093" s="6">
        <v>71233.8</v>
      </c>
      <c r="E7093" s="6">
        <v>68579.48</v>
      </c>
      <c r="F7093" s="6">
        <v>3428.97</v>
      </c>
      <c r="G7093" s="6"/>
      <c r="H7093" s="5">
        <f>D7093-F7093</f>
        <v>67804.83</v>
      </c>
      <c r="I7093" s="6">
        <f>+I7092+G7093-H7093</f>
        <v>5903028.9609999964</v>
      </c>
      <c r="J7093" s="3" t="s">
        <v>788</v>
      </c>
      <c r="K7093" s="2"/>
      <c r="L7093" s="2"/>
      <c r="M7093" s="23" t="s">
        <v>4912</v>
      </c>
      <c r="N7093" s="22"/>
      <c r="O7093" s="21"/>
    </row>
    <row r="7094" spans="1:15" x14ac:dyDescent="0.2">
      <c r="A7094" s="9">
        <v>44552</v>
      </c>
      <c r="B7094" s="7">
        <v>14671735</v>
      </c>
      <c r="C7094" s="8" t="s">
        <v>4146</v>
      </c>
      <c r="D7094" s="6">
        <v>204000</v>
      </c>
      <c r="E7094" s="6">
        <v>204000</v>
      </c>
      <c r="F7094" s="6">
        <v>10200</v>
      </c>
      <c r="G7094" s="6"/>
      <c r="H7094" s="5">
        <f>D7094-F7094</f>
        <v>193800</v>
      </c>
      <c r="I7094" s="6">
        <f>+I7093+G7094-H7094</f>
        <v>5709228.9609999964</v>
      </c>
      <c r="J7094" s="3" t="s">
        <v>48</v>
      </c>
      <c r="K7094" s="2"/>
      <c r="L7094" s="2"/>
      <c r="M7094" s="23" t="s">
        <v>4911</v>
      </c>
      <c r="N7094" s="22"/>
      <c r="O7094" s="21"/>
    </row>
    <row r="7095" spans="1:15" x14ac:dyDescent="0.2">
      <c r="A7095" s="9">
        <v>44552</v>
      </c>
      <c r="B7095" s="7">
        <v>14671980</v>
      </c>
      <c r="C7095" s="8" t="s">
        <v>4910</v>
      </c>
      <c r="D7095" s="6">
        <v>3422</v>
      </c>
      <c r="E7095" s="6">
        <v>2900</v>
      </c>
      <c r="F7095" s="6">
        <v>145</v>
      </c>
      <c r="G7095" s="6"/>
      <c r="H7095" s="5">
        <f>D7095-F7095</f>
        <v>3277</v>
      </c>
      <c r="I7095" s="6">
        <f>+I7094+G7095-H7095</f>
        <v>5705951.9609999964</v>
      </c>
      <c r="J7095" s="3" t="s">
        <v>4909</v>
      </c>
      <c r="K7095" s="2"/>
      <c r="L7095" s="2"/>
      <c r="M7095" s="23" t="s">
        <v>4908</v>
      </c>
      <c r="N7095" s="22"/>
      <c r="O7095" s="21"/>
    </row>
    <row r="7096" spans="1:15" x14ac:dyDescent="0.2">
      <c r="A7096" s="9">
        <v>44552</v>
      </c>
      <c r="B7096" s="7">
        <v>4524000011</v>
      </c>
      <c r="C7096" s="8" t="s">
        <v>4030</v>
      </c>
      <c r="D7096" s="6">
        <v>130365</v>
      </c>
      <c r="E7096" s="6"/>
      <c r="F7096" s="6">
        <f>E7096*0.05</f>
        <v>0</v>
      </c>
      <c r="G7096" s="6"/>
      <c r="H7096" s="5">
        <f>D7096-F7096</f>
        <v>130365</v>
      </c>
      <c r="I7096" s="6">
        <f>+I7095+G7096-H7096</f>
        <v>5575586.9609999964</v>
      </c>
      <c r="J7096" s="3" t="s">
        <v>4907</v>
      </c>
      <c r="K7096" s="2"/>
      <c r="L7096" s="2"/>
      <c r="M7096" s="23"/>
      <c r="N7096" s="22"/>
      <c r="O7096" s="21"/>
    </row>
    <row r="7097" spans="1:15" x14ac:dyDescent="0.2">
      <c r="A7097" s="9">
        <v>44552</v>
      </c>
      <c r="B7097" s="7">
        <v>14673410</v>
      </c>
      <c r="C7097" s="8" t="s">
        <v>4400</v>
      </c>
      <c r="D7097" s="6">
        <v>22000</v>
      </c>
      <c r="E7097" s="6"/>
      <c r="F7097" s="6">
        <f>E7097*0.05</f>
        <v>0</v>
      </c>
      <c r="G7097" s="6"/>
      <c r="H7097" s="5">
        <f>D7097-F7097</f>
        <v>22000</v>
      </c>
      <c r="I7097" s="6">
        <f>+I7096+G7097-H7097</f>
        <v>5553586.9609999964</v>
      </c>
      <c r="J7097" s="3" t="s">
        <v>4588</v>
      </c>
      <c r="K7097" s="2"/>
      <c r="L7097" s="2"/>
      <c r="M7097" s="23"/>
      <c r="N7097" s="22"/>
      <c r="O7097" s="21"/>
    </row>
    <row r="7098" spans="1:15" x14ac:dyDescent="0.2">
      <c r="A7098" s="9">
        <v>44552</v>
      </c>
      <c r="B7098" s="7">
        <v>14673579</v>
      </c>
      <c r="C7098" s="8" t="s">
        <v>4516</v>
      </c>
      <c r="D7098" s="6">
        <v>22800</v>
      </c>
      <c r="E7098" s="6"/>
      <c r="F7098" s="6">
        <f>E7098*0.05</f>
        <v>0</v>
      </c>
      <c r="G7098" s="6"/>
      <c r="H7098" s="5">
        <f>D7098-F7098</f>
        <v>22800</v>
      </c>
      <c r="I7098" s="6">
        <f>+I7097+G7098-H7098</f>
        <v>5530786.9609999964</v>
      </c>
      <c r="J7098" s="3" t="s">
        <v>4906</v>
      </c>
      <c r="K7098" s="2"/>
      <c r="L7098" s="2"/>
      <c r="M7098" s="23"/>
      <c r="N7098" s="22"/>
      <c r="O7098" s="21"/>
    </row>
    <row r="7099" spans="1:15" x14ac:dyDescent="0.2">
      <c r="A7099" s="9">
        <v>44552</v>
      </c>
      <c r="B7099" s="7">
        <v>14673725</v>
      </c>
      <c r="C7099" s="8" t="s">
        <v>3750</v>
      </c>
      <c r="D7099" s="6">
        <v>14500</v>
      </c>
      <c r="E7099" s="6"/>
      <c r="F7099" s="6">
        <f>E7099*0.05</f>
        <v>0</v>
      </c>
      <c r="G7099" s="6"/>
      <c r="H7099" s="5">
        <f>D7099-F7099</f>
        <v>14500</v>
      </c>
      <c r="I7099" s="6">
        <f>+I7098+G7099-H7099</f>
        <v>5516286.9609999964</v>
      </c>
      <c r="J7099" s="3" t="s">
        <v>4905</v>
      </c>
      <c r="K7099" s="2"/>
      <c r="L7099" s="2"/>
      <c r="M7099" s="23"/>
      <c r="N7099" s="22"/>
      <c r="O7099" s="21"/>
    </row>
    <row r="7100" spans="1:15" x14ac:dyDescent="0.2">
      <c r="A7100" s="9">
        <v>44552</v>
      </c>
      <c r="B7100" s="7">
        <v>14673800</v>
      </c>
      <c r="C7100" s="8" t="s">
        <v>4586</v>
      </c>
      <c r="D7100" s="6">
        <v>12500</v>
      </c>
      <c r="E7100" s="6"/>
      <c r="F7100" s="6">
        <f>E7100*0.05</f>
        <v>0</v>
      </c>
      <c r="G7100" s="6"/>
      <c r="H7100" s="5">
        <f>D7100-F7100</f>
        <v>12500</v>
      </c>
      <c r="I7100" s="6">
        <f>+I7099+G7100-H7100</f>
        <v>5503786.9609999964</v>
      </c>
      <c r="J7100" s="3" t="s">
        <v>4904</v>
      </c>
      <c r="K7100" s="2"/>
      <c r="L7100" s="2"/>
      <c r="M7100" s="23"/>
      <c r="N7100" s="22"/>
      <c r="O7100" s="21"/>
    </row>
    <row r="7101" spans="1:15" x14ac:dyDescent="0.2">
      <c r="A7101" s="9">
        <v>44552</v>
      </c>
      <c r="B7101" s="7">
        <v>14673929</v>
      </c>
      <c r="C7101" s="8" t="s">
        <v>4135</v>
      </c>
      <c r="D7101" s="6">
        <v>22000</v>
      </c>
      <c r="E7101" s="6"/>
      <c r="F7101" s="6">
        <f>E7101*0.05</f>
        <v>0</v>
      </c>
      <c r="G7101" s="6"/>
      <c r="H7101" s="5">
        <f>D7101-F7101</f>
        <v>22000</v>
      </c>
      <c r="I7101" s="6">
        <f>+I7100+G7101-H7101</f>
        <v>5481786.9609999964</v>
      </c>
      <c r="J7101" s="3" t="s">
        <v>4903</v>
      </c>
      <c r="K7101" s="2"/>
      <c r="L7101" s="2"/>
      <c r="M7101" s="23"/>
      <c r="N7101" s="22"/>
      <c r="O7101" s="21"/>
    </row>
    <row r="7102" spans="1:15" x14ac:dyDescent="0.2">
      <c r="A7102" s="9">
        <v>44553</v>
      </c>
      <c r="B7102" s="7">
        <v>10189</v>
      </c>
      <c r="C7102" s="8" t="s">
        <v>4902</v>
      </c>
      <c r="D7102" s="6">
        <v>5000</v>
      </c>
      <c r="E7102" s="6">
        <v>5000</v>
      </c>
      <c r="F7102" s="6">
        <v>500</v>
      </c>
      <c r="G7102" s="6"/>
      <c r="H7102" s="31">
        <f>D7102-F7102</f>
        <v>4500</v>
      </c>
      <c r="I7102" s="6">
        <f>+I7101+G7102-H7102</f>
        <v>5477286.9609999964</v>
      </c>
      <c r="J7102" s="3" t="s">
        <v>4901</v>
      </c>
      <c r="K7102" s="2"/>
      <c r="L7102" s="2"/>
      <c r="M7102" s="23" t="s">
        <v>4900</v>
      </c>
      <c r="N7102" s="22"/>
      <c r="O7102" s="21"/>
    </row>
    <row r="7103" spans="1:15" x14ac:dyDescent="0.2">
      <c r="A7103" s="9">
        <v>44553</v>
      </c>
      <c r="B7103" s="7">
        <v>14694582</v>
      </c>
      <c r="C7103" s="8" t="s">
        <v>3375</v>
      </c>
      <c r="D7103" s="6">
        <v>319200</v>
      </c>
      <c r="E7103" s="6">
        <v>319200</v>
      </c>
      <c r="F7103" s="6">
        <v>15960</v>
      </c>
      <c r="G7103" s="6"/>
      <c r="H7103" s="5">
        <f>D7103-F7103</f>
        <v>303240</v>
      </c>
      <c r="I7103" s="6">
        <f>+I7102+G7103-H7103</f>
        <v>5174046.9609999964</v>
      </c>
      <c r="J7103" s="3" t="s">
        <v>48</v>
      </c>
      <c r="K7103" s="2"/>
      <c r="L7103" s="2"/>
      <c r="M7103" s="23" t="s">
        <v>4899</v>
      </c>
      <c r="N7103" s="22"/>
      <c r="O7103" s="21"/>
    </row>
    <row r="7104" spans="1:15" x14ac:dyDescent="0.2">
      <c r="A7104" s="9">
        <v>44553</v>
      </c>
      <c r="B7104" s="7">
        <v>14694776</v>
      </c>
      <c r="C7104" s="8" t="s">
        <v>3026</v>
      </c>
      <c r="D7104" s="6">
        <v>85478.24</v>
      </c>
      <c r="E7104" s="6">
        <v>73208</v>
      </c>
      <c r="F7104" s="6">
        <v>3660.4</v>
      </c>
      <c r="G7104" s="6"/>
      <c r="H7104" s="5">
        <f>D7104-F7104</f>
        <v>81817.840000000011</v>
      </c>
      <c r="I7104" s="6">
        <f>+I7103+G7104-H7104</f>
        <v>5092229.1209999966</v>
      </c>
      <c r="J7104" s="3" t="s">
        <v>4446</v>
      </c>
      <c r="K7104" s="2"/>
      <c r="L7104" s="2"/>
      <c r="M7104" s="23" t="s">
        <v>4898</v>
      </c>
      <c r="N7104" s="22"/>
      <c r="O7104" s="21"/>
    </row>
    <row r="7105" spans="1:15" x14ac:dyDescent="0.2">
      <c r="A7105" s="9">
        <v>44553</v>
      </c>
      <c r="B7105" s="7">
        <v>14697429</v>
      </c>
      <c r="C7105" s="8" t="s">
        <v>3580</v>
      </c>
      <c r="D7105" s="6">
        <v>137434.6</v>
      </c>
      <c r="E7105" s="6">
        <v>116470</v>
      </c>
      <c r="F7105" s="6">
        <v>5823.5</v>
      </c>
      <c r="G7105" s="6"/>
      <c r="H7105" s="5">
        <f>D7105-F7105</f>
        <v>131611.1</v>
      </c>
      <c r="I7105" s="6">
        <f>+I7104+G7105-H7105</f>
        <v>4960618.0209999969</v>
      </c>
      <c r="J7105" s="3" t="s">
        <v>2182</v>
      </c>
      <c r="K7105" s="2"/>
      <c r="L7105" s="2"/>
      <c r="M7105" s="23" t="s">
        <v>4897</v>
      </c>
      <c r="N7105" s="22"/>
      <c r="O7105" s="21"/>
    </row>
    <row r="7106" spans="1:15" x14ac:dyDescent="0.2">
      <c r="A7106" s="9">
        <v>44554</v>
      </c>
      <c r="B7106" s="7">
        <v>14709186</v>
      </c>
      <c r="C7106" s="8" t="s">
        <v>4874</v>
      </c>
      <c r="D7106" s="6">
        <v>4620</v>
      </c>
      <c r="E7106" s="6">
        <v>4620</v>
      </c>
      <c r="F7106" s="6">
        <v>420</v>
      </c>
      <c r="G7106" s="6"/>
      <c r="H7106" s="5">
        <f>D7106-F7106</f>
        <v>4200</v>
      </c>
      <c r="I7106" s="6">
        <f>+I7105+G7106-H7106</f>
        <v>4956418.0209999969</v>
      </c>
      <c r="J7106" s="3" t="s">
        <v>4367</v>
      </c>
      <c r="K7106" s="2"/>
      <c r="L7106" s="2"/>
      <c r="M7106" s="23"/>
      <c r="N7106" s="22"/>
      <c r="O7106" s="21"/>
    </row>
    <row r="7107" spans="1:15" x14ac:dyDescent="0.2">
      <c r="A7107" s="9">
        <v>44557</v>
      </c>
      <c r="B7107" s="7">
        <v>14725127</v>
      </c>
      <c r="C7107" s="8" t="s">
        <v>1524</v>
      </c>
      <c r="D7107" s="6">
        <v>35300</v>
      </c>
      <c r="E7107" s="6">
        <v>29915.27</v>
      </c>
      <c r="F7107" s="6">
        <v>1495.76</v>
      </c>
      <c r="G7107" s="6"/>
      <c r="H7107" s="5">
        <f>D7107-F7107</f>
        <v>33804.239999999998</v>
      </c>
      <c r="I7107" s="6">
        <f>+I7106+G7107-H7107</f>
        <v>4922613.7809999967</v>
      </c>
      <c r="J7107" s="3" t="s">
        <v>2139</v>
      </c>
      <c r="K7107" s="2"/>
      <c r="L7107" s="2"/>
      <c r="M7107" s="23" t="s">
        <v>4896</v>
      </c>
      <c r="N7107" s="22"/>
      <c r="O7107" s="21"/>
    </row>
    <row r="7108" spans="1:15" x14ac:dyDescent="0.2">
      <c r="A7108" s="9">
        <v>44558</v>
      </c>
      <c r="B7108" s="7">
        <v>14742076</v>
      </c>
      <c r="C7108" s="8" t="s">
        <v>3934</v>
      </c>
      <c r="D7108" s="6">
        <v>39900</v>
      </c>
      <c r="E7108" s="6">
        <v>33813.56</v>
      </c>
      <c r="F7108" s="6">
        <v>1908.5</v>
      </c>
      <c r="G7108" s="6"/>
      <c r="H7108" s="5">
        <f>D7108-F7108</f>
        <v>37991.5</v>
      </c>
      <c r="I7108" s="6">
        <f>+I7107+G7108-H7108</f>
        <v>4884622.2809999967</v>
      </c>
      <c r="J7108" s="3" t="s">
        <v>4895</v>
      </c>
      <c r="K7108" s="2"/>
      <c r="L7108" s="2"/>
      <c r="M7108" s="23" t="s">
        <v>4894</v>
      </c>
      <c r="N7108" s="22"/>
      <c r="O7108" s="21"/>
    </row>
    <row r="7109" spans="1:15" x14ac:dyDescent="0.2">
      <c r="A7109" s="9">
        <v>44558</v>
      </c>
      <c r="B7109" s="7">
        <v>14742190</v>
      </c>
      <c r="C7109" s="8" t="s">
        <v>4444</v>
      </c>
      <c r="D7109" s="6">
        <v>190061</v>
      </c>
      <c r="E7109" s="6">
        <v>190061</v>
      </c>
      <c r="F7109" s="6">
        <v>9503.0499999999993</v>
      </c>
      <c r="G7109" s="6"/>
      <c r="H7109" s="5">
        <f>D7109-F7109</f>
        <v>180557.95</v>
      </c>
      <c r="I7109" s="6">
        <f>+I7108+G7109-H7109</f>
        <v>4704064.3309999965</v>
      </c>
      <c r="J7109" s="3" t="s">
        <v>4642</v>
      </c>
      <c r="K7109" s="2"/>
      <c r="L7109" s="2"/>
      <c r="M7109" s="23"/>
      <c r="N7109" s="22"/>
      <c r="O7109" s="21"/>
    </row>
    <row r="7110" spans="1:15" x14ac:dyDescent="0.2">
      <c r="A7110" s="9">
        <v>44558</v>
      </c>
      <c r="B7110" s="7">
        <v>14742275</v>
      </c>
      <c r="C7110" s="8" t="s">
        <v>442</v>
      </c>
      <c r="D7110" s="6">
        <v>92040</v>
      </c>
      <c r="E7110" s="6">
        <v>78000</v>
      </c>
      <c r="F7110" s="6">
        <v>3900</v>
      </c>
      <c r="G7110" s="6"/>
      <c r="H7110" s="5">
        <f>D7110-F7110</f>
        <v>88140</v>
      </c>
      <c r="I7110" s="6">
        <f>+I7109+G7110-H7110</f>
        <v>4615924.3309999965</v>
      </c>
      <c r="J7110" s="3" t="s">
        <v>4893</v>
      </c>
      <c r="K7110" s="2"/>
      <c r="L7110" s="2"/>
      <c r="M7110" s="23" t="s">
        <v>4892</v>
      </c>
      <c r="N7110" s="22"/>
      <c r="O7110" s="21"/>
    </row>
    <row r="7111" spans="1:15" x14ac:dyDescent="0.2">
      <c r="A7111" s="9">
        <v>44559</v>
      </c>
      <c r="B7111" s="7">
        <v>14756237</v>
      </c>
      <c r="C7111" s="8" t="s">
        <v>4891</v>
      </c>
      <c r="D7111" s="6">
        <v>100125</v>
      </c>
      <c r="E7111" s="6">
        <v>100125</v>
      </c>
      <c r="F7111" s="6">
        <v>5006.25</v>
      </c>
      <c r="G7111" s="6"/>
      <c r="H7111" s="5">
        <f>D7111-F7111</f>
        <v>95118.75</v>
      </c>
      <c r="I7111" s="6">
        <f>+I7110+G7111-H7111</f>
        <v>4520805.5809999965</v>
      </c>
      <c r="J7111" s="3" t="s">
        <v>48</v>
      </c>
      <c r="K7111" s="2"/>
      <c r="L7111" s="2"/>
      <c r="M7111" s="23" t="s">
        <v>4890</v>
      </c>
      <c r="N7111" s="22"/>
      <c r="O7111" s="21"/>
    </row>
    <row r="7112" spans="1:15" x14ac:dyDescent="0.2">
      <c r="A7112" s="9">
        <v>44559</v>
      </c>
      <c r="B7112" s="7">
        <v>14758720</v>
      </c>
      <c r="C7112" s="8" t="s">
        <v>4889</v>
      </c>
      <c r="D7112" s="6">
        <v>2500</v>
      </c>
      <c r="E7112" s="6"/>
      <c r="F7112" s="6">
        <f>E7112*0.05</f>
        <v>0</v>
      </c>
      <c r="G7112" s="6"/>
      <c r="H7112" s="5">
        <f>D7112-F7112</f>
        <v>2500</v>
      </c>
      <c r="I7112" s="6">
        <f>+I7111+G7112-H7112</f>
        <v>4518305.5809999965</v>
      </c>
      <c r="J7112" s="8" t="s">
        <v>4888</v>
      </c>
      <c r="K7112" s="2"/>
      <c r="L7112" s="2"/>
      <c r="M7112" s="23"/>
      <c r="N7112" s="22"/>
      <c r="O7112" s="21"/>
    </row>
    <row r="7113" spans="1:15" x14ac:dyDescent="0.2">
      <c r="A7113" s="9">
        <v>44559</v>
      </c>
      <c r="B7113" s="7">
        <v>14758847</v>
      </c>
      <c r="C7113" s="8" t="s">
        <v>4887</v>
      </c>
      <c r="D7113" s="6">
        <v>6000</v>
      </c>
      <c r="E7113" s="6"/>
      <c r="F7113" s="6">
        <f>E7113*0.05</f>
        <v>0</v>
      </c>
      <c r="G7113" s="6"/>
      <c r="H7113" s="5">
        <f>D7113-F7113</f>
        <v>6000</v>
      </c>
      <c r="I7113" s="6">
        <f>+I7112+G7113-H7113</f>
        <v>4512305.5809999965</v>
      </c>
      <c r="J7113" s="8" t="s">
        <v>4886</v>
      </c>
      <c r="K7113" s="2"/>
      <c r="L7113" s="2"/>
      <c r="M7113" s="23"/>
      <c r="N7113" s="22"/>
      <c r="O7113" s="21"/>
    </row>
    <row r="7114" spans="1:15" x14ac:dyDescent="0.2">
      <c r="A7114" s="9">
        <v>44560</v>
      </c>
      <c r="B7114" s="7">
        <v>3580070025</v>
      </c>
      <c r="C7114" s="8" t="s">
        <v>2</v>
      </c>
      <c r="D7114" s="6"/>
      <c r="E7114" s="6"/>
      <c r="F7114" s="6">
        <f>E7114*0.05</f>
        <v>0</v>
      </c>
      <c r="G7114" s="6">
        <v>700</v>
      </c>
      <c r="H7114" s="5">
        <f>D7114-F7114</f>
        <v>0</v>
      </c>
      <c r="I7114" s="6">
        <f>+I7113+G7114-H7114</f>
        <v>4513005.5809999965</v>
      </c>
      <c r="J7114" s="3" t="s">
        <v>2</v>
      </c>
      <c r="K7114" s="2"/>
      <c r="L7114" s="2"/>
      <c r="M7114" s="23"/>
      <c r="N7114" s="22"/>
      <c r="O7114" s="21"/>
    </row>
    <row r="7115" spans="1:15" x14ac:dyDescent="0.2">
      <c r="A7115" s="9">
        <v>44560</v>
      </c>
      <c r="B7115" s="7">
        <v>358001019</v>
      </c>
      <c r="C7115" s="8" t="s">
        <v>4706</v>
      </c>
      <c r="D7115" s="6"/>
      <c r="E7115" s="6"/>
      <c r="F7115" s="6">
        <f>E7115*0.05</f>
        <v>0</v>
      </c>
      <c r="G7115" s="6">
        <v>689.1</v>
      </c>
      <c r="H7115" s="5">
        <f>D7115-F7115</f>
        <v>0</v>
      </c>
      <c r="I7115" s="6">
        <f>+I7114+G7115-H7115</f>
        <v>4513694.6809999961</v>
      </c>
      <c r="J7115" s="3" t="s">
        <v>4885</v>
      </c>
      <c r="K7115" s="2"/>
      <c r="L7115" s="2"/>
      <c r="M7115" s="23"/>
      <c r="N7115" s="22"/>
      <c r="O7115" s="21"/>
    </row>
    <row r="7116" spans="1:15" x14ac:dyDescent="0.2">
      <c r="A7116" s="9">
        <v>44560</v>
      </c>
      <c r="B7116" s="7">
        <v>14780850</v>
      </c>
      <c r="C7116" s="8" t="s">
        <v>2914</v>
      </c>
      <c r="D7116" s="6">
        <v>9495</v>
      </c>
      <c r="E7116" s="6">
        <v>7616.75</v>
      </c>
      <c r="F7116" s="6">
        <f>E7116*0.05</f>
        <v>380.83750000000003</v>
      </c>
      <c r="G7116" s="6"/>
      <c r="H7116" s="5">
        <f>D7116-F7116</f>
        <v>9114.1625000000004</v>
      </c>
      <c r="I7116" s="6">
        <f>+I7115+G7116-H7116</f>
        <v>4504580.5184999965</v>
      </c>
      <c r="J7116" s="3" t="s">
        <v>3276</v>
      </c>
      <c r="K7116" s="2"/>
      <c r="L7116" s="2"/>
      <c r="M7116" s="23" t="s">
        <v>4884</v>
      </c>
      <c r="N7116" s="22"/>
      <c r="O7116" s="21"/>
    </row>
    <row r="7117" spans="1:15" x14ac:dyDescent="0.2">
      <c r="A7117" s="9">
        <v>44560</v>
      </c>
      <c r="B7117" s="7">
        <v>14781408</v>
      </c>
      <c r="C7117" s="8" t="s">
        <v>447</v>
      </c>
      <c r="D7117" s="6">
        <v>103779.24</v>
      </c>
      <c r="E7117" s="6">
        <v>99113.89</v>
      </c>
      <c r="F7117" s="6">
        <f>E7117*0.05</f>
        <v>4955.6945000000005</v>
      </c>
      <c r="G7117" s="6"/>
      <c r="H7117" s="5">
        <f>D7117-F7117</f>
        <v>98823.545500000007</v>
      </c>
      <c r="I7117" s="6">
        <f>+I7116+G7117-H7117</f>
        <v>4405756.9729999965</v>
      </c>
      <c r="J7117" s="3" t="s">
        <v>446</v>
      </c>
      <c r="K7117" s="2"/>
      <c r="L7117" s="2"/>
      <c r="M7117" s="23" t="s">
        <v>4883</v>
      </c>
      <c r="N7117" s="22"/>
      <c r="O7117" s="21"/>
    </row>
    <row r="7118" spans="1:15" x14ac:dyDescent="0.2">
      <c r="A7118" s="9">
        <v>44560</v>
      </c>
      <c r="B7118" s="7">
        <v>14781588</v>
      </c>
      <c r="C7118" s="8" t="s">
        <v>120</v>
      </c>
      <c r="D7118" s="6">
        <v>44834.77</v>
      </c>
      <c r="E7118" s="6">
        <v>37995.550000000003</v>
      </c>
      <c r="F7118" s="6">
        <f>E7118*0.05</f>
        <v>1899.7775000000001</v>
      </c>
      <c r="G7118" s="6"/>
      <c r="H7118" s="5">
        <f>D7118-F7118</f>
        <v>42934.992499999993</v>
      </c>
      <c r="I7118" s="6">
        <f>+I7117+G7118-H7118</f>
        <v>4362821.9804999968</v>
      </c>
      <c r="J7118" s="3" t="s">
        <v>4882</v>
      </c>
      <c r="K7118" s="2"/>
      <c r="L7118" s="2"/>
      <c r="M7118" s="23" t="s">
        <v>4881</v>
      </c>
      <c r="N7118" s="22"/>
      <c r="O7118" s="21"/>
    </row>
    <row r="7119" spans="1:15" x14ac:dyDescent="0.2">
      <c r="A7119" s="9">
        <v>44560</v>
      </c>
      <c r="B7119" s="7">
        <v>14782708</v>
      </c>
      <c r="C7119" s="8" t="s">
        <v>4527</v>
      </c>
      <c r="D7119" s="6">
        <v>68500</v>
      </c>
      <c r="E7119" s="6">
        <v>58050.84</v>
      </c>
      <c r="F7119" s="6">
        <f>E7119*0.05</f>
        <v>2902.5419999999999</v>
      </c>
      <c r="G7119" s="6"/>
      <c r="H7119" s="5">
        <f>D7119-F7119</f>
        <v>65597.457999999999</v>
      </c>
      <c r="I7119" s="6">
        <f>+I7118+G7119-H7119</f>
        <v>4297224.5224999972</v>
      </c>
      <c r="J7119" s="3" t="s">
        <v>4880</v>
      </c>
      <c r="K7119" s="2"/>
      <c r="L7119" s="2"/>
      <c r="M7119" s="23" t="s">
        <v>4879</v>
      </c>
      <c r="N7119" s="22"/>
      <c r="O7119" s="21"/>
    </row>
    <row r="7120" spans="1:15" x14ac:dyDescent="0.2">
      <c r="A7120" s="9">
        <v>44560</v>
      </c>
      <c r="B7120" s="7">
        <v>14782964</v>
      </c>
      <c r="C7120" s="8" t="s">
        <v>43</v>
      </c>
      <c r="D7120" s="6">
        <v>124666</v>
      </c>
      <c r="E7120" s="6">
        <v>115123.54</v>
      </c>
      <c r="F7120" s="6">
        <f>E7120*0.05</f>
        <v>5756.1769999999997</v>
      </c>
      <c r="G7120" s="6"/>
      <c r="H7120" s="5">
        <f>D7120-F7120</f>
        <v>118909.823</v>
      </c>
      <c r="I7120" s="6">
        <f>+I7119+G7120-H7120</f>
        <v>4178314.6994999973</v>
      </c>
      <c r="J7120" s="3" t="s">
        <v>3636</v>
      </c>
      <c r="K7120" s="2"/>
      <c r="L7120" s="2"/>
      <c r="M7120" s="23" t="s">
        <v>4878</v>
      </c>
      <c r="N7120" s="22"/>
      <c r="O7120" s="21"/>
    </row>
    <row r="7121" spans="1:15" x14ac:dyDescent="0.2">
      <c r="A7121" s="9">
        <v>44560</v>
      </c>
      <c r="B7121" s="7">
        <v>14783212</v>
      </c>
      <c r="C7121" s="8" t="s">
        <v>582</v>
      </c>
      <c r="D7121" s="6">
        <v>96060</v>
      </c>
      <c r="E7121" s="6">
        <v>81955.929999999993</v>
      </c>
      <c r="F7121" s="6">
        <f>E7121*0.05</f>
        <v>4097.7964999999995</v>
      </c>
      <c r="G7121" s="6"/>
      <c r="H7121" s="5">
        <f>D7121-F7121</f>
        <v>91962.203500000003</v>
      </c>
      <c r="I7121" s="6">
        <f>+I7120+G7121-H7121</f>
        <v>4086352.4959999975</v>
      </c>
      <c r="J7121" s="3" t="s">
        <v>4877</v>
      </c>
      <c r="K7121" s="2"/>
      <c r="L7121" s="2"/>
      <c r="M7121" s="23" t="s">
        <v>4876</v>
      </c>
      <c r="N7121" s="22"/>
      <c r="O7121" s="21"/>
    </row>
    <row r="7122" spans="1:15" x14ac:dyDescent="0.2">
      <c r="A7122" s="9">
        <v>44561</v>
      </c>
      <c r="B7122" s="7">
        <v>14795522</v>
      </c>
      <c r="C7122" s="8" t="s">
        <v>3013</v>
      </c>
      <c r="D7122" s="6">
        <v>60467.4</v>
      </c>
      <c r="E7122" s="6">
        <v>60467.4</v>
      </c>
      <c r="F7122" s="6">
        <f>E7122*0.05</f>
        <v>3023.3700000000003</v>
      </c>
      <c r="G7122" s="6"/>
      <c r="H7122" s="5">
        <f>D7122-F7122</f>
        <v>57444.03</v>
      </c>
      <c r="I7122" s="6">
        <f>+I7121+G7122-H7122</f>
        <v>4028908.4659999977</v>
      </c>
      <c r="J7122" s="3" t="s">
        <v>3869</v>
      </c>
      <c r="K7122" s="2"/>
      <c r="L7122" s="2"/>
      <c r="M7122" s="23" t="s">
        <v>4875</v>
      </c>
      <c r="N7122" s="22"/>
      <c r="O7122" s="21"/>
    </row>
    <row r="7123" spans="1:15" x14ac:dyDescent="0.2">
      <c r="A7123" s="9">
        <v>44561</v>
      </c>
      <c r="B7123" s="7">
        <v>14795627</v>
      </c>
      <c r="C7123" s="8" t="s">
        <v>4874</v>
      </c>
      <c r="D7123" s="6">
        <v>2222.2199999999998</v>
      </c>
      <c r="E7123" s="6">
        <v>2222.2199999999998</v>
      </c>
      <c r="F7123" s="6">
        <f>E7123*0.1</f>
        <v>222.22199999999998</v>
      </c>
      <c r="G7123" s="6"/>
      <c r="H7123" s="5">
        <f>D7123-F7123</f>
        <v>1999.9979999999998</v>
      </c>
      <c r="I7123" s="6">
        <f>+I7122+G7123-H7123</f>
        <v>4026908.4679999975</v>
      </c>
      <c r="J7123" s="3" t="s">
        <v>4873</v>
      </c>
      <c r="K7123" s="2"/>
      <c r="L7123" s="2"/>
      <c r="M7123" s="23" t="s">
        <v>4872</v>
      </c>
      <c r="N7123" s="22"/>
      <c r="O7123" s="21"/>
    </row>
    <row r="7124" spans="1:15" x14ac:dyDescent="0.2">
      <c r="A7124" s="9">
        <v>44561</v>
      </c>
      <c r="B7124" s="7">
        <v>10190</v>
      </c>
      <c r="C7124" s="8" t="s">
        <v>729</v>
      </c>
      <c r="D7124" s="6"/>
      <c r="E7124" s="6"/>
      <c r="F7124" s="6"/>
      <c r="G7124" s="6"/>
      <c r="H7124" s="5">
        <v>0</v>
      </c>
      <c r="I7124" s="6">
        <f>+I7123+G7124-H7124</f>
        <v>4026908.4679999975</v>
      </c>
      <c r="J7124" s="3" t="s">
        <v>729</v>
      </c>
      <c r="K7124" s="2"/>
      <c r="L7124" s="2"/>
      <c r="M7124" s="41"/>
      <c r="N7124" s="40"/>
      <c r="O7124" s="39"/>
    </row>
    <row r="7125" spans="1:15" x14ac:dyDescent="0.2">
      <c r="A7125" s="9"/>
      <c r="B7125" s="7"/>
      <c r="C7125" s="8" t="s">
        <v>4871</v>
      </c>
      <c r="D7125" s="6"/>
      <c r="E7125" s="6"/>
      <c r="F7125" s="6">
        <f>E7125*0.05</f>
        <v>0</v>
      </c>
      <c r="G7125" s="6">
        <v>0.03</v>
      </c>
      <c r="H7125" s="5">
        <f>D7125-F7125</f>
        <v>0</v>
      </c>
      <c r="I7125" s="6">
        <f>+I7124+G7125-H7125</f>
        <v>4026908.4979999973</v>
      </c>
      <c r="J7125" s="3"/>
      <c r="K7125" s="2"/>
      <c r="L7125" s="2"/>
      <c r="M7125" s="23"/>
      <c r="N7125" s="22"/>
      <c r="O7125" s="21"/>
    </row>
    <row r="7126" spans="1:15" x14ac:dyDescent="0.2">
      <c r="A7126" s="9"/>
      <c r="B7126" s="7"/>
      <c r="C7126" s="8" t="s">
        <v>3442</v>
      </c>
      <c r="D7126" s="6">
        <v>6615.98</v>
      </c>
      <c r="E7126" s="6"/>
      <c r="F7126" s="6">
        <f>E7126*0.05</f>
        <v>0</v>
      </c>
      <c r="G7126" s="6"/>
      <c r="H7126" s="5">
        <f>D7126-F7126</f>
        <v>6615.98</v>
      </c>
      <c r="I7126" s="6">
        <f>+I7125+G7126-H7126</f>
        <v>4020292.5179999974</v>
      </c>
      <c r="J7126" s="8" t="s">
        <v>4870</v>
      </c>
      <c r="K7126" s="2"/>
      <c r="L7126" s="2"/>
      <c r="M7126" s="23"/>
      <c r="N7126" s="22"/>
      <c r="O7126" s="21"/>
    </row>
    <row r="7127" spans="1:15" x14ac:dyDescent="0.2">
      <c r="A7127" s="9"/>
      <c r="B7127" s="7"/>
      <c r="C7127" s="38" t="s">
        <v>4869</v>
      </c>
      <c r="D7127" s="6"/>
      <c r="E7127" s="6"/>
      <c r="F7127" s="6">
        <f>E7127*0.05</f>
        <v>0</v>
      </c>
      <c r="G7127" s="6"/>
      <c r="H7127" s="5">
        <f>D7127-F7127</f>
        <v>0</v>
      </c>
      <c r="I7127" s="13">
        <f>+I7126+G7127-H7127</f>
        <v>4020292.5179999974</v>
      </c>
      <c r="J7127" s="3"/>
      <c r="K7127" s="2"/>
      <c r="L7127" s="2"/>
      <c r="M7127" s="23"/>
      <c r="N7127" s="22"/>
      <c r="O7127" s="21"/>
    </row>
    <row r="7128" spans="1:15" x14ac:dyDescent="0.2">
      <c r="A7128" s="9">
        <v>44564</v>
      </c>
      <c r="B7128" s="7">
        <v>45240000114</v>
      </c>
      <c r="C7128" s="8" t="s">
        <v>4432</v>
      </c>
      <c r="D7128" s="6"/>
      <c r="E7128" s="6"/>
      <c r="F7128" s="6"/>
      <c r="G7128" s="6">
        <v>15000</v>
      </c>
      <c r="H7128" s="5"/>
      <c r="I7128" s="4">
        <f>+I7127+G7128-H7128</f>
        <v>4035292.5179999974</v>
      </c>
      <c r="J7128" s="3" t="s">
        <v>2009</v>
      </c>
      <c r="K7128" s="2"/>
      <c r="L7128" s="2"/>
      <c r="M7128" s="41"/>
      <c r="N7128" s="40"/>
      <c r="O7128" s="39"/>
    </row>
    <row r="7129" spans="1:15" x14ac:dyDescent="0.2">
      <c r="A7129" s="9">
        <v>44566</v>
      </c>
      <c r="B7129" s="7">
        <v>14847253</v>
      </c>
      <c r="C7129" s="8" t="s">
        <v>4700</v>
      </c>
      <c r="D7129" s="6">
        <v>186468.33</v>
      </c>
      <c r="E7129" s="6"/>
      <c r="F7129" s="6">
        <f>E7129*0.05</f>
        <v>0</v>
      </c>
      <c r="G7129" s="6"/>
      <c r="H7129" s="5">
        <v>186468.33</v>
      </c>
      <c r="I7129" s="4">
        <f>+I7128+G7129-H7129</f>
        <v>3848824.1879999973</v>
      </c>
      <c r="J7129" s="8" t="s">
        <v>4868</v>
      </c>
      <c r="K7129" s="2"/>
      <c r="L7129" s="2"/>
      <c r="M7129" s="23"/>
      <c r="N7129" s="22"/>
      <c r="O7129" s="21"/>
    </row>
    <row r="7130" spans="1:15" x14ac:dyDescent="0.2">
      <c r="A7130" s="9">
        <v>44566</v>
      </c>
      <c r="B7130" s="7">
        <v>45240000066</v>
      </c>
      <c r="C7130" s="8" t="s">
        <v>3253</v>
      </c>
      <c r="D7130" s="6">
        <v>9950</v>
      </c>
      <c r="E7130" s="6"/>
      <c r="F7130" s="6">
        <f>E7130*0.05</f>
        <v>0</v>
      </c>
      <c r="G7130" s="6"/>
      <c r="H7130" s="5">
        <f>D7130-F7130</f>
        <v>9950</v>
      </c>
      <c r="I7130" s="4">
        <f>+I7129+G7130-H7130</f>
        <v>3838874.1879999973</v>
      </c>
      <c r="J7130" s="8" t="s">
        <v>4864</v>
      </c>
      <c r="K7130" s="2"/>
      <c r="L7130" s="2"/>
      <c r="M7130" s="23"/>
      <c r="N7130" s="22"/>
      <c r="O7130" s="21"/>
    </row>
    <row r="7131" spans="1:15" x14ac:dyDescent="0.2">
      <c r="A7131" s="9">
        <v>44566</v>
      </c>
      <c r="B7131" s="7">
        <v>14852504</v>
      </c>
      <c r="C7131" s="8" t="s">
        <v>418</v>
      </c>
      <c r="D7131" s="6">
        <v>7000</v>
      </c>
      <c r="E7131" s="6"/>
      <c r="F7131" s="6">
        <f>E7131*0.05</f>
        <v>0</v>
      </c>
      <c r="G7131" s="6"/>
      <c r="H7131" s="5">
        <f>D7131-F7131</f>
        <v>7000</v>
      </c>
      <c r="I7131" s="4">
        <f>+I7130+G7131-H7131</f>
        <v>3831874.1879999973</v>
      </c>
      <c r="J7131" s="8" t="s">
        <v>3728</v>
      </c>
      <c r="K7131" s="2"/>
      <c r="L7131" s="2"/>
      <c r="M7131" s="23"/>
      <c r="N7131" s="22"/>
      <c r="O7131" s="21"/>
    </row>
    <row r="7132" spans="1:15" x14ac:dyDescent="0.2">
      <c r="A7132" s="9">
        <v>44568</v>
      </c>
      <c r="B7132" s="7">
        <v>2000070494</v>
      </c>
      <c r="C7132" s="8" t="s">
        <v>4867</v>
      </c>
      <c r="D7132" s="6"/>
      <c r="E7132" s="6"/>
      <c r="F7132" s="6">
        <f>E7132*0.05</f>
        <v>0</v>
      </c>
      <c r="G7132" s="6">
        <v>246331.98</v>
      </c>
      <c r="H7132" s="5">
        <f>D7132-F7132</f>
        <v>0</v>
      </c>
      <c r="I7132" s="6">
        <f>+I7131+G7132-H7132</f>
        <v>4078206.1679999973</v>
      </c>
      <c r="J7132" s="8" t="s">
        <v>4866</v>
      </c>
      <c r="K7132" s="2"/>
      <c r="L7132" s="2"/>
      <c r="M7132" s="23"/>
      <c r="N7132" s="22"/>
      <c r="O7132" s="21"/>
    </row>
    <row r="7133" spans="1:15" x14ac:dyDescent="0.2">
      <c r="A7133" s="9">
        <v>44572</v>
      </c>
      <c r="B7133" s="7">
        <v>10191</v>
      </c>
      <c r="C7133" s="8" t="s">
        <v>729</v>
      </c>
      <c r="D7133" s="6">
        <v>0</v>
      </c>
      <c r="E7133" s="6"/>
      <c r="F7133" s="6">
        <f>E7133*0.05</f>
        <v>0</v>
      </c>
      <c r="G7133" s="6"/>
      <c r="H7133" s="5">
        <f>D7133-F7133</f>
        <v>0</v>
      </c>
      <c r="I7133" s="6">
        <f>+I7132+G7133-H7133</f>
        <v>4078206.1679999973</v>
      </c>
      <c r="J7133" s="8" t="s">
        <v>729</v>
      </c>
      <c r="K7133" s="2"/>
      <c r="L7133" s="2"/>
      <c r="M7133" s="23"/>
      <c r="N7133" s="22"/>
      <c r="O7133" s="21"/>
    </row>
    <row r="7134" spans="1:15" x14ac:dyDescent="0.2">
      <c r="A7134" s="9">
        <v>44572</v>
      </c>
      <c r="B7134" s="7">
        <v>10192</v>
      </c>
      <c r="C7134" s="8" t="s">
        <v>729</v>
      </c>
      <c r="D7134" s="6">
        <v>0</v>
      </c>
      <c r="E7134" s="6"/>
      <c r="F7134" s="6">
        <f>E7134*0.05</f>
        <v>0</v>
      </c>
      <c r="G7134" s="6"/>
      <c r="H7134" s="5">
        <f>D7134-F7134</f>
        <v>0</v>
      </c>
      <c r="I7134" s="6">
        <f>+I7133+G7134-H7134</f>
        <v>4078206.1679999973</v>
      </c>
      <c r="J7134" s="8" t="s">
        <v>729</v>
      </c>
      <c r="K7134" s="2"/>
      <c r="L7134" s="2"/>
      <c r="M7134" s="23"/>
      <c r="N7134" s="22"/>
      <c r="O7134" s="21"/>
    </row>
    <row r="7135" spans="1:15" x14ac:dyDescent="0.2">
      <c r="A7135" s="9">
        <v>44572</v>
      </c>
      <c r="B7135" s="7">
        <v>10193</v>
      </c>
      <c r="C7135" s="8" t="s">
        <v>1841</v>
      </c>
      <c r="D7135" s="6">
        <v>1850</v>
      </c>
      <c r="E7135" s="6"/>
      <c r="F7135" s="6">
        <f>E7135*0.05</f>
        <v>0</v>
      </c>
      <c r="G7135" s="6"/>
      <c r="H7135" s="5">
        <f>D7135-F7135</f>
        <v>1850</v>
      </c>
      <c r="I7135" s="6">
        <f>+I7134+G7135-H7135</f>
        <v>4076356.1679999973</v>
      </c>
      <c r="J7135" s="8" t="s">
        <v>4864</v>
      </c>
      <c r="K7135" s="2"/>
      <c r="L7135" s="2"/>
      <c r="M7135" s="23"/>
      <c r="N7135" s="22"/>
      <c r="O7135" s="21"/>
    </row>
    <row r="7136" spans="1:15" x14ac:dyDescent="0.2">
      <c r="A7136" s="9">
        <v>44572</v>
      </c>
      <c r="B7136" s="7">
        <v>10194</v>
      </c>
      <c r="C7136" s="8" t="s">
        <v>4865</v>
      </c>
      <c r="D7136" s="6">
        <v>1350</v>
      </c>
      <c r="E7136" s="6"/>
      <c r="F7136" s="6">
        <f>E7136*0.05</f>
        <v>0</v>
      </c>
      <c r="G7136" s="6"/>
      <c r="H7136" s="5">
        <f>D7136-F7136</f>
        <v>1350</v>
      </c>
      <c r="I7136" s="6">
        <f>+I7135+G7136-H7136</f>
        <v>4075006.1679999973</v>
      </c>
      <c r="J7136" s="8" t="s">
        <v>4864</v>
      </c>
      <c r="K7136" s="2"/>
      <c r="L7136" s="2"/>
      <c r="M7136" s="23"/>
      <c r="N7136" s="22"/>
      <c r="O7136" s="21"/>
    </row>
    <row r="7137" spans="1:15" x14ac:dyDescent="0.2">
      <c r="A7137" s="9">
        <v>44572</v>
      </c>
      <c r="B7137" s="7">
        <v>2000130428</v>
      </c>
      <c r="C7137" s="8" t="s">
        <v>4391</v>
      </c>
      <c r="D7137" s="6"/>
      <c r="E7137" s="6"/>
      <c r="F7137" s="6">
        <f>E7137*0.05</f>
        <v>0</v>
      </c>
      <c r="G7137" s="6">
        <v>4450</v>
      </c>
      <c r="H7137" s="5">
        <f>D7137-F7137</f>
        <v>0</v>
      </c>
      <c r="I7137" s="6">
        <f>+I7136+G7137-H7137</f>
        <v>4079456.1679999973</v>
      </c>
      <c r="J7137" s="8" t="s">
        <v>4863</v>
      </c>
      <c r="K7137" s="2"/>
      <c r="L7137" s="2"/>
      <c r="M7137" s="23"/>
      <c r="N7137" s="22"/>
      <c r="O7137" s="21"/>
    </row>
    <row r="7138" spans="1:15" x14ac:dyDescent="0.2">
      <c r="A7138" s="9">
        <v>44573</v>
      </c>
      <c r="B7138" s="7">
        <v>2000090087</v>
      </c>
      <c r="C7138" s="8" t="s">
        <v>4391</v>
      </c>
      <c r="D7138" s="6"/>
      <c r="E7138" s="6"/>
      <c r="F7138" s="6">
        <f>E7138*0.05</f>
        <v>0</v>
      </c>
      <c r="G7138" s="6">
        <v>7250</v>
      </c>
      <c r="H7138" s="5">
        <f>D7138-F7138</f>
        <v>0</v>
      </c>
      <c r="I7138" s="6">
        <f>+I7137+G7138-H7138</f>
        <v>4086706.1679999973</v>
      </c>
      <c r="J7138" s="8" t="s">
        <v>4862</v>
      </c>
      <c r="K7138" s="2"/>
      <c r="L7138" s="2"/>
      <c r="M7138" s="41"/>
      <c r="N7138" s="40"/>
      <c r="O7138" s="39"/>
    </row>
    <row r="7139" spans="1:15" x14ac:dyDescent="0.2">
      <c r="A7139" s="9">
        <v>44573</v>
      </c>
      <c r="B7139" s="7">
        <v>14925953</v>
      </c>
      <c r="C7139" s="8" t="s">
        <v>3580</v>
      </c>
      <c r="D7139" s="6">
        <v>105020</v>
      </c>
      <c r="E7139" s="6">
        <v>89000</v>
      </c>
      <c r="F7139" s="6">
        <v>4450</v>
      </c>
      <c r="G7139" s="6"/>
      <c r="H7139" s="5">
        <f>D7139-F7139</f>
        <v>100570</v>
      </c>
      <c r="I7139" s="6">
        <f>+I7138+G7139-H7139</f>
        <v>3986136.1679999973</v>
      </c>
      <c r="J7139" s="8" t="s">
        <v>4861</v>
      </c>
      <c r="K7139" s="2"/>
      <c r="L7139" s="2"/>
      <c r="M7139" s="47" t="s">
        <v>4860</v>
      </c>
      <c r="N7139" s="57"/>
      <c r="O7139" s="56"/>
    </row>
    <row r="7140" spans="1:15" x14ac:dyDescent="0.2">
      <c r="A7140" s="9">
        <v>44574</v>
      </c>
      <c r="B7140" s="7">
        <v>2000080050</v>
      </c>
      <c r="C7140" s="8" t="s">
        <v>4391</v>
      </c>
      <c r="D7140" s="6"/>
      <c r="E7140" s="6"/>
      <c r="F7140" s="6">
        <f>E7140*0.05</f>
        <v>0</v>
      </c>
      <c r="G7140" s="6">
        <v>5600</v>
      </c>
      <c r="H7140" s="5">
        <f>D7140-F7140</f>
        <v>0</v>
      </c>
      <c r="I7140" s="6">
        <f>+I7139+G7140-H7140</f>
        <v>3991736.1679999973</v>
      </c>
      <c r="J7140" s="8" t="s">
        <v>4859</v>
      </c>
      <c r="K7140" s="2"/>
      <c r="L7140" s="2"/>
      <c r="M7140" s="23"/>
      <c r="N7140" s="22"/>
      <c r="O7140" s="21"/>
    </row>
    <row r="7141" spans="1:15" x14ac:dyDescent="0.2">
      <c r="A7141" s="9">
        <v>44575</v>
      </c>
      <c r="B7141" s="7">
        <v>2000180198</v>
      </c>
      <c r="C7141" s="8" t="s">
        <v>4391</v>
      </c>
      <c r="D7141" s="6"/>
      <c r="E7141" s="6"/>
      <c r="F7141" s="6">
        <f>E7141*0.05</f>
        <v>0</v>
      </c>
      <c r="G7141" s="6">
        <v>300</v>
      </c>
      <c r="H7141" s="5">
        <f>D7141-F7141</f>
        <v>0</v>
      </c>
      <c r="I7141" s="6">
        <f>+I7140+G7141-H7141</f>
        <v>3992036.1679999973</v>
      </c>
      <c r="J7141" s="8" t="s">
        <v>4858</v>
      </c>
      <c r="K7141" s="2"/>
      <c r="L7141" s="2"/>
      <c r="M7141" s="23"/>
      <c r="N7141" s="22"/>
      <c r="O7141" s="21"/>
    </row>
    <row r="7142" spans="1:15" x14ac:dyDescent="0.2">
      <c r="A7142" s="9">
        <v>44575</v>
      </c>
      <c r="B7142" s="7">
        <v>45240000066</v>
      </c>
      <c r="C7142" s="8" t="s">
        <v>4630</v>
      </c>
      <c r="D7142" s="6"/>
      <c r="E7142" s="6"/>
      <c r="F7142" s="6">
        <f>E7142*0.05</f>
        <v>0</v>
      </c>
      <c r="G7142" s="6">
        <v>417539.54</v>
      </c>
      <c r="H7142" s="5">
        <f>D7142-F7142</f>
        <v>0</v>
      </c>
      <c r="I7142" s="6">
        <f>+I7141+G7142-H7142</f>
        <v>4409575.7079999968</v>
      </c>
      <c r="J7142" s="8" t="s">
        <v>4857</v>
      </c>
      <c r="K7142" s="2"/>
      <c r="L7142" s="2"/>
      <c r="M7142" s="23"/>
      <c r="N7142" s="22"/>
      <c r="O7142" s="21"/>
    </row>
    <row r="7143" spans="1:15" x14ac:dyDescent="0.2">
      <c r="A7143" s="9">
        <v>44578</v>
      </c>
      <c r="B7143" s="7">
        <v>2000180426</v>
      </c>
      <c r="C7143" s="8" t="s">
        <v>4391</v>
      </c>
      <c r="D7143" s="6"/>
      <c r="E7143" s="6"/>
      <c r="F7143" s="6">
        <f>E7143*0.05</f>
        <v>0</v>
      </c>
      <c r="G7143" s="6">
        <v>2800</v>
      </c>
      <c r="H7143" s="5">
        <f>D7143-F7143</f>
        <v>0</v>
      </c>
      <c r="I7143" s="6">
        <f>+I7142+G7143-H7143</f>
        <v>4412375.7079999968</v>
      </c>
      <c r="J7143" s="8" t="s">
        <v>4856</v>
      </c>
      <c r="K7143" s="2"/>
      <c r="L7143" s="2"/>
      <c r="M7143" s="23"/>
      <c r="N7143" s="22"/>
      <c r="O7143" s="21"/>
    </row>
    <row r="7144" spans="1:15" x14ac:dyDescent="0.2">
      <c r="A7144" s="9">
        <v>44580</v>
      </c>
      <c r="B7144" s="7">
        <v>2000030203</v>
      </c>
      <c r="C7144" s="8" t="s">
        <v>4391</v>
      </c>
      <c r="D7144" s="6"/>
      <c r="E7144" s="6"/>
      <c r="F7144" s="6">
        <f>E7144*0.05</f>
        <v>0</v>
      </c>
      <c r="G7144" s="6">
        <v>6750</v>
      </c>
      <c r="H7144" s="5">
        <f>D7144-F7144</f>
        <v>0</v>
      </c>
      <c r="I7144" s="6">
        <f>+I7143+G7144-H7144</f>
        <v>4419125.7079999968</v>
      </c>
      <c r="J7144" s="8" t="s">
        <v>4855</v>
      </c>
      <c r="K7144" s="2"/>
      <c r="L7144" s="2"/>
      <c r="M7144" s="23"/>
      <c r="N7144" s="22"/>
      <c r="O7144" s="21"/>
    </row>
    <row r="7145" spans="1:15" x14ac:dyDescent="0.2">
      <c r="A7145" s="9">
        <v>44581</v>
      </c>
      <c r="B7145" s="7">
        <v>2000090496</v>
      </c>
      <c r="C7145" s="8" t="s">
        <v>4391</v>
      </c>
      <c r="D7145" s="6"/>
      <c r="E7145" s="6"/>
      <c r="F7145" s="6">
        <f>E7145*0.05</f>
        <v>0</v>
      </c>
      <c r="G7145" s="6">
        <v>24500</v>
      </c>
      <c r="H7145" s="5">
        <f>D7145-F7145</f>
        <v>0</v>
      </c>
      <c r="I7145" s="6">
        <f>+I7144+G7145-H7145</f>
        <v>4443625.7079999968</v>
      </c>
      <c r="J7145" s="8" t="s">
        <v>4854</v>
      </c>
      <c r="K7145" s="2"/>
      <c r="L7145" s="2"/>
      <c r="M7145" s="23"/>
      <c r="N7145" s="22"/>
      <c r="O7145" s="21"/>
    </row>
    <row r="7146" spans="1:15" x14ac:dyDescent="0.2">
      <c r="A7146" s="9">
        <v>44586</v>
      </c>
      <c r="B7146" s="7">
        <v>15077424</v>
      </c>
      <c r="C7146" s="8" t="s">
        <v>2088</v>
      </c>
      <c r="D7146" s="6">
        <v>0</v>
      </c>
      <c r="E7146" s="6"/>
      <c r="F7146" s="6">
        <f>E7146*0.05</f>
        <v>0</v>
      </c>
      <c r="G7146" s="6"/>
      <c r="H7146" s="5">
        <f>D7146-F7146</f>
        <v>0</v>
      </c>
      <c r="I7146" s="6">
        <f>+I7145+G7146-H7146</f>
        <v>4443625.7079999968</v>
      </c>
      <c r="J7146" s="3" t="s">
        <v>4853</v>
      </c>
      <c r="K7146" s="2"/>
      <c r="L7146" s="2"/>
      <c r="M7146" s="23" t="s">
        <v>4852</v>
      </c>
      <c r="N7146" s="22"/>
      <c r="O7146" s="21"/>
    </row>
    <row r="7147" spans="1:15" x14ac:dyDescent="0.2">
      <c r="A7147" s="9">
        <v>44586</v>
      </c>
      <c r="B7147" s="7">
        <v>2000050717</v>
      </c>
      <c r="C7147" s="8" t="s">
        <v>4391</v>
      </c>
      <c r="D7147" s="6"/>
      <c r="E7147" s="6"/>
      <c r="F7147" s="6">
        <f>E7147*0.05</f>
        <v>0</v>
      </c>
      <c r="G7147" s="6">
        <v>4000</v>
      </c>
      <c r="H7147" s="5">
        <f>D7147-F7147</f>
        <v>0</v>
      </c>
      <c r="I7147" s="6">
        <f>+I7146+G7147-H7147</f>
        <v>4447625.7079999968</v>
      </c>
      <c r="J7147" s="8" t="s">
        <v>4851</v>
      </c>
      <c r="K7147" s="2"/>
      <c r="L7147" s="2"/>
      <c r="M7147" s="23"/>
      <c r="N7147" s="22"/>
      <c r="O7147" s="21"/>
    </row>
    <row r="7148" spans="1:15" x14ac:dyDescent="0.2">
      <c r="A7148" s="9">
        <v>44587</v>
      </c>
      <c r="B7148" s="7">
        <v>15094411</v>
      </c>
      <c r="C7148" s="8" t="s">
        <v>3563</v>
      </c>
      <c r="D7148" s="6">
        <v>20650</v>
      </c>
      <c r="E7148" s="6">
        <v>17500</v>
      </c>
      <c r="F7148" s="6">
        <v>875</v>
      </c>
      <c r="G7148" s="6"/>
      <c r="H7148" s="5">
        <f>D7148-F7148</f>
        <v>19775</v>
      </c>
      <c r="I7148" s="6">
        <f>+I7147+G7148-H7148</f>
        <v>4427850.7079999968</v>
      </c>
      <c r="J7148" s="3" t="s">
        <v>4302</v>
      </c>
      <c r="K7148" s="2"/>
      <c r="L7148" s="2"/>
      <c r="M7148" s="23"/>
      <c r="N7148" s="22"/>
      <c r="O7148" s="21"/>
    </row>
    <row r="7149" spans="1:15" x14ac:dyDescent="0.2">
      <c r="A7149" s="9">
        <v>44587</v>
      </c>
      <c r="B7149" s="7">
        <v>452400000</v>
      </c>
      <c r="C7149" s="8" t="s">
        <v>4630</v>
      </c>
      <c r="D7149" s="6"/>
      <c r="E7149" s="6"/>
      <c r="F7149" s="6">
        <f>E7149*0.05</f>
        <v>0</v>
      </c>
      <c r="G7149" s="6">
        <v>4421098.8899999997</v>
      </c>
      <c r="H7149" s="5">
        <f>D7149-F7149</f>
        <v>0</v>
      </c>
      <c r="I7149" s="6">
        <f>+I7148+G7149-H7149</f>
        <v>8848949.5979999974</v>
      </c>
      <c r="J7149" s="3" t="s">
        <v>4850</v>
      </c>
      <c r="K7149" s="2"/>
      <c r="L7149" s="2"/>
      <c r="M7149" s="23"/>
      <c r="N7149" s="22"/>
      <c r="O7149" s="21"/>
    </row>
    <row r="7150" spans="1:15" x14ac:dyDescent="0.2">
      <c r="A7150" s="9">
        <v>44587</v>
      </c>
      <c r="B7150" s="7">
        <v>15096415</v>
      </c>
      <c r="C7150" s="8" t="s">
        <v>43</v>
      </c>
      <c r="D7150" s="6">
        <v>275758.5</v>
      </c>
      <c r="E7150" s="6">
        <v>240232.95999999999</v>
      </c>
      <c r="F7150" s="6">
        <v>12011.65</v>
      </c>
      <c r="G7150" s="6"/>
      <c r="H7150" s="5">
        <v>263746.84999999998</v>
      </c>
      <c r="I7150" s="6">
        <f>+I7149+G7150-H7150</f>
        <v>8585202.7479999978</v>
      </c>
      <c r="J7150" s="3" t="s">
        <v>4254</v>
      </c>
      <c r="K7150" s="2"/>
      <c r="L7150" s="2"/>
      <c r="M7150" s="23" t="s">
        <v>4849</v>
      </c>
      <c r="N7150" s="22"/>
      <c r="O7150" s="21"/>
    </row>
    <row r="7151" spans="1:15" x14ac:dyDescent="0.2">
      <c r="A7151" s="9">
        <v>44587</v>
      </c>
      <c r="B7151" s="7">
        <v>2000020562</v>
      </c>
      <c r="C7151" s="8" t="s">
        <v>4391</v>
      </c>
      <c r="D7151" s="6"/>
      <c r="E7151" s="6"/>
      <c r="F7151" s="6">
        <f>E7151*0.05</f>
        <v>0</v>
      </c>
      <c r="G7151" s="6">
        <v>1100</v>
      </c>
      <c r="H7151" s="5">
        <f>D7151-F7151</f>
        <v>0</v>
      </c>
      <c r="I7151" s="6">
        <f>+I7150+G7151-H7151</f>
        <v>8586302.7479999978</v>
      </c>
      <c r="J7151" s="8" t="s">
        <v>4848</v>
      </c>
      <c r="K7151" s="2"/>
      <c r="L7151" s="2"/>
      <c r="M7151" s="23"/>
      <c r="N7151" s="22"/>
      <c r="O7151" s="21"/>
    </row>
    <row r="7152" spans="1:15" x14ac:dyDescent="0.2">
      <c r="A7152" s="9">
        <v>44587</v>
      </c>
      <c r="B7152" s="7">
        <v>45240000010</v>
      </c>
      <c r="C7152" s="8" t="s">
        <v>4030</v>
      </c>
      <c r="D7152" s="6">
        <v>119565</v>
      </c>
      <c r="E7152" s="6"/>
      <c r="F7152" s="6">
        <f>E7152*0.05</f>
        <v>0</v>
      </c>
      <c r="G7152" s="6"/>
      <c r="H7152" s="5">
        <f>D7152-F7152</f>
        <v>119565</v>
      </c>
      <c r="I7152" s="6">
        <f>+I7151+G7152-H7152</f>
        <v>8466737.7479999978</v>
      </c>
      <c r="J7152" s="3" t="s">
        <v>4841</v>
      </c>
      <c r="K7152" s="2"/>
      <c r="L7152" s="2"/>
      <c r="M7152" s="23"/>
      <c r="N7152" s="22"/>
      <c r="O7152" s="21"/>
    </row>
    <row r="7153" spans="1:15" x14ac:dyDescent="0.2">
      <c r="A7153" s="9">
        <v>44588</v>
      </c>
      <c r="B7153" s="7">
        <v>15104161</v>
      </c>
      <c r="C7153" s="8" t="s">
        <v>821</v>
      </c>
      <c r="D7153" s="6">
        <v>177391.99</v>
      </c>
      <c r="E7153" s="6">
        <v>177131.82</v>
      </c>
      <c r="F7153" s="6">
        <v>8856.59</v>
      </c>
      <c r="G7153" s="6"/>
      <c r="H7153" s="5">
        <v>168535.4</v>
      </c>
      <c r="I7153" s="6">
        <f>+I7152+G7153-H7153</f>
        <v>8298202.3479999974</v>
      </c>
      <c r="J7153" s="3" t="s">
        <v>936</v>
      </c>
      <c r="K7153" s="2"/>
      <c r="L7153" s="2"/>
      <c r="M7153" s="23" t="s">
        <v>4847</v>
      </c>
      <c r="N7153" s="22"/>
      <c r="O7153" s="21"/>
    </row>
    <row r="7154" spans="1:15" x14ac:dyDescent="0.2">
      <c r="A7154" s="9">
        <v>44588</v>
      </c>
      <c r="B7154" s="7">
        <v>15104568</v>
      </c>
      <c r="C7154" s="8" t="s">
        <v>1450</v>
      </c>
      <c r="D7154" s="6">
        <v>28473.84</v>
      </c>
      <c r="E7154" s="6">
        <v>21907.83</v>
      </c>
      <c r="F7154" s="6">
        <v>1095.3900000000001</v>
      </c>
      <c r="G7154" s="6"/>
      <c r="H7154" s="5">
        <v>27378.45</v>
      </c>
      <c r="I7154" s="6">
        <f>+I7153+G7154-H7154</f>
        <v>8270823.8979999973</v>
      </c>
      <c r="J7154" s="8" t="s">
        <v>3874</v>
      </c>
      <c r="K7154" s="2"/>
      <c r="L7154" s="2"/>
      <c r="M7154" s="23" t="s">
        <v>4846</v>
      </c>
      <c r="N7154" s="22"/>
      <c r="O7154" s="21"/>
    </row>
    <row r="7155" spans="1:15" x14ac:dyDescent="0.2">
      <c r="A7155" s="9">
        <v>44588</v>
      </c>
      <c r="B7155" s="7">
        <v>15104841</v>
      </c>
      <c r="C7155" s="8" t="s">
        <v>1443</v>
      </c>
      <c r="D7155" s="6">
        <v>285000</v>
      </c>
      <c r="E7155" s="6">
        <v>285000</v>
      </c>
      <c r="F7155" s="6">
        <f>E7155*0.05</f>
        <v>14250</v>
      </c>
      <c r="G7155" s="6"/>
      <c r="H7155" s="5">
        <f>D7155-F7155</f>
        <v>270750</v>
      </c>
      <c r="I7155" s="6">
        <f>+I7154+G7155-H7155</f>
        <v>8000073.8979999973</v>
      </c>
      <c r="J7155" s="3" t="s">
        <v>4615</v>
      </c>
      <c r="K7155" s="2"/>
      <c r="L7155" s="2"/>
      <c r="M7155" s="23" t="s">
        <v>4845</v>
      </c>
      <c r="N7155" s="22"/>
      <c r="O7155" s="21"/>
    </row>
    <row r="7156" spans="1:15" x14ac:dyDescent="0.2">
      <c r="A7156" s="9">
        <v>44588</v>
      </c>
      <c r="B7156" s="7">
        <v>15104946</v>
      </c>
      <c r="C7156" s="8" t="s">
        <v>2594</v>
      </c>
      <c r="D7156" s="6">
        <v>213261.28</v>
      </c>
      <c r="E7156" s="6">
        <v>209383</v>
      </c>
      <c r="F7156" s="6">
        <v>10469.15</v>
      </c>
      <c r="G7156" s="6"/>
      <c r="H7156" s="5">
        <v>202792.13</v>
      </c>
      <c r="I7156" s="6">
        <f>+I7155+G7156-H7156</f>
        <v>7797281.7679999974</v>
      </c>
      <c r="J7156" s="3" t="s">
        <v>936</v>
      </c>
      <c r="K7156" s="2"/>
      <c r="L7156" s="2"/>
      <c r="M7156" s="23" t="s">
        <v>4844</v>
      </c>
      <c r="N7156" s="22"/>
      <c r="O7156" s="21"/>
    </row>
    <row r="7157" spans="1:15" x14ac:dyDescent="0.2">
      <c r="A7157" s="9">
        <v>44588</v>
      </c>
      <c r="B7157" s="7">
        <v>15105039</v>
      </c>
      <c r="C7157" s="8" t="s">
        <v>105</v>
      </c>
      <c r="D7157" s="6">
        <v>134347</v>
      </c>
      <c r="E7157" s="6">
        <v>134347</v>
      </c>
      <c r="F7157" s="6">
        <v>6717.35</v>
      </c>
      <c r="G7157" s="6"/>
      <c r="H7157" s="5">
        <v>127629.65</v>
      </c>
      <c r="I7157" s="6">
        <f>+I7156+G7157-H7157</f>
        <v>7669652.117999997</v>
      </c>
      <c r="J7157" s="3" t="s">
        <v>4843</v>
      </c>
      <c r="K7157" s="2"/>
      <c r="L7157" s="2"/>
      <c r="M7157" s="23"/>
      <c r="N7157" s="22"/>
      <c r="O7157" s="21"/>
    </row>
    <row r="7158" spans="1:15" x14ac:dyDescent="0.2">
      <c r="A7158" s="9">
        <v>44588</v>
      </c>
      <c r="B7158" s="7">
        <v>15105235</v>
      </c>
      <c r="C7158" s="8" t="s">
        <v>4842</v>
      </c>
      <c r="D7158" s="6">
        <v>10800</v>
      </c>
      <c r="E7158" s="6"/>
      <c r="F7158" s="6">
        <f>E7158*0.05</f>
        <v>0</v>
      </c>
      <c r="G7158" s="6"/>
      <c r="H7158" s="5">
        <f>D7158-F7158</f>
        <v>10800</v>
      </c>
      <c r="I7158" s="6">
        <f>+I7157+G7158-H7158</f>
        <v>7658852.117999997</v>
      </c>
      <c r="J7158" s="3" t="s">
        <v>4841</v>
      </c>
      <c r="K7158" s="2"/>
      <c r="L7158" s="2"/>
      <c r="M7158" s="23"/>
      <c r="N7158" s="22"/>
      <c r="O7158" s="21"/>
    </row>
    <row r="7159" spans="1:15" x14ac:dyDescent="0.2">
      <c r="A7159" s="9">
        <v>44588</v>
      </c>
      <c r="B7159" s="7">
        <v>15105345</v>
      </c>
      <c r="C7159" s="8" t="s">
        <v>3013</v>
      </c>
      <c r="D7159" s="6">
        <v>55201.2</v>
      </c>
      <c r="E7159" s="6">
        <v>55201.2</v>
      </c>
      <c r="F7159" s="4">
        <v>2760.06</v>
      </c>
      <c r="G7159" s="6"/>
      <c r="H7159" s="5">
        <v>52441.14</v>
      </c>
      <c r="I7159" s="6">
        <f>+I7158+G7159-H7159</f>
        <v>7606410.9779999973</v>
      </c>
      <c r="J7159" s="3" t="s">
        <v>1555</v>
      </c>
      <c r="K7159" s="2"/>
      <c r="L7159" s="2"/>
      <c r="M7159" s="23" t="s">
        <v>4840</v>
      </c>
      <c r="N7159" s="22"/>
      <c r="O7159" s="21"/>
    </row>
    <row r="7160" spans="1:15" x14ac:dyDescent="0.2">
      <c r="A7160" s="9">
        <v>44588</v>
      </c>
      <c r="B7160" s="7">
        <v>15105486</v>
      </c>
      <c r="C7160" s="8" t="s">
        <v>3375</v>
      </c>
      <c r="D7160" s="6">
        <v>106376</v>
      </c>
      <c r="E7160" s="6">
        <v>102200</v>
      </c>
      <c r="F7160" s="6">
        <f>E7160*0.05</f>
        <v>5110</v>
      </c>
      <c r="G7160" s="6"/>
      <c r="H7160" s="5">
        <f>D7160-F7160</f>
        <v>101266</v>
      </c>
      <c r="I7160" s="6">
        <f>+I7159+G7160-H7160</f>
        <v>7505144.9779999973</v>
      </c>
      <c r="J7160" s="3" t="s">
        <v>4730</v>
      </c>
      <c r="K7160" s="2"/>
      <c r="L7160" s="2"/>
      <c r="M7160" s="23" t="s">
        <v>4839</v>
      </c>
      <c r="N7160" s="22"/>
      <c r="O7160" s="21"/>
    </row>
    <row r="7161" spans="1:15" x14ac:dyDescent="0.2">
      <c r="A7161" s="9">
        <v>44588</v>
      </c>
      <c r="B7161" s="7">
        <v>15105731</v>
      </c>
      <c r="C7161" s="8" t="s">
        <v>4233</v>
      </c>
      <c r="D7161" s="6">
        <v>100000</v>
      </c>
      <c r="E7161" s="6">
        <v>100000</v>
      </c>
      <c r="F7161" s="6">
        <f>E7161*0.05</f>
        <v>5000</v>
      </c>
      <c r="G7161" s="6"/>
      <c r="H7161" s="5">
        <f>D7161-F7161</f>
        <v>95000</v>
      </c>
      <c r="I7161" s="6">
        <f>+I7160+G7161-H7161</f>
        <v>7410144.9779999973</v>
      </c>
      <c r="J7161" s="3" t="s">
        <v>4730</v>
      </c>
      <c r="K7161" s="2"/>
      <c r="L7161" s="2"/>
      <c r="M7161" s="23" t="s">
        <v>4838</v>
      </c>
      <c r="N7161" s="22"/>
      <c r="O7161" s="21"/>
    </row>
    <row r="7162" spans="1:15" x14ac:dyDescent="0.2">
      <c r="A7162" s="9">
        <v>44588</v>
      </c>
      <c r="B7162" s="7">
        <v>15106095</v>
      </c>
      <c r="C7162" s="8" t="s">
        <v>2224</v>
      </c>
      <c r="D7162" s="6">
        <v>102300</v>
      </c>
      <c r="E7162" s="6">
        <v>102300</v>
      </c>
      <c r="F7162" s="6">
        <f>E7162*0.05</f>
        <v>5115</v>
      </c>
      <c r="G7162" s="6"/>
      <c r="H7162" s="5">
        <f>D7162-F7162</f>
        <v>97185</v>
      </c>
      <c r="I7162" s="6">
        <f>+I7161+G7162-H7162</f>
        <v>7312959.9779999973</v>
      </c>
      <c r="J7162" s="3" t="s">
        <v>4823</v>
      </c>
      <c r="K7162" s="2"/>
      <c r="L7162" s="2"/>
      <c r="M7162" s="23" t="s">
        <v>4837</v>
      </c>
      <c r="N7162" s="22"/>
      <c r="O7162" s="21"/>
    </row>
    <row r="7163" spans="1:15" x14ac:dyDescent="0.2">
      <c r="A7163" s="9">
        <v>44588</v>
      </c>
      <c r="B7163" s="7">
        <v>15106219</v>
      </c>
      <c r="C7163" s="8" t="s">
        <v>242</v>
      </c>
      <c r="D7163" s="6">
        <v>165221.96</v>
      </c>
      <c r="E7163" s="6">
        <v>163396.76</v>
      </c>
      <c r="F7163" s="6">
        <v>8169.84</v>
      </c>
      <c r="G7163" s="6"/>
      <c r="H7163" s="5">
        <v>157052.12</v>
      </c>
      <c r="I7163" s="6">
        <f>+I7162+G7163-H7163</f>
        <v>7155907.8579999972</v>
      </c>
      <c r="J7163" s="3" t="s">
        <v>4052</v>
      </c>
      <c r="K7163" s="2"/>
      <c r="L7163" s="2"/>
      <c r="M7163" s="23" t="s">
        <v>4836</v>
      </c>
      <c r="N7163" s="22"/>
      <c r="O7163" s="21"/>
    </row>
    <row r="7164" spans="1:15" x14ac:dyDescent="0.2">
      <c r="A7164" s="9">
        <v>44588</v>
      </c>
      <c r="B7164" s="7">
        <v>15106816</v>
      </c>
      <c r="C7164" s="8" t="s">
        <v>74</v>
      </c>
      <c r="D7164" s="6">
        <v>289458.37</v>
      </c>
      <c r="E7164" s="6">
        <v>270558.37</v>
      </c>
      <c r="F7164" s="6">
        <v>13527.92</v>
      </c>
      <c r="G7164" s="6"/>
      <c r="H7164" s="5">
        <v>275930.45</v>
      </c>
      <c r="I7164" s="6">
        <f>+I7163+G7164-H7164</f>
        <v>6879977.407999997</v>
      </c>
      <c r="J7164" s="3" t="s">
        <v>4730</v>
      </c>
      <c r="K7164" s="2"/>
      <c r="L7164" s="2"/>
      <c r="M7164" s="23" t="s">
        <v>4835</v>
      </c>
      <c r="N7164" s="22"/>
      <c r="O7164" s="21"/>
    </row>
    <row r="7165" spans="1:15" x14ac:dyDescent="0.2">
      <c r="A7165" s="9">
        <v>44588</v>
      </c>
      <c r="B7165" s="7">
        <v>15106917</v>
      </c>
      <c r="C7165" s="8" t="s">
        <v>71</v>
      </c>
      <c r="D7165" s="6">
        <v>364574.25</v>
      </c>
      <c r="E7165" s="6">
        <v>363876.48</v>
      </c>
      <c r="F7165" s="6">
        <v>18193.82</v>
      </c>
      <c r="G7165" s="6"/>
      <c r="H7165" s="5">
        <v>346380.43</v>
      </c>
      <c r="I7165" s="6">
        <f>+I7164+G7165-H7165</f>
        <v>6533596.9779999973</v>
      </c>
      <c r="J7165" s="8" t="s">
        <v>4412</v>
      </c>
      <c r="K7165" s="2"/>
      <c r="L7165" s="2"/>
      <c r="M7165" s="47" t="s">
        <v>4834</v>
      </c>
      <c r="N7165" s="57"/>
      <c r="O7165" s="56"/>
    </row>
    <row r="7166" spans="1:15" x14ac:dyDescent="0.2">
      <c r="A7166" s="9">
        <v>44588</v>
      </c>
      <c r="B7166" s="7">
        <v>15108787</v>
      </c>
      <c r="C7166" s="8" t="s">
        <v>3539</v>
      </c>
      <c r="D7166" s="6">
        <v>96598</v>
      </c>
      <c r="E7166" s="6">
        <v>96598</v>
      </c>
      <c r="F7166" s="6">
        <v>4829.8999999999996</v>
      </c>
      <c r="G7166" s="6"/>
      <c r="H7166" s="5">
        <v>91768.1</v>
      </c>
      <c r="I7166" s="6">
        <f>+I7165+G7166-H7166</f>
        <v>6441828.8779999977</v>
      </c>
      <c r="J7166" s="3" t="s">
        <v>4730</v>
      </c>
      <c r="K7166" s="2"/>
      <c r="L7166" s="2"/>
      <c r="M7166" s="23" t="s">
        <v>4833</v>
      </c>
      <c r="N7166" s="22"/>
      <c r="O7166" s="21"/>
    </row>
    <row r="7167" spans="1:15" x14ac:dyDescent="0.2">
      <c r="A7167" s="9">
        <v>44588</v>
      </c>
      <c r="B7167" s="7">
        <v>15109841</v>
      </c>
      <c r="C7167" s="8" t="s">
        <v>469</v>
      </c>
      <c r="D7167" s="6">
        <v>175543.9</v>
      </c>
      <c r="E7167" s="6">
        <v>175543.9</v>
      </c>
      <c r="F7167" s="6">
        <v>8777.2000000000007</v>
      </c>
      <c r="G7167" s="6"/>
      <c r="H7167" s="5">
        <v>166766.71</v>
      </c>
      <c r="I7167" s="6">
        <f>+I7166+G7167-H7167</f>
        <v>6275062.1679999977</v>
      </c>
      <c r="J7167" s="3" t="s">
        <v>1728</v>
      </c>
      <c r="K7167" s="2"/>
      <c r="L7167" s="2"/>
      <c r="M7167" s="23" t="s">
        <v>4832</v>
      </c>
      <c r="N7167" s="22"/>
      <c r="O7167" s="21"/>
    </row>
    <row r="7168" spans="1:15" x14ac:dyDescent="0.2">
      <c r="A7168" s="9">
        <v>44588</v>
      </c>
      <c r="B7168" s="7">
        <v>15109921</v>
      </c>
      <c r="C7168" s="8" t="s">
        <v>4146</v>
      </c>
      <c r="D7168" s="6">
        <v>169000</v>
      </c>
      <c r="E7168" s="6">
        <v>169000</v>
      </c>
      <c r="F7168" s="6">
        <f>E7168*0.05</f>
        <v>8450</v>
      </c>
      <c r="G7168" s="6"/>
      <c r="H7168" s="5">
        <f>D7168-F7168</f>
        <v>160550</v>
      </c>
      <c r="I7168" s="6">
        <f>+I7167+G7168-H7168</f>
        <v>6114512.1679999977</v>
      </c>
      <c r="J7168" s="3" t="s">
        <v>1728</v>
      </c>
      <c r="K7168" s="2"/>
      <c r="L7168" s="2"/>
      <c r="M7168" s="23" t="s">
        <v>4831</v>
      </c>
      <c r="N7168" s="22"/>
      <c r="O7168" s="21"/>
    </row>
    <row r="7169" spans="1:15" x14ac:dyDescent="0.2">
      <c r="A7169" s="9">
        <v>44588</v>
      </c>
      <c r="B7169" s="7">
        <v>15110064</v>
      </c>
      <c r="C7169" s="8" t="s">
        <v>3017</v>
      </c>
      <c r="D7169" s="6">
        <v>15648</v>
      </c>
      <c r="E7169" s="6">
        <v>15648</v>
      </c>
      <c r="F7169" s="6">
        <v>782.4</v>
      </c>
      <c r="G7169" s="6"/>
      <c r="H7169" s="5">
        <v>14865.6</v>
      </c>
      <c r="I7169" s="6">
        <f>+I7168+G7169-H7169</f>
        <v>6099646.5679999981</v>
      </c>
      <c r="J7169" s="3" t="s">
        <v>4730</v>
      </c>
      <c r="K7169" s="2"/>
      <c r="L7169" s="2"/>
      <c r="M7169" s="23" t="s">
        <v>4830</v>
      </c>
      <c r="N7169" s="22"/>
      <c r="O7169" s="21"/>
    </row>
    <row r="7170" spans="1:15" x14ac:dyDescent="0.2">
      <c r="A7170" s="9">
        <v>44588</v>
      </c>
      <c r="B7170" s="7">
        <v>15110173</v>
      </c>
      <c r="C7170" s="8" t="s">
        <v>4542</v>
      </c>
      <c r="D7170" s="6">
        <v>81576.100000000006</v>
      </c>
      <c r="E7170" s="6">
        <v>80122.42</v>
      </c>
      <c r="F7170" s="6">
        <v>4006.12</v>
      </c>
      <c r="G7170" s="6"/>
      <c r="H7170" s="5">
        <v>77569.98</v>
      </c>
      <c r="I7170" s="6">
        <f>+I7169+G7170-H7170</f>
        <v>6022076.5879999977</v>
      </c>
      <c r="J7170" s="3" t="s">
        <v>4730</v>
      </c>
      <c r="K7170" s="2"/>
      <c r="L7170" s="2"/>
      <c r="M7170" s="23" t="s">
        <v>4829</v>
      </c>
      <c r="N7170" s="22"/>
      <c r="O7170" s="21"/>
    </row>
    <row r="7171" spans="1:15" x14ac:dyDescent="0.2">
      <c r="A7171" s="9">
        <v>44588</v>
      </c>
      <c r="B7171" s="7">
        <v>15110287</v>
      </c>
      <c r="C7171" s="8" t="s">
        <v>337</v>
      </c>
      <c r="D7171" s="6">
        <v>119649.27</v>
      </c>
      <c r="E7171" s="6">
        <v>116217.5</v>
      </c>
      <c r="F7171" s="6">
        <v>5810.88</v>
      </c>
      <c r="G7171" s="6"/>
      <c r="H7171" s="5">
        <v>113838.39999999999</v>
      </c>
      <c r="I7171" s="6">
        <f>+I7170+G7171-H7171</f>
        <v>5908238.1879999973</v>
      </c>
      <c r="J7171" s="3" t="s">
        <v>936</v>
      </c>
      <c r="K7171" s="2"/>
      <c r="L7171" s="2"/>
      <c r="M7171" s="23" t="s">
        <v>4828</v>
      </c>
      <c r="N7171" s="22"/>
      <c r="O7171" s="21"/>
    </row>
    <row r="7172" spans="1:15" x14ac:dyDescent="0.2">
      <c r="A7172" s="9">
        <v>44588</v>
      </c>
      <c r="B7172" s="7">
        <v>15110362</v>
      </c>
      <c r="C7172" s="8" t="s">
        <v>582</v>
      </c>
      <c r="D7172" s="6">
        <v>46765</v>
      </c>
      <c r="E7172" s="6">
        <v>40442.879999999997</v>
      </c>
      <c r="F7172" s="6">
        <v>2022.14</v>
      </c>
      <c r="G7172" s="6"/>
      <c r="H7172" s="5">
        <v>44742.86</v>
      </c>
      <c r="I7172" s="6">
        <f>+I7171+G7172-H7172</f>
        <v>5863495.327999997</v>
      </c>
      <c r="J7172" s="3" t="s">
        <v>4827</v>
      </c>
      <c r="K7172" s="2"/>
      <c r="L7172" s="2"/>
      <c r="M7172" s="23" t="s">
        <v>4826</v>
      </c>
      <c r="N7172" s="22"/>
      <c r="O7172" s="21"/>
    </row>
    <row r="7173" spans="1:15" x14ac:dyDescent="0.2">
      <c r="A7173" s="9">
        <v>44588</v>
      </c>
      <c r="B7173" s="7">
        <v>15110426</v>
      </c>
      <c r="C7173" s="8" t="s">
        <v>4348</v>
      </c>
      <c r="D7173" s="6">
        <v>84990</v>
      </c>
      <c r="E7173" s="6">
        <v>73188.570000000007</v>
      </c>
      <c r="F7173" s="6">
        <v>3659.43</v>
      </c>
      <c r="G7173" s="6"/>
      <c r="H7173" s="5">
        <v>81330.570000000007</v>
      </c>
      <c r="I7173" s="6">
        <f>+I7172+G7173-H7173</f>
        <v>5782164.7579999967</v>
      </c>
      <c r="J7173" s="3" t="s">
        <v>4427</v>
      </c>
      <c r="K7173" s="2"/>
      <c r="L7173" s="2"/>
      <c r="M7173" s="23" t="s">
        <v>4825</v>
      </c>
      <c r="N7173" s="22"/>
      <c r="O7173" s="21"/>
    </row>
    <row r="7174" spans="1:15" x14ac:dyDescent="0.2">
      <c r="A7174" s="9">
        <v>44588</v>
      </c>
      <c r="B7174" s="7">
        <v>15110593</v>
      </c>
      <c r="C7174" s="8" t="s">
        <v>2585</v>
      </c>
      <c r="D7174" s="6">
        <v>28320</v>
      </c>
      <c r="E7174" s="6">
        <v>24000</v>
      </c>
      <c r="F7174" s="6">
        <f>E7174*0.05</f>
        <v>1200</v>
      </c>
      <c r="G7174" s="6"/>
      <c r="H7174" s="5">
        <f>D7174-F7174</f>
        <v>27120</v>
      </c>
      <c r="I7174" s="6">
        <f>+I7173+G7174-H7174</f>
        <v>5755044.7579999967</v>
      </c>
      <c r="J7174" s="3" t="s">
        <v>4328</v>
      </c>
      <c r="K7174" s="2"/>
      <c r="L7174" s="2"/>
      <c r="M7174" s="23" t="s">
        <v>4824</v>
      </c>
      <c r="N7174" s="22"/>
      <c r="O7174" s="21"/>
    </row>
    <row r="7175" spans="1:15" x14ac:dyDescent="0.2">
      <c r="A7175" s="9">
        <v>44588</v>
      </c>
      <c r="B7175" s="7">
        <v>15110647</v>
      </c>
      <c r="C7175" s="8" t="s">
        <v>3612</v>
      </c>
      <c r="D7175" s="6">
        <v>117706.18</v>
      </c>
      <c r="E7175" s="6">
        <v>99751</v>
      </c>
      <c r="F7175" s="6">
        <v>4987.55</v>
      </c>
      <c r="G7175" s="6"/>
      <c r="H7175" s="5">
        <v>112718.63</v>
      </c>
      <c r="I7175" s="6">
        <f>+I7174+G7175-H7175</f>
        <v>5642326.1279999968</v>
      </c>
      <c r="J7175" s="3" t="s">
        <v>4823</v>
      </c>
      <c r="K7175" s="2"/>
      <c r="L7175" s="2"/>
      <c r="M7175" s="47" t="s">
        <v>4822</v>
      </c>
      <c r="N7175" s="22"/>
      <c r="O7175" s="21"/>
    </row>
    <row r="7176" spans="1:15" x14ac:dyDescent="0.2">
      <c r="A7176" s="9">
        <v>44588</v>
      </c>
      <c r="B7176" s="7">
        <v>15110981</v>
      </c>
      <c r="C7176" s="8" t="s">
        <v>2731</v>
      </c>
      <c r="D7176" s="6">
        <v>103200</v>
      </c>
      <c r="E7176" s="6">
        <v>103200</v>
      </c>
      <c r="F7176" s="6">
        <f>E7176*0.05</f>
        <v>5160</v>
      </c>
      <c r="G7176" s="6"/>
      <c r="H7176" s="5">
        <f>D7176-F7176</f>
        <v>98040</v>
      </c>
      <c r="I7176" s="6">
        <f>+I7175+G7176-H7176</f>
        <v>5544286.1279999968</v>
      </c>
      <c r="J7176" s="8" t="s">
        <v>1728</v>
      </c>
      <c r="K7176" s="2"/>
      <c r="L7176" s="2"/>
      <c r="M7176" s="47" t="s">
        <v>4821</v>
      </c>
      <c r="N7176" s="22"/>
      <c r="O7176" s="21"/>
    </row>
    <row r="7177" spans="1:15" x14ac:dyDescent="0.2">
      <c r="A7177" s="9">
        <v>44588</v>
      </c>
      <c r="B7177" s="7">
        <v>15111433</v>
      </c>
      <c r="C7177" s="8" t="s">
        <v>4400</v>
      </c>
      <c r="D7177" s="6">
        <v>20000</v>
      </c>
      <c r="E7177" s="6"/>
      <c r="F7177" s="6">
        <f>E7177*0.05</f>
        <v>0</v>
      </c>
      <c r="G7177" s="6"/>
      <c r="H7177" s="5">
        <f>D7177-F7177</f>
        <v>20000</v>
      </c>
      <c r="I7177" s="6">
        <f>+I7176+G7177-H7177</f>
        <v>5524286.1279999968</v>
      </c>
      <c r="J7177" s="8" t="s">
        <v>4820</v>
      </c>
      <c r="K7177" s="2"/>
      <c r="L7177" s="2"/>
      <c r="M7177" s="23"/>
      <c r="N7177" s="22"/>
      <c r="O7177" s="21"/>
    </row>
    <row r="7178" spans="1:15" x14ac:dyDescent="0.2">
      <c r="A7178" s="9">
        <v>44588</v>
      </c>
      <c r="B7178" s="7">
        <v>15111468</v>
      </c>
      <c r="C7178" s="8" t="s">
        <v>4516</v>
      </c>
      <c r="D7178" s="6">
        <v>20400</v>
      </c>
      <c r="E7178" s="6"/>
      <c r="F7178" s="6">
        <f>E7178*0.05</f>
        <v>0</v>
      </c>
      <c r="G7178" s="6"/>
      <c r="H7178" s="5">
        <f>D7178-F7178</f>
        <v>20400</v>
      </c>
      <c r="I7178" s="6">
        <f>+I7177+G7178-H7178</f>
        <v>5503886.1279999968</v>
      </c>
      <c r="J7178" s="8" t="s">
        <v>4819</v>
      </c>
      <c r="K7178" s="2"/>
      <c r="L7178" s="2"/>
      <c r="M7178" s="23"/>
      <c r="N7178" s="22"/>
      <c r="O7178" s="21"/>
    </row>
    <row r="7179" spans="1:15" x14ac:dyDescent="0.2">
      <c r="A7179" s="9">
        <v>44588</v>
      </c>
      <c r="B7179" s="7">
        <v>15111538</v>
      </c>
      <c r="C7179" s="8" t="s">
        <v>4135</v>
      </c>
      <c r="D7179" s="6">
        <v>20000</v>
      </c>
      <c r="E7179" s="6"/>
      <c r="F7179" s="6">
        <f>E7179*0.05</f>
        <v>0</v>
      </c>
      <c r="G7179" s="6"/>
      <c r="H7179" s="5">
        <f>D7179-F7179</f>
        <v>20000</v>
      </c>
      <c r="I7179" s="6">
        <f>+I7178+G7179-H7179</f>
        <v>5483886.1279999968</v>
      </c>
      <c r="J7179" s="8" t="s">
        <v>4401</v>
      </c>
      <c r="K7179" s="2"/>
      <c r="L7179" s="2"/>
      <c r="M7179" s="23"/>
      <c r="N7179" s="22"/>
      <c r="O7179" s="21"/>
    </row>
    <row r="7180" spans="1:15" x14ac:dyDescent="0.2">
      <c r="A7180" s="9">
        <v>44588</v>
      </c>
      <c r="B7180" s="7">
        <v>22000090489</v>
      </c>
      <c r="C7180" s="8" t="s">
        <v>4391</v>
      </c>
      <c r="D7180" s="6"/>
      <c r="E7180" s="6"/>
      <c r="F7180" s="6">
        <f>E7180*0.05</f>
        <v>0</v>
      </c>
      <c r="G7180" s="6">
        <v>9200</v>
      </c>
      <c r="H7180" s="5">
        <f>D7180-F7180</f>
        <v>0</v>
      </c>
      <c r="I7180" s="6">
        <f>+I7179+G7180-H7180</f>
        <v>5493086.1279999968</v>
      </c>
      <c r="J7180" s="8" t="s">
        <v>4818</v>
      </c>
      <c r="K7180" s="2"/>
      <c r="L7180" s="2"/>
      <c r="M7180" s="23"/>
      <c r="N7180" s="22"/>
      <c r="O7180" s="21"/>
    </row>
    <row r="7181" spans="1:15" x14ac:dyDescent="0.2">
      <c r="A7181" s="9">
        <v>44588</v>
      </c>
      <c r="B7181" s="7">
        <v>10195</v>
      </c>
      <c r="C7181" s="8" t="s">
        <v>126</v>
      </c>
      <c r="D7181" s="6">
        <v>6875</v>
      </c>
      <c r="E7181" s="6">
        <v>6875</v>
      </c>
      <c r="F7181" s="6">
        <v>343.75</v>
      </c>
      <c r="G7181" s="6"/>
      <c r="H7181" s="5">
        <v>6531.25</v>
      </c>
      <c r="I7181" s="6">
        <f>+I7180+G7181-H7181</f>
        <v>5486554.8779999968</v>
      </c>
      <c r="J7181" s="8" t="s">
        <v>3676</v>
      </c>
      <c r="K7181" s="2"/>
      <c r="L7181" s="2"/>
      <c r="M7181" s="23" t="s">
        <v>1904</v>
      </c>
      <c r="N7181" s="22"/>
      <c r="O7181" s="21"/>
    </row>
    <row r="7182" spans="1:15" x14ac:dyDescent="0.2">
      <c r="A7182" s="9">
        <v>44589</v>
      </c>
      <c r="B7182" s="7">
        <v>15132626</v>
      </c>
      <c r="C7182" s="8" t="s">
        <v>4608</v>
      </c>
      <c r="D7182" s="6">
        <v>171321.46</v>
      </c>
      <c r="E7182" s="6">
        <v>145187.68</v>
      </c>
      <c r="F7182" s="6">
        <v>7259.38</v>
      </c>
      <c r="G7182" s="6"/>
      <c r="H7182" s="5">
        <v>164062.07999999999</v>
      </c>
      <c r="I7182" s="6">
        <f>+I7181+G7182-H7182</f>
        <v>5322492.7979999967</v>
      </c>
      <c r="J7182" s="8" t="s">
        <v>4817</v>
      </c>
      <c r="K7182" s="2"/>
      <c r="L7182" s="2"/>
      <c r="M7182" s="47" t="s">
        <v>4816</v>
      </c>
      <c r="N7182" s="22"/>
      <c r="O7182" s="21"/>
    </row>
    <row r="7183" spans="1:15" x14ac:dyDescent="0.2">
      <c r="A7183" s="9">
        <v>44589</v>
      </c>
      <c r="B7183" s="7">
        <v>15132991</v>
      </c>
      <c r="C7183" s="8" t="s">
        <v>216</v>
      </c>
      <c r="D7183" s="6">
        <v>226288.4</v>
      </c>
      <c r="E7183" s="6">
        <v>222818</v>
      </c>
      <c r="F7183" s="6">
        <v>11140.9</v>
      </c>
      <c r="G7183" s="6"/>
      <c r="H7183" s="5">
        <v>215147.5</v>
      </c>
      <c r="I7183" s="6">
        <f>+I7182+G7183-H7183</f>
        <v>5107345.2979999967</v>
      </c>
      <c r="J7183" s="8" t="s">
        <v>4228</v>
      </c>
      <c r="K7183" s="2"/>
      <c r="L7183" s="2"/>
      <c r="M7183" s="47" t="s">
        <v>4815</v>
      </c>
      <c r="N7183" s="22"/>
      <c r="O7183" s="21"/>
    </row>
    <row r="7184" spans="1:15" x14ac:dyDescent="0.2">
      <c r="A7184" s="9">
        <v>44589</v>
      </c>
      <c r="B7184" s="7">
        <v>15133443</v>
      </c>
      <c r="C7184" s="8" t="s">
        <v>1634</v>
      </c>
      <c r="D7184" s="6">
        <v>25585.8</v>
      </c>
      <c r="E7184" s="6">
        <v>25585.8</v>
      </c>
      <c r="F7184" s="6">
        <v>1279.29</v>
      </c>
      <c r="G7184" s="6"/>
      <c r="H7184" s="5">
        <v>24306.51</v>
      </c>
      <c r="I7184" s="6">
        <f>+I7183+G7184-H7184</f>
        <v>5083038.7879999969</v>
      </c>
      <c r="J7184" s="8" t="s">
        <v>4814</v>
      </c>
      <c r="K7184" s="2"/>
      <c r="L7184" s="2"/>
      <c r="M7184" s="61" t="s">
        <v>2129</v>
      </c>
      <c r="N7184" s="60"/>
      <c r="O7184" s="59"/>
    </row>
    <row r="7185" spans="1:15" x14ac:dyDescent="0.2">
      <c r="A7185" s="9">
        <v>44589</v>
      </c>
      <c r="B7185" s="7">
        <v>15133648</v>
      </c>
      <c r="C7185" s="8" t="s">
        <v>1734</v>
      </c>
      <c r="D7185" s="6">
        <v>5728</v>
      </c>
      <c r="E7185" s="6">
        <v>4900</v>
      </c>
      <c r="F7185" s="6">
        <f>E7185*0.05</f>
        <v>245</v>
      </c>
      <c r="G7185" s="6"/>
      <c r="H7185" s="5">
        <f>D7185-F7185</f>
        <v>5483</v>
      </c>
      <c r="I7185" s="6">
        <f>+I7184+G7185-H7185</f>
        <v>5077555.7879999969</v>
      </c>
      <c r="J7185" s="8" t="s">
        <v>1235</v>
      </c>
      <c r="K7185" s="2"/>
      <c r="L7185" s="2"/>
      <c r="M7185" s="47" t="s">
        <v>4813</v>
      </c>
      <c r="N7185" s="22"/>
      <c r="O7185" s="21"/>
    </row>
    <row r="7186" spans="1:15" x14ac:dyDescent="0.2">
      <c r="A7186" s="9">
        <v>44589</v>
      </c>
      <c r="B7186" s="7">
        <v>15133945</v>
      </c>
      <c r="C7186" s="8" t="s">
        <v>447</v>
      </c>
      <c r="D7186" s="6">
        <v>70981.119999999995</v>
      </c>
      <c r="E7186" s="6">
        <v>67088.990000000005</v>
      </c>
      <c r="F7186" s="6">
        <v>3354.45</v>
      </c>
      <c r="G7186" s="6"/>
      <c r="H7186" s="5">
        <v>67626.67</v>
      </c>
      <c r="I7186" s="6">
        <f>+I7185+G7186-H7186</f>
        <v>5009929.117999997</v>
      </c>
      <c r="J7186" s="8" t="s">
        <v>3999</v>
      </c>
      <c r="K7186" s="2"/>
      <c r="L7186" s="2"/>
      <c r="M7186" s="47" t="s">
        <v>4812</v>
      </c>
      <c r="N7186" s="22"/>
      <c r="O7186" s="21"/>
    </row>
    <row r="7187" spans="1:15" x14ac:dyDescent="0.2">
      <c r="A7187" s="9">
        <v>44589</v>
      </c>
      <c r="B7187" s="7">
        <v>15134179</v>
      </c>
      <c r="C7187" s="8" t="s">
        <v>4811</v>
      </c>
      <c r="D7187" s="6">
        <v>55000</v>
      </c>
      <c r="E7187" s="6">
        <v>55000</v>
      </c>
      <c r="F7187" s="6">
        <f>E7187*0.05</f>
        <v>2750</v>
      </c>
      <c r="G7187" s="6"/>
      <c r="H7187" s="5">
        <f>D7187-F7187</f>
        <v>52250</v>
      </c>
      <c r="I7187" s="6">
        <f>+I7186+G7187-H7187</f>
        <v>4957679.117999997</v>
      </c>
      <c r="J7187" s="8" t="s">
        <v>1728</v>
      </c>
      <c r="K7187" s="2"/>
      <c r="L7187" s="2"/>
      <c r="M7187" s="47" t="s">
        <v>4810</v>
      </c>
      <c r="N7187" s="22"/>
      <c r="O7187" s="21"/>
    </row>
    <row r="7188" spans="1:15" x14ac:dyDescent="0.2">
      <c r="A7188" s="9">
        <v>44589</v>
      </c>
      <c r="B7188" s="7">
        <v>15134679</v>
      </c>
      <c r="C7188" s="8" t="s">
        <v>4586</v>
      </c>
      <c r="D7188" s="6">
        <v>22500</v>
      </c>
      <c r="E7188" s="6"/>
      <c r="F7188" s="6">
        <f>E7188*0.05</f>
        <v>0</v>
      </c>
      <c r="G7188" s="6"/>
      <c r="H7188" s="5">
        <f>D7188-F7188</f>
        <v>22500</v>
      </c>
      <c r="I7188" s="6">
        <f>+I7187+G7188-H7188</f>
        <v>4935179.117999997</v>
      </c>
      <c r="J7188" s="8" t="s">
        <v>4809</v>
      </c>
      <c r="K7188" s="2"/>
      <c r="L7188" s="2"/>
      <c r="M7188" s="23"/>
      <c r="N7188" s="22"/>
      <c r="O7188" s="21"/>
    </row>
    <row r="7189" spans="1:15" x14ac:dyDescent="0.2">
      <c r="A7189" s="9">
        <v>44589</v>
      </c>
      <c r="B7189" s="7">
        <v>45240000</v>
      </c>
      <c r="C7189" s="8" t="s">
        <v>3253</v>
      </c>
      <c r="D7189" s="6">
        <v>16650</v>
      </c>
      <c r="E7189" s="6"/>
      <c r="F7189" s="6">
        <f>E7189*0.05</f>
        <v>0</v>
      </c>
      <c r="G7189" s="6"/>
      <c r="H7189" s="5">
        <f>D7189-F7189</f>
        <v>16650</v>
      </c>
      <c r="I7189" s="6">
        <f>+I7188+G7189-H7189</f>
        <v>4918529.117999997</v>
      </c>
      <c r="J7189" s="8" t="s">
        <v>4797</v>
      </c>
      <c r="K7189" s="2"/>
      <c r="L7189" s="2"/>
      <c r="M7189" s="23"/>
      <c r="N7189" s="22"/>
      <c r="O7189" s="21"/>
    </row>
    <row r="7190" spans="1:15" x14ac:dyDescent="0.2">
      <c r="A7190" s="9">
        <v>44589</v>
      </c>
      <c r="B7190" s="7">
        <v>15136471</v>
      </c>
      <c r="C7190" s="8" t="s">
        <v>831</v>
      </c>
      <c r="D7190" s="6">
        <v>57040</v>
      </c>
      <c r="E7190" s="6">
        <v>57040</v>
      </c>
      <c r="F7190" s="6">
        <v>2852</v>
      </c>
      <c r="G7190" s="6"/>
      <c r="H7190" s="5">
        <f>D7190-F7190</f>
        <v>54188</v>
      </c>
      <c r="I7190" s="6">
        <f>+I7189+G7190-H7190</f>
        <v>4864341.117999997</v>
      </c>
      <c r="J7190" s="8" t="s">
        <v>4808</v>
      </c>
      <c r="K7190" s="2"/>
      <c r="L7190" s="2"/>
      <c r="M7190" s="47" t="s">
        <v>4807</v>
      </c>
      <c r="N7190" s="22"/>
      <c r="O7190" s="21"/>
    </row>
    <row r="7191" spans="1:15" x14ac:dyDescent="0.2">
      <c r="A7191" s="9">
        <v>44589</v>
      </c>
      <c r="B7191" s="7">
        <v>15136897</v>
      </c>
      <c r="C7191" s="8" t="s">
        <v>4406</v>
      </c>
      <c r="D7191" s="6">
        <v>8800</v>
      </c>
      <c r="E7191" s="6"/>
      <c r="F7191" s="6">
        <f>E7191*0.05</f>
        <v>0</v>
      </c>
      <c r="G7191" s="6"/>
      <c r="H7191" s="5">
        <f>D7191-F7191</f>
        <v>8800</v>
      </c>
      <c r="I7191" s="6">
        <f>+I7190+G7191-H7191</f>
        <v>4855541.117999997</v>
      </c>
      <c r="J7191" s="8" t="s">
        <v>4588</v>
      </c>
      <c r="K7191" s="2"/>
      <c r="L7191" s="2"/>
      <c r="M7191" s="23"/>
      <c r="N7191" s="22"/>
      <c r="O7191" s="21"/>
    </row>
    <row r="7192" spans="1:15" x14ac:dyDescent="0.2">
      <c r="A7192" s="9">
        <v>44589</v>
      </c>
      <c r="B7192" s="7">
        <v>15137207</v>
      </c>
      <c r="C7192" s="8" t="s">
        <v>3719</v>
      </c>
      <c r="D7192" s="6">
        <v>3435</v>
      </c>
      <c r="E7192" s="6"/>
      <c r="F7192" s="6">
        <f>E7192*0.05</f>
        <v>0</v>
      </c>
      <c r="G7192" s="6"/>
      <c r="H7192" s="5">
        <f>D7192-F7192</f>
        <v>3435</v>
      </c>
      <c r="I7192" s="6">
        <f>+I7191+G7192-H7192</f>
        <v>4852106.117999997</v>
      </c>
      <c r="J7192" s="8" t="s">
        <v>4806</v>
      </c>
      <c r="K7192" s="2"/>
      <c r="L7192" s="2"/>
      <c r="M7192" s="23"/>
      <c r="N7192" s="22"/>
      <c r="O7192" s="21"/>
    </row>
    <row r="7193" spans="1:15" x14ac:dyDescent="0.2">
      <c r="A7193" s="9">
        <v>44591</v>
      </c>
      <c r="B7193" s="7">
        <v>15157715</v>
      </c>
      <c r="C7193" s="8" t="s">
        <v>418</v>
      </c>
      <c r="D7193" s="6">
        <v>6000</v>
      </c>
      <c r="E7193" s="6"/>
      <c r="F7193" s="6">
        <f>E7193*0.05</f>
        <v>0</v>
      </c>
      <c r="G7193" s="6"/>
      <c r="H7193" s="5">
        <f>D7193-F7193</f>
        <v>6000</v>
      </c>
      <c r="I7193" s="6">
        <f>+I7192+G7193-H7193</f>
        <v>4846106.117999997</v>
      </c>
      <c r="J7193" s="3" t="s">
        <v>3728</v>
      </c>
      <c r="K7193" s="2"/>
      <c r="L7193" s="2"/>
      <c r="M7193" s="23"/>
      <c r="N7193" s="22"/>
      <c r="O7193" s="21"/>
    </row>
    <row r="7194" spans="1:15" x14ac:dyDescent="0.2">
      <c r="A7194" s="9">
        <v>44592</v>
      </c>
      <c r="B7194" s="7">
        <v>15167668</v>
      </c>
      <c r="C7194" s="8" t="s">
        <v>1968</v>
      </c>
      <c r="D7194" s="6">
        <v>3026.02</v>
      </c>
      <c r="E7194" s="6">
        <v>2564.42</v>
      </c>
      <c r="F7194" s="6">
        <v>128.22</v>
      </c>
      <c r="G7194" s="6"/>
      <c r="H7194" s="5">
        <v>2897.8</v>
      </c>
      <c r="I7194" s="6">
        <f>+I7193+G7194-H7194</f>
        <v>4843208.3179999972</v>
      </c>
      <c r="J7194" s="3" t="s">
        <v>4805</v>
      </c>
      <c r="K7194" s="2"/>
      <c r="L7194" s="2"/>
      <c r="M7194" s="23" t="s">
        <v>4804</v>
      </c>
      <c r="N7194" s="22"/>
      <c r="O7194" s="21"/>
    </row>
    <row r="7195" spans="1:15" x14ac:dyDescent="0.2">
      <c r="A7195" s="9">
        <v>44592</v>
      </c>
      <c r="B7195" s="7">
        <v>20000140647</v>
      </c>
      <c r="C7195" s="8" t="s">
        <v>4391</v>
      </c>
      <c r="D7195" s="6"/>
      <c r="E7195" s="6"/>
      <c r="F7195" s="6">
        <f>E7195*0.05</f>
        <v>0</v>
      </c>
      <c r="G7195" s="6">
        <v>8800</v>
      </c>
      <c r="H7195" s="5">
        <f>D7195-F7195</f>
        <v>0</v>
      </c>
      <c r="I7195" s="6">
        <f>+I7194+G7195-H7195</f>
        <v>4852008.3179999972</v>
      </c>
      <c r="J7195" s="8" t="s">
        <v>4803</v>
      </c>
      <c r="K7195" s="2"/>
      <c r="L7195" s="2"/>
      <c r="M7195" s="23"/>
      <c r="N7195" s="22"/>
      <c r="O7195" s="21"/>
    </row>
    <row r="7196" spans="1:15" x14ac:dyDescent="0.2">
      <c r="A7196" s="9">
        <v>44592</v>
      </c>
      <c r="B7196" s="7">
        <v>20000140643</v>
      </c>
      <c r="C7196" s="8" t="s">
        <v>4391</v>
      </c>
      <c r="D7196" s="6"/>
      <c r="E7196" s="6"/>
      <c r="F7196" s="6">
        <f>E7196*0.05</f>
        <v>0</v>
      </c>
      <c r="G7196" s="6">
        <v>1400</v>
      </c>
      <c r="H7196" s="5">
        <f>D7196-F7196</f>
        <v>0</v>
      </c>
      <c r="I7196" s="6">
        <f>+I7195+G7196-H7196</f>
        <v>4853408.3179999972</v>
      </c>
      <c r="J7196" s="8" t="s">
        <v>4802</v>
      </c>
      <c r="K7196" s="2"/>
      <c r="L7196" s="2"/>
      <c r="M7196" s="23"/>
      <c r="N7196" s="22"/>
      <c r="O7196" s="21"/>
    </row>
    <row r="7197" spans="1:15" x14ac:dyDescent="0.2">
      <c r="A7197" s="9">
        <v>44592</v>
      </c>
      <c r="B7197" s="7">
        <v>15176678</v>
      </c>
      <c r="C7197" s="8" t="s">
        <v>245</v>
      </c>
      <c r="D7197" s="6">
        <v>8006.41</v>
      </c>
      <c r="E7197" s="6">
        <v>7894.37</v>
      </c>
      <c r="F7197" s="6">
        <v>394.72</v>
      </c>
      <c r="G7197" s="6"/>
      <c r="H7197" s="5">
        <v>7611.69</v>
      </c>
      <c r="I7197" s="6">
        <f>+I7196+G7197-H7197</f>
        <v>4845796.6279999968</v>
      </c>
      <c r="J7197" s="3" t="s">
        <v>4801</v>
      </c>
      <c r="K7197" s="2"/>
      <c r="L7197" s="2"/>
      <c r="M7197" s="23" t="s">
        <v>4800</v>
      </c>
      <c r="N7197" s="22"/>
      <c r="O7197" s="21"/>
    </row>
    <row r="7198" spans="1:15" x14ac:dyDescent="0.2">
      <c r="A7198" s="9">
        <v>44592</v>
      </c>
      <c r="B7198" s="7">
        <v>15177033</v>
      </c>
      <c r="C7198" s="8" t="s">
        <v>54</v>
      </c>
      <c r="D7198" s="6">
        <v>13500</v>
      </c>
      <c r="E7198" s="6">
        <v>11440.68</v>
      </c>
      <c r="F7198" s="6">
        <v>572.03</v>
      </c>
      <c r="G7198" s="6"/>
      <c r="H7198" s="5">
        <v>12927.97</v>
      </c>
      <c r="I7198" s="6">
        <f>+I7197+G7198-H7198</f>
        <v>4832868.657999997</v>
      </c>
      <c r="J7198" s="3" t="s">
        <v>3276</v>
      </c>
      <c r="K7198" s="2"/>
      <c r="L7198" s="2"/>
      <c r="M7198" s="23" t="s">
        <v>4799</v>
      </c>
      <c r="N7198" s="22"/>
      <c r="O7198" s="21"/>
    </row>
    <row r="7199" spans="1:15" x14ac:dyDescent="0.2">
      <c r="A7199" s="9">
        <v>44592</v>
      </c>
      <c r="B7199" s="7">
        <v>15177299</v>
      </c>
      <c r="C7199" s="8" t="s">
        <v>1145</v>
      </c>
      <c r="D7199" s="6">
        <v>77749.740000000005</v>
      </c>
      <c r="E7199" s="6">
        <v>65364.84</v>
      </c>
      <c r="F7199" s="6">
        <v>3268.24</v>
      </c>
      <c r="G7199" s="6"/>
      <c r="H7199" s="5">
        <v>74481.5</v>
      </c>
      <c r="I7199" s="6">
        <f>+I7198+G7199-H7199</f>
        <v>4758387.157999997</v>
      </c>
      <c r="J7199" s="8" t="s">
        <v>4791</v>
      </c>
      <c r="K7199" s="2"/>
      <c r="L7199" s="2"/>
      <c r="M7199" s="47" t="s">
        <v>4790</v>
      </c>
      <c r="N7199" s="22"/>
      <c r="O7199" s="21"/>
    </row>
    <row r="7200" spans="1:15" x14ac:dyDescent="0.2">
      <c r="A7200" s="9">
        <v>44592</v>
      </c>
      <c r="B7200" s="7">
        <v>15177420</v>
      </c>
      <c r="C7200" s="8" t="s">
        <v>2914</v>
      </c>
      <c r="D7200" s="6">
        <v>5495</v>
      </c>
      <c r="E7200" s="6">
        <v>4226.92</v>
      </c>
      <c r="F7200" s="6">
        <v>211.35</v>
      </c>
      <c r="G7200" s="6"/>
      <c r="H7200" s="5">
        <v>5283.65</v>
      </c>
      <c r="I7200" s="6">
        <f>+I7199+G7200-H7200</f>
        <v>4753103.5079999967</v>
      </c>
      <c r="J7200" s="8" t="s">
        <v>3276</v>
      </c>
      <c r="K7200" s="2"/>
      <c r="L7200" s="2"/>
      <c r="M7200" s="47" t="s">
        <v>4789</v>
      </c>
      <c r="N7200" s="22"/>
      <c r="O7200" s="21"/>
    </row>
    <row r="7201" spans="1:15" x14ac:dyDescent="0.2">
      <c r="A7201" s="9">
        <v>44592</v>
      </c>
      <c r="B7201" s="7">
        <v>10196</v>
      </c>
      <c r="C7201" s="8" t="s">
        <v>4798</v>
      </c>
      <c r="D7201" s="6">
        <v>3500</v>
      </c>
      <c r="E7201" s="6"/>
      <c r="F7201" s="6">
        <f>E7201*0.05</f>
        <v>0</v>
      </c>
      <c r="G7201" s="6"/>
      <c r="H7201" s="31">
        <f>D7201-F7201</f>
        <v>3500</v>
      </c>
      <c r="I7201" s="6">
        <f>+I7200+G7201-H7201</f>
        <v>4749603.5079999967</v>
      </c>
      <c r="J7201" s="8" t="s">
        <v>4797</v>
      </c>
      <c r="K7201" s="2"/>
      <c r="L7201" s="2"/>
      <c r="M7201" s="23"/>
      <c r="N7201" s="22"/>
      <c r="O7201" s="21"/>
    </row>
    <row r="7202" spans="1:15" x14ac:dyDescent="0.2">
      <c r="A7202" s="9">
        <v>44592</v>
      </c>
      <c r="B7202" s="7">
        <v>10197</v>
      </c>
      <c r="C7202" s="8" t="s">
        <v>729</v>
      </c>
      <c r="D7202" s="6">
        <v>0</v>
      </c>
      <c r="E7202" s="6"/>
      <c r="F7202" s="6"/>
      <c r="G7202" s="6"/>
      <c r="H7202" s="5">
        <f>D7202-F7202</f>
        <v>0</v>
      </c>
      <c r="I7202" s="6">
        <f>+I7201+G7202-H7202</f>
        <v>4749603.5079999967</v>
      </c>
      <c r="J7202" s="8" t="s">
        <v>729</v>
      </c>
      <c r="K7202" s="2"/>
      <c r="L7202" s="2"/>
      <c r="M7202" s="47" t="s">
        <v>4790</v>
      </c>
      <c r="N7202" s="22"/>
      <c r="O7202" s="21"/>
    </row>
    <row r="7203" spans="1:15" x14ac:dyDescent="0.2">
      <c r="A7203" s="9">
        <v>44592</v>
      </c>
      <c r="B7203" s="7">
        <v>10198</v>
      </c>
      <c r="C7203" s="8" t="s">
        <v>729</v>
      </c>
      <c r="D7203" s="6">
        <v>0</v>
      </c>
      <c r="E7203" s="6"/>
      <c r="F7203" s="6"/>
      <c r="G7203" s="6"/>
      <c r="H7203" s="5">
        <f>D7203-F7203</f>
        <v>0</v>
      </c>
      <c r="I7203" s="6">
        <f>+I7202+G7203-H7203</f>
        <v>4749603.5079999967</v>
      </c>
      <c r="J7203" s="8" t="s">
        <v>729</v>
      </c>
      <c r="K7203" s="2"/>
      <c r="L7203" s="2"/>
      <c r="M7203" s="47" t="s">
        <v>4789</v>
      </c>
      <c r="N7203" s="22"/>
      <c r="O7203" s="21"/>
    </row>
    <row r="7204" spans="1:15" x14ac:dyDescent="0.2">
      <c r="A7204" s="9"/>
      <c r="B7204" s="7"/>
      <c r="C7204" s="8" t="s">
        <v>20</v>
      </c>
      <c r="D7204" s="6">
        <v>6630.5</v>
      </c>
      <c r="E7204" s="6"/>
      <c r="F7204" s="6"/>
      <c r="G7204" s="6"/>
      <c r="H7204" s="5">
        <f>D7204-F7204</f>
        <v>6630.5</v>
      </c>
      <c r="I7204" s="6">
        <f>+I7203+G7204-H7204</f>
        <v>4742973.0079999967</v>
      </c>
      <c r="J7204" s="3"/>
      <c r="K7204" s="2"/>
      <c r="L7204" s="2"/>
      <c r="M7204" s="23"/>
      <c r="N7204" s="22"/>
      <c r="O7204" s="21"/>
    </row>
    <row r="7205" spans="1:15" x14ac:dyDescent="0.2">
      <c r="A7205" s="9"/>
      <c r="B7205" s="7"/>
      <c r="C7205" s="38" t="s">
        <v>4796</v>
      </c>
      <c r="D7205" s="6"/>
      <c r="E7205" s="6"/>
      <c r="F7205" s="6">
        <f>E7205*0.05</f>
        <v>0</v>
      </c>
      <c r="G7205" s="6"/>
      <c r="H7205" s="5">
        <f>D7205-F7205</f>
        <v>0</v>
      </c>
      <c r="I7205" s="13">
        <f>+I7204+G7205-H7205</f>
        <v>4742973.0079999967</v>
      </c>
      <c r="J7205" s="3"/>
      <c r="K7205" s="2"/>
      <c r="L7205" s="2"/>
      <c r="M7205" s="23"/>
      <c r="N7205" s="22"/>
      <c r="O7205" s="21"/>
    </row>
    <row r="7206" spans="1:15" x14ac:dyDescent="0.2">
      <c r="A7206" s="9">
        <v>44593</v>
      </c>
      <c r="B7206" s="7">
        <v>45240020158</v>
      </c>
      <c r="C7206" s="8" t="s">
        <v>4794</v>
      </c>
      <c r="D7206" s="6"/>
      <c r="E7206" s="6"/>
      <c r="F7206" s="6">
        <f>E7206*0.05</f>
        <v>0</v>
      </c>
      <c r="G7206" s="6">
        <v>74481.5</v>
      </c>
      <c r="H7206" s="5">
        <f>D7206-F7206</f>
        <v>0</v>
      </c>
      <c r="I7206" s="6">
        <f>+I7205+G7206-H7206</f>
        <v>4817454.5079999967</v>
      </c>
      <c r="J7206" s="8" t="s">
        <v>4795</v>
      </c>
      <c r="K7206" s="2"/>
      <c r="L7206" s="2"/>
      <c r="M7206" s="23"/>
      <c r="N7206" s="22"/>
      <c r="O7206" s="21"/>
    </row>
    <row r="7207" spans="1:15" x14ac:dyDescent="0.2">
      <c r="A7207" s="9">
        <v>44593</v>
      </c>
      <c r="B7207" s="7">
        <v>45240020161</v>
      </c>
      <c r="C7207" s="8" t="s">
        <v>4794</v>
      </c>
      <c r="D7207" s="6"/>
      <c r="E7207" s="6"/>
      <c r="F7207" s="6">
        <f>E7207*0.05</f>
        <v>0</v>
      </c>
      <c r="G7207" s="6">
        <v>5283.65</v>
      </c>
      <c r="H7207" s="5">
        <f>D7207-F7207</f>
        <v>0</v>
      </c>
      <c r="I7207" s="6">
        <f>+I7206+G7207-H7207</f>
        <v>4822738.157999997</v>
      </c>
      <c r="J7207" s="3" t="s">
        <v>4793</v>
      </c>
      <c r="K7207" s="2"/>
      <c r="L7207" s="2"/>
      <c r="M7207" s="23"/>
      <c r="N7207" s="22"/>
      <c r="O7207" s="21"/>
    </row>
    <row r="7208" spans="1:15" x14ac:dyDescent="0.2">
      <c r="A7208" s="9">
        <v>44593</v>
      </c>
      <c r="B7208" s="7">
        <v>2000080064</v>
      </c>
      <c r="C7208" s="8" t="s">
        <v>4391</v>
      </c>
      <c r="D7208" s="6"/>
      <c r="E7208" s="6"/>
      <c r="F7208" s="6">
        <f>E7208*0.05</f>
        <v>0</v>
      </c>
      <c r="G7208" s="6">
        <v>2350</v>
      </c>
      <c r="H7208" s="5">
        <f>D7208-F7208</f>
        <v>0</v>
      </c>
      <c r="I7208" s="6">
        <f>+I7207+G7208-H7208</f>
        <v>4825088.157999997</v>
      </c>
      <c r="J7208" s="8" t="s">
        <v>4792</v>
      </c>
      <c r="K7208" s="2"/>
      <c r="L7208" s="2"/>
      <c r="M7208" s="23"/>
      <c r="N7208" s="22"/>
      <c r="O7208" s="21"/>
    </row>
    <row r="7209" spans="1:15" x14ac:dyDescent="0.2">
      <c r="A7209" s="9">
        <v>44594</v>
      </c>
      <c r="B7209" s="7">
        <v>10199</v>
      </c>
      <c r="C7209" s="8" t="s">
        <v>1145</v>
      </c>
      <c r="D7209" s="6">
        <v>77749.740000000005</v>
      </c>
      <c r="E7209" s="6">
        <v>65364.84</v>
      </c>
      <c r="F7209" s="6">
        <v>3268.24</v>
      </c>
      <c r="G7209" s="6"/>
      <c r="H7209" s="5">
        <f>D7209-F7209</f>
        <v>74481.5</v>
      </c>
      <c r="I7209" s="6">
        <f>+I7208+G7209-H7209</f>
        <v>4750606.657999997</v>
      </c>
      <c r="J7209" s="8" t="s">
        <v>4791</v>
      </c>
      <c r="K7209" s="2"/>
      <c r="L7209" s="2"/>
      <c r="M7209" s="47" t="s">
        <v>4790</v>
      </c>
      <c r="N7209" s="22"/>
      <c r="O7209" s="21"/>
    </row>
    <row r="7210" spans="1:15" x14ac:dyDescent="0.2">
      <c r="A7210" s="9">
        <v>44594</v>
      </c>
      <c r="B7210" s="7">
        <v>10200</v>
      </c>
      <c r="C7210" s="8" t="s">
        <v>2914</v>
      </c>
      <c r="D7210" s="6">
        <v>5495</v>
      </c>
      <c r="E7210" s="6">
        <v>4226.92</v>
      </c>
      <c r="F7210" s="6">
        <v>211.35</v>
      </c>
      <c r="G7210" s="6"/>
      <c r="H7210" s="5">
        <f>D7210-F7210</f>
        <v>5283.65</v>
      </c>
      <c r="I7210" s="6">
        <f>+I7209+G7210-H7210</f>
        <v>4745323.0079999967</v>
      </c>
      <c r="J7210" s="8" t="s">
        <v>3276</v>
      </c>
      <c r="K7210" s="2"/>
      <c r="L7210" s="2"/>
      <c r="M7210" s="47" t="s">
        <v>4789</v>
      </c>
      <c r="N7210" s="22"/>
      <c r="O7210" s="21"/>
    </row>
    <row r="7211" spans="1:15" x14ac:dyDescent="0.2">
      <c r="A7211" s="9">
        <v>44594</v>
      </c>
      <c r="B7211" s="7">
        <v>358001003</v>
      </c>
      <c r="C7211" s="8" t="s">
        <v>4391</v>
      </c>
      <c r="D7211" s="6"/>
      <c r="E7211" s="6"/>
      <c r="F7211" s="6">
        <f>E7211*0.05</f>
        <v>0</v>
      </c>
      <c r="G7211" s="6">
        <v>3100</v>
      </c>
      <c r="H7211" s="5">
        <f>D7211-F7211</f>
        <v>0</v>
      </c>
      <c r="I7211" s="6">
        <f>+I7210+G7211-H7211</f>
        <v>4748423.0079999967</v>
      </c>
      <c r="J7211" s="8" t="s">
        <v>4788</v>
      </c>
      <c r="K7211" s="2"/>
      <c r="L7211" s="2"/>
      <c r="M7211" s="23"/>
      <c r="N7211" s="22"/>
      <c r="O7211" s="21"/>
    </row>
    <row r="7212" spans="1:15" x14ac:dyDescent="0.2">
      <c r="A7212" s="9">
        <v>44594</v>
      </c>
      <c r="B7212" s="7">
        <v>2000020512</v>
      </c>
      <c r="C7212" s="8" t="s">
        <v>4391</v>
      </c>
      <c r="D7212" s="6"/>
      <c r="E7212" s="6"/>
      <c r="F7212" s="6">
        <f>E7212*0.05</f>
        <v>0</v>
      </c>
      <c r="G7212" s="6">
        <v>19750</v>
      </c>
      <c r="H7212" s="5">
        <f>D7212-F7212</f>
        <v>0</v>
      </c>
      <c r="I7212" s="6">
        <f>+I7211+G7212-H7212</f>
        <v>4768173.0079999967</v>
      </c>
      <c r="J7212" s="8" t="s">
        <v>4787</v>
      </c>
      <c r="K7212" s="2"/>
      <c r="L7212" s="2"/>
      <c r="M7212" s="23"/>
      <c r="N7212" s="22"/>
      <c r="O7212" s="21"/>
    </row>
    <row r="7213" spans="1:15" x14ac:dyDescent="0.2">
      <c r="A7213" s="9">
        <v>44594</v>
      </c>
      <c r="B7213" s="7">
        <v>45240000114</v>
      </c>
      <c r="C7213" s="8" t="s">
        <v>4432</v>
      </c>
      <c r="D7213" s="6"/>
      <c r="E7213" s="6"/>
      <c r="F7213" s="6"/>
      <c r="G7213" s="6">
        <v>15000</v>
      </c>
      <c r="H7213" s="5"/>
      <c r="I7213" s="6">
        <f>+I7212+G7213-H7213</f>
        <v>4783173.0079999967</v>
      </c>
      <c r="J7213" s="8" t="s">
        <v>2779</v>
      </c>
      <c r="K7213" s="2"/>
      <c r="L7213" s="2"/>
      <c r="M7213" s="41"/>
      <c r="N7213" s="40"/>
      <c r="O7213" s="39"/>
    </row>
    <row r="7214" spans="1:15" x14ac:dyDescent="0.2">
      <c r="A7214" s="9">
        <v>44596</v>
      </c>
      <c r="B7214" s="7">
        <v>10201</v>
      </c>
      <c r="C7214" s="8" t="s">
        <v>2329</v>
      </c>
      <c r="D7214" s="6">
        <v>6900</v>
      </c>
      <c r="E7214" s="6">
        <v>6500</v>
      </c>
      <c r="F7214" s="6">
        <v>690</v>
      </c>
      <c r="G7214" s="6"/>
      <c r="H7214" s="5">
        <v>6210</v>
      </c>
      <c r="I7214" s="6">
        <f>+I7213+G7214-H7214</f>
        <v>4776963.0079999967</v>
      </c>
      <c r="J7214" s="3" t="s">
        <v>4786</v>
      </c>
      <c r="K7214" s="2"/>
      <c r="L7214" s="2"/>
      <c r="M7214" s="23" t="s">
        <v>4785</v>
      </c>
      <c r="N7214" s="22"/>
      <c r="O7214" s="21"/>
    </row>
    <row r="7215" spans="1:15" x14ac:dyDescent="0.2">
      <c r="A7215" s="9">
        <v>44596</v>
      </c>
      <c r="B7215" s="7">
        <v>10202</v>
      </c>
      <c r="C7215" s="8" t="s">
        <v>4784</v>
      </c>
      <c r="D7215" s="6">
        <v>7000</v>
      </c>
      <c r="E7215" s="6">
        <v>7000</v>
      </c>
      <c r="F7215" s="6">
        <v>700</v>
      </c>
      <c r="G7215" s="6"/>
      <c r="H7215" s="31">
        <v>6300</v>
      </c>
      <c r="I7215" s="6">
        <f>+I7214+G7215-H7215</f>
        <v>4770663.0079999967</v>
      </c>
      <c r="J7215" s="3" t="s">
        <v>4783</v>
      </c>
      <c r="K7215" s="2" t="s">
        <v>4712</v>
      </c>
      <c r="L7215" s="2"/>
      <c r="M7215" s="23" t="s">
        <v>4782</v>
      </c>
      <c r="N7215" s="22"/>
      <c r="O7215" s="21"/>
    </row>
    <row r="7216" spans="1:15" x14ac:dyDescent="0.2">
      <c r="A7216" s="9">
        <v>44596</v>
      </c>
      <c r="B7216" s="7">
        <v>3580080041</v>
      </c>
      <c r="C7216" s="8" t="s">
        <v>4391</v>
      </c>
      <c r="D7216" s="6"/>
      <c r="E7216" s="6"/>
      <c r="F7216" s="6">
        <f>E7216*0.05</f>
        <v>0</v>
      </c>
      <c r="G7216" s="6">
        <v>3550</v>
      </c>
      <c r="H7216" s="5">
        <f>D7216-F7216</f>
        <v>0</v>
      </c>
      <c r="I7216" s="6">
        <f>+I7215+G7216-H7216</f>
        <v>4774213.0079999967</v>
      </c>
      <c r="J7216" s="8" t="s">
        <v>4781</v>
      </c>
      <c r="K7216" s="2"/>
      <c r="L7216" s="2"/>
      <c r="M7216" s="23"/>
      <c r="N7216" s="22"/>
      <c r="O7216" s="21"/>
    </row>
    <row r="7217" spans="1:15" x14ac:dyDescent="0.2">
      <c r="A7217" s="9">
        <v>44596</v>
      </c>
      <c r="B7217" s="7">
        <v>3580040025</v>
      </c>
      <c r="C7217" s="8" t="s">
        <v>4391</v>
      </c>
      <c r="D7217" s="6"/>
      <c r="E7217" s="6"/>
      <c r="F7217" s="6">
        <f>E7217*0.05</f>
        <v>0</v>
      </c>
      <c r="G7217" s="6">
        <v>6500</v>
      </c>
      <c r="H7217" s="5">
        <f>D7217-F7217</f>
        <v>0</v>
      </c>
      <c r="I7217" s="6">
        <f>+I7216+G7217-H7217</f>
        <v>4780713.0079999967</v>
      </c>
      <c r="J7217" s="8" t="s">
        <v>4780</v>
      </c>
      <c r="K7217" s="2"/>
      <c r="L7217" s="2"/>
      <c r="M7217" s="23"/>
      <c r="N7217" s="22"/>
      <c r="O7217" s="21"/>
    </row>
    <row r="7218" spans="1:15" x14ac:dyDescent="0.2">
      <c r="A7218" s="9">
        <v>44599</v>
      </c>
      <c r="B7218" s="7">
        <v>15279578</v>
      </c>
      <c r="C7218" s="8" t="s">
        <v>4444</v>
      </c>
      <c r="D7218" s="6">
        <v>121600</v>
      </c>
      <c r="E7218" s="6">
        <v>121600</v>
      </c>
      <c r="F7218" s="6">
        <f>E7218*0.05</f>
        <v>6080</v>
      </c>
      <c r="G7218" s="6"/>
      <c r="H7218" s="5">
        <f>D7218-F7218</f>
        <v>115520</v>
      </c>
      <c r="I7218" s="6">
        <f>+I7217+G7218-H7218</f>
        <v>4665193.0079999967</v>
      </c>
      <c r="J7218" s="8" t="s">
        <v>1728</v>
      </c>
      <c r="K7218" s="2"/>
      <c r="L7218" s="2"/>
      <c r="M7218" s="23" t="s">
        <v>4779</v>
      </c>
      <c r="N7218" s="22"/>
      <c r="O7218" s="21"/>
    </row>
    <row r="7219" spans="1:15" x14ac:dyDescent="0.2">
      <c r="A7219" s="9">
        <v>44599</v>
      </c>
      <c r="B7219" s="7">
        <v>15281026</v>
      </c>
      <c r="C7219" s="8" t="s">
        <v>4138</v>
      </c>
      <c r="D7219" s="6">
        <v>54118.53</v>
      </c>
      <c r="E7219" s="6">
        <v>51715.66</v>
      </c>
      <c r="F7219" s="6">
        <v>2585.7800000000002</v>
      </c>
      <c r="G7219" s="6"/>
      <c r="H7219" s="5">
        <f>D7219-F7219</f>
        <v>51532.75</v>
      </c>
      <c r="I7219" s="6">
        <f>+I7218+G7219-H7219</f>
        <v>4613660.2579999967</v>
      </c>
      <c r="J7219" s="8" t="s">
        <v>4302</v>
      </c>
      <c r="K7219" s="2"/>
      <c r="L7219" s="2"/>
      <c r="M7219" s="23" t="s">
        <v>4778</v>
      </c>
      <c r="N7219" s="22"/>
      <c r="O7219" s="21"/>
    </row>
    <row r="7220" spans="1:15" x14ac:dyDescent="0.2">
      <c r="A7220" s="9">
        <v>44599</v>
      </c>
      <c r="B7220" s="7">
        <v>15281255</v>
      </c>
      <c r="C7220" s="8" t="s">
        <v>2921</v>
      </c>
      <c r="D7220" s="6">
        <v>6000</v>
      </c>
      <c r="E7220" s="6">
        <v>6000</v>
      </c>
      <c r="F7220" s="6">
        <f>E7220*0.05</f>
        <v>300</v>
      </c>
      <c r="G7220" s="6"/>
      <c r="H7220" s="5">
        <f>D7220-F7220</f>
        <v>5700</v>
      </c>
      <c r="I7220" s="6">
        <f>+I7219+G7220-H7220</f>
        <v>4607960.2579999967</v>
      </c>
      <c r="J7220" s="8" t="s">
        <v>4615</v>
      </c>
      <c r="K7220" s="2"/>
      <c r="L7220" s="2"/>
      <c r="M7220" s="23" t="s">
        <v>4777</v>
      </c>
      <c r="N7220" s="22"/>
      <c r="O7220" s="21"/>
    </row>
    <row r="7221" spans="1:15" x14ac:dyDescent="0.2">
      <c r="A7221" s="9">
        <v>44599</v>
      </c>
      <c r="B7221" s="7">
        <v>15283333</v>
      </c>
      <c r="C7221" s="8" t="s">
        <v>4776</v>
      </c>
      <c r="D7221" s="6">
        <v>11328</v>
      </c>
      <c r="E7221" s="6">
        <v>9600</v>
      </c>
      <c r="F7221" s="6">
        <f>E7221*0.05</f>
        <v>480</v>
      </c>
      <c r="G7221" s="6"/>
      <c r="H7221" s="5">
        <f>D7221-F7221</f>
        <v>10848</v>
      </c>
      <c r="I7221" s="6">
        <f>+I7220+G7221-H7221</f>
        <v>4597112.2579999967</v>
      </c>
      <c r="J7221" s="8" t="s">
        <v>4302</v>
      </c>
      <c r="K7221" s="2"/>
      <c r="L7221" s="2"/>
      <c r="M7221" s="23" t="s">
        <v>4775</v>
      </c>
      <c r="N7221" s="22"/>
      <c r="O7221" s="21"/>
    </row>
    <row r="7222" spans="1:15" x14ac:dyDescent="0.2">
      <c r="A7222" s="9">
        <v>44600</v>
      </c>
      <c r="B7222" s="7">
        <v>3580070045</v>
      </c>
      <c r="C7222" s="8" t="s">
        <v>4391</v>
      </c>
      <c r="D7222" s="6"/>
      <c r="E7222" s="6"/>
      <c r="F7222" s="6">
        <f>E7222*0.05</f>
        <v>0</v>
      </c>
      <c r="G7222" s="6">
        <v>9900</v>
      </c>
      <c r="H7222" s="5">
        <f>D7222-F7222</f>
        <v>0</v>
      </c>
      <c r="I7222" s="6">
        <f>+I7221+G7222-H7222</f>
        <v>4607012.2579999967</v>
      </c>
      <c r="J7222" s="8" t="s">
        <v>4774</v>
      </c>
      <c r="K7222" s="2"/>
      <c r="L7222" s="2"/>
      <c r="M7222" s="23"/>
      <c r="N7222" s="22"/>
      <c r="O7222" s="21"/>
    </row>
    <row r="7223" spans="1:15" x14ac:dyDescent="0.2">
      <c r="A7223" s="9">
        <v>44600</v>
      </c>
      <c r="B7223" s="7">
        <v>2000090026</v>
      </c>
      <c r="C7223" s="8" t="s">
        <v>4391</v>
      </c>
      <c r="D7223" s="6"/>
      <c r="E7223" s="6"/>
      <c r="F7223" s="6">
        <f>E7223*0.05</f>
        <v>0</v>
      </c>
      <c r="G7223" s="6">
        <v>1100</v>
      </c>
      <c r="H7223" s="5">
        <f>D7223-F7223</f>
        <v>0</v>
      </c>
      <c r="I7223" s="6">
        <f>+I7222+G7223-H7223</f>
        <v>4608112.2579999967</v>
      </c>
      <c r="J7223" s="8" t="s">
        <v>4773</v>
      </c>
      <c r="K7223" s="2"/>
      <c r="L7223" s="2"/>
      <c r="M7223" s="23"/>
      <c r="N7223" s="22"/>
      <c r="O7223" s="21"/>
    </row>
    <row r="7224" spans="1:15" x14ac:dyDescent="0.2">
      <c r="A7224" s="9">
        <v>44601</v>
      </c>
      <c r="B7224" s="7">
        <v>4524000023</v>
      </c>
      <c r="C7224" s="8" t="s">
        <v>4702</v>
      </c>
      <c r="D7224" s="6">
        <v>598500</v>
      </c>
      <c r="E7224" s="6"/>
      <c r="F7224" s="6">
        <f>E7224*0.05</f>
        <v>0</v>
      </c>
      <c r="G7224" s="6"/>
      <c r="H7224" s="5">
        <f>D7224-F7224</f>
        <v>598500</v>
      </c>
      <c r="I7224" s="6">
        <f>+I7223+G7224-H7224</f>
        <v>4009612.2579999967</v>
      </c>
      <c r="J7224" s="8" t="s">
        <v>4680</v>
      </c>
      <c r="K7224" s="2"/>
      <c r="L7224" s="2"/>
      <c r="M7224" s="41"/>
      <c r="N7224" s="40"/>
      <c r="O7224" s="39"/>
    </row>
    <row r="7225" spans="1:15" x14ac:dyDescent="0.2">
      <c r="A7225" s="9">
        <v>44602</v>
      </c>
      <c r="B7225" s="7">
        <v>3580080032</v>
      </c>
      <c r="C7225" s="8" t="s">
        <v>4391</v>
      </c>
      <c r="D7225" s="6"/>
      <c r="E7225" s="6"/>
      <c r="F7225" s="6">
        <f>E7225*0.05</f>
        <v>0</v>
      </c>
      <c r="G7225" s="6">
        <v>1950</v>
      </c>
      <c r="H7225" s="5">
        <f>D7225-F7225</f>
        <v>0</v>
      </c>
      <c r="I7225" s="6">
        <f>+I7224+G7225-H7225</f>
        <v>4011562.2579999967</v>
      </c>
      <c r="J7225" s="8" t="s">
        <v>4772</v>
      </c>
      <c r="K7225" s="2"/>
      <c r="L7225" s="2"/>
      <c r="M7225" s="41"/>
      <c r="N7225" s="40"/>
      <c r="O7225" s="39"/>
    </row>
    <row r="7226" spans="1:15" x14ac:dyDescent="0.2">
      <c r="A7226" s="9">
        <v>44602</v>
      </c>
      <c r="B7226" s="7">
        <v>3580030077</v>
      </c>
      <c r="C7226" s="8" t="s">
        <v>4391</v>
      </c>
      <c r="D7226" s="6"/>
      <c r="E7226" s="6"/>
      <c r="F7226" s="6">
        <f>E7226*0.05</f>
        <v>0</v>
      </c>
      <c r="G7226" s="6">
        <v>5000</v>
      </c>
      <c r="H7226" s="5">
        <f>D7226-F7226</f>
        <v>0</v>
      </c>
      <c r="I7226" s="6">
        <f>+I7225+G7226-H7226</f>
        <v>4016562.2579999967</v>
      </c>
      <c r="J7226" s="8" t="s">
        <v>4771</v>
      </c>
      <c r="K7226" s="2"/>
      <c r="L7226" s="2"/>
      <c r="M7226" s="41"/>
      <c r="N7226" s="40"/>
      <c r="O7226" s="39"/>
    </row>
    <row r="7227" spans="1:15" x14ac:dyDescent="0.2">
      <c r="A7227" s="9">
        <v>44602</v>
      </c>
      <c r="B7227" s="7">
        <v>15326508</v>
      </c>
      <c r="C7227" s="8" t="s">
        <v>4700</v>
      </c>
      <c r="D7227" s="6">
        <v>200086.72</v>
      </c>
      <c r="E7227" s="6"/>
      <c r="F7227" s="6">
        <f>E7227*0.05</f>
        <v>0</v>
      </c>
      <c r="G7227" s="6"/>
      <c r="H7227" s="5">
        <f>D7227-F7227</f>
        <v>200086.72</v>
      </c>
      <c r="I7227" s="6">
        <f>+I7226+G7227-H7227</f>
        <v>3816475.5379999964</v>
      </c>
      <c r="J7227" s="8" t="s">
        <v>4770</v>
      </c>
      <c r="K7227" s="2"/>
      <c r="L7227" s="2"/>
      <c r="M7227" s="41"/>
      <c r="N7227" s="40"/>
      <c r="O7227" s="39"/>
    </row>
    <row r="7228" spans="1:15" x14ac:dyDescent="0.2">
      <c r="A7228" s="9">
        <v>44603</v>
      </c>
      <c r="B7228" s="7">
        <v>3580040064</v>
      </c>
      <c r="C7228" s="8" t="s">
        <v>4391</v>
      </c>
      <c r="D7228" s="6"/>
      <c r="E7228" s="6"/>
      <c r="F7228" s="6">
        <f>E7228*0.05</f>
        <v>0</v>
      </c>
      <c r="G7228" s="6">
        <v>4500</v>
      </c>
      <c r="H7228" s="5">
        <f>D7228-F7228</f>
        <v>0</v>
      </c>
      <c r="I7228" s="6">
        <f>+I7227+G7228-H7228</f>
        <v>3820975.5379999964</v>
      </c>
      <c r="J7228" s="8" t="s">
        <v>4769</v>
      </c>
      <c r="K7228" s="2"/>
      <c r="L7228" s="2"/>
      <c r="M7228" s="41"/>
      <c r="N7228" s="40"/>
      <c r="O7228" s="39"/>
    </row>
    <row r="7229" spans="1:15" x14ac:dyDescent="0.2">
      <c r="A7229" s="9">
        <v>44603</v>
      </c>
      <c r="B7229" s="7">
        <v>15351948</v>
      </c>
      <c r="C7229" s="8" t="s">
        <v>3418</v>
      </c>
      <c r="D7229" s="6">
        <v>212000</v>
      </c>
      <c r="E7229" s="6">
        <v>179661.02</v>
      </c>
      <c r="F7229" s="6">
        <v>8983.0499999999993</v>
      </c>
      <c r="G7229" s="6"/>
      <c r="H7229" s="5">
        <f>D7229-F7229</f>
        <v>203016.95</v>
      </c>
      <c r="I7229" s="6">
        <f>+I7228+G7229-H7229</f>
        <v>3617958.5879999963</v>
      </c>
      <c r="J7229" s="8" t="s">
        <v>4768</v>
      </c>
      <c r="K7229" s="2"/>
      <c r="L7229" s="2"/>
      <c r="M7229" s="23" t="s">
        <v>4767</v>
      </c>
      <c r="N7229" s="22"/>
      <c r="O7229" s="21"/>
    </row>
    <row r="7230" spans="1:15" x14ac:dyDescent="0.2">
      <c r="A7230" s="9">
        <v>44603</v>
      </c>
      <c r="B7230" s="7">
        <v>15354886</v>
      </c>
      <c r="C7230" s="8" t="s">
        <v>2540</v>
      </c>
      <c r="D7230" s="6">
        <v>118354</v>
      </c>
      <c r="E7230" s="6">
        <v>100300</v>
      </c>
      <c r="F7230" s="6">
        <f>E7230*0.05</f>
        <v>5015</v>
      </c>
      <c r="G7230" s="6"/>
      <c r="H7230" s="5">
        <f>D7230-F7230</f>
        <v>113339</v>
      </c>
      <c r="I7230" s="6">
        <f>+I7229+G7230-H7230</f>
        <v>3504619.5879999963</v>
      </c>
      <c r="J7230" s="8" t="s">
        <v>4766</v>
      </c>
      <c r="K7230" s="2"/>
      <c r="L7230" s="2"/>
      <c r="M7230" s="41"/>
      <c r="N7230" s="40"/>
      <c r="O7230" s="39"/>
    </row>
    <row r="7231" spans="1:15" x14ac:dyDescent="0.2">
      <c r="A7231" s="9">
        <v>44603</v>
      </c>
      <c r="B7231" s="7">
        <v>4524000017</v>
      </c>
      <c r="C7231" s="8" t="s">
        <v>4702</v>
      </c>
      <c r="D7231" s="6">
        <v>52000</v>
      </c>
      <c r="E7231" s="6"/>
      <c r="F7231" s="6">
        <f>E7231*0.05</f>
        <v>0</v>
      </c>
      <c r="G7231" s="6"/>
      <c r="H7231" s="5">
        <f>D7231-F7231</f>
        <v>52000</v>
      </c>
      <c r="I7231" s="6">
        <f>+I7230+G7231-H7231</f>
        <v>3452619.5879999963</v>
      </c>
      <c r="J7231" s="8" t="s">
        <v>4680</v>
      </c>
      <c r="K7231" s="2"/>
      <c r="L7231" s="2"/>
      <c r="M7231" s="23"/>
      <c r="N7231" s="22"/>
      <c r="O7231" s="21"/>
    </row>
    <row r="7232" spans="1:15" x14ac:dyDescent="0.2">
      <c r="A7232" s="9">
        <v>44603</v>
      </c>
      <c r="B7232" s="7">
        <v>15361644</v>
      </c>
      <c r="C7232" s="8" t="s">
        <v>4765</v>
      </c>
      <c r="D7232" s="6">
        <v>65700</v>
      </c>
      <c r="E7232" s="6">
        <v>65700</v>
      </c>
      <c r="F7232" s="6">
        <f>E7232*0.05</f>
        <v>3285</v>
      </c>
      <c r="G7232" s="6"/>
      <c r="H7232" s="5">
        <f>D7232-F7232</f>
        <v>62415</v>
      </c>
      <c r="I7232" s="6">
        <f>+I7231+G7232-H7232</f>
        <v>3390204.5879999963</v>
      </c>
      <c r="J7232" s="8" t="s">
        <v>4764</v>
      </c>
      <c r="K7232" s="2"/>
      <c r="L7232" s="2"/>
      <c r="M7232" s="23"/>
      <c r="N7232" s="22"/>
      <c r="O7232" s="21"/>
    </row>
    <row r="7233" spans="1:15" x14ac:dyDescent="0.2">
      <c r="A7233" s="9">
        <v>44606</v>
      </c>
      <c r="B7233" s="7">
        <v>15375985</v>
      </c>
      <c r="C7233" s="8" t="s">
        <v>4306</v>
      </c>
      <c r="D7233" s="6">
        <v>102778</v>
      </c>
      <c r="E7233" s="6">
        <v>87100</v>
      </c>
      <c r="F7233" s="6">
        <f>E7233*0.05</f>
        <v>4355</v>
      </c>
      <c r="G7233" s="6"/>
      <c r="H7233" s="5">
        <f>D7233-F7233</f>
        <v>98423</v>
      </c>
      <c r="I7233" s="6">
        <f>+I7232+G7233-H7233</f>
        <v>3291781.5879999963</v>
      </c>
      <c r="J7233" s="8" t="s">
        <v>4763</v>
      </c>
      <c r="K7233" s="2"/>
      <c r="L7233" s="2"/>
      <c r="M7233" s="23" t="s">
        <v>4762</v>
      </c>
      <c r="N7233" s="22"/>
      <c r="O7233" s="21"/>
    </row>
    <row r="7234" spans="1:15" x14ac:dyDescent="0.2">
      <c r="A7234" s="9">
        <v>44607</v>
      </c>
      <c r="B7234" s="7">
        <v>3580100247</v>
      </c>
      <c r="C7234" s="8" t="s">
        <v>4391</v>
      </c>
      <c r="D7234" s="6"/>
      <c r="E7234" s="6"/>
      <c r="F7234" s="6">
        <f>E7234*0.05</f>
        <v>0</v>
      </c>
      <c r="G7234" s="6">
        <v>3350</v>
      </c>
      <c r="H7234" s="5">
        <f>D7234-F7234</f>
        <v>0</v>
      </c>
      <c r="I7234" s="6">
        <f>+I7233+G7234-H7234</f>
        <v>3295131.5879999963</v>
      </c>
      <c r="J7234" s="8" t="s">
        <v>4761</v>
      </c>
      <c r="K7234" s="2"/>
      <c r="L7234" s="2"/>
      <c r="M7234" s="23"/>
      <c r="N7234" s="22"/>
      <c r="O7234" s="21"/>
    </row>
    <row r="7235" spans="1:15" x14ac:dyDescent="0.2">
      <c r="A7235" s="9">
        <v>44608</v>
      </c>
      <c r="B7235" s="7">
        <v>3580100017</v>
      </c>
      <c r="C7235" s="8" t="s">
        <v>4391</v>
      </c>
      <c r="D7235" s="6"/>
      <c r="E7235" s="6"/>
      <c r="F7235" s="6">
        <f>E7235*0.05</f>
        <v>0</v>
      </c>
      <c r="G7235" s="6">
        <v>2800</v>
      </c>
      <c r="H7235" s="5">
        <f>D7235-F7235</f>
        <v>0</v>
      </c>
      <c r="I7235" s="6">
        <f>+I7234+G7235-H7235</f>
        <v>3297931.5879999963</v>
      </c>
      <c r="J7235" s="8" t="s">
        <v>4760</v>
      </c>
      <c r="K7235" s="2"/>
      <c r="L7235" s="2"/>
      <c r="M7235" s="23"/>
      <c r="N7235" s="22"/>
      <c r="O7235" s="21"/>
    </row>
    <row r="7236" spans="1:15" x14ac:dyDescent="0.2">
      <c r="A7236" s="9">
        <v>44609</v>
      </c>
      <c r="B7236" s="7">
        <v>3580040078</v>
      </c>
      <c r="C7236" s="8" t="s">
        <v>4391</v>
      </c>
      <c r="D7236" s="6"/>
      <c r="E7236" s="6"/>
      <c r="F7236" s="6">
        <f>E7236*0.05</f>
        <v>0</v>
      </c>
      <c r="G7236" s="6">
        <v>5300</v>
      </c>
      <c r="H7236" s="5">
        <f>D7236-F7236</f>
        <v>0</v>
      </c>
      <c r="I7236" s="6">
        <f>+I7235+G7236-H7236</f>
        <v>3303231.5879999963</v>
      </c>
      <c r="J7236" s="8" t="s">
        <v>4759</v>
      </c>
      <c r="K7236" s="2"/>
      <c r="L7236" s="2"/>
      <c r="M7236" s="23"/>
      <c r="N7236" s="22"/>
      <c r="O7236" s="21"/>
    </row>
    <row r="7237" spans="1:15" x14ac:dyDescent="0.2">
      <c r="A7237" s="9">
        <v>44610</v>
      </c>
      <c r="B7237" s="7">
        <v>3580040177</v>
      </c>
      <c r="C7237" s="8" t="s">
        <v>4391</v>
      </c>
      <c r="D7237" s="6"/>
      <c r="E7237" s="6"/>
      <c r="F7237" s="6">
        <f>E7237*0.05</f>
        <v>0</v>
      </c>
      <c r="G7237" s="6">
        <v>8800</v>
      </c>
      <c r="H7237" s="5">
        <f>D7237-F7237</f>
        <v>0</v>
      </c>
      <c r="I7237" s="6">
        <f>+I7236+G7237-H7237</f>
        <v>3312031.5879999963</v>
      </c>
      <c r="J7237" s="8" t="s">
        <v>4758</v>
      </c>
      <c r="K7237" s="2"/>
      <c r="L7237" s="2"/>
      <c r="M7237" s="23"/>
      <c r="N7237" s="22"/>
      <c r="O7237" s="21"/>
    </row>
    <row r="7238" spans="1:15" x14ac:dyDescent="0.2">
      <c r="A7238" s="9">
        <v>44610</v>
      </c>
      <c r="B7238" s="7">
        <v>45240000064</v>
      </c>
      <c r="C7238" s="8" t="s">
        <v>4747</v>
      </c>
      <c r="D7238" s="6"/>
      <c r="E7238" s="6"/>
      <c r="F7238" s="6"/>
      <c r="G7238" s="6">
        <v>3792.57</v>
      </c>
      <c r="H7238" s="5"/>
      <c r="I7238" s="6">
        <f>+I7237+G7238-H7238</f>
        <v>3315824.1579999961</v>
      </c>
      <c r="J7238" s="8" t="s">
        <v>4757</v>
      </c>
      <c r="K7238" s="2"/>
      <c r="L7238" s="2"/>
      <c r="M7238" s="41"/>
      <c r="N7238" s="40"/>
      <c r="O7238" s="39"/>
    </row>
    <row r="7239" spans="1:15" x14ac:dyDescent="0.2">
      <c r="A7239" s="9">
        <v>44610</v>
      </c>
      <c r="B7239" s="7">
        <v>15451720</v>
      </c>
      <c r="C7239" s="8" t="s">
        <v>26</v>
      </c>
      <c r="D7239" s="6">
        <v>34297.230000000003</v>
      </c>
      <c r="E7239" s="6">
        <v>29065.45</v>
      </c>
      <c r="F7239" s="6">
        <v>1453.27</v>
      </c>
      <c r="G7239" s="6"/>
      <c r="H7239" s="5">
        <f>D7239-F7239</f>
        <v>32843.960000000006</v>
      </c>
      <c r="I7239" s="6">
        <f>+I7238+G7239-H7239</f>
        <v>3282980.1979999961</v>
      </c>
      <c r="J7239" s="8" t="s">
        <v>4059</v>
      </c>
      <c r="K7239" s="2"/>
      <c r="L7239" s="2"/>
      <c r="M7239" s="23" t="s">
        <v>4756</v>
      </c>
      <c r="N7239" s="22"/>
      <c r="O7239" s="21"/>
    </row>
    <row r="7240" spans="1:15" x14ac:dyDescent="0.2">
      <c r="A7240" s="9">
        <v>44610</v>
      </c>
      <c r="B7240" s="7">
        <v>15452139</v>
      </c>
      <c r="C7240" s="8" t="s">
        <v>4755</v>
      </c>
      <c r="D7240" s="6">
        <v>17000</v>
      </c>
      <c r="E7240" s="6">
        <v>17000</v>
      </c>
      <c r="F7240" s="6">
        <f>E7240*0.05</f>
        <v>850</v>
      </c>
      <c r="G7240" s="6"/>
      <c r="H7240" s="5">
        <f>D7240-F7240</f>
        <v>16150</v>
      </c>
      <c r="I7240" s="6">
        <f>+I7239+G7240-H7240</f>
        <v>3266830.1979999961</v>
      </c>
      <c r="J7240" s="8" t="s">
        <v>4059</v>
      </c>
      <c r="K7240" s="2"/>
      <c r="L7240" s="2"/>
      <c r="M7240" s="23" t="s">
        <v>4754</v>
      </c>
      <c r="N7240" s="22"/>
      <c r="O7240" s="21"/>
    </row>
    <row r="7241" spans="1:15" x14ac:dyDescent="0.2">
      <c r="A7241" s="9">
        <v>44610</v>
      </c>
      <c r="B7241" s="7">
        <v>15454724</v>
      </c>
      <c r="C7241" s="8" t="s">
        <v>4477</v>
      </c>
      <c r="D7241" s="6">
        <v>30680</v>
      </c>
      <c r="E7241" s="6">
        <v>26000</v>
      </c>
      <c r="F7241" s="6">
        <f>E7241*0.05</f>
        <v>1300</v>
      </c>
      <c r="G7241" s="6"/>
      <c r="H7241" s="5">
        <f>D7241-F7241</f>
        <v>29380</v>
      </c>
      <c r="I7241" s="6">
        <f>+I7240+G7241-H7241</f>
        <v>3237450.1979999961</v>
      </c>
      <c r="J7241" s="8" t="s">
        <v>4753</v>
      </c>
      <c r="K7241" s="2"/>
      <c r="L7241" s="2"/>
      <c r="M7241" s="23"/>
      <c r="N7241" s="22"/>
      <c r="O7241" s="21"/>
    </row>
    <row r="7242" spans="1:15" x14ac:dyDescent="0.2">
      <c r="A7242" s="9">
        <v>44610</v>
      </c>
      <c r="B7242" s="7">
        <v>45240000</v>
      </c>
      <c r="C7242" s="8" t="s">
        <v>4702</v>
      </c>
      <c r="D7242" s="6">
        <v>46500</v>
      </c>
      <c r="E7242" s="6"/>
      <c r="F7242" s="6">
        <f>E7242*0.05</f>
        <v>0</v>
      </c>
      <c r="G7242" s="6"/>
      <c r="H7242" s="5">
        <f>D7242-F7242</f>
        <v>46500</v>
      </c>
      <c r="I7242" s="6">
        <f>+I7241+G7242-H7242</f>
        <v>3190950.1979999961</v>
      </c>
      <c r="J7242" s="8" t="s">
        <v>4680</v>
      </c>
      <c r="K7242" s="2"/>
      <c r="L7242" s="2"/>
      <c r="M7242" s="23"/>
      <c r="N7242" s="22"/>
      <c r="O7242" s="21"/>
    </row>
    <row r="7243" spans="1:15" x14ac:dyDescent="0.2">
      <c r="A7243" s="9">
        <v>44613</v>
      </c>
      <c r="B7243" s="7">
        <v>2000020466</v>
      </c>
      <c r="C7243" s="8" t="s">
        <v>4391</v>
      </c>
      <c r="D7243" s="6"/>
      <c r="E7243" s="6"/>
      <c r="F7243" s="6">
        <f>E7243*0.05</f>
        <v>0</v>
      </c>
      <c r="G7243" s="6">
        <v>6700</v>
      </c>
      <c r="H7243" s="5">
        <f>D7243-F7243</f>
        <v>0</v>
      </c>
      <c r="I7243" s="6">
        <f>+I7242+G7243-H7243</f>
        <v>3197650.1979999961</v>
      </c>
      <c r="J7243" s="8" t="s">
        <v>4752</v>
      </c>
      <c r="K7243" s="2"/>
      <c r="L7243" s="2"/>
      <c r="M7243" s="23"/>
      <c r="N7243" s="22"/>
      <c r="O7243" s="21"/>
    </row>
    <row r="7244" spans="1:15" x14ac:dyDescent="0.2">
      <c r="A7244" s="9">
        <v>44613</v>
      </c>
      <c r="B7244" s="7">
        <v>15483771</v>
      </c>
      <c r="C7244" s="8" t="s">
        <v>3013</v>
      </c>
      <c r="D7244" s="6">
        <v>57104.2</v>
      </c>
      <c r="E7244" s="6">
        <v>57104.2</v>
      </c>
      <c r="F7244" s="6">
        <f>E7244*0.05</f>
        <v>2855.21</v>
      </c>
      <c r="G7244" s="6"/>
      <c r="H7244" s="5">
        <f>D7244-F7244</f>
        <v>54248.99</v>
      </c>
      <c r="I7244" s="6">
        <f>+I7243+G7244-H7244</f>
        <v>3143401.2079999959</v>
      </c>
      <c r="J7244" s="3" t="s">
        <v>1555</v>
      </c>
      <c r="K7244" s="2"/>
      <c r="L7244" s="2"/>
      <c r="M7244" s="23"/>
      <c r="N7244" s="22"/>
      <c r="O7244" s="21"/>
    </row>
    <row r="7245" spans="1:15" x14ac:dyDescent="0.2">
      <c r="A7245" s="9">
        <v>44614</v>
      </c>
      <c r="B7245" s="7">
        <v>2000020393</v>
      </c>
      <c r="C7245" s="8" t="s">
        <v>4391</v>
      </c>
      <c r="D7245" s="6"/>
      <c r="E7245" s="6"/>
      <c r="F7245" s="6">
        <f>E7245*0.05</f>
        <v>0</v>
      </c>
      <c r="G7245" s="6">
        <v>2300</v>
      </c>
      <c r="H7245" s="5">
        <f>D7245-F7245</f>
        <v>0</v>
      </c>
      <c r="I7245" s="6">
        <f>+I7244+G7245-H7245</f>
        <v>3145701.2079999959</v>
      </c>
      <c r="J7245" s="8" t="s">
        <v>4751</v>
      </c>
      <c r="K7245" s="2"/>
      <c r="L7245" s="2"/>
      <c r="M7245" s="23"/>
      <c r="N7245" s="22"/>
      <c r="O7245" s="21"/>
    </row>
    <row r="7246" spans="1:15" x14ac:dyDescent="0.2">
      <c r="A7246" s="9">
        <v>44615</v>
      </c>
      <c r="B7246" s="7">
        <v>2000040319</v>
      </c>
      <c r="C7246" s="8" t="s">
        <v>4391</v>
      </c>
      <c r="D7246" s="6"/>
      <c r="E7246" s="6"/>
      <c r="F7246" s="6">
        <f>E7246*0.05</f>
        <v>0</v>
      </c>
      <c r="G7246" s="6">
        <v>400</v>
      </c>
      <c r="H7246" s="5">
        <f>D7246-F7246</f>
        <v>0</v>
      </c>
      <c r="I7246" s="6">
        <f>+I7245+G7246-H7246</f>
        <v>3146101.2079999959</v>
      </c>
      <c r="J7246" s="8" t="s">
        <v>4750</v>
      </c>
      <c r="K7246" s="2"/>
      <c r="L7246" s="2"/>
      <c r="M7246" s="23"/>
      <c r="N7246" s="22"/>
      <c r="O7246" s="21"/>
    </row>
    <row r="7247" spans="1:15" x14ac:dyDescent="0.2">
      <c r="A7247" s="9">
        <v>44615</v>
      </c>
      <c r="B7247" s="7">
        <v>4524000098</v>
      </c>
      <c r="C7247" s="8" t="s">
        <v>4702</v>
      </c>
      <c r="D7247" s="6">
        <v>269000</v>
      </c>
      <c r="E7247" s="6"/>
      <c r="F7247" s="6">
        <f>E7247*0.05</f>
        <v>0</v>
      </c>
      <c r="G7247" s="6"/>
      <c r="H7247" s="5">
        <f>D7247-F7247</f>
        <v>269000</v>
      </c>
      <c r="I7247" s="6">
        <f>+I7246+G7247-H7247</f>
        <v>2877101.2079999959</v>
      </c>
      <c r="J7247" s="8" t="s">
        <v>4680</v>
      </c>
      <c r="K7247" s="2"/>
      <c r="L7247" s="2"/>
      <c r="M7247" s="23"/>
      <c r="N7247" s="22"/>
      <c r="O7247" s="21"/>
    </row>
    <row r="7248" spans="1:15" x14ac:dyDescent="0.2">
      <c r="A7248" s="9">
        <v>44616</v>
      </c>
      <c r="B7248" s="7">
        <v>2000140058</v>
      </c>
      <c r="C7248" s="8" t="s">
        <v>4391</v>
      </c>
      <c r="D7248" s="6"/>
      <c r="E7248" s="6"/>
      <c r="F7248" s="6">
        <f>E7248*0.05</f>
        <v>0</v>
      </c>
      <c r="G7248" s="6">
        <v>11700</v>
      </c>
      <c r="H7248" s="5">
        <f>D7248-F7248</f>
        <v>0</v>
      </c>
      <c r="I7248" s="6">
        <f>+I7247+G7248-H7248</f>
        <v>2888801.2079999959</v>
      </c>
      <c r="J7248" s="8" t="s">
        <v>4749</v>
      </c>
      <c r="K7248" s="2"/>
      <c r="L7248" s="2"/>
      <c r="M7248" s="23"/>
      <c r="N7248" s="22"/>
      <c r="O7248" s="21"/>
    </row>
    <row r="7249" spans="1:15" x14ac:dyDescent="0.2">
      <c r="A7249" s="9">
        <v>44617</v>
      </c>
      <c r="B7249" s="7">
        <v>45240000175</v>
      </c>
      <c r="C7249" s="8" t="s">
        <v>4630</v>
      </c>
      <c r="D7249" s="6"/>
      <c r="E7249" s="6"/>
      <c r="F7249" s="6">
        <f>E7249*0.05</f>
        <v>0</v>
      </c>
      <c r="G7249" s="6">
        <v>3430184.61</v>
      </c>
      <c r="H7249" s="5">
        <f>D7249-F7249</f>
        <v>0</v>
      </c>
      <c r="I7249" s="6">
        <f>+I7248+G7249-H7249</f>
        <v>6318985.8179999962</v>
      </c>
      <c r="J7249" s="8" t="s">
        <v>4748</v>
      </c>
      <c r="K7249" s="2"/>
      <c r="L7249" s="2"/>
      <c r="M7249" s="23"/>
      <c r="N7249" s="22"/>
      <c r="O7249" s="21"/>
    </row>
    <row r="7250" spans="1:15" x14ac:dyDescent="0.2">
      <c r="A7250" s="9">
        <v>44617</v>
      </c>
      <c r="B7250" s="7">
        <v>45240000051</v>
      </c>
      <c r="C7250" s="8" t="s">
        <v>4747</v>
      </c>
      <c r="D7250" s="6"/>
      <c r="E7250" s="6"/>
      <c r="F7250" s="6">
        <f>E7250*0.05</f>
        <v>0</v>
      </c>
      <c r="G7250" s="6">
        <v>340509.45</v>
      </c>
      <c r="H7250" s="5">
        <f>D7250-F7250</f>
        <v>0</v>
      </c>
      <c r="I7250" s="6">
        <f>+I7249+G7250-H7250</f>
        <v>6659495.2679999964</v>
      </c>
      <c r="J7250" s="8" t="s">
        <v>4746</v>
      </c>
      <c r="K7250" s="2"/>
      <c r="L7250" s="2"/>
      <c r="M7250" s="23"/>
      <c r="N7250" s="22"/>
      <c r="O7250" s="21"/>
    </row>
    <row r="7251" spans="1:15" x14ac:dyDescent="0.2">
      <c r="A7251" s="9">
        <v>44618</v>
      </c>
      <c r="B7251" s="7">
        <v>15561526</v>
      </c>
      <c r="C7251" s="8" t="s">
        <v>821</v>
      </c>
      <c r="D7251" s="6">
        <v>311487.73</v>
      </c>
      <c r="E7251" s="6">
        <v>306192.81</v>
      </c>
      <c r="F7251" s="6">
        <v>15309.64</v>
      </c>
      <c r="G7251" s="6"/>
      <c r="H7251" s="5">
        <v>296178.09000000003</v>
      </c>
      <c r="I7251" s="6">
        <f>+I7250+G7251-H7251</f>
        <v>6363317.1779999966</v>
      </c>
      <c r="J7251" s="8" t="s">
        <v>788</v>
      </c>
      <c r="K7251" s="2"/>
      <c r="L7251" s="2"/>
      <c r="M7251" s="23" t="s">
        <v>4745</v>
      </c>
      <c r="N7251" s="22"/>
      <c r="O7251" s="21"/>
    </row>
    <row r="7252" spans="1:15" x14ac:dyDescent="0.2">
      <c r="A7252" s="9">
        <v>44618</v>
      </c>
      <c r="B7252" s="7">
        <v>15561608</v>
      </c>
      <c r="C7252" s="8" t="s">
        <v>1450</v>
      </c>
      <c r="D7252" s="6">
        <v>29923.46</v>
      </c>
      <c r="E7252" s="6">
        <v>23136.32</v>
      </c>
      <c r="F7252" s="6">
        <v>1156.82</v>
      </c>
      <c r="G7252" s="6"/>
      <c r="H7252" s="5">
        <v>28766.639999999999</v>
      </c>
      <c r="I7252" s="6">
        <f>+I7251+G7252-H7252</f>
        <v>6334550.5379999969</v>
      </c>
      <c r="J7252" s="8" t="s">
        <v>3874</v>
      </c>
      <c r="K7252" s="2"/>
      <c r="L7252" s="2"/>
      <c r="M7252" s="23" t="s">
        <v>4744</v>
      </c>
      <c r="N7252" s="22"/>
      <c r="O7252" s="21"/>
    </row>
    <row r="7253" spans="1:15" x14ac:dyDescent="0.2">
      <c r="A7253" s="9">
        <v>44618</v>
      </c>
      <c r="B7253" s="7">
        <v>15561678</v>
      </c>
      <c r="C7253" s="8" t="s">
        <v>1734</v>
      </c>
      <c r="D7253" s="6">
        <v>79513.64</v>
      </c>
      <c r="E7253" s="6">
        <v>77948</v>
      </c>
      <c r="F7253" s="6">
        <v>3897.4</v>
      </c>
      <c r="G7253" s="6"/>
      <c r="H7253" s="5">
        <v>75616.240000000005</v>
      </c>
      <c r="I7253" s="6">
        <f>+I7252+G7253-H7253</f>
        <v>6258934.2979999967</v>
      </c>
      <c r="J7253" s="8" t="s">
        <v>788</v>
      </c>
      <c r="K7253" s="2"/>
      <c r="L7253" s="2"/>
      <c r="M7253" s="23"/>
      <c r="N7253" s="22"/>
      <c r="O7253" s="21"/>
    </row>
    <row r="7254" spans="1:15" x14ac:dyDescent="0.2">
      <c r="A7254" s="9">
        <v>44618</v>
      </c>
      <c r="B7254" s="7">
        <v>15561806</v>
      </c>
      <c r="C7254" s="8" t="s">
        <v>4191</v>
      </c>
      <c r="D7254" s="6">
        <v>20435.47</v>
      </c>
      <c r="E7254" s="6">
        <v>20435.47</v>
      </c>
      <c r="F7254" s="6">
        <v>0</v>
      </c>
      <c r="G7254" s="6"/>
      <c r="H7254" s="5">
        <v>20435.47</v>
      </c>
      <c r="I7254" s="6">
        <f>+I7253+G7254-H7254</f>
        <v>6238498.827999997</v>
      </c>
      <c r="J7254" s="8" t="s">
        <v>4648</v>
      </c>
      <c r="K7254" s="2"/>
      <c r="L7254" s="2"/>
      <c r="M7254" s="23"/>
      <c r="N7254" s="22"/>
      <c r="O7254" s="21"/>
    </row>
    <row r="7255" spans="1:15" x14ac:dyDescent="0.2">
      <c r="A7255" s="9">
        <v>44618</v>
      </c>
      <c r="B7255" s="7">
        <v>15561889</v>
      </c>
      <c r="C7255" s="8" t="s">
        <v>105</v>
      </c>
      <c r="D7255" s="6">
        <v>128833</v>
      </c>
      <c r="E7255" s="6">
        <v>128833</v>
      </c>
      <c r="F7255" s="6">
        <v>6441.65</v>
      </c>
      <c r="G7255" s="6"/>
      <c r="H7255" s="5">
        <v>122391.35</v>
      </c>
      <c r="I7255" s="6">
        <f>+I7254+G7255-H7255</f>
        <v>6116107.4779999973</v>
      </c>
      <c r="J7255" s="8" t="s">
        <v>4743</v>
      </c>
      <c r="K7255" s="2"/>
      <c r="L7255" s="2"/>
      <c r="M7255" s="23" t="s">
        <v>2129</v>
      </c>
      <c r="N7255" s="22"/>
      <c r="O7255" s="21"/>
    </row>
    <row r="7256" spans="1:15" x14ac:dyDescent="0.2">
      <c r="A7256" s="9">
        <v>44618</v>
      </c>
      <c r="B7256" s="7">
        <v>15561963</v>
      </c>
      <c r="C7256" s="8" t="s">
        <v>3375</v>
      </c>
      <c r="D7256" s="6">
        <v>215000</v>
      </c>
      <c r="E7256" s="6">
        <v>215000</v>
      </c>
      <c r="F7256" s="6">
        <f>E7256*0.05</f>
        <v>10750</v>
      </c>
      <c r="G7256" s="6"/>
      <c r="H7256" s="5">
        <f>D7256-F7256</f>
        <v>204250</v>
      </c>
      <c r="I7256" s="6">
        <f>+I7255+G7256-H7256</f>
        <v>5911857.4779999973</v>
      </c>
      <c r="J7256" s="8" t="s">
        <v>1728</v>
      </c>
      <c r="K7256" s="2"/>
      <c r="L7256" s="2"/>
      <c r="M7256" s="23" t="s">
        <v>4742</v>
      </c>
      <c r="N7256" s="22"/>
      <c r="O7256" s="21"/>
    </row>
    <row r="7257" spans="1:15" x14ac:dyDescent="0.2">
      <c r="A7257" s="9">
        <v>44618</v>
      </c>
      <c r="B7257" s="7">
        <v>15562077</v>
      </c>
      <c r="C7257" s="8" t="s">
        <v>469</v>
      </c>
      <c r="D7257" s="6">
        <v>207818</v>
      </c>
      <c r="E7257" s="6">
        <v>207818</v>
      </c>
      <c r="F7257" s="6">
        <v>10390.9</v>
      </c>
      <c r="G7257" s="6"/>
      <c r="H7257" s="5">
        <v>197427.1</v>
      </c>
      <c r="I7257" s="6">
        <f>+I7256+G7257-H7257</f>
        <v>5714430.3779999977</v>
      </c>
      <c r="J7257" s="8" t="s">
        <v>1728</v>
      </c>
      <c r="K7257" s="2"/>
      <c r="L7257" s="2"/>
      <c r="M7257" s="23"/>
      <c r="N7257" s="22"/>
      <c r="O7257" s="21"/>
    </row>
    <row r="7258" spans="1:15" x14ac:dyDescent="0.2">
      <c r="A7258" s="9">
        <v>44618</v>
      </c>
      <c r="B7258" s="7">
        <v>15562156</v>
      </c>
      <c r="C7258" s="8" t="s">
        <v>3026</v>
      </c>
      <c r="D7258" s="6">
        <v>41182</v>
      </c>
      <c r="E7258" s="6">
        <v>34900</v>
      </c>
      <c r="F7258" s="6">
        <f>E7258*0.05</f>
        <v>1745</v>
      </c>
      <c r="G7258" s="6"/>
      <c r="H7258" s="5">
        <f>D7258-F7258</f>
        <v>39437</v>
      </c>
      <c r="I7258" s="6">
        <f>+I7257+G7258-H7258</f>
        <v>5674993.3779999977</v>
      </c>
      <c r="J7258" s="3" t="s">
        <v>4730</v>
      </c>
      <c r="K7258" s="2"/>
      <c r="L7258" s="2"/>
      <c r="M7258" s="23"/>
      <c r="N7258" s="22"/>
      <c r="O7258" s="21"/>
    </row>
    <row r="7259" spans="1:15" x14ac:dyDescent="0.2">
      <c r="A7259" s="9">
        <v>44618</v>
      </c>
      <c r="B7259" s="7">
        <v>15562207</v>
      </c>
      <c r="C7259" s="8" t="s">
        <v>242</v>
      </c>
      <c r="D7259" s="6">
        <v>100000</v>
      </c>
      <c r="E7259" s="6">
        <v>100000</v>
      </c>
      <c r="F7259" s="6">
        <f>E7259*0.05</f>
        <v>5000</v>
      </c>
      <c r="G7259" s="6"/>
      <c r="H7259" s="5">
        <f>D7259-F7259</f>
        <v>95000</v>
      </c>
      <c r="I7259" s="6">
        <f>+I7258+G7259-H7259</f>
        <v>5579993.3779999977</v>
      </c>
      <c r="J7259" s="3" t="s">
        <v>4730</v>
      </c>
      <c r="K7259" s="2"/>
      <c r="L7259" s="2"/>
      <c r="M7259" s="23" t="s">
        <v>4741</v>
      </c>
      <c r="N7259" s="22"/>
      <c r="O7259" s="21"/>
    </row>
    <row r="7260" spans="1:15" x14ac:dyDescent="0.2">
      <c r="A7260" s="9">
        <v>44618</v>
      </c>
      <c r="B7260" s="7">
        <v>15562263</v>
      </c>
      <c r="C7260" s="8" t="s">
        <v>4444</v>
      </c>
      <c r="D7260" s="6">
        <v>91250</v>
      </c>
      <c r="E7260" s="6">
        <v>91250</v>
      </c>
      <c r="F7260" s="6">
        <v>4562.5</v>
      </c>
      <c r="G7260" s="6"/>
      <c r="H7260" s="5">
        <v>86687.5</v>
      </c>
      <c r="I7260" s="6">
        <f>+I7259+G7260-H7260</f>
        <v>5493305.8779999977</v>
      </c>
      <c r="J7260" s="8" t="s">
        <v>1728</v>
      </c>
      <c r="K7260" s="2"/>
      <c r="L7260" s="2"/>
      <c r="M7260" s="23" t="s">
        <v>4740</v>
      </c>
      <c r="N7260" s="22"/>
      <c r="O7260" s="21"/>
    </row>
    <row r="7261" spans="1:15" x14ac:dyDescent="0.2">
      <c r="A7261" s="9">
        <v>44618</v>
      </c>
      <c r="B7261" s="7">
        <v>15562612</v>
      </c>
      <c r="C7261" s="8" t="s">
        <v>2914</v>
      </c>
      <c r="D7261" s="6">
        <v>5495</v>
      </c>
      <c r="E7261" s="6">
        <v>4226.92</v>
      </c>
      <c r="F7261" s="6">
        <v>211.35</v>
      </c>
      <c r="G7261" s="6"/>
      <c r="H7261" s="5">
        <v>5283.65</v>
      </c>
      <c r="I7261" s="6">
        <f>+I7260+G7261-H7261</f>
        <v>5488022.2279999973</v>
      </c>
      <c r="J7261" s="8" t="s">
        <v>3276</v>
      </c>
      <c r="K7261" s="2"/>
      <c r="L7261" s="2"/>
      <c r="M7261" s="23" t="s">
        <v>4739</v>
      </c>
      <c r="N7261" s="22"/>
      <c r="O7261" s="21"/>
    </row>
    <row r="7262" spans="1:15" x14ac:dyDescent="0.2">
      <c r="A7262" s="9">
        <v>44618</v>
      </c>
      <c r="B7262" s="7">
        <v>15562661</v>
      </c>
      <c r="C7262" s="8" t="s">
        <v>3017</v>
      </c>
      <c r="D7262" s="6">
        <v>136163</v>
      </c>
      <c r="E7262" s="6">
        <v>136163</v>
      </c>
      <c r="F7262" s="6">
        <v>6808.15</v>
      </c>
      <c r="G7262" s="6"/>
      <c r="H7262" s="5">
        <v>129354.45</v>
      </c>
      <c r="I7262" s="6">
        <f>+I7261+G7262-H7262</f>
        <v>5358667.7779999971</v>
      </c>
      <c r="J7262" s="3" t="s">
        <v>4730</v>
      </c>
      <c r="K7262" s="2"/>
      <c r="L7262" s="2"/>
      <c r="M7262" s="23" t="s">
        <v>4738</v>
      </c>
      <c r="N7262" s="22"/>
      <c r="O7262" s="21"/>
    </row>
    <row r="7263" spans="1:15" x14ac:dyDescent="0.2">
      <c r="A7263" s="9">
        <v>44618</v>
      </c>
      <c r="B7263" s="7">
        <v>15562738</v>
      </c>
      <c r="C7263" s="8" t="s">
        <v>1524</v>
      </c>
      <c r="D7263" s="6">
        <v>8070</v>
      </c>
      <c r="E7263" s="6">
        <v>6838.99</v>
      </c>
      <c r="F7263" s="6">
        <v>341.95</v>
      </c>
      <c r="G7263" s="6"/>
      <c r="H7263" s="5">
        <v>7728.05</v>
      </c>
      <c r="I7263" s="6">
        <f>+I7262+G7263-H7263</f>
        <v>5350939.7279999973</v>
      </c>
      <c r="J7263" s="8" t="s">
        <v>4737</v>
      </c>
      <c r="K7263" s="2"/>
      <c r="L7263" s="2"/>
      <c r="M7263" s="23" t="s">
        <v>4736</v>
      </c>
      <c r="N7263" s="22"/>
      <c r="O7263" s="21"/>
    </row>
    <row r="7264" spans="1:15" x14ac:dyDescent="0.2">
      <c r="A7264" s="9">
        <v>44618</v>
      </c>
      <c r="B7264" s="7">
        <v>15562839</v>
      </c>
      <c r="C7264" s="8" t="s">
        <v>4146</v>
      </c>
      <c r="D7264" s="6">
        <v>114400</v>
      </c>
      <c r="E7264" s="6">
        <v>114400</v>
      </c>
      <c r="F7264" s="6">
        <f>E7264*0.05</f>
        <v>5720</v>
      </c>
      <c r="G7264" s="6"/>
      <c r="H7264" s="5">
        <f>D7264-F7264</f>
        <v>108680</v>
      </c>
      <c r="I7264" s="6">
        <f>+I7263+G7264-H7264</f>
        <v>5242259.7279999973</v>
      </c>
      <c r="J7264" s="8" t="s">
        <v>1728</v>
      </c>
      <c r="K7264" s="2"/>
      <c r="L7264" s="2"/>
      <c r="M7264" s="23" t="s">
        <v>4735</v>
      </c>
      <c r="N7264" s="22"/>
      <c r="O7264" s="21"/>
    </row>
    <row r="7265" spans="1:15" x14ac:dyDescent="0.2">
      <c r="A7265" s="9">
        <v>44618</v>
      </c>
      <c r="B7265" s="7">
        <v>15562868</v>
      </c>
      <c r="C7265" s="8" t="s">
        <v>216</v>
      </c>
      <c r="D7265" s="6">
        <v>282230</v>
      </c>
      <c r="E7265" s="6">
        <v>282230</v>
      </c>
      <c r="F7265" s="6">
        <v>14111.5</v>
      </c>
      <c r="G7265" s="6"/>
      <c r="H7265" s="5">
        <v>268118.5</v>
      </c>
      <c r="I7265" s="6">
        <f>+I7264+G7265-H7265</f>
        <v>4974141.2279999973</v>
      </c>
      <c r="J7265" s="8" t="s">
        <v>788</v>
      </c>
      <c r="K7265" s="2"/>
      <c r="L7265" s="2"/>
      <c r="M7265" s="23"/>
      <c r="N7265" s="22"/>
      <c r="O7265" s="21"/>
    </row>
    <row r="7266" spans="1:15" x14ac:dyDescent="0.2">
      <c r="A7266" s="9">
        <v>44618</v>
      </c>
      <c r="B7266" s="7">
        <v>15562882</v>
      </c>
      <c r="C7266" s="8" t="s">
        <v>442</v>
      </c>
      <c r="D7266" s="6">
        <v>92040</v>
      </c>
      <c r="E7266" s="6">
        <v>78000</v>
      </c>
      <c r="F7266" s="6">
        <f>E7266*0.05</f>
        <v>3900</v>
      </c>
      <c r="G7266" s="6"/>
      <c r="H7266" s="5">
        <v>88140</v>
      </c>
      <c r="I7266" s="6">
        <f>+I7265+G7266-H7266</f>
        <v>4886001.2279999973</v>
      </c>
      <c r="J7266" s="3" t="s">
        <v>4730</v>
      </c>
      <c r="K7266" s="2"/>
      <c r="L7266" s="2"/>
      <c r="M7266" s="23"/>
      <c r="N7266" s="22"/>
      <c r="O7266" s="21"/>
    </row>
    <row r="7267" spans="1:15" x14ac:dyDescent="0.2">
      <c r="A7267" s="9">
        <v>44618</v>
      </c>
      <c r="B7267" s="7">
        <v>15562929</v>
      </c>
      <c r="C7267" s="8" t="s">
        <v>4734</v>
      </c>
      <c r="D7267" s="6">
        <v>40290</v>
      </c>
      <c r="E7267" s="6">
        <v>40290</v>
      </c>
      <c r="F7267" s="6">
        <v>2014.5</v>
      </c>
      <c r="G7267" s="6"/>
      <c r="H7267" s="5">
        <v>38275.5</v>
      </c>
      <c r="I7267" s="6">
        <f>+I7266+G7267-H7267</f>
        <v>4847725.7279999973</v>
      </c>
      <c r="J7267" s="8" t="s">
        <v>1728</v>
      </c>
      <c r="K7267" s="2"/>
      <c r="L7267" s="2"/>
      <c r="M7267" s="23"/>
      <c r="N7267" s="22"/>
      <c r="O7267" s="21"/>
    </row>
    <row r="7268" spans="1:15" x14ac:dyDescent="0.2">
      <c r="A7268" s="9">
        <v>44618</v>
      </c>
      <c r="B7268" s="7">
        <v>15564354</v>
      </c>
      <c r="C7268" s="8" t="s">
        <v>43</v>
      </c>
      <c r="D7268" s="6">
        <v>265805.71000000002</v>
      </c>
      <c r="E7268" s="6">
        <v>239237.04</v>
      </c>
      <c r="F7268" s="6">
        <v>11961.85</v>
      </c>
      <c r="G7268" s="6"/>
      <c r="H7268" s="5">
        <v>253843.86</v>
      </c>
      <c r="I7268" s="6">
        <f>+I7267+G7268-H7268</f>
        <v>4593881.867999997</v>
      </c>
      <c r="J7268" s="8" t="s">
        <v>4254</v>
      </c>
      <c r="K7268" s="2"/>
      <c r="L7268" s="2"/>
      <c r="M7268" s="23" t="s">
        <v>4733</v>
      </c>
      <c r="N7268" s="22"/>
      <c r="O7268" s="21"/>
    </row>
    <row r="7269" spans="1:15" x14ac:dyDescent="0.2">
      <c r="A7269" s="9">
        <v>44620</v>
      </c>
      <c r="B7269" s="7">
        <v>15592423</v>
      </c>
      <c r="C7269" s="8" t="s">
        <v>120</v>
      </c>
      <c r="D7269" s="6">
        <v>74952.149999999994</v>
      </c>
      <c r="E7269" s="6">
        <v>63518.79</v>
      </c>
      <c r="F7269" s="6">
        <v>3175.94</v>
      </c>
      <c r="G7269" s="6"/>
      <c r="H7269" s="5">
        <v>71776.210000000006</v>
      </c>
      <c r="I7269" s="6">
        <f>+I7268+G7269-H7269</f>
        <v>4522105.657999997</v>
      </c>
      <c r="J7269" s="8" t="s">
        <v>3481</v>
      </c>
      <c r="K7269" s="2"/>
      <c r="L7269" s="2"/>
      <c r="M7269" s="23" t="s">
        <v>4732</v>
      </c>
      <c r="N7269" s="22"/>
      <c r="O7269" s="21"/>
    </row>
    <row r="7270" spans="1:15" x14ac:dyDescent="0.2">
      <c r="A7270" s="9">
        <v>44620</v>
      </c>
      <c r="B7270" s="7">
        <v>155592817</v>
      </c>
      <c r="C7270" s="8" t="s">
        <v>3563</v>
      </c>
      <c r="D7270" s="6">
        <v>9322</v>
      </c>
      <c r="E7270" s="6">
        <v>7900</v>
      </c>
      <c r="F7270" s="6">
        <f>E7270*0.05</f>
        <v>395</v>
      </c>
      <c r="G7270" s="6"/>
      <c r="H7270" s="5">
        <f>D7270-F7270</f>
        <v>8927</v>
      </c>
      <c r="I7270" s="6">
        <f>+I7269+G7270-H7270</f>
        <v>4513178.657999997</v>
      </c>
      <c r="J7270" s="8" t="s">
        <v>4059</v>
      </c>
      <c r="K7270" s="2"/>
      <c r="L7270" s="2"/>
      <c r="M7270" s="23" t="s">
        <v>4731</v>
      </c>
      <c r="N7270" s="22"/>
      <c r="O7270" s="21"/>
    </row>
    <row r="7271" spans="1:15" x14ac:dyDescent="0.2">
      <c r="A7271" s="9">
        <v>44620</v>
      </c>
      <c r="B7271" s="7">
        <v>15593096</v>
      </c>
      <c r="C7271" s="8" t="s">
        <v>74</v>
      </c>
      <c r="D7271" s="6">
        <v>300928.40000000002</v>
      </c>
      <c r="E7271" s="6">
        <v>286442</v>
      </c>
      <c r="F7271" s="6">
        <v>14322.1</v>
      </c>
      <c r="G7271" s="6"/>
      <c r="H7271" s="5">
        <f>D7271-F7271</f>
        <v>286606.30000000005</v>
      </c>
      <c r="I7271" s="6">
        <f>+I7270+G7271-H7271</f>
        <v>4226572.3579999972</v>
      </c>
      <c r="J7271" s="3" t="s">
        <v>4730</v>
      </c>
      <c r="K7271" s="2"/>
      <c r="L7271" s="2"/>
      <c r="M7271" s="23" t="s">
        <v>4729</v>
      </c>
      <c r="N7271" s="22"/>
      <c r="O7271" s="21"/>
    </row>
    <row r="7272" spans="1:15" x14ac:dyDescent="0.2">
      <c r="A7272" s="9">
        <v>44620</v>
      </c>
      <c r="B7272" s="7">
        <v>15593911</v>
      </c>
      <c r="C7272" s="8" t="s">
        <v>71</v>
      </c>
      <c r="D7272" s="6">
        <v>394955.43</v>
      </c>
      <c r="E7272" s="6">
        <v>394199.52</v>
      </c>
      <c r="F7272" s="6">
        <v>19709.98</v>
      </c>
      <c r="G7272" s="6"/>
      <c r="H7272" s="5">
        <f>D7272-F7272</f>
        <v>375245.45</v>
      </c>
      <c r="I7272" s="6">
        <f>+I7271+G7272-H7272</f>
        <v>3851326.907999997</v>
      </c>
      <c r="J7272" s="8" t="s">
        <v>4615</v>
      </c>
      <c r="K7272" s="2"/>
      <c r="L7272" s="2"/>
      <c r="M7272" s="23" t="s">
        <v>4728</v>
      </c>
      <c r="N7272" s="22"/>
      <c r="O7272" s="21"/>
    </row>
    <row r="7273" spans="1:15" x14ac:dyDescent="0.2">
      <c r="A7273" s="9">
        <v>44620</v>
      </c>
      <c r="B7273" s="7">
        <v>15594412</v>
      </c>
      <c r="C7273" s="8" t="s">
        <v>1061</v>
      </c>
      <c r="D7273" s="6">
        <v>77118.600000000006</v>
      </c>
      <c r="E7273" s="6">
        <v>68844</v>
      </c>
      <c r="F7273" s="6">
        <v>3442.2</v>
      </c>
      <c r="G7273" s="6"/>
      <c r="H7273" s="5">
        <f>D7273-F7273</f>
        <v>73676.400000000009</v>
      </c>
      <c r="I7273" s="6">
        <f>+I7272+G7273-H7273</f>
        <v>3777650.5079999971</v>
      </c>
      <c r="J7273" s="8" t="s">
        <v>4727</v>
      </c>
      <c r="K7273" s="2"/>
      <c r="L7273" s="2"/>
      <c r="M7273" s="23" t="s">
        <v>4726</v>
      </c>
      <c r="N7273" s="22"/>
      <c r="O7273" s="21"/>
    </row>
    <row r="7274" spans="1:15" x14ac:dyDescent="0.2">
      <c r="A7274" s="9">
        <v>44620</v>
      </c>
      <c r="B7274" s="7">
        <v>15598210</v>
      </c>
      <c r="C7274" s="8" t="s">
        <v>4406</v>
      </c>
      <c r="D7274" s="6">
        <v>4800</v>
      </c>
      <c r="E7274" s="6"/>
      <c r="F7274" s="6">
        <f>E7274*0.05</f>
        <v>0</v>
      </c>
      <c r="G7274" s="6"/>
      <c r="H7274" s="5">
        <f>D7274-F7274</f>
        <v>4800</v>
      </c>
      <c r="I7274" s="6">
        <f>+I7273+G7274-H7274</f>
        <v>3772850.5079999971</v>
      </c>
      <c r="J7274" s="8" t="s">
        <v>4588</v>
      </c>
      <c r="K7274" s="2"/>
      <c r="L7274" s="2"/>
      <c r="M7274" s="23"/>
      <c r="N7274" s="22"/>
      <c r="O7274" s="21"/>
    </row>
    <row r="7275" spans="1:15" x14ac:dyDescent="0.2">
      <c r="A7275" s="9">
        <v>44620</v>
      </c>
      <c r="B7275" s="7">
        <v>10203</v>
      </c>
      <c r="C7275" s="8" t="s">
        <v>126</v>
      </c>
      <c r="D7275" s="6">
        <v>9715</v>
      </c>
      <c r="E7275" s="6">
        <v>9715</v>
      </c>
      <c r="F7275" s="6">
        <v>485.75</v>
      </c>
      <c r="G7275" s="5"/>
      <c r="H7275" s="31">
        <f>D7275-F7275</f>
        <v>9229.25</v>
      </c>
      <c r="I7275" s="6">
        <f>+I7274+G7275-H7275</f>
        <v>3763621.2579999971</v>
      </c>
      <c r="J7275" s="8" t="s">
        <v>125</v>
      </c>
      <c r="K7275" s="2" t="s">
        <v>4712</v>
      </c>
      <c r="L7275" s="2"/>
      <c r="M7275" s="23" t="s">
        <v>2129</v>
      </c>
      <c r="N7275" s="22"/>
      <c r="O7275" s="21"/>
    </row>
    <row r="7276" spans="1:15" x14ac:dyDescent="0.2">
      <c r="A7276" s="9">
        <v>44620</v>
      </c>
      <c r="B7276" s="7">
        <v>10204</v>
      </c>
      <c r="C7276" s="8" t="s">
        <v>2329</v>
      </c>
      <c r="D7276" s="6">
        <v>6160</v>
      </c>
      <c r="E7276" s="6">
        <v>6160</v>
      </c>
      <c r="F7276" s="6">
        <f>E7276*0.1</f>
        <v>616</v>
      </c>
      <c r="G7276" s="5"/>
      <c r="H7276" s="31">
        <f>D7276-F7276</f>
        <v>5544</v>
      </c>
      <c r="I7276" s="6">
        <f>+I7275+G7276-H7276</f>
        <v>3758077.2579999971</v>
      </c>
      <c r="J7276" s="8" t="s">
        <v>4725</v>
      </c>
      <c r="K7276" s="2" t="s">
        <v>4712</v>
      </c>
      <c r="L7276" s="2"/>
      <c r="M7276" s="23" t="s">
        <v>4724</v>
      </c>
      <c r="N7276" s="22"/>
      <c r="O7276" s="21"/>
    </row>
    <row r="7277" spans="1:15" x14ac:dyDescent="0.2">
      <c r="A7277" s="9">
        <v>44620</v>
      </c>
      <c r="B7277" s="7">
        <v>10205</v>
      </c>
      <c r="C7277" s="8" t="s">
        <v>4723</v>
      </c>
      <c r="D7277" s="6">
        <v>2000</v>
      </c>
      <c r="E7277" s="6">
        <v>2000</v>
      </c>
      <c r="F7277" s="6">
        <f>E7277*0.1</f>
        <v>200</v>
      </c>
      <c r="G7277" s="5"/>
      <c r="H7277" s="31">
        <f>D7277-F7277</f>
        <v>1800</v>
      </c>
      <c r="I7277" s="6">
        <f>+I7276+G7277-H7277</f>
        <v>3756277.2579999971</v>
      </c>
      <c r="J7277" s="8" t="s">
        <v>4722</v>
      </c>
      <c r="K7277" s="2" t="s">
        <v>4712</v>
      </c>
      <c r="L7277" s="2"/>
      <c r="M7277" s="23" t="s">
        <v>4721</v>
      </c>
      <c r="N7277" s="22"/>
      <c r="O7277" s="21"/>
    </row>
    <row r="7278" spans="1:15" x14ac:dyDescent="0.2">
      <c r="A7278" s="9">
        <v>44620</v>
      </c>
      <c r="B7278" s="7">
        <v>10206</v>
      </c>
      <c r="C7278" s="8" t="s">
        <v>729</v>
      </c>
      <c r="D7278" s="6">
        <v>0</v>
      </c>
      <c r="E7278" s="6"/>
      <c r="F7278" s="6">
        <f>E7278*0.1</f>
        <v>0</v>
      </c>
      <c r="G7278" s="5"/>
      <c r="H7278" s="31">
        <f>D7278-F7278</f>
        <v>0</v>
      </c>
      <c r="I7278" s="6">
        <f>+I7277+G7278-H7278</f>
        <v>3756277.2579999971</v>
      </c>
      <c r="J7278" s="8" t="s">
        <v>729</v>
      </c>
      <c r="K7278" s="2"/>
      <c r="L7278" s="2"/>
      <c r="M7278" s="41"/>
      <c r="N7278" s="40"/>
      <c r="O7278" s="39"/>
    </row>
    <row r="7279" spans="1:15" x14ac:dyDescent="0.2">
      <c r="A7279" s="9">
        <v>44620</v>
      </c>
      <c r="B7279" s="7">
        <v>10207</v>
      </c>
      <c r="C7279" s="8" t="s">
        <v>4720</v>
      </c>
      <c r="D7279" s="6">
        <v>7000</v>
      </c>
      <c r="E7279" s="6"/>
      <c r="F7279" s="6">
        <f>E7279*0.1</f>
        <v>0</v>
      </c>
      <c r="G7279" s="5"/>
      <c r="H7279" s="31">
        <f>D7279-F7279</f>
        <v>7000</v>
      </c>
      <c r="I7279" s="6">
        <f>+I7278+G7279-H7279</f>
        <v>3749277.2579999971</v>
      </c>
      <c r="J7279" s="8" t="s">
        <v>4713</v>
      </c>
      <c r="K7279" s="2" t="s">
        <v>4712</v>
      </c>
      <c r="L7279" s="2"/>
      <c r="M7279" s="23"/>
      <c r="N7279" s="22"/>
      <c r="O7279" s="21"/>
    </row>
    <row r="7280" spans="1:15" x14ac:dyDescent="0.2">
      <c r="A7280" s="9">
        <v>44620</v>
      </c>
      <c r="B7280" s="7">
        <v>10208</v>
      </c>
      <c r="C7280" s="8" t="s">
        <v>4719</v>
      </c>
      <c r="D7280" s="6">
        <v>10000</v>
      </c>
      <c r="E7280" s="6"/>
      <c r="F7280" s="6">
        <f>E7280*0.1</f>
        <v>0</v>
      </c>
      <c r="G7280" s="5"/>
      <c r="H7280" s="31">
        <f>D7280-F7280</f>
        <v>10000</v>
      </c>
      <c r="I7280" s="6">
        <f>+I7279+G7280-H7280</f>
        <v>3739277.2579999971</v>
      </c>
      <c r="J7280" s="8" t="s">
        <v>4713</v>
      </c>
      <c r="K7280" s="2" t="s">
        <v>4712</v>
      </c>
      <c r="L7280" s="2"/>
      <c r="M7280" s="23"/>
      <c r="N7280" s="22"/>
      <c r="O7280" s="21"/>
    </row>
    <row r="7281" spans="1:15" x14ac:dyDescent="0.2">
      <c r="A7281" s="9">
        <v>44620</v>
      </c>
      <c r="B7281" s="7">
        <v>10209</v>
      </c>
      <c r="C7281" s="8" t="s">
        <v>4718</v>
      </c>
      <c r="D7281" s="6">
        <v>18000</v>
      </c>
      <c r="E7281" s="6"/>
      <c r="F7281" s="6">
        <f>E7281*0.1</f>
        <v>0</v>
      </c>
      <c r="G7281" s="5"/>
      <c r="H7281" s="31">
        <f>D7281-F7281</f>
        <v>18000</v>
      </c>
      <c r="I7281" s="6">
        <f>+I7280+G7281-H7281</f>
        <v>3721277.2579999971</v>
      </c>
      <c r="J7281" s="8" t="s">
        <v>4713</v>
      </c>
      <c r="K7281" s="2" t="s">
        <v>4712</v>
      </c>
      <c r="L7281" s="2"/>
      <c r="M7281" s="23"/>
      <c r="N7281" s="22"/>
      <c r="O7281" s="21"/>
    </row>
    <row r="7282" spans="1:15" x14ac:dyDescent="0.2">
      <c r="A7282" s="9">
        <v>44620</v>
      </c>
      <c r="B7282" s="7">
        <v>10210</v>
      </c>
      <c r="C7282" s="8" t="s">
        <v>4717</v>
      </c>
      <c r="D7282" s="6">
        <v>8327</v>
      </c>
      <c r="E7282" s="6"/>
      <c r="F7282" s="6">
        <f>E7282*0.1</f>
        <v>0</v>
      </c>
      <c r="G7282" s="5"/>
      <c r="H7282" s="31">
        <f>D7282-F7282</f>
        <v>8327</v>
      </c>
      <c r="I7282" s="6">
        <f>+I7281+G7282-H7282</f>
        <v>3712950.2579999971</v>
      </c>
      <c r="J7282" s="8" t="s">
        <v>4713</v>
      </c>
      <c r="K7282" s="2" t="s">
        <v>4712</v>
      </c>
      <c r="L7282" s="2"/>
      <c r="M7282" s="23"/>
      <c r="N7282" s="22"/>
      <c r="O7282" s="21"/>
    </row>
    <row r="7283" spans="1:15" x14ac:dyDescent="0.2">
      <c r="A7283" s="9">
        <v>44620</v>
      </c>
      <c r="B7283" s="7">
        <v>10211</v>
      </c>
      <c r="C7283" s="8" t="s">
        <v>4716</v>
      </c>
      <c r="D7283" s="6">
        <v>8327</v>
      </c>
      <c r="E7283" s="6"/>
      <c r="F7283" s="6">
        <f>E7283*0.1</f>
        <v>0</v>
      </c>
      <c r="G7283" s="5"/>
      <c r="H7283" s="31">
        <f>D7283-F7283</f>
        <v>8327</v>
      </c>
      <c r="I7283" s="6">
        <f>+I7282+G7283-H7283</f>
        <v>3704623.2579999971</v>
      </c>
      <c r="J7283" s="8" t="s">
        <v>4713</v>
      </c>
      <c r="K7283" s="2" t="s">
        <v>4712</v>
      </c>
      <c r="L7283" s="2"/>
      <c r="M7283" s="23"/>
      <c r="N7283" s="22"/>
      <c r="O7283" s="21"/>
    </row>
    <row r="7284" spans="1:15" x14ac:dyDescent="0.2">
      <c r="A7284" s="9">
        <v>44620</v>
      </c>
      <c r="B7284" s="7">
        <v>10212</v>
      </c>
      <c r="C7284" s="8" t="s">
        <v>4715</v>
      </c>
      <c r="D7284" s="6">
        <v>15000</v>
      </c>
      <c r="E7284" s="6"/>
      <c r="F7284" s="6">
        <f>E7284*0.05</f>
        <v>0</v>
      </c>
      <c r="G7284" s="5"/>
      <c r="H7284" s="31">
        <f>D7284-F7284</f>
        <v>15000</v>
      </c>
      <c r="I7284" s="6">
        <f>+I7283+G7284-H7284</f>
        <v>3689623.2579999971</v>
      </c>
      <c r="J7284" s="8" t="s">
        <v>4713</v>
      </c>
      <c r="K7284" s="2" t="s">
        <v>4712</v>
      </c>
      <c r="L7284" s="2"/>
      <c r="M7284" s="23"/>
      <c r="N7284" s="22"/>
      <c r="O7284" s="21"/>
    </row>
    <row r="7285" spans="1:15" x14ac:dyDescent="0.2">
      <c r="A7285" s="9">
        <v>44620</v>
      </c>
      <c r="B7285" s="7">
        <v>10213</v>
      </c>
      <c r="C7285" s="8" t="s">
        <v>1841</v>
      </c>
      <c r="D7285" s="6">
        <v>18000</v>
      </c>
      <c r="E7285" s="6"/>
      <c r="F7285" s="6">
        <f>E7285*0.05</f>
        <v>0</v>
      </c>
      <c r="G7285" s="5"/>
      <c r="H7285" s="31">
        <f>D7285-F7285</f>
        <v>18000</v>
      </c>
      <c r="I7285" s="6">
        <f>+I7284+G7285-H7285</f>
        <v>3671623.2579999971</v>
      </c>
      <c r="J7285" s="8" t="s">
        <v>4713</v>
      </c>
      <c r="K7285" s="2" t="s">
        <v>4712</v>
      </c>
      <c r="L7285" s="2"/>
      <c r="M7285" s="23"/>
      <c r="N7285" s="22"/>
      <c r="O7285" s="21"/>
    </row>
    <row r="7286" spans="1:15" x14ac:dyDescent="0.2">
      <c r="A7286" s="9">
        <v>44620</v>
      </c>
      <c r="B7286" s="7">
        <v>10214</v>
      </c>
      <c r="C7286" s="8" t="s">
        <v>4714</v>
      </c>
      <c r="D7286" s="6">
        <v>18000</v>
      </c>
      <c r="E7286" s="6"/>
      <c r="F7286" s="6">
        <f>E7286*0.05</f>
        <v>0</v>
      </c>
      <c r="G7286" s="5"/>
      <c r="H7286" s="31">
        <f>D7286-F7286</f>
        <v>18000</v>
      </c>
      <c r="I7286" s="6">
        <f>+I7285+G7286-H7286</f>
        <v>3653623.2579999971</v>
      </c>
      <c r="J7286" s="8" t="s">
        <v>4713</v>
      </c>
      <c r="K7286" s="2" t="s">
        <v>4712</v>
      </c>
      <c r="L7286" s="2"/>
      <c r="M7286" s="41"/>
      <c r="N7286" s="40"/>
      <c r="O7286" s="39"/>
    </row>
    <row r="7287" spans="1:15" x14ac:dyDescent="0.2">
      <c r="A7287" s="9">
        <v>44620</v>
      </c>
      <c r="B7287" s="7">
        <v>4524000005</v>
      </c>
      <c r="C7287" s="8" t="s">
        <v>4597</v>
      </c>
      <c r="D7287" s="6"/>
      <c r="E7287" s="6"/>
      <c r="F7287" s="6">
        <f>E7287*0.05</f>
        <v>0</v>
      </c>
      <c r="G7287" s="5">
        <v>54734.55</v>
      </c>
      <c r="H7287" s="5">
        <f>D7287-F7287</f>
        <v>0</v>
      </c>
      <c r="I7287" s="6">
        <f>+I7286+G7287-H7287</f>
        <v>3708357.8079999969</v>
      </c>
      <c r="J7287" s="8" t="s">
        <v>4711</v>
      </c>
      <c r="K7287" s="2"/>
      <c r="L7287" s="2"/>
      <c r="M7287" s="41"/>
      <c r="N7287" s="40"/>
      <c r="O7287" s="39"/>
    </row>
    <row r="7288" spans="1:15" x14ac:dyDescent="0.2">
      <c r="A7288" s="9"/>
      <c r="B7288" s="7"/>
      <c r="C7288" s="8" t="s">
        <v>20</v>
      </c>
      <c r="D7288" s="6">
        <v>7248.47</v>
      </c>
      <c r="E7288" s="6"/>
      <c r="F7288" s="6">
        <f>E7288*0.05</f>
        <v>0</v>
      </c>
      <c r="G7288" s="5"/>
      <c r="H7288" s="5">
        <f>D7288-F7288</f>
        <v>7248.47</v>
      </c>
      <c r="I7288" s="6">
        <f>+I7287+G7288-H7288</f>
        <v>3701109.3379999967</v>
      </c>
      <c r="J7288" s="8"/>
      <c r="K7288" s="2"/>
      <c r="L7288" s="2"/>
      <c r="M7288" s="41"/>
      <c r="N7288" s="40"/>
      <c r="O7288" s="39"/>
    </row>
    <row r="7289" spans="1:15" x14ac:dyDescent="0.2">
      <c r="A7289" s="9"/>
      <c r="B7289" s="7"/>
      <c r="C7289" s="38" t="s">
        <v>4710</v>
      </c>
      <c r="D7289" s="6"/>
      <c r="E7289" s="6"/>
      <c r="F7289" s="6">
        <f>E7289*0.05</f>
        <v>0</v>
      </c>
      <c r="G7289" s="5"/>
      <c r="H7289" s="5">
        <f>D7289-F7289</f>
        <v>0</v>
      </c>
      <c r="I7289" s="13">
        <f>+I7288+G7289-H7289</f>
        <v>3701109.3379999967</v>
      </c>
      <c r="J7289" s="8"/>
      <c r="K7289" s="2"/>
      <c r="L7289" s="2"/>
      <c r="M7289" s="41"/>
      <c r="N7289" s="40"/>
      <c r="O7289" s="39"/>
    </row>
    <row r="7290" spans="1:15" x14ac:dyDescent="0.2">
      <c r="A7290" s="9">
        <v>44621</v>
      </c>
      <c r="B7290" s="7">
        <v>3580060012</v>
      </c>
      <c r="C7290" s="8" t="s">
        <v>4391</v>
      </c>
      <c r="D7290" s="6"/>
      <c r="E7290" s="6"/>
      <c r="F7290" s="6">
        <f>E7290*0.05</f>
        <v>0</v>
      </c>
      <c r="G7290" s="5">
        <v>13400</v>
      </c>
      <c r="H7290" s="5">
        <f>D7290-F7290</f>
        <v>0</v>
      </c>
      <c r="I7290" s="6">
        <f>+I7289+G7290-H7290</f>
        <v>3714509.3379999967</v>
      </c>
      <c r="J7290" s="8" t="s">
        <v>4709</v>
      </c>
      <c r="K7290" s="2"/>
      <c r="L7290" s="2"/>
      <c r="M7290" s="41"/>
      <c r="N7290" s="40"/>
      <c r="O7290" s="39"/>
    </row>
    <row r="7291" spans="1:15" x14ac:dyDescent="0.2">
      <c r="A7291" s="9">
        <v>44621</v>
      </c>
      <c r="B7291" s="7">
        <v>3580040091</v>
      </c>
      <c r="C7291" s="8" t="s">
        <v>4391</v>
      </c>
      <c r="D7291" s="6"/>
      <c r="E7291" s="6"/>
      <c r="F7291" s="6">
        <f>E7291*0.05</f>
        <v>0</v>
      </c>
      <c r="G7291" s="5">
        <v>6800</v>
      </c>
      <c r="H7291" s="5">
        <f>D7291-F7291</f>
        <v>0</v>
      </c>
      <c r="I7291" s="6">
        <f>+I7290+G7291-H7291</f>
        <v>3721309.3379999967</v>
      </c>
      <c r="J7291" s="8" t="s">
        <v>4708</v>
      </c>
      <c r="K7291" s="2"/>
      <c r="L7291" s="2"/>
      <c r="M7291" s="41"/>
      <c r="N7291" s="40"/>
      <c r="O7291" s="39"/>
    </row>
    <row r="7292" spans="1:15" x14ac:dyDescent="0.2">
      <c r="A7292" s="9">
        <v>44621</v>
      </c>
      <c r="B7292" s="7">
        <v>15621351</v>
      </c>
      <c r="C7292" s="8" t="s">
        <v>4516</v>
      </c>
      <c r="D7292" s="6">
        <v>20400</v>
      </c>
      <c r="E7292" s="6"/>
      <c r="F7292" s="6">
        <f>E7292*0.05</f>
        <v>0</v>
      </c>
      <c r="G7292" s="5"/>
      <c r="H7292" s="5">
        <f>D7292-F7292</f>
        <v>20400</v>
      </c>
      <c r="I7292" s="6">
        <f>+I7291+G7292-H7292</f>
        <v>3700909.3379999967</v>
      </c>
      <c r="J7292" s="8" t="s">
        <v>4515</v>
      </c>
      <c r="K7292" s="2"/>
      <c r="L7292" s="2"/>
      <c r="M7292" s="41"/>
      <c r="N7292" s="40"/>
      <c r="O7292" s="39"/>
    </row>
    <row r="7293" spans="1:15" x14ac:dyDescent="0.2">
      <c r="A7293" s="9">
        <v>44621</v>
      </c>
      <c r="B7293" s="7">
        <v>15621610</v>
      </c>
      <c r="C7293" s="8" t="s">
        <v>4400</v>
      </c>
      <c r="D7293" s="6">
        <v>20000</v>
      </c>
      <c r="E7293" s="6"/>
      <c r="F7293" s="6">
        <f>E7293*0.05</f>
        <v>0</v>
      </c>
      <c r="G7293" s="5"/>
      <c r="H7293" s="5">
        <f>D7293-F7293</f>
        <v>20000</v>
      </c>
      <c r="I7293" s="6">
        <f>+I7292+G7293-H7293</f>
        <v>3680909.3379999967</v>
      </c>
      <c r="J7293" s="8" t="s">
        <v>4707</v>
      </c>
      <c r="K7293" s="2"/>
      <c r="L7293" s="2"/>
      <c r="M7293" s="41"/>
      <c r="N7293" s="40"/>
      <c r="O7293" s="39"/>
    </row>
    <row r="7294" spans="1:15" x14ac:dyDescent="0.2">
      <c r="A7294" s="9">
        <v>44621</v>
      </c>
      <c r="B7294" s="7">
        <v>15621845</v>
      </c>
      <c r="C7294" s="8" t="s">
        <v>4135</v>
      </c>
      <c r="D7294" s="6">
        <v>20000</v>
      </c>
      <c r="E7294" s="6"/>
      <c r="F7294" s="6">
        <f>E7294*0.05</f>
        <v>0</v>
      </c>
      <c r="G7294" s="5"/>
      <c r="H7294" s="5">
        <f>D7294-F7294</f>
        <v>20000</v>
      </c>
      <c r="I7294" s="6">
        <f>+I7293+G7294-H7294</f>
        <v>3660909.3379999967</v>
      </c>
      <c r="J7294" s="8" t="s">
        <v>4401</v>
      </c>
      <c r="K7294" s="2"/>
      <c r="L7294" s="2"/>
      <c r="M7294" s="41"/>
      <c r="N7294" s="40"/>
      <c r="O7294" s="39"/>
    </row>
    <row r="7295" spans="1:15" x14ac:dyDescent="0.2">
      <c r="A7295" s="9">
        <v>44623</v>
      </c>
      <c r="B7295" s="7">
        <v>3580040066</v>
      </c>
      <c r="C7295" s="8" t="s">
        <v>4706</v>
      </c>
      <c r="D7295" s="6"/>
      <c r="E7295" s="6"/>
      <c r="F7295" s="6">
        <f>E7295*0.05</f>
        <v>0</v>
      </c>
      <c r="G7295" s="5">
        <v>89581.21</v>
      </c>
      <c r="H7295" s="5">
        <f>D7295-F7295</f>
        <v>0</v>
      </c>
      <c r="I7295" s="6">
        <f>+I7294+G7295-H7295</f>
        <v>3750490.5479999967</v>
      </c>
      <c r="J7295" s="8" t="s">
        <v>4705</v>
      </c>
      <c r="K7295" s="2"/>
      <c r="L7295" s="2"/>
      <c r="M7295" s="41"/>
      <c r="N7295" s="40"/>
      <c r="O7295" s="39"/>
    </row>
    <row r="7296" spans="1:15" x14ac:dyDescent="0.2">
      <c r="A7296" s="9">
        <v>44623</v>
      </c>
      <c r="B7296" s="7">
        <v>3580040069</v>
      </c>
      <c r="C7296" s="8" t="s">
        <v>4391</v>
      </c>
      <c r="D7296" s="6"/>
      <c r="E7296" s="6"/>
      <c r="F7296" s="6">
        <f>E7296*0.05</f>
        <v>0</v>
      </c>
      <c r="G7296" s="5">
        <v>4700</v>
      </c>
      <c r="H7296" s="5">
        <f>D7296-F7296</f>
        <v>0</v>
      </c>
      <c r="I7296" s="6">
        <f>+I7295+G7296-H7296</f>
        <v>3755190.5479999967</v>
      </c>
      <c r="J7296" s="8" t="s">
        <v>4704</v>
      </c>
      <c r="K7296" s="2"/>
      <c r="L7296" s="2"/>
      <c r="M7296" s="41"/>
      <c r="N7296" s="40"/>
      <c r="O7296" s="39"/>
    </row>
    <row r="7297" spans="1:15" x14ac:dyDescent="0.2">
      <c r="A7297" s="9">
        <v>44624</v>
      </c>
      <c r="B7297" s="7">
        <v>3580040068</v>
      </c>
      <c r="C7297" s="8" t="s">
        <v>4391</v>
      </c>
      <c r="D7297" s="6"/>
      <c r="E7297" s="6"/>
      <c r="F7297" s="6">
        <f>E7297*0.05</f>
        <v>0</v>
      </c>
      <c r="G7297" s="5">
        <v>6950</v>
      </c>
      <c r="H7297" s="5">
        <f>D7297-F7297</f>
        <v>0</v>
      </c>
      <c r="I7297" s="6">
        <f>+I7296+G7297-H7297</f>
        <v>3762140.5479999967</v>
      </c>
      <c r="J7297" s="8" t="s">
        <v>4703</v>
      </c>
      <c r="K7297" s="2"/>
      <c r="L7297" s="2"/>
      <c r="M7297" s="41"/>
      <c r="N7297" s="40"/>
      <c r="O7297" s="39"/>
    </row>
    <row r="7298" spans="1:15" x14ac:dyDescent="0.2">
      <c r="A7298" s="9">
        <v>44624</v>
      </c>
      <c r="B7298" s="7">
        <v>45240000019</v>
      </c>
      <c r="C7298" s="8" t="s">
        <v>4702</v>
      </c>
      <c r="D7298" s="6">
        <v>388664.57</v>
      </c>
      <c r="E7298" s="6"/>
      <c r="F7298" s="6">
        <f>E7298*0.05</f>
        <v>0</v>
      </c>
      <c r="G7298" s="5"/>
      <c r="H7298" s="5">
        <f>D7298-F7298</f>
        <v>388664.57</v>
      </c>
      <c r="I7298" s="6">
        <f>+I7297+G7298-H7298</f>
        <v>3373475.9779999969</v>
      </c>
      <c r="J7298" s="8" t="s">
        <v>4680</v>
      </c>
      <c r="K7298" s="2"/>
      <c r="L7298" s="2"/>
      <c r="M7298" s="41"/>
      <c r="N7298" s="40"/>
      <c r="O7298" s="39"/>
    </row>
    <row r="7299" spans="1:15" x14ac:dyDescent="0.2">
      <c r="A7299" s="9">
        <v>44625</v>
      </c>
      <c r="B7299" s="7">
        <v>45240000148</v>
      </c>
      <c r="C7299" s="8" t="s">
        <v>4702</v>
      </c>
      <c r="D7299" s="6">
        <v>698500</v>
      </c>
      <c r="E7299" s="6"/>
      <c r="F7299" s="6">
        <f>E7299*0.05</f>
        <v>0</v>
      </c>
      <c r="G7299" s="5"/>
      <c r="H7299" s="5">
        <f>D7299-F7299</f>
        <v>698500</v>
      </c>
      <c r="I7299" s="6">
        <f>+I7298+G7299-H7299</f>
        <v>2674975.9779999969</v>
      </c>
      <c r="J7299" s="8" t="s">
        <v>4680</v>
      </c>
      <c r="K7299" s="2"/>
      <c r="L7299" s="2"/>
      <c r="M7299" s="41"/>
      <c r="N7299" s="40"/>
      <c r="O7299" s="39"/>
    </row>
    <row r="7300" spans="1:15" x14ac:dyDescent="0.2">
      <c r="A7300" s="9">
        <v>44627</v>
      </c>
      <c r="B7300" s="7">
        <v>3580070270</v>
      </c>
      <c r="C7300" s="8" t="s">
        <v>4391</v>
      </c>
      <c r="D7300" s="6"/>
      <c r="E7300" s="6"/>
      <c r="F7300" s="6">
        <f>E7300*0.05</f>
        <v>0</v>
      </c>
      <c r="G7300" s="5">
        <v>4700</v>
      </c>
      <c r="H7300" s="5">
        <f>D7300-F7300</f>
        <v>0</v>
      </c>
      <c r="I7300" s="6">
        <f>+I7299+G7300-H7300</f>
        <v>2679675.9779999969</v>
      </c>
      <c r="J7300" s="8" t="s">
        <v>4701</v>
      </c>
      <c r="K7300" s="2"/>
      <c r="L7300" s="2"/>
      <c r="M7300" s="41"/>
      <c r="N7300" s="40"/>
      <c r="O7300" s="39"/>
    </row>
    <row r="7301" spans="1:15" x14ac:dyDescent="0.2">
      <c r="A7301" s="9">
        <v>44627</v>
      </c>
      <c r="B7301" s="7">
        <v>15707909</v>
      </c>
      <c r="C7301" s="8" t="s">
        <v>4700</v>
      </c>
      <c r="D7301" s="6">
        <v>189082.08</v>
      </c>
      <c r="E7301" s="6"/>
      <c r="F7301" s="6">
        <f>E7301*0.05</f>
        <v>0</v>
      </c>
      <c r="G7301" s="5"/>
      <c r="H7301" s="5">
        <f>D7301-F7301</f>
        <v>189082.08</v>
      </c>
      <c r="I7301" s="6">
        <f>+I7300+G7301-H7301</f>
        <v>2490593.8979999968</v>
      </c>
      <c r="J7301" s="8" t="s">
        <v>4699</v>
      </c>
      <c r="K7301" s="2">
        <v>10</v>
      </c>
      <c r="L7301" s="2"/>
      <c r="M7301" s="41"/>
      <c r="N7301" s="40"/>
      <c r="O7301" s="39"/>
    </row>
    <row r="7302" spans="1:15" x14ac:dyDescent="0.2">
      <c r="A7302" s="9">
        <v>44627</v>
      </c>
      <c r="B7302" s="7">
        <v>10215</v>
      </c>
      <c r="C7302" s="8" t="s">
        <v>4698</v>
      </c>
      <c r="D7302" s="6">
        <v>700</v>
      </c>
      <c r="E7302" s="6"/>
      <c r="F7302" s="6">
        <f>E7302*0.05</f>
        <v>0</v>
      </c>
      <c r="G7302" s="5"/>
      <c r="H7302" s="5">
        <f>D7302-F7302</f>
        <v>700</v>
      </c>
      <c r="I7302" s="6">
        <f>+I7301+G7302-H7302</f>
        <v>2489893.8979999968</v>
      </c>
      <c r="J7302" s="8" t="s">
        <v>4680</v>
      </c>
      <c r="K7302" s="2"/>
      <c r="L7302" s="2"/>
      <c r="M7302" s="41"/>
      <c r="N7302" s="40"/>
      <c r="O7302" s="39"/>
    </row>
    <row r="7303" spans="1:15" x14ac:dyDescent="0.2">
      <c r="A7303" s="9">
        <v>44627</v>
      </c>
      <c r="B7303" s="7">
        <v>10216</v>
      </c>
      <c r="C7303" s="8" t="s">
        <v>4697</v>
      </c>
      <c r="D7303" s="6">
        <v>2500</v>
      </c>
      <c r="E7303" s="6"/>
      <c r="F7303" s="6">
        <f>E7303*0.05</f>
        <v>0</v>
      </c>
      <c r="G7303" s="5"/>
      <c r="H7303" s="5">
        <f>D7303-F7303</f>
        <v>2500</v>
      </c>
      <c r="I7303" s="6">
        <f>+I7302+G7303-H7303</f>
        <v>2487393.8979999968</v>
      </c>
      <c r="J7303" s="8" t="s">
        <v>4680</v>
      </c>
      <c r="K7303" s="2"/>
      <c r="L7303" s="2"/>
      <c r="M7303" s="41"/>
      <c r="N7303" s="40"/>
      <c r="O7303" s="39"/>
    </row>
    <row r="7304" spans="1:15" x14ac:dyDescent="0.2">
      <c r="A7304" s="9">
        <v>44627</v>
      </c>
      <c r="B7304" s="7">
        <v>10217</v>
      </c>
      <c r="C7304" s="8" t="s">
        <v>4696</v>
      </c>
      <c r="D7304" s="6">
        <v>6000</v>
      </c>
      <c r="E7304" s="6"/>
      <c r="F7304" s="6">
        <f>E7304*0.05</f>
        <v>0</v>
      </c>
      <c r="G7304" s="5"/>
      <c r="H7304" s="5">
        <f>D7304-F7304</f>
        <v>6000</v>
      </c>
      <c r="I7304" s="6">
        <f>+I7303+G7304-H7304</f>
        <v>2481393.8979999968</v>
      </c>
      <c r="J7304" s="8" t="s">
        <v>4680</v>
      </c>
      <c r="K7304" s="2"/>
      <c r="L7304" s="2"/>
      <c r="M7304" s="41"/>
      <c r="N7304" s="40"/>
      <c r="O7304" s="39"/>
    </row>
    <row r="7305" spans="1:15" x14ac:dyDescent="0.2">
      <c r="A7305" s="9">
        <v>44627</v>
      </c>
      <c r="B7305" s="7">
        <v>10218</v>
      </c>
      <c r="C7305" s="8" t="s">
        <v>4695</v>
      </c>
      <c r="D7305" s="6">
        <v>3000</v>
      </c>
      <c r="E7305" s="6"/>
      <c r="F7305" s="6">
        <f>E7305*0.05</f>
        <v>0</v>
      </c>
      <c r="G7305" s="5"/>
      <c r="H7305" s="5">
        <f>D7305-F7305</f>
        <v>3000</v>
      </c>
      <c r="I7305" s="6">
        <f>+I7304+G7305-H7305</f>
        <v>2478393.8979999968</v>
      </c>
      <c r="J7305" s="8" t="s">
        <v>4680</v>
      </c>
      <c r="K7305" s="2"/>
      <c r="L7305" s="2"/>
      <c r="M7305" s="41"/>
      <c r="N7305" s="40"/>
      <c r="O7305" s="39"/>
    </row>
    <row r="7306" spans="1:15" x14ac:dyDescent="0.2">
      <c r="A7306" s="9">
        <v>44627</v>
      </c>
      <c r="B7306" s="7">
        <v>10219</v>
      </c>
      <c r="C7306" s="8" t="s">
        <v>4027</v>
      </c>
      <c r="D7306" s="6">
        <v>2500</v>
      </c>
      <c r="E7306" s="6"/>
      <c r="F7306" s="6">
        <f>E7306*0.05</f>
        <v>0</v>
      </c>
      <c r="G7306" s="5"/>
      <c r="H7306" s="5">
        <f>D7306-F7306</f>
        <v>2500</v>
      </c>
      <c r="I7306" s="6">
        <f>+I7305+G7306-H7306</f>
        <v>2475893.8979999968</v>
      </c>
      <c r="J7306" s="8" t="s">
        <v>4680</v>
      </c>
      <c r="K7306" s="2"/>
      <c r="L7306" s="2"/>
      <c r="M7306" s="41"/>
      <c r="N7306" s="40"/>
      <c r="O7306" s="39"/>
    </row>
    <row r="7307" spans="1:15" x14ac:dyDescent="0.2">
      <c r="A7307" s="9">
        <v>44627</v>
      </c>
      <c r="B7307" s="7">
        <v>10220</v>
      </c>
      <c r="C7307" s="8" t="s">
        <v>4010</v>
      </c>
      <c r="D7307" s="6">
        <v>1000</v>
      </c>
      <c r="E7307" s="6"/>
      <c r="F7307" s="6">
        <f>E7307*0.05</f>
        <v>0</v>
      </c>
      <c r="G7307" s="5"/>
      <c r="H7307" s="5">
        <f>D7307-F7307</f>
        <v>1000</v>
      </c>
      <c r="I7307" s="6">
        <f>+I7306+G7307-H7307</f>
        <v>2474893.8979999968</v>
      </c>
      <c r="J7307" s="8" t="s">
        <v>4680</v>
      </c>
      <c r="K7307" s="2"/>
      <c r="L7307" s="2"/>
      <c r="M7307" s="41"/>
      <c r="N7307" s="40"/>
      <c r="O7307" s="39"/>
    </row>
    <row r="7308" spans="1:15" x14ac:dyDescent="0.2">
      <c r="A7308" s="9">
        <v>44627</v>
      </c>
      <c r="B7308" s="7">
        <v>10221</v>
      </c>
      <c r="C7308" s="8" t="s">
        <v>4021</v>
      </c>
      <c r="D7308" s="6">
        <v>1000</v>
      </c>
      <c r="E7308" s="6"/>
      <c r="F7308" s="6">
        <f>E7308*0.05</f>
        <v>0</v>
      </c>
      <c r="G7308" s="5"/>
      <c r="H7308" s="5">
        <f>D7308-F7308</f>
        <v>1000</v>
      </c>
      <c r="I7308" s="6">
        <f>+I7307+G7308-H7308</f>
        <v>2473893.8979999968</v>
      </c>
      <c r="J7308" s="8" t="s">
        <v>4680</v>
      </c>
      <c r="K7308" s="2"/>
      <c r="L7308" s="2"/>
      <c r="M7308" s="41"/>
      <c r="N7308" s="40"/>
      <c r="O7308" s="39"/>
    </row>
    <row r="7309" spans="1:15" x14ac:dyDescent="0.2">
      <c r="A7309" s="9">
        <v>44627</v>
      </c>
      <c r="B7309" s="7">
        <v>10222</v>
      </c>
      <c r="C7309" s="8" t="s">
        <v>4694</v>
      </c>
      <c r="D7309" s="6">
        <v>12000</v>
      </c>
      <c r="E7309" s="6"/>
      <c r="F7309" s="6">
        <f>E7309*0.05</f>
        <v>0</v>
      </c>
      <c r="G7309" s="5"/>
      <c r="H7309" s="5">
        <f>D7309-F7309</f>
        <v>12000</v>
      </c>
      <c r="I7309" s="6">
        <f>+I7308+G7309-H7309</f>
        <v>2461893.8979999968</v>
      </c>
      <c r="J7309" s="8" t="s">
        <v>4680</v>
      </c>
      <c r="K7309" s="2"/>
      <c r="L7309" s="2"/>
      <c r="M7309" s="41"/>
      <c r="N7309" s="40"/>
      <c r="O7309" s="39"/>
    </row>
    <row r="7310" spans="1:15" x14ac:dyDescent="0.2">
      <c r="A7310" s="9">
        <v>44627</v>
      </c>
      <c r="B7310" s="7">
        <v>10223</v>
      </c>
      <c r="C7310" s="8" t="s">
        <v>4693</v>
      </c>
      <c r="D7310" s="6">
        <v>2000</v>
      </c>
      <c r="E7310" s="6"/>
      <c r="F7310" s="6">
        <f>E7310*0.05</f>
        <v>0</v>
      </c>
      <c r="G7310" s="5"/>
      <c r="H7310" s="5">
        <f>D7310-F7310</f>
        <v>2000</v>
      </c>
      <c r="I7310" s="6">
        <f>+I7309+G7310-H7310</f>
        <v>2459893.8979999968</v>
      </c>
      <c r="J7310" s="8" t="s">
        <v>4680</v>
      </c>
      <c r="K7310" s="2"/>
      <c r="L7310" s="2"/>
      <c r="M7310" s="41"/>
      <c r="N7310" s="40"/>
      <c r="O7310" s="39"/>
    </row>
    <row r="7311" spans="1:15" x14ac:dyDescent="0.2">
      <c r="A7311" s="9">
        <v>44627</v>
      </c>
      <c r="B7311" s="7">
        <v>10224</v>
      </c>
      <c r="C7311" s="8" t="s">
        <v>4692</v>
      </c>
      <c r="D7311" s="6">
        <v>2000</v>
      </c>
      <c r="E7311" s="6"/>
      <c r="F7311" s="6">
        <f>E7311*0.05</f>
        <v>0</v>
      </c>
      <c r="G7311" s="5"/>
      <c r="H7311" s="5">
        <f>D7311-F7311</f>
        <v>2000</v>
      </c>
      <c r="I7311" s="6">
        <f>+I7310+G7311-H7311</f>
        <v>2457893.8979999968</v>
      </c>
      <c r="J7311" s="8" t="s">
        <v>4680</v>
      </c>
      <c r="K7311" s="2"/>
      <c r="L7311" s="2"/>
      <c r="M7311" s="41"/>
      <c r="N7311" s="40"/>
      <c r="O7311" s="39"/>
    </row>
    <row r="7312" spans="1:15" x14ac:dyDescent="0.2">
      <c r="A7312" s="9">
        <v>44627</v>
      </c>
      <c r="B7312" s="7">
        <v>10225</v>
      </c>
      <c r="C7312" s="8" t="s">
        <v>4691</v>
      </c>
      <c r="D7312" s="6">
        <v>5000</v>
      </c>
      <c r="E7312" s="6"/>
      <c r="F7312" s="6">
        <f>E7312*0.05</f>
        <v>0</v>
      </c>
      <c r="G7312" s="5"/>
      <c r="H7312" s="5">
        <f>D7312-F7312</f>
        <v>5000</v>
      </c>
      <c r="I7312" s="6">
        <f>+I7311+G7312-H7312</f>
        <v>2452893.8979999968</v>
      </c>
      <c r="J7312" s="8" t="s">
        <v>4680</v>
      </c>
      <c r="K7312" s="2"/>
      <c r="L7312" s="2"/>
      <c r="M7312" s="41"/>
      <c r="N7312" s="40"/>
      <c r="O7312" s="39"/>
    </row>
    <row r="7313" spans="1:15" x14ac:dyDescent="0.2">
      <c r="A7313" s="9">
        <v>44627</v>
      </c>
      <c r="B7313" s="7">
        <v>10226</v>
      </c>
      <c r="C7313" s="8" t="s">
        <v>729</v>
      </c>
      <c r="D7313" s="6">
        <v>0</v>
      </c>
      <c r="E7313" s="6"/>
      <c r="F7313" s="6">
        <f>E7313*0.05</f>
        <v>0</v>
      </c>
      <c r="G7313" s="5"/>
      <c r="H7313" s="5">
        <f>D7313-F7313</f>
        <v>0</v>
      </c>
      <c r="I7313" s="6">
        <f>+I7312+G7313-H7313</f>
        <v>2452893.8979999968</v>
      </c>
      <c r="J7313" s="8" t="s">
        <v>729</v>
      </c>
      <c r="K7313" s="2"/>
      <c r="L7313" s="2"/>
      <c r="M7313" s="41"/>
      <c r="N7313" s="40"/>
      <c r="O7313" s="39"/>
    </row>
    <row r="7314" spans="1:15" x14ac:dyDescent="0.2">
      <c r="A7314" s="9">
        <v>44627</v>
      </c>
      <c r="B7314" s="7">
        <v>10227</v>
      </c>
      <c r="C7314" s="8" t="s">
        <v>4690</v>
      </c>
      <c r="D7314" s="6">
        <v>4000</v>
      </c>
      <c r="E7314" s="6"/>
      <c r="F7314" s="6">
        <f>E7314*0.05</f>
        <v>0</v>
      </c>
      <c r="G7314" s="5"/>
      <c r="H7314" s="5">
        <f>D7314-F7314</f>
        <v>4000</v>
      </c>
      <c r="I7314" s="6">
        <f>+I7313+G7314-H7314</f>
        <v>2448893.8979999968</v>
      </c>
      <c r="J7314" s="8" t="s">
        <v>4680</v>
      </c>
      <c r="K7314" s="2"/>
      <c r="L7314" s="2"/>
      <c r="M7314" s="41"/>
      <c r="N7314" s="40"/>
      <c r="O7314" s="39"/>
    </row>
    <row r="7315" spans="1:15" x14ac:dyDescent="0.2">
      <c r="A7315" s="9">
        <v>44628</v>
      </c>
      <c r="B7315" s="7">
        <v>10228</v>
      </c>
      <c r="C7315" s="8" t="s">
        <v>4689</v>
      </c>
      <c r="D7315" s="6">
        <v>10335.370000000001</v>
      </c>
      <c r="E7315" s="6"/>
      <c r="F7315" s="6">
        <f>E7315*0.05</f>
        <v>0</v>
      </c>
      <c r="G7315" s="5"/>
      <c r="H7315" s="5">
        <f>D7315-F7315</f>
        <v>10335.370000000001</v>
      </c>
      <c r="I7315" s="6">
        <f>+I7314+G7315-H7315</f>
        <v>2438558.5279999967</v>
      </c>
      <c r="J7315" s="8" t="s">
        <v>4680</v>
      </c>
      <c r="K7315" s="2"/>
      <c r="L7315" s="2"/>
      <c r="M7315" s="41"/>
      <c r="N7315" s="40"/>
      <c r="O7315" s="39"/>
    </row>
    <row r="7316" spans="1:15" x14ac:dyDescent="0.2">
      <c r="A7316" s="9">
        <v>44628</v>
      </c>
      <c r="B7316" s="7">
        <v>10229</v>
      </c>
      <c r="C7316" s="8" t="s">
        <v>4688</v>
      </c>
      <c r="D7316" s="6">
        <v>4300</v>
      </c>
      <c r="E7316" s="6"/>
      <c r="F7316" s="6">
        <f>E7316*0.05</f>
        <v>0</v>
      </c>
      <c r="G7316" s="5"/>
      <c r="H7316" s="5">
        <f>D7316-F7316</f>
        <v>4300</v>
      </c>
      <c r="I7316" s="6">
        <f>+I7315+G7316-H7316</f>
        <v>2434258.5279999967</v>
      </c>
      <c r="J7316" s="8" t="s">
        <v>4663</v>
      </c>
      <c r="K7316" s="2"/>
      <c r="L7316" s="2"/>
      <c r="M7316" s="41"/>
      <c r="N7316" s="40"/>
      <c r="O7316" s="39"/>
    </row>
    <row r="7317" spans="1:15" x14ac:dyDescent="0.2">
      <c r="A7317" s="9">
        <v>44628</v>
      </c>
      <c r="B7317" s="7">
        <v>10230</v>
      </c>
      <c r="C7317" s="8" t="s">
        <v>4687</v>
      </c>
      <c r="D7317" s="6">
        <v>4300</v>
      </c>
      <c r="E7317" s="6"/>
      <c r="F7317" s="6">
        <f>E7317*0.05</f>
        <v>0</v>
      </c>
      <c r="G7317" s="5"/>
      <c r="H7317" s="5">
        <f>D7317-F7317</f>
        <v>4300</v>
      </c>
      <c r="I7317" s="6">
        <f>+I7316+G7317-H7317</f>
        <v>2429958.5279999967</v>
      </c>
      <c r="J7317" s="8" t="s">
        <v>4663</v>
      </c>
      <c r="K7317" s="2"/>
      <c r="L7317" s="2"/>
      <c r="M7317" s="41"/>
      <c r="N7317" s="40"/>
      <c r="O7317" s="39"/>
    </row>
    <row r="7318" spans="1:15" x14ac:dyDescent="0.2">
      <c r="A7318" s="9">
        <v>44628</v>
      </c>
      <c r="B7318" s="7">
        <v>10231</v>
      </c>
      <c r="C7318" s="8" t="s">
        <v>4686</v>
      </c>
      <c r="D7318" s="6">
        <v>3400</v>
      </c>
      <c r="E7318" s="6"/>
      <c r="F7318" s="6">
        <f>E7318*0.05</f>
        <v>0</v>
      </c>
      <c r="G7318" s="5"/>
      <c r="H7318" s="5">
        <f>D7318-F7318</f>
        <v>3400</v>
      </c>
      <c r="I7318" s="6">
        <f>+I7317+G7318-H7318</f>
        <v>2426558.5279999967</v>
      </c>
      <c r="J7318" s="8" t="s">
        <v>4663</v>
      </c>
      <c r="K7318" s="2"/>
      <c r="L7318" s="2"/>
      <c r="M7318" s="41"/>
      <c r="N7318" s="40"/>
      <c r="O7318" s="39"/>
    </row>
    <row r="7319" spans="1:15" x14ac:dyDescent="0.2">
      <c r="A7319" s="9">
        <v>44628</v>
      </c>
      <c r="B7319" s="7">
        <v>10232</v>
      </c>
      <c r="C7319" s="8" t="s">
        <v>4685</v>
      </c>
      <c r="D7319" s="6">
        <v>4300</v>
      </c>
      <c r="E7319" s="6"/>
      <c r="F7319" s="6">
        <f>E7319*0.05</f>
        <v>0</v>
      </c>
      <c r="G7319" s="5"/>
      <c r="H7319" s="5">
        <f>D7319-F7319</f>
        <v>4300</v>
      </c>
      <c r="I7319" s="6">
        <f>+I7318+G7319-H7319</f>
        <v>2422258.5279999967</v>
      </c>
      <c r="J7319" s="8" t="s">
        <v>4663</v>
      </c>
      <c r="K7319" s="2"/>
      <c r="L7319" s="2"/>
      <c r="M7319" s="41"/>
      <c r="N7319" s="40"/>
      <c r="O7319" s="39"/>
    </row>
    <row r="7320" spans="1:15" x14ac:dyDescent="0.2">
      <c r="A7320" s="9">
        <v>44629</v>
      </c>
      <c r="B7320" s="7">
        <v>3580100107</v>
      </c>
      <c r="C7320" s="8" t="s">
        <v>4391</v>
      </c>
      <c r="D7320" s="6">
        <v>0</v>
      </c>
      <c r="E7320" s="6"/>
      <c r="F7320" s="6">
        <f>E7320*0.05</f>
        <v>0</v>
      </c>
      <c r="G7320" s="5">
        <v>1550</v>
      </c>
      <c r="H7320" s="5">
        <f>D7320-F7320</f>
        <v>0</v>
      </c>
      <c r="I7320" s="6">
        <f>+I7319+G7320-H7320</f>
        <v>2423808.5279999967</v>
      </c>
      <c r="J7320" s="8" t="s">
        <v>4684</v>
      </c>
      <c r="K7320" s="2"/>
      <c r="L7320" s="2"/>
      <c r="M7320" s="41"/>
      <c r="N7320" s="40"/>
      <c r="O7320" s="39"/>
    </row>
    <row r="7321" spans="1:15" x14ac:dyDescent="0.2">
      <c r="A7321" s="9">
        <v>44629</v>
      </c>
      <c r="B7321" s="7">
        <v>10202</v>
      </c>
      <c r="C7321" s="8" t="s">
        <v>4683</v>
      </c>
      <c r="D7321" s="6"/>
      <c r="E7321" s="6"/>
      <c r="F7321" s="6"/>
      <c r="G7321" s="5">
        <v>6300</v>
      </c>
      <c r="H7321" s="5"/>
      <c r="I7321" s="6">
        <f>+I7320+G7321-H7321</f>
        <v>2430108.5279999967</v>
      </c>
      <c r="J7321" s="8" t="s">
        <v>4682</v>
      </c>
      <c r="K7321" s="2"/>
      <c r="L7321" s="2"/>
      <c r="M7321" s="41"/>
      <c r="N7321" s="40"/>
      <c r="O7321" s="39"/>
    </row>
    <row r="7322" spans="1:15" x14ac:dyDescent="0.2">
      <c r="A7322" s="9">
        <v>44630</v>
      </c>
      <c r="B7322" s="7">
        <v>3580070049</v>
      </c>
      <c r="C7322" s="8" t="s">
        <v>4391</v>
      </c>
      <c r="D7322" s="6"/>
      <c r="E7322" s="6"/>
      <c r="F7322" s="6">
        <f>E7322*0.05</f>
        <v>0</v>
      </c>
      <c r="G7322" s="5">
        <v>7750</v>
      </c>
      <c r="H7322" s="5">
        <f>D7322-F7322</f>
        <v>0</v>
      </c>
      <c r="I7322" s="6">
        <f>+I7321+G7322-H7322</f>
        <v>2437858.5279999967</v>
      </c>
      <c r="J7322" s="8" t="s">
        <v>4681</v>
      </c>
      <c r="K7322" s="2"/>
      <c r="L7322" s="2"/>
      <c r="M7322" s="41"/>
      <c r="N7322" s="40"/>
      <c r="O7322" s="39"/>
    </row>
    <row r="7323" spans="1:15" x14ac:dyDescent="0.2">
      <c r="A7323" s="9">
        <v>44631</v>
      </c>
      <c r="B7323" s="7">
        <v>10233</v>
      </c>
      <c r="C7323" s="8" t="s">
        <v>4020</v>
      </c>
      <c r="D7323" s="6">
        <v>2500</v>
      </c>
      <c r="E7323" s="6"/>
      <c r="F7323" s="6">
        <f>E7323*0.05</f>
        <v>0</v>
      </c>
      <c r="G7323" s="5">
        <v>0</v>
      </c>
      <c r="H7323" s="5">
        <f>D7323-F7323</f>
        <v>2500</v>
      </c>
      <c r="I7323" s="6">
        <f>+I7322+G7323-H7323</f>
        <v>2435358.5279999967</v>
      </c>
      <c r="J7323" s="8" t="s">
        <v>4680</v>
      </c>
      <c r="K7323" s="2"/>
      <c r="L7323" s="2"/>
      <c r="M7323" s="41"/>
      <c r="N7323" s="40"/>
      <c r="O7323" s="39"/>
    </row>
    <row r="7324" spans="1:15" x14ac:dyDescent="0.2">
      <c r="A7324" s="9">
        <v>44631</v>
      </c>
      <c r="B7324" s="7">
        <v>3580100016</v>
      </c>
      <c r="C7324" s="8" t="s">
        <v>4391</v>
      </c>
      <c r="D7324" s="6"/>
      <c r="E7324" s="6"/>
      <c r="F7324" s="6">
        <f>E7324*0.05</f>
        <v>0</v>
      </c>
      <c r="G7324" s="5">
        <v>4550</v>
      </c>
      <c r="H7324" s="5">
        <f>D7324-F7324</f>
        <v>0</v>
      </c>
      <c r="I7324" s="6">
        <f>+I7323+G7324-H7324</f>
        <v>2439908.5279999967</v>
      </c>
      <c r="J7324" s="8" t="s">
        <v>4679</v>
      </c>
      <c r="K7324" s="2"/>
      <c r="L7324" s="2"/>
      <c r="M7324" s="41"/>
      <c r="N7324" s="40"/>
      <c r="O7324" s="39"/>
    </row>
    <row r="7325" spans="1:15" x14ac:dyDescent="0.2">
      <c r="A7325" s="9">
        <v>44634</v>
      </c>
      <c r="B7325" s="7">
        <v>15812796</v>
      </c>
      <c r="C7325" s="8" t="s">
        <v>216</v>
      </c>
      <c r="D7325" s="6">
        <v>554740</v>
      </c>
      <c r="E7325" s="6">
        <v>554740</v>
      </c>
      <c r="F7325" s="6">
        <f>E7325*0.05</f>
        <v>27737</v>
      </c>
      <c r="G7325" s="5"/>
      <c r="H7325" s="5">
        <f>D7325-F7325</f>
        <v>527003</v>
      </c>
      <c r="I7325" s="6">
        <f>+I7324+G7325-H7325</f>
        <v>1912905.5279999967</v>
      </c>
      <c r="J7325" s="8" t="s">
        <v>788</v>
      </c>
      <c r="K7325" s="2"/>
      <c r="L7325" s="2"/>
      <c r="M7325" s="23" t="s">
        <v>4678</v>
      </c>
      <c r="N7325" s="22"/>
      <c r="O7325" s="21"/>
    </row>
    <row r="7326" spans="1:15" x14ac:dyDescent="0.2">
      <c r="A7326" s="9">
        <v>44634</v>
      </c>
      <c r="B7326" s="7">
        <v>15813056</v>
      </c>
      <c r="C7326" s="8" t="s">
        <v>3719</v>
      </c>
      <c r="D7326" s="6">
        <v>3500</v>
      </c>
      <c r="E7326" s="6"/>
      <c r="F7326" s="6">
        <f>E7326*0.05</f>
        <v>0</v>
      </c>
      <c r="G7326" s="5"/>
      <c r="H7326" s="5">
        <f>D7326-F7326</f>
        <v>3500</v>
      </c>
      <c r="I7326" s="6">
        <f>+I7325+G7326-H7326</f>
        <v>1909405.5279999967</v>
      </c>
      <c r="J7326" s="8" t="s">
        <v>4369</v>
      </c>
      <c r="K7326" s="2"/>
      <c r="L7326" s="2"/>
      <c r="M7326" s="23"/>
      <c r="N7326" s="22"/>
      <c r="O7326" s="21"/>
    </row>
    <row r="7327" spans="1:15" x14ac:dyDescent="0.2">
      <c r="A7327" s="9">
        <v>44635</v>
      </c>
      <c r="B7327" s="7">
        <v>580040009</v>
      </c>
      <c r="C7327" s="8" t="s">
        <v>4391</v>
      </c>
      <c r="D7327" s="6"/>
      <c r="E7327" s="6"/>
      <c r="F7327" s="6">
        <f>E7327*0.05</f>
        <v>0</v>
      </c>
      <c r="G7327" s="5">
        <v>4800</v>
      </c>
      <c r="H7327" s="5">
        <f>D7327-F7327</f>
        <v>0</v>
      </c>
      <c r="I7327" s="6">
        <f>+I7326+G7327-H7327</f>
        <v>1914205.5279999967</v>
      </c>
      <c r="J7327" s="8" t="s">
        <v>4677</v>
      </c>
      <c r="K7327" s="2"/>
      <c r="L7327" s="2"/>
      <c r="M7327" s="23"/>
      <c r="N7327" s="22"/>
      <c r="O7327" s="21"/>
    </row>
    <row r="7328" spans="1:15" x14ac:dyDescent="0.2">
      <c r="A7328" s="9">
        <v>44635</v>
      </c>
      <c r="B7328" s="7">
        <v>350050037</v>
      </c>
      <c r="C7328" s="8" t="s">
        <v>4391</v>
      </c>
      <c r="D7328" s="6"/>
      <c r="E7328" s="6"/>
      <c r="F7328" s="6">
        <f>E7328*0.05</f>
        <v>0</v>
      </c>
      <c r="G7328" s="5">
        <v>750</v>
      </c>
      <c r="H7328" s="5">
        <f>D7328-F7328</f>
        <v>0</v>
      </c>
      <c r="I7328" s="6">
        <f>+I7327+G7328-H7328</f>
        <v>1914955.5279999967</v>
      </c>
      <c r="J7328" s="8" t="s">
        <v>4676</v>
      </c>
      <c r="K7328" s="2"/>
      <c r="L7328" s="2"/>
      <c r="M7328" s="23"/>
      <c r="N7328" s="22"/>
      <c r="O7328" s="21"/>
    </row>
    <row r="7329" spans="1:15" x14ac:dyDescent="0.2">
      <c r="A7329" s="9">
        <v>44636</v>
      </c>
      <c r="B7329" s="7">
        <v>3580050272</v>
      </c>
      <c r="C7329" s="8" t="s">
        <v>4391</v>
      </c>
      <c r="D7329" s="6"/>
      <c r="E7329" s="6"/>
      <c r="F7329" s="6">
        <f>E7329*0.05</f>
        <v>0</v>
      </c>
      <c r="G7329" s="5">
        <v>13100</v>
      </c>
      <c r="H7329" s="5">
        <f>D7329-F7329</f>
        <v>0</v>
      </c>
      <c r="I7329" s="6">
        <f>+I7328+G7329-H7329</f>
        <v>1928055.5279999967</v>
      </c>
      <c r="J7329" s="8" t="s">
        <v>4675</v>
      </c>
      <c r="K7329" s="2"/>
      <c r="L7329" s="2"/>
      <c r="M7329" s="23"/>
      <c r="N7329" s="22"/>
      <c r="O7329" s="21"/>
    </row>
    <row r="7330" spans="1:15" x14ac:dyDescent="0.2">
      <c r="A7330" s="9">
        <v>44637</v>
      </c>
      <c r="B7330" s="7">
        <v>10234</v>
      </c>
      <c r="C7330" s="8" t="s">
        <v>2329</v>
      </c>
      <c r="D7330" s="6">
        <v>6460</v>
      </c>
      <c r="E7330" s="6">
        <v>6460</v>
      </c>
      <c r="F7330" s="6">
        <f>E7330*0.1</f>
        <v>646</v>
      </c>
      <c r="G7330" s="5"/>
      <c r="H7330" s="5">
        <f>D7330-F7330</f>
        <v>5814</v>
      </c>
      <c r="I7330" s="6">
        <f>+I7329+G7330-H7330</f>
        <v>1922241.5279999967</v>
      </c>
      <c r="J7330" s="8" t="s">
        <v>4674</v>
      </c>
      <c r="K7330" s="2"/>
      <c r="L7330" s="2"/>
      <c r="M7330" s="23" t="s">
        <v>4673</v>
      </c>
      <c r="N7330" s="22"/>
      <c r="O7330" s="21"/>
    </row>
    <row r="7331" spans="1:15" x14ac:dyDescent="0.2">
      <c r="A7331" s="9">
        <v>44637</v>
      </c>
      <c r="B7331" s="7">
        <v>10235</v>
      </c>
      <c r="C7331" s="8" t="s">
        <v>4672</v>
      </c>
      <c r="D7331" s="6">
        <v>6300</v>
      </c>
      <c r="E7331" s="6">
        <v>6300</v>
      </c>
      <c r="F7331" s="6">
        <f>E7331*0.1</f>
        <v>630</v>
      </c>
      <c r="G7331" s="5"/>
      <c r="H7331" s="5">
        <f>D7331-F7331</f>
        <v>5670</v>
      </c>
      <c r="I7331" s="6">
        <f>+I7330+G7331-H7331</f>
        <v>1916571.5279999967</v>
      </c>
      <c r="J7331" s="8" t="s">
        <v>4671</v>
      </c>
      <c r="K7331" s="2"/>
      <c r="L7331" s="2"/>
      <c r="M7331" s="23" t="s">
        <v>4670</v>
      </c>
      <c r="N7331" s="22"/>
      <c r="O7331" s="21"/>
    </row>
    <row r="7332" spans="1:15" x14ac:dyDescent="0.2">
      <c r="A7332" s="9">
        <v>44637</v>
      </c>
      <c r="B7332" s="7">
        <v>10236</v>
      </c>
      <c r="C7332" s="8" t="s">
        <v>948</v>
      </c>
      <c r="D7332" s="6">
        <v>3350</v>
      </c>
      <c r="E7332" s="6">
        <v>3350</v>
      </c>
      <c r="F7332" s="6">
        <f>E7332*0.1</f>
        <v>335</v>
      </c>
      <c r="G7332" s="5"/>
      <c r="H7332" s="5">
        <f>D7332-F7332</f>
        <v>3015</v>
      </c>
      <c r="I7332" s="6">
        <f>+I7331+G7332-H7332</f>
        <v>1913556.5279999967</v>
      </c>
      <c r="J7332" s="8" t="s">
        <v>4669</v>
      </c>
      <c r="K7332" s="2"/>
      <c r="L7332" s="2"/>
      <c r="M7332" s="23" t="s">
        <v>4668</v>
      </c>
      <c r="N7332" s="22"/>
      <c r="O7332" s="21"/>
    </row>
    <row r="7333" spans="1:15" x14ac:dyDescent="0.2">
      <c r="A7333" s="9">
        <v>44637</v>
      </c>
      <c r="B7333" s="7">
        <v>10237</v>
      </c>
      <c r="C7333" s="8" t="s">
        <v>3219</v>
      </c>
      <c r="D7333" s="6">
        <v>2530</v>
      </c>
      <c r="E7333" s="6">
        <v>2530</v>
      </c>
      <c r="F7333" s="6">
        <f>E7333*0.1</f>
        <v>253</v>
      </c>
      <c r="G7333" s="5"/>
      <c r="H7333" s="5">
        <f>D7333-F7333</f>
        <v>2277</v>
      </c>
      <c r="I7333" s="6">
        <f>+I7332+G7333-H7333</f>
        <v>1911279.5279999967</v>
      </c>
      <c r="J7333" s="8" t="s">
        <v>4667</v>
      </c>
      <c r="K7333" s="2"/>
      <c r="L7333" s="2"/>
      <c r="M7333" s="23" t="s">
        <v>4666</v>
      </c>
      <c r="N7333" s="22"/>
      <c r="O7333" s="21"/>
    </row>
    <row r="7334" spans="1:15" x14ac:dyDescent="0.2">
      <c r="A7334" s="9">
        <v>44637</v>
      </c>
      <c r="B7334" s="7">
        <v>2000070210</v>
      </c>
      <c r="C7334" s="8" t="s">
        <v>4391</v>
      </c>
      <c r="D7334" s="6"/>
      <c r="E7334" s="6"/>
      <c r="F7334" s="6">
        <f>E7334*0.05</f>
        <v>0</v>
      </c>
      <c r="G7334" s="5">
        <v>23600</v>
      </c>
      <c r="H7334" s="5">
        <f>D7334-F7334</f>
        <v>0</v>
      </c>
      <c r="I7334" s="6">
        <f>+I7333+G7334-H7334</f>
        <v>1934879.5279999967</v>
      </c>
      <c r="J7334" s="8" t="s">
        <v>4665</v>
      </c>
      <c r="K7334" s="2"/>
      <c r="L7334" s="2"/>
      <c r="M7334" s="23"/>
      <c r="N7334" s="22"/>
      <c r="O7334" s="21"/>
    </row>
    <row r="7335" spans="1:15" x14ac:dyDescent="0.2">
      <c r="A7335" s="9">
        <v>44638</v>
      </c>
      <c r="B7335" s="7">
        <v>2000140049</v>
      </c>
      <c r="C7335" s="8" t="s">
        <v>4391</v>
      </c>
      <c r="D7335" s="6"/>
      <c r="E7335" s="6"/>
      <c r="F7335" s="6">
        <f>E7335*0.05</f>
        <v>0</v>
      </c>
      <c r="G7335" s="5">
        <v>9750</v>
      </c>
      <c r="H7335" s="5">
        <f>D7335-F7335</f>
        <v>0</v>
      </c>
      <c r="I7335" s="6">
        <f>+I7334+G7335-H7335</f>
        <v>1944629.5279999967</v>
      </c>
      <c r="J7335" s="8" t="s">
        <v>4664</v>
      </c>
      <c r="K7335" s="2"/>
      <c r="L7335" s="2"/>
      <c r="M7335" s="23"/>
      <c r="N7335" s="22"/>
      <c r="O7335" s="21"/>
    </row>
    <row r="7336" spans="1:15" x14ac:dyDescent="0.2">
      <c r="A7336" s="9">
        <v>44638</v>
      </c>
      <c r="B7336" s="7">
        <v>4524000007</v>
      </c>
      <c r="C7336" s="8" t="s">
        <v>3253</v>
      </c>
      <c r="D7336" s="6">
        <v>20900</v>
      </c>
      <c r="E7336" s="6"/>
      <c r="F7336" s="6">
        <f>E7336*0.05</f>
        <v>0</v>
      </c>
      <c r="G7336" s="5"/>
      <c r="H7336" s="5">
        <f>D7336-F7336</f>
        <v>20900</v>
      </c>
      <c r="I7336" s="6">
        <f>+I7335+G7336-H7336</f>
        <v>1923729.5279999967</v>
      </c>
      <c r="J7336" s="8" t="s">
        <v>4663</v>
      </c>
      <c r="K7336" s="2"/>
      <c r="L7336" s="2"/>
      <c r="M7336" s="23"/>
      <c r="N7336" s="22"/>
      <c r="O7336" s="21"/>
    </row>
    <row r="7337" spans="1:15" x14ac:dyDescent="0.2">
      <c r="A7337" s="9">
        <v>44641</v>
      </c>
      <c r="B7337" s="7">
        <v>3580060458</v>
      </c>
      <c r="C7337" s="8" t="s">
        <v>4391</v>
      </c>
      <c r="D7337" s="6"/>
      <c r="E7337" s="6"/>
      <c r="F7337" s="6">
        <f>E7337*0.05</f>
        <v>0</v>
      </c>
      <c r="G7337" s="5">
        <v>12400</v>
      </c>
      <c r="H7337" s="5">
        <f>D7337-F7337</f>
        <v>0</v>
      </c>
      <c r="I7337" s="6">
        <f>+I7336+G7337-H7337</f>
        <v>1936129.5279999967</v>
      </c>
      <c r="J7337" s="8" t="s">
        <v>4662</v>
      </c>
      <c r="K7337" s="2"/>
      <c r="L7337" s="2"/>
      <c r="M7337" s="23"/>
      <c r="N7337" s="22"/>
      <c r="O7337" s="21"/>
    </row>
    <row r="7338" spans="1:15" x14ac:dyDescent="0.2">
      <c r="A7338" s="9">
        <v>44642</v>
      </c>
      <c r="B7338" s="7">
        <v>45240000021</v>
      </c>
      <c r="C7338" s="8" t="s">
        <v>4661</v>
      </c>
      <c r="D7338" s="6"/>
      <c r="E7338" s="6"/>
      <c r="F7338" s="6">
        <f>E7338*0.05</f>
        <v>0</v>
      </c>
      <c r="G7338" s="5">
        <v>87403.199999999997</v>
      </c>
      <c r="H7338" s="5">
        <f>D7338-F7338</f>
        <v>0</v>
      </c>
      <c r="I7338" s="6">
        <f>+I7337+G7338-H7338</f>
        <v>2023532.7279999966</v>
      </c>
      <c r="J7338" s="8" t="s">
        <v>4660</v>
      </c>
      <c r="K7338" s="2"/>
      <c r="L7338" s="2"/>
      <c r="M7338" s="23"/>
      <c r="N7338" s="22"/>
      <c r="O7338" s="21"/>
    </row>
    <row r="7339" spans="1:15" x14ac:dyDescent="0.2">
      <c r="A7339" s="9">
        <v>44643</v>
      </c>
      <c r="B7339" s="7">
        <v>3580010074</v>
      </c>
      <c r="C7339" s="8" t="s">
        <v>4391</v>
      </c>
      <c r="D7339" s="6"/>
      <c r="E7339" s="6"/>
      <c r="F7339" s="6">
        <f>E7339*0.05</f>
        <v>0</v>
      </c>
      <c r="G7339" s="5">
        <v>350</v>
      </c>
      <c r="H7339" s="5">
        <f>D7339-F7339</f>
        <v>0</v>
      </c>
      <c r="I7339" s="6">
        <f>+I7338+G7339-H7339</f>
        <v>2023882.7279999966</v>
      </c>
      <c r="J7339" s="8" t="s">
        <v>4659</v>
      </c>
      <c r="K7339" s="2"/>
      <c r="L7339" s="2"/>
      <c r="M7339" s="23"/>
      <c r="N7339" s="22"/>
      <c r="O7339" s="21"/>
    </row>
    <row r="7340" spans="1:15" x14ac:dyDescent="0.2">
      <c r="A7340" s="9">
        <v>44644</v>
      </c>
      <c r="B7340" s="7">
        <v>3580050105</v>
      </c>
      <c r="C7340" s="8" t="s">
        <v>4391</v>
      </c>
      <c r="D7340" s="6"/>
      <c r="E7340" s="6"/>
      <c r="F7340" s="6">
        <f>E7340*0.05</f>
        <v>0</v>
      </c>
      <c r="G7340" s="5">
        <v>4200</v>
      </c>
      <c r="H7340" s="5">
        <f>D7340-F7340</f>
        <v>0</v>
      </c>
      <c r="I7340" s="6">
        <f>+I7339+G7340-H7340</f>
        <v>2028082.7279999966</v>
      </c>
      <c r="J7340" s="8" t="s">
        <v>4658</v>
      </c>
      <c r="K7340" s="2"/>
      <c r="L7340" s="2"/>
      <c r="M7340" s="23"/>
      <c r="N7340" s="22"/>
      <c r="O7340" s="21"/>
    </row>
    <row r="7341" spans="1:15" x14ac:dyDescent="0.2">
      <c r="A7341" s="9">
        <v>44645</v>
      </c>
      <c r="B7341" s="7">
        <v>45240000176</v>
      </c>
      <c r="C7341" s="8" t="s">
        <v>4630</v>
      </c>
      <c r="D7341" s="6"/>
      <c r="E7341" s="6"/>
      <c r="F7341" s="6">
        <f>E7341*0.05</f>
        <v>0</v>
      </c>
      <c r="G7341" s="5">
        <v>4782815.7699999996</v>
      </c>
      <c r="H7341" s="5">
        <f>D7341-F7341</f>
        <v>0</v>
      </c>
      <c r="I7341" s="6">
        <f>+I7340+G7341-H7341</f>
        <v>6810898.4979999959</v>
      </c>
      <c r="J7341" s="8" t="s">
        <v>4657</v>
      </c>
      <c r="K7341" s="2"/>
      <c r="L7341" s="2"/>
      <c r="M7341" s="23"/>
      <c r="N7341" s="22"/>
      <c r="O7341" s="21"/>
    </row>
    <row r="7342" spans="1:15" x14ac:dyDescent="0.2">
      <c r="A7342" s="9">
        <v>44645</v>
      </c>
      <c r="B7342" s="7">
        <v>15996563</v>
      </c>
      <c r="C7342" s="8" t="s">
        <v>3013</v>
      </c>
      <c r="D7342" s="6">
        <v>67314.8</v>
      </c>
      <c r="E7342" s="6">
        <v>67314.8</v>
      </c>
      <c r="F7342" s="6">
        <v>3365.74</v>
      </c>
      <c r="G7342" s="5"/>
      <c r="H7342" s="5">
        <f>D7342-F7342</f>
        <v>63949.060000000005</v>
      </c>
      <c r="I7342" s="6">
        <f>+I7341+G7342-H7342</f>
        <v>6746949.4379999964</v>
      </c>
      <c r="J7342" s="8" t="s">
        <v>3869</v>
      </c>
      <c r="K7342" s="2">
        <v>5</v>
      </c>
      <c r="L7342" s="2"/>
      <c r="M7342" s="23" t="s">
        <v>4656</v>
      </c>
      <c r="N7342" s="22"/>
      <c r="O7342" s="21"/>
    </row>
    <row r="7343" spans="1:15" x14ac:dyDescent="0.2">
      <c r="A7343" s="9">
        <v>44645</v>
      </c>
      <c r="B7343" s="7">
        <v>15996688</v>
      </c>
      <c r="C7343" s="8" t="s">
        <v>1450</v>
      </c>
      <c r="D7343" s="6">
        <v>30000.44</v>
      </c>
      <c r="E7343" s="6">
        <v>23201.56</v>
      </c>
      <c r="F7343" s="6">
        <v>1160.08</v>
      </c>
      <c r="G7343" s="5"/>
      <c r="H7343" s="5">
        <f>D7343-F7343</f>
        <v>28840.36</v>
      </c>
      <c r="I7343" s="6">
        <f>+I7342+G7343-H7343</f>
        <v>6718109.077999996</v>
      </c>
      <c r="J7343" s="8" t="s">
        <v>4655</v>
      </c>
      <c r="K7343" s="2">
        <v>5</v>
      </c>
      <c r="L7343" s="2"/>
      <c r="M7343" s="23" t="s">
        <v>4654</v>
      </c>
      <c r="N7343" s="22"/>
      <c r="O7343" s="21"/>
    </row>
    <row r="7344" spans="1:15" x14ac:dyDescent="0.2">
      <c r="A7344" s="9">
        <v>44645</v>
      </c>
      <c r="B7344" s="7">
        <v>15996971</v>
      </c>
      <c r="C7344" s="8" t="s">
        <v>821</v>
      </c>
      <c r="D7344" s="6">
        <v>264926.45</v>
      </c>
      <c r="E7344" s="6">
        <v>263746.55</v>
      </c>
      <c r="F7344" s="6">
        <v>13187.33</v>
      </c>
      <c r="G7344" s="5"/>
      <c r="H7344" s="5">
        <f>D7344-F7344</f>
        <v>251739.12000000002</v>
      </c>
      <c r="I7344" s="6">
        <f>+I7343+G7344-H7344</f>
        <v>6466369.9579999959</v>
      </c>
      <c r="J7344" s="8" t="s">
        <v>788</v>
      </c>
      <c r="K7344" s="2">
        <v>5</v>
      </c>
      <c r="L7344" s="2"/>
      <c r="M7344" s="23" t="s">
        <v>4653</v>
      </c>
      <c r="N7344" s="22"/>
      <c r="O7344" s="21"/>
    </row>
    <row r="7345" spans="1:15" x14ac:dyDescent="0.2">
      <c r="A7345" s="9">
        <v>44645</v>
      </c>
      <c r="B7345" s="7">
        <v>15997117</v>
      </c>
      <c r="C7345" s="8" t="s">
        <v>3301</v>
      </c>
      <c r="D7345" s="6">
        <v>141171.4</v>
      </c>
      <c r="E7345" s="6">
        <v>122230</v>
      </c>
      <c r="F7345" s="6">
        <v>6111.5</v>
      </c>
      <c r="G7345" s="5"/>
      <c r="H7345" s="5">
        <f>D7345-F7345</f>
        <v>135059.9</v>
      </c>
      <c r="I7345" s="6">
        <f>+I7344+G7345-H7345</f>
        <v>6331310.0579999955</v>
      </c>
      <c r="J7345" s="8" t="s">
        <v>4052</v>
      </c>
      <c r="K7345" s="2">
        <v>5</v>
      </c>
      <c r="L7345" s="2"/>
      <c r="M7345" s="23" t="s">
        <v>4652</v>
      </c>
      <c r="N7345" s="22"/>
      <c r="O7345" s="21"/>
    </row>
    <row r="7346" spans="1:15" x14ac:dyDescent="0.2">
      <c r="A7346" s="9">
        <v>44645</v>
      </c>
      <c r="B7346" s="7">
        <v>15997266</v>
      </c>
      <c r="C7346" s="8" t="s">
        <v>120</v>
      </c>
      <c r="D7346" s="6">
        <v>101983.11</v>
      </c>
      <c r="E7346" s="6">
        <v>86426.37</v>
      </c>
      <c r="F7346" s="6">
        <v>4321.32</v>
      </c>
      <c r="G7346" s="5"/>
      <c r="H7346" s="5">
        <f>D7346-F7346</f>
        <v>97661.790000000008</v>
      </c>
      <c r="I7346" s="6">
        <f>+I7345+G7346-H7346</f>
        <v>6233648.2679999955</v>
      </c>
      <c r="J7346" s="8" t="s">
        <v>3481</v>
      </c>
      <c r="K7346" s="2">
        <v>5</v>
      </c>
      <c r="L7346" s="2"/>
      <c r="M7346" s="23" t="s">
        <v>4651</v>
      </c>
      <c r="N7346" s="22"/>
      <c r="O7346" s="21"/>
    </row>
    <row r="7347" spans="1:15" x14ac:dyDescent="0.2">
      <c r="A7347" s="9">
        <v>44645</v>
      </c>
      <c r="B7347" s="7">
        <v>15997374</v>
      </c>
      <c r="C7347" s="8" t="s">
        <v>582</v>
      </c>
      <c r="D7347" s="6">
        <v>169745</v>
      </c>
      <c r="E7347" s="6">
        <v>145456.44</v>
      </c>
      <c r="F7347" s="6">
        <v>7272.82</v>
      </c>
      <c r="G7347" s="5"/>
      <c r="H7347" s="5">
        <f>D7347-F7347</f>
        <v>162472.18</v>
      </c>
      <c r="I7347" s="6">
        <f>+I7346+G7347-H7347</f>
        <v>6071176.0879999958</v>
      </c>
      <c r="J7347" s="8" t="s">
        <v>4650</v>
      </c>
      <c r="K7347" s="2">
        <v>5</v>
      </c>
      <c r="L7347" s="2"/>
      <c r="M7347" s="47" t="s">
        <v>4649</v>
      </c>
      <c r="N7347" s="22"/>
      <c r="O7347" s="21"/>
    </row>
    <row r="7348" spans="1:15" x14ac:dyDescent="0.2">
      <c r="A7348" s="9">
        <v>44645</v>
      </c>
      <c r="B7348" s="7">
        <v>15997612</v>
      </c>
      <c r="C7348" s="8" t="s">
        <v>4191</v>
      </c>
      <c r="D7348" s="6">
        <v>10518.4</v>
      </c>
      <c r="E7348" s="6">
        <v>10518.4</v>
      </c>
      <c r="F7348" s="6">
        <v>0</v>
      </c>
      <c r="G7348" s="5"/>
      <c r="H7348" s="5">
        <f>D7348-F7348</f>
        <v>10518.4</v>
      </c>
      <c r="I7348" s="6">
        <f>+I7347+G7348-H7348</f>
        <v>6060657.6879999954</v>
      </c>
      <c r="J7348" s="8" t="s">
        <v>4648</v>
      </c>
      <c r="K7348" s="2">
        <v>5</v>
      </c>
      <c r="L7348" s="2"/>
      <c r="M7348" s="23" t="s">
        <v>4647</v>
      </c>
      <c r="N7348" s="22"/>
      <c r="O7348" s="21"/>
    </row>
    <row r="7349" spans="1:15" x14ac:dyDescent="0.2">
      <c r="A7349" s="9">
        <v>44645</v>
      </c>
      <c r="B7349" s="7">
        <v>15998105</v>
      </c>
      <c r="C7349" s="8" t="s">
        <v>469</v>
      </c>
      <c r="D7349" s="6">
        <v>100000</v>
      </c>
      <c r="E7349" s="6">
        <v>100000</v>
      </c>
      <c r="F7349" s="6">
        <v>5000</v>
      </c>
      <c r="G7349" s="5"/>
      <c r="H7349" s="5">
        <f>D7349-F7349</f>
        <v>95000</v>
      </c>
      <c r="I7349" s="6">
        <f>+I7348+G7349-H7349</f>
        <v>5965657.6879999954</v>
      </c>
      <c r="J7349" s="8" t="s">
        <v>48</v>
      </c>
      <c r="K7349" s="2">
        <v>5</v>
      </c>
      <c r="L7349" s="2"/>
      <c r="M7349" s="23" t="s">
        <v>4646</v>
      </c>
      <c r="N7349" s="22"/>
      <c r="O7349" s="21"/>
    </row>
    <row r="7350" spans="1:15" x14ac:dyDescent="0.2">
      <c r="A7350" s="9">
        <v>44645</v>
      </c>
      <c r="B7350" s="7">
        <v>15998222</v>
      </c>
      <c r="C7350" s="8" t="s">
        <v>2224</v>
      </c>
      <c r="D7350" s="6">
        <v>105000</v>
      </c>
      <c r="E7350" s="6">
        <v>105000</v>
      </c>
      <c r="F7350" s="6">
        <v>5250</v>
      </c>
      <c r="G7350" s="5"/>
      <c r="H7350" s="5">
        <f>D7350-F7350</f>
        <v>99750</v>
      </c>
      <c r="I7350" s="6">
        <f>+I7349+G7350-H7350</f>
        <v>5865907.6879999954</v>
      </c>
      <c r="J7350" s="8" t="s">
        <v>4261</v>
      </c>
      <c r="K7350" s="2">
        <v>5</v>
      </c>
      <c r="L7350" s="2"/>
      <c r="M7350" s="23" t="s">
        <v>4645</v>
      </c>
      <c r="N7350" s="22"/>
      <c r="O7350" s="21"/>
    </row>
    <row r="7351" spans="1:15" x14ac:dyDescent="0.2">
      <c r="A7351" s="9">
        <v>44645</v>
      </c>
      <c r="B7351" s="7">
        <v>15998323</v>
      </c>
      <c r="C7351" s="8" t="s">
        <v>4527</v>
      </c>
      <c r="D7351" s="6">
        <v>64800</v>
      </c>
      <c r="E7351" s="6">
        <v>54915.25</v>
      </c>
      <c r="F7351" s="6">
        <v>2745.76</v>
      </c>
      <c r="G7351" s="5"/>
      <c r="H7351" s="5">
        <f>D7351-F7351</f>
        <v>62054.239999999998</v>
      </c>
      <c r="I7351" s="6">
        <f>+I7350+G7351-H7351</f>
        <v>5803853.4479999952</v>
      </c>
      <c r="J7351" s="8" t="s">
        <v>4644</v>
      </c>
      <c r="K7351" s="2">
        <v>5</v>
      </c>
      <c r="L7351" s="2"/>
      <c r="M7351" s="23" t="s">
        <v>4643</v>
      </c>
      <c r="N7351" s="22"/>
      <c r="O7351" s="21"/>
    </row>
    <row r="7352" spans="1:15" x14ac:dyDescent="0.2">
      <c r="A7352" s="9">
        <v>44645</v>
      </c>
      <c r="B7352" s="7">
        <v>15998428</v>
      </c>
      <c r="C7352" s="8" t="s">
        <v>4444</v>
      </c>
      <c r="D7352" s="6">
        <v>105787</v>
      </c>
      <c r="E7352" s="6">
        <v>99235</v>
      </c>
      <c r="F7352" s="6">
        <v>4961.75</v>
      </c>
      <c r="G7352" s="5"/>
      <c r="H7352" s="5">
        <f>D7352-F7352</f>
        <v>100825.25</v>
      </c>
      <c r="I7352" s="6">
        <f>+I7351+G7352-H7352</f>
        <v>5703028.1979999952</v>
      </c>
      <c r="J7352" s="8" t="s">
        <v>4642</v>
      </c>
      <c r="K7352" s="2">
        <v>5</v>
      </c>
      <c r="L7352" s="2"/>
      <c r="M7352" s="23" t="s">
        <v>4641</v>
      </c>
      <c r="N7352" s="22"/>
      <c r="O7352" s="21"/>
    </row>
    <row r="7353" spans="1:15" x14ac:dyDescent="0.2">
      <c r="A7353" s="9">
        <v>44645</v>
      </c>
      <c r="B7353" s="7">
        <v>15998525</v>
      </c>
      <c r="C7353" s="8" t="s">
        <v>4348</v>
      </c>
      <c r="D7353" s="6">
        <v>65787.5</v>
      </c>
      <c r="E7353" s="6">
        <v>63350.64</v>
      </c>
      <c r="F7353" s="6">
        <v>3167.53</v>
      </c>
      <c r="G7353" s="5"/>
      <c r="H7353" s="5">
        <f>D7353-F7353</f>
        <v>62619.97</v>
      </c>
      <c r="I7353" s="6">
        <f>+I7352+G7353-H7353</f>
        <v>5640408.2279999955</v>
      </c>
      <c r="J7353" s="8" t="s">
        <v>4640</v>
      </c>
      <c r="K7353" s="2">
        <v>5</v>
      </c>
      <c r="L7353" s="2"/>
      <c r="M7353" s="23" t="s">
        <v>4639</v>
      </c>
      <c r="N7353" s="22"/>
      <c r="O7353" s="21"/>
    </row>
    <row r="7354" spans="1:15" x14ac:dyDescent="0.2">
      <c r="A7354" s="9">
        <v>44645</v>
      </c>
      <c r="B7354" s="7">
        <v>15998944</v>
      </c>
      <c r="C7354" s="8" t="s">
        <v>267</v>
      </c>
      <c r="D7354" s="6">
        <v>73700</v>
      </c>
      <c r="E7354" s="6">
        <v>62457.64</v>
      </c>
      <c r="F7354" s="6">
        <v>3122.88</v>
      </c>
      <c r="G7354" s="5"/>
      <c r="H7354" s="5">
        <f>D7354-F7354</f>
        <v>70577.119999999995</v>
      </c>
      <c r="I7354" s="6">
        <f>+I7353+G7354-H7354</f>
        <v>5569831.1079999954</v>
      </c>
      <c r="J7354" s="8" t="s">
        <v>3848</v>
      </c>
      <c r="K7354" s="2">
        <v>5</v>
      </c>
      <c r="L7354" s="2"/>
      <c r="M7354" s="23" t="s">
        <v>4638</v>
      </c>
      <c r="N7354" s="22"/>
      <c r="O7354" s="21"/>
    </row>
    <row r="7355" spans="1:15" x14ac:dyDescent="0.2">
      <c r="A7355" s="9">
        <v>44645</v>
      </c>
      <c r="B7355" s="7">
        <v>15999090</v>
      </c>
      <c r="C7355" s="8" t="s">
        <v>4146</v>
      </c>
      <c r="D7355" s="6">
        <v>150000</v>
      </c>
      <c r="E7355" s="6">
        <v>150000</v>
      </c>
      <c r="F7355" s="6">
        <f>E7355*0.05</f>
        <v>7500</v>
      </c>
      <c r="G7355" s="5"/>
      <c r="H7355" s="5">
        <f>D7355-F7355</f>
        <v>142500</v>
      </c>
      <c r="I7355" s="6">
        <f>+I7354+G7355-H7355</f>
        <v>5427331.1079999954</v>
      </c>
      <c r="J7355" s="8" t="s">
        <v>48</v>
      </c>
      <c r="K7355" s="2">
        <v>5</v>
      </c>
      <c r="L7355" s="2"/>
      <c r="M7355" s="23" t="s">
        <v>4637</v>
      </c>
      <c r="N7355" s="22"/>
      <c r="O7355" s="21"/>
    </row>
    <row r="7356" spans="1:15" x14ac:dyDescent="0.2">
      <c r="A7356" s="9">
        <v>44648</v>
      </c>
      <c r="B7356" s="7">
        <v>3580030213</v>
      </c>
      <c r="C7356" s="8" t="s">
        <v>4391</v>
      </c>
      <c r="D7356" s="6"/>
      <c r="E7356" s="6"/>
      <c r="F7356" s="6">
        <f>E7356*0.05</f>
        <v>0</v>
      </c>
      <c r="G7356" s="5">
        <v>9950</v>
      </c>
      <c r="H7356" s="5">
        <f>D7356-F7356</f>
        <v>0</v>
      </c>
      <c r="I7356" s="6">
        <f>+I7355+G7356-H7356</f>
        <v>5437281.1079999954</v>
      </c>
      <c r="J7356" s="8" t="s">
        <v>4636</v>
      </c>
      <c r="K7356" s="2"/>
      <c r="L7356" s="2"/>
      <c r="M7356" s="23"/>
      <c r="N7356" s="22"/>
      <c r="O7356" s="21"/>
    </row>
    <row r="7357" spans="1:15" x14ac:dyDescent="0.2">
      <c r="A7357" s="9">
        <v>44648</v>
      </c>
      <c r="B7357" s="7">
        <v>3580040474</v>
      </c>
      <c r="C7357" s="8" t="s">
        <v>4391</v>
      </c>
      <c r="D7357" s="6"/>
      <c r="E7357" s="6"/>
      <c r="F7357" s="6">
        <f>E7357*0.05</f>
        <v>0</v>
      </c>
      <c r="G7357" s="5">
        <v>8600</v>
      </c>
      <c r="H7357" s="5">
        <f>D7357-F7357</f>
        <v>0</v>
      </c>
      <c r="I7357" s="6">
        <f>+I7356+G7357-H7357</f>
        <v>5445881.1079999954</v>
      </c>
      <c r="J7357" s="8" t="s">
        <v>4635</v>
      </c>
      <c r="K7357" s="2"/>
      <c r="L7357" s="2"/>
      <c r="M7357" s="23"/>
      <c r="N7357" s="22"/>
      <c r="O7357" s="21"/>
    </row>
    <row r="7358" spans="1:15" x14ac:dyDescent="0.2">
      <c r="A7358" s="9">
        <v>44648</v>
      </c>
      <c r="B7358" s="7">
        <v>16015543</v>
      </c>
      <c r="C7358" s="8" t="s">
        <v>71</v>
      </c>
      <c r="D7358" s="6">
        <v>349383.65</v>
      </c>
      <c r="E7358" s="6">
        <v>348714.96</v>
      </c>
      <c r="F7358" s="6">
        <v>17435.75</v>
      </c>
      <c r="G7358" s="5"/>
      <c r="H7358" s="5">
        <f>D7358-F7358</f>
        <v>331947.90000000002</v>
      </c>
      <c r="I7358" s="6">
        <f>+I7357+G7358-H7358</f>
        <v>5113933.207999995</v>
      </c>
      <c r="J7358" s="8" t="s">
        <v>4615</v>
      </c>
      <c r="K7358" s="2">
        <v>5</v>
      </c>
      <c r="L7358" s="2"/>
      <c r="M7358" s="47" t="s">
        <v>4634</v>
      </c>
      <c r="N7358" s="22"/>
      <c r="O7358" s="21"/>
    </row>
    <row r="7359" spans="1:15" x14ac:dyDescent="0.2">
      <c r="A7359" s="9">
        <v>44648</v>
      </c>
      <c r="B7359" s="7">
        <v>16015627</v>
      </c>
      <c r="C7359" s="8" t="s">
        <v>216</v>
      </c>
      <c r="D7359" s="6">
        <v>127610</v>
      </c>
      <c r="E7359" s="6">
        <v>127310</v>
      </c>
      <c r="F7359" s="6">
        <v>6365.5</v>
      </c>
      <c r="G7359" s="5"/>
      <c r="H7359" s="5">
        <f>D7359-F7359</f>
        <v>121244.5</v>
      </c>
      <c r="I7359" s="6">
        <f>+I7358+G7359-H7359</f>
        <v>4992688.707999995</v>
      </c>
      <c r="J7359" s="8" t="s">
        <v>788</v>
      </c>
      <c r="K7359" s="2">
        <v>5</v>
      </c>
      <c r="L7359" s="2"/>
      <c r="M7359" s="47" t="s">
        <v>4633</v>
      </c>
      <c r="N7359" s="22"/>
      <c r="O7359" s="21"/>
    </row>
    <row r="7360" spans="1:15" x14ac:dyDescent="0.2">
      <c r="A7360" s="9">
        <v>44648</v>
      </c>
      <c r="B7360" s="7">
        <v>16016496</v>
      </c>
      <c r="C7360" s="8" t="s">
        <v>4400</v>
      </c>
      <c r="D7360" s="6">
        <v>20000</v>
      </c>
      <c r="E7360" s="6"/>
      <c r="F7360" s="6">
        <f>E7360*0.05</f>
        <v>0</v>
      </c>
      <c r="G7360" s="5"/>
      <c r="H7360" s="5">
        <f>D7360-F7360</f>
        <v>20000</v>
      </c>
      <c r="I7360" s="6">
        <f>+I7359+G7360-H7360</f>
        <v>4972688.707999995</v>
      </c>
      <c r="J7360" s="8" t="s">
        <v>4399</v>
      </c>
      <c r="K7360" s="2"/>
      <c r="L7360" s="2"/>
      <c r="M7360" s="23"/>
      <c r="N7360" s="22"/>
      <c r="O7360" s="21"/>
    </row>
    <row r="7361" spans="1:15" x14ac:dyDescent="0.2">
      <c r="A7361" s="9">
        <v>44648</v>
      </c>
      <c r="B7361" s="7">
        <v>16016579</v>
      </c>
      <c r="C7361" s="8" t="s">
        <v>4516</v>
      </c>
      <c r="D7361" s="6">
        <v>20400</v>
      </c>
      <c r="E7361" s="6"/>
      <c r="F7361" s="6">
        <f>E7361*0.05</f>
        <v>0</v>
      </c>
      <c r="G7361" s="5"/>
      <c r="H7361" s="5">
        <f>D7361-F7361</f>
        <v>20400</v>
      </c>
      <c r="I7361" s="6">
        <f>+I7360+G7361-H7361</f>
        <v>4952288.707999995</v>
      </c>
      <c r="J7361" s="8" t="s">
        <v>4515</v>
      </c>
      <c r="K7361" s="2"/>
      <c r="L7361" s="2"/>
      <c r="M7361" s="23"/>
      <c r="N7361" s="22"/>
      <c r="O7361" s="21"/>
    </row>
    <row r="7362" spans="1:15" x14ac:dyDescent="0.2">
      <c r="A7362" s="9">
        <v>44648</v>
      </c>
      <c r="B7362" s="7">
        <v>16016629</v>
      </c>
      <c r="C7362" s="8" t="s">
        <v>4135</v>
      </c>
      <c r="D7362" s="6">
        <v>20000</v>
      </c>
      <c r="E7362" s="6"/>
      <c r="F7362" s="6">
        <f>E7362*0.05</f>
        <v>0</v>
      </c>
      <c r="G7362" s="5"/>
      <c r="H7362" s="5">
        <f>D7362-F7362</f>
        <v>20000</v>
      </c>
      <c r="I7362" s="6">
        <f>+I7361+G7362-H7362</f>
        <v>4932288.707999995</v>
      </c>
      <c r="J7362" s="8" t="s">
        <v>4401</v>
      </c>
      <c r="K7362" s="2"/>
      <c r="L7362" s="2"/>
      <c r="M7362" s="23"/>
      <c r="N7362" s="22"/>
      <c r="O7362" s="21"/>
    </row>
    <row r="7363" spans="1:15" x14ac:dyDescent="0.2">
      <c r="A7363" s="9">
        <v>44648</v>
      </c>
      <c r="B7363" s="7">
        <v>16016786</v>
      </c>
      <c r="C7363" s="8" t="s">
        <v>242</v>
      </c>
      <c r="D7363" s="6">
        <v>150015.57999999999</v>
      </c>
      <c r="E7363" s="6">
        <v>144266.20000000001</v>
      </c>
      <c r="F7363" s="6">
        <v>7213.31</v>
      </c>
      <c r="G7363" s="5"/>
      <c r="H7363" s="5">
        <f>D7363-F7363</f>
        <v>142802.26999999999</v>
      </c>
      <c r="I7363" s="6">
        <f>+I7362+G7363-H7363</f>
        <v>4789486.4379999954</v>
      </c>
      <c r="J7363" s="8" t="s">
        <v>4052</v>
      </c>
      <c r="K7363" s="2"/>
      <c r="L7363" s="2"/>
      <c r="M7363" s="47" t="s">
        <v>4632</v>
      </c>
      <c r="N7363" s="22"/>
      <c r="O7363" s="21"/>
    </row>
    <row r="7364" spans="1:15" x14ac:dyDescent="0.2">
      <c r="A7364" s="9">
        <v>44648</v>
      </c>
      <c r="B7364" s="7">
        <v>16024671</v>
      </c>
      <c r="C7364" s="8" t="s">
        <v>43</v>
      </c>
      <c r="D7364" s="6">
        <v>255561.96</v>
      </c>
      <c r="E7364" s="6">
        <v>227096.01</v>
      </c>
      <c r="F7364" s="6">
        <v>11354.8</v>
      </c>
      <c r="G7364" s="5"/>
      <c r="H7364" s="5">
        <f>D7364-F7364</f>
        <v>244207.16</v>
      </c>
      <c r="I7364" s="6">
        <f>+I7363+G7364-H7364</f>
        <v>4545279.2779999953</v>
      </c>
      <c r="J7364" s="8" t="s">
        <v>4254</v>
      </c>
      <c r="K7364" s="2">
        <v>5</v>
      </c>
      <c r="L7364" s="2"/>
      <c r="M7364" s="47" t="s">
        <v>4631</v>
      </c>
      <c r="N7364" s="22"/>
      <c r="O7364" s="21"/>
    </row>
    <row r="7365" spans="1:15" x14ac:dyDescent="0.2">
      <c r="A7365" s="9">
        <v>44648</v>
      </c>
      <c r="B7365" s="7">
        <v>4524000038</v>
      </c>
      <c r="C7365" s="8" t="s">
        <v>4630</v>
      </c>
      <c r="D7365" s="6"/>
      <c r="E7365" s="6"/>
      <c r="F7365" s="6">
        <f>E7365*0.05</f>
        <v>0</v>
      </c>
      <c r="G7365" s="6">
        <v>620736.71</v>
      </c>
      <c r="H7365" s="5">
        <f>D7365-F7365</f>
        <v>0</v>
      </c>
      <c r="I7365" s="6">
        <f>+I7364+G7365-H7365</f>
        <v>5166015.9879999952</v>
      </c>
      <c r="J7365" s="8" t="s">
        <v>4629</v>
      </c>
      <c r="K7365" s="2"/>
      <c r="L7365" s="2"/>
      <c r="M7365" s="23"/>
      <c r="N7365" s="22"/>
      <c r="O7365" s="21"/>
    </row>
    <row r="7366" spans="1:15" x14ac:dyDescent="0.2">
      <c r="A7366" s="9">
        <v>44648</v>
      </c>
      <c r="B7366" s="7">
        <v>4524000009</v>
      </c>
      <c r="C7366" s="8" t="s">
        <v>4030</v>
      </c>
      <c r="D7366" s="6">
        <v>102654</v>
      </c>
      <c r="E7366" s="6"/>
      <c r="F7366" s="6">
        <f>E7366*0.05</f>
        <v>0</v>
      </c>
      <c r="G7366" s="6"/>
      <c r="H7366" s="5">
        <f>D7366-F7366</f>
        <v>102654</v>
      </c>
      <c r="I7366" s="6">
        <f>+I7365+G7366-H7366</f>
        <v>5063361.9879999952</v>
      </c>
      <c r="J7366" s="8" t="s">
        <v>4628</v>
      </c>
      <c r="K7366" s="2"/>
      <c r="L7366" s="2"/>
      <c r="M7366" s="23"/>
      <c r="N7366" s="22"/>
      <c r="O7366" s="21"/>
    </row>
    <row r="7367" spans="1:15" x14ac:dyDescent="0.2">
      <c r="A7367" s="9">
        <v>44648</v>
      </c>
      <c r="B7367" s="7">
        <v>16027982</v>
      </c>
      <c r="C7367" s="8" t="s">
        <v>4627</v>
      </c>
      <c r="D7367" s="6">
        <v>1115</v>
      </c>
      <c r="E7367" s="6">
        <v>1115</v>
      </c>
      <c r="F7367" s="6">
        <v>111.5</v>
      </c>
      <c r="G7367" s="6"/>
      <c r="H7367" s="5">
        <f>D7367-F7367</f>
        <v>1003.5</v>
      </c>
      <c r="I7367" s="6">
        <f>+I7366+G7367-H7367</f>
        <v>5062358.4879999952</v>
      </c>
      <c r="J7367" s="8" t="s">
        <v>4626</v>
      </c>
      <c r="K7367" s="2">
        <v>5</v>
      </c>
      <c r="L7367" s="2"/>
      <c r="M7367" s="47" t="s">
        <v>4625</v>
      </c>
      <c r="N7367" s="22"/>
      <c r="O7367" s="21"/>
    </row>
    <row r="7368" spans="1:15" x14ac:dyDescent="0.2">
      <c r="A7368" s="9">
        <v>44648</v>
      </c>
      <c r="B7368" s="7">
        <v>16028330</v>
      </c>
      <c r="C7368" s="8" t="s">
        <v>4624</v>
      </c>
      <c r="D7368" s="6">
        <v>162840</v>
      </c>
      <c r="E7368" s="6">
        <v>138000</v>
      </c>
      <c r="F7368" s="6">
        <v>13800</v>
      </c>
      <c r="G7368" s="6"/>
      <c r="H7368" s="5">
        <f>D7368-F7368</f>
        <v>149040</v>
      </c>
      <c r="I7368" s="6">
        <f>+I7367+G7368-H7368</f>
        <v>4913318.4879999952</v>
      </c>
      <c r="J7368" s="8" t="s">
        <v>4623</v>
      </c>
      <c r="K7368" s="2">
        <v>5</v>
      </c>
      <c r="L7368" s="2"/>
      <c r="M7368" s="47" t="s">
        <v>4622</v>
      </c>
      <c r="N7368" s="22"/>
      <c r="O7368" s="21"/>
    </row>
    <row r="7369" spans="1:15" x14ac:dyDescent="0.2">
      <c r="A7369" s="9">
        <v>44649</v>
      </c>
      <c r="B7369" s="7">
        <v>3580050080</v>
      </c>
      <c r="C7369" s="8" t="s">
        <v>4391</v>
      </c>
      <c r="D7369" s="6"/>
      <c r="E7369" s="6"/>
      <c r="F7369" s="6">
        <f>E7369*0.05</f>
        <v>0</v>
      </c>
      <c r="G7369" s="6">
        <v>1200</v>
      </c>
      <c r="H7369" s="5">
        <f>D7369-F7369</f>
        <v>0</v>
      </c>
      <c r="I7369" s="6">
        <f>+I7368+G7369-H7369</f>
        <v>4914518.4879999952</v>
      </c>
      <c r="J7369" s="8" t="s">
        <v>4621</v>
      </c>
      <c r="K7369" s="2"/>
      <c r="L7369" s="2"/>
      <c r="M7369" s="23"/>
      <c r="N7369" s="22"/>
      <c r="O7369" s="21"/>
    </row>
    <row r="7370" spans="1:15" x14ac:dyDescent="0.2">
      <c r="A7370" s="9">
        <v>44649</v>
      </c>
      <c r="B7370" s="7">
        <v>4524000010</v>
      </c>
      <c r="C7370" s="8" t="s">
        <v>3253</v>
      </c>
      <c r="D7370" s="6">
        <v>30050</v>
      </c>
      <c r="E7370" s="6"/>
      <c r="F7370" s="6">
        <f>E7370*0.05</f>
        <v>0</v>
      </c>
      <c r="G7370" s="6"/>
      <c r="H7370" s="5">
        <f>D7370-F7370</f>
        <v>30050</v>
      </c>
      <c r="I7370" s="6">
        <f>+I7369+G7370-H7370</f>
        <v>4884468.4879999952</v>
      </c>
      <c r="J7370" s="8" t="s">
        <v>4619</v>
      </c>
      <c r="K7370" s="2"/>
      <c r="L7370" s="2"/>
      <c r="M7370" s="23"/>
      <c r="N7370" s="22"/>
      <c r="O7370" s="21"/>
    </row>
    <row r="7371" spans="1:15" x14ac:dyDescent="0.2">
      <c r="A7371" s="9">
        <v>44649</v>
      </c>
      <c r="B7371" s="7">
        <v>16043369</v>
      </c>
      <c r="C7371" s="8" t="s">
        <v>3253</v>
      </c>
      <c r="D7371" s="6">
        <v>600</v>
      </c>
      <c r="E7371" s="6"/>
      <c r="F7371" s="6">
        <f>E7371*0.05</f>
        <v>0</v>
      </c>
      <c r="G7371" s="6"/>
      <c r="H7371" s="5">
        <f>D7371-F7371</f>
        <v>600</v>
      </c>
      <c r="I7371" s="6">
        <f>+I7370+G7371-H7371</f>
        <v>4883868.4879999952</v>
      </c>
      <c r="J7371" s="8" t="s">
        <v>4619</v>
      </c>
      <c r="K7371" s="2"/>
      <c r="L7371" s="2"/>
      <c r="M7371" s="23"/>
      <c r="N7371" s="22"/>
      <c r="O7371" s="21"/>
    </row>
    <row r="7372" spans="1:15" x14ac:dyDescent="0.2">
      <c r="A7372" s="9">
        <v>44649</v>
      </c>
      <c r="B7372" s="7">
        <v>16050037</v>
      </c>
      <c r="C7372" s="8" t="s">
        <v>418</v>
      </c>
      <c r="D7372" s="6">
        <v>6000</v>
      </c>
      <c r="E7372" s="6"/>
      <c r="F7372" s="6"/>
      <c r="G7372" s="6"/>
      <c r="H7372" s="5">
        <f>D7372-F7372</f>
        <v>6000</v>
      </c>
      <c r="I7372" s="6">
        <f>+I7371+G7372-H7372</f>
        <v>4877868.4879999952</v>
      </c>
      <c r="J7372" s="8" t="s">
        <v>4247</v>
      </c>
      <c r="K7372" s="2"/>
      <c r="L7372" s="2"/>
      <c r="M7372" s="41"/>
      <c r="N7372" s="40"/>
      <c r="O7372" s="39"/>
    </row>
    <row r="7373" spans="1:15" x14ac:dyDescent="0.2">
      <c r="A7373" s="9">
        <v>44649</v>
      </c>
      <c r="B7373" s="7">
        <v>16050093</v>
      </c>
      <c r="C7373" s="8" t="s">
        <v>4620</v>
      </c>
      <c r="D7373" s="6">
        <v>2750</v>
      </c>
      <c r="E7373" s="6"/>
      <c r="F7373" s="6"/>
      <c r="G7373" s="6"/>
      <c r="H7373" s="5">
        <f>D7373-F7373</f>
        <v>2750</v>
      </c>
      <c r="I7373" s="6">
        <f>+I7372+G7373-H7373</f>
        <v>4875118.4879999952</v>
      </c>
      <c r="J7373" s="8" t="s">
        <v>4619</v>
      </c>
      <c r="K7373" s="2"/>
      <c r="L7373" s="2"/>
      <c r="M7373" s="41"/>
      <c r="N7373" s="40"/>
      <c r="O7373" s="39"/>
    </row>
    <row r="7374" spans="1:15" x14ac:dyDescent="0.2">
      <c r="A7374" s="9">
        <v>44651</v>
      </c>
      <c r="B7374" s="7">
        <v>10238</v>
      </c>
      <c r="C7374" s="8" t="s">
        <v>729</v>
      </c>
      <c r="D7374" s="6">
        <v>0</v>
      </c>
      <c r="E7374" s="6"/>
      <c r="F7374" s="6">
        <f>E7374*0.05</f>
        <v>0</v>
      </c>
      <c r="G7374" s="6"/>
      <c r="H7374" s="5">
        <f>D7374-F7374</f>
        <v>0</v>
      </c>
      <c r="I7374" s="6">
        <f>+I7373+G7374-H7374</f>
        <v>4875118.4879999952</v>
      </c>
      <c r="J7374" s="8" t="s">
        <v>729</v>
      </c>
      <c r="K7374" s="2"/>
      <c r="L7374" s="2"/>
      <c r="M7374" s="23"/>
      <c r="N7374" s="22"/>
      <c r="O7374" s="21"/>
    </row>
    <row r="7375" spans="1:15" x14ac:dyDescent="0.2">
      <c r="A7375" s="9">
        <v>44651</v>
      </c>
      <c r="B7375" s="7">
        <v>10239</v>
      </c>
      <c r="C7375" s="8" t="s">
        <v>4618</v>
      </c>
      <c r="D7375" s="6">
        <v>1340</v>
      </c>
      <c r="E7375" s="6">
        <v>1340</v>
      </c>
      <c r="F7375" s="6">
        <v>134</v>
      </c>
      <c r="G7375" s="6"/>
      <c r="H7375" s="5">
        <f>D7375-F7375</f>
        <v>1206</v>
      </c>
      <c r="I7375" s="6">
        <f>+I7374+G7375-H7375</f>
        <v>4873912.4879999952</v>
      </c>
      <c r="J7375" s="8" t="s">
        <v>4617</v>
      </c>
      <c r="K7375" s="2">
        <v>5</v>
      </c>
      <c r="L7375" s="2"/>
      <c r="M7375" s="47" t="s">
        <v>4616</v>
      </c>
      <c r="N7375" s="22"/>
      <c r="O7375" s="21"/>
    </row>
    <row r="7376" spans="1:15" x14ac:dyDescent="0.2">
      <c r="A7376" s="9">
        <v>44651</v>
      </c>
      <c r="B7376" s="7">
        <v>16088597</v>
      </c>
      <c r="C7376" s="8" t="s">
        <v>1443</v>
      </c>
      <c r="D7376" s="6">
        <v>140812</v>
      </c>
      <c r="E7376" s="6">
        <v>140812</v>
      </c>
      <c r="F7376" s="6">
        <v>7040.6</v>
      </c>
      <c r="G7376" s="6"/>
      <c r="H7376" s="5">
        <f>D7376-F7376</f>
        <v>133771.4</v>
      </c>
      <c r="I7376" s="6">
        <f>+I7375+G7376-H7376</f>
        <v>4740141.0879999949</v>
      </c>
      <c r="J7376" s="8" t="s">
        <v>4615</v>
      </c>
      <c r="K7376" s="2">
        <v>5</v>
      </c>
      <c r="L7376" s="2"/>
      <c r="M7376" s="23" t="s">
        <v>4614</v>
      </c>
      <c r="N7376" s="22"/>
      <c r="O7376" s="21"/>
    </row>
    <row r="7377" spans="1:15" x14ac:dyDescent="0.2">
      <c r="A7377" s="9">
        <v>44651</v>
      </c>
      <c r="B7377" s="7">
        <v>16089183</v>
      </c>
      <c r="C7377" s="8" t="s">
        <v>2594</v>
      </c>
      <c r="D7377" s="6">
        <v>168828</v>
      </c>
      <c r="E7377" s="6">
        <v>168828</v>
      </c>
      <c r="F7377" s="6">
        <v>8441.4</v>
      </c>
      <c r="G7377" s="6"/>
      <c r="H7377" s="5">
        <f>D7377-F7377</f>
        <v>160386.6</v>
      </c>
      <c r="I7377" s="6">
        <f>+I7376+G7377-H7377</f>
        <v>4579754.4879999952</v>
      </c>
      <c r="J7377" s="8" t="s">
        <v>788</v>
      </c>
      <c r="K7377" s="2">
        <v>5</v>
      </c>
      <c r="L7377" s="2"/>
      <c r="M7377" s="23" t="s">
        <v>4613</v>
      </c>
      <c r="N7377" s="22"/>
      <c r="O7377" s="21"/>
    </row>
    <row r="7378" spans="1:15" x14ac:dyDescent="0.2">
      <c r="A7378" s="9">
        <v>44651</v>
      </c>
      <c r="B7378" s="7">
        <v>16089376</v>
      </c>
      <c r="C7378" s="8" t="s">
        <v>1734</v>
      </c>
      <c r="D7378" s="6">
        <v>130304.96000000001</v>
      </c>
      <c r="E7378" s="6">
        <v>125504</v>
      </c>
      <c r="F7378" s="6">
        <v>6275.2</v>
      </c>
      <c r="G7378" s="6"/>
      <c r="H7378" s="5">
        <f>D7378-F7378</f>
        <v>124029.76000000001</v>
      </c>
      <c r="I7378" s="6">
        <f>+I7377+G7378-H7378</f>
        <v>4455724.7279999955</v>
      </c>
      <c r="J7378" s="8" t="s">
        <v>788</v>
      </c>
      <c r="K7378" s="2">
        <v>5</v>
      </c>
      <c r="L7378" s="2"/>
      <c r="M7378" s="23" t="s">
        <v>4612</v>
      </c>
      <c r="N7378" s="22"/>
      <c r="O7378" s="21"/>
    </row>
    <row r="7379" spans="1:15" x14ac:dyDescent="0.2">
      <c r="A7379" s="9">
        <v>44651</v>
      </c>
      <c r="B7379" s="7">
        <v>16089615</v>
      </c>
      <c r="C7379" s="8" t="s">
        <v>3563</v>
      </c>
      <c r="D7379" s="6">
        <v>11741</v>
      </c>
      <c r="E7379" s="6">
        <v>9950</v>
      </c>
      <c r="F7379" s="6">
        <v>497.5</v>
      </c>
      <c r="G7379" s="6"/>
      <c r="H7379" s="5">
        <f>D7379-F7379</f>
        <v>11243.5</v>
      </c>
      <c r="I7379" s="6">
        <f>+I7378+G7379-H7379</f>
        <v>4444481.2279999955</v>
      </c>
      <c r="J7379" s="8" t="s">
        <v>4302</v>
      </c>
      <c r="K7379" s="2">
        <v>5</v>
      </c>
      <c r="L7379" s="2"/>
      <c r="M7379" s="23" t="s">
        <v>4611</v>
      </c>
      <c r="N7379" s="22"/>
      <c r="O7379" s="21"/>
    </row>
    <row r="7380" spans="1:15" x14ac:dyDescent="0.2">
      <c r="A7380" s="9">
        <v>44651</v>
      </c>
      <c r="B7380" s="7">
        <v>16089754</v>
      </c>
      <c r="C7380" s="8" t="s">
        <v>3375</v>
      </c>
      <c r="D7380" s="6">
        <v>117065.60000000001</v>
      </c>
      <c r="E7380" s="6">
        <v>104894</v>
      </c>
      <c r="F7380" s="6">
        <v>5244.7</v>
      </c>
      <c r="G7380" s="6"/>
      <c r="H7380" s="5">
        <f>D7380-F7380</f>
        <v>111820.90000000001</v>
      </c>
      <c r="I7380" s="6">
        <f>+I7379+G7380-H7380</f>
        <v>4332660.3279999951</v>
      </c>
      <c r="J7380" s="8" t="s">
        <v>2579</v>
      </c>
      <c r="K7380" s="2">
        <v>5</v>
      </c>
      <c r="L7380" s="2"/>
      <c r="M7380" s="23" t="s">
        <v>4610</v>
      </c>
      <c r="N7380" s="22"/>
      <c r="O7380" s="21"/>
    </row>
    <row r="7381" spans="1:15" x14ac:dyDescent="0.2">
      <c r="A7381" s="9">
        <v>44651</v>
      </c>
      <c r="B7381" s="7">
        <v>16089930</v>
      </c>
      <c r="C7381" s="8" t="s">
        <v>1634</v>
      </c>
      <c r="D7381" s="6">
        <v>16136</v>
      </c>
      <c r="E7381" s="6">
        <v>16136</v>
      </c>
      <c r="F7381" s="6">
        <v>806.8</v>
      </c>
      <c r="G7381" s="6"/>
      <c r="H7381" s="5">
        <f>D7381-F7381</f>
        <v>15329.2</v>
      </c>
      <c r="I7381" s="6">
        <f>+I7380+G7381-H7381</f>
        <v>4317331.1279999949</v>
      </c>
      <c r="J7381" s="8" t="s">
        <v>2262</v>
      </c>
      <c r="K7381" s="2">
        <v>5</v>
      </c>
      <c r="L7381" s="2"/>
      <c r="M7381" s="23" t="s">
        <v>2129</v>
      </c>
      <c r="N7381" s="22"/>
      <c r="O7381" s="21"/>
    </row>
    <row r="7382" spans="1:15" x14ac:dyDescent="0.2">
      <c r="A7382" s="9">
        <v>44651</v>
      </c>
      <c r="B7382" s="7">
        <v>16090266</v>
      </c>
      <c r="C7382" s="8" t="s">
        <v>4547</v>
      </c>
      <c r="D7382" s="6">
        <v>113477.21</v>
      </c>
      <c r="E7382" s="6">
        <v>110100.04</v>
      </c>
      <c r="F7382" s="6">
        <f>E7382*0.05</f>
        <v>5505.0020000000004</v>
      </c>
      <c r="G7382" s="6"/>
      <c r="H7382" s="5">
        <f>D7382-F7382</f>
        <v>107972.20800000001</v>
      </c>
      <c r="I7382" s="6">
        <f>+I7381+G7382-H7382</f>
        <v>4209358.9199999953</v>
      </c>
      <c r="J7382" s="8" t="s">
        <v>788</v>
      </c>
      <c r="K7382" s="2">
        <v>5</v>
      </c>
      <c r="L7382" s="2"/>
      <c r="M7382" s="47" t="s">
        <v>4609</v>
      </c>
      <c r="N7382" s="22"/>
      <c r="O7382" s="21"/>
    </row>
    <row r="7383" spans="1:15" x14ac:dyDescent="0.2">
      <c r="A7383" s="9">
        <v>44651</v>
      </c>
      <c r="B7383" s="7">
        <v>16090574</v>
      </c>
      <c r="C7383" s="8" t="s">
        <v>4608</v>
      </c>
      <c r="D7383" s="6">
        <v>180540</v>
      </c>
      <c r="E7383" s="6">
        <v>153000</v>
      </c>
      <c r="F7383" s="6">
        <f>E7383*0.05</f>
        <v>7650</v>
      </c>
      <c r="G7383" s="6"/>
      <c r="H7383" s="5">
        <f>D7383-F7383</f>
        <v>172890</v>
      </c>
      <c r="I7383" s="6">
        <f>+I7382+G7383-H7383</f>
        <v>4036468.9199999953</v>
      </c>
      <c r="J7383" s="8" t="s">
        <v>2058</v>
      </c>
      <c r="K7383" s="2">
        <v>5</v>
      </c>
      <c r="L7383" s="2"/>
      <c r="M7383" s="47" t="s">
        <v>4607</v>
      </c>
      <c r="N7383" s="22"/>
      <c r="O7383" s="21"/>
    </row>
    <row r="7384" spans="1:15" x14ac:dyDescent="0.2">
      <c r="A7384" s="9">
        <v>44651</v>
      </c>
      <c r="B7384" s="7">
        <v>16091428</v>
      </c>
      <c r="C7384" s="8" t="s">
        <v>1524</v>
      </c>
      <c r="D7384" s="6">
        <v>12320</v>
      </c>
      <c r="E7384" s="6">
        <v>10440.68</v>
      </c>
      <c r="F7384" s="6">
        <v>522.03</v>
      </c>
      <c r="G7384" s="6"/>
      <c r="H7384" s="5">
        <f>D7384-F7384</f>
        <v>11797.97</v>
      </c>
      <c r="I7384" s="6">
        <f>+I7383+G7384-H7384</f>
        <v>4024670.9499999951</v>
      </c>
      <c r="J7384" s="8" t="s">
        <v>4354</v>
      </c>
      <c r="K7384" s="2">
        <v>5</v>
      </c>
      <c r="L7384" s="2"/>
      <c r="M7384" s="47" t="s">
        <v>4606</v>
      </c>
      <c r="N7384" s="22"/>
      <c r="O7384" s="21"/>
    </row>
    <row r="7385" spans="1:15" x14ac:dyDescent="0.2">
      <c r="A7385" s="9">
        <v>44651</v>
      </c>
      <c r="B7385" s="7">
        <v>16091563</v>
      </c>
      <c r="C7385" s="8" t="s">
        <v>4542</v>
      </c>
      <c r="D7385" s="6">
        <v>205669.04</v>
      </c>
      <c r="E7385" s="6">
        <v>201615.8</v>
      </c>
      <c r="F7385" s="6">
        <v>10080.790000000001</v>
      </c>
      <c r="G7385" s="6"/>
      <c r="H7385" s="5">
        <f>D7385-F7385</f>
        <v>195588.25</v>
      </c>
      <c r="I7385" s="6">
        <f>+I7384+G7385-H7385</f>
        <v>3829082.6999999951</v>
      </c>
      <c r="J7385" s="8" t="s">
        <v>2579</v>
      </c>
      <c r="K7385" s="2">
        <v>5</v>
      </c>
      <c r="L7385" s="2"/>
      <c r="M7385" s="47" t="s">
        <v>4605</v>
      </c>
      <c r="N7385" s="22"/>
      <c r="O7385" s="21"/>
    </row>
    <row r="7386" spans="1:15" x14ac:dyDescent="0.2">
      <c r="A7386" s="9">
        <v>44651</v>
      </c>
      <c r="B7386" s="7">
        <v>16091734</v>
      </c>
      <c r="C7386" s="8" t="s">
        <v>337</v>
      </c>
      <c r="D7386" s="6">
        <v>147400.75</v>
      </c>
      <c r="E7386" s="6">
        <v>138491.96</v>
      </c>
      <c r="F7386" s="6">
        <v>6924.6</v>
      </c>
      <c r="G7386" s="6"/>
      <c r="H7386" s="5">
        <f>D7386-F7386</f>
        <v>140476.15</v>
      </c>
      <c r="I7386" s="6">
        <f>+I7385+G7386-H7386</f>
        <v>3688606.5499999952</v>
      </c>
      <c r="J7386" s="8" t="s">
        <v>788</v>
      </c>
      <c r="K7386" s="2">
        <v>5</v>
      </c>
      <c r="L7386" s="2"/>
      <c r="M7386" s="47" t="s">
        <v>4604</v>
      </c>
      <c r="N7386" s="22"/>
      <c r="O7386" s="21"/>
    </row>
    <row r="7387" spans="1:15" x14ac:dyDescent="0.2">
      <c r="A7387" s="9">
        <v>44651</v>
      </c>
      <c r="B7387" s="7">
        <v>16091948</v>
      </c>
      <c r="C7387" s="8" t="s">
        <v>1968</v>
      </c>
      <c r="D7387" s="6">
        <v>4722.2299999999996</v>
      </c>
      <c r="E7387" s="6">
        <v>4001.89</v>
      </c>
      <c r="F7387" s="6">
        <v>200.09</v>
      </c>
      <c r="G7387" s="6"/>
      <c r="H7387" s="5">
        <f>D7387-F7387</f>
        <v>4522.1399999999994</v>
      </c>
      <c r="I7387" s="6">
        <f>+I7386+G7387-H7387</f>
        <v>3684084.409999995</v>
      </c>
      <c r="J7387" s="8" t="s">
        <v>4471</v>
      </c>
      <c r="K7387" s="2">
        <v>5</v>
      </c>
      <c r="L7387" s="2"/>
      <c r="M7387" s="47" t="s">
        <v>4603</v>
      </c>
      <c r="N7387" s="22"/>
      <c r="O7387" s="21"/>
    </row>
    <row r="7388" spans="1:15" x14ac:dyDescent="0.2">
      <c r="A7388" s="9">
        <v>44651</v>
      </c>
      <c r="B7388" s="7">
        <v>16092277</v>
      </c>
      <c r="C7388" s="8" t="s">
        <v>831</v>
      </c>
      <c r="D7388" s="6">
        <v>59040</v>
      </c>
      <c r="E7388" s="6">
        <v>59040</v>
      </c>
      <c r="F7388" s="6">
        <v>2952</v>
      </c>
      <c r="G7388" s="6"/>
      <c r="H7388" s="5">
        <f>D7388-F7388</f>
        <v>56088</v>
      </c>
      <c r="I7388" s="6">
        <f>+I7387+G7388-H7388</f>
        <v>3627996.409999995</v>
      </c>
      <c r="J7388" s="8" t="s">
        <v>3862</v>
      </c>
      <c r="K7388" s="2">
        <v>5</v>
      </c>
      <c r="L7388" s="2"/>
      <c r="M7388" s="47" t="s">
        <v>4602</v>
      </c>
      <c r="N7388" s="22"/>
      <c r="O7388" s="21"/>
    </row>
    <row r="7389" spans="1:15" x14ac:dyDescent="0.2">
      <c r="A7389" s="9">
        <v>44651</v>
      </c>
      <c r="B7389" s="7">
        <v>16093492</v>
      </c>
      <c r="C7389" s="8" t="s">
        <v>26</v>
      </c>
      <c r="D7389" s="6">
        <v>87614.52</v>
      </c>
      <c r="E7389" s="6">
        <v>80887.08</v>
      </c>
      <c r="F7389" s="6">
        <v>4044.35</v>
      </c>
      <c r="G7389" s="6"/>
      <c r="H7389" s="5">
        <f>D7389-F7389</f>
        <v>83570.17</v>
      </c>
      <c r="I7389" s="6">
        <f>+I7388+G7389-H7389</f>
        <v>3544426.2399999951</v>
      </c>
      <c r="J7389" s="8" t="s">
        <v>4302</v>
      </c>
      <c r="K7389" s="2">
        <v>5</v>
      </c>
      <c r="L7389" s="2"/>
      <c r="M7389" s="47" t="s">
        <v>4601</v>
      </c>
      <c r="N7389" s="22"/>
      <c r="O7389" s="21"/>
    </row>
    <row r="7390" spans="1:15" x14ac:dyDescent="0.2">
      <c r="A7390" s="9">
        <v>44651</v>
      </c>
      <c r="B7390" s="7">
        <v>16093601</v>
      </c>
      <c r="C7390" s="8" t="s">
        <v>4138</v>
      </c>
      <c r="D7390" s="6">
        <v>28290.01</v>
      </c>
      <c r="E7390" s="6">
        <v>25246.799999999999</v>
      </c>
      <c r="F7390" s="6">
        <v>1262.3399999999999</v>
      </c>
      <c r="G7390" s="6"/>
      <c r="H7390" s="5">
        <f>D7390-F7390</f>
        <v>27027.67</v>
      </c>
      <c r="I7390" s="6">
        <f>+I7389+G7390-H7390</f>
        <v>3517398.5699999952</v>
      </c>
      <c r="J7390" s="8" t="s">
        <v>4302</v>
      </c>
      <c r="K7390" s="2">
        <v>5</v>
      </c>
      <c r="L7390" s="2"/>
      <c r="M7390" s="47" t="s">
        <v>4600</v>
      </c>
      <c r="N7390" s="22"/>
      <c r="O7390" s="21"/>
    </row>
    <row r="7391" spans="1:15" x14ac:dyDescent="0.2">
      <c r="A7391" s="9">
        <v>44651</v>
      </c>
      <c r="B7391" s="7">
        <v>16094046</v>
      </c>
      <c r="C7391" s="8" t="s">
        <v>1265</v>
      </c>
      <c r="D7391" s="6">
        <v>58000</v>
      </c>
      <c r="E7391" s="6">
        <v>58000</v>
      </c>
      <c r="F7391" s="6">
        <v>2900</v>
      </c>
      <c r="G7391" s="6"/>
      <c r="H7391" s="5">
        <f>D7391-F7391</f>
        <v>55100</v>
      </c>
      <c r="I7391" s="6">
        <f>+I7390+G7391-H7391</f>
        <v>3462298.5699999952</v>
      </c>
      <c r="J7391" s="8" t="s">
        <v>4599</v>
      </c>
      <c r="K7391" s="2">
        <v>5</v>
      </c>
      <c r="L7391" s="2"/>
      <c r="M7391" s="47" t="s">
        <v>4598</v>
      </c>
      <c r="N7391" s="22"/>
      <c r="O7391" s="21"/>
    </row>
    <row r="7392" spans="1:15" x14ac:dyDescent="0.2">
      <c r="A7392" s="9">
        <v>44651</v>
      </c>
      <c r="B7392" s="7">
        <v>4524000005</v>
      </c>
      <c r="C7392" s="8" t="s">
        <v>4597</v>
      </c>
      <c r="D7392" s="6"/>
      <c r="E7392" s="6"/>
      <c r="F7392" s="6">
        <f>E7392*0.05</f>
        <v>0</v>
      </c>
      <c r="G7392" s="6">
        <v>231460.73</v>
      </c>
      <c r="H7392" s="5">
        <f>D7392-F7392</f>
        <v>0</v>
      </c>
      <c r="I7392" s="6">
        <f>+I7391+G7392-H7392</f>
        <v>3693759.2999999952</v>
      </c>
      <c r="J7392" s="8" t="s">
        <v>4596</v>
      </c>
      <c r="K7392" s="2"/>
      <c r="L7392" s="2"/>
      <c r="M7392" s="23"/>
      <c r="N7392" s="22"/>
      <c r="O7392" s="21"/>
    </row>
    <row r="7393" spans="1:15" x14ac:dyDescent="0.2">
      <c r="A7393" s="9"/>
      <c r="B7393" s="7"/>
      <c r="C7393" s="8" t="s">
        <v>20</v>
      </c>
      <c r="D7393" s="6">
        <v>9105</v>
      </c>
      <c r="E7393" s="6"/>
      <c r="F7393" s="6">
        <f>E7393*0.05</f>
        <v>0</v>
      </c>
      <c r="G7393" s="6"/>
      <c r="H7393" s="5">
        <f>D7393-F7393</f>
        <v>9105</v>
      </c>
      <c r="I7393" s="6">
        <f>+I7392+G7393-H7393</f>
        <v>3684654.2999999952</v>
      </c>
      <c r="J7393" s="8" t="s">
        <v>4226</v>
      </c>
      <c r="K7393" s="2">
        <v>22</v>
      </c>
      <c r="L7393" s="2"/>
      <c r="M7393" s="23"/>
      <c r="N7393" s="22"/>
      <c r="O7393" s="21"/>
    </row>
    <row r="7394" spans="1:15" x14ac:dyDescent="0.2">
      <c r="A7394" s="9"/>
      <c r="B7394" s="7"/>
      <c r="C7394" s="38" t="s">
        <v>4595</v>
      </c>
      <c r="D7394" s="6"/>
      <c r="E7394" s="6"/>
      <c r="F7394" s="6">
        <f>E7394*0.05</f>
        <v>0</v>
      </c>
      <c r="G7394" s="6"/>
      <c r="H7394" s="5">
        <f>D7394-F7394</f>
        <v>0</v>
      </c>
      <c r="I7394" s="13">
        <f>+I7393+G7394-H7394</f>
        <v>3684654.2999999952</v>
      </c>
      <c r="J7394" s="3"/>
      <c r="K7394" s="2"/>
      <c r="L7394" s="2"/>
      <c r="M7394" s="23"/>
      <c r="N7394" s="22"/>
      <c r="O7394" s="21"/>
    </row>
    <row r="7395" spans="1:15" x14ac:dyDescent="0.2">
      <c r="A7395" s="9">
        <v>44652</v>
      </c>
      <c r="B7395" s="7">
        <v>3580070261</v>
      </c>
      <c r="C7395" s="8" t="s">
        <v>4118</v>
      </c>
      <c r="D7395" s="6"/>
      <c r="E7395" s="6"/>
      <c r="F7395" s="6">
        <f>E7395*0.05</f>
        <v>0</v>
      </c>
      <c r="G7395" s="6">
        <v>10000</v>
      </c>
      <c r="H7395" s="5">
        <f>D7395-F7395</f>
        <v>0</v>
      </c>
      <c r="I7395" s="6">
        <f>+I7394+G7395-H7395</f>
        <v>3694654.2999999952</v>
      </c>
      <c r="J7395" s="3" t="s">
        <v>4594</v>
      </c>
      <c r="K7395" s="2"/>
      <c r="L7395" s="2"/>
      <c r="M7395" s="23"/>
      <c r="N7395" s="22"/>
      <c r="O7395" s="21"/>
    </row>
    <row r="7396" spans="1:15" x14ac:dyDescent="0.2">
      <c r="A7396" s="9">
        <v>44652</v>
      </c>
      <c r="B7396" s="7">
        <v>45240020320</v>
      </c>
      <c r="C7396" s="8" t="s">
        <v>831</v>
      </c>
      <c r="D7396" s="6"/>
      <c r="E7396" s="6"/>
      <c r="F7396" s="6">
        <f>E7396*0.05</f>
        <v>0</v>
      </c>
      <c r="G7396" s="6">
        <v>56088</v>
      </c>
      <c r="H7396" s="5">
        <f>D7396-F7396</f>
        <v>0</v>
      </c>
      <c r="I7396" s="6">
        <f>+I7395+G7396-H7396</f>
        <v>3750742.2999999952</v>
      </c>
      <c r="J7396" s="3" t="s">
        <v>4593</v>
      </c>
      <c r="K7396" s="2"/>
      <c r="L7396" s="2"/>
      <c r="M7396" s="41"/>
      <c r="N7396" s="40"/>
      <c r="O7396" s="39"/>
    </row>
    <row r="7397" spans="1:15" x14ac:dyDescent="0.2">
      <c r="A7397" s="9">
        <v>44652</v>
      </c>
      <c r="B7397" s="7">
        <v>45240000270</v>
      </c>
      <c r="C7397" s="8" t="s">
        <v>20</v>
      </c>
      <c r="D7397" s="6"/>
      <c r="E7397" s="6"/>
      <c r="F7397" s="6"/>
      <c r="G7397" s="6">
        <v>84.13</v>
      </c>
      <c r="H7397" s="5"/>
      <c r="I7397" s="6">
        <f>+I7396+G7397-H7397</f>
        <v>3750826.429999995</v>
      </c>
      <c r="J7397" s="8" t="s">
        <v>4592</v>
      </c>
      <c r="K7397" s="2"/>
      <c r="L7397" s="2"/>
      <c r="M7397" s="41"/>
      <c r="N7397" s="40"/>
      <c r="O7397" s="39"/>
    </row>
    <row r="7398" spans="1:15" x14ac:dyDescent="0.2">
      <c r="A7398" s="9">
        <v>44653</v>
      </c>
      <c r="B7398" s="7">
        <v>16134201</v>
      </c>
      <c r="C7398" s="8" t="s">
        <v>4591</v>
      </c>
      <c r="D7398" s="6">
        <v>129404.7</v>
      </c>
      <c r="E7398" s="6">
        <v>109665</v>
      </c>
      <c r="F7398" s="6">
        <f>E7398*0.1</f>
        <v>10966.5</v>
      </c>
      <c r="G7398" s="6"/>
      <c r="H7398" s="5">
        <f>D7398-F7398</f>
        <v>118438.2</v>
      </c>
      <c r="I7398" s="6">
        <f>+I7397+G7398-H7398</f>
        <v>3632388.2299999949</v>
      </c>
      <c r="J7398" s="3" t="s">
        <v>4590</v>
      </c>
      <c r="K7398" s="2">
        <v>5</v>
      </c>
      <c r="L7398" s="2"/>
      <c r="M7398" s="41"/>
      <c r="N7398" s="40"/>
      <c r="O7398" s="39"/>
    </row>
    <row r="7399" spans="1:15" x14ac:dyDescent="0.2">
      <c r="A7399" s="9">
        <v>44655</v>
      </c>
      <c r="B7399" s="7">
        <v>16152801</v>
      </c>
      <c r="C7399" s="8" t="s">
        <v>3590</v>
      </c>
      <c r="D7399" s="6">
        <v>223529.97</v>
      </c>
      <c r="E7399" s="6"/>
      <c r="F7399" s="6">
        <f>E7399*0.05</f>
        <v>0</v>
      </c>
      <c r="G7399" s="6"/>
      <c r="H7399" s="5">
        <f>D7399-F7399</f>
        <v>223529.97</v>
      </c>
      <c r="I7399" s="6">
        <f>+I7398+G7399-H7399</f>
        <v>3408858.2599999947</v>
      </c>
      <c r="J7399" s="8" t="s">
        <v>4589</v>
      </c>
      <c r="K7399" s="2">
        <v>22</v>
      </c>
      <c r="L7399" s="2"/>
      <c r="M7399" s="41"/>
      <c r="N7399" s="40"/>
      <c r="O7399" s="39"/>
    </row>
    <row r="7400" spans="1:15" x14ac:dyDescent="0.2">
      <c r="A7400" s="9">
        <v>44655</v>
      </c>
      <c r="B7400" s="7">
        <v>16152900</v>
      </c>
      <c r="C7400" s="8" t="s">
        <v>4406</v>
      </c>
      <c r="D7400" s="6">
        <v>4800</v>
      </c>
      <c r="E7400" s="6"/>
      <c r="F7400" s="6">
        <f>E7400*0.05</f>
        <v>0</v>
      </c>
      <c r="G7400" s="6"/>
      <c r="H7400" s="5">
        <f>D7400-F7400</f>
        <v>4800</v>
      </c>
      <c r="I7400" s="6">
        <f>+I7399+G7400-H7400</f>
        <v>3404058.2599999947</v>
      </c>
      <c r="J7400" s="8" t="s">
        <v>4588</v>
      </c>
      <c r="K7400" s="2"/>
      <c r="L7400" s="2"/>
      <c r="M7400" s="41"/>
      <c r="N7400" s="40"/>
      <c r="O7400" s="39"/>
    </row>
    <row r="7401" spans="1:15" x14ac:dyDescent="0.2">
      <c r="A7401" s="9">
        <v>44656</v>
      </c>
      <c r="B7401" s="7">
        <v>3580040071</v>
      </c>
      <c r="C7401" s="8" t="s">
        <v>4391</v>
      </c>
      <c r="D7401" s="6"/>
      <c r="E7401" s="6"/>
      <c r="F7401" s="6">
        <f>E7401*0.05</f>
        <v>0</v>
      </c>
      <c r="G7401" s="6">
        <v>1500</v>
      </c>
      <c r="H7401" s="5">
        <f>D7401-F7401</f>
        <v>0</v>
      </c>
      <c r="I7401" s="6">
        <f>+I7400+G7401-H7401</f>
        <v>3405558.2599999947</v>
      </c>
      <c r="J7401" s="8" t="s">
        <v>4587</v>
      </c>
      <c r="K7401" s="2"/>
      <c r="L7401" s="2"/>
      <c r="M7401" s="41"/>
      <c r="N7401" s="40"/>
      <c r="O7401" s="39"/>
    </row>
    <row r="7402" spans="1:15" x14ac:dyDescent="0.2">
      <c r="A7402" s="9">
        <v>44657</v>
      </c>
      <c r="B7402" s="7">
        <v>16203143</v>
      </c>
      <c r="C7402" s="8" t="s">
        <v>4586</v>
      </c>
      <c r="D7402" s="6">
        <v>14500</v>
      </c>
      <c r="E7402" s="6"/>
      <c r="F7402" s="6">
        <f>E7402*0.05</f>
        <v>0</v>
      </c>
      <c r="G7402" s="6"/>
      <c r="H7402" s="5">
        <f>D7402-F7402</f>
        <v>14500</v>
      </c>
      <c r="I7402" s="6">
        <f>+I7401+G7402-H7402</f>
        <v>3391058.2599999947</v>
      </c>
      <c r="J7402" s="3" t="s">
        <v>4585</v>
      </c>
      <c r="K7402" s="2"/>
      <c r="L7402" s="2"/>
      <c r="M7402" s="41"/>
      <c r="N7402" s="40"/>
      <c r="O7402" s="39"/>
    </row>
    <row r="7403" spans="1:15" x14ac:dyDescent="0.2">
      <c r="A7403" s="9">
        <v>44657</v>
      </c>
      <c r="B7403" s="7">
        <v>3580070069</v>
      </c>
      <c r="C7403" s="8" t="s">
        <v>3445</v>
      </c>
      <c r="D7403" s="6"/>
      <c r="E7403" s="6"/>
      <c r="F7403" s="6">
        <f>E7403*0.05</f>
        <v>0</v>
      </c>
      <c r="G7403" s="6">
        <v>13250</v>
      </c>
      <c r="H7403" s="5">
        <f>D7403-F7403</f>
        <v>0</v>
      </c>
      <c r="I7403" s="6">
        <f>+I7402+G7403-H7403</f>
        <v>3404308.2599999947</v>
      </c>
      <c r="J7403" s="3" t="s">
        <v>4584</v>
      </c>
      <c r="K7403" s="2"/>
      <c r="L7403" s="2"/>
      <c r="M7403" s="41"/>
      <c r="N7403" s="40"/>
      <c r="O7403" s="39"/>
    </row>
    <row r="7404" spans="1:15" x14ac:dyDescent="0.2">
      <c r="A7404" s="9">
        <v>44658</v>
      </c>
      <c r="B7404" s="7">
        <v>3580050137</v>
      </c>
      <c r="C7404" s="8" t="s">
        <v>3445</v>
      </c>
      <c r="D7404" s="6"/>
      <c r="E7404" s="6"/>
      <c r="F7404" s="6">
        <f>E7404*0.05</f>
        <v>0</v>
      </c>
      <c r="G7404" s="6">
        <v>6150</v>
      </c>
      <c r="H7404" s="5">
        <f>D7404-F7404</f>
        <v>0</v>
      </c>
      <c r="I7404" s="6">
        <f>+I7403+G7404-H7404</f>
        <v>3410458.2599999947</v>
      </c>
      <c r="J7404" s="3" t="s">
        <v>4583</v>
      </c>
      <c r="K7404" s="2"/>
      <c r="L7404" s="2"/>
      <c r="M7404" s="41"/>
      <c r="N7404" s="40"/>
      <c r="O7404" s="39"/>
    </row>
    <row r="7405" spans="1:15" x14ac:dyDescent="0.2">
      <c r="A7405" s="9">
        <v>44658</v>
      </c>
      <c r="B7405" s="7">
        <v>4524000115</v>
      </c>
      <c r="C7405" s="8" t="s">
        <v>4582</v>
      </c>
      <c r="D7405" s="6"/>
      <c r="E7405" s="6"/>
      <c r="F7405" s="6"/>
      <c r="G7405" s="6">
        <v>30000</v>
      </c>
      <c r="H7405" s="5"/>
      <c r="I7405" s="6">
        <f>+I7404+G7405-H7405</f>
        <v>3440458.2599999947</v>
      </c>
      <c r="J7405" s="8" t="s">
        <v>4581</v>
      </c>
      <c r="K7405" s="2"/>
      <c r="L7405" s="2"/>
      <c r="M7405" s="41"/>
      <c r="N7405" s="40"/>
      <c r="O7405" s="39"/>
    </row>
    <row r="7406" spans="1:15" x14ac:dyDescent="0.2">
      <c r="A7406" s="9">
        <v>44659</v>
      </c>
      <c r="B7406" s="7">
        <v>3580050068</v>
      </c>
      <c r="C7406" s="8" t="s">
        <v>3445</v>
      </c>
      <c r="D7406" s="6"/>
      <c r="E7406" s="6"/>
      <c r="F7406" s="6">
        <f>E7406*0.05</f>
        <v>0</v>
      </c>
      <c r="G7406" s="6">
        <v>7550</v>
      </c>
      <c r="H7406" s="5">
        <f>D7406-F7406</f>
        <v>0</v>
      </c>
      <c r="I7406" s="6">
        <f>+I7405+G7406-H7406</f>
        <v>3448008.2599999947</v>
      </c>
      <c r="J7406" s="3" t="s">
        <v>4580</v>
      </c>
      <c r="K7406" s="2"/>
      <c r="L7406" s="2"/>
      <c r="M7406" s="41"/>
      <c r="N7406" s="40"/>
      <c r="O7406" s="39"/>
    </row>
    <row r="7407" spans="1:15" x14ac:dyDescent="0.2">
      <c r="A7407" s="9">
        <v>44663</v>
      </c>
      <c r="B7407" s="7">
        <v>3580070024</v>
      </c>
      <c r="C7407" s="8" t="s">
        <v>3500</v>
      </c>
      <c r="D7407" s="6"/>
      <c r="E7407" s="6"/>
      <c r="F7407" s="6">
        <f>E7407*0.05</f>
        <v>0</v>
      </c>
      <c r="G7407" s="6">
        <v>7850</v>
      </c>
      <c r="H7407" s="5">
        <f>D7407-F7407</f>
        <v>0</v>
      </c>
      <c r="I7407" s="6">
        <f>+I7406+G7407-H7407</f>
        <v>3455858.2599999947</v>
      </c>
      <c r="J7407" s="3" t="s">
        <v>4579</v>
      </c>
      <c r="K7407" s="2"/>
      <c r="L7407" s="2"/>
      <c r="M7407" s="41"/>
      <c r="N7407" s="40"/>
      <c r="O7407" s="39"/>
    </row>
    <row r="7408" spans="1:15" x14ac:dyDescent="0.2">
      <c r="A7408" s="9">
        <v>44663</v>
      </c>
      <c r="B7408" s="7">
        <v>3580060158</v>
      </c>
      <c r="C7408" s="8" t="s">
        <v>3500</v>
      </c>
      <c r="D7408" s="6"/>
      <c r="E7408" s="6"/>
      <c r="F7408" s="6">
        <f>E7408*0.05</f>
        <v>0</v>
      </c>
      <c r="G7408" s="6">
        <v>1700</v>
      </c>
      <c r="H7408" s="5">
        <f>D7408-F7408</f>
        <v>0</v>
      </c>
      <c r="I7408" s="6">
        <f>+I7407+G7408-H7408</f>
        <v>3457558.2599999947</v>
      </c>
      <c r="J7408" s="3" t="s">
        <v>4578</v>
      </c>
      <c r="K7408" s="2"/>
      <c r="L7408" s="2"/>
      <c r="M7408" s="41"/>
      <c r="N7408" s="40"/>
      <c r="O7408" s="39"/>
    </row>
    <row r="7409" spans="1:15" x14ac:dyDescent="0.2">
      <c r="A7409" s="9">
        <v>44664</v>
      </c>
      <c r="B7409" s="7">
        <v>3580060249</v>
      </c>
      <c r="C7409" s="8" t="s">
        <v>3500</v>
      </c>
      <c r="D7409" s="6"/>
      <c r="E7409" s="6"/>
      <c r="F7409" s="6">
        <f>E7409*0.05</f>
        <v>0</v>
      </c>
      <c r="G7409" s="6">
        <v>5350</v>
      </c>
      <c r="H7409" s="5">
        <f>D7409-F7409</f>
        <v>0</v>
      </c>
      <c r="I7409" s="6">
        <f>+I7408+G7409-H7409</f>
        <v>3462908.2599999947</v>
      </c>
      <c r="J7409" s="3" t="s">
        <v>4577</v>
      </c>
      <c r="K7409" s="2"/>
      <c r="L7409" s="2"/>
      <c r="M7409" s="41"/>
      <c r="N7409" s="40"/>
      <c r="O7409" s="39"/>
    </row>
    <row r="7410" spans="1:15" x14ac:dyDescent="0.2">
      <c r="A7410" s="9">
        <v>44664</v>
      </c>
      <c r="B7410" s="7">
        <v>16329524</v>
      </c>
      <c r="C7410" s="8" t="s">
        <v>4477</v>
      </c>
      <c r="D7410" s="6">
        <v>15340</v>
      </c>
      <c r="E7410" s="6">
        <v>13000</v>
      </c>
      <c r="F7410" s="6">
        <f>E7410*0.05</f>
        <v>650</v>
      </c>
      <c r="G7410" s="6"/>
      <c r="H7410" s="5">
        <f>D7410-F7410</f>
        <v>14690</v>
      </c>
      <c r="I7410" s="6">
        <f>+I7409+G7410-H7410</f>
        <v>3448218.2599999947</v>
      </c>
      <c r="J7410" s="3" t="s">
        <v>4576</v>
      </c>
      <c r="K7410" s="2"/>
      <c r="L7410" s="2"/>
      <c r="M7410" s="23" t="s">
        <v>4575</v>
      </c>
      <c r="N7410" s="22"/>
      <c r="O7410" s="21"/>
    </row>
    <row r="7411" spans="1:15" x14ac:dyDescent="0.2">
      <c r="A7411" s="9">
        <v>44670</v>
      </c>
      <c r="B7411" s="7">
        <v>3580030049</v>
      </c>
      <c r="C7411" s="8" t="s">
        <v>3500</v>
      </c>
      <c r="D7411" s="6"/>
      <c r="E7411" s="6"/>
      <c r="F7411" s="6">
        <f>E7411*0.05</f>
        <v>0</v>
      </c>
      <c r="G7411" s="6">
        <v>4600</v>
      </c>
      <c r="H7411" s="5">
        <f>D7411-F7411</f>
        <v>0</v>
      </c>
      <c r="I7411" s="6">
        <f>+I7410+G7411-H7411</f>
        <v>3452818.2599999947</v>
      </c>
      <c r="J7411" s="3" t="s">
        <v>4574</v>
      </c>
      <c r="K7411" s="2"/>
      <c r="L7411" s="2"/>
      <c r="M7411" s="41"/>
      <c r="N7411" s="40"/>
      <c r="O7411" s="39"/>
    </row>
    <row r="7412" spans="1:15" x14ac:dyDescent="0.2">
      <c r="A7412" s="9">
        <v>44670</v>
      </c>
      <c r="B7412" s="62">
        <v>4524000000054</v>
      </c>
      <c r="C7412" s="8" t="s">
        <v>4573</v>
      </c>
      <c r="D7412" s="6"/>
      <c r="E7412" s="6"/>
      <c r="F7412" s="6">
        <f>E7412*0.05</f>
        <v>0</v>
      </c>
      <c r="G7412" s="6">
        <v>52694.8</v>
      </c>
      <c r="H7412" s="5">
        <f>D7412-F7412</f>
        <v>0</v>
      </c>
      <c r="I7412" s="6">
        <f>+I7411+G7412-H7412</f>
        <v>3505513.0599999945</v>
      </c>
      <c r="J7412" s="8" t="s">
        <v>4572</v>
      </c>
      <c r="K7412" s="2"/>
      <c r="L7412" s="2"/>
      <c r="M7412" s="41"/>
      <c r="N7412" s="40"/>
      <c r="O7412" s="39"/>
    </row>
    <row r="7413" spans="1:15" x14ac:dyDescent="0.2">
      <c r="A7413" s="9">
        <v>44671</v>
      </c>
      <c r="B7413" s="7">
        <v>3580060195</v>
      </c>
      <c r="C7413" s="8" t="s">
        <v>3500</v>
      </c>
      <c r="D7413" s="6"/>
      <c r="E7413" s="6"/>
      <c r="F7413" s="6">
        <f>E7413*0.05</f>
        <v>0</v>
      </c>
      <c r="G7413" s="6">
        <v>400</v>
      </c>
      <c r="H7413" s="5">
        <f>D7413-F7413</f>
        <v>0</v>
      </c>
      <c r="I7413" s="6">
        <f>+I7412+G7413-H7413</f>
        <v>3505913.0599999945</v>
      </c>
      <c r="J7413" s="8" t="s">
        <v>4571</v>
      </c>
      <c r="K7413" s="2"/>
      <c r="L7413" s="2"/>
      <c r="M7413" s="41"/>
      <c r="N7413" s="40"/>
      <c r="O7413" s="39"/>
    </row>
    <row r="7414" spans="1:15" x14ac:dyDescent="0.2">
      <c r="A7414" s="9">
        <v>44672</v>
      </c>
      <c r="B7414" s="7">
        <v>16417451</v>
      </c>
      <c r="C7414" s="8" t="s">
        <v>3013</v>
      </c>
      <c r="D7414" s="6">
        <v>81101</v>
      </c>
      <c r="E7414" s="6">
        <v>81101</v>
      </c>
      <c r="F7414" s="6">
        <f>E7414*0.05</f>
        <v>4055.05</v>
      </c>
      <c r="G7414" s="6"/>
      <c r="H7414" s="5">
        <f>D7414-F7414</f>
        <v>77045.95</v>
      </c>
      <c r="I7414" s="6">
        <f>+I7413+G7414-H7414</f>
        <v>3428867.1099999943</v>
      </c>
      <c r="J7414" s="8" t="s">
        <v>1555</v>
      </c>
      <c r="K7414" s="2"/>
      <c r="L7414" s="2"/>
      <c r="M7414" s="41"/>
      <c r="N7414" s="55" t="s">
        <v>4570</v>
      </c>
      <c r="O7414" s="39"/>
    </row>
    <row r="7415" spans="1:15" x14ac:dyDescent="0.2">
      <c r="A7415" s="9">
        <v>44672</v>
      </c>
      <c r="B7415" s="7">
        <v>16417674</v>
      </c>
      <c r="C7415" s="8" t="s">
        <v>3750</v>
      </c>
      <c r="D7415" s="6">
        <v>19500</v>
      </c>
      <c r="E7415" s="6"/>
      <c r="F7415" s="6">
        <f>E7415*0.05</f>
        <v>0</v>
      </c>
      <c r="G7415" s="6"/>
      <c r="H7415" s="5">
        <v>19500</v>
      </c>
      <c r="I7415" s="6">
        <f>+I7414+G7415-H7415</f>
        <v>3409367.1099999943</v>
      </c>
      <c r="J7415" s="8" t="s">
        <v>4569</v>
      </c>
      <c r="K7415" s="2"/>
      <c r="L7415" s="2"/>
      <c r="M7415" s="41"/>
      <c r="N7415" s="40"/>
      <c r="O7415" s="39"/>
    </row>
    <row r="7416" spans="1:15" x14ac:dyDescent="0.2">
      <c r="A7416" s="9">
        <v>44672</v>
      </c>
      <c r="B7416" s="7">
        <v>3580040194</v>
      </c>
      <c r="C7416" s="8" t="s">
        <v>3500</v>
      </c>
      <c r="D7416" s="6"/>
      <c r="E7416" s="6"/>
      <c r="F7416" s="6">
        <f>E7416*0.05</f>
        <v>0</v>
      </c>
      <c r="G7416" s="6">
        <v>1350</v>
      </c>
      <c r="H7416" s="5">
        <f>D7416-F7416</f>
        <v>0</v>
      </c>
      <c r="I7416" s="6">
        <f>+I7415+G7416-H7416</f>
        <v>3410717.1099999943</v>
      </c>
      <c r="J7416" s="8" t="s">
        <v>4568</v>
      </c>
      <c r="K7416" s="2"/>
      <c r="L7416" s="2"/>
      <c r="M7416" s="41"/>
      <c r="N7416" s="40"/>
      <c r="O7416" s="39"/>
    </row>
    <row r="7417" spans="1:15" x14ac:dyDescent="0.2">
      <c r="A7417" s="9">
        <v>44672</v>
      </c>
      <c r="B7417" s="7">
        <v>16423408</v>
      </c>
      <c r="C7417" s="8" t="s">
        <v>1734</v>
      </c>
      <c r="D7417" s="6">
        <v>43776.639999999999</v>
      </c>
      <c r="E7417" s="6">
        <v>41788</v>
      </c>
      <c r="F7417" s="6">
        <f>E7417*0.05</f>
        <v>2089.4</v>
      </c>
      <c r="G7417" s="6"/>
      <c r="H7417" s="5">
        <f>D7417-F7417</f>
        <v>41687.24</v>
      </c>
      <c r="I7417" s="6">
        <f>+I7416+G7417-H7417</f>
        <v>3369029.8699999941</v>
      </c>
      <c r="J7417" s="8" t="s">
        <v>4256</v>
      </c>
      <c r="K7417" s="2"/>
      <c r="L7417" s="2"/>
      <c r="M7417" s="41"/>
      <c r="N7417" s="55" t="s">
        <v>4567</v>
      </c>
      <c r="O7417" s="39"/>
    </row>
    <row r="7418" spans="1:15" x14ac:dyDescent="0.2">
      <c r="A7418" s="9">
        <v>44672</v>
      </c>
      <c r="B7418" s="7">
        <v>16425229</v>
      </c>
      <c r="C7418" s="8" t="s">
        <v>831</v>
      </c>
      <c r="D7418" s="6">
        <v>59040</v>
      </c>
      <c r="E7418" s="6">
        <v>59040</v>
      </c>
      <c r="F7418" s="6">
        <f>E7418*0.05</f>
        <v>2952</v>
      </c>
      <c r="G7418" s="6"/>
      <c r="H7418" s="5">
        <f>D7418-F7418</f>
        <v>56088</v>
      </c>
      <c r="I7418" s="6">
        <f>+I7417+G7418-H7418</f>
        <v>3312941.8699999941</v>
      </c>
      <c r="J7418" s="8" t="s">
        <v>4450</v>
      </c>
      <c r="K7418" s="2"/>
      <c r="L7418" s="2"/>
      <c r="M7418" s="41"/>
      <c r="N7418" s="55" t="s">
        <v>4566</v>
      </c>
      <c r="O7418" s="39"/>
    </row>
    <row r="7419" spans="1:15" x14ac:dyDescent="0.2">
      <c r="A7419" s="9">
        <v>44672</v>
      </c>
      <c r="B7419" s="7">
        <v>16429158</v>
      </c>
      <c r="C7419" s="8" t="s">
        <v>2914</v>
      </c>
      <c r="D7419" s="6">
        <v>10990</v>
      </c>
      <c r="E7419" s="6">
        <v>8453.84</v>
      </c>
      <c r="F7419" s="6">
        <f>E7419*0.05</f>
        <v>422.69200000000001</v>
      </c>
      <c r="G7419" s="6"/>
      <c r="H7419" s="5">
        <f>D7419-F7419</f>
        <v>10567.308000000001</v>
      </c>
      <c r="I7419" s="6">
        <f>+I7418+G7419-H7419</f>
        <v>3302374.5619999939</v>
      </c>
      <c r="J7419" s="8" t="s">
        <v>3276</v>
      </c>
      <c r="K7419" s="2"/>
      <c r="L7419" s="2"/>
      <c r="M7419" s="41"/>
      <c r="N7419" s="55" t="s">
        <v>4565</v>
      </c>
      <c r="O7419" s="39"/>
    </row>
    <row r="7420" spans="1:15" x14ac:dyDescent="0.2">
      <c r="A7420" s="9">
        <v>44673</v>
      </c>
      <c r="B7420" s="7">
        <v>3580010110</v>
      </c>
      <c r="C7420" s="8" t="s">
        <v>3500</v>
      </c>
      <c r="D7420" s="6"/>
      <c r="E7420" s="6"/>
      <c r="F7420" s="6">
        <f>E7420*0.05</f>
        <v>0</v>
      </c>
      <c r="G7420" s="6">
        <v>10900</v>
      </c>
      <c r="H7420" s="5">
        <f>D7420-F7420</f>
        <v>0</v>
      </c>
      <c r="I7420" s="6">
        <f>+I7419+G7420-H7420</f>
        <v>3313274.5619999939</v>
      </c>
      <c r="J7420" s="8" t="s">
        <v>4564</v>
      </c>
      <c r="K7420" s="2"/>
      <c r="L7420" s="2"/>
      <c r="M7420" s="41"/>
      <c r="N7420" s="40"/>
      <c r="O7420" s="39"/>
    </row>
    <row r="7421" spans="1:15" x14ac:dyDescent="0.2">
      <c r="A7421" s="9">
        <v>44673</v>
      </c>
      <c r="B7421" s="7">
        <v>16439342</v>
      </c>
      <c r="C7421" s="8" t="s">
        <v>4306</v>
      </c>
      <c r="D7421" s="6">
        <v>132986</v>
      </c>
      <c r="E7421" s="6">
        <v>112700</v>
      </c>
      <c r="F7421" s="6">
        <f>E7421*0.05</f>
        <v>5635</v>
      </c>
      <c r="G7421" s="6"/>
      <c r="H7421" s="5">
        <f>D7421-F7421</f>
        <v>127351</v>
      </c>
      <c r="I7421" s="6">
        <f>+I7420+G7421-H7421</f>
        <v>3185923.5619999939</v>
      </c>
      <c r="J7421" s="8" t="s">
        <v>4436</v>
      </c>
      <c r="K7421" s="2"/>
      <c r="L7421" s="2"/>
      <c r="M7421" s="41"/>
      <c r="N7421" s="55" t="s">
        <v>4563</v>
      </c>
      <c r="O7421" s="39"/>
    </row>
    <row r="7422" spans="1:15" x14ac:dyDescent="0.2">
      <c r="A7422" s="9">
        <v>44673</v>
      </c>
      <c r="B7422" s="62">
        <v>45240000178</v>
      </c>
      <c r="C7422" s="8" t="s">
        <v>4432</v>
      </c>
      <c r="D7422" s="6"/>
      <c r="E7422" s="6"/>
      <c r="F7422" s="6">
        <f>E7422*0.05</f>
        <v>0</v>
      </c>
      <c r="G7422" s="6">
        <v>2825757.72</v>
      </c>
      <c r="H7422" s="5">
        <f>D7422-F7422</f>
        <v>0</v>
      </c>
      <c r="I7422" s="6">
        <f>+I7421+G7422-H7422</f>
        <v>6011681.2819999941</v>
      </c>
      <c r="J7422" s="8" t="s">
        <v>4562</v>
      </c>
      <c r="K7422" s="2"/>
      <c r="L7422" s="2"/>
      <c r="M7422" s="41"/>
      <c r="N7422" s="40"/>
      <c r="O7422" s="39"/>
    </row>
    <row r="7423" spans="1:15" x14ac:dyDescent="0.2">
      <c r="A7423" s="9">
        <v>44676</v>
      </c>
      <c r="B7423" s="7">
        <v>45240000010</v>
      </c>
      <c r="C7423" s="8" t="s">
        <v>4559</v>
      </c>
      <c r="D7423" s="6"/>
      <c r="E7423" s="6"/>
      <c r="F7423" s="6">
        <f>E7423*0.05</f>
        <v>0</v>
      </c>
      <c r="G7423" s="6">
        <v>1237.5</v>
      </c>
      <c r="H7423" s="5">
        <f>D7423-F7423</f>
        <v>0</v>
      </c>
      <c r="I7423" s="6">
        <f>+I7422+G7423-H7423</f>
        <v>6012918.7819999941</v>
      </c>
      <c r="J7423" s="8" t="s">
        <v>4561</v>
      </c>
      <c r="K7423" s="2"/>
      <c r="L7423" s="2"/>
      <c r="M7423" s="41"/>
      <c r="N7423" s="40"/>
      <c r="O7423" s="39"/>
    </row>
    <row r="7424" spans="1:15" x14ac:dyDescent="0.2">
      <c r="A7424" s="9">
        <v>44676</v>
      </c>
      <c r="B7424" s="7">
        <v>45240000011</v>
      </c>
      <c r="C7424" s="8" t="s">
        <v>4559</v>
      </c>
      <c r="D7424" s="6"/>
      <c r="E7424" s="6"/>
      <c r="F7424" s="6">
        <f>E7424*0.05</f>
        <v>0</v>
      </c>
      <c r="G7424" s="6">
        <v>1921.36</v>
      </c>
      <c r="H7424" s="5">
        <f>D7424-F7424</f>
        <v>0</v>
      </c>
      <c r="I7424" s="6">
        <f>+I7423+G7424-H7424</f>
        <v>6014840.1419999944</v>
      </c>
      <c r="J7424" s="8" t="s">
        <v>4560</v>
      </c>
      <c r="K7424" s="2"/>
      <c r="L7424" s="2"/>
      <c r="M7424" s="41"/>
      <c r="N7424" s="40"/>
      <c r="O7424" s="39"/>
    </row>
    <row r="7425" spans="1:15" x14ac:dyDescent="0.2">
      <c r="A7425" s="9">
        <v>44676</v>
      </c>
      <c r="B7425" s="7">
        <v>45240000013</v>
      </c>
      <c r="C7425" s="8" t="s">
        <v>4559</v>
      </c>
      <c r="D7425" s="6"/>
      <c r="E7425" s="6"/>
      <c r="F7425" s="6">
        <f>E7425*0.05</f>
        <v>0</v>
      </c>
      <c r="G7425" s="6">
        <v>1843</v>
      </c>
      <c r="H7425" s="5">
        <f>D7425-F7425</f>
        <v>0</v>
      </c>
      <c r="I7425" s="6">
        <f>+I7424+G7425-H7425</f>
        <v>6016683.1419999944</v>
      </c>
      <c r="J7425" s="8" t="s">
        <v>4558</v>
      </c>
      <c r="K7425" s="2"/>
      <c r="L7425" s="2"/>
      <c r="M7425" s="41"/>
      <c r="N7425" s="40"/>
      <c r="O7425" s="39"/>
    </row>
    <row r="7426" spans="1:15" x14ac:dyDescent="0.2">
      <c r="A7426" s="9">
        <v>44676</v>
      </c>
      <c r="B7426" s="7">
        <v>16472930</v>
      </c>
      <c r="C7426" s="8" t="s">
        <v>418</v>
      </c>
      <c r="D7426" s="6">
        <v>6000</v>
      </c>
      <c r="E7426" s="6"/>
      <c r="F7426" s="6">
        <f>E7426*0.05</f>
        <v>0</v>
      </c>
      <c r="G7426" s="6"/>
      <c r="H7426" s="5">
        <f>D7426-F7426</f>
        <v>6000</v>
      </c>
      <c r="I7426" s="6">
        <f>+I7425+G7426-H7426</f>
        <v>6010683.1419999944</v>
      </c>
      <c r="J7426" s="8" t="s">
        <v>3728</v>
      </c>
      <c r="K7426" s="2"/>
      <c r="L7426" s="2"/>
      <c r="M7426" s="41"/>
      <c r="N7426" s="40"/>
      <c r="O7426" s="39"/>
    </row>
    <row r="7427" spans="1:15" x14ac:dyDescent="0.2">
      <c r="A7427" s="9">
        <v>44676</v>
      </c>
      <c r="B7427" s="7">
        <v>16473870</v>
      </c>
      <c r="C7427" s="8" t="s">
        <v>3719</v>
      </c>
      <c r="D7427" s="6">
        <v>2150</v>
      </c>
      <c r="E7427" s="6"/>
      <c r="F7427" s="6">
        <f>E7427*0.05</f>
        <v>0</v>
      </c>
      <c r="G7427" s="6"/>
      <c r="H7427" s="5">
        <f>D7427-F7427</f>
        <v>2150</v>
      </c>
      <c r="I7427" s="6">
        <f>+I7426+G7427-H7427</f>
        <v>6008533.1419999944</v>
      </c>
      <c r="J7427" s="8" t="s">
        <v>4557</v>
      </c>
      <c r="K7427" s="2"/>
      <c r="L7427" s="2"/>
      <c r="M7427" s="41"/>
      <c r="N7427" s="40"/>
      <c r="O7427" s="39"/>
    </row>
    <row r="7428" spans="1:15" x14ac:dyDescent="0.2">
      <c r="A7428" s="9">
        <v>44676</v>
      </c>
      <c r="B7428" s="7">
        <v>16473938</v>
      </c>
      <c r="C7428" s="8" t="s">
        <v>3210</v>
      </c>
      <c r="D7428" s="6">
        <v>2750</v>
      </c>
      <c r="E7428" s="6"/>
      <c r="F7428" s="6">
        <f>E7428*0.05</f>
        <v>0</v>
      </c>
      <c r="G7428" s="6"/>
      <c r="H7428" s="5">
        <f>D7428-F7428</f>
        <v>2750</v>
      </c>
      <c r="I7428" s="6">
        <f>+I7427+G7428-H7428</f>
        <v>6005783.1419999944</v>
      </c>
      <c r="J7428" s="8" t="s">
        <v>4557</v>
      </c>
      <c r="K7428" s="2"/>
      <c r="L7428" s="2"/>
      <c r="M7428" s="41"/>
      <c r="N7428" s="40"/>
      <c r="O7428" s="39"/>
    </row>
    <row r="7429" spans="1:15" x14ac:dyDescent="0.2">
      <c r="A7429" s="9">
        <v>44676</v>
      </c>
      <c r="B7429" s="7">
        <v>16474802</v>
      </c>
      <c r="C7429" s="8" t="s">
        <v>582</v>
      </c>
      <c r="D7429" s="6">
        <v>174636</v>
      </c>
      <c r="E7429" s="6">
        <v>147996.62</v>
      </c>
      <c r="F7429" s="6">
        <v>7399.83</v>
      </c>
      <c r="G7429" s="6"/>
      <c r="H7429" s="5">
        <f>D7429-F7429</f>
        <v>167236.17000000001</v>
      </c>
      <c r="I7429" s="6">
        <f>+I7428+G7429-H7429</f>
        <v>5838546.9719999945</v>
      </c>
      <c r="J7429" s="8" t="s">
        <v>3837</v>
      </c>
      <c r="K7429" s="2"/>
      <c r="L7429" s="2"/>
      <c r="M7429" s="47" t="s">
        <v>4556</v>
      </c>
      <c r="N7429" s="22"/>
      <c r="O7429" s="21"/>
    </row>
    <row r="7430" spans="1:15" x14ac:dyDescent="0.2">
      <c r="A7430" s="9">
        <v>44676</v>
      </c>
      <c r="B7430" s="7">
        <v>16475010</v>
      </c>
      <c r="C7430" s="8" t="s">
        <v>4146</v>
      </c>
      <c r="D7430" s="6">
        <v>200000</v>
      </c>
      <c r="E7430" s="6">
        <v>200000</v>
      </c>
      <c r="F7430" s="6">
        <f>E7430*0.05</f>
        <v>10000</v>
      </c>
      <c r="G7430" s="6"/>
      <c r="H7430" s="5">
        <f>D7430-F7430</f>
        <v>190000</v>
      </c>
      <c r="I7430" s="6">
        <f>+I7429+G7430-H7430</f>
        <v>5648546.9719999945</v>
      </c>
      <c r="J7430" s="8" t="s">
        <v>1728</v>
      </c>
      <c r="K7430" s="2"/>
      <c r="L7430" s="2"/>
      <c r="M7430" s="47" t="s">
        <v>4555</v>
      </c>
      <c r="N7430" s="22"/>
      <c r="O7430" s="21"/>
    </row>
    <row r="7431" spans="1:15" x14ac:dyDescent="0.2">
      <c r="A7431" s="9">
        <v>44676</v>
      </c>
      <c r="B7431" s="7">
        <v>16475401</v>
      </c>
      <c r="C7431" s="8" t="s">
        <v>2594</v>
      </c>
      <c r="D7431" s="6">
        <v>100347.3</v>
      </c>
      <c r="E7431" s="6">
        <v>98082</v>
      </c>
      <c r="F7431" s="6">
        <v>4904.1000000000004</v>
      </c>
      <c r="G7431" s="6"/>
      <c r="H7431" s="5">
        <f>D7431-F7431</f>
        <v>95443.199999999997</v>
      </c>
      <c r="I7431" s="6">
        <f>+I7430+G7431-H7431</f>
        <v>5553103.7719999943</v>
      </c>
      <c r="J7431" s="8" t="s">
        <v>788</v>
      </c>
      <c r="K7431" s="2"/>
      <c r="L7431" s="2"/>
      <c r="M7431" s="47" t="s">
        <v>4554</v>
      </c>
      <c r="N7431" s="22"/>
      <c r="O7431" s="21"/>
    </row>
    <row r="7432" spans="1:15" x14ac:dyDescent="0.2">
      <c r="A7432" s="9">
        <v>44676</v>
      </c>
      <c r="B7432" s="7">
        <v>16475535</v>
      </c>
      <c r="C7432" s="8" t="s">
        <v>1450</v>
      </c>
      <c r="D7432" s="6">
        <v>31741.48</v>
      </c>
      <c r="E7432" s="6">
        <v>24541.15</v>
      </c>
      <c r="F7432" s="6">
        <v>1227.06</v>
      </c>
      <c r="G7432" s="6"/>
      <c r="H7432" s="5">
        <f>D7432-F7432</f>
        <v>30514.42</v>
      </c>
      <c r="I7432" s="6">
        <f>+I7431+G7432-H7432</f>
        <v>5522589.3519999944</v>
      </c>
      <c r="J7432" s="8" t="s">
        <v>4466</v>
      </c>
      <c r="K7432" s="2"/>
      <c r="L7432" s="2"/>
      <c r="M7432" s="47" t="s">
        <v>4553</v>
      </c>
      <c r="N7432" s="22"/>
      <c r="O7432" s="21"/>
    </row>
    <row r="7433" spans="1:15" x14ac:dyDescent="0.2">
      <c r="A7433" s="9">
        <v>44676</v>
      </c>
      <c r="B7433" s="7">
        <v>16475707</v>
      </c>
      <c r="C7433" s="8" t="s">
        <v>74</v>
      </c>
      <c r="D7433" s="6">
        <v>226743.5</v>
      </c>
      <c r="E7433" s="6">
        <v>222635</v>
      </c>
      <c r="F7433" s="6">
        <v>11131.75</v>
      </c>
      <c r="G7433" s="6"/>
      <c r="H7433" s="5">
        <f>D7433-F7433</f>
        <v>215611.75</v>
      </c>
      <c r="I7433" s="6">
        <f>+I7432+G7433-H7433</f>
        <v>5306977.6019999944</v>
      </c>
      <c r="J7433" s="8" t="s">
        <v>2579</v>
      </c>
      <c r="K7433" s="2"/>
      <c r="L7433" s="2"/>
      <c r="M7433" s="47" t="s">
        <v>4552</v>
      </c>
      <c r="N7433" s="22"/>
      <c r="O7433" s="21"/>
    </row>
    <row r="7434" spans="1:15" x14ac:dyDescent="0.2">
      <c r="A7434" s="9">
        <v>44676</v>
      </c>
      <c r="B7434" s="7">
        <v>16475843</v>
      </c>
      <c r="C7434" s="8" t="s">
        <v>71</v>
      </c>
      <c r="D7434" s="6">
        <v>197477.71</v>
      </c>
      <c r="E7434" s="6">
        <v>197099.76</v>
      </c>
      <c r="F7434" s="6">
        <v>9854.99</v>
      </c>
      <c r="G7434" s="6"/>
      <c r="H7434" s="5">
        <f>D7434-F7434</f>
        <v>187622.72</v>
      </c>
      <c r="I7434" s="6">
        <f>+I7433+G7434-H7434</f>
        <v>5119354.8819999946</v>
      </c>
      <c r="J7434" s="8" t="s">
        <v>4412</v>
      </c>
      <c r="K7434" s="2"/>
      <c r="L7434" s="2"/>
      <c r="M7434" s="47" t="s">
        <v>4551</v>
      </c>
      <c r="N7434" s="22"/>
      <c r="O7434" s="21"/>
    </row>
    <row r="7435" spans="1:15" x14ac:dyDescent="0.2">
      <c r="A7435" s="9">
        <v>44676</v>
      </c>
      <c r="B7435" s="7">
        <v>3580060986</v>
      </c>
      <c r="C7435" s="8" t="s">
        <v>4391</v>
      </c>
      <c r="D7435" s="6"/>
      <c r="E7435" s="6"/>
      <c r="F7435" s="6"/>
      <c r="G7435" s="6">
        <v>2000</v>
      </c>
      <c r="H7435" s="5">
        <f>D7435-F7435</f>
        <v>0</v>
      </c>
      <c r="I7435" s="6">
        <f>+I7434+G7435-H7435</f>
        <v>5121354.8819999946</v>
      </c>
      <c r="J7435" s="8" t="s">
        <v>4550</v>
      </c>
      <c r="K7435" s="2"/>
      <c r="L7435" s="2"/>
      <c r="M7435" s="52"/>
      <c r="N7435" s="40"/>
      <c r="O7435" s="39"/>
    </row>
    <row r="7436" spans="1:15" x14ac:dyDescent="0.2">
      <c r="A7436" s="9">
        <v>44676</v>
      </c>
      <c r="B7436" s="7">
        <v>16475994</v>
      </c>
      <c r="C7436" s="8" t="s">
        <v>120</v>
      </c>
      <c r="D7436" s="6">
        <v>116959.22</v>
      </c>
      <c r="E7436" s="6">
        <v>99117.95</v>
      </c>
      <c r="F7436" s="6">
        <f>E7436*5%</f>
        <v>4955.8975</v>
      </c>
      <c r="G7436" s="6"/>
      <c r="H7436" s="5">
        <f>D7436-F7436</f>
        <v>112003.32249999999</v>
      </c>
      <c r="I7436" s="6">
        <f>+I7435+G7436-H7436</f>
        <v>5009351.5594999949</v>
      </c>
      <c r="J7436" s="8" t="s">
        <v>4549</v>
      </c>
      <c r="K7436" s="2"/>
      <c r="L7436" s="2"/>
      <c r="M7436" s="47" t="s">
        <v>4548</v>
      </c>
      <c r="N7436" s="22"/>
      <c r="O7436" s="21"/>
    </row>
    <row r="7437" spans="1:15" x14ac:dyDescent="0.2">
      <c r="A7437" s="9">
        <v>44676</v>
      </c>
      <c r="B7437" s="7">
        <v>16476746</v>
      </c>
      <c r="C7437" s="8" t="s">
        <v>4547</v>
      </c>
      <c r="D7437" s="6">
        <v>38665.379999999997</v>
      </c>
      <c r="E7437" s="6">
        <v>36175</v>
      </c>
      <c r="F7437" s="6">
        <v>1808.75</v>
      </c>
      <c r="G7437" s="6"/>
      <c r="H7437" s="5">
        <f>D7437-F7437</f>
        <v>36856.629999999997</v>
      </c>
      <c r="I7437" s="6">
        <f>+I7436+G7437-H7437</f>
        <v>4972494.929499995</v>
      </c>
      <c r="J7437" s="3" t="s">
        <v>788</v>
      </c>
      <c r="K7437" s="2"/>
      <c r="L7437" s="2"/>
      <c r="M7437" s="23" t="s">
        <v>4546</v>
      </c>
      <c r="N7437" s="22"/>
      <c r="O7437" s="21"/>
    </row>
    <row r="7438" spans="1:15" x14ac:dyDescent="0.2">
      <c r="A7438" s="9">
        <v>44676</v>
      </c>
      <c r="B7438" s="7">
        <v>16476897</v>
      </c>
      <c r="C7438" s="8" t="s">
        <v>447</v>
      </c>
      <c r="D7438" s="6">
        <v>54913.67</v>
      </c>
      <c r="E7438" s="6">
        <v>49519.199999999997</v>
      </c>
      <c r="F7438" s="6">
        <v>2475.96</v>
      </c>
      <c r="G7438" s="6"/>
      <c r="H7438" s="5">
        <f>D7438-F7438</f>
        <v>52437.71</v>
      </c>
      <c r="I7438" s="6">
        <f>+I7437+G7438-H7438</f>
        <v>4920057.219499995</v>
      </c>
      <c r="J7438" s="3" t="s">
        <v>446</v>
      </c>
      <c r="K7438" s="2"/>
      <c r="L7438" s="2"/>
      <c r="M7438" s="23" t="s">
        <v>4545</v>
      </c>
      <c r="N7438" s="22"/>
      <c r="O7438" s="21"/>
    </row>
    <row r="7439" spans="1:15" x14ac:dyDescent="0.2">
      <c r="A7439" s="9">
        <v>44676</v>
      </c>
      <c r="B7439" s="7">
        <v>16476981</v>
      </c>
      <c r="C7439" s="8" t="s">
        <v>1634</v>
      </c>
      <c r="D7439" s="6">
        <v>7918</v>
      </c>
      <c r="E7439" s="6">
        <v>7918</v>
      </c>
      <c r="F7439" s="6">
        <v>395.9</v>
      </c>
      <c r="G7439" s="6"/>
      <c r="H7439" s="5">
        <f>D7439-F7439</f>
        <v>7522.1</v>
      </c>
      <c r="I7439" s="6">
        <f>+I7438+G7439-H7439</f>
        <v>4912535.1194999954</v>
      </c>
      <c r="J7439" s="3" t="s">
        <v>4544</v>
      </c>
      <c r="K7439" s="2"/>
      <c r="L7439" s="2"/>
      <c r="M7439" s="68" t="s">
        <v>4543</v>
      </c>
      <c r="N7439" s="67"/>
      <c r="O7439" s="66"/>
    </row>
    <row r="7440" spans="1:15" x14ac:dyDescent="0.2">
      <c r="A7440" s="9">
        <v>44676</v>
      </c>
      <c r="B7440" s="7">
        <v>16477048</v>
      </c>
      <c r="C7440" s="8" t="s">
        <v>4542</v>
      </c>
      <c r="D7440" s="6">
        <v>23502.45</v>
      </c>
      <c r="E7440" s="6">
        <v>21342.5</v>
      </c>
      <c r="F7440" s="6">
        <f>E7440*5%</f>
        <v>1067.125</v>
      </c>
      <c r="G7440" s="6"/>
      <c r="H7440" s="5">
        <f>D7440-F7440</f>
        <v>22435.325000000001</v>
      </c>
      <c r="I7440" s="6">
        <f>+I7439+G7440-H7440</f>
        <v>4890099.7944999952</v>
      </c>
      <c r="J7440" s="8" t="s">
        <v>2579</v>
      </c>
      <c r="K7440" s="2"/>
      <c r="L7440" s="2"/>
      <c r="M7440" s="47" t="s">
        <v>4541</v>
      </c>
      <c r="N7440" s="22"/>
      <c r="O7440" s="21"/>
    </row>
    <row r="7441" spans="1:15" x14ac:dyDescent="0.2">
      <c r="A7441" s="9">
        <v>44676</v>
      </c>
      <c r="B7441" s="7">
        <v>16477175</v>
      </c>
      <c r="C7441" s="8" t="s">
        <v>242</v>
      </c>
      <c r="D7441" s="6">
        <v>60232.84</v>
      </c>
      <c r="E7441" s="6">
        <v>59304.03</v>
      </c>
      <c r="F7441" s="6">
        <v>2965.2</v>
      </c>
      <c r="G7441" s="6"/>
      <c r="H7441" s="5">
        <f>D7441-F7441</f>
        <v>57267.64</v>
      </c>
      <c r="I7441" s="6">
        <f>+I7440+G7441-H7441</f>
        <v>4832832.1544999955</v>
      </c>
      <c r="J7441" s="8" t="s">
        <v>4540</v>
      </c>
      <c r="K7441" s="2"/>
      <c r="L7441" s="2"/>
      <c r="M7441" s="47" t="s">
        <v>4539</v>
      </c>
      <c r="N7441" s="22"/>
      <c r="O7441" s="21"/>
    </row>
    <row r="7442" spans="1:15" x14ac:dyDescent="0.2">
      <c r="A7442" s="9">
        <v>44676</v>
      </c>
      <c r="B7442" s="7">
        <v>16477309</v>
      </c>
      <c r="C7442" s="8" t="s">
        <v>2921</v>
      </c>
      <c r="D7442" s="6">
        <v>24000</v>
      </c>
      <c r="E7442" s="6">
        <v>24000</v>
      </c>
      <c r="F7442" s="6">
        <f>E7442*0.05</f>
        <v>1200</v>
      </c>
      <c r="G7442" s="6"/>
      <c r="H7442" s="5">
        <f>D7442-F7442</f>
        <v>22800</v>
      </c>
      <c r="I7442" s="6">
        <f>+I7441+G7442-H7442</f>
        <v>4810032.1544999955</v>
      </c>
      <c r="J7442" s="8" t="s">
        <v>70</v>
      </c>
      <c r="K7442" s="2"/>
      <c r="L7442" s="2"/>
      <c r="M7442" s="47" t="s">
        <v>4538</v>
      </c>
      <c r="N7442" s="22"/>
      <c r="O7442" s="21"/>
    </row>
    <row r="7443" spans="1:15" x14ac:dyDescent="0.2">
      <c r="A7443" s="9">
        <v>44676</v>
      </c>
      <c r="B7443" s="7">
        <v>16477498</v>
      </c>
      <c r="C7443" s="8" t="s">
        <v>43</v>
      </c>
      <c r="D7443" s="6">
        <v>177073.99</v>
      </c>
      <c r="E7443" s="6">
        <v>159547.97</v>
      </c>
      <c r="F7443" s="6">
        <v>7977.4</v>
      </c>
      <c r="G7443" s="6"/>
      <c r="H7443" s="5">
        <f>D7443-F7443</f>
        <v>169096.59</v>
      </c>
      <c r="I7443" s="6">
        <f>+I7442+G7443-H7443</f>
        <v>4640935.5644999957</v>
      </c>
      <c r="J7443" s="3" t="s">
        <v>3636</v>
      </c>
      <c r="K7443" s="2"/>
      <c r="L7443" s="2"/>
      <c r="M7443" s="23" t="s">
        <v>4537</v>
      </c>
      <c r="N7443" s="22"/>
      <c r="O7443" s="21"/>
    </row>
    <row r="7444" spans="1:15" x14ac:dyDescent="0.2">
      <c r="A7444" s="9">
        <v>44676</v>
      </c>
      <c r="B7444" s="7">
        <v>16477643</v>
      </c>
      <c r="C7444" s="8" t="s">
        <v>469</v>
      </c>
      <c r="D7444" s="6">
        <v>168000</v>
      </c>
      <c r="E7444" s="6">
        <v>168000</v>
      </c>
      <c r="F7444" s="6">
        <f>E7444*0.05</f>
        <v>8400</v>
      </c>
      <c r="G7444" s="6"/>
      <c r="H7444" s="5">
        <f>D7444-F7444</f>
        <v>159600</v>
      </c>
      <c r="I7444" s="6">
        <f>+I7443+G7444-H7444</f>
        <v>4481335.5644999957</v>
      </c>
      <c r="J7444" s="8" t="s">
        <v>1728</v>
      </c>
      <c r="K7444" s="2"/>
      <c r="L7444" s="2"/>
      <c r="M7444" s="47" t="s">
        <v>4536</v>
      </c>
      <c r="N7444" s="22"/>
      <c r="O7444" s="21"/>
    </row>
    <row r="7445" spans="1:15" x14ac:dyDescent="0.2">
      <c r="A7445" s="9">
        <v>44676</v>
      </c>
      <c r="B7445" s="7">
        <v>16478088</v>
      </c>
      <c r="C7445" s="8" t="s">
        <v>447</v>
      </c>
      <c r="D7445" s="6">
        <v>12700</v>
      </c>
      <c r="E7445" s="6">
        <v>10762.71</v>
      </c>
      <c r="F7445" s="6">
        <v>538.14</v>
      </c>
      <c r="G7445" s="6"/>
      <c r="H7445" s="5">
        <f>D7445-F7445</f>
        <v>12161.86</v>
      </c>
      <c r="I7445" s="6">
        <f>+I7444+G7445-H7445</f>
        <v>4469173.7044999953</v>
      </c>
      <c r="J7445" s="8" t="s">
        <v>4535</v>
      </c>
      <c r="K7445" s="2"/>
      <c r="L7445" s="2"/>
      <c r="M7445" s="47" t="s">
        <v>4534</v>
      </c>
      <c r="N7445" s="22"/>
      <c r="O7445" s="21"/>
    </row>
    <row r="7446" spans="1:15" x14ac:dyDescent="0.2">
      <c r="A7446" s="9">
        <v>44676</v>
      </c>
      <c r="B7446" s="7">
        <v>16478338</v>
      </c>
      <c r="C7446" s="8" t="s">
        <v>4233</v>
      </c>
      <c r="D7446" s="6">
        <v>100000</v>
      </c>
      <c r="E7446" s="6">
        <v>100000</v>
      </c>
      <c r="F7446" s="6">
        <f>E7446*0.05</f>
        <v>5000</v>
      </c>
      <c r="G7446" s="6"/>
      <c r="H7446" s="5">
        <f>D7446-F7446</f>
        <v>95000</v>
      </c>
      <c r="I7446" s="6">
        <f>+I7445+G7446-H7446</f>
        <v>4374173.7044999953</v>
      </c>
      <c r="J7446" s="8" t="s">
        <v>2579</v>
      </c>
      <c r="K7446" s="2"/>
      <c r="L7446" s="2"/>
      <c r="M7446" s="47" t="s">
        <v>4533</v>
      </c>
      <c r="N7446" s="22"/>
      <c r="O7446" s="21"/>
    </row>
    <row r="7447" spans="1:15" x14ac:dyDescent="0.2">
      <c r="A7447" s="9">
        <v>44677</v>
      </c>
      <c r="B7447" s="7">
        <v>3580050719</v>
      </c>
      <c r="C7447" s="8" t="s">
        <v>4391</v>
      </c>
      <c r="D7447" s="6"/>
      <c r="E7447" s="6"/>
      <c r="F7447" s="6"/>
      <c r="G7447" s="6">
        <v>600</v>
      </c>
      <c r="H7447" s="5">
        <f>D7447-F7447</f>
        <v>0</v>
      </c>
      <c r="I7447" s="6">
        <f>+I7446+G7447-H7447</f>
        <v>4374773.7044999953</v>
      </c>
      <c r="J7447" s="8" t="s">
        <v>4532</v>
      </c>
      <c r="K7447" s="2"/>
      <c r="L7447" s="2"/>
      <c r="M7447" s="52"/>
      <c r="N7447" s="40"/>
      <c r="O7447" s="39"/>
    </row>
    <row r="7448" spans="1:15" x14ac:dyDescent="0.2">
      <c r="A7448" s="9">
        <v>44678</v>
      </c>
      <c r="B7448" s="7">
        <v>3580010170</v>
      </c>
      <c r="C7448" s="8" t="s">
        <v>4391</v>
      </c>
      <c r="D7448" s="6"/>
      <c r="E7448" s="6"/>
      <c r="F7448" s="6"/>
      <c r="G7448" s="6">
        <v>7300</v>
      </c>
      <c r="H7448" s="5">
        <f>D7448-F7448</f>
        <v>0</v>
      </c>
      <c r="I7448" s="6">
        <f>+I7447+G7448-H7448</f>
        <v>4382073.7044999953</v>
      </c>
      <c r="J7448" s="8" t="s">
        <v>4531</v>
      </c>
      <c r="K7448" s="2"/>
      <c r="L7448" s="2"/>
      <c r="M7448" s="52"/>
      <c r="N7448" s="40"/>
      <c r="O7448" s="39"/>
    </row>
    <row r="7449" spans="1:15" x14ac:dyDescent="0.2">
      <c r="A7449" s="9">
        <v>44678</v>
      </c>
      <c r="B7449" s="7">
        <v>16507732</v>
      </c>
      <c r="C7449" s="8" t="s">
        <v>1265</v>
      </c>
      <c r="D7449" s="6">
        <v>58000</v>
      </c>
      <c r="E7449" s="6">
        <v>58000</v>
      </c>
      <c r="F7449" s="6">
        <f>E7449*0.05</f>
        <v>2900</v>
      </c>
      <c r="G7449" s="6"/>
      <c r="H7449" s="5">
        <f>D7449-F7449</f>
        <v>55100</v>
      </c>
      <c r="I7449" s="6">
        <f>+I7448+G7449-H7449</f>
        <v>4326973.7044999953</v>
      </c>
      <c r="J7449" s="8" t="s">
        <v>4530</v>
      </c>
      <c r="K7449" s="2"/>
      <c r="L7449" s="2"/>
      <c r="M7449" s="47" t="s">
        <v>4529</v>
      </c>
      <c r="N7449" s="22"/>
      <c r="O7449" s="21"/>
    </row>
    <row r="7450" spans="1:15" x14ac:dyDescent="0.2">
      <c r="A7450" s="9">
        <v>44678</v>
      </c>
      <c r="B7450" s="7">
        <v>16507796</v>
      </c>
      <c r="C7450" s="8" t="s">
        <v>2224</v>
      </c>
      <c r="D7450" s="6">
        <v>52500</v>
      </c>
      <c r="E7450" s="6">
        <v>52500</v>
      </c>
      <c r="F7450" s="6">
        <f>E7450*0.05</f>
        <v>2625</v>
      </c>
      <c r="G7450" s="6"/>
      <c r="H7450" s="5">
        <f>D7450-F7450</f>
        <v>49875</v>
      </c>
      <c r="I7450" s="6">
        <f>+I7449+G7450-H7450</f>
        <v>4277098.7044999953</v>
      </c>
      <c r="J7450" s="8" t="s">
        <v>3611</v>
      </c>
      <c r="K7450" s="2"/>
      <c r="L7450" s="2"/>
      <c r="M7450" s="47" t="s">
        <v>4528</v>
      </c>
      <c r="N7450" s="22"/>
      <c r="O7450" s="21"/>
    </row>
    <row r="7451" spans="1:15" x14ac:dyDescent="0.2">
      <c r="A7451" s="9">
        <v>44678</v>
      </c>
      <c r="B7451" s="7">
        <v>16507859</v>
      </c>
      <c r="C7451" s="8" t="s">
        <v>4527</v>
      </c>
      <c r="D7451" s="6">
        <v>97160</v>
      </c>
      <c r="E7451" s="6">
        <v>82338.98</v>
      </c>
      <c r="F7451" s="6">
        <v>4116.95</v>
      </c>
      <c r="G7451" s="6"/>
      <c r="H7451" s="5">
        <f>D7451-F7451</f>
        <v>93043.05</v>
      </c>
      <c r="I7451" s="6">
        <f>+I7450+G7451-H7451</f>
        <v>4184055.6544999955</v>
      </c>
      <c r="J7451" s="8" t="s">
        <v>3770</v>
      </c>
      <c r="K7451" s="2"/>
      <c r="L7451" s="2"/>
      <c r="M7451" s="47" t="s">
        <v>4526</v>
      </c>
      <c r="N7451" s="57"/>
      <c r="O7451" s="56"/>
    </row>
    <row r="7452" spans="1:15" x14ac:dyDescent="0.2">
      <c r="A7452" s="9">
        <v>44678</v>
      </c>
      <c r="B7452" s="7">
        <v>16507970</v>
      </c>
      <c r="C7452" s="8" t="s">
        <v>1968</v>
      </c>
      <c r="D7452" s="6">
        <v>2816.67</v>
      </c>
      <c r="E7452" s="6">
        <v>2387.0100000000002</v>
      </c>
      <c r="F7452" s="6">
        <v>119.35</v>
      </c>
      <c r="G7452" s="6"/>
      <c r="H7452" s="5">
        <f>D7452-F7452</f>
        <v>2697.32</v>
      </c>
      <c r="I7452" s="6">
        <f>+I7451+G7452-H7452</f>
        <v>4181358.3344999957</v>
      </c>
      <c r="J7452" s="8" t="s">
        <v>3167</v>
      </c>
      <c r="K7452" s="2"/>
      <c r="L7452" s="2"/>
      <c r="M7452" s="47" t="s">
        <v>4525</v>
      </c>
      <c r="N7452" s="22"/>
      <c r="O7452" s="21"/>
    </row>
    <row r="7453" spans="1:15" x14ac:dyDescent="0.2">
      <c r="A7453" s="9">
        <v>44678</v>
      </c>
      <c r="B7453" s="7">
        <v>16508056</v>
      </c>
      <c r="C7453" s="8" t="s">
        <v>1524</v>
      </c>
      <c r="D7453" s="6">
        <v>11835</v>
      </c>
      <c r="E7453" s="6">
        <v>10029.67</v>
      </c>
      <c r="F7453" s="6">
        <v>501.48</v>
      </c>
      <c r="G7453" s="6"/>
      <c r="H7453" s="5">
        <f>D7453-F7453</f>
        <v>11333.52</v>
      </c>
      <c r="I7453" s="6">
        <f>+I7452+G7453-H7453</f>
        <v>4170024.8144999957</v>
      </c>
      <c r="J7453" s="8" t="s">
        <v>4524</v>
      </c>
      <c r="K7453" s="2"/>
      <c r="L7453" s="2"/>
      <c r="M7453" s="47" t="s">
        <v>4523</v>
      </c>
      <c r="N7453" s="22"/>
      <c r="O7453" s="21"/>
    </row>
    <row r="7454" spans="1:15" x14ac:dyDescent="0.2">
      <c r="A7454" s="9">
        <v>44678</v>
      </c>
      <c r="B7454" s="7">
        <v>16508217</v>
      </c>
      <c r="C7454" s="8" t="s">
        <v>4417</v>
      </c>
      <c r="D7454" s="6">
        <v>186049.39</v>
      </c>
      <c r="E7454" s="6">
        <v>186049.39</v>
      </c>
      <c r="F7454" s="6">
        <v>9302.4699999999993</v>
      </c>
      <c r="G7454" s="6"/>
      <c r="H7454" s="5">
        <f>D7454-F7454</f>
        <v>176746.92</v>
      </c>
      <c r="I7454" s="6">
        <f>+I7453+G7454-H7454</f>
        <v>3993277.8944999957</v>
      </c>
      <c r="J7454" s="8" t="s">
        <v>1728</v>
      </c>
      <c r="K7454" s="2"/>
      <c r="L7454" s="2"/>
      <c r="M7454" s="47" t="s">
        <v>4522</v>
      </c>
      <c r="N7454" s="22"/>
      <c r="O7454" s="21"/>
    </row>
    <row r="7455" spans="1:15" x14ac:dyDescent="0.2">
      <c r="A7455" s="9">
        <v>44678</v>
      </c>
      <c r="B7455" s="7">
        <v>16508535</v>
      </c>
      <c r="C7455" s="8" t="s">
        <v>4521</v>
      </c>
      <c r="D7455" s="6">
        <v>53159</v>
      </c>
      <c r="E7455" s="6">
        <v>45050</v>
      </c>
      <c r="F7455" s="6">
        <v>2252.5</v>
      </c>
      <c r="G7455" s="6"/>
      <c r="H7455" s="5">
        <f>D7455-F7455</f>
        <v>50906.5</v>
      </c>
      <c r="I7455" s="6">
        <f>+I7454+G7455-H7455</f>
        <v>3942371.3944999957</v>
      </c>
      <c r="J7455" s="8" t="s">
        <v>4520</v>
      </c>
      <c r="K7455" s="2"/>
      <c r="L7455" s="2"/>
      <c r="M7455" s="47" t="s">
        <v>4519</v>
      </c>
      <c r="N7455" s="22"/>
      <c r="O7455" s="21"/>
    </row>
    <row r="7456" spans="1:15" x14ac:dyDescent="0.2">
      <c r="A7456" s="9">
        <v>44678</v>
      </c>
      <c r="B7456" s="7">
        <v>16514045</v>
      </c>
      <c r="C7456" s="8" t="s">
        <v>3375</v>
      </c>
      <c r="D7456" s="6">
        <v>207000</v>
      </c>
      <c r="E7456" s="6">
        <v>207000</v>
      </c>
      <c r="F7456" s="6">
        <v>10350</v>
      </c>
      <c r="G7456" s="6"/>
      <c r="H7456" s="5">
        <f>D7456-F7456</f>
        <v>196650</v>
      </c>
      <c r="I7456" s="6">
        <f>+I7455+G7456-H7456</f>
        <v>3745721.3944999957</v>
      </c>
      <c r="J7456" s="8" t="s">
        <v>1728</v>
      </c>
      <c r="K7456" s="2"/>
      <c r="L7456" s="2"/>
      <c r="M7456" s="47" t="s">
        <v>4518</v>
      </c>
      <c r="N7456" s="22"/>
      <c r="O7456" s="21"/>
    </row>
    <row r="7457" spans="1:15" x14ac:dyDescent="0.2">
      <c r="A7457" s="9">
        <v>44678</v>
      </c>
      <c r="B7457" s="7">
        <v>10240</v>
      </c>
      <c r="C7457" s="8" t="s">
        <v>126</v>
      </c>
      <c r="D7457" s="6">
        <v>14975</v>
      </c>
      <c r="E7457" s="6">
        <v>14975</v>
      </c>
      <c r="F7457" s="6">
        <v>748.75</v>
      </c>
      <c r="G7457" s="6"/>
      <c r="H7457" s="5">
        <f>D7457-F7457</f>
        <v>14226.25</v>
      </c>
      <c r="I7457" s="6">
        <f>+I7456+G7457-H7457</f>
        <v>3731495.1444999957</v>
      </c>
      <c r="J7457" s="8" t="s">
        <v>3676</v>
      </c>
      <c r="K7457" s="2"/>
      <c r="L7457" s="2"/>
      <c r="M7457" s="47" t="s">
        <v>4517</v>
      </c>
      <c r="N7457" s="57"/>
      <c r="O7457" s="56"/>
    </row>
    <row r="7458" spans="1:15" x14ac:dyDescent="0.2">
      <c r="A7458" s="9">
        <v>44679</v>
      </c>
      <c r="B7458" s="7">
        <v>16528444</v>
      </c>
      <c r="C7458" s="8" t="s">
        <v>4516</v>
      </c>
      <c r="D7458" s="6">
        <v>19900</v>
      </c>
      <c r="E7458" s="6"/>
      <c r="F7458" s="6">
        <f>E7458*0.05</f>
        <v>0</v>
      </c>
      <c r="G7458" s="6"/>
      <c r="H7458" s="5">
        <f>D7458-F7458</f>
        <v>19900</v>
      </c>
      <c r="I7458" s="6">
        <f>+I7457+G7458-H7458</f>
        <v>3711595.1444999957</v>
      </c>
      <c r="J7458" s="8" t="s">
        <v>4515</v>
      </c>
      <c r="K7458" s="2"/>
      <c r="L7458" s="2"/>
      <c r="M7458" s="23"/>
      <c r="N7458" s="22"/>
      <c r="O7458" s="21"/>
    </row>
    <row r="7459" spans="1:15" x14ac:dyDescent="0.2">
      <c r="A7459" s="9">
        <v>44679</v>
      </c>
      <c r="B7459" s="7">
        <v>16528512</v>
      </c>
      <c r="C7459" s="8" t="s">
        <v>4400</v>
      </c>
      <c r="D7459" s="6">
        <v>19000</v>
      </c>
      <c r="E7459" s="6"/>
      <c r="F7459" s="6">
        <f>E7459*0.05</f>
        <v>0</v>
      </c>
      <c r="G7459" s="6"/>
      <c r="H7459" s="5">
        <f>D7459-F7459</f>
        <v>19000</v>
      </c>
      <c r="I7459" s="6">
        <f>+I7458+G7459-H7459</f>
        <v>3692595.1444999957</v>
      </c>
      <c r="J7459" s="8" t="s">
        <v>4399</v>
      </c>
      <c r="K7459" s="2"/>
      <c r="L7459" s="2"/>
      <c r="M7459" s="23"/>
      <c r="N7459" s="22"/>
      <c r="O7459" s="21"/>
    </row>
    <row r="7460" spans="1:15" x14ac:dyDescent="0.2">
      <c r="A7460" s="9">
        <v>44679</v>
      </c>
      <c r="B7460" s="7">
        <v>16528555</v>
      </c>
      <c r="C7460" s="8" t="s">
        <v>4135</v>
      </c>
      <c r="D7460" s="6">
        <v>19500</v>
      </c>
      <c r="E7460" s="6"/>
      <c r="F7460" s="6">
        <f>E7460*0.05</f>
        <v>0</v>
      </c>
      <c r="G7460" s="6"/>
      <c r="H7460" s="5">
        <f>D7460-F7460</f>
        <v>19500</v>
      </c>
      <c r="I7460" s="6">
        <f>+I7459+G7460-H7460</f>
        <v>3673095.1444999957</v>
      </c>
      <c r="J7460" s="8" t="s">
        <v>4401</v>
      </c>
      <c r="K7460" s="2"/>
      <c r="L7460" s="2"/>
      <c r="M7460" s="23"/>
      <c r="N7460" s="22"/>
      <c r="O7460" s="21"/>
    </row>
    <row r="7461" spans="1:15" x14ac:dyDescent="0.2">
      <c r="A7461" s="9">
        <v>44679</v>
      </c>
      <c r="B7461" s="7">
        <v>3580030186</v>
      </c>
      <c r="C7461" s="8" t="s">
        <v>4391</v>
      </c>
      <c r="D7461" s="6"/>
      <c r="E7461" s="6"/>
      <c r="F7461" s="6"/>
      <c r="G7461" s="6">
        <v>14700</v>
      </c>
      <c r="H7461" s="5"/>
      <c r="I7461" s="6">
        <f>+I7460+G7461-H7461</f>
        <v>3687795.1444999957</v>
      </c>
      <c r="J7461" s="8" t="s">
        <v>4514</v>
      </c>
      <c r="K7461" s="2"/>
      <c r="L7461" s="2"/>
      <c r="M7461" s="41"/>
      <c r="N7461" s="40"/>
      <c r="O7461" s="39"/>
    </row>
    <row r="7462" spans="1:15" x14ac:dyDescent="0.2">
      <c r="A7462" s="9">
        <v>44679</v>
      </c>
      <c r="B7462" s="7">
        <v>4524000009</v>
      </c>
      <c r="C7462" s="8" t="s">
        <v>4030</v>
      </c>
      <c r="D7462" s="6">
        <v>102654</v>
      </c>
      <c r="E7462" s="6"/>
      <c r="F7462" s="6">
        <f>E7462*0.05</f>
        <v>0</v>
      </c>
      <c r="G7462" s="6"/>
      <c r="H7462" s="5">
        <f>D7462-F7462</f>
        <v>102654</v>
      </c>
      <c r="I7462" s="6">
        <f>+I7461+G7462-H7462</f>
        <v>3585141.1444999957</v>
      </c>
      <c r="J7462" s="8" t="s">
        <v>4513</v>
      </c>
      <c r="K7462" s="2"/>
      <c r="L7462" s="2"/>
      <c r="M7462" s="23"/>
      <c r="N7462" s="22"/>
      <c r="O7462" s="21"/>
    </row>
    <row r="7463" spans="1:15" x14ac:dyDescent="0.2">
      <c r="A7463" s="9">
        <v>44680</v>
      </c>
      <c r="B7463" s="7">
        <v>3580080163</v>
      </c>
      <c r="C7463" s="8" t="s">
        <v>4391</v>
      </c>
      <c r="D7463" s="6"/>
      <c r="E7463" s="6"/>
      <c r="F7463" s="6">
        <f>E7463*0.05</f>
        <v>0</v>
      </c>
      <c r="G7463" s="6">
        <v>4550</v>
      </c>
      <c r="H7463" s="5">
        <f>D7463-F7463</f>
        <v>0</v>
      </c>
      <c r="I7463" s="6">
        <f>+I7462+G7463-H7463</f>
        <v>3589691.1444999957</v>
      </c>
      <c r="J7463" s="8" t="s">
        <v>4512</v>
      </c>
      <c r="K7463" s="2"/>
      <c r="L7463" s="2"/>
      <c r="M7463" s="23"/>
      <c r="N7463" s="22"/>
      <c r="O7463" s="21"/>
    </row>
    <row r="7464" spans="1:15" x14ac:dyDescent="0.2">
      <c r="A7464" s="9">
        <v>44680</v>
      </c>
      <c r="B7464" s="7">
        <v>3580080282</v>
      </c>
      <c r="C7464" s="8" t="s">
        <v>4391</v>
      </c>
      <c r="D7464" s="6"/>
      <c r="E7464" s="6"/>
      <c r="F7464" s="6">
        <f>E7464*0.05</f>
        <v>0</v>
      </c>
      <c r="G7464" s="6">
        <v>1400</v>
      </c>
      <c r="H7464" s="5">
        <f>D7464-F7464</f>
        <v>0</v>
      </c>
      <c r="I7464" s="6">
        <f>+I7463+G7464-H7464</f>
        <v>3591091.1444999957</v>
      </c>
      <c r="J7464" s="8" t="s">
        <v>4511</v>
      </c>
      <c r="K7464" s="2"/>
      <c r="L7464" s="2"/>
      <c r="M7464" s="23"/>
      <c r="N7464" s="22"/>
      <c r="O7464" s="21"/>
    </row>
    <row r="7465" spans="1:15" x14ac:dyDescent="0.2">
      <c r="A7465" s="9">
        <v>44680</v>
      </c>
      <c r="B7465" s="7">
        <v>3580080285</v>
      </c>
      <c r="C7465" s="8" t="s">
        <v>1468</v>
      </c>
      <c r="D7465" s="6"/>
      <c r="E7465" s="6"/>
      <c r="F7465" s="6">
        <f>E7465*0.05</f>
        <v>0</v>
      </c>
      <c r="G7465" s="6">
        <v>33071.11</v>
      </c>
      <c r="H7465" s="5">
        <f>D7465-F7465</f>
        <v>0</v>
      </c>
      <c r="I7465" s="6">
        <f>+I7464+G7465-H7465</f>
        <v>3624162.2544999956</v>
      </c>
      <c r="J7465" s="3" t="s">
        <v>4510</v>
      </c>
      <c r="K7465" s="2"/>
      <c r="L7465" s="2"/>
      <c r="M7465" s="23"/>
      <c r="N7465" s="22"/>
      <c r="O7465" s="21"/>
    </row>
    <row r="7466" spans="1:15" x14ac:dyDescent="0.2">
      <c r="A7466" s="9">
        <v>44680</v>
      </c>
      <c r="B7466" s="7">
        <v>45240000007</v>
      </c>
      <c r="C7466" s="8" t="s">
        <v>3253</v>
      </c>
      <c r="D7466" s="6">
        <v>22350</v>
      </c>
      <c r="E7466" s="6"/>
      <c r="F7466" s="6">
        <f>E7466*0.05</f>
        <v>0</v>
      </c>
      <c r="G7466" s="6"/>
      <c r="H7466" s="5">
        <f>D7466-F7466</f>
        <v>22350</v>
      </c>
      <c r="I7466" s="6">
        <f>+I7465+G7466-H7466</f>
        <v>3601812.2544999956</v>
      </c>
      <c r="J7466" s="3" t="s">
        <v>4509</v>
      </c>
      <c r="K7466" s="2"/>
      <c r="L7466" s="2"/>
      <c r="M7466" s="23"/>
      <c r="N7466" s="22"/>
      <c r="O7466" s="21"/>
    </row>
    <row r="7467" spans="1:15" x14ac:dyDescent="0.2">
      <c r="A7467" s="9"/>
      <c r="B7467" s="7"/>
      <c r="C7467" s="8" t="s">
        <v>20</v>
      </c>
      <c r="D7467" s="6">
        <v>4656.12</v>
      </c>
      <c r="E7467" s="6"/>
      <c r="F7467" s="6">
        <f>E7467*0.05</f>
        <v>0</v>
      </c>
      <c r="G7467" s="6"/>
      <c r="H7467" s="5">
        <f>D7467-F7467</f>
        <v>4656.12</v>
      </c>
      <c r="I7467" s="6">
        <f>+I7466+G7467-H7467</f>
        <v>3597156.1344999955</v>
      </c>
      <c r="J7467" s="8" t="s">
        <v>4508</v>
      </c>
      <c r="K7467" s="2"/>
      <c r="L7467" s="2"/>
      <c r="M7467" s="23"/>
      <c r="N7467" s="22"/>
      <c r="O7467" s="21"/>
    </row>
    <row r="7468" spans="1:15" x14ac:dyDescent="0.2">
      <c r="A7468" s="9"/>
      <c r="B7468" s="7"/>
      <c r="C7468" s="38" t="s">
        <v>4507</v>
      </c>
      <c r="D7468" s="6"/>
      <c r="E7468" s="6"/>
      <c r="F7468" s="6">
        <f>E7468*0.05</f>
        <v>0</v>
      </c>
      <c r="G7468" s="6"/>
      <c r="H7468" s="5">
        <f>D7468-F7468</f>
        <v>0</v>
      </c>
      <c r="I7468" s="13">
        <f>+I7467+G7468-H7468</f>
        <v>3597156.1344999955</v>
      </c>
      <c r="J7468" s="3"/>
      <c r="K7468" s="2"/>
      <c r="L7468" s="2"/>
      <c r="M7468" s="23"/>
      <c r="N7468" s="22"/>
      <c r="O7468" s="21"/>
    </row>
    <row r="7469" spans="1:15" x14ac:dyDescent="0.2">
      <c r="A7469" s="9">
        <v>44684</v>
      </c>
      <c r="B7469" s="7">
        <v>3580021276</v>
      </c>
      <c r="C7469" s="8" t="s">
        <v>4391</v>
      </c>
      <c r="D7469" s="6"/>
      <c r="E7469" s="6"/>
      <c r="F7469" s="6">
        <f>E7469*0.05</f>
        <v>0</v>
      </c>
      <c r="G7469" s="6">
        <v>6850</v>
      </c>
      <c r="H7469" s="5">
        <f>D7469-F7469</f>
        <v>0</v>
      </c>
      <c r="I7469" s="4">
        <f>+I7468+G7469-H7469</f>
        <v>3604006.1344999955</v>
      </c>
      <c r="J7469" s="8" t="s">
        <v>4506</v>
      </c>
      <c r="K7469" s="2"/>
      <c r="L7469" s="2"/>
      <c r="M7469" s="23"/>
      <c r="N7469" s="22"/>
      <c r="O7469" s="21"/>
    </row>
    <row r="7470" spans="1:15" x14ac:dyDescent="0.2">
      <c r="A7470" s="9">
        <v>44685</v>
      </c>
      <c r="B7470" s="7">
        <v>3580010079</v>
      </c>
      <c r="C7470" s="8" t="s">
        <v>4391</v>
      </c>
      <c r="D7470" s="6"/>
      <c r="E7470" s="6"/>
      <c r="F7470" s="6">
        <f>E7470*0.05</f>
        <v>0</v>
      </c>
      <c r="G7470" s="6">
        <v>1350</v>
      </c>
      <c r="H7470" s="5">
        <f>D7470-F7470</f>
        <v>0</v>
      </c>
      <c r="I7470" s="4">
        <f>+I7469+G7470-H7470</f>
        <v>3605356.1344999955</v>
      </c>
      <c r="J7470" s="8" t="s">
        <v>4505</v>
      </c>
      <c r="K7470" s="2"/>
      <c r="L7470" s="2"/>
      <c r="M7470" s="23"/>
      <c r="N7470" s="22"/>
      <c r="O7470" s="21"/>
    </row>
    <row r="7471" spans="1:15" x14ac:dyDescent="0.2">
      <c r="A7471" s="9">
        <v>44686</v>
      </c>
      <c r="B7471" s="7">
        <v>10241</v>
      </c>
      <c r="C7471" s="8" t="s">
        <v>4504</v>
      </c>
      <c r="D7471" s="6">
        <v>1700</v>
      </c>
      <c r="E7471" s="6"/>
      <c r="F7471" s="6"/>
      <c r="G7471" s="6"/>
      <c r="H7471" s="31">
        <f>D7471-F7471</f>
        <v>1700</v>
      </c>
      <c r="I7471" s="4">
        <f>+I7470+G7471-H7471</f>
        <v>3603656.1344999955</v>
      </c>
      <c r="J7471" s="8" t="s">
        <v>4502</v>
      </c>
      <c r="K7471" s="2"/>
      <c r="L7471" s="2"/>
      <c r="M7471" s="41"/>
      <c r="N7471" s="40"/>
      <c r="O7471" s="39"/>
    </row>
    <row r="7472" spans="1:15" x14ac:dyDescent="0.2">
      <c r="A7472" s="9">
        <v>44686</v>
      </c>
      <c r="B7472" s="7">
        <v>10242</v>
      </c>
      <c r="C7472" s="8" t="s">
        <v>4503</v>
      </c>
      <c r="D7472" s="6">
        <v>1700</v>
      </c>
      <c r="E7472" s="6"/>
      <c r="F7472" s="6"/>
      <c r="G7472" s="6"/>
      <c r="H7472" s="31">
        <f>D7472-F7472</f>
        <v>1700</v>
      </c>
      <c r="I7472" s="4">
        <f>+I7471+G7472-H7472</f>
        <v>3601956.1344999955</v>
      </c>
      <c r="J7472" s="8" t="s">
        <v>4502</v>
      </c>
      <c r="K7472" s="2"/>
      <c r="L7472" s="2"/>
      <c r="M7472" s="41"/>
      <c r="N7472" s="40"/>
      <c r="O7472" s="39"/>
    </row>
    <row r="7473" spans="1:15" x14ac:dyDescent="0.2">
      <c r="A7473" s="9">
        <v>44686</v>
      </c>
      <c r="B7473" s="7">
        <v>3580050220</v>
      </c>
      <c r="C7473" s="8" t="s">
        <v>4391</v>
      </c>
      <c r="D7473" s="6"/>
      <c r="E7473" s="6"/>
      <c r="F7473" s="6">
        <f>E7473*0.05</f>
        <v>0</v>
      </c>
      <c r="G7473" s="6">
        <v>3700</v>
      </c>
      <c r="H7473" s="5">
        <f>D7473-F7473</f>
        <v>0</v>
      </c>
      <c r="I7473" s="4">
        <f>+I7472+G7473-H7473</f>
        <v>3605656.1344999955</v>
      </c>
      <c r="J7473" s="8" t="s">
        <v>4501</v>
      </c>
      <c r="K7473" s="2"/>
      <c r="L7473" s="2"/>
      <c r="M7473" s="23"/>
      <c r="N7473" s="22"/>
      <c r="O7473" s="21"/>
    </row>
    <row r="7474" spans="1:15" x14ac:dyDescent="0.2">
      <c r="A7474" s="9">
        <v>44686</v>
      </c>
      <c r="B7474" s="7">
        <v>16676586</v>
      </c>
      <c r="C7474" s="8" t="s">
        <v>4406</v>
      </c>
      <c r="D7474" s="6">
        <v>8400</v>
      </c>
      <c r="E7474" s="6"/>
      <c r="F7474" s="6">
        <f>E7474*0.05</f>
        <v>0</v>
      </c>
      <c r="G7474" s="6"/>
      <c r="H7474" s="5">
        <f>D7474-F7474</f>
        <v>8400</v>
      </c>
      <c r="I7474" s="4">
        <f>+I7473+G7474-H7474</f>
        <v>3597256.1344999955</v>
      </c>
      <c r="J7474" s="3" t="s">
        <v>4405</v>
      </c>
      <c r="K7474" s="2"/>
      <c r="L7474" s="2"/>
      <c r="M7474" s="23"/>
      <c r="N7474" s="22"/>
      <c r="O7474" s="21"/>
    </row>
    <row r="7475" spans="1:15" x14ac:dyDescent="0.2">
      <c r="A7475" s="9">
        <v>44686</v>
      </c>
      <c r="B7475" s="7">
        <v>16683514</v>
      </c>
      <c r="C7475" s="8" t="s">
        <v>418</v>
      </c>
      <c r="D7475" s="6">
        <v>6000</v>
      </c>
      <c r="E7475" s="6"/>
      <c r="F7475" s="6">
        <f>E7475*0.05</f>
        <v>0</v>
      </c>
      <c r="G7475" s="6"/>
      <c r="H7475" s="5">
        <f>D7475-F7475</f>
        <v>6000</v>
      </c>
      <c r="I7475" s="4">
        <f>+I7474+G7475-H7475</f>
        <v>3591256.1344999955</v>
      </c>
      <c r="J7475" s="3" t="s">
        <v>3728</v>
      </c>
      <c r="K7475" s="2"/>
      <c r="L7475" s="2"/>
      <c r="M7475" s="23"/>
      <c r="N7475" s="22"/>
      <c r="O7475" s="21"/>
    </row>
    <row r="7476" spans="1:15" x14ac:dyDescent="0.2">
      <c r="A7476" s="9">
        <v>44687</v>
      </c>
      <c r="B7476" s="7">
        <v>3580050139</v>
      </c>
      <c r="C7476" s="8" t="s">
        <v>4391</v>
      </c>
      <c r="D7476" s="6"/>
      <c r="E7476" s="6"/>
      <c r="F7476" s="6">
        <f>E7476*0.05</f>
        <v>0</v>
      </c>
      <c r="G7476" s="6">
        <v>4450</v>
      </c>
      <c r="H7476" s="5">
        <f>D7476-F7476</f>
        <v>0</v>
      </c>
      <c r="I7476" s="4">
        <f>+I7475+G7476-H7476</f>
        <v>3595706.1344999955</v>
      </c>
      <c r="J7476" s="8" t="s">
        <v>4500</v>
      </c>
      <c r="K7476" s="2"/>
      <c r="L7476" s="2"/>
      <c r="M7476" s="23"/>
      <c r="N7476" s="22"/>
      <c r="O7476" s="21"/>
    </row>
    <row r="7477" spans="1:15" x14ac:dyDescent="0.2">
      <c r="A7477" s="9">
        <v>44691</v>
      </c>
      <c r="B7477" s="7">
        <v>3580010152</v>
      </c>
      <c r="C7477" s="8" t="s">
        <v>4391</v>
      </c>
      <c r="D7477" s="6"/>
      <c r="E7477" s="6"/>
      <c r="F7477" s="6">
        <f>E7477*0.05</f>
        <v>0</v>
      </c>
      <c r="G7477" s="6">
        <v>800</v>
      </c>
      <c r="H7477" s="5">
        <f>D7477-F7477</f>
        <v>0</v>
      </c>
      <c r="I7477" s="4">
        <f>+I7476+G7477-H7477</f>
        <v>3596506.1344999955</v>
      </c>
      <c r="J7477" s="8" t="s">
        <v>4499</v>
      </c>
      <c r="K7477" s="2"/>
      <c r="L7477" s="2"/>
      <c r="M7477" s="23"/>
      <c r="N7477" s="22"/>
      <c r="O7477" s="21"/>
    </row>
    <row r="7478" spans="1:15" x14ac:dyDescent="0.2">
      <c r="A7478" s="9">
        <v>44691</v>
      </c>
      <c r="B7478" s="7">
        <v>16756887</v>
      </c>
      <c r="C7478" s="8" t="s">
        <v>2447</v>
      </c>
      <c r="D7478" s="6">
        <v>1925</v>
      </c>
      <c r="E7478" s="6">
        <v>1925</v>
      </c>
      <c r="F7478" s="6">
        <v>96.25</v>
      </c>
      <c r="G7478" s="6"/>
      <c r="H7478" s="5">
        <f>D7478-F7478</f>
        <v>1828.75</v>
      </c>
      <c r="I7478" s="4">
        <f>+I7477+G7478-H7478</f>
        <v>3594677.3844999955</v>
      </c>
      <c r="J7478" s="3" t="s">
        <v>4498</v>
      </c>
      <c r="K7478" s="2"/>
      <c r="L7478" s="2"/>
      <c r="M7478" s="23"/>
      <c r="N7478" s="22"/>
      <c r="O7478" s="21"/>
    </row>
    <row r="7479" spans="1:15" x14ac:dyDescent="0.2">
      <c r="A7479" s="9">
        <v>44692</v>
      </c>
      <c r="B7479" s="7">
        <v>3580040015</v>
      </c>
      <c r="C7479" s="8" t="s">
        <v>746</v>
      </c>
      <c r="D7479" s="6"/>
      <c r="E7479" s="6"/>
      <c r="F7479" s="6">
        <f>E7479*0.05</f>
        <v>0</v>
      </c>
      <c r="G7479" s="6">
        <v>16153.56</v>
      </c>
      <c r="H7479" s="5">
        <f>D7479-F7479</f>
        <v>0</v>
      </c>
      <c r="I7479" s="4">
        <f>+I7478+G7479-H7479</f>
        <v>3610830.9444999956</v>
      </c>
      <c r="J7479" s="3" t="s">
        <v>4497</v>
      </c>
      <c r="K7479" s="2"/>
      <c r="L7479" s="2"/>
      <c r="M7479" s="23"/>
      <c r="N7479" s="22"/>
      <c r="O7479" s="21"/>
    </row>
    <row r="7480" spans="1:15" x14ac:dyDescent="0.2">
      <c r="A7480" s="9">
        <v>44692</v>
      </c>
      <c r="B7480" s="7">
        <v>3580040018</v>
      </c>
      <c r="C7480" s="8" t="s">
        <v>4391</v>
      </c>
      <c r="D7480" s="6"/>
      <c r="E7480" s="6"/>
      <c r="F7480" s="6">
        <f>E7480*0.05</f>
        <v>0</v>
      </c>
      <c r="G7480" s="6">
        <v>1800</v>
      </c>
      <c r="H7480" s="5">
        <f>D7480-F7480</f>
        <v>0</v>
      </c>
      <c r="I7480" s="4">
        <f>+I7479+G7480-H7480</f>
        <v>3612630.9444999956</v>
      </c>
      <c r="J7480" s="8" t="s">
        <v>4496</v>
      </c>
      <c r="K7480" s="2"/>
      <c r="L7480" s="2"/>
      <c r="M7480" s="23"/>
      <c r="N7480" s="22"/>
      <c r="O7480" s="21"/>
    </row>
    <row r="7481" spans="1:15" x14ac:dyDescent="0.2">
      <c r="A7481" s="9">
        <v>44692</v>
      </c>
      <c r="B7481" s="7">
        <v>16768186</v>
      </c>
      <c r="C7481" s="8" t="s">
        <v>2447</v>
      </c>
      <c r="D7481" s="6">
        <v>121512.75</v>
      </c>
      <c r="E7481" s="6">
        <v>115430.13</v>
      </c>
      <c r="F7481" s="6">
        <v>5771.51</v>
      </c>
      <c r="G7481" s="6"/>
      <c r="H7481" s="5">
        <f>D7481-F7481</f>
        <v>115741.24</v>
      </c>
      <c r="I7481" s="4">
        <f>+I7480+G7481-H7481</f>
        <v>3496889.7044999953</v>
      </c>
      <c r="J7481" s="3" t="s">
        <v>3999</v>
      </c>
      <c r="K7481" s="2"/>
      <c r="L7481" s="2"/>
      <c r="M7481" s="23"/>
      <c r="N7481" s="22"/>
      <c r="O7481" s="21"/>
    </row>
    <row r="7482" spans="1:15" x14ac:dyDescent="0.2">
      <c r="A7482" s="9">
        <v>44692</v>
      </c>
      <c r="B7482" s="7">
        <v>16768304</v>
      </c>
      <c r="C7482" s="8" t="s">
        <v>2447</v>
      </c>
      <c r="D7482" s="6">
        <v>48915</v>
      </c>
      <c r="E7482" s="6">
        <v>41453.4</v>
      </c>
      <c r="F7482" s="6">
        <v>2072.67</v>
      </c>
      <c r="G7482" s="6"/>
      <c r="H7482" s="5">
        <f>D7482-F7482</f>
        <v>46842.33</v>
      </c>
      <c r="I7482" s="4">
        <f>+I7481+G7482-H7482</f>
        <v>3450047.3744999953</v>
      </c>
      <c r="J7482" s="3" t="s">
        <v>4291</v>
      </c>
      <c r="K7482" s="2"/>
      <c r="L7482" s="2"/>
      <c r="M7482" s="23"/>
      <c r="N7482" s="22"/>
      <c r="O7482" s="21"/>
    </row>
    <row r="7483" spans="1:15" x14ac:dyDescent="0.2">
      <c r="A7483" s="9">
        <v>44692</v>
      </c>
      <c r="B7483" s="7">
        <v>16772782</v>
      </c>
      <c r="C7483" s="8" t="s">
        <v>2447</v>
      </c>
      <c r="D7483" s="6">
        <v>18620</v>
      </c>
      <c r="E7483" s="6">
        <v>18620</v>
      </c>
      <c r="F7483" s="6">
        <f>E7483*0.05</f>
        <v>931</v>
      </c>
      <c r="G7483" s="6"/>
      <c r="H7483" s="5">
        <f>D7483-F7483</f>
        <v>17689</v>
      </c>
      <c r="I7483" s="4">
        <f>+I7482+G7483-H7483</f>
        <v>3432358.3744999953</v>
      </c>
      <c r="J7483" s="3" t="s">
        <v>3448</v>
      </c>
      <c r="K7483" s="2"/>
      <c r="L7483" s="2"/>
      <c r="M7483" s="23"/>
      <c r="N7483" s="22"/>
      <c r="O7483" s="21"/>
    </row>
    <row r="7484" spans="1:15" x14ac:dyDescent="0.2">
      <c r="A7484" s="9">
        <v>44692</v>
      </c>
      <c r="B7484" s="7">
        <v>3580070340</v>
      </c>
      <c r="C7484" s="8" t="s">
        <v>4391</v>
      </c>
      <c r="D7484" s="6"/>
      <c r="E7484" s="6"/>
      <c r="F7484" s="6">
        <f>E7484*0.05</f>
        <v>0</v>
      </c>
      <c r="G7484" s="6">
        <v>1400</v>
      </c>
      <c r="H7484" s="5">
        <f>D7484-F7484</f>
        <v>0</v>
      </c>
      <c r="I7484" s="4">
        <f>+I7483+G7484-H7484</f>
        <v>3433758.3744999953</v>
      </c>
      <c r="J7484" s="8" t="s">
        <v>4495</v>
      </c>
      <c r="K7484" s="2"/>
      <c r="L7484" s="2"/>
      <c r="M7484" s="23"/>
      <c r="N7484" s="22"/>
      <c r="O7484" s="21"/>
    </row>
    <row r="7485" spans="1:15" x14ac:dyDescent="0.2">
      <c r="A7485" s="9">
        <v>44693</v>
      </c>
      <c r="B7485" s="7">
        <v>3580030019</v>
      </c>
      <c r="C7485" s="8" t="s">
        <v>4391</v>
      </c>
      <c r="D7485" s="6"/>
      <c r="E7485" s="6"/>
      <c r="F7485" s="6">
        <f>E7485*0.05</f>
        <v>0</v>
      </c>
      <c r="G7485" s="6">
        <v>8150</v>
      </c>
      <c r="H7485" s="5">
        <f>D7485-F7485</f>
        <v>0</v>
      </c>
      <c r="I7485" s="4">
        <f>+I7484+G7485-H7485</f>
        <v>3441908.3744999953</v>
      </c>
      <c r="J7485" s="8" t="s">
        <v>4494</v>
      </c>
      <c r="K7485" s="2"/>
      <c r="L7485" s="2"/>
      <c r="M7485" s="23"/>
      <c r="N7485" s="22"/>
      <c r="O7485" s="21"/>
    </row>
    <row r="7486" spans="1:15" x14ac:dyDescent="0.2">
      <c r="A7486" s="9">
        <v>44693</v>
      </c>
      <c r="B7486" s="7">
        <v>16783351</v>
      </c>
      <c r="C7486" s="8" t="s">
        <v>3719</v>
      </c>
      <c r="D7486" s="6">
        <v>3380</v>
      </c>
      <c r="E7486" s="6"/>
      <c r="F7486" s="6">
        <f>E7486*0.05</f>
        <v>0</v>
      </c>
      <c r="G7486" s="6"/>
      <c r="H7486" s="5">
        <f>D7486-F7486</f>
        <v>3380</v>
      </c>
      <c r="I7486" s="4">
        <f>+I7485+G7486-H7486</f>
        <v>3438528.3744999953</v>
      </c>
      <c r="J7486" s="3" t="s">
        <v>4369</v>
      </c>
      <c r="K7486" s="2"/>
      <c r="L7486" s="2"/>
      <c r="M7486" s="23"/>
      <c r="N7486" s="22"/>
      <c r="O7486" s="21"/>
    </row>
    <row r="7487" spans="1:15" x14ac:dyDescent="0.2">
      <c r="A7487" s="9">
        <v>44693</v>
      </c>
      <c r="B7487" s="7">
        <v>16791080</v>
      </c>
      <c r="C7487" s="8" t="s">
        <v>3590</v>
      </c>
      <c r="D7487" s="6">
        <v>140989.25</v>
      </c>
      <c r="E7487" s="6"/>
      <c r="F7487" s="6">
        <f>E7487*0.05</f>
        <v>0</v>
      </c>
      <c r="G7487" s="6"/>
      <c r="H7487" s="5">
        <f>D7487-F7487</f>
        <v>140989.25</v>
      </c>
      <c r="I7487" s="4">
        <f>+I7486+G7487-H7487</f>
        <v>3297539.1244999953</v>
      </c>
      <c r="J7487" s="8" t="s">
        <v>4493</v>
      </c>
      <c r="K7487" s="2"/>
      <c r="L7487" s="2"/>
      <c r="M7487" s="23"/>
      <c r="N7487" s="22"/>
      <c r="O7487" s="21"/>
    </row>
    <row r="7488" spans="1:15" x14ac:dyDescent="0.2">
      <c r="A7488" s="9">
        <v>44693</v>
      </c>
      <c r="B7488" s="7">
        <v>3580070085</v>
      </c>
      <c r="C7488" s="8" t="s">
        <v>4118</v>
      </c>
      <c r="D7488" s="6"/>
      <c r="E7488" s="6"/>
      <c r="F7488" s="6">
        <f>E7488*0.05</f>
        <v>0</v>
      </c>
      <c r="G7488" s="6">
        <v>10000</v>
      </c>
      <c r="H7488" s="5">
        <f>D7488-F7488</f>
        <v>0</v>
      </c>
      <c r="I7488" s="4">
        <f>+I7487+G7488-H7488</f>
        <v>3307539.1244999953</v>
      </c>
      <c r="J7488" s="3" t="s">
        <v>4492</v>
      </c>
      <c r="K7488" s="2"/>
      <c r="L7488" s="2"/>
      <c r="M7488" s="23"/>
      <c r="N7488" s="22"/>
      <c r="O7488" s="21"/>
    </row>
    <row r="7489" spans="1:15" x14ac:dyDescent="0.2">
      <c r="A7489" s="9">
        <v>44694</v>
      </c>
      <c r="B7489" s="7">
        <v>3580020201</v>
      </c>
      <c r="C7489" s="8" t="s">
        <v>4391</v>
      </c>
      <c r="D7489" s="6"/>
      <c r="E7489" s="6"/>
      <c r="F7489" s="6">
        <f>E7489*0.05</f>
        <v>0</v>
      </c>
      <c r="G7489" s="6">
        <v>7450</v>
      </c>
      <c r="H7489" s="5">
        <f>D7489-F7489</f>
        <v>0</v>
      </c>
      <c r="I7489" s="4">
        <f>+I7488+G7489-H7489</f>
        <v>3314989.1244999953</v>
      </c>
      <c r="J7489" s="8" t="s">
        <v>4491</v>
      </c>
      <c r="K7489" s="2"/>
      <c r="L7489" s="2"/>
      <c r="M7489" s="23"/>
      <c r="N7489" s="22"/>
      <c r="O7489" s="21"/>
    </row>
    <row r="7490" spans="1:15" x14ac:dyDescent="0.2">
      <c r="A7490" s="9">
        <v>44694</v>
      </c>
      <c r="B7490" s="7">
        <v>4524000037</v>
      </c>
      <c r="C7490" s="8" t="s">
        <v>145</v>
      </c>
      <c r="D7490" s="6"/>
      <c r="E7490" s="6"/>
      <c r="F7490" s="6">
        <f>E7490*0.05</f>
        <v>0</v>
      </c>
      <c r="G7490" s="6">
        <v>603035.48</v>
      </c>
      <c r="H7490" s="5">
        <f>D7490-F7490</f>
        <v>0</v>
      </c>
      <c r="I7490" s="4">
        <f>+I7489+G7490-H7490</f>
        <v>3918024.6044999952</v>
      </c>
      <c r="J7490" s="3" t="s">
        <v>4490</v>
      </c>
      <c r="K7490" s="2"/>
      <c r="L7490" s="2"/>
      <c r="M7490" s="23"/>
      <c r="N7490" s="22"/>
      <c r="O7490" s="21"/>
    </row>
    <row r="7491" spans="1:15" x14ac:dyDescent="0.2">
      <c r="A7491" s="9">
        <v>44697</v>
      </c>
      <c r="B7491" s="7">
        <v>4524000011</v>
      </c>
      <c r="C7491" s="8" t="s">
        <v>3253</v>
      </c>
      <c r="D7491" s="6">
        <v>29950</v>
      </c>
      <c r="E7491" s="6"/>
      <c r="F7491" s="6">
        <f>E7491*0.05</f>
        <v>0</v>
      </c>
      <c r="G7491" s="6"/>
      <c r="H7491" s="5">
        <f>D7491-F7491</f>
        <v>29950</v>
      </c>
      <c r="I7491" s="4">
        <f>+I7490+G7491-H7491</f>
        <v>3888074.6044999952</v>
      </c>
      <c r="J7491" s="3" t="s">
        <v>3443</v>
      </c>
      <c r="K7491" s="2"/>
      <c r="L7491" s="2"/>
      <c r="M7491" s="23"/>
      <c r="N7491" s="22"/>
      <c r="O7491" s="21"/>
    </row>
    <row r="7492" spans="1:15" x14ac:dyDescent="0.2">
      <c r="A7492" s="9">
        <v>44697</v>
      </c>
      <c r="B7492" s="7">
        <v>10243</v>
      </c>
      <c r="C7492" s="8" t="s">
        <v>3219</v>
      </c>
      <c r="D7492" s="6">
        <v>6380</v>
      </c>
      <c r="E7492" s="6">
        <v>6380</v>
      </c>
      <c r="F7492" s="6">
        <f>E7492*0.1</f>
        <v>638</v>
      </c>
      <c r="G7492" s="6"/>
      <c r="H7492" s="31">
        <f>D7492-F7492</f>
        <v>5742</v>
      </c>
      <c r="I7492" s="4">
        <f>+I7491+G7492-H7492</f>
        <v>3882332.6044999952</v>
      </c>
      <c r="J7492" s="3" t="s">
        <v>4489</v>
      </c>
      <c r="K7492" s="2"/>
      <c r="L7492" s="2"/>
      <c r="M7492" s="23" t="s">
        <v>4488</v>
      </c>
      <c r="N7492" s="22"/>
      <c r="O7492" s="21"/>
    </row>
    <row r="7493" spans="1:15" x14ac:dyDescent="0.2">
      <c r="A7493" s="9">
        <v>44697</v>
      </c>
      <c r="B7493" s="7">
        <v>10244</v>
      </c>
      <c r="C7493" s="8" t="s">
        <v>2329</v>
      </c>
      <c r="D7493" s="6">
        <v>3300</v>
      </c>
      <c r="E7493" s="6">
        <v>3300</v>
      </c>
      <c r="F7493" s="6">
        <f>E7493*0.1</f>
        <v>330</v>
      </c>
      <c r="G7493" s="6"/>
      <c r="H7493" s="31">
        <f>D7493-F7493</f>
        <v>2970</v>
      </c>
      <c r="I7493" s="4">
        <f>+I7492+G7493-H7493</f>
        <v>3879362.6044999952</v>
      </c>
      <c r="J7493" s="3" t="s">
        <v>4487</v>
      </c>
      <c r="K7493" s="2"/>
      <c r="L7493" s="2"/>
      <c r="M7493" s="23" t="s">
        <v>4486</v>
      </c>
      <c r="N7493" s="22"/>
      <c r="O7493" s="21"/>
    </row>
    <row r="7494" spans="1:15" x14ac:dyDescent="0.2">
      <c r="A7494" s="9">
        <v>44697</v>
      </c>
      <c r="B7494" s="7">
        <v>3580040342</v>
      </c>
      <c r="C7494" s="8" t="s">
        <v>4391</v>
      </c>
      <c r="D7494" s="6"/>
      <c r="E7494" s="6"/>
      <c r="F7494" s="6">
        <f>E7494*0.05</f>
        <v>0</v>
      </c>
      <c r="G7494" s="6">
        <v>12700</v>
      </c>
      <c r="H7494" s="5">
        <f>D7494-F7494</f>
        <v>0</v>
      </c>
      <c r="I7494" s="4">
        <f>+I7493+G7494-H7494</f>
        <v>3892062.6044999952</v>
      </c>
      <c r="J7494" s="8" t="s">
        <v>4485</v>
      </c>
      <c r="K7494" s="2"/>
      <c r="L7494" s="2"/>
      <c r="M7494" s="23"/>
      <c r="N7494" s="22"/>
      <c r="O7494" s="21"/>
    </row>
    <row r="7495" spans="1:15" x14ac:dyDescent="0.2">
      <c r="A7495" s="9">
        <v>44698</v>
      </c>
      <c r="B7495" s="7">
        <v>3580060080</v>
      </c>
      <c r="C7495" s="8" t="s">
        <v>4391</v>
      </c>
      <c r="D7495" s="6"/>
      <c r="E7495" s="6"/>
      <c r="F7495" s="6">
        <f>E7495*0.05</f>
        <v>0</v>
      </c>
      <c r="G7495" s="6">
        <v>1250</v>
      </c>
      <c r="H7495" s="5">
        <f>D7495-F7495</f>
        <v>0</v>
      </c>
      <c r="I7495" s="4">
        <f>+I7494+G7495-H7495</f>
        <v>3893312.6044999952</v>
      </c>
      <c r="J7495" s="8" t="s">
        <v>4484</v>
      </c>
      <c r="K7495" s="2"/>
      <c r="L7495" s="2"/>
      <c r="M7495" s="23"/>
      <c r="N7495" s="22"/>
      <c r="O7495" s="21"/>
    </row>
    <row r="7496" spans="1:15" x14ac:dyDescent="0.2">
      <c r="A7496" s="9">
        <v>44699</v>
      </c>
      <c r="B7496" s="7">
        <v>16889043</v>
      </c>
      <c r="C7496" s="8" t="s">
        <v>3563</v>
      </c>
      <c r="D7496" s="6">
        <v>20237</v>
      </c>
      <c r="E7496" s="6">
        <v>17150</v>
      </c>
      <c r="F7496" s="6">
        <v>857.5</v>
      </c>
      <c r="G7496" s="6"/>
      <c r="H7496" s="5">
        <f>D7496-F7496</f>
        <v>19379.5</v>
      </c>
      <c r="I7496" s="4">
        <f>+I7495+G7496-H7496</f>
        <v>3873933.1044999952</v>
      </c>
      <c r="J7496" s="3" t="s">
        <v>4302</v>
      </c>
      <c r="K7496" s="2"/>
      <c r="L7496" s="2"/>
      <c r="M7496" s="23" t="s">
        <v>4483</v>
      </c>
      <c r="N7496" s="22"/>
      <c r="O7496" s="21"/>
    </row>
    <row r="7497" spans="1:15" x14ac:dyDescent="0.2">
      <c r="A7497" s="9">
        <v>44699</v>
      </c>
      <c r="B7497" s="7">
        <v>16889149</v>
      </c>
      <c r="C7497" s="8" t="s">
        <v>439</v>
      </c>
      <c r="D7497" s="6">
        <v>116243.76</v>
      </c>
      <c r="E7497" s="6">
        <v>99507.08</v>
      </c>
      <c r="F7497" s="6">
        <v>4975.3500000000004</v>
      </c>
      <c r="G7497" s="6"/>
      <c r="H7497" s="5">
        <f>D7497-F7497</f>
        <v>111268.40999999999</v>
      </c>
      <c r="I7497" s="4">
        <f>+I7496+G7497-H7497</f>
        <v>3762664.6944999951</v>
      </c>
      <c r="J7497" s="3" t="s">
        <v>4482</v>
      </c>
      <c r="K7497" s="2"/>
      <c r="L7497" s="2"/>
      <c r="M7497" s="23" t="s">
        <v>4481</v>
      </c>
      <c r="N7497" s="22"/>
      <c r="O7497" s="21"/>
    </row>
    <row r="7498" spans="1:15" x14ac:dyDescent="0.2">
      <c r="A7498" s="9">
        <v>44699</v>
      </c>
      <c r="B7498" s="7">
        <v>16896192</v>
      </c>
      <c r="C7498" s="8" t="s">
        <v>3013</v>
      </c>
      <c r="D7498" s="6">
        <v>35146</v>
      </c>
      <c r="E7498" s="6">
        <v>35146</v>
      </c>
      <c r="F7498" s="6">
        <v>1757.3</v>
      </c>
      <c r="G7498" s="6"/>
      <c r="H7498" s="5">
        <f>D7498-F7498</f>
        <v>33388.699999999997</v>
      </c>
      <c r="I7498" s="4">
        <f>+I7497+G7498-H7498</f>
        <v>3729275.9944999949</v>
      </c>
      <c r="J7498" s="3" t="s">
        <v>1555</v>
      </c>
      <c r="K7498" s="2"/>
      <c r="L7498" s="2"/>
      <c r="M7498" s="23" t="s">
        <v>4480</v>
      </c>
      <c r="N7498" s="22"/>
      <c r="O7498" s="21"/>
    </row>
    <row r="7499" spans="1:15" x14ac:dyDescent="0.2">
      <c r="A7499" s="9">
        <v>44699</v>
      </c>
      <c r="B7499" s="7">
        <v>3580060327</v>
      </c>
      <c r="C7499" s="8" t="s">
        <v>4391</v>
      </c>
      <c r="D7499" s="6"/>
      <c r="E7499" s="6"/>
      <c r="F7499" s="6">
        <f>E7499*0.05</f>
        <v>0</v>
      </c>
      <c r="G7499" s="6">
        <v>9600</v>
      </c>
      <c r="H7499" s="5">
        <f>D7499-F7499</f>
        <v>0</v>
      </c>
      <c r="I7499" s="4">
        <f>+I7498+G7499-H7499</f>
        <v>3738875.9944999949</v>
      </c>
      <c r="J7499" s="8" t="s">
        <v>4479</v>
      </c>
      <c r="K7499" s="2"/>
      <c r="L7499" s="2"/>
      <c r="M7499" s="23"/>
      <c r="N7499" s="22"/>
      <c r="O7499" s="21"/>
    </row>
    <row r="7500" spans="1:15" x14ac:dyDescent="0.2">
      <c r="A7500" s="9">
        <v>44700</v>
      </c>
      <c r="B7500" s="7">
        <v>3580070285</v>
      </c>
      <c r="C7500" s="8" t="s">
        <v>4391</v>
      </c>
      <c r="D7500" s="6"/>
      <c r="E7500" s="6"/>
      <c r="F7500" s="6">
        <f>E7500*0.05</f>
        <v>0</v>
      </c>
      <c r="G7500" s="6">
        <v>21100</v>
      </c>
      <c r="H7500" s="5">
        <f>D7500-F7500</f>
        <v>0</v>
      </c>
      <c r="I7500" s="4">
        <f>+I7499+G7500-H7500</f>
        <v>3759975.9944999949</v>
      </c>
      <c r="J7500" s="8" t="s">
        <v>4478</v>
      </c>
      <c r="K7500" s="2"/>
      <c r="L7500" s="2"/>
      <c r="M7500" s="23"/>
      <c r="N7500" s="22"/>
      <c r="O7500" s="21"/>
    </row>
    <row r="7501" spans="1:15" x14ac:dyDescent="0.2">
      <c r="A7501" s="9">
        <v>44700</v>
      </c>
      <c r="B7501" s="7">
        <v>16913877</v>
      </c>
      <c r="C7501" s="8" t="s">
        <v>4477</v>
      </c>
      <c r="D7501" s="6">
        <v>103132</v>
      </c>
      <c r="E7501" s="6">
        <v>87400</v>
      </c>
      <c r="F7501" s="6">
        <f>E7501*0.05</f>
        <v>4370</v>
      </c>
      <c r="G7501" s="6"/>
      <c r="H7501" s="5">
        <f>D7501-F7501</f>
        <v>98762</v>
      </c>
      <c r="I7501" s="4">
        <f>+I7500+G7501-H7501</f>
        <v>3661213.9944999949</v>
      </c>
      <c r="J7501" s="3" t="s">
        <v>4476</v>
      </c>
      <c r="K7501" s="2"/>
      <c r="L7501" s="2"/>
      <c r="M7501" s="23" t="s">
        <v>4475</v>
      </c>
      <c r="N7501" s="22"/>
      <c r="O7501" s="21"/>
    </row>
    <row r="7502" spans="1:15" x14ac:dyDescent="0.2">
      <c r="A7502" s="9">
        <v>44700</v>
      </c>
      <c r="B7502" s="7">
        <v>16917725</v>
      </c>
      <c r="C7502" s="8" t="s">
        <v>418</v>
      </c>
      <c r="D7502" s="6">
        <v>6000</v>
      </c>
      <c r="E7502" s="6"/>
      <c r="F7502" s="6"/>
      <c r="G7502" s="6"/>
      <c r="H7502" s="5">
        <f>D7502-F7502</f>
        <v>6000</v>
      </c>
      <c r="I7502" s="4">
        <f>+I7501+G7502-H7502</f>
        <v>3655213.9944999949</v>
      </c>
      <c r="J7502" s="3" t="s">
        <v>3728</v>
      </c>
      <c r="K7502" s="2"/>
      <c r="L7502" s="2"/>
      <c r="M7502" s="41"/>
      <c r="N7502" s="40"/>
      <c r="O7502" s="39"/>
    </row>
    <row r="7503" spans="1:15" x14ac:dyDescent="0.2">
      <c r="A7503" s="9">
        <v>44701</v>
      </c>
      <c r="B7503" s="7">
        <v>3580060173</v>
      </c>
      <c r="C7503" s="8" t="s">
        <v>4391</v>
      </c>
      <c r="D7503" s="6"/>
      <c r="E7503" s="6"/>
      <c r="F7503" s="6">
        <f>E7503*0.05</f>
        <v>0</v>
      </c>
      <c r="G7503" s="6">
        <v>1300</v>
      </c>
      <c r="H7503" s="5">
        <f>D7503-F7503</f>
        <v>0</v>
      </c>
      <c r="I7503" s="4">
        <f>+I7502+G7503-H7503</f>
        <v>3656513.9944999949</v>
      </c>
      <c r="J7503" s="8" t="s">
        <v>4474</v>
      </c>
      <c r="K7503" s="2"/>
      <c r="L7503" s="2"/>
      <c r="M7503" s="23"/>
      <c r="N7503" s="22"/>
      <c r="O7503" s="21"/>
    </row>
    <row r="7504" spans="1:15" x14ac:dyDescent="0.2">
      <c r="A7504" s="9">
        <v>44704</v>
      </c>
      <c r="B7504" s="7">
        <v>3580050540</v>
      </c>
      <c r="C7504" s="8" t="s">
        <v>4391</v>
      </c>
      <c r="D7504" s="6"/>
      <c r="E7504" s="6"/>
      <c r="F7504" s="6">
        <f>E7504*0.05</f>
        <v>0</v>
      </c>
      <c r="G7504" s="6">
        <v>4900</v>
      </c>
      <c r="H7504" s="5">
        <f>D7504-F7504</f>
        <v>0</v>
      </c>
      <c r="I7504" s="4">
        <f>+I7503+G7504-H7504</f>
        <v>3661413.9944999949</v>
      </c>
      <c r="J7504" s="8" t="s">
        <v>4473</v>
      </c>
      <c r="K7504" s="2"/>
      <c r="L7504" s="2"/>
      <c r="M7504" s="23"/>
      <c r="N7504" s="22"/>
      <c r="O7504" s="21"/>
    </row>
    <row r="7505" spans="1:15" x14ac:dyDescent="0.2">
      <c r="A7505" s="9">
        <v>44705</v>
      </c>
      <c r="B7505" s="7">
        <v>3580040142</v>
      </c>
      <c r="C7505" s="8" t="s">
        <v>4391</v>
      </c>
      <c r="D7505" s="6"/>
      <c r="E7505" s="6"/>
      <c r="F7505" s="6">
        <f>E7505*0.05</f>
        <v>0</v>
      </c>
      <c r="G7505" s="6">
        <v>800</v>
      </c>
      <c r="H7505" s="5">
        <f>D7505-F7505</f>
        <v>0</v>
      </c>
      <c r="I7505" s="4">
        <f>+I7504+G7505-H7505</f>
        <v>3662213.9944999949</v>
      </c>
      <c r="J7505" s="8" t="s">
        <v>4472</v>
      </c>
      <c r="K7505" s="2"/>
      <c r="L7505" s="2"/>
      <c r="M7505" s="23"/>
      <c r="N7505" s="22"/>
      <c r="O7505" s="21"/>
    </row>
    <row r="7506" spans="1:15" x14ac:dyDescent="0.2">
      <c r="A7506" s="9">
        <v>44705</v>
      </c>
      <c r="B7506" s="7">
        <v>16985161</v>
      </c>
      <c r="C7506" s="8" t="s">
        <v>1968</v>
      </c>
      <c r="D7506" s="6">
        <v>2205.5500000000002</v>
      </c>
      <c r="E7506" s="6">
        <v>1869.11</v>
      </c>
      <c r="F7506" s="6">
        <v>93.46</v>
      </c>
      <c r="G7506" s="6"/>
      <c r="H7506" s="5">
        <f>D7506-F7506</f>
        <v>2112.09</v>
      </c>
      <c r="I7506" s="4">
        <f>+I7505+G7506-H7506</f>
        <v>3660101.9044999951</v>
      </c>
      <c r="J7506" s="3" t="s">
        <v>4471</v>
      </c>
      <c r="K7506" s="2"/>
      <c r="L7506" s="2"/>
      <c r="M7506" s="23" t="s">
        <v>4470</v>
      </c>
      <c r="N7506" s="22"/>
      <c r="O7506" s="21"/>
    </row>
    <row r="7507" spans="1:15" x14ac:dyDescent="0.2">
      <c r="A7507" s="9">
        <v>44705</v>
      </c>
      <c r="B7507" s="7">
        <v>16985359</v>
      </c>
      <c r="C7507" s="8" t="s">
        <v>4469</v>
      </c>
      <c r="D7507" s="6">
        <v>10620</v>
      </c>
      <c r="E7507" s="6">
        <v>9000</v>
      </c>
      <c r="F7507" s="6">
        <f>E7507*0.05</f>
        <v>450</v>
      </c>
      <c r="G7507" s="6"/>
      <c r="H7507" s="5">
        <f>D7507-F7507</f>
        <v>10170</v>
      </c>
      <c r="I7507" s="4">
        <f>+I7506+G7507-H7507</f>
        <v>3649931.9044999951</v>
      </c>
      <c r="J7507" s="3" t="s">
        <v>4468</v>
      </c>
      <c r="K7507" s="2"/>
      <c r="L7507" s="2"/>
      <c r="M7507" s="23" t="s">
        <v>4467</v>
      </c>
      <c r="N7507" s="22"/>
      <c r="O7507" s="21"/>
    </row>
    <row r="7508" spans="1:15" x14ac:dyDescent="0.2">
      <c r="A7508" s="9">
        <v>44706</v>
      </c>
      <c r="B7508" s="7">
        <v>16993300</v>
      </c>
      <c r="C7508" s="8" t="s">
        <v>1450</v>
      </c>
      <c r="D7508" s="6">
        <v>29893.66</v>
      </c>
      <c r="E7508" s="6">
        <v>23000.22</v>
      </c>
      <c r="F7508" s="6">
        <v>1150.01</v>
      </c>
      <c r="G7508" s="6"/>
      <c r="H7508" s="5">
        <f>D7508-F7508</f>
        <v>28743.65</v>
      </c>
      <c r="I7508" s="4">
        <f>+I7507+G7508-H7508</f>
        <v>3621188.2544999951</v>
      </c>
      <c r="J7508" s="3" t="s">
        <v>4466</v>
      </c>
      <c r="K7508" s="2"/>
      <c r="L7508" s="2"/>
      <c r="M7508" s="23" t="s">
        <v>4465</v>
      </c>
      <c r="N7508" s="22"/>
      <c r="O7508" s="21"/>
    </row>
    <row r="7509" spans="1:15" x14ac:dyDescent="0.2">
      <c r="A7509" s="9">
        <v>44706</v>
      </c>
      <c r="B7509" s="7">
        <v>16993452</v>
      </c>
      <c r="C7509" s="8" t="s">
        <v>120</v>
      </c>
      <c r="D7509" s="6">
        <v>40428.46</v>
      </c>
      <c r="E7509" s="6">
        <v>34261.42</v>
      </c>
      <c r="F7509" s="6">
        <v>1713.07</v>
      </c>
      <c r="G7509" s="6"/>
      <c r="H7509" s="5">
        <f>D7509-F7509</f>
        <v>38715.39</v>
      </c>
      <c r="I7509" s="4">
        <f>+I7508+G7509-H7509</f>
        <v>3582472.864499995</v>
      </c>
      <c r="J7509" s="3" t="s">
        <v>3481</v>
      </c>
      <c r="K7509" s="2"/>
      <c r="L7509" s="2"/>
      <c r="M7509" s="47" t="s">
        <v>4464</v>
      </c>
      <c r="N7509" s="22"/>
      <c r="O7509" s="21"/>
    </row>
    <row r="7510" spans="1:15" x14ac:dyDescent="0.2">
      <c r="A7510" s="9">
        <v>44706</v>
      </c>
      <c r="B7510" s="7">
        <v>16993661</v>
      </c>
      <c r="C7510" s="8" t="s">
        <v>1443</v>
      </c>
      <c r="D7510" s="6">
        <v>210000</v>
      </c>
      <c r="E7510" s="6">
        <v>210000</v>
      </c>
      <c r="F7510" s="6">
        <f>E7510*0.05</f>
        <v>10500</v>
      </c>
      <c r="G7510" s="6"/>
      <c r="H7510" s="5">
        <f>D7510-F7510</f>
        <v>199500</v>
      </c>
      <c r="I7510" s="4">
        <f>+I7509+G7510-H7510</f>
        <v>3382972.864499995</v>
      </c>
      <c r="J7510" s="8" t="s">
        <v>4463</v>
      </c>
      <c r="K7510" s="2"/>
      <c r="L7510" s="2"/>
      <c r="M7510" s="47" t="s">
        <v>4462</v>
      </c>
      <c r="N7510" s="22"/>
      <c r="O7510" s="21"/>
    </row>
    <row r="7511" spans="1:15" x14ac:dyDescent="0.2">
      <c r="A7511" s="9">
        <v>44706</v>
      </c>
      <c r="B7511" s="7">
        <v>16993766</v>
      </c>
      <c r="C7511" s="8" t="s">
        <v>105</v>
      </c>
      <c r="D7511" s="6">
        <v>233458</v>
      </c>
      <c r="E7511" s="6">
        <v>233458</v>
      </c>
      <c r="F7511" s="6">
        <v>11672.9</v>
      </c>
      <c r="G7511" s="6"/>
      <c r="H7511" s="5">
        <f>D7511-F7511</f>
        <v>221785.1</v>
      </c>
      <c r="I7511" s="4">
        <f>+I7510+G7511-H7511</f>
        <v>3161187.7644999949</v>
      </c>
      <c r="J7511" s="8" t="s">
        <v>3675</v>
      </c>
      <c r="K7511" s="2"/>
      <c r="L7511" s="2"/>
      <c r="M7511" s="47" t="s">
        <v>4461</v>
      </c>
      <c r="N7511" s="22"/>
      <c r="O7511" s="21"/>
    </row>
    <row r="7512" spans="1:15" x14ac:dyDescent="0.2">
      <c r="A7512" s="9">
        <v>44706</v>
      </c>
      <c r="B7512" s="7">
        <v>16994009</v>
      </c>
      <c r="C7512" s="8" t="s">
        <v>4233</v>
      </c>
      <c r="D7512" s="6">
        <v>150000</v>
      </c>
      <c r="E7512" s="6">
        <v>150000</v>
      </c>
      <c r="F7512" s="6">
        <f>E7512*0.05</f>
        <v>7500</v>
      </c>
      <c r="G7512" s="6"/>
      <c r="H7512" s="5">
        <f>D7512-F7512</f>
        <v>142500</v>
      </c>
      <c r="I7512" s="4">
        <f>+I7511+G7512-H7512</f>
        <v>3018687.7644999949</v>
      </c>
      <c r="J7512" s="8" t="s">
        <v>3864</v>
      </c>
      <c r="K7512" s="2"/>
      <c r="L7512" s="2"/>
      <c r="M7512" s="47" t="s">
        <v>4460</v>
      </c>
      <c r="N7512" s="22"/>
      <c r="O7512" s="21"/>
    </row>
    <row r="7513" spans="1:15" x14ac:dyDescent="0.2">
      <c r="A7513" s="9">
        <v>44706</v>
      </c>
      <c r="B7513" s="7">
        <v>16994141</v>
      </c>
      <c r="C7513" s="8" t="s">
        <v>242</v>
      </c>
      <c r="D7513" s="6">
        <v>125729</v>
      </c>
      <c r="E7513" s="6">
        <v>125729</v>
      </c>
      <c r="F7513" s="6">
        <v>6286.45</v>
      </c>
      <c r="G7513" s="6"/>
      <c r="H7513" s="5">
        <f>D7513-F7513</f>
        <v>119442.55</v>
      </c>
      <c r="I7513" s="4">
        <f>+I7512+G7513-H7513</f>
        <v>2899245.2144999951</v>
      </c>
      <c r="J7513" s="8" t="s">
        <v>1728</v>
      </c>
      <c r="K7513" s="2"/>
      <c r="L7513" s="2"/>
      <c r="M7513" s="47" t="s">
        <v>4459</v>
      </c>
      <c r="N7513" s="22"/>
      <c r="O7513" s="21"/>
    </row>
    <row r="7514" spans="1:15" x14ac:dyDescent="0.2">
      <c r="A7514" s="9">
        <v>44706</v>
      </c>
      <c r="B7514" s="7">
        <v>16994308</v>
      </c>
      <c r="C7514" s="8" t="s">
        <v>2224</v>
      </c>
      <c r="D7514" s="6">
        <v>52500</v>
      </c>
      <c r="E7514" s="6">
        <v>52500</v>
      </c>
      <c r="F7514" s="6">
        <f>E7514*0.05</f>
        <v>2625</v>
      </c>
      <c r="G7514" s="6"/>
      <c r="H7514" s="5">
        <f>D7514-F7514</f>
        <v>49875</v>
      </c>
      <c r="I7514" s="4">
        <f>+I7513+G7514-H7514</f>
        <v>2849370.2144999951</v>
      </c>
      <c r="J7514" s="8" t="s">
        <v>3611</v>
      </c>
      <c r="K7514" s="2"/>
      <c r="L7514" s="2"/>
      <c r="M7514" s="47" t="s">
        <v>4458</v>
      </c>
      <c r="N7514" s="22"/>
      <c r="O7514" s="21"/>
    </row>
    <row r="7515" spans="1:15" x14ac:dyDescent="0.2">
      <c r="A7515" s="9">
        <v>44706</v>
      </c>
      <c r="B7515" s="7">
        <v>16994429</v>
      </c>
      <c r="C7515" s="8" t="s">
        <v>74</v>
      </c>
      <c r="D7515" s="6">
        <v>139275</v>
      </c>
      <c r="E7515" s="6">
        <v>133380</v>
      </c>
      <c r="F7515" s="6">
        <f>E7515*0.05</f>
        <v>6669</v>
      </c>
      <c r="G7515" s="6"/>
      <c r="H7515" s="5">
        <f>D7515-F7515</f>
        <v>132606</v>
      </c>
      <c r="I7515" s="4">
        <f>+I7514+G7515-H7515</f>
        <v>2716764.2144999951</v>
      </c>
      <c r="J7515" s="8" t="s">
        <v>3864</v>
      </c>
      <c r="K7515" s="2"/>
      <c r="L7515" s="2"/>
      <c r="M7515" s="47" t="s">
        <v>4457</v>
      </c>
      <c r="N7515" s="22"/>
      <c r="O7515" s="21"/>
    </row>
    <row r="7516" spans="1:15" x14ac:dyDescent="0.2">
      <c r="A7516" s="9">
        <v>44706</v>
      </c>
      <c r="B7516" s="7">
        <v>16994628</v>
      </c>
      <c r="C7516" s="8" t="s">
        <v>4146</v>
      </c>
      <c r="D7516" s="6">
        <v>100000</v>
      </c>
      <c r="E7516" s="6">
        <v>100000</v>
      </c>
      <c r="F7516" s="6">
        <f>E7516*0.05</f>
        <v>5000</v>
      </c>
      <c r="G7516" s="6"/>
      <c r="H7516" s="5">
        <f>D7516-F7516</f>
        <v>95000</v>
      </c>
      <c r="I7516" s="4">
        <f>+I7515+G7516-H7516</f>
        <v>2621764.2144999951</v>
      </c>
      <c r="J7516" s="8" t="s">
        <v>1728</v>
      </c>
      <c r="K7516" s="2"/>
      <c r="L7516" s="2"/>
      <c r="M7516" s="47" t="s">
        <v>4456</v>
      </c>
      <c r="N7516" s="22"/>
      <c r="O7516" s="21"/>
    </row>
    <row r="7517" spans="1:15" x14ac:dyDescent="0.2">
      <c r="A7517" s="9">
        <v>44706</v>
      </c>
      <c r="B7517" s="7">
        <v>16994809</v>
      </c>
      <c r="C7517" s="8" t="s">
        <v>447</v>
      </c>
      <c r="D7517" s="6">
        <v>107166.71</v>
      </c>
      <c r="E7517" s="6">
        <v>104077.25</v>
      </c>
      <c r="F7517" s="6">
        <f>E7517*0.05</f>
        <v>5203.8625000000002</v>
      </c>
      <c r="G7517" s="6"/>
      <c r="H7517" s="5">
        <f>D7517-F7517</f>
        <v>101962.8475</v>
      </c>
      <c r="I7517" s="4">
        <f>+I7516+G7517-H7517</f>
        <v>2519801.366999995</v>
      </c>
      <c r="J7517" s="8" t="s">
        <v>4455</v>
      </c>
      <c r="K7517" s="2"/>
      <c r="L7517" s="2"/>
      <c r="M7517" s="47" t="s">
        <v>4454</v>
      </c>
      <c r="N7517" s="22"/>
      <c r="O7517" s="21"/>
    </row>
    <row r="7518" spans="1:15" x14ac:dyDescent="0.2">
      <c r="A7518" s="9">
        <v>44706</v>
      </c>
      <c r="B7518" s="7">
        <v>16995201</v>
      </c>
      <c r="C7518" s="8" t="s">
        <v>447</v>
      </c>
      <c r="D7518" s="6">
        <v>14325</v>
      </c>
      <c r="E7518" s="6">
        <v>12139.84</v>
      </c>
      <c r="F7518" s="6">
        <f>E7518*0.05</f>
        <v>606.99200000000008</v>
      </c>
      <c r="G7518" s="6"/>
      <c r="H7518" s="5">
        <f>D7518-F7518</f>
        <v>13718.008</v>
      </c>
      <c r="I7518" s="4">
        <f>+I7517+G7518-H7518</f>
        <v>2506083.358999995</v>
      </c>
      <c r="J7518" s="8" t="s">
        <v>4298</v>
      </c>
      <c r="K7518" s="2"/>
      <c r="L7518" s="2"/>
      <c r="M7518" s="47" t="s">
        <v>4453</v>
      </c>
      <c r="N7518" s="57"/>
      <c r="O7518" s="56"/>
    </row>
    <row r="7519" spans="1:15" x14ac:dyDescent="0.2">
      <c r="A7519" s="9">
        <v>44706</v>
      </c>
      <c r="B7519" s="7">
        <v>16995453</v>
      </c>
      <c r="C7519" s="8" t="s">
        <v>43</v>
      </c>
      <c r="D7519" s="6">
        <v>168402.59</v>
      </c>
      <c r="E7519" s="6">
        <v>151961.29</v>
      </c>
      <c r="F7519" s="6">
        <f>E7519*0.05</f>
        <v>7598.0645000000004</v>
      </c>
      <c r="G7519" s="6"/>
      <c r="H7519" s="5">
        <f>D7519-F7519</f>
        <v>160804.52549999999</v>
      </c>
      <c r="I7519" s="4">
        <f>+I7518+G7519-H7519</f>
        <v>2345278.8334999951</v>
      </c>
      <c r="J7519" s="3" t="s">
        <v>4452</v>
      </c>
      <c r="K7519" s="2"/>
      <c r="L7519" s="2"/>
      <c r="M7519" s="23" t="s">
        <v>4451</v>
      </c>
      <c r="N7519" s="22"/>
      <c r="O7519" s="21"/>
    </row>
    <row r="7520" spans="1:15" x14ac:dyDescent="0.2">
      <c r="A7520" s="9">
        <v>44706</v>
      </c>
      <c r="B7520" s="7">
        <v>16995789</v>
      </c>
      <c r="C7520" s="8" t="s">
        <v>1634</v>
      </c>
      <c r="D7520" s="6">
        <v>6558</v>
      </c>
      <c r="E7520" s="6">
        <v>6558</v>
      </c>
      <c r="F7520" s="6">
        <f>E7520*0.05</f>
        <v>327.90000000000003</v>
      </c>
      <c r="G7520" s="6"/>
      <c r="H7520" s="5">
        <f>D7520-F7520</f>
        <v>6230.1</v>
      </c>
      <c r="I7520" s="4">
        <f>+I7519+G7520-H7520</f>
        <v>2339048.733499995</v>
      </c>
      <c r="J7520" s="8" t="s">
        <v>4450</v>
      </c>
      <c r="K7520" s="2"/>
      <c r="L7520" s="2"/>
      <c r="M7520" s="47" t="s">
        <v>4449</v>
      </c>
      <c r="N7520" s="22"/>
      <c r="O7520" s="21"/>
    </row>
    <row r="7521" spans="1:15" x14ac:dyDescent="0.2">
      <c r="A7521" s="9">
        <v>44706</v>
      </c>
      <c r="B7521" s="7">
        <v>16996211</v>
      </c>
      <c r="C7521" s="8" t="s">
        <v>216</v>
      </c>
      <c r="D7521" s="6">
        <v>243286</v>
      </c>
      <c r="E7521" s="6">
        <v>243136</v>
      </c>
      <c r="F7521" s="6">
        <f>E7521*0.05</f>
        <v>12156.800000000001</v>
      </c>
      <c r="G7521" s="6"/>
      <c r="H7521" s="5">
        <f>D7521-F7521</f>
        <v>231129.2</v>
      </c>
      <c r="I7521" s="4">
        <f>+I7520+G7521-H7521</f>
        <v>2107919.5334999948</v>
      </c>
      <c r="J7521" s="8" t="s">
        <v>1235</v>
      </c>
      <c r="K7521" s="2"/>
      <c r="L7521" s="2"/>
      <c r="M7521" s="47" t="s">
        <v>4448</v>
      </c>
      <c r="N7521" s="22"/>
      <c r="O7521" s="21"/>
    </row>
    <row r="7522" spans="1:15" x14ac:dyDescent="0.2">
      <c r="A7522" s="9">
        <v>44706</v>
      </c>
      <c r="B7522" s="7">
        <v>16996470</v>
      </c>
      <c r="C7522" s="8" t="s">
        <v>337</v>
      </c>
      <c r="D7522" s="6">
        <v>53824.6</v>
      </c>
      <c r="E7522" s="6">
        <v>51777</v>
      </c>
      <c r="F7522" s="6">
        <v>2588.85</v>
      </c>
      <c r="G7522" s="6"/>
      <c r="H7522" s="5">
        <f>D7522-F7522</f>
        <v>51235.75</v>
      </c>
      <c r="I7522" s="4">
        <f>+I7521+G7522-H7522</f>
        <v>2056683.7834999948</v>
      </c>
      <c r="J7522" s="8" t="s">
        <v>1235</v>
      </c>
      <c r="K7522" s="2"/>
      <c r="L7522" s="2"/>
      <c r="M7522" s="47" t="s">
        <v>4447</v>
      </c>
      <c r="N7522" s="22"/>
      <c r="O7522" s="21"/>
    </row>
    <row r="7523" spans="1:15" x14ac:dyDescent="0.2">
      <c r="A7523" s="9">
        <v>44706</v>
      </c>
      <c r="B7523" s="7">
        <v>16996882</v>
      </c>
      <c r="C7523" s="8" t="s">
        <v>442</v>
      </c>
      <c r="D7523" s="6">
        <v>44486</v>
      </c>
      <c r="E7523" s="6">
        <v>37700</v>
      </c>
      <c r="F7523" s="6">
        <f>E7523*0.05</f>
        <v>1885</v>
      </c>
      <c r="G7523" s="6"/>
      <c r="H7523" s="5">
        <f>D7523-F7523</f>
        <v>42601</v>
      </c>
      <c r="I7523" s="4">
        <f>+I7522+G7523-H7523</f>
        <v>2014082.7834999948</v>
      </c>
      <c r="J7523" s="8" t="s">
        <v>4446</v>
      </c>
      <c r="K7523" s="2"/>
      <c r="L7523" s="2"/>
      <c r="M7523" s="47" t="s">
        <v>4445</v>
      </c>
      <c r="N7523" s="22"/>
      <c r="O7523" s="21"/>
    </row>
    <row r="7524" spans="1:15" x14ac:dyDescent="0.2">
      <c r="A7524" s="9">
        <v>44706</v>
      </c>
      <c r="B7524" s="7">
        <v>16997113</v>
      </c>
      <c r="C7524" s="8" t="s">
        <v>4444</v>
      </c>
      <c r="D7524" s="6">
        <v>118520</v>
      </c>
      <c r="E7524" s="6">
        <v>117260</v>
      </c>
      <c r="F7524" s="6">
        <f>E7524*0.05</f>
        <v>5863</v>
      </c>
      <c r="G7524" s="6"/>
      <c r="H7524" s="5">
        <f>D7524-F7524</f>
        <v>112657</v>
      </c>
      <c r="I7524" s="4">
        <f>+I7523+G7524-H7524</f>
        <v>1901425.7834999948</v>
      </c>
      <c r="J7524" s="8" t="s">
        <v>3864</v>
      </c>
      <c r="K7524" s="2"/>
      <c r="L7524" s="2"/>
      <c r="M7524" s="47" t="s">
        <v>4443</v>
      </c>
      <c r="N7524" s="22"/>
      <c r="O7524" s="21"/>
    </row>
    <row r="7525" spans="1:15" x14ac:dyDescent="0.2">
      <c r="A7525" s="9"/>
      <c r="B7525" s="7">
        <v>16997586</v>
      </c>
      <c r="C7525" s="8" t="s">
        <v>2943</v>
      </c>
      <c r="D7525" s="6">
        <v>192209.52</v>
      </c>
      <c r="E7525" s="6">
        <v>174936</v>
      </c>
      <c r="F7525" s="6">
        <f>E7525*0.05</f>
        <v>8746.8000000000011</v>
      </c>
      <c r="G7525" s="6"/>
      <c r="H7525" s="5">
        <f>D7525-F7525</f>
        <v>183462.72</v>
      </c>
      <c r="I7525" s="4">
        <f>+I7524+G7525-H7525</f>
        <v>1717963.0634999948</v>
      </c>
      <c r="J7525" s="8" t="s">
        <v>3864</v>
      </c>
      <c r="K7525" s="2"/>
      <c r="L7525" s="2"/>
      <c r="M7525" s="47" t="s">
        <v>4442</v>
      </c>
      <c r="N7525" s="22"/>
      <c r="O7525" s="21"/>
    </row>
    <row r="7526" spans="1:15" x14ac:dyDescent="0.2">
      <c r="A7526" s="9">
        <v>44706</v>
      </c>
      <c r="B7526" s="7">
        <v>16997835</v>
      </c>
      <c r="C7526" s="8" t="s">
        <v>4441</v>
      </c>
      <c r="D7526" s="6">
        <v>59640.24</v>
      </c>
      <c r="E7526" s="6">
        <v>53365</v>
      </c>
      <c r="F7526" s="6">
        <f>E7526*0.05</f>
        <v>2668.25</v>
      </c>
      <c r="G7526" s="6"/>
      <c r="H7526" s="5">
        <f>D7526-F7526</f>
        <v>56971.99</v>
      </c>
      <c r="I7526" s="4">
        <f>+I7525+G7526-H7526</f>
        <v>1660991.0734999948</v>
      </c>
      <c r="J7526" s="8" t="s">
        <v>3864</v>
      </c>
      <c r="K7526" s="2"/>
      <c r="L7526" s="2"/>
      <c r="M7526" s="47" t="s">
        <v>4440</v>
      </c>
      <c r="N7526" s="22"/>
      <c r="O7526" s="21"/>
    </row>
    <row r="7527" spans="1:15" x14ac:dyDescent="0.2">
      <c r="A7527" s="9">
        <v>44706</v>
      </c>
      <c r="B7527" s="7">
        <v>16998040</v>
      </c>
      <c r="C7527" s="8" t="s">
        <v>71</v>
      </c>
      <c r="D7527" s="6">
        <v>394955.44</v>
      </c>
      <c r="E7527" s="6">
        <v>394199.52</v>
      </c>
      <c r="F7527" s="6">
        <f>E7527*0.05</f>
        <v>19709.976000000002</v>
      </c>
      <c r="G7527" s="6"/>
      <c r="H7527" s="5">
        <f>D7527-F7527</f>
        <v>375245.46399999998</v>
      </c>
      <c r="I7527" s="4">
        <f>+I7526+G7527-H7527</f>
        <v>1285745.6094999949</v>
      </c>
      <c r="J7527" s="8" t="s">
        <v>4439</v>
      </c>
      <c r="K7527" s="2"/>
      <c r="L7527" s="2"/>
      <c r="M7527" s="47" t="s">
        <v>4438</v>
      </c>
      <c r="N7527" s="22"/>
      <c r="O7527" s="21"/>
    </row>
    <row r="7528" spans="1:15" x14ac:dyDescent="0.2">
      <c r="A7528" s="9">
        <v>44706</v>
      </c>
      <c r="B7528" s="7">
        <v>16998638</v>
      </c>
      <c r="C7528" s="8" t="s">
        <v>4437</v>
      </c>
      <c r="D7528" s="6">
        <v>38822</v>
      </c>
      <c r="E7528" s="6">
        <v>32900</v>
      </c>
      <c r="F7528" s="6">
        <f>E7528*0.05</f>
        <v>1645</v>
      </c>
      <c r="G7528" s="6"/>
      <c r="H7528" s="5">
        <f>D7528-F7528</f>
        <v>37177</v>
      </c>
      <c r="I7528" s="4">
        <f>+I7527+G7528-H7528</f>
        <v>1248568.6094999949</v>
      </c>
      <c r="J7528" s="8" t="s">
        <v>4436</v>
      </c>
      <c r="K7528" s="2"/>
      <c r="L7528" s="2"/>
      <c r="M7528" s="47" t="s">
        <v>4435</v>
      </c>
      <c r="N7528" s="22"/>
      <c r="O7528" s="21"/>
    </row>
    <row r="7529" spans="1:15" x14ac:dyDescent="0.2">
      <c r="A7529" s="9">
        <v>44706</v>
      </c>
      <c r="B7529" s="7">
        <v>16998909</v>
      </c>
      <c r="C7529" s="8" t="s">
        <v>469</v>
      </c>
      <c r="D7529" s="6">
        <v>130650</v>
      </c>
      <c r="E7529" s="6">
        <v>130650</v>
      </c>
      <c r="F7529" s="6">
        <v>6532.5</v>
      </c>
      <c r="G7529" s="6"/>
      <c r="H7529" s="5">
        <f>D7529-F7529</f>
        <v>124117.5</v>
      </c>
      <c r="I7529" s="4">
        <f>+I7528+G7529-H7529</f>
        <v>1124451.1094999949</v>
      </c>
      <c r="J7529" s="8" t="s">
        <v>1728</v>
      </c>
      <c r="K7529" s="2"/>
      <c r="L7529" s="2"/>
      <c r="M7529" s="47" t="s">
        <v>4434</v>
      </c>
      <c r="N7529" s="22"/>
      <c r="O7529" s="21"/>
    </row>
    <row r="7530" spans="1:15" x14ac:dyDescent="0.2">
      <c r="A7530" s="9">
        <v>44706</v>
      </c>
      <c r="B7530" s="7">
        <v>3580060522</v>
      </c>
      <c r="C7530" s="8" t="s">
        <v>4391</v>
      </c>
      <c r="D7530" s="6"/>
      <c r="E7530" s="6"/>
      <c r="F7530" s="6">
        <f>E7530*0.05</f>
        <v>0</v>
      </c>
      <c r="G7530" s="6">
        <v>1550</v>
      </c>
      <c r="H7530" s="5">
        <f>D7530-F7530</f>
        <v>0</v>
      </c>
      <c r="I7530" s="4">
        <f>+I7529+G7530-H7530</f>
        <v>1126001.1094999949</v>
      </c>
      <c r="J7530" s="8" t="s">
        <v>4433</v>
      </c>
      <c r="K7530" s="2"/>
      <c r="L7530" s="2"/>
      <c r="M7530" s="23"/>
      <c r="N7530" s="22"/>
      <c r="O7530" s="21"/>
    </row>
    <row r="7531" spans="1:15" x14ac:dyDescent="0.2">
      <c r="A7531" s="9">
        <v>44706</v>
      </c>
      <c r="B7531" s="7">
        <v>4524000177</v>
      </c>
      <c r="C7531" s="8" t="s">
        <v>4432</v>
      </c>
      <c r="D7531" s="6"/>
      <c r="E7531" s="6"/>
      <c r="F7531" s="6">
        <f>E7531*0.05</f>
        <v>0</v>
      </c>
      <c r="G7531" s="6">
        <v>3263261.75</v>
      </c>
      <c r="H7531" s="5">
        <f>D7531-F7531</f>
        <v>0</v>
      </c>
      <c r="I7531" s="4">
        <f>+I7530+G7531-H7531</f>
        <v>4389262.8594999947</v>
      </c>
      <c r="J7531" s="8" t="s">
        <v>4431</v>
      </c>
      <c r="K7531" s="2"/>
      <c r="L7531" s="2"/>
      <c r="M7531" s="23"/>
      <c r="N7531" s="22"/>
      <c r="O7531" s="21"/>
    </row>
    <row r="7532" spans="1:15" x14ac:dyDescent="0.2">
      <c r="A7532" s="9">
        <v>44707</v>
      </c>
      <c r="B7532" s="7">
        <v>3580020448</v>
      </c>
      <c r="C7532" s="8" t="s">
        <v>4391</v>
      </c>
      <c r="D7532" s="6"/>
      <c r="E7532" s="6"/>
      <c r="F7532" s="6">
        <f>E7532*0.05</f>
        <v>0</v>
      </c>
      <c r="G7532" s="6">
        <v>10300</v>
      </c>
      <c r="H7532" s="5">
        <f>D7532-F7532</f>
        <v>0</v>
      </c>
      <c r="I7532" s="4">
        <f>+I7531+G7532-H7532</f>
        <v>4399562.8594999947</v>
      </c>
      <c r="J7532" s="8" t="s">
        <v>4430</v>
      </c>
      <c r="K7532" s="2"/>
      <c r="L7532" s="2"/>
      <c r="M7532" s="23"/>
      <c r="N7532" s="22"/>
      <c r="O7532" s="21"/>
    </row>
    <row r="7533" spans="1:15" x14ac:dyDescent="0.2">
      <c r="A7533" s="9">
        <v>44706</v>
      </c>
      <c r="B7533" s="7">
        <v>17046992</v>
      </c>
      <c r="C7533" s="8" t="s">
        <v>4191</v>
      </c>
      <c r="D7533" s="6">
        <v>20511.400000000001</v>
      </c>
      <c r="E7533" s="6">
        <v>20511.400000000001</v>
      </c>
      <c r="F7533" s="6">
        <v>0</v>
      </c>
      <c r="G7533" s="6"/>
      <c r="H7533" s="5">
        <f>D7533-F7533</f>
        <v>20511.400000000001</v>
      </c>
      <c r="I7533" s="4">
        <f>+I7532+G7533-H7533</f>
        <v>4379051.4594999943</v>
      </c>
      <c r="J7533" s="3" t="s">
        <v>4252</v>
      </c>
      <c r="K7533" s="2"/>
      <c r="L7533" s="2"/>
      <c r="M7533" s="23"/>
      <c r="N7533" s="22"/>
      <c r="O7533" s="21"/>
    </row>
    <row r="7534" spans="1:15" x14ac:dyDescent="0.2">
      <c r="A7534" s="9">
        <v>44708</v>
      </c>
      <c r="B7534" s="7">
        <v>17047092</v>
      </c>
      <c r="C7534" s="8" t="s">
        <v>821</v>
      </c>
      <c r="D7534" s="6">
        <v>11972.34</v>
      </c>
      <c r="E7534" s="6">
        <v>10146.049999999999</v>
      </c>
      <c r="F7534" s="6">
        <v>507.3</v>
      </c>
      <c r="G7534" s="6"/>
      <c r="H7534" s="5">
        <f>D7534-F7534</f>
        <v>11465.04</v>
      </c>
      <c r="I7534" s="4">
        <f>+I7533+G7534-H7534</f>
        <v>4367586.4194999943</v>
      </c>
      <c r="J7534" s="3" t="s">
        <v>4429</v>
      </c>
      <c r="K7534" s="2"/>
      <c r="L7534" s="2"/>
      <c r="M7534" s="23" t="s">
        <v>4428</v>
      </c>
      <c r="N7534" s="22"/>
      <c r="O7534" s="21"/>
    </row>
    <row r="7535" spans="1:15" x14ac:dyDescent="0.2">
      <c r="A7535" s="9">
        <v>44708</v>
      </c>
      <c r="B7535" s="7">
        <v>17047172</v>
      </c>
      <c r="C7535" s="8" t="s">
        <v>582</v>
      </c>
      <c r="D7535" s="6">
        <v>111295</v>
      </c>
      <c r="E7535" s="6">
        <v>94317.8</v>
      </c>
      <c r="F7535" s="6">
        <v>4715.8900000000003</v>
      </c>
      <c r="G7535" s="6"/>
      <c r="H7535" s="5">
        <f>D7535-F7535</f>
        <v>106579.11</v>
      </c>
      <c r="I7535" s="4">
        <f>+I7534+G7535-H7535</f>
        <v>4261007.3094999939</v>
      </c>
      <c r="J7535" s="3" t="s">
        <v>4427</v>
      </c>
      <c r="K7535" s="2"/>
      <c r="L7535" s="2"/>
      <c r="M7535" s="23" t="s">
        <v>4426</v>
      </c>
      <c r="N7535" s="22"/>
      <c r="O7535" s="21"/>
    </row>
    <row r="7536" spans="1:15" x14ac:dyDescent="0.2">
      <c r="A7536" s="9">
        <v>44708</v>
      </c>
      <c r="B7536" s="7">
        <v>17047235</v>
      </c>
      <c r="C7536" s="8" t="s">
        <v>4138</v>
      </c>
      <c r="D7536" s="6">
        <v>60509</v>
      </c>
      <c r="E7536" s="6">
        <v>57336.88</v>
      </c>
      <c r="F7536" s="6">
        <v>2866.84</v>
      </c>
      <c r="G7536" s="6"/>
      <c r="H7536" s="5">
        <f>D7536-F7536</f>
        <v>57642.16</v>
      </c>
      <c r="I7536" s="4">
        <f>+I7535+G7536-H7536</f>
        <v>4203365.1494999938</v>
      </c>
      <c r="J7536" s="3" t="s">
        <v>4302</v>
      </c>
      <c r="K7536" s="2"/>
      <c r="L7536" s="2"/>
      <c r="M7536" s="23" t="s">
        <v>4425</v>
      </c>
      <c r="N7536" s="22"/>
      <c r="O7536" s="21"/>
    </row>
    <row r="7537" spans="1:15" x14ac:dyDescent="0.2">
      <c r="A7537" s="9">
        <v>44708</v>
      </c>
      <c r="B7537" s="7">
        <v>17047735</v>
      </c>
      <c r="C7537" s="8" t="s">
        <v>245</v>
      </c>
      <c r="D7537" s="6">
        <v>10969.34</v>
      </c>
      <c r="E7537" s="6">
        <v>10969.34</v>
      </c>
      <c r="F7537" s="6">
        <v>548.47</v>
      </c>
      <c r="G7537" s="6"/>
      <c r="H7537" s="5">
        <f>D7537-F7537</f>
        <v>10420.870000000001</v>
      </c>
      <c r="I7537" s="4">
        <f>+I7536+G7537-H7537</f>
        <v>4192944.2794999937</v>
      </c>
      <c r="J7537" s="3" t="s">
        <v>1728</v>
      </c>
      <c r="K7537" s="2"/>
      <c r="L7537" s="2"/>
      <c r="M7537" s="23" t="s">
        <v>4424</v>
      </c>
      <c r="N7537" s="22"/>
      <c r="O7537" s="21"/>
    </row>
    <row r="7538" spans="1:15" x14ac:dyDescent="0.2">
      <c r="A7538" s="9">
        <v>44711</v>
      </c>
      <c r="B7538" s="7">
        <v>3580020409</v>
      </c>
      <c r="C7538" s="8" t="s">
        <v>4391</v>
      </c>
      <c r="D7538" s="6"/>
      <c r="E7538" s="6"/>
      <c r="F7538" s="6">
        <f>E7538*0.05</f>
        <v>0</v>
      </c>
      <c r="G7538" s="6">
        <v>1500</v>
      </c>
      <c r="H7538" s="5">
        <f>D7538-F7538</f>
        <v>0</v>
      </c>
      <c r="I7538" s="4">
        <f>+I7537+G7538-H7538</f>
        <v>4194444.2794999937</v>
      </c>
      <c r="J7538" s="8" t="s">
        <v>4423</v>
      </c>
      <c r="K7538" s="2"/>
      <c r="L7538" s="2"/>
      <c r="M7538" s="23"/>
      <c r="N7538" s="22"/>
      <c r="O7538" s="21"/>
    </row>
    <row r="7539" spans="1:15" x14ac:dyDescent="0.2">
      <c r="A7539" s="9">
        <v>44711</v>
      </c>
      <c r="B7539" s="7">
        <v>45240018531</v>
      </c>
      <c r="C7539" s="8" t="s">
        <v>1468</v>
      </c>
      <c r="D7539" s="6"/>
      <c r="E7539" s="6"/>
      <c r="F7539" s="6">
        <f>E7539*0.05</f>
        <v>0</v>
      </c>
      <c r="G7539" s="6">
        <v>1744.4</v>
      </c>
      <c r="H7539" s="5">
        <f>D7539-F7539</f>
        <v>0</v>
      </c>
      <c r="I7539" s="4">
        <f>+I7538+G7539-H7539</f>
        <v>4196188.679499994</v>
      </c>
      <c r="J7539" s="8" t="s">
        <v>4422</v>
      </c>
      <c r="K7539" s="2"/>
      <c r="L7539" s="2"/>
      <c r="M7539" s="23"/>
      <c r="N7539" s="22"/>
      <c r="O7539" s="21"/>
    </row>
    <row r="7540" spans="1:15" x14ac:dyDescent="0.2">
      <c r="A7540" s="9">
        <v>44711</v>
      </c>
      <c r="B7540" s="7">
        <v>3580060485</v>
      </c>
      <c r="C7540" s="8" t="s">
        <v>4391</v>
      </c>
      <c r="D7540" s="6"/>
      <c r="E7540" s="6"/>
      <c r="F7540" s="6">
        <f>E7540*0.05</f>
        <v>0</v>
      </c>
      <c r="G7540" s="6">
        <v>6600</v>
      </c>
      <c r="H7540" s="5">
        <f>D7540-F7540</f>
        <v>0</v>
      </c>
      <c r="I7540" s="4">
        <f>+I7539+G7540-H7540</f>
        <v>4202788.679499994</v>
      </c>
      <c r="J7540" s="8" t="s">
        <v>4421</v>
      </c>
      <c r="K7540" s="2"/>
      <c r="L7540" s="2"/>
      <c r="M7540" s="23"/>
      <c r="N7540" s="22"/>
      <c r="O7540" s="21"/>
    </row>
    <row r="7541" spans="1:15" x14ac:dyDescent="0.2">
      <c r="A7541" s="9">
        <v>44711</v>
      </c>
      <c r="B7541" s="7">
        <v>17080871</v>
      </c>
      <c r="C7541" s="8" t="s">
        <v>1265</v>
      </c>
      <c r="D7541" s="6">
        <v>58000</v>
      </c>
      <c r="E7541" s="6">
        <v>58000</v>
      </c>
      <c r="F7541" s="6">
        <f>E7541*0.05</f>
        <v>2900</v>
      </c>
      <c r="G7541" s="6"/>
      <c r="H7541" s="5">
        <f>D7541-F7541</f>
        <v>55100</v>
      </c>
      <c r="I7541" s="4">
        <f>+I7540+G7541-H7541</f>
        <v>4147688.679499994</v>
      </c>
      <c r="J7541" s="8" t="s">
        <v>4420</v>
      </c>
      <c r="K7541" s="2"/>
      <c r="L7541" s="2"/>
      <c r="M7541" s="23"/>
      <c r="N7541" s="22"/>
      <c r="O7541" s="21"/>
    </row>
    <row r="7542" spans="1:15" x14ac:dyDescent="0.2">
      <c r="A7542" s="9">
        <v>44711</v>
      </c>
      <c r="B7542" s="7">
        <v>4524000009</v>
      </c>
      <c r="C7542" s="8" t="s">
        <v>4030</v>
      </c>
      <c r="D7542" s="6">
        <v>102654</v>
      </c>
      <c r="E7542" s="6"/>
      <c r="F7542" s="6">
        <f>E7542*0.05</f>
        <v>0</v>
      </c>
      <c r="G7542" s="6"/>
      <c r="H7542" s="5">
        <f>D7542-F7542</f>
        <v>102654</v>
      </c>
      <c r="I7542" s="4">
        <f>+I7541+G7542-H7542</f>
        <v>4045034.679499994</v>
      </c>
      <c r="J7542" s="8" t="s">
        <v>4419</v>
      </c>
      <c r="K7542" s="2"/>
      <c r="L7542" s="2"/>
      <c r="M7542" s="23"/>
      <c r="N7542" s="22"/>
      <c r="O7542" s="21"/>
    </row>
    <row r="7543" spans="1:15" x14ac:dyDescent="0.2">
      <c r="A7543" s="9">
        <v>44711</v>
      </c>
      <c r="B7543" s="7">
        <v>17093648</v>
      </c>
      <c r="C7543" s="8" t="s">
        <v>3612</v>
      </c>
      <c r="D7543" s="6">
        <v>117706.18</v>
      </c>
      <c r="E7543" s="6">
        <v>99751</v>
      </c>
      <c r="F7543" s="6">
        <f>E7543*0.05</f>
        <v>4987.55</v>
      </c>
      <c r="G7543" s="6"/>
      <c r="H7543" s="5">
        <f>D7543-F7543</f>
        <v>112718.62999999999</v>
      </c>
      <c r="I7543" s="4">
        <f>+I7542+G7543-H7543</f>
        <v>3932316.0494999941</v>
      </c>
      <c r="J7543" s="8" t="s">
        <v>3611</v>
      </c>
      <c r="K7543" s="2"/>
      <c r="L7543" s="2"/>
      <c r="M7543" s="47" t="s">
        <v>4418</v>
      </c>
      <c r="N7543" s="22"/>
      <c r="O7543" s="21"/>
    </row>
    <row r="7544" spans="1:15" x14ac:dyDescent="0.2">
      <c r="A7544" s="9">
        <v>44711</v>
      </c>
      <c r="B7544" s="7">
        <v>17093972</v>
      </c>
      <c r="C7544" s="8" t="s">
        <v>4417</v>
      </c>
      <c r="D7544" s="6">
        <v>263110</v>
      </c>
      <c r="E7544" s="6">
        <v>263110</v>
      </c>
      <c r="F7544" s="6">
        <f>E7544*0.05</f>
        <v>13155.5</v>
      </c>
      <c r="G7544" s="6"/>
      <c r="H7544" s="5">
        <f>D7544-F7544</f>
        <v>249954.5</v>
      </c>
      <c r="I7544" s="4">
        <f>+I7543+G7544-H7544</f>
        <v>3682361.5494999941</v>
      </c>
      <c r="J7544" s="8" t="s">
        <v>1728</v>
      </c>
      <c r="K7544" s="2"/>
      <c r="L7544" s="2"/>
      <c r="M7544" s="47" t="s">
        <v>4416</v>
      </c>
      <c r="N7544" s="22"/>
      <c r="O7544" s="21"/>
    </row>
    <row r="7545" spans="1:15" x14ac:dyDescent="0.2">
      <c r="A7545" s="9">
        <v>44711</v>
      </c>
      <c r="B7545" s="7">
        <v>17094208</v>
      </c>
      <c r="C7545" s="8" t="s">
        <v>267</v>
      </c>
      <c r="D7545" s="6">
        <v>15600</v>
      </c>
      <c r="E7545" s="6">
        <v>13220.35</v>
      </c>
      <c r="F7545" s="6">
        <f>E7545*0.05</f>
        <v>661.01750000000004</v>
      </c>
      <c r="G7545" s="6"/>
      <c r="H7545" s="5">
        <f>D7545-F7545</f>
        <v>14938.9825</v>
      </c>
      <c r="I7545" s="4">
        <f>+I7544+G7545-H7545</f>
        <v>3667422.5669999942</v>
      </c>
      <c r="J7545" s="8" t="s">
        <v>4415</v>
      </c>
      <c r="K7545" s="2"/>
      <c r="L7545" s="2"/>
      <c r="M7545" s="47" t="s">
        <v>4414</v>
      </c>
      <c r="N7545" s="22"/>
      <c r="O7545" s="21"/>
    </row>
    <row r="7546" spans="1:15" x14ac:dyDescent="0.2">
      <c r="A7546" s="9">
        <v>44711</v>
      </c>
      <c r="B7546" s="7">
        <v>17094344</v>
      </c>
      <c r="C7546" s="8" t="s">
        <v>3375</v>
      </c>
      <c r="D7546" s="6">
        <v>201318.64</v>
      </c>
      <c r="E7546" s="6">
        <v>185256.16</v>
      </c>
      <c r="F7546" s="6">
        <f>E7546*0.05</f>
        <v>9262.8080000000009</v>
      </c>
      <c r="G7546" s="6"/>
      <c r="H7546" s="5">
        <f>D7546-F7546</f>
        <v>192055.83200000002</v>
      </c>
      <c r="I7546" s="4">
        <f>+I7545+G7546-H7546</f>
        <v>3475366.7349999943</v>
      </c>
      <c r="J7546" s="8" t="s">
        <v>3864</v>
      </c>
      <c r="K7546" s="2"/>
      <c r="L7546" s="2"/>
      <c r="M7546" s="47" t="s">
        <v>4413</v>
      </c>
      <c r="N7546" s="22"/>
      <c r="O7546" s="21"/>
    </row>
    <row r="7547" spans="1:15" x14ac:dyDescent="0.2">
      <c r="A7547" s="9">
        <v>44711</v>
      </c>
      <c r="B7547" s="7">
        <v>17094524</v>
      </c>
      <c r="C7547" s="8" t="s">
        <v>2921</v>
      </c>
      <c r="D7547" s="6">
        <v>10000</v>
      </c>
      <c r="E7547" s="6">
        <v>10000</v>
      </c>
      <c r="F7547" s="6">
        <f>E7547*0.05</f>
        <v>500</v>
      </c>
      <c r="G7547" s="6"/>
      <c r="H7547" s="5">
        <f>D7547-F7547</f>
        <v>9500</v>
      </c>
      <c r="I7547" s="4">
        <f>+I7546+G7547-H7547</f>
        <v>3465866.7349999943</v>
      </c>
      <c r="J7547" s="8" t="s">
        <v>4412</v>
      </c>
      <c r="K7547" s="2"/>
      <c r="L7547" s="2"/>
      <c r="M7547" s="23"/>
      <c r="N7547" s="22"/>
      <c r="O7547" s="21"/>
    </row>
    <row r="7548" spans="1:15" x14ac:dyDescent="0.2">
      <c r="A7548" s="9">
        <v>44712</v>
      </c>
      <c r="B7548" s="7">
        <v>17115040</v>
      </c>
      <c r="C7548" s="8" t="s">
        <v>2594</v>
      </c>
      <c r="D7548" s="6">
        <v>155040.62</v>
      </c>
      <c r="E7548" s="6">
        <v>153158</v>
      </c>
      <c r="F7548" s="6">
        <f>E7548*0.05</f>
        <v>7657.9000000000005</v>
      </c>
      <c r="G7548" s="6"/>
      <c r="H7548" s="5">
        <f>D7548-F7548</f>
        <v>147382.72</v>
      </c>
      <c r="I7548" s="4">
        <f>+I7547+G7548-H7548</f>
        <v>3318484.0149999941</v>
      </c>
      <c r="J7548" s="3" t="s">
        <v>788</v>
      </c>
      <c r="K7548" s="2"/>
      <c r="L7548" s="2"/>
      <c r="M7548" s="23" t="s">
        <v>4411</v>
      </c>
      <c r="N7548" s="22"/>
      <c r="O7548" s="21"/>
    </row>
    <row r="7549" spans="1:15" x14ac:dyDescent="0.2">
      <c r="A7549" s="9">
        <v>44712</v>
      </c>
      <c r="B7549" s="7"/>
      <c r="C7549" s="8" t="s">
        <v>20</v>
      </c>
      <c r="D7549" s="6">
        <v>6819.01</v>
      </c>
      <c r="E7549" s="6"/>
      <c r="F7549" s="6">
        <f>E7549*0.05</f>
        <v>0</v>
      </c>
      <c r="G7549" s="6"/>
      <c r="H7549" s="5">
        <f>D7549-F7549</f>
        <v>6819.01</v>
      </c>
      <c r="I7549" s="4">
        <f>+I7548+G7549-H7549</f>
        <v>3311665.0049999943</v>
      </c>
      <c r="J7549" s="8" t="s">
        <v>4226</v>
      </c>
      <c r="K7549" s="2"/>
      <c r="L7549" s="2"/>
      <c r="M7549" s="23"/>
      <c r="N7549" s="22"/>
      <c r="O7549" s="21"/>
    </row>
    <row r="7550" spans="1:15" x14ac:dyDescent="0.2">
      <c r="A7550" s="9"/>
      <c r="B7550" s="7"/>
      <c r="C7550" s="38" t="s">
        <v>4410</v>
      </c>
      <c r="D7550" s="6"/>
      <c r="E7550" s="6"/>
      <c r="F7550" s="6">
        <f>E7550*0.05</f>
        <v>0</v>
      </c>
      <c r="G7550" s="6"/>
      <c r="H7550" s="5">
        <f>D7550-F7550</f>
        <v>0</v>
      </c>
      <c r="I7550" s="13">
        <f>+I7549+G7550-H7550</f>
        <v>3311665.0049999943</v>
      </c>
      <c r="J7550" s="3"/>
      <c r="K7550" s="2"/>
      <c r="L7550" s="2"/>
      <c r="M7550" s="23"/>
      <c r="N7550" s="22"/>
      <c r="O7550" s="21"/>
    </row>
    <row r="7551" spans="1:15" x14ac:dyDescent="0.2">
      <c r="A7551" s="9">
        <v>44713</v>
      </c>
      <c r="B7551" s="7">
        <v>3580070110</v>
      </c>
      <c r="C7551" s="8" t="s">
        <v>4391</v>
      </c>
      <c r="D7551" s="6"/>
      <c r="E7551" s="6"/>
      <c r="F7551" s="6">
        <f>E7551*0.05</f>
        <v>0</v>
      </c>
      <c r="G7551" s="6">
        <v>4650</v>
      </c>
      <c r="H7551" s="5">
        <f>D7551-F7551</f>
        <v>0</v>
      </c>
      <c r="I7551" s="4">
        <f>+I7550+G7551-H7551</f>
        <v>3316315.0049999943</v>
      </c>
      <c r="J7551" s="8" t="s">
        <v>4409</v>
      </c>
      <c r="K7551" s="2"/>
      <c r="L7551" s="2"/>
      <c r="M7551" s="23"/>
      <c r="N7551" s="22"/>
      <c r="O7551" s="21"/>
    </row>
    <row r="7552" spans="1:15" x14ac:dyDescent="0.2">
      <c r="A7552" s="9">
        <v>44714</v>
      </c>
      <c r="B7552" s="7">
        <v>3580040337</v>
      </c>
      <c r="C7552" s="8" t="s">
        <v>4391</v>
      </c>
      <c r="D7552" s="6"/>
      <c r="E7552" s="6"/>
      <c r="F7552" s="6">
        <f>E7552*0.05</f>
        <v>0</v>
      </c>
      <c r="G7552" s="6">
        <v>13100</v>
      </c>
      <c r="H7552" s="5">
        <f>D7552-F7552</f>
        <v>0</v>
      </c>
      <c r="I7552" s="4">
        <f>+I7551+G7552-H7552</f>
        <v>3329415.0049999943</v>
      </c>
      <c r="J7552" s="8" t="s">
        <v>4408</v>
      </c>
      <c r="K7552" s="2"/>
      <c r="L7552" s="2"/>
      <c r="M7552" s="23"/>
      <c r="N7552" s="22"/>
      <c r="O7552" s="21"/>
    </row>
    <row r="7553" spans="1:15" x14ac:dyDescent="0.2">
      <c r="A7553" s="9">
        <v>44715</v>
      </c>
      <c r="B7553" s="7">
        <v>3580040111</v>
      </c>
      <c r="C7553" s="8" t="s">
        <v>4391</v>
      </c>
      <c r="D7553" s="6"/>
      <c r="E7553" s="6"/>
      <c r="F7553" s="6">
        <f>E7553*0.05</f>
        <v>0</v>
      </c>
      <c r="G7553" s="6">
        <v>8100</v>
      </c>
      <c r="H7553" s="5">
        <f>D7553-F7553</f>
        <v>0</v>
      </c>
      <c r="I7553" s="4">
        <f>+I7552+G7553-H7553</f>
        <v>3337515.0049999943</v>
      </c>
      <c r="J7553" s="8" t="s">
        <v>4407</v>
      </c>
      <c r="K7553" s="2"/>
      <c r="L7553" s="2"/>
      <c r="M7553" s="23"/>
      <c r="N7553" s="22"/>
      <c r="O7553" s="21"/>
    </row>
    <row r="7554" spans="1:15" x14ac:dyDescent="0.2">
      <c r="A7554" s="9">
        <v>44715</v>
      </c>
      <c r="B7554" s="7">
        <v>17176850</v>
      </c>
      <c r="C7554" s="8" t="s">
        <v>4406</v>
      </c>
      <c r="D7554" s="6">
        <v>8000</v>
      </c>
      <c r="E7554" s="6"/>
      <c r="F7554" s="6">
        <f>E7554*0.05</f>
        <v>0</v>
      </c>
      <c r="G7554" s="6"/>
      <c r="H7554" s="5">
        <f>D7554-F7554</f>
        <v>8000</v>
      </c>
      <c r="I7554" s="4">
        <f>+I7553+G7554-H7554</f>
        <v>3329515.0049999943</v>
      </c>
      <c r="J7554" s="3" t="s">
        <v>4405</v>
      </c>
      <c r="K7554" s="2"/>
      <c r="L7554" s="2"/>
      <c r="M7554" s="23"/>
      <c r="N7554" s="22"/>
      <c r="O7554" s="21"/>
    </row>
    <row r="7555" spans="1:15" x14ac:dyDescent="0.2">
      <c r="A7555" s="9">
        <v>44715</v>
      </c>
      <c r="B7555" s="34">
        <v>4524000010</v>
      </c>
      <c r="C7555" s="8" t="s">
        <v>3253</v>
      </c>
      <c r="D7555" s="6">
        <v>23300</v>
      </c>
      <c r="E7555" s="6"/>
      <c r="F7555" s="6">
        <f>E7555*0.05</f>
        <v>0</v>
      </c>
      <c r="G7555" s="6"/>
      <c r="H7555" s="5">
        <f>D7555-F7555</f>
        <v>23300</v>
      </c>
      <c r="I7555" s="4">
        <f>+I7554+G7555-H7555</f>
        <v>3306215.0049999943</v>
      </c>
      <c r="J7555" s="8" t="s">
        <v>4404</v>
      </c>
      <c r="K7555" s="2"/>
      <c r="L7555" s="2"/>
      <c r="M7555" s="23"/>
      <c r="N7555" s="22"/>
      <c r="O7555" s="21"/>
    </row>
    <row r="7556" spans="1:15" x14ac:dyDescent="0.2">
      <c r="A7556" s="9">
        <v>44718</v>
      </c>
      <c r="B7556" s="7">
        <v>3580010061</v>
      </c>
      <c r="C7556" s="8" t="s">
        <v>4391</v>
      </c>
      <c r="D7556" s="6"/>
      <c r="E7556" s="6"/>
      <c r="F7556" s="6">
        <f>E7556*0.05</f>
        <v>0</v>
      </c>
      <c r="G7556" s="6">
        <v>9250</v>
      </c>
      <c r="H7556" s="5">
        <f>D7556-F7556</f>
        <v>0</v>
      </c>
      <c r="I7556" s="4">
        <f>+I7555+G7556-H7556</f>
        <v>3315465.0049999943</v>
      </c>
      <c r="J7556" s="8" t="s">
        <v>4403</v>
      </c>
      <c r="K7556" s="2"/>
      <c r="L7556" s="2"/>
      <c r="M7556" s="23"/>
      <c r="N7556" s="22"/>
      <c r="O7556" s="21"/>
    </row>
    <row r="7557" spans="1:15" x14ac:dyDescent="0.2">
      <c r="A7557" s="9">
        <v>44718</v>
      </c>
      <c r="B7557" s="7">
        <v>17221514</v>
      </c>
      <c r="C7557" s="8" t="s">
        <v>3590</v>
      </c>
      <c r="D7557" s="6">
        <v>198755.74</v>
      </c>
      <c r="E7557" s="6"/>
      <c r="F7557" s="6">
        <f>E7557*0.05</f>
        <v>0</v>
      </c>
      <c r="G7557" s="6"/>
      <c r="H7557" s="5">
        <f>D7557-F7557</f>
        <v>198755.74</v>
      </c>
      <c r="I7557" s="4">
        <f>+I7556+G7557-H7557</f>
        <v>3116709.2649999941</v>
      </c>
      <c r="J7557" s="8" t="s">
        <v>4402</v>
      </c>
      <c r="K7557" s="2"/>
      <c r="L7557" s="2"/>
      <c r="M7557" s="23"/>
      <c r="N7557" s="22"/>
      <c r="O7557" s="21"/>
    </row>
    <row r="7558" spans="1:15" x14ac:dyDescent="0.2">
      <c r="A7558" s="9">
        <v>44718</v>
      </c>
      <c r="B7558" s="7">
        <v>17225687</v>
      </c>
      <c r="C7558" s="8" t="s">
        <v>418</v>
      </c>
      <c r="D7558" s="6">
        <v>6000</v>
      </c>
      <c r="E7558" s="6"/>
      <c r="F7558" s="6">
        <f>E7558*0.05</f>
        <v>0</v>
      </c>
      <c r="G7558" s="6"/>
      <c r="H7558" s="5">
        <f>D7558-F7558</f>
        <v>6000</v>
      </c>
      <c r="I7558" s="4">
        <f>+I7557+G7558-H7558</f>
        <v>3110709.2649999941</v>
      </c>
      <c r="J7558" s="3" t="s">
        <v>3728</v>
      </c>
      <c r="K7558" s="2"/>
      <c r="L7558" s="2"/>
      <c r="M7558" s="41"/>
      <c r="N7558" s="40"/>
      <c r="O7558" s="39"/>
    </row>
    <row r="7559" spans="1:15" x14ac:dyDescent="0.2">
      <c r="A7559" s="9">
        <v>44718</v>
      </c>
      <c r="B7559" s="34">
        <v>17225712</v>
      </c>
      <c r="C7559" s="8" t="s">
        <v>4135</v>
      </c>
      <c r="D7559" s="6">
        <v>20000</v>
      </c>
      <c r="E7559" s="6"/>
      <c r="F7559" s="6">
        <f>E7559*0.05</f>
        <v>0</v>
      </c>
      <c r="G7559" s="6"/>
      <c r="H7559" s="5">
        <f>D7559-F7559</f>
        <v>20000</v>
      </c>
      <c r="I7559" s="4">
        <f>+I7558+G7559-H7559</f>
        <v>3090709.2649999941</v>
      </c>
      <c r="J7559" s="8" t="s">
        <v>4401</v>
      </c>
      <c r="K7559" s="2"/>
      <c r="L7559" s="2"/>
      <c r="M7559" s="41"/>
      <c r="N7559" s="40"/>
      <c r="O7559" s="39"/>
    </row>
    <row r="7560" spans="1:15" x14ac:dyDescent="0.2">
      <c r="A7560" s="9">
        <v>44718</v>
      </c>
      <c r="B7560" s="34">
        <v>17225735</v>
      </c>
      <c r="C7560" s="8" t="s">
        <v>4400</v>
      </c>
      <c r="D7560" s="6">
        <v>20000</v>
      </c>
      <c r="E7560" s="6"/>
      <c r="F7560" s="6">
        <f>E7560*0.05</f>
        <v>0</v>
      </c>
      <c r="G7560" s="6"/>
      <c r="H7560" s="5">
        <f>D7560-F7560</f>
        <v>20000</v>
      </c>
      <c r="I7560" s="4">
        <f>+I7559+G7560-H7560</f>
        <v>3070709.2649999941</v>
      </c>
      <c r="J7560" s="8" t="s">
        <v>4399</v>
      </c>
      <c r="K7560" s="2"/>
      <c r="L7560" s="2"/>
      <c r="M7560" s="41"/>
      <c r="N7560" s="40"/>
      <c r="O7560" s="39"/>
    </row>
    <row r="7561" spans="1:15" x14ac:dyDescent="0.2">
      <c r="A7561" s="9">
        <v>44719</v>
      </c>
      <c r="B7561" s="7">
        <v>3580020099</v>
      </c>
      <c r="C7561" s="8" t="s">
        <v>4391</v>
      </c>
      <c r="D7561" s="6"/>
      <c r="E7561" s="6"/>
      <c r="F7561" s="6">
        <f>E7561*0.05</f>
        <v>0</v>
      </c>
      <c r="G7561" s="6">
        <v>1800</v>
      </c>
      <c r="H7561" s="5">
        <f>D7561-F7561</f>
        <v>0</v>
      </c>
      <c r="I7561" s="4">
        <f>+I7560+G7561-H7561</f>
        <v>3072509.2649999941</v>
      </c>
      <c r="J7561" s="8" t="s">
        <v>4398</v>
      </c>
      <c r="K7561" s="2"/>
      <c r="L7561" s="2"/>
      <c r="M7561" s="41"/>
      <c r="N7561" s="40"/>
      <c r="O7561" s="39"/>
    </row>
    <row r="7562" spans="1:15" x14ac:dyDescent="0.2">
      <c r="A7562" s="9">
        <v>44720</v>
      </c>
      <c r="B7562" s="7">
        <v>3580060630</v>
      </c>
      <c r="C7562" s="8" t="s">
        <v>4391</v>
      </c>
      <c r="D7562" s="6"/>
      <c r="E7562" s="6"/>
      <c r="F7562" s="6">
        <f>E7562*0.05</f>
        <v>0</v>
      </c>
      <c r="G7562" s="6">
        <v>400</v>
      </c>
      <c r="H7562" s="5">
        <f>D7562-F7562</f>
        <v>0</v>
      </c>
      <c r="I7562" s="4">
        <f>+I7561+G7562-H7562</f>
        <v>3072909.2649999941</v>
      </c>
      <c r="J7562" s="8" t="s">
        <v>4397</v>
      </c>
      <c r="K7562" s="2"/>
      <c r="L7562" s="2"/>
      <c r="M7562" s="41"/>
      <c r="N7562" s="40"/>
      <c r="O7562" s="39"/>
    </row>
    <row r="7563" spans="1:15" x14ac:dyDescent="0.2">
      <c r="A7563" s="9">
        <v>44720</v>
      </c>
      <c r="B7563" s="7">
        <v>3580040242</v>
      </c>
      <c r="C7563" s="8" t="s">
        <v>4391</v>
      </c>
      <c r="D7563" s="6"/>
      <c r="E7563" s="6"/>
      <c r="F7563" s="6">
        <f>E7563*0.05</f>
        <v>0</v>
      </c>
      <c r="G7563" s="6">
        <v>15100</v>
      </c>
      <c r="H7563" s="5">
        <f>D7563-F7563</f>
        <v>0</v>
      </c>
      <c r="I7563" s="4">
        <f>+I7562+G7563-H7563</f>
        <v>3088009.2649999941</v>
      </c>
      <c r="J7563" s="8" t="s">
        <v>4396</v>
      </c>
      <c r="K7563" s="2"/>
      <c r="L7563" s="2"/>
      <c r="M7563" s="41"/>
      <c r="N7563" s="40"/>
      <c r="O7563" s="39"/>
    </row>
    <row r="7564" spans="1:15" x14ac:dyDescent="0.2">
      <c r="A7564" s="9">
        <v>44721</v>
      </c>
      <c r="B7564" s="7">
        <v>3580080047</v>
      </c>
      <c r="C7564" s="8" t="s">
        <v>4391</v>
      </c>
      <c r="D7564" s="6"/>
      <c r="E7564" s="6"/>
      <c r="F7564" s="6">
        <f>E7564*0.05</f>
        <v>0</v>
      </c>
      <c r="G7564" s="6">
        <v>1400</v>
      </c>
      <c r="H7564" s="5">
        <f>D7564-F7564</f>
        <v>0</v>
      </c>
      <c r="I7564" s="4">
        <f>+I7563+G7564-H7564</f>
        <v>3089409.2649999941</v>
      </c>
      <c r="J7564" s="8" t="s">
        <v>4395</v>
      </c>
      <c r="K7564" s="2"/>
      <c r="L7564" s="2"/>
      <c r="M7564" s="41"/>
      <c r="N7564" s="40"/>
      <c r="O7564" s="39"/>
    </row>
    <row r="7565" spans="1:15" x14ac:dyDescent="0.2">
      <c r="A7565" s="9">
        <v>44722</v>
      </c>
      <c r="B7565" s="7">
        <v>3580060106</v>
      </c>
      <c r="C7565" s="8" t="s">
        <v>4391</v>
      </c>
      <c r="D7565" s="6"/>
      <c r="E7565" s="6"/>
      <c r="F7565" s="6">
        <f>E7565*0.05</f>
        <v>0</v>
      </c>
      <c r="G7565" s="6">
        <v>6750</v>
      </c>
      <c r="H7565" s="5">
        <f>D7565-F7565</f>
        <v>0</v>
      </c>
      <c r="I7565" s="4">
        <f>+I7564+G7565-H7565</f>
        <v>3096159.2649999941</v>
      </c>
      <c r="J7565" s="8" t="s">
        <v>4394</v>
      </c>
      <c r="K7565" s="2"/>
      <c r="L7565" s="2"/>
      <c r="M7565" s="41"/>
      <c r="N7565" s="40"/>
      <c r="O7565" s="39"/>
    </row>
    <row r="7566" spans="1:15" x14ac:dyDescent="0.2">
      <c r="A7566" s="9">
        <v>44725</v>
      </c>
      <c r="B7566" s="7">
        <v>3580020557</v>
      </c>
      <c r="C7566" s="8" t="s">
        <v>4391</v>
      </c>
      <c r="D7566" s="6"/>
      <c r="E7566" s="6"/>
      <c r="F7566" s="6">
        <f>E7566*0.05</f>
        <v>0</v>
      </c>
      <c r="G7566" s="6">
        <v>3100</v>
      </c>
      <c r="H7566" s="5">
        <f>D7566-F7566</f>
        <v>0</v>
      </c>
      <c r="I7566" s="4">
        <f>+I7565+G7566-H7566</f>
        <v>3099259.2649999941</v>
      </c>
      <c r="J7566" s="8" t="s">
        <v>4393</v>
      </c>
      <c r="K7566" s="2"/>
      <c r="L7566" s="2"/>
      <c r="M7566" s="41"/>
      <c r="N7566" s="40"/>
      <c r="O7566" s="39"/>
    </row>
    <row r="7567" spans="1:15" x14ac:dyDescent="0.2">
      <c r="A7567" s="9">
        <v>44725</v>
      </c>
      <c r="B7567" s="7">
        <v>3580070135</v>
      </c>
      <c r="C7567" s="8" t="s">
        <v>4118</v>
      </c>
      <c r="D7567" s="6"/>
      <c r="E7567" s="6"/>
      <c r="F7567" s="6"/>
      <c r="G7567" s="6">
        <v>10000</v>
      </c>
      <c r="H7567" s="5"/>
      <c r="I7567" s="4">
        <f>+I7566+G7567-H7567</f>
        <v>3109259.2649999941</v>
      </c>
      <c r="J7567" s="3" t="s">
        <v>4392</v>
      </c>
      <c r="K7567" s="2"/>
      <c r="L7567" s="2"/>
      <c r="M7567" s="41"/>
      <c r="N7567" s="40"/>
      <c r="O7567" s="39"/>
    </row>
    <row r="7568" spans="1:15" x14ac:dyDescent="0.2">
      <c r="A7568" s="9">
        <v>44726</v>
      </c>
      <c r="B7568" s="7">
        <v>3580070099</v>
      </c>
      <c r="C7568" s="8" t="s">
        <v>4391</v>
      </c>
      <c r="D7568" s="6"/>
      <c r="E7568" s="6"/>
      <c r="F7568" s="6">
        <f>E7568*0.05</f>
        <v>0</v>
      </c>
      <c r="G7568" s="6">
        <v>950</v>
      </c>
      <c r="H7568" s="5">
        <f>D7568-F7568</f>
        <v>0</v>
      </c>
      <c r="I7568" s="4">
        <f>+I7567+G7568-H7568</f>
        <v>3110209.2649999941</v>
      </c>
      <c r="J7568" s="8" t="s">
        <v>4390</v>
      </c>
      <c r="K7568" s="2"/>
      <c r="L7568" s="2"/>
      <c r="M7568" s="41"/>
      <c r="N7568" s="40"/>
      <c r="O7568" s="39"/>
    </row>
    <row r="7569" spans="1:15" x14ac:dyDescent="0.2">
      <c r="A7569" s="9">
        <v>44726</v>
      </c>
      <c r="B7569" s="7">
        <v>17320815</v>
      </c>
      <c r="C7569" s="8" t="s">
        <v>2447</v>
      </c>
      <c r="D7569" s="6">
        <v>184105</v>
      </c>
      <c r="E7569" s="6">
        <v>172773.28</v>
      </c>
      <c r="F7569" s="6">
        <v>8638.66</v>
      </c>
      <c r="G7569" s="6"/>
      <c r="H7569" s="5">
        <f>D7569-F7569</f>
        <v>175466.34</v>
      </c>
      <c r="I7569" s="4">
        <f>+I7568+G7569-H7569</f>
        <v>2934742.9249999942</v>
      </c>
      <c r="J7569" s="8" t="s">
        <v>1867</v>
      </c>
      <c r="K7569" s="2"/>
      <c r="L7569" s="2"/>
      <c r="M7569" s="41"/>
      <c r="N7569" s="40" t="s">
        <v>4389</v>
      </c>
      <c r="O7569" s="39"/>
    </row>
    <row r="7570" spans="1:15" x14ac:dyDescent="0.2">
      <c r="A7570" s="9">
        <v>44726</v>
      </c>
      <c r="B7570" s="7">
        <v>17328075</v>
      </c>
      <c r="C7570" s="8" t="s">
        <v>4388</v>
      </c>
      <c r="D7570" s="6">
        <v>21500</v>
      </c>
      <c r="E7570" s="6"/>
      <c r="F7570" s="6">
        <v>1075</v>
      </c>
      <c r="G7570" s="6"/>
      <c r="H7570" s="5">
        <f>D7570-F7570</f>
        <v>20425</v>
      </c>
      <c r="I7570" s="4">
        <f>+I7569+G7570-H7570</f>
        <v>2914317.9249999942</v>
      </c>
      <c r="J7570" s="8" t="s">
        <v>4222</v>
      </c>
      <c r="K7570" s="2"/>
      <c r="L7570" s="2"/>
      <c r="M7570" s="23" t="s">
        <v>4387</v>
      </c>
      <c r="N7570" s="22"/>
      <c r="O7570" s="21"/>
    </row>
    <row r="7571" spans="1:15" x14ac:dyDescent="0.2">
      <c r="A7571" s="9">
        <v>44726</v>
      </c>
      <c r="B7571" s="7">
        <v>17328148</v>
      </c>
      <c r="C7571" s="8" t="s">
        <v>3703</v>
      </c>
      <c r="D7571" s="6">
        <v>21535</v>
      </c>
      <c r="E7571" s="6">
        <v>18250</v>
      </c>
      <c r="F7571" s="6">
        <v>912.5</v>
      </c>
      <c r="G7571" s="6"/>
      <c r="H7571" s="5">
        <f>D7571-F7571</f>
        <v>20622.5</v>
      </c>
      <c r="I7571" s="4">
        <f>+I7570+G7571-H7571</f>
        <v>2893695.4249999942</v>
      </c>
      <c r="J7571" s="8" t="s">
        <v>4386</v>
      </c>
      <c r="K7571" s="2"/>
      <c r="L7571" s="2"/>
      <c r="M7571" s="41"/>
      <c r="N7571" s="40" t="s">
        <v>4385</v>
      </c>
      <c r="O7571" s="39"/>
    </row>
    <row r="7572" spans="1:15" x14ac:dyDescent="0.2">
      <c r="A7572" s="9">
        <v>44726</v>
      </c>
      <c r="B7572" s="7">
        <v>17328312</v>
      </c>
      <c r="C7572" s="8" t="s">
        <v>4384</v>
      </c>
      <c r="D7572" s="6">
        <v>24827.98</v>
      </c>
      <c r="E7572" s="6">
        <v>24827.98</v>
      </c>
      <c r="F7572" s="6">
        <v>1241.4000000000001</v>
      </c>
      <c r="G7572" s="6"/>
      <c r="H7572" s="5">
        <f>D7572-F7572</f>
        <v>23586.579999999998</v>
      </c>
      <c r="I7572" s="4">
        <f>+I7571+G7572-H7572</f>
        <v>2870108.8449999942</v>
      </c>
      <c r="J7572" s="8" t="s">
        <v>4383</v>
      </c>
      <c r="K7572" s="2"/>
      <c r="L7572" s="2"/>
      <c r="M7572" s="41"/>
      <c r="N7572" s="40" t="s">
        <v>4382</v>
      </c>
      <c r="O7572" s="39"/>
    </row>
    <row r="7573" spans="1:15" x14ac:dyDescent="0.2">
      <c r="A7573" s="9">
        <v>44727</v>
      </c>
      <c r="B7573" s="7">
        <v>17345520</v>
      </c>
      <c r="C7573" s="8" t="s">
        <v>2914</v>
      </c>
      <c r="D7573" s="6">
        <v>10990</v>
      </c>
      <c r="E7573" s="6">
        <v>8453.84</v>
      </c>
      <c r="F7573" s="6">
        <v>422.69</v>
      </c>
      <c r="G7573" s="6"/>
      <c r="H7573" s="5">
        <f>D7573-F7573</f>
        <v>10567.31</v>
      </c>
      <c r="I7573" s="4">
        <f>+I7572+G7573-H7573</f>
        <v>2859541.5349999941</v>
      </c>
      <c r="J7573" s="8" t="s">
        <v>4381</v>
      </c>
      <c r="K7573" s="2"/>
      <c r="L7573" s="2"/>
      <c r="M7573" s="41"/>
      <c r="N7573" s="40" t="s">
        <v>4380</v>
      </c>
      <c r="O7573" s="39"/>
    </row>
    <row r="7574" spans="1:15" x14ac:dyDescent="0.2">
      <c r="A7574" s="9">
        <v>44727</v>
      </c>
      <c r="B7574" s="7">
        <v>3580070397</v>
      </c>
      <c r="C7574" s="8" t="s">
        <v>3500</v>
      </c>
      <c r="D7574" s="6"/>
      <c r="E7574" s="6"/>
      <c r="F7574" s="6">
        <f>E7574*0.05</f>
        <v>0</v>
      </c>
      <c r="G7574" s="6">
        <v>2150</v>
      </c>
      <c r="H7574" s="5">
        <f>D7574-F7574</f>
        <v>0</v>
      </c>
      <c r="I7574" s="4">
        <f>+I7573+G7574-H7574</f>
        <v>2861691.5349999941</v>
      </c>
      <c r="J7574" s="8" t="s">
        <v>4379</v>
      </c>
      <c r="K7574" s="2"/>
      <c r="L7574" s="2"/>
      <c r="M7574" s="23"/>
      <c r="N7574" s="22"/>
      <c r="O7574" s="21"/>
    </row>
    <row r="7575" spans="1:15" x14ac:dyDescent="0.2">
      <c r="A7575" s="9">
        <v>44727</v>
      </c>
      <c r="B7575" s="7">
        <v>45240000116</v>
      </c>
      <c r="C7575" s="8" t="s">
        <v>2118</v>
      </c>
      <c r="D7575" s="6"/>
      <c r="E7575" s="6"/>
      <c r="F7575" s="6"/>
      <c r="G7575" s="6">
        <v>30000</v>
      </c>
      <c r="H7575" s="5">
        <f>D7575-F7575</f>
        <v>0</v>
      </c>
      <c r="I7575" s="4">
        <f>+I7574+G7575-H7575</f>
        <v>2891691.5349999941</v>
      </c>
      <c r="J7575" s="8" t="s">
        <v>2779</v>
      </c>
      <c r="K7575" s="2"/>
      <c r="L7575" s="2"/>
      <c r="M7575" s="23"/>
      <c r="N7575" s="22"/>
      <c r="O7575" s="21"/>
    </row>
    <row r="7576" spans="1:15" x14ac:dyDescent="0.2">
      <c r="A7576" s="9">
        <v>44727</v>
      </c>
      <c r="B7576" s="7">
        <v>45240000048</v>
      </c>
      <c r="C7576" s="8" t="s">
        <v>3583</v>
      </c>
      <c r="D7576" s="6"/>
      <c r="E7576" s="6"/>
      <c r="F7576" s="6"/>
      <c r="G7576" s="6">
        <v>292084.94</v>
      </c>
      <c r="H7576" s="5">
        <f>D7576-F7576</f>
        <v>0</v>
      </c>
      <c r="I7576" s="4">
        <f>+I7575+G7576-H7576</f>
        <v>3183776.474999994</v>
      </c>
      <c r="J7576" s="8" t="s">
        <v>4378</v>
      </c>
      <c r="K7576" s="2"/>
      <c r="L7576" s="2"/>
      <c r="M7576" s="41"/>
      <c r="N7576" s="40"/>
      <c r="O7576" s="39"/>
    </row>
    <row r="7577" spans="1:15" x14ac:dyDescent="0.2">
      <c r="A7577" s="9">
        <v>44729</v>
      </c>
      <c r="B7577" s="7">
        <v>45240032239</v>
      </c>
      <c r="C7577" s="8" t="s">
        <v>1468</v>
      </c>
      <c r="D7577" s="6"/>
      <c r="E7577" s="6"/>
      <c r="F7577" s="6"/>
      <c r="G7577" s="6">
        <v>23094.17</v>
      </c>
      <c r="H7577" s="5">
        <f>D7577-F7577</f>
        <v>0</v>
      </c>
      <c r="I7577" s="4">
        <f>+I7576+G7577-H7577</f>
        <v>3206870.644999994</v>
      </c>
      <c r="J7577" s="8" t="s">
        <v>4377</v>
      </c>
      <c r="K7577" s="2"/>
      <c r="L7577" s="2"/>
      <c r="M7577" s="41"/>
      <c r="N7577" s="40"/>
      <c r="O7577" s="39"/>
    </row>
    <row r="7578" spans="1:15" x14ac:dyDescent="0.2">
      <c r="A7578" s="9">
        <v>44729</v>
      </c>
      <c r="B7578" s="7">
        <v>3580070683</v>
      </c>
      <c r="C7578" s="8" t="s">
        <v>3523</v>
      </c>
      <c r="D7578" s="6"/>
      <c r="E7578" s="6"/>
      <c r="F7578" s="6">
        <f>E7578*0.05</f>
        <v>0</v>
      </c>
      <c r="G7578" s="6">
        <v>4350</v>
      </c>
      <c r="H7578" s="5">
        <f>D7578-F7578</f>
        <v>0</v>
      </c>
      <c r="I7578" s="4">
        <f>+I7577+G7578-H7578</f>
        <v>3211220.644999994</v>
      </c>
      <c r="J7578" s="8" t="s">
        <v>4376</v>
      </c>
      <c r="K7578" s="2"/>
      <c r="L7578" s="2"/>
      <c r="M7578" s="41"/>
      <c r="N7578" s="40"/>
      <c r="O7578" s="39"/>
    </row>
    <row r="7579" spans="1:15" x14ac:dyDescent="0.2">
      <c r="A7579" s="9">
        <v>44732</v>
      </c>
      <c r="B7579" s="7">
        <v>3580040436</v>
      </c>
      <c r="C7579" s="8" t="s">
        <v>3523</v>
      </c>
      <c r="D7579" s="6"/>
      <c r="E7579" s="6"/>
      <c r="F7579" s="6">
        <f>E7579*0.05</f>
        <v>0</v>
      </c>
      <c r="G7579" s="6">
        <v>4900</v>
      </c>
      <c r="H7579" s="5">
        <f>D7579-F7579</f>
        <v>0</v>
      </c>
      <c r="I7579" s="4">
        <f>+I7578+G7579-H7579</f>
        <v>3216120.644999994</v>
      </c>
      <c r="J7579" s="8" t="s">
        <v>4375</v>
      </c>
      <c r="K7579" s="2"/>
      <c r="L7579" s="2"/>
      <c r="M7579" s="41"/>
      <c r="N7579" s="40"/>
      <c r="O7579" s="39"/>
    </row>
    <row r="7580" spans="1:15" x14ac:dyDescent="0.2">
      <c r="A7580" s="9">
        <v>44733</v>
      </c>
      <c r="B7580" s="7">
        <v>17465829</v>
      </c>
      <c r="C7580" s="8" t="s">
        <v>1880</v>
      </c>
      <c r="D7580" s="6">
        <v>40886.46</v>
      </c>
      <c r="E7580" s="6">
        <v>34649.54</v>
      </c>
      <c r="F7580" s="6">
        <v>1732.48</v>
      </c>
      <c r="G7580" s="6"/>
      <c r="H7580" s="5">
        <f>D7580-F7580</f>
        <v>39153.979999999996</v>
      </c>
      <c r="I7580" s="4">
        <f>+I7579+G7580-H7580</f>
        <v>3176966.664999994</v>
      </c>
      <c r="J7580" s="8" t="s">
        <v>4374</v>
      </c>
      <c r="K7580" s="2"/>
      <c r="L7580" s="2"/>
      <c r="M7580" s="23" t="s">
        <v>4373</v>
      </c>
      <c r="N7580" s="22"/>
      <c r="O7580" s="21"/>
    </row>
    <row r="7581" spans="1:15" x14ac:dyDescent="0.2">
      <c r="A7581" s="9">
        <v>44733</v>
      </c>
      <c r="B7581" s="7">
        <v>3580020630</v>
      </c>
      <c r="C7581" s="8" t="s">
        <v>3523</v>
      </c>
      <c r="D7581" s="6"/>
      <c r="E7581" s="6"/>
      <c r="F7581" s="6">
        <f>E7581*0.05</f>
        <v>0</v>
      </c>
      <c r="G7581" s="6">
        <v>9400</v>
      </c>
      <c r="H7581" s="5">
        <f>D7581-F7581</f>
        <v>0</v>
      </c>
      <c r="I7581" s="4">
        <f>+I7580+G7581-H7581</f>
        <v>3186366.664999994</v>
      </c>
      <c r="J7581" s="8" t="s">
        <v>4372</v>
      </c>
      <c r="K7581" s="2"/>
      <c r="L7581" s="2"/>
      <c r="M7581" s="41"/>
      <c r="N7581" s="40"/>
      <c r="O7581" s="39"/>
    </row>
    <row r="7582" spans="1:15" x14ac:dyDescent="0.2">
      <c r="A7582" s="9">
        <v>44734</v>
      </c>
      <c r="B7582" s="7">
        <v>3580080161</v>
      </c>
      <c r="C7582" s="8" t="s">
        <v>3523</v>
      </c>
      <c r="D7582" s="6"/>
      <c r="E7582" s="6"/>
      <c r="F7582" s="6">
        <f>E7582*0.05</f>
        <v>0</v>
      </c>
      <c r="G7582" s="6">
        <v>5000</v>
      </c>
      <c r="H7582" s="5">
        <f>D7582-F7582</f>
        <v>0</v>
      </c>
      <c r="I7582" s="4">
        <f>+I7581+G7582-H7582</f>
        <v>3191366.664999994</v>
      </c>
      <c r="J7582" s="8" t="s">
        <v>4371</v>
      </c>
      <c r="K7582" s="2"/>
      <c r="L7582" s="2"/>
      <c r="M7582" s="41"/>
      <c r="N7582" s="40"/>
      <c r="O7582" s="39"/>
    </row>
    <row r="7583" spans="1:15" x14ac:dyDescent="0.2">
      <c r="A7583" s="9">
        <v>44734</v>
      </c>
      <c r="B7583" s="7">
        <v>10245</v>
      </c>
      <c r="C7583" s="8" t="s">
        <v>3219</v>
      </c>
      <c r="D7583" s="6">
        <v>3850</v>
      </c>
      <c r="E7583" s="6">
        <v>3850</v>
      </c>
      <c r="F7583" s="6">
        <f>E7583*0.1</f>
        <v>385</v>
      </c>
      <c r="G7583" s="6"/>
      <c r="H7583" s="5">
        <f>D7583-F7583</f>
        <v>3465</v>
      </c>
      <c r="I7583" s="4">
        <f>+I7582+G7583-H7583</f>
        <v>3187901.664999994</v>
      </c>
      <c r="J7583" s="8" t="s">
        <v>2718</v>
      </c>
      <c r="K7583" s="2"/>
      <c r="L7583" s="2"/>
      <c r="M7583" s="23" t="s">
        <v>4370</v>
      </c>
      <c r="N7583" s="22"/>
      <c r="O7583" s="21"/>
    </row>
    <row r="7584" spans="1:15" x14ac:dyDescent="0.2">
      <c r="A7584" s="9">
        <v>44734</v>
      </c>
      <c r="B7584" s="7">
        <v>10246</v>
      </c>
      <c r="C7584" s="8" t="s">
        <v>3719</v>
      </c>
      <c r="D7584" s="6">
        <v>3500</v>
      </c>
      <c r="E7584" s="6">
        <v>3500</v>
      </c>
      <c r="F7584" s="6">
        <v>0</v>
      </c>
      <c r="G7584" s="6"/>
      <c r="H7584" s="5">
        <f>D7584-F7584</f>
        <v>3500</v>
      </c>
      <c r="I7584" s="4">
        <f>+I7583+G7584-H7584</f>
        <v>3184401.664999994</v>
      </c>
      <c r="J7584" s="8" t="s">
        <v>4369</v>
      </c>
      <c r="K7584" s="2"/>
      <c r="L7584" s="2"/>
      <c r="M7584" s="23"/>
      <c r="N7584" s="22"/>
      <c r="O7584" s="21"/>
    </row>
    <row r="7585" spans="1:16" x14ac:dyDescent="0.2">
      <c r="A7585" s="9">
        <v>44734</v>
      </c>
      <c r="B7585" s="7">
        <v>10247</v>
      </c>
      <c r="C7585" s="8" t="s">
        <v>4368</v>
      </c>
      <c r="D7585" s="6">
        <v>6930</v>
      </c>
      <c r="E7585" s="6">
        <v>6930</v>
      </c>
      <c r="F7585" s="6">
        <f>E7585*0.1</f>
        <v>693</v>
      </c>
      <c r="G7585" s="6"/>
      <c r="H7585" s="5">
        <f>D7585-F7585</f>
        <v>6237</v>
      </c>
      <c r="I7585" s="4">
        <f>+I7584+G7585-H7585</f>
        <v>3178164.664999994</v>
      </c>
      <c r="J7585" s="8" t="s">
        <v>4367</v>
      </c>
      <c r="K7585" s="2"/>
      <c r="L7585" s="2"/>
      <c r="M7585" s="23" t="s">
        <v>4366</v>
      </c>
      <c r="N7585" s="22"/>
      <c r="O7585" s="21"/>
    </row>
    <row r="7586" spans="1:16" x14ac:dyDescent="0.2">
      <c r="A7586" s="9">
        <v>44734</v>
      </c>
      <c r="B7586" s="7">
        <v>4524000179</v>
      </c>
      <c r="C7586" s="8" t="s">
        <v>170</v>
      </c>
      <c r="D7586" s="6"/>
      <c r="E7586" s="6"/>
      <c r="F7586" s="6"/>
      <c r="G7586" s="6">
        <v>3601354.91</v>
      </c>
      <c r="H7586" s="5"/>
      <c r="I7586" s="4">
        <f>+I7585+G7586-H7586</f>
        <v>6779519.5749999937</v>
      </c>
      <c r="J7586" s="8" t="s">
        <v>1101</v>
      </c>
      <c r="K7586" s="2"/>
      <c r="L7586" s="2"/>
      <c r="M7586" s="41"/>
      <c r="N7586" s="40"/>
      <c r="O7586" s="39"/>
    </row>
    <row r="7587" spans="1:16" x14ac:dyDescent="0.2">
      <c r="A7587" s="9">
        <v>44734</v>
      </c>
      <c r="B7587" s="7">
        <v>17492144</v>
      </c>
      <c r="C7587" s="8" t="s">
        <v>1762</v>
      </c>
      <c r="D7587" s="6">
        <v>88500</v>
      </c>
      <c r="E7587" s="6">
        <v>75000</v>
      </c>
      <c r="F7587" s="6">
        <f>E7587*0.05</f>
        <v>3750</v>
      </c>
      <c r="G7587" s="6"/>
      <c r="H7587" s="5">
        <f>D7587-F7587</f>
        <v>84750</v>
      </c>
      <c r="I7587" s="4">
        <f>+I7586+G7587-H7587</f>
        <v>6694769.5749999937</v>
      </c>
      <c r="J7587" s="8" t="s">
        <v>4365</v>
      </c>
      <c r="K7587" s="2"/>
      <c r="L7587" s="2"/>
      <c r="M7587" s="23" t="s">
        <v>4364</v>
      </c>
      <c r="N7587" s="22"/>
      <c r="O7587" s="21"/>
    </row>
    <row r="7588" spans="1:16" x14ac:dyDescent="0.2">
      <c r="A7588" s="9">
        <v>44734</v>
      </c>
      <c r="B7588" s="7">
        <v>4524000010</v>
      </c>
      <c r="C7588" s="8" t="s">
        <v>3253</v>
      </c>
      <c r="D7588" s="6">
        <v>33750</v>
      </c>
      <c r="E7588" s="6"/>
      <c r="F7588" s="6">
        <f>E7588*0.05</f>
        <v>0</v>
      </c>
      <c r="G7588" s="6"/>
      <c r="H7588" s="5">
        <f>D7588-F7588</f>
        <v>33750</v>
      </c>
      <c r="I7588" s="4">
        <f>+I7587+G7588-H7588</f>
        <v>6661019.5749999937</v>
      </c>
      <c r="J7588" s="8" t="s">
        <v>4363</v>
      </c>
      <c r="K7588" s="2"/>
      <c r="L7588" s="2"/>
      <c r="M7588" s="41"/>
      <c r="N7588" s="40"/>
      <c r="O7588" s="39"/>
    </row>
    <row r="7589" spans="1:16" x14ac:dyDescent="0.2">
      <c r="A7589" s="9">
        <v>44735</v>
      </c>
      <c r="B7589" s="7">
        <v>3580070213</v>
      </c>
      <c r="C7589" s="8" t="s">
        <v>3523</v>
      </c>
      <c r="D7589" s="6"/>
      <c r="E7589" s="6"/>
      <c r="F7589" s="6">
        <f>E7589*0.05</f>
        <v>0</v>
      </c>
      <c r="G7589" s="6">
        <v>11200</v>
      </c>
      <c r="H7589" s="5">
        <f>D7589-F7589</f>
        <v>0</v>
      </c>
      <c r="I7589" s="4">
        <f>+I7588+G7589-H7589</f>
        <v>6672219.5749999937</v>
      </c>
      <c r="J7589" s="8" t="s">
        <v>4362</v>
      </c>
      <c r="K7589" s="2"/>
      <c r="L7589" s="2"/>
      <c r="M7589" s="41"/>
      <c r="N7589" s="40"/>
      <c r="O7589" s="39"/>
    </row>
    <row r="7590" spans="1:16" x14ac:dyDescent="0.2">
      <c r="A7590" s="9">
        <v>44736</v>
      </c>
      <c r="B7590" s="7">
        <v>3580020184</v>
      </c>
      <c r="C7590" s="8" t="s">
        <v>3523</v>
      </c>
      <c r="D7590" s="6"/>
      <c r="E7590" s="6"/>
      <c r="F7590" s="6">
        <f>E7590*0.05</f>
        <v>0</v>
      </c>
      <c r="G7590" s="6">
        <v>6800</v>
      </c>
      <c r="H7590" s="5">
        <f>D7590-F7590</f>
        <v>0</v>
      </c>
      <c r="I7590" s="4">
        <f>+I7589+G7590-H7590</f>
        <v>6679019.5749999937</v>
      </c>
      <c r="J7590" s="8" t="s">
        <v>4361</v>
      </c>
      <c r="K7590" s="2"/>
      <c r="L7590" s="2"/>
      <c r="M7590" s="41"/>
      <c r="N7590" s="40"/>
      <c r="O7590" s="39"/>
    </row>
    <row r="7591" spans="1:16" x14ac:dyDescent="0.2">
      <c r="A7591" s="9">
        <v>44736</v>
      </c>
      <c r="B7591" s="7">
        <v>17519939</v>
      </c>
      <c r="C7591" s="8" t="s">
        <v>71</v>
      </c>
      <c r="D7591" s="6">
        <v>212668.3</v>
      </c>
      <c r="E7591" s="6">
        <v>212261.28</v>
      </c>
      <c r="F7591" s="6">
        <v>10613.06</v>
      </c>
      <c r="G7591" s="6"/>
      <c r="H7591" s="5">
        <f>D7591-F7591</f>
        <v>202055.24</v>
      </c>
      <c r="I7591" s="4">
        <f>+I7590+G7591-H7591</f>
        <v>6476964.3349999934</v>
      </c>
      <c r="J7591" s="8" t="s">
        <v>3630</v>
      </c>
      <c r="K7591" s="2"/>
      <c r="L7591" s="2"/>
      <c r="M7591" s="47" t="s">
        <v>4360</v>
      </c>
      <c r="N7591" s="57"/>
      <c r="O7591" s="56"/>
    </row>
    <row r="7592" spans="1:16" x14ac:dyDescent="0.2">
      <c r="A7592" s="9">
        <v>44736</v>
      </c>
      <c r="B7592" s="7">
        <v>17526085</v>
      </c>
      <c r="C7592" s="8" t="s">
        <v>1450</v>
      </c>
      <c r="D7592" s="6">
        <v>29889.57</v>
      </c>
      <c r="E7592" s="6">
        <v>22996.75</v>
      </c>
      <c r="F7592" s="6">
        <v>1149.8399999999999</v>
      </c>
      <c r="G7592" s="6"/>
      <c r="H7592" s="5">
        <f>D7592-F7592</f>
        <v>28739.73</v>
      </c>
      <c r="I7592" s="4">
        <f>+I7591+G7592-H7592</f>
        <v>6448224.604999993</v>
      </c>
      <c r="J7592" s="8" t="s">
        <v>3977</v>
      </c>
      <c r="K7592" s="2"/>
      <c r="L7592" s="2"/>
      <c r="M7592" s="47" t="s">
        <v>4359</v>
      </c>
      <c r="N7592" s="22"/>
      <c r="O7592" s="21"/>
    </row>
    <row r="7593" spans="1:16" x14ac:dyDescent="0.2">
      <c r="A7593" s="9">
        <v>44736</v>
      </c>
      <c r="B7593" s="7">
        <v>17526213</v>
      </c>
      <c r="C7593" s="8" t="s">
        <v>3301</v>
      </c>
      <c r="D7593" s="6">
        <v>161863.01</v>
      </c>
      <c r="E7593" s="6">
        <v>153687.04000000001</v>
      </c>
      <c r="F7593" s="6">
        <v>7684.35</v>
      </c>
      <c r="G7593" s="6"/>
      <c r="H7593" s="5">
        <f>D7593-F7593</f>
        <v>154178.66</v>
      </c>
      <c r="I7593" s="4">
        <f>+I7592+G7593-H7593</f>
        <v>6294045.9449999928</v>
      </c>
      <c r="J7593" s="8" t="s">
        <v>4358</v>
      </c>
      <c r="K7593" s="2"/>
      <c r="L7593" s="2"/>
      <c r="M7593" s="47" t="s">
        <v>4357</v>
      </c>
      <c r="N7593" s="22"/>
      <c r="O7593" s="21"/>
    </row>
    <row r="7594" spans="1:16" x14ac:dyDescent="0.2">
      <c r="A7594" s="9">
        <v>44736</v>
      </c>
      <c r="B7594" s="7">
        <v>4524000009</v>
      </c>
      <c r="C7594" s="8" t="s">
        <v>4030</v>
      </c>
      <c r="D7594" s="6">
        <v>102654</v>
      </c>
      <c r="E7594" s="6"/>
      <c r="F7594" s="6">
        <f>E7594*0.05</f>
        <v>0</v>
      </c>
      <c r="G7594" s="6"/>
      <c r="H7594" s="5">
        <f>D7594-F7594</f>
        <v>102654</v>
      </c>
      <c r="I7594" s="4">
        <f>+I7593+G7594-H7594</f>
        <v>6191391.9449999928</v>
      </c>
      <c r="J7594" s="8" t="s">
        <v>4356</v>
      </c>
      <c r="K7594" s="2"/>
      <c r="L7594" s="2"/>
      <c r="M7594" s="41"/>
      <c r="N7594" s="40"/>
      <c r="O7594" s="39"/>
    </row>
    <row r="7595" spans="1:16" x14ac:dyDescent="0.2">
      <c r="A7595" s="9">
        <v>44739</v>
      </c>
      <c r="B7595" s="7">
        <v>17552068</v>
      </c>
      <c r="C7595" s="8" t="s">
        <v>831</v>
      </c>
      <c r="D7595" s="6">
        <v>61992</v>
      </c>
      <c r="E7595" s="6">
        <v>61992</v>
      </c>
      <c r="F7595" s="6">
        <v>3099.6</v>
      </c>
      <c r="G7595" s="6"/>
      <c r="H7595" s="5">
        <f>D7595-F7595</f>
        <v>58892.4</v>
      </c>
      <c r="I7595" s="4">
        <f>+I7594+G7595-H7595</f>
        <v>6132499.5449999925</v>
      </c>
      <c r="J7595" s="8" t="s">
        <v>3862</v>
      </c>
      <c r="K7595" s="2"/>
      <c r="L7595" s="2"/>
      <c r="M7595" s="23" t="s">
        <v>4355</v>
      </c>
      <c r="N7595" s="22"/>
      <c r="O7595" s="21"/>
    </row>
    <row r="7596" spans="1:16" x14ac:dyDescent="0.2">
      <c r="A7596" s="9">
        <v>44739</v>
      </c>
      <c r="B7596" s="7">
        <v>17552166</v>
      </c>
      <c r="C7596" s="8" t="s">
        <v>1524</v>
      </c>
      <c r="D7596" s="6">
        <v>33470</v>
      </c>
      <c r="E7596" s="6">
        <v>28364.41</v>
      </c>
      <c r="F7596" s="6">
        <v>1418.22</v>
      </c>
      <c r="G7596" s="6"/>
      <c r="H7596" s="5">
        <f>D7596-F7596</f>
        <v>32051.78</v>
      </c>
      <c r="I7596" s="4">
        <f>+I7595+G7596-H7596</f>
        <v>6100447.7649999922</v>
      </c>
      <c r="J7596" s="8" t="s">
        <v>4354</v>
      </c>
      <c r="K7596" s="2"/>
      <c r="L7596" s="2"/>
      <c r="M7596" s="23" t="s">
        <v>4353</v>
      </c>
      <c r="N7596" s="22"/>
      <c r="O7596" s="21"/>
    </row>
    <row r="7597" spans="1:16" x14ac:dyDescent="0.2">
      <c r="A7597" s="9">
        <v>44739</v>
      </c>
      <c r="B7597" s="7">
        <v>3580060889</v>
      </c>
      <c r="C7597" s="8" t="s">
        <v>3523</v>
      </c>
      <c r="D7597" s="6"/>
      <c r="E7597" s="6"/>
      <c r="F7597" s="6"/>
      <c r="G7597" s="6">
        <v>7650</v>
      </c>
      <c r="H7597" s="5">
        <f>D7597-F7597</f>
        <v>0</v>
      </c>
      <c r="I7597" s="4">
        <f>+I7596+G7597-H7597</f>
        <v>6108097.7649999922</v>
      </c>
      <c r="J7597" s="8" t="s">
        <v>4352</v>
      </c>
      <c r="K7597" s="2"/>
      <c r="L7597" s="2"/>
      <c r="M7597" s="41"/>
      <c r="N7597" s="40"/>
      <c r="O7597" s="39"/>
    </row>
    <row r="7598" spans="1:16" x14ac:dyDescent="0.2">
      <c r="A7598" s="9">
        <v>44739</v>
      </c>
      <c r="B7598" s="7">
        <v>17552572</v>
      </c>
      <c r="C7598" s="8" t="s">
        <v>74</v>
      </c>
      <c r="D7598" s="6">
        <v>191960</v>
      </c>
      <c r="E7598" s="6">
        <v>181790</v>
      </c>
      <c r="F7598" s="6">
        <v>9089.5</v>
      </c>
      <c r="G7598" s="6"/>
      <c r="H7598" s="5">
        <f>D7598-F7598</f>
        <v>182870.5</v>
      </c>
      <c r="I7598" s="4">
        <f>+I7597+G7598-H7598</f>
        <v>5925227.2649999922</v>
      </c>
      <c r="J7598" s="8" t="s">
        <v>3864</v>
      </c>
      <c r="K7598" s="2"/>
      <c r="L7598" s="2"/>
      <c r="M7598" s="23" t="s">
        <v>4351</v>
      </c>
      <c r="N7598" s="22"/>
      <c r="O7598" s="21"/>
    </row>
    <row r="7599" spans="1:16" x14ac:dyDescent="0.2">
      <c r="A7599" s="9">
        <v>44739</v>
      </c>
      <c r="B7599" s="7">
        <v>17552743</v>
      </c>
      <c r="C7599" s="8" t="s">
        <v>1265</v>
      </c>
      <c r="D7599" s="6">
        <v>58000</v>
      </c>
      <c r="E7599" s="6">
        <v>58000</v>
      </c>
      <c r="F7599" s="6">
        <f>E7599*0.05</f>
        <v>2900</v>
      </c>
      <c r="G7599" s="6"/>
      <c r="H7599" s="5">
        <f>D7599-F7599</f>
        <v>55100</v>
      </c>
      <c r="I7599" s="4">
        <f>+I7598+G7599-H7599</f>
        <v>5870127.2649999922</v>
      </c>
      <c r="J7599" s="8" t="s">
        <v>4350</v>
      </c>
      <c r="K7599" s="2"/>
      <c r="L7599" s="2"/>
      <c r="M7599" s="23" t="s">
        <v>4349</v>
      </c>
      <c r="N7599" s="22"/>
      <c r="O7599" s="21"/>
    </row>
    <row r="7600" spans="1:16" x14ac:dyDescent="0.2">
      <c r="A7600" s="9">
        <v>44739</v>
      </c>
      <c r="B7600" s="7">
        <v>17552917</v>
      </c>
      <c r="C7600" s="8" t="s">
        <v>4348</v>
      </c>
      <c r="D7600" s="6">
        <v>175300</v>
      </c>
      <c r="E7600" s="6">
        <v>158350.25</v>
      </c>
      <c r="F7600" s="6">
        <v>7917.51</v>
      </c>
      <c r="G7600" s="6"/>
      <c r="H7600" s="5">
        <f>D7600-F7600</f>
        <v>167382.49</v>
      </c>
      <c r="I7600" s="4">
        <f>+I7599+G7600-H7600</f>
        <v>5702744.774999992</v>
      </c>
      <c r="J7600" s="8" t="s">
        <v>4347</v>
      </c>
      <c r="K7600" s="2"/>
      <c r="L7600" s="2"/>
      <c r="M7600" s="23" t="s">
        <v>4346</v>
      </c>
      <c r="N7600" s="22"/>
      <c r="O7600" s="21"/>
      <c r="P7600" t="s">
        <v>4345</v>
      </c>
    </row>
    <row r="7601" spans="1:15" x14ac:dyDescent="0.2">
      <c r="A7601" s="9">
        <v>44739</v>
      </c>
      <c r="B7601" s="7">
        <v>17553364</v>
      </c>
      <c r="C7601" s="8" t="s">
        <v>3612</v>
      </c>
      <c r="D7601" s="6">
        <v>117706.18</v>
      </c>
      <c r="E7601" s="6">
        <v>99751</v>
      </c>
      <c r="F7601" s="6">
        <v>4987.55</v>
      </c>
      <c r="G7601" s="6"/>
      <c r="H7601" s="5">
        <f>D7601-F7601</f>
        <v>112718.62999999999</v>
      </c>
      <c r="I7601" s="4">
        <f>+I7600+G7601-H7601</f>
        <v>5590026.1449999921</v>
      </c>
      <c r="J7601" s="8" t="s">
        <v>4261</v>
      </c>
      <c r="K7601" s="2"/>
      <c r="L7601" s="2"/>
      <c r="M7601" s="23" t="s">
        <v>4344</v>
      </c>
      <c r="N7601" s="22"/>
      <c r="O7601" s="21"/>
    </row>
    <row r="7602" spans="1:15" x14ac:dyDescent="0.2">
      <c r="A7602" s="9">
        <v>44739</v>
      </c>
      <c r="B7602" s="7">
        <v>17553560</v>
      </c>
      <c r="C7602" s="8" t="s">
        <v>4233</v>
      </c>
      <c r="D7602" s="6">
        <v>133608.79999999999</v>
      </c>
      <c r="E7602" s="6">
        <v>102530</v>
      </c>
      <c r="F7602" s="6">
        <v>5126.5</v>
      </c>
      <c r="G7602" s="6"/>
      <c r="H7602" s="5">
        <f>D7602-F7602</f>
        <v>128482.29999999999</v>
      </c>
      <c r="I7602" s="4">
        <f>+I7601+G7602-H7602</f>
        <v>5461543.8449999923</v>
      </c>
      <c r="J7602" s="8" t="s">
        <v>3864</v>
      </c>
      <c r="K7602" s="2"/>
      <c r="L7602" s="2"/>
      <c r="M7602" s="23" t="s">
        <v>4343</v>
      </c>
      <c r="N7602" s="22"/>
      <c r="O7602" s="21"/>
    </row>
    <row r="7603" spans="1:15" x14ac:dyDescent="0.2">
      <c r="A7603" s="9">
        <v>44739</v>
      </c>
      <c r="B7603" s="7">
        <v>17553786</v>
      </c>
      <c r="C7603" s="8" t="s">
        <v>4191</v>
      </c>
      <c r="D7603" s="6">
        <v>11572.77</v>
      </c>
      <c r="E7603" s="6"/>
      <c r="F7603" s="6">
        <f>E7603*0.05</f>
        <v>0</v>
      </c>
      <c r="G7603" s="6"/>
      <c r="H7603" s="5">
        <f>D7603-F7603</f>
        <v>11572.77</v>
      </c>
      <c r="I7603" s="4">
        <f>+I7602+G7603-H7603</f>
        <v>5449971.0749999927</v>
      </c>
      <c r="J7603" s="3" t="s">
        <v>4252</v>
      </c>
      <c r="K7603" s="2"/>
      <c r="L7603" s="2"/>
      <c r="M7603" s="23" t="s">
        <v>4342</v>
      </c>
      <c r="N7603" s="22"/>
      <c r="O7603" s="21"/>
    </row>
    <row r="7604" spans="1:15" x14ac:dyDescent="0.2">
      <c r="A7604" s="9">
        <v>44739</v>
      </c>
      <c r="B7604" s="7">
        <v>17558324</v>
      </c>
      <c r="C7604" s="8" t="s">
        <v>3375</v>
      </c>
      <c r="D7604" s="6">
        <v>63585.8</v>
      </c>
      <c r="E7604" s="6">
        <v>63585.8</v>
      </c>
      <c r="F7604" s="6">
        <v>3179.29</v>
      </c>
      <c r="G7604" s="6"/>
      <c r="H7604" s="5">
        <f>D7604-F7604</f>
        <v>60406.51</v>
      </c>
      <c r="I7604" s="4">
        <f>+I7603+G7604-H7604</f>
        <v>5389564.564999993</v>
      </c>
      <c r="J7604" s="8" t="s">
        <v>3864</v>
      </c>
      <c r="K7604" s="2"/>
      <c r="L7604" s="2"/>
      <c r="M7604" s="23" t="s">
        <v>4341</v>
      </c>
      <c r="N7604" s="22"/>
      <c r="O7604" s="21"/>
    </row>
    <row r="7605" spans="1:15" x14ac:dyDescent="0.2">
      <c r="A7605" s="9">
        <v>44739</v>
      </c>
      <c r="B7605" s="7">
        <v>17558391</v>
      </c>
      <c r="C7605" s="8" t="s">
        <v>2594</v>
      </c>
      <c r="D7605" s="6">
        <v>151697</v>
      </c>
      <c r="E7605" s="6">
        <v>151697</v>
      </c>
      <c r="F7605" s="6">
        <v>7584.85</v>
      </c>
      <c r="G7605" s="6"/>
      <c r="H7605" s="5">
        <f>D7605-F7605</f>
        <v>144112.15</v>
      </c>
      <c r="I7605" s="4">
        <f>+I7604+G7605-H7605</f>
        <v>5245452.4149999926</v>
      </c>
      <c r="J7605" s="8" t="s">
        <v>788</v>
      </c>
      <c r="K7605" s="2"/>
      <c r="L7605" s="2"/>
      <c r="M7605" s="23" t="s">
        <v>4340</v>
      </c>
      <c r="N7605" s="22"/>
      <c r="O7605" s="21"/>
    </row>
    <row r="7606" spans="1:15" x14ac:dyDescent="0.2">
      <c r="A7606" s="9">
        <v>44739</v>
      </c>
      <c r="B7606" s="7">
        <v>17558497</v>
      </c>
      <c r="C7606" s="8" t="s">
        <v>2755</v>
      </c>
      <c r="D7606" s="6">
        <v>35059.75</v>
      </c>
      <c r="E7606" s="6">
        <v>30543.75</v>
      </c>
      <c r="F7606" s="6">
        <v>1527.19</v>
      </c>
      <c r="G7606" s="6"/>
      <c r="H7606" s="5">
        <f>D7606-F7606</f>
        <v>33532.559999999998</v>
      </c>
      <c r="I7606" s="4">
        <f>+I7605+G7606-H7606</f>
        <v>5211919.854999993</v>
      </c>
      <c r="J7606" s="8" t="s">
        <v>788</v>
      </c>
      <c r="K7606" s="2"/>
      <c r="L7606" s="2"/>
      <c r="M7606" s="23" t="s">
        <v>4339</v>
      </c>
      <c r="N7606" s="22"/>
      <c r="O7606" s="21"/>
    </row>
    <row r="7607" spans="1:15" x14ac:dyDescent="0.2">
      <c r="A7607" s="9">
        <v>44739</v>
      </c>
      <c r="B7607" s="7">
        <v>17558584</v>
      </c>
      <c r="C7607" s="8" t="s">
        <v>469</v>
      </c>
      <c r="D7607" s="6">
        <v>95197.05</v>
      </c>
      <c r="E7607" s="6">
        <v>93422.25</v>
      </c>
      <c r="F7607" s="6">
        <v>4671.1099999999997</v>
      </c>
      <c r="G7607" s="6"/>
      <c r="H7607" s="5">
        <f>D7607-F7607</f>
        <v>90525.94</v>
      </c>
      <c r="I7607" s="4">
        <f>+I7606+G7607-H7607</f>
        <v>5121393.9149999926</v>
      </c>
      <c r="J7607" s="8" t="s">
        <v>3864</v>
      </c>
      <c r="K7607" s="2"/>
      <c r="L7607" s="2"/>
      <c r="M7607" s="23" t="s">
        <v>4338</v>
      </c>
      <c r="N7607" s="22"/>
      <c r="O7607" s="21"/>
    </row>
    <row r="7608" spans="1:15" x14ac:dyDescent="0.2">
      <c r="A7608" s="9">
        <v>44739</v>
      </c>
      <c r="B7608" s="7">
        <v>17558664</v>
      </c>
      <c r="C7608" s="8" t="s">
        <v>442</v>
      </c>
      <c r="D7608" s="6">
        <v>44486</v>
      </c>
      <c r="E7608" s="6">
        <v>37700</v>
      </c>
      <c r="F7608" s="6">
        <f>E7608*0.05</f>
        <v>1885</v>
      </c>
      <c r="G7608" s="6"/>
      <c r="H7608" s="5">
        <f>D7608-F7608</f>
        <v>42601</v>
      </c>
      <c r="I7608" s="4">
        <f>+I7607+G7608-H7608</f>
        <v>5078792.9149999926</v>
      </c>
      <c r="J7608" s="8" t="s">
        <v>4057</v>
      </c>
      <c r="K7608" s="2"/>
      <c r="L7608" s="2"/>
      <c r="M7608" s="23" t="s">
        <v>4337</v>
      </c>
      <c r="N7608" s="22"/>
      <c r="O7608" s="21"/>
    </row>
    <row r="7609" spans="1:15" x14ac:dyDescent="0.2">
      <c r="A7609" s="9">
        <v>44739</v>
      </c>
      <c r="B7609" s="7">
        <v>17559211</v>
      </c>
      <c r="C7609" s="8" t="s">
        <v>2224</v>
      </c>
      <c r="D7609" s="6">
        <v>52500</v>
      </c>
      <c r="E7609" s="6">
        <v>52500</v>
      </c>
      <c r="F7609" s="6">
        <f>E7609*0.05</f>
        <v>2625</v>
      </c>
      <c r="G7609" s="6"/>
      <c r="H7609" s="5">
        <f>D7609-F7609</f>
        <v>49875</v>
      </c>
      <c r="I7609" s="4">
        <f>+I7608+G7609-H7609</f>
        <v>5028917.9149999926</v>
      </c>
      <c r="J7609" s="8" t="s">
        <v>4261</v>
      </c>
      <c r="K7609" s="2"/>
      <c r="L7609" s="2"/>
      <c r="M7609" s="23" t="s">
        <v>4336</v>
      </c>
      <c r="N7609" s="22"/>
      <c r="O7609" s="21"/>
    </row>
    <row r="7610" spans="1:15" x14ac:dyDescent="0.2">
      <c r="A7610" s="9">
        <v>44739</v>
      </c>
      <c r="B7610" s="7">
        <v>10248</v>
      </c>
      <c r="C7610" s="8" t="s">
        <v>126</v>
      </c>
      <c r="D7610" s="6">
        <v>6380</v>
      </c>
      <c r="E7610" s="6">
        <v>6380</v>
      </c>
      <c r="F7610" s="6">
        <f>E7610*0.05</f>
        <v>319</v>
      </c>
      <c r="G7610" s="6"/>
      <c r="H7610" s="65">
        <f>D7610-F7610</f>
        <v>6061</v>
      </c>
      <c r="I7610" s="4">
        <f>+I7609+G7610-H7610</f>
        <v>5022856.9149999926</v>
      </c>
      <c r="J7610" s="8" t="s">
        <v>125</v>
      </c>
      <c r="K7610" s="2"/>
      <c r="L7610" s="2"/>
      <c r="M7610" s="23"/>
      <c r="N7610" s="22"/>
      <c r="O7610" s="21"/>
    </row>
    <row r="7611" spans="1:15" x14ac:dyDescent="0.2">
      <c r="A7611" s="9">
        <v>44739</v>
      </c>
      <c r="B7611" s="7">
        <v>17566444</v>
      </c>
      <c r="C7611" s="8" t="s">
        <v>418</v>
      </c>
      <c r="D7611" s="6">
        <v>12000</v>
      </c>
      <c r="E7611" s="6"/>
      <c r="F7611" s="6">
        <f>E7611*0.05</f>
        <v>0</v>
      </c>
      <c r="G7611" s="6"/>
      <c r="H7611" s="5">
        <f>D7611-F7611</f>
        <v>12000</v>
      </c>
      <c r="I7611" s="4">
        <f>+I7610+G7611-H7611</f>
        <v>5010856.9149999926</v>
      </c>
      <c r="J7611" s="8" t="s">
        <v>4335</v>
      </c>
      <c r="K7611" s="2"/>
      <c r="L7611" s="2"/>
      <c r="M7611" s="23"/>
      <c r="N7611" s="22"/>
      <c r="O7611" s="21"/>
    </row>
    <row r="7612" spans="1:15" x14ac:dyDescent="0.2">
      <c r="A7612" s="9">
        <v>44739</v>
      </c>
      <c r="B7612" s="7">
        <v>17566538</v>
      </c>
      <c r="C7612" s="8" t="s">
        <v>3719</v>
      </c>
      <c r="D7612" s="6">
        <v>2150</v>
      </c>
      <c r="E7612" s="6"/>
      <c r="F7612" s="6">
        <f>E7612*0.05</f>
        <v>0</v>
      </c>
      <c r="G7612" s="6"/>
      <c r="H7612" s="5">
        <f>D7612-F7612</f>
        <v>2150</v>
      </c>
      <c r="I7612" s="4">
        <f>+I7611+G7612-H7612</f>
        <v>5008706.9149999926</v>
      </c>
      <c r="J7612" s="8" t="s">
        <v>4334</v>
      </c>
      <c r="K7612" s="2"/>
      <c r="L7612" s="2"/>
      <c r="M7612" s="41"/>
      <c r="N7612" s="40"/>
      <c r="O7612" s="39"/>
    </row>
    <row r="7613" spans="1:15" x14ac:dyDescent="0.2">
      <c r="A7613" s="9">
        <v>44739</v>
      </c>
      <c r="B7613" s="7">
        <v>17566620</v>
      </c>
      <c r="C7613" s="8" t="s">
        <v>3210</v>
      </c>
      <c r="D7613" s="6">
        <v>2750</v>
      </c>
      <c r="E7613" s="6"/>
      <c r="F7613" s="6">
        <f>E7613*0.05</f>
        <v>0</v>
      </c>
      <c r="G7613" s="6"/>
      <c r="H7613" s="5">
        <f>D7613-F7613</f>
        <v>2750</v>
      </c>
      <c r="I7613" s="4">
        <f>+I7612+G7613-H7613</f>
        <v>5005956.9149999926</v>
      </c>
      <c r="J7613" s="8" t="s">
        <v>4334</v>
      </c>
      <c r="K7613" s="2"/>
      <c r="L7613" s="2"/>
      <c r="M7613" s="41"/>
      <c r="N7613" s="40"/>
      <c r="O7613" s="39"/>
    </row>
    <row r="7614" spans="1:15" x14ac:dyDescent="0.2">
      <c r="A7614" s="9">
        <v>44740</v>
      </c>
      <c r="B7614" s="7">
        <v>3580040052</v>
      </c>
      <c r="C7614" s="8" t="s">
        <v>3523</v>
      </c>
      <c r="D7614" s="6"/>
      <c r="E7614" s="6"/>
      <c r="F7614" s="6">
        <f>E7614*0.05</f>
        <v>0</v>
      </c>
      <c r="G7614" s="6">
        <v>2050</v>
      </c>
      <c r="H7614" s="5">
        <f>D7614-F7614</f>
        <v>0</v>
      </c>
      <c r="I7614" s="4">
        <f>+I7613+G7614-H7614</f>
        <v>5008006.9149999926</v>
      </c>
      <c r="J7614" s="8" t="s">
        <v>4333</v>
      </c>
      <c r="K7614" s="2"/>
      <c r="L7614" s="2"/>
      <c r="M7614" s="41"/>
      <c r="N7614" s="40"/>
      <c r="O7614" s="39"/>
    </row>
    <row r="7615" spans="1:15" x14ac:dyDescent="0.2">
      <c r="A7615" s="9">
        <v>44740</v>
      </c>
      <c r="B7615" s="7">
        <v>17578324</v>
      </c>
      <c r="C7615" s="8" t="s">
        <v>3026</v>
      </c>
      <c r="D7615" s="6">
        <v>66608</v>
      </c>
      <c r="E7615" s="6">
        <v>60488</v>
      </c>
      <c r="F7615" s="6">
        <v>3024.4</v>
      </c>
      <c r="G7615" s="6"/>
      <c r="H7615" s="5">
        <f>D7615-F7615</f>
        <v>63583.6</v>
      </c>
      <c r="I7615" s="4">
        <f>+I7614+G7615-H7615</f>
        <v>4944423.314999993</v>
      </c>
      <c r="J7615" s="8" t="s">
        <v>4332</v>
      </c>
      <c r="K7615" s="2"/>
      <c r="L7615" s="2"/>
      <c r="M7615" s="47" t="s">
        <v>3574</v>
      </c>
      <c r="N7615" s="57"/>
      <c r="O7615" s="56"/>
    </row>
    <row r="7616" spans="1:15" x14ac:dyDescent="0.2">
      <c r="A7616" s="9">
        <v>44740</v>
      </c>
      <c r="B7616" s="7">
        <v>17578423</v>
      </c>
      <c r="C7616" s="8" t="s">
        <v>242</v>
      </c>
      <c r="D7616" s="6">
        <v>123313.34</v>
      </c>
      <c r="E7616" s="6">
        <v>123221</v>
      </c>
      <c r="F7616" s="6">
        <v>6161.05</v>
      </c>
      <c r="G7616" s="6"/>
      <c r="H7616" s="5">
        <f>D7616-F7616</f>
        <v>117152.29</v>
      </c>
      <c r="I7616" s="4">
        <f>+I7615+G7616-H7616</f>
        <v>4827271.0249999929</v>
      </c>
      <c r="J7616" s="8" t="s">
        <v>4057</v>
      </c>
      <c r="K7616" s="2"/>
      <c r="L7616" s="2"/>
      <c r="M7616" s="47" t="s">
        <v>4331</v>
      </c>
      <c r="N7616" s="22"/>
      <c r="O7616" s="21"/>
    </row>
    <row r="7617" spans="1:15" x14ac:dyDescent="0.2">
      <c r="A7617" s="9">
        <v>44740</v>
      </c>
      <c r="B7617" s="7">
        <v>17578607</v>
      </c>
      <c r="C7617" s="8" t="s">
        <v>1724</v>
      </c>
      <c r="D7617" s="6">
        <v>101102.57</v>
      </c>
      <c r="E7617" s="6">
        <v>99906.84</v>
      </c>
      <c r="F7617" s="6">
        <v>4995.34</v>
      </c>
      <c r="G7617" s="6"/>
      <c r="H7617" s="5">
        <f>D7617-F7617</f>
        <v>96107.23000000001</v>
      </c>
      <c r="I7617" s="4">
        <f>+I7616+G7617-H7617</f>
        <v>4731163.7949999925</v>
      </c>
      <c r="J7617" s="8" t="s">
        <v>788</v>
      </c>
      <c r="K7617" s="2"/>
      <c r="L7617" s="2"/>
      <c r="M7617" s="47" t="s">
        <v>4330</v>
      </c>
      <c r="N7617" s="22"/>
      <c r="O7617" s="21"/>
    </row>
    <row r="7618" spans="1:15" x14ac:dyDescent="0.2">
      <c r="A7618" s="9">
        <v>44740</v>
      </c>
      <c r="B7618" s="7">
        <v>17578649</v>
      </c>
      <c r="C7618" s="8" t="s">
        <v>105</v>
      </c>
      <c r="D7618" s="6">
        <v>180070</v>
      </c>
      <c r="E7618" s="6">
        <v>180070</v>
      </c>
      <c r="F7618" s="6">
        <v>9003.5</v>
      </c>
      <c r="G7618" s="6"/>
      <c r="H7618" s="5">
        <f>D7618-F7618</f>
        <v>171066.5</v>
      </c>
      <c r="I7618" s="4">
        <f>+I7617+G7618-H7618</f>
        <v>4560097.2949999925</v>
      </c>
      <c r="J7618" s="8" t="s">
        <v>4329</v>
      </c>
      <c r="K7618" s="2"/>
      <c r="L7618" s="2"/>
      <c r="M7618" s="23"/>
      <c r="N7618" s="22"/>
      <c r="O7618" s="21"/>
    </row>
    <row r="7619" spans="1:15" x14ac:dyDescent="0.2">
      <c r="A7619" s="9">
        <v>44740</v>
      </c>
      <c r="B7619" s="7">
        <v>17578716</v>
      </c>
      <c r="C7619" s="8" t="s">
        <v>1145</v>
      </c>
      <c r="D7619" s="6">
        <v>45200</v>
      </c>
      <c r="E7619" s="6">
        <v>38000</v>
      </c>
      <c r="F7619" s="6">
        <f>E7619*0.05</f>
        <v>1900</v>
      </c>
      <c r="G7619" s="6"/>
      <c r="H7619" s="5">
        <f>D7619-F7619</f>
        <v>43300</v>
      </c>
      <c r="I7619" s="4">
        <f>+I7618+G7619-H7619</f>
        <v>4516797.2949999925</v>
      </c>
      <c r="J7619" s="8" t="s">
        <v>4328</v>
      </c>
      <c r="K7619" s="2"/>
      <c r="L7619" s="2"/>
      <c r="M7619" s="47" t="s">
        <v>4327</v>
      </c>
      <c r="N7619" s="22"/>
      <c r="O7619" s="21"/>
    </row>
    <row r="7620" spans="1:15" x14ac:dyDescent="0.2">
      <c r="A7620" s="9">
        <v>44741</v>
      </c>
      <c r="B7620" s="7">
        <v>3580070087</v>
      </c>
      <c r="C7620" s="8" t="s">
        <v>3523</v>
      </c>
      <c r="D7620" s="6"/>
      <c r="E7620" s="6"/>
      <c r="F7620" s="6">
        <f>E7620*0.05</f>
        <v>0</v>
      </c>
      <c r="G7620" s="6">
        <v>1700</v>
      </c>
      <c r="H7620" s="5">
        <f>D7620-F7620</f>
        <v>0</v>
      </c>
      <c r="I7620" s="4">
        <f>+I7619+G7620-H7620</f>
        <v>4518497.2949999925</v>
      </c>
      <c r="J7620" s="8" t="s">
        <v>4326</v>
      </c>
      <c r="K7620" s="2"/>
      <c r="L7620" s="2"/>
      <c r="M7620" s="23"/>
      <c r="N7620" s="22"/>
      <c r="O7620" s="21"/>
    </row>
    <row r="7621" spans="1:15" x14ac:dyDescent="0.2">
      <c r="A7621" s="9">
        <v>44741</v>
      </c>
      <c r="B7621" s="7">
        <v>17592033</v>
      </c>
      <c r="C7621" s="8" t="s">
        <v>3013</v>
      </c>
      <c r="D7621" s="6">
        <v>10376</v>
      </c>
      <c r="E7621" s="6">
        <v>10376</v>
      </c>
      <c r="F7621" s="6">
        <v>518.79999999999995</v>
      </c>
      <c r="G7621" s="6"/>
      <c r="H7621" s="5">
        <f>D7621-F7621</f>
        <v>9857.2000000000007</v>
      </c>
      <c r="I7621" s="4">
        <f>+I7620+G7621-H7621</f>
        <v>4508640.0949999923</v>
      </c>
      <c r="J7621" s="8" t="s">
        <v>3478</v>
      </c>
      <c r="K7621" s="2"/>
      <c r="L7621" s="2"/>
      <c r="M7621" s="23" t="s">
        <v>4325</v>
      </c>
      <c r="N7621" s="22"/>
      <c r="O7621" s="21"/>
    </row>
    <row r="7622" spans="1:15" x14ac:dyDescent="0.2">
      <c r="A7622" s="9">
        <v>44742</v>
      </c>
      <c r="B7622" s="7">
        <v>3580020260</v>
      </c>
      <c r="C7622" s="8" t="s">
        <v>3523</v>
      </c>
      <c r="D7622" s="6"/>
      <c r="E7622" s="6"/>
      <c r="F7622" s="6"/>
      <c r="G7622" s="6">
        <v>17750</v>
      </c>
      <c r="H7622" s="5">
        <f>D7622-F7622</f>
        <v>0</v>
      </c>
      <c r="I7622" s="4">
        <f>+I7621+G7622-H7622</f>
        <v>4526390.0949999923</v>
      </c>
      <c r="J7622" s="8" t="s">
        <v>4324</v>
      </c>
      <c r="K7622" s="2"/>
      <c r="L7622" s="2"/>
      <c r="M7622" s="41"/>
      <c r="N7622" s="40"/>
      <c r="O7622" s="39"/>
    </row>
    <row r="7623" spans="1:15" x14ac:dyDescent="0.2">
      <c r="A7623" s="9">
        <v>44742</v>
      </c>
      <c r="B7623" s="7">
        <v>17625375</v>
      </c>
      <c r="C7623" s="8" t="s">
        <v>2943</v>
      </c>
      <c r="D7623" s="6">
        <v>105700</v>
      </c>
      <c r="E7623" s="6">
        <v>91300</v>
      </c>
      <c r="F7623" s="6">
        <f>E7623*0.05</f>
        <v>4565</v>
      </c>
      <c r="G7623" s="6"/>
      <c r="H7623" s="5">
        <f>D7623-F7623</f>
        <v>101135</v>
      </c>
      <c r="I7623" s="4">
        <f>+I7622+G7623-H7623</f>
        <v>4425255.0949999923</v>
      </c>
      <c r="J7623" s="8" t="s">
        <v>3864</v>
      </c>
      <c r="K7623" s="2"/>
      <c r="L7623" s="2"/>
      <c r="M7623" s="23" t="s">
        <v>4323</v>
      </c>
      <c r="N7623" s="22"/>
      <c r="O7623" s="21"/>
    </row>
    <row r="7624" spans="1:15" x14ac:dyDescent="0.2">
      <c r="A7624" s="9">
        <v>44742</v>
      </c>
      <c r="B7624" s="7">
        <v>17625575</v>
      </c>
      <c r="C7624" s="8" t="s">
        <v>447</v>
      </c>
      <c r="D7624" s="6">
        <v>76381.23</v>
      </c>
      <c r="E7624" s="6">
        <v>73681.539999999994</v>
      </c>
      <c r="F7624" s="6">
        <v>3684.08</v>
      </c>
      <c r="G7624" s="6"/>
      <c r="H7624" s="5">
        <f>D7624-F7624</f>
        <v>72697.149999999994</v>
      </c>
      <c r="I7624" s="4">
        <f>+I7623+G7624-H7624</f>
        <v>4352557.9449999919</v>
      </c>
      <c r="J7624" s="8" t="s">
        <v>3999</v>
      </c>
      <c r="K7624" s="2"/>
      <c r="L7624" s="2"/>
      <c r="M7624" s="23" t="s">
        <v>4322</v>
      </c>
      <c r="N7624" s="22"/>
      <c r="O7624" s="21"/>
    </row>
    <row r="7625" spans="1:15" x14ac:dyDescent="0.2">
      <c r="A7625" s="9">
        <v>44742</v>
      </c>
      <c r="B7625" s="7">
        <v>17645866</v>
      </c>
      <c r="C7625" s="8" t="s">
        <v>4135</v>
      </c>
      <c r="D7625" s="6">
        <v>21000</v>
      </c>
      <c r="E7625" s="6"/>
      <c r="F7625" s="6">
        <f>E7625*0.05</f>
        <v>0</v>
      </c>
      <c r="G7625" s="6"/>
      <c r="H7625" s="5">
        <f>D7625-F7625</f>
        <v>21000</v>
      </c>
      <c r="I7625" s="4">
        <f>+I7624+G7625-H7625</f>
        <v>4331557.9449999919</v>
      </c>
      <c r="J7625" s="8" t="s">
        <v>4248</v>
      </c>
      <c r="K7625" s="2"/>
      <c r="L7625" s="2"/>
      <c r="M7625" s="23"/>
      <c r="N7625" s="22"/>
      <c r="O7625" s="21"/>
    </row>
    <row r="7626" spans="1:15" x14ac:dyDescent="0.2">
      <c r="A7626" s="9">
        <v>44742</v>
      </c>
      <c r="B7626" s="7"/>
      <c r="C7626" s="8" t="s">
        <v>20</v>
      </c>
      <c r="D7626" s="6">
        <v>4699.16</v>
      </c>
      <c r="E7626" s="6"/>
      <c r="F7626" s="6">
        <f>E7626*0.05</f>
        <v>0</v>
      </c>
      <c r="G7626" s="6"/>
      <c r="H7626" s="5">
        <f>D7626-F7626</f>
        <v>4699.16</v>
      </c>
      <c r="I7626" s="4">
        <f>+I7625+G7626-H7626</f>
        <v>4326858.7849999918</v>
      </c>
      <c r="J7626" s="8"/>
      <c r="K7626" s="2"/>
      <c r="L7626" s="2"/>
      <c r="M7626" s="23"/>
      <c r="N7626" s="22"/>
      <c r="O7626" s="21"/>
    </row>
    <row r="7627" spans="1:15" x14ac:dyDescent="0.2">
      <c r="A7627" s="9"/>
      <c r="B7627" s="7"/>
      <c r="C7627" s="38" t="s">
        <v>4321</v>
      </c>
      <c r="D7627" s="6"/>
      <c r="E7627" s="6"/>
      <c r="F7627" s="6">
        <f>E7627*0.05</f>
        <v>0</v>
      </c>
      <c r="G7627" s="6"/>
      <c r="H7627" s="5">
        <f>D7627-F7627</f>
        <v>0</v>
      </c>
      <c r="I7627" s="13">
        <f>+I7626+G7627-H7627</f>
        <v>4326858.7849999918</v>
      </c>
      <c r="J7627" s="8"/>
      <c r="K7627" s="2"/>
      <c r="L7627" s="2"/>
      <c r="M7627" s="23"/>
      <c r="N7627" s="22"/>
      <c r="O7627" s="21"/>
    </row>
    <row r="7628" spans="1:15" x14ac:dyDescent="0.2">
      <c r="A7628" s="9">
        <v>44743</v>
      </c>
      <c r="B7628" s="7">
        <v>3580040100</v>
      </c>
      <c r="C7628" s="8" t="s">
        <v>3500</v>
      </c>
      <c r="D7628" s="6"/>
      <c r="E7628" s="6"/>
      <c r="F7628" s="6">
        <f>E7628*0.05</f>
        <v>0</v>
      </c>
      <c r="G7628" s="31">
        <v>7550</v>
      </c>
      <c r="H7628" s="5">
        <f>D7628-F7628</f>
        <v>0</v>
      </c>
      <c r="I7628" s="4">
        <f>+I7627+G7628-H7628</f>
        <v>4334408.7849999918</v>
      </c>
      <c r="J7628" s="8" t="s">
        <v>4320</v>
      </c>
      <c r="K7628" s="2"/>
      <c r="L7628" s="2"/>
      <c r="M7628" s="41"/>
      <c r="N7628" s="40"/>
      <c r="O7628" s="39"/>
    </row>
    <row r="7629" spans="1:15" x14ac:dyDescent="0.2">
      <c r="A7629" s="9">
        <v>44743</v>
      </c>
      <c r="B7629" s="7">
        <v>17659748</v>
      </c>
      <c r="C7629" s="8" t="s">
        <v>3590</v>
      </c>
      <c r="D7629" s="6">
        <v>128480.47</v>
      </c>
      <c r="E7629" s="6"/>
      <c r="F7629" s="6">
        <f>E7629*0.05</f>
        <v>0</v>
      </c>
      <c r="G7629" s="5"/>
      <c r="H7629" s="31">
        <v>128480.47</v>
      </c>
      <c r="I7629" s="4">
        <f>+I7628+G7629-H7629</f>
        <v>4205928.314999992</v>
      </c>
      <c r="J7629" s="8" t="s">
        <v>4319</v>
      </c>
      <c r="K7629" s="2"/>
      <c r="L7629" s="2"/>
      <c r="M7629" s="41"/>
      <c r="N7629" s="40"/>
      <c r="O7629" s="39"/>
    </row>
    <row r="7630" spans="1:15" x14ac:dyDescent="0.2">
      <c r="A7630" s="9">
        <v>44746</v>
      </c>
      <c r="B7630" s="7">
        <v>3580020633</v>
      </c>
      <c r="C7630" s="8" t="s">
        <v>3523</v>
      </c>
      <c r="D7630" s="6"/>
      <c r="E7630" s="6"/>
      <c r="F7630" s="6">
        <f>E7630*0.05</f>
        <v>0</v>
      </c>
      <c r="G7630" s="31">
        <v>9300</v>
      </c>
      <c r="H7630" s="5">
        <f>D7630-F7630</f>
        <v>0</v>
      </c>
      <c r="I7630" s="4">
        <f>+I7629+G7630-H7630</f>
        <v>4215228.314999992</v>
      </c>
      <c r="J7630" s="8" t="s">
        <v>4318</v>
      </c>
      <c r="K7630" s="2"/>
      <c r="L7630" s="2"/>
      <c r="M7630" s="41"/>
      <c r="N7630" s="40"/>
      <c r="O7630" s="39"/>
    </row>
    <row r="7631" spans="1:15" x14ac:dyDescent="0.2">
      <c r="A7631" s="9">
        <v>44747</v>
      </c>
      <c r="B7631" s="7">
        <v>3580060505</v>
      </c>
      <c r="C7631" s="8" t="s">
        <v>3523</v>
      </c>
      <c r="D7631" s="6"/>
      <c r="E7631" s="6"/>
      <c r="F7631" s="6"/>
      <c r="G7631" s="31">
        <v>800</v>
      </c>
      <c r="H7631" s="5">
        <f>D7631-F7631</f>
        <v>0</v>
      </c>
      <c r="I7631" s="4">
        <f>+I7630+G7631-H7631</f>
        <v>4216028.314999992</v>
      </c>
      <c r="J7631" s="8" t="s">
        <v>4317</v>
      </c>
      <c r="K7631" s="2"/>
      <c r="L7631" s="2"/>
      <c r="M7631" s="41"/>
      <c r="N7631" s="40"/>
      <c r="O7631" s="39"/>
    </row>
    <row r="7632" spans="1:15" x14ac:dyDescent="0.2">
      <c r="A7632" s="9">
        <v>44748</v>
      </c>
      <c r="B7632" s="7">
        <v>3580080036</v>
      </c>
      <c r="C7632" s="8" t="s">
        <v>3523</v>
      </c>
      <c r="D7632" s="6"/>
      <c r="E7632" s="6"/>
      <c r="F7632" s="6">
        <f>E7632*0.05</f>
        <v>0</v>
      </c>
      <c r="G7632" s="31">
        <v>4200</v>
      </c>
      <c r="H7632" s="5">
        <f>D7632-F7632</f>
        <v>0</v>
      </c>
      <c r="I7632" s="4">
        <f>+I7631+G7632-H7632</f>
        <v>4220228.314999992</v>
      </c>
      <c r="J7632" s="8" t="s">
        <v>4316</v>
      </c>
      <c r="K7632" s="2"/>
      <c r="L7632" s="2"/>
      <c r="M7632" s="41"/>
      <c r="N7632" s="40"/>
      <c r="O7632" s="39"/>
    </row>
    <row r="7633" spans="1:15" x14ac:dyDescent="0.2">
      <c r="A7633" s="9">
        <v>44748</v>
      </c>
      <c r="B7633" s="7">
        <v>4524000128</v>
      </c>
      <c r="C7633" s="8" t="s">
        <v>2118</v>
      </c>
      <c r="D7633" s="6"/>
      <c r="E7633" s="6"/>
      <c r="F7633" s="6">
        <f>E7633*0.05</f>
        <v>0</v>
      </c>
      <c r="G7633" s="31">
        <v>50000</v>
      </c>
      <c r="H7633" s="5">
        <f>D7633-F7633</f>
        <v>0</v>
      </c>
      <c r="I7633" s="4">
        <f>+I7632+G7633-H7633</f>
        <v>4270228.314999992</v>
      </c>
      <c r="J7633" s="8" t="s">
        <v>2779</v>
      </c>
      <c r="K7633" s="2"/>
      <c r="L7633" s="2"/>
      <c r="M7633" s="41"/>
      <c r="N7633" s="40"/>
      <c r="O7633" s="39"/>
    </row>
    <row r="7634" spans="1:15" x14ac:dyDescent="0.2">
      <c r="A7634" s="9">
        <v>44749</v>
      </c>
      <c r="B7634" s="7">
        <v>3580080441</v>
      </c>
      <c r="C7634" s="8" t="s">
        <v>3523</v>
      </c>
      <c r="D7634" s="6"/>
      <c r="E7634" s="6"/>
      <c r="F7634" s="6">
        <f>E7634*0.05</f>
        <v>0</v>
      </c>
      <c r="G7634" s="31">
        <v>3600</v>
      </c>
      <c r="H7634" s="5">
        <f>D7634-F7634</f>
        <v>0</v>
      </c>
      <c r="I7634" s="4">
        <f>+I7633+G7634-H7634</f>
        <v>4273828.314999992</v>
      </c>
      <c r="J7634" s="8" t="s">
        <v>4315</v>
      </c>
      <c r="K7634" s="2"/>
      <c r="L7634" s="2"/>
      <c r="M7634" s="41"/>
      <c r="N7634" s="40"/>
      <c r="O7634" s="39"/>
    </row>
    <row r="7635" spans="1:15" x14ac:dyDescent="0.2">
      <c r="A7635" s="9">
        <v>44750</v>
      </c>
      <c r="B7635" s="7">
        <v>17794930</v>
      </c>
      <c r="C7635" s="8" t="s">
        <v>3563</v>
      </c>
      <c r="D7635" s="6">
        <v>26550</v>
      </c>
      <c r="E7635" s="6">
        <v>22500</v>
      </c>
      <c r="F7635" s="6">
        <v>1125</v>
      </c>
      <c r="G7635" s="5"/>
      <c r="H7635" s="31">
        <f>D7635-F7635</f>
        <v>25425</v>
      </c>
      <c r="I7635" s="4">
        <f>+I7634+G7635-H7635</f>
        <v>4248403.314999992</v>
      </c>
      <c r="J7635" s="8" t="s">
        <v>1530</v>
      </c>
      <c r="K7635" s="2"/>
      <c r="L7635" s="2"/>
      <c r="M7635" s="47" t="s">
        <v>4314</v>
      </c>
      <c r="N7635" s="57"/>
      <c r="O7635" s="56"/>
    </row>
    <row r="7636" spans="1:15" x14ac:dyDescent="0.2">
      <c r="A7636" s="9">
        <v>44750</v>
      </c>
      <c r="B7636" s="7">
        <v>452400008</v>
      </c>
      <c r="C7636" s="8" t="s">
        <v>3253</v>
      </c>
      <c r="D7636" s="6">
        <v>19350</v>
      </c>
      <c r="E7636" s="6"/>
      <c r="F7636" s="6">
        <f>E7636*0.05</f>
        <v>0</v>
      </c>
      <c r="G7636" s="5"/>
      <c r="H7636" s="31">
        <f>D7636-F7636</f>
        <v>19350</v>
      </c>
      <c r="I7636" s="4">
        <f>+I7635+G7636-H7636</f>
        <v>4229053.314999992</v>
      </c>
      <c r="J7636" s="8" t="s">
        <v>4313</v>
      </c>
      <c r="K7636" s="2"/>
      <c r="L7636" s="2"/>
      <c r="M7636" s="23"/>
      <c r="N7636" s="22"/>
      <c r="O7636" s="21"/>
    </row>
    <row r="7637" spans="1:15" x14ac:dyDescent="0.2">
      <c r="A7637" s="9">
        <v>44750</v>
      </c>
      <c r="B7637" s="7">
        <v>3580060166</v>
      </c>
      <c r="C7637" s="8" t="s">
        <v>3523</v>
      </c>
      <c r="D7637" s="6"/>
      <c r="E7637" s="6"/>
      <c r="F7637" s="6">
        <f>E7637*0.05</f>
        <v>0</v>
      </c>
      <c r="G7637" s="31">
        <v>11800</v>
      </c>
      <c r="H7637" s="5">
        <f>D7637-F7637</f>
        <v>0</v>
      </c>
      <c r="I7637" s="4">
        <f>+I7636+G7637-H7637</f>
        <v>4240853.314999992</v>
      </c>
      <c r="J7637" s="8" t="s">
        <v>4312</v>
      </c>
      <c r="K7637" s="2"/>
      <c r="L7637" s="2"/>
      <c r="M7637" s="23"/>
      <c r="N7637" s="22"/>
      <c r="O7637" s="21"/>
    </row>
    <row r="7638" spans="1:15" x14ac:dyDescent="0.2">
      <c r="A7638" s="9">
        <v>44750</v>
      </c>
      <c r="B7638" s="7">
        <v>17807588</v>
      </c>
      <c r="C7638" s="8" t="s">
        <v>4311</v>
      </c>
      <c r="D7638" s="6">
        <v>60000</v>
      </c>
      <c r="E7638" s="6">
        <v>60000</v>
      </c>
      <c r="F7638" s="6">
        <v>3000</v>
      </c>
      <c r="G7638" s="5"/>
      <c r="H7638" s="5">
        <f>D7638-F7638</f>
        <v>57000</v>
      </c>
      <c r="I7638" s="4">
        <f>+I7637+G7638-H7638</f>
        <v>4183853.314999992</v>
      </c>
      <c r="J7638" s="8" t="s">
        <v>4310</v>
      </c>
      <c r="K7638" s="2"/>
      <c r="L7638" s="2"/>
      <c r="M7638" s="23"/>
      <c r="N7638" s="22"/>
      <c r="O7638" s="21"/>
    </row>
    <row r="7639" spans="1:15" x14ac:dyDescent="0.2">
      <c r="A7639" s="9">
        <v>44750</v>
      </c>
      <c r="B7639" s="7">
        <v>17810766</v>
      </c>
      <c r="C7639" s="8" t="s">
        <v>4308</v>
      </c>
      <c r="D7639" s="6">
        <v>91897</v>
      </c>
      <c r="E7639" s="6"/>
      <c r="F7639" s="6">
        <v>4386.88</v>
      </c>
      <c r="G7639" s="6"/>
      <c r="H7639" s="5">
        <v>87510.12</v>
      </c>
      <c r="I7639" s="4">
        <f>+I7638+G7639-H7639</f>
        <v>4096343.1949999919</v>
      </c>
      <c r="J7639" s="8" t="s">
        <v>3999</v>
      </c>
      <c r="K7639" s="2"/>
      <c r="L7639" s="2"/>
      <c r="M7639" s="47" t="s">
        <v>4309</v>
      </c>
      <c r="N7639" s="22"/>
      <c r="O7639" s="21"/>
    </row>
    <row r="7640" spans="1:15" x14ac:dyDescent="0.2">
      <c r="A7640" s="9">
        <v>44750</v>
      </c>
      <c r="B7640" s="7">
        <v>17810895</v>
      </c>
      <c r="C7640" s="8" t="s">
        <v>4308</v>
      </c>
      <c r="D7640" s="6">
        <v>54046</v>
      </c>
      <c r="E7640" s="6"/>
      <c r="F7640" s="6">
        <v>2290.09</v>
      </c>
      <c r="G7640" s="6"/>
      <c r="H7640" s="5">
        <v>51755.92</v>
      </c>
      <c r="I7640" s="4">
        <f>+I7639+G7640-H7640</f>
        <v>4044587.274999992</v>
      </c>
      <c r="J7640" s="8" t="s">
        <v>4307</v>
      </c>
      <c r="K7640" s="2"/>
      <c r="L7640" s="2"/>
      <c r="M7640" s="23"/>
      <c r="N7640" s="22"/>
      <c r="O7640" s="21"/>
    </row>
    <row r="7641" spans="1:15" x14ac:dyDescent="0.2">
      <c r="A7641" s="9">
        <v>44753</v>
      </c>
      <c r="B7641" s="7">
        <v>17828139</v>
      </c>
      <c r="C7641" s="8" t="s">
        <v>4306</v>
      </c>
      <c r="D7641" s="6">
        <v>2478</v>
      </c>
      <c r="E7641" s="6">
        <v>2100</v>
      </c>
      <c r="F7641" s="6">
        <v>105</v>
      </c>
      <c r="G7641" s="6"/>
      <c r="H7641" s="5">
        <f>D7641-F7641</f>
        <v>2373</v>
      </c>
      <c r="I7641" s="4">
        <f>+I7640+G7641-H7641</f>
        <v>4042214.274999992</v>
      </c>
      <c r="J7641" s="8" t="s">
        <v>4305</v>
      </c>
      <c r="K7641" s="2"/>
      <c r="L7641" s="2"/>
      <c r="M7641" s="23" t="s">
        <v>4304</v>
      </c>
      <c r="N7641" s="22"/>
      <c r="O7641" s="21"/>
    </row>
    <row r="7642" spans="1:15" x14ac:dyDescent="0.2">
      <c r="A7642" s="9">
        <v>44753</v>
      </c>
      <c r="B7642" s="7">
        <v>3580030413</v>
      </c>
      <c r="C7642" s="8" t="s">
        <v>3523</v>
      </c>
      <c r="D7642" s="6"/>
      <c r="E7642" s="6"/>
      <c r="F7642" s="6">
        <f>E7642*0.05</f>
        <v>0</v>
      </c>
      <c r="G7642" s="6">
        <v>4100</v>
      </c>
      <c r="H7642" s="5">
        <f>D7642-F7642</f>
        <v>0</v>
      </c>
      <c r="I7642" s="4">
        <f>+I7641+G7642-H7642</f>
        <v>4046314.274999992</v>
      </c>
      <c r="J7642" s="8" t="s">
        <v>4303</v>
      </c>
      <c r="K7642" s="2"/>
      <c r="L7642" s="2"/>
      <c r="M7642" s="10"/>
      <c r="N7642" s="10"/>
      <c r="O7642" s="10"/>
    </row>
    <row r="7643" spans="1:15" x14ac:dyDescent="0.2">
      <c r="A7643" s="9">
        <v>44753</v>
      </c>
      <c r="B7643" s="7">
        <v>17836531</v>
      </c>
      <c r="C7643" s="8" t="s">
        <v>26</v>
      </c>
      <c r="D7643" s="6">
        <v>33128.54</v>
      </c>
      <c r="E7643" s="6">
        <v>29583.67</v>
      </c>
      <c r="F7643" s="6">
        <v>1479.18</v>
      </c>
      <c r="G7643" s="6"/>
      <c r="H7643" s="5">
        <f>D7643-F7643</f>
        <v>31649.360000000001</v>
      </c>
      <c r="I7643" s="4">
        <f>+I7642+G7643-H7643</f>
        <v>4014664.9149999921</v>
      </c>
      <c r="J7643" s="8" t="s">
        <v>4302</v>
      </c>
      <c r="K7643" s="2"/>
      <c r="L7643" s="2"/>
      <c r="M7643" s="10" t="s">
        <v>4301</v>
      </c>
      <c r="N7643" s="10"/>
      <c r="O7643" s="10"/>
    </row>
    <row r="7644" spans="1:15" x14ac:dyDescent="0.2">
      <c r="A7644" s="9">
        <v>44754</v>
      </c>
      <c r="B7644" s="7">
        <v>3580060154</v>
      </c>
      <c r="C7644" s="8" t="s">
        <v>3523</v>
      </c>
      <c r="D7644" s="6"/>
      <c r="E7644" s="6"/>
      <c r="F7644" s="6">
        <f>E7644*0.05</f>
        <v>0</v>
      </c>
      <c r="G7644" s="6">
        <v>1000</v>
      </c>
      <c r="H7644" s="5">
        <f>D7644-F7644</f>
        <v>0</v>
      </c>
      <c r="I7644" s="4">
        <f>+I7643+G7644-H7644</f>
        <v>4015664.9149999921</v>
      </c>
      <c r="J7644" s="8" t="s">
        <v>4300</v>
      </c>
      <c r="K7644" s="2"/>
      <c r="L7644" s="2"/>
      <c r="M7644" s="10"/>
      <c r="N7644" s="10"/>
      <c r="O7644" s="10"/>
    </row>
    <row r="7645" spans="1:15" x14ac:dyDescent="0.2">
      <c r="A7645" s="9">
        <v>44754</v>
      </c>
      <c r="B7645" s="7">
        <v>10249</v>
      </c>
      <c r="C7645" s="8" t="s">
        <v>2329</v>
      </c>
      <c r="D7645" s="6">
        <v>3960</v>
      </c>
      <c r="E7645" s="6">
        <v>3960</v>
      </c>
      <c r="F7645" s="6">
        <v>396</v>
      </c>
      <c r="G7645" s="6">
        <v>0</v>
      </c>
      <c r="H7645" s="5">
        <f>D7645-F7645</f>
        <v>3564</v>
      </c>
      <c r="I7645" s="4">
        <f>+I7644+G7645-H7645</f>
        <v>4012100.9149999921</v>
      </c>
      <c r="J7645" s="8" t="s">
        <v>4298</v>
      </c>
      <c r="K7645" s="2"/>
      <c r="L7645" s="2"/>
      <c r="M7645" s="10" t="s">
        <v>4299</v>
      </c>
      <c r="N7645" s="10"/>
      <c r="O7645" s="10"/>
    </row>
    <row r="7646" spans="1:15" x14ac:dyDescent="0.2">
      <c r="A7646" s="9">
        <v>44754</v>
      </c>
      <c r="B7646" s="7">
        <v>10250</v>
      </c>
      <c r="C7646" s="8" t="s">
        <v>3219</v>
      </c>
      <c r="D7646" s="6">
        <v>3960</v>
      </c>
      <c r="E7646" s="6">
        <v>3960</v>
      </c>
      <c r="F7646" s="6">
        <v>396</v>
      </c>
      <c r="G7646" s="6"/>
      <c r="H7646" s="5">
        <f>D7646-F7646</f>
        <v>3564</v>
      </c>
      <c r="I7646" s="4">
        <f>+I7645+G7646-H7646</f>
        <v>4008536.9149999921</v>
      </c>
      <c r="J7646" s="8" t="s">
        <v>4298</v>
      </c>
      <c r="K7646" s="2"/>
      <c r="L7646" s="2"/>
      <c r="M7646" s="10" t="s">
        <v>4297</v>
      </c>
      <c r="N7646" s="10"/>
      <c r="O7646" s="10"/>
    </row>
    <row r="7647" spans="1:15" x14ac:dyDescent="0.2">
      <c r="A7647" s="9">
        <v>44755</v>
      </c>
      <c r="B7647" s="7">
        <v>3580070043</v>
      </c>
      <c r="C7647" s="8" t="s">
        <v>3523</v>
      </c>
      <c r="D7647" s="6"/>
      <c r="E7647" s="6"/>
      <c r="F7647" s="6">
        <f>E7647*0.05</f>
        <v>0</v>
      </c>
      <c r="G7647" s="6">
        <v>5800</v>
      </c>
      <c r="H7647" s="5">
        <f>D7647-F7647</f>
        <v>0</v>
      </c>
      <c r="I7647" s="4">
        <f>+I7646+G7647-H7647</f>
        <v>4014336.9149999921</v>
      </c>
      <c r="J7647" s="8" t="s">
        <v>4296</v>
      </c>
      <c r="K7647" s="2"/>
      <c r="L7647" s="2"/>
      <c r="M7647" s="10"/>
      <c r="N7647" s="10"/>
      <c r="O7647" s="10"/>
    </row>
    <row r="7648" spans="1:15" x14ac:dyDescent="0.2">
      <c r="A7648" s="9">
        <v>44755</v>
      </c>
      <c r="B7648" s="7">
        <v>17882395</v>
      </c>
      <c r="C7648" s="8" t="s">
        <v>418</v>
      </c>
      <c r="D7648" s="6">
        <v>6000</v>
      </c>
      <c r="E7648" s="6"/>
      <c r="F7648" s="6">
        <f>E7648*0.05</f>
        <v>0</v>
      </c>
      <c r="G7648" s="6"/>
      <c r="H7648" s="5">
        <f>D7648-F7648</f>
        <v>6000</v>
      </c>
      <c r="I7648" s="4">
        <f>+I7647+G7648-H7648</f>
        <v>4008336.9149999921</v>
      </c>
      <c r="J7648" s="8" t="s">
        <v>4295</v>
      </c>
      <c r="K7648" s="2">
        <v>0</v>
      </c>
      <c r="L7648" s="2"/>
      <c r="M7648" s="10"/>
      <c r="N7648" s="10"/>
      <c r="O7648" s="10"/>
    </row>
    <row r="7649" spans="1:15" x14ac:dyDescent="0.2">
      <c r="A7649" s="9">
        <v>44755</v>
      </c>
      <c r="B7649" s="7">
        <v>17882509</v>
      </c>
      <c r="C7649" s="8" t="s">
        <v>4183</v>
      </c>
      <c r="D7649" s="6">
        <v>2450</v>
      </c>
      <c r="E7649" s="6"/>
      <c r="F7649" s="6">
        <f>E7649*0.05</f>
        <v>0</v>
      </c>
      <c r="G7649" s="6"/>
      <c r="H7649" s="5">
        <f>D7649-F7649</f>
        <v>2450</v>
      </c>
      <c r="I7649" s="4">
        <f>+I7648+G7649-H7649</f>
        <v>4005886.9149999921</v>
      </c>
      <c r="J7649" s="8" t="s">
        <v>4294</v>
      </c>
      <c r="K7649" s="2"/>
      <c r="L7649" s="2"/>
      <c r="M7649" s="23"/>
      <c r="N7649" s="22"/>
      <c r="O7649" s="21"/>
    </row>
    <row r="7650" spans="1:15" x14ac:dyDescent="0.2">
      <c r="A7650" s="9">
        <v>44755</v>
      </c>
      <c r="B7650" s="7">
        <v>17882523</v>
      </c>
      <c r="C7650" s="8" t="s">
        <v>3210</v>
      </c>
      <c r="D7650" s="6">
        <v>2750</v>
      </c>
      <c r="E7650" s="6"/>
      <c r="F7650" s="6">
        <f>E7650*0.05</f>
        <v>0</v>
      </c>
      <c r="G7650" s="6"/>
      <c r="H7650" s="5">
        <f>D7650-F7650</f>
        <v>2750</v>
      </c>
      <c r="I7650" s="4">
        <f>+I7649+G7650-H7650</f>
        <v>4003136.9149999921</v>
      </c>
      <c r="J7650" s="8" t="s">
        <v>4294</v>
      </c>
      <c r="K7650" s="2"/>
      <c r="L7650" s="2"/>
      <c r="M7650" s="23"/>
      <c r="N7650" s="22"/>
      <c r="O7650" s="21"/>
    </row>
    <row r="7651" spans="1:15" x14ac:dyDescent="0.2">
      <c r="A7651" s="9">
        <v>44756</v>
      </c>
      <c r="B7651" s="7">
        <v>3580040070</v>
      </c>
      <c r="C7651" s="8" t="s">
        <v>3523</v>
      </c>
      <c r="D7651" s="6"/>
      <c r="E7651" s="6"/>
      <c r="F7651" s="6">
        <f>E7651*0.05</f>
        <v>0</v>
      </c>
      <c r="G7651" s="6">
        <v>6100</v>
      </c>
      <c r="H7651" s="5">
        <f>D7651-F7651</f>
        <v>0</v>
      </c>
      <c r="I7651" s="4">
        <f>+I7650+G7651-H7651</f>
        <v>4009236.9149999921</v>
      </c>
      <c r="J7651" s="8" t="s">
        <v>4293</v>
      </c>
      <c r="K7651" s="2"/>
      <c r="L7651" s="2"/>
      <c r="M7651" s="23"/>
      <c r="N7651" s="22"/>
      <c r="O7651" s="21"/>
    </row>
    <row r="7652" spans="1:15" x14ac:dyDescent="0.2">
      <c r="A7652" s="9">
        <v>44756</v>
      </c>
      <c r="B7652" s="7">
        <v>17892208</v>
      </c>
      <c r="C7652" s="8" t="s">
        <v>2447</v>
      </c>
      <c r="D7652" s="6">
        <v>8995</v>
      </c>
      <c r="E7652" s="6">
        <v>7622.88</v>
      </c>
      <c r="F7652" s="6">
        <v>381.14</v>
      </c>
      <c r="G7652" s="6"/>
      <c r="H7652" s="5">
        <f>D7652-F7652</f>
        <v>8613.86</v>
      </c>
      <c r="I7652" s="4">
        <f>+I7651+G7652-H7652</f>
        <v>4000623.0549999923</v>
      </c>
      <c r="J7652" s="8" t="s">
        <v>4292</v>
      </c>
      <c r="K7652" s="2"/>
      <c r="L7652" s="2"/>
      <c r="M7652" s="47" t="s">
        <v>1904</v>
      </c>
      <c r="N7652" s="22"/>
      <c r="O7652" s="21"/>
    </row>
    <row r="7653" spans="1:15" x14ac:dyDescent="0.2">
      <c r="A7653" s="9">
        <v>44756</v>
      </c>
      <c r="B7653" s="7">
        <v>17892291</v>
      </c>
      <c r="C7653" s="8" t="s">
        <v>2447</v>
      </c>
      <c r="D7653" s="6">
        <v>20217</v>
      </c>
      <c r="E7653" s="6">
        <v>18158.13</v>
      </c>
      <c r="F7653" s="6">
        <v>907.91</v>
      </c>
      <c r="G7653" s="6"/>
      <c r="H7653" s="5">
        <f>D7653-F7653</f>
        <v>19309.09</v>
      </c>
      <c r="I7653" s="4">
        <f>+I7652+G7653-H7653</f>
        <v>3981313.9649999924</v>
      </c>
      <c r="J7653" s="8" t="s">
        <v>3999</v>
      </c>
      <c r="K7653" s="2"/>
      <c r="L7653" s="2"/>
      <c r="M7653" s="47" t="s">
        <v>1904</v>
      </c>
      <c r="N7653" s="22"/>
      <c r="O7653" s="21"/>
    </row>
    <row r="7654" spans="1:15" x14ac:dyDescent="0.2">
      <c r="A7654" s="9">
        <v>44756</v>
      </c>
      <c r="B7654" s="7">
        <v>17892208</v>
      </c>
      <c r="C7654" s="8" t="s">
        <v>2447</v>
      </c>
      <c r="D7654" s="6">
        <v>7120</v>
      </c>
      <c r="E7654" s="6">
        <v>6033.9</v>
      </c>
      <c r="F7654" s="6">
        <v>301.7</v>
      </c>
      <c r="G7654" s="6"/>
      <c r="H7654" s="5">
        <v>6818.31</v>
      </c>
      <c r="I7654" s="4">
        <f>+I7653+G7654-H7654</f>
        <v>3974495.6549999923</v>
      </c>
      <c r="J7654" s="8" t="s">
        <v>4291</v>
      </c>
      <c r="K7654" s="2"/>
      <c r="L7654" s="2"/>
      <c r="M7654" s="47" t="s">
        <v>1904</v>
      </c>
      <c r="N7654" s="22"/>
      <c r="O7654" s="21"/>
    </row>
    <row r="7655" spans="1:15" x14ac:dyDescent="0.2">
      <c r="A7655" s="9">
        <v>44757</v>
      </c>
      <c r="B7655" s="7">
        <v>3580070060</v>
      </c>
      <c r="C7655" s="8" t="s">
        <v>3523</v>
      </c>
      <c r="D7655" s="6"/>
      <c r="E7655" s="6"/>
      <c r="F7655" s="6">
        <f>E7655*0.05</f>
        <v>0</v>
      </c>
      <c r="G7655" s="6">
        <v>2850</v>
      </c>
      <c r="H7655" s="5">
        <f>D7655-F7655</f>
        <v>0</v>
      </c>
      <c r="I7655" s="4">
        <f>+I7654+G7655-H7655</f>
        <v>3977345.6549999923</v>
      </c>
      <c r="J7655" s="8" t="s">
        <v>4290</v>
      </c>
      <c r="K7655" s="2"/>
      <c r="L7655" s="2"/>
      <c r="M7655" s="10"/>
      <c r="N7655" s="10"/>
      <c r="O7655" s="10"/>
    </row>
    <row r="7656" spans="1:15" x14ac:dyDescent="0.2">
      <c r="A7656" s="9">
        <v>44757</v>
      </c>
      <c r="B7656" s="7">
        <v>17926815</v>
      </c>
      <c r="C7656" s="8" t="s">
        <v>4183</v>
      </c>
      <c r="D7656" s="6">
        <v>5600</v>
      </c>
      <c r="E7656" s="6"/>
      <c r="F7656" s="6">
        <f>E7656*0.05</f>
        <v>0</v>
      </c>
      <c r="G7656" s="6"/>
      <c r="H7656" s="5">
        <f>D7656-F7656</f>
        <v>5600</v>
      </c>
      <c r="I7656" s="4">
        <f>+I7655+G7656-H7656</f>
        <v>3971745.6549999923</v>
      </c>
      <c r="J7656" s="8" t="s">
        <v>4289</v>
      </c>
      <c r="K7656" s="2"/>
      <c r="L7656" s="2"/>
      <c r="M7656" s="10"/>
      <c r="N7656" s="10"/>
      <c r="O7656" s="10"/>
    </row>
    <row r="7657" spans="1:15" x14ac:dyDescent="0.2">
      <c r="A7657" s="9">
        <v>44758</v>
      </c>
      <c r="B7657" s="7">
        <v>17943314</v>
      </c>
      <c r="C7657" s="8" t="s">
        <v>3210</v>
      </c>
      <c r="D7657" s="6">
        <v>2750</v>
      </c>
      <c r="E7657" s="6"/>
      <c r="F7657" s="6">
        <f>E7657*0.05</f>
        <v>0</v>
      </c>
      <c r="G7657" s="6"/>
      <c r="H7657" s="5">
        <f>D7657-F7657</f>
        <v>2750</v>
      </c>
      <c r="I7657" s="4">
        <f>+I7656+G7657-H7657</f>
        <v>3968995.6549999923</v>
      </c>
      <c r="J7657" s="8" t="s">
        <v>4288</v>
      </c>
      <c r="K7657" s="2"/>
      <c r="L7657" s="2"/>
      <c r="M7657" s="10"/>
      <c r="N7657" s="10"/>
      <c r="O7657" s="10"/>
    </row>
    <row r="7658" spans="1:15" x14ac:dyDescent="0.2">
      <c r="A7658" s="9">
        <v>44758</v>
      </c>
      <c r="B7658" s="7">
        <v>17949143</v>
      </c>
      <c r="C7658" s="8" t="s">
        <v>418</v>
      </c>
      <c r="D7658" s="6">
        <v>6000</v>
      </c>
      <c r="E7658" s="6"/>
      <c r="F7658" s="6">
        <f>E7658*0.05</f>
        <v>0</v>
      </c>
      <c r="G7658" s="6"/>
      <c r="H7658" s="5">
        <f>D7658-F7658</f>
        <v>6000</v>
      </c>
      <c r="I7658" s="4">
        <f>+I7657+G7658-H7658</f>
        <v>3962995.6549999923</v>
      </c>
      <c r="J7658" s="8" t="s">
        <v>4287</v>
      </c>
      <c r="K7658" s="2"/>
      <c r="L7658" s="2"/>
      <c r="M7658" s="10"/>
      <c r="N7658" s="10"/>
      <c r="O7658" s="10"/>
    </row>
    <row r="7659" spans="1:15" x14ac:dyDescent="0.2">
      <c r="A7659" s="9">
        <v>44760</v>
      </c>
      <c r="B7659" s="7">
        <v>3580020435</v>
      </c>
      <c r="C7659" s="8" t="s">
        <v>3523</v>
      </c>
      <c r="D7659" s="6"/>
      <c r="E7659" s="6"/>
      <c r="F7659" s="6">
        <f>E7659*0.05</f>
        <v>0</v>
      </c>
      <c r="G7659" s="6">
        <v>3600</v>
      </c>
      <c r="H7659" s="5">
        <f>D7659-F7659</f>
        <v>0</v>
      </c>
      <c r="I7659" s="4">
        <f>+I7658+G7659-H7659</f>
        <v>3966595.6549999923</v>
      </c>
      <c r="J7659" s="8" t="s">
        <v>4286</v>
      </c>
      <c r="K7659" s="2"/>
      <c r="L7659" s="2"/>
      <c r="M7659" s="10"/>
      <c r="N7659" s="10"/>
      <c r="O7659" s="10"/>
    </row>
    <row r="7660" spans="1:15" x14ac:dyDescent="0.2">
      <c r="A7660" s="9">
        <v>44761</v>
      </c>
      <c r="B7660" s="7">
        <v>4524000006</v>
      </c>
      <c r="C7660" s="8" t="s">
        <v>977</v>
      </c>
      <c r="D7660" s="6"/>
      <c r="E7660" s="6"/>
      <c r="F7660" s="6">
        <f>E7660*0.05</f>
        <v>0</v>
      </c>
      <c r="G7660" s="6">
        <v>3897.93</v>
      </c>
      <c r="H7660" s="5">
        <f>D7660-F7660</f>
        <v>0</v>
      </c>
      <c r="I7660" s="4">
        <f>+I7659+G7660-H7660</f>
        <v>3970493.5849999925</v>
      </c>
      <c r="J7660" s="8" t="s">
        <v>4285</v>
      </c>
      <c r="K7660" s="2"/>
      <c r="L7660" s="2"/>
      <c r="M7660" s="10"/>
      <c r="N7660" s="10"/>
      <c r="O7660" s="10"/>
    </row>
    <row r="7661" spans="1:15" x14ac:dyDescent="0.2">
      <c r="A7661" s="9">
        <v>44761</v>
      </c>
      <c r="B7661" s="7">
        <v>3580020119</v>
      </c>
      <c r="C7661" s="8" t="s">
        <v>3523</v>
      </c>
      <c r="D7661" s="6"/>
      <c r="E7661" s="6"/>
      <c r="F7661" s="6">
        <f>E7661*0.05</f>
        <v>0</v>
      </c>
      <c r="G7661" s="6">
        <v>2000</v>
      </c>
      <c r="H7661" s="5">
        <f>D7661-F7661</f>
        <v>0</v>
      </c>
      <c r="I7661" s="4">
        <f>+I7660+G7661-H7661</f>
        <v>3972493.5849999925</v>
      </c>
      <c r="J7661" s="8" t="s">
        <v>4284</v>
      </c>
      <c r="K7661" s="2"/>
      <c r="L7661" s="2"/>
      <c r="M7661" s="10"/>
      <c r="N7661" s="10"/>
      <c r="O7661" s="10"/>
    </row>
    <row r="7662" spans="1:15" x14ac:dyDescent="0.2">
      <c r="A7662" s="9">
        <v>44762</v>
      </c>
      <c r="B7662" s="7">
        <v>3580070137</v>
      </c>
      <c r="C7662" s="8" t="s">
        <v>3523</v>
      </c>
      <c r="D7662" s="6"/>
      <c r="E7662" s="6"/>
      <c r="F7662" s="6">
        <f>E7662*0.05</f>
        <v>0</v>
      </c>
      <c r="G7662" s="6">
        <v>800</v>
      </c>
      <c r="H7662" s="5">
        <f>D7662-F7662</f>
        <v>0</v>
      </c>
      <c r="I7662" s="4">
        <f>+I7661+G7662-H7662</f>
        <v>3973293.5849999925</v>
      </c>
      <c r="J7662" s="8" t="s">
        <v>4283</v>
      </c>
      <c r="K7662" s="2"/>
      <c r="L7662" s="2"/>
      <c r="M7662" s="10"/>
      <c r="N7662" s="10"/>
      <c r="O7662" s="10"/>
    </row>
    <row r="7663" spans="1:15" x14ac:dyDescent="0.2">
      <c r="A7663" s="9">
        <v>44762</v>
      </c>
      <c r="B7663" s="7">
        <v>3580040223</v>
      </c>
      <c r="C7663" s="8" t="s">
        <v>3523</v>
      </c>
      <c r="D7663" s="6"/>
      <c r="E7663" s="6"/>
      <c r="F7663" s="6">
        <f>E7663*0.05</f>
        <v>0</v>
      </c>
      <c r="G7663" s="6">
        <v>3600</v>
      </c>
      <c r="H7663" s="5">
        <f>D7663-F7663</f>
        <v>0</v>
      </c>
      <c r="I7663" s="4">
        <f>+I7662+G7663-H7663</f>
        <v>3976893.5849999925</v>
      </c>
      <c r="J7663" s="8" t="s">
        <v>4282</v>
      </c>
      <c r="K7663" s="2"/>
      <c r="L7663" s="2"/>
      <c r="M7663" s="10"/>
      <c r="N7663" s="10"/>
      <c r="O7663" s="10"/>
    </row>
    <row r="7664" spans="1:15" x14ac:dyDescent="0.2">
      <c r="A7664" s="9">
        <v>44763</v>
      </c>
      <c r="B7664" s="7">
        <v>3580040075</v>
      </c>
      <c r="C7664" s="8" t="s">
        <v>3523</v>
      </c>
      <c r="D7664" s="6"/>
      <c r="E7664" s="6"/>
      <c r="F7664" s="6">
        <f>E7664*0.05</f>
        <v>0</v>
      </c>
      <c r="G7664" s="6">
        <v>4500</v>
      </c>
      <c r="H7664" s="5">
        <f>D7664-F7664</f>
        <v>0</v>
      </c>
      <c r="I7664" s="4">
        <f>+I7663+G7664-H7664</f>
        <v>3981393.5849999925</v>
      </c>
      <c r="J7664" s="8" t="s">
        <v>4281</v>
      </c>
      <c r="K7664" s="2"/>
      <c r="L7664" s="2"/>
      <c r="M7664" s="10"/>
      <c r="N7664" s="10"/>
      <c r="O7664" s="10"/>
    </row>
    <row r="7665" spans="1:15" x14ac:dyDescent="0.2">
      <c r="A7665" s="9">
        <v>44764</v>
      </c>
      <c r="B7665" s="7">
        <v>3580020118</v>
      </c>
      <c r="C7665" s="8" t="s">
        <v>3523</v>
      </c>
      <c r="D7665" s="6"/>
      <c r="E7665" s="6"/>
      <c r="F7665" s="6">
        <f>E7665*0.05</f>
        <v>0</v>
      </c>
      <c r="G7665" s="6">
        <v>8900</v>
      </c>
      <c r="H7665" s="5">
        <f>D7665-F7665</f>
        <v>0</v>
      </c>
      <c r="I7665" s="4">
        <f>+I7664+G7665-H7665</f>
        <v>3990293.5849999925</v>
      </c>
      <c r="J7665" s="8" t="s">
        <v>4280</v>
      </c>
      <c r="K7665" s="2"/>
      <c r="L7665" s="2"/>
      <c r="M7665" s="10"/>
      <c r="N7665" s="10"/>
      <c r="O7665" s="10"/>
    </row>
    <row r="7666" spans="1:15" x14ac:dyDescent="0.2">
      <c r="A7666" s="9">
        <v>44764</v>
      </c>
      <c r="B7666" s="7">
        <v>4524000052</v>
      </c>
      <c r="C7666" s="8" t="s">
        <v>3583</v>
      </c>
      <c r="D7666" s="6"/>
      <c r="E7666" s="6"/>
      <c r="F7666" s="6">
        <f>E7666*0.05</f>
        <v>0</v>
      </c>
      <c r="G7666" s="6">
        <v>203091.97</v>
      </c>
      <c r="H7666" s="5">
        <f>D7666-F7666</f>
        <v>0</v>
      </c>
      <c r="I7666" s="4">
        <f>+I7665+G7666-H7666</f>
        <v>4193385.5549999927</v>
      </c>
      <c r="J7666" s="8" t="s">
        <v>4279</v>
      </c>
      <c r="K7666" s="2"/>
      <c r="L7666" s="2"/>
      <c r="M7666" s="10"/>
      <c r="N7666" s="10"/>
      <c r="O7666" s="10"/>
    </row>
    <row r="7667" spans="1:15" x14ac:dyDescent="0.2">
      <c r="A7667" s="9">
        <v>44767</v>
      </c>
      <c r="B7667" s="7">
        <v>18069430</v>
      </c>
      <c r="C7667" s="8" t="s">
        <v>1762</v>
      </c>
      <c r="D7667" s="6">
        <v>10620</v>
      </c>
      <c r="E7667" s="6">
        <v>9000</v>
      </c>
      <c r="F7667" s="6">
        <f>E7667*0.05</f>
        <v>450</v>
      </c>
      <c r="G7667" s="6"/>
      <c r="H7667" s="5">
        <f>D7667-F7667</f>
        <v>10170</v>
      </c>
      <c r="I7667" s="4">
        <f>+I7666+G7667-H7667</f>
        <v>4183215.5549999927</v>
      </c>
      <c r="J7667" s="8" t="s">
        <v>4278</v>
      </c>
      <c r="K7667" s="2"/>
      <c r="L7667" s="2"/>
      <c r="M7667" s="10" t="s">
        <v>1904</v>
      </c>
      <c r="N7667" s="10"/>
      <c r="O7667" s="10"/>
    </row>
    <row r="7668" spans="1:15" x14ac:dyDescent="0.2">
      <c r="A7668" s="9">
        <v>44767</v>
      </c>
      <c r="B7668" s="7">
        <v>3580070582</v>
      </c>
      <c r="C7668" s="8" t="s">
        <v>3523</v>
      </c>
      <c r="D7668" s="6"/>
      <c r="E7668" s="6"/>
      <c r="F7668" s="6">
        <f>E7668*0.05</f>
        <v>0</v>
      </c>
      <c r="G7668" s="6">
        <v>5300</v>
      </c>
      <c r="H7668" s="5">
        <f>D7668-F7668</f>
        <v>0</v>
      </c>
      <c r="I7668" s="4">
        <f>+I7667+G7668-H7668</f>
        <v>4188515.5549999927</v>
      </c>
      <c r="J7668" s="8" t="s">
        <v>4277</v>
      </c>
      <c r="K7668" s="2"/>
      <c r="L7668" s="2"/>
      <c r="M7668" s="10"/>
      <c r="N7668" s="10"/>
      <c r="O7668" s="10"/>
    </row>
    <row r="7669" spans="1:15" x14ac:dyDescent="0.2">
      <c r="A7669" s="9">
        <v>44767</v>
      </c>
      <c r="B7669" s="7">
        <v>18083154</v>
      </c>
      <c r="C7669" s="8" t="s">
        <v>4276</v>
      </c>
      <c r="D7669" s="6">
        <v>32804</v>
      </c>
      <c r="E7669" s="6">
        <v>27800</v>
      </c>
      <c r="F7669" s="6">
        <f>E7669*0.05</f>
        <v>1390</v>
      </c>
      <c r="G7669" s="6"/>
      <c r="H7669" s="5">
        <f>D7669-F7669</f>
        <v>31414</v>
      </c>
      <c r="I7669" s="4">
        <f>+I7668+G7669-H7669</f>
        <v>4157101.5549999927</v>
      </c>
      <c r="J7669" s="8" t="s">
        <v>4275</v>
      </c>
      <c r="K7669" s="2"/>
      <c r="L7669" s="2"/>
      <c r="M7669" s="16" t="s">
        <v>1904</v>
      </c>
      <c r="N7669" s="10"/>
      <c r="O7669" s="10"/>
    </row>
    <row r="7670" spans="1:15" x14ac:dyDescent="0.2">
      <c r="A7670" s="9">
        <v>44769</v>
      </c>
      <c r="B7670" s="7">
        <v>3580020072</v>
      </c>
      <c r="C7670" s="8" t="s">
        <v>3523</v>
      </c>
      <c r="D7670" s="6"/>
      <c r="E7670" s="6"/>
      <c r="F7670" s="6">
        <f>E7670*0.05</f>
        <v>0</v>
      </c>
      <c r="G7670" s="6">
        <v>2350</v>
      </c>
      <c r="H7670" s="5">
        <f>D7670-F7670</f>
        <v>0</v>
      </c>
      <c r="I7670" s="4">
        <f>+I7669+G7670-H7670</f>
        <v>4159451.5549999927</v>
      </c>
      <c r="J7670" s="8" t="s">
        <v>4274</v>
      </c>
      <c r="K7670" s="2"/>
      <c r="L7670" s="2"/>
      <c r="M7670" s="10"/>
      <c r="N7670" s="10"/>
      <c r="O7670" s="10"/>
    </row>
    <row r="7671" spans="1:15" x14ac:dyDescent="0.2">
      <c r="A7671" s="9">
        <v>44769</v>
      </c>
      <c r="B7671" s="7">
        <v>4524000009</v>
      </c>
      <c r="C7671" s="8" t="s">
        <v>4030</v>
      </c>
      <c r="D7671" s="6">
        <v>102654</v>
      </c>
      <c r="E7671" s="6"/>
      <c r="F7671" s="6">
        <f>E7671*0.05</f>
        <v>0</v>
      </c>
      <c r="G7671" s="6"/>
      <c r="H7671" s="5">
        <f>D7671-F7671</f>
        <v>102654</v>
      </c>
      <c r="I7671" s="4">
        <f>+I7670+G7671-H7671</f>
        <v>4056797.5549999927</v>
      </c>
      <c r="J7671" s="8" t="s">
        <v>4273</v>
      </c>
      <c r="K7671" s="2"/>
      <c r="L7671" s="2"/>
      <c r="M7671" s="10"/>
      <c r="N7671" s="10"/>
      <c r="O7671" s="10"/>
    </row>
    <row r="7672" spans="1:15" x14ac:dyDescent="0.2">
      <c r="A7672" s="9">
        <v>44769</v>
      </c>
      <c r="B7672" s="7">
        <v>4524000132</v>
      </c>
      <c r="C7672" s="8" t="s">
        <v>2118</v>
      </c>
      <c r="D7672" s="6"/>
      <c r="E7672" s="6"/>
      <c r="F7672" s="6">
        <f>E7672*0.05</f>
        <v>0</v>
      </c>
      <c r="G7672" s="6">
        <v>30000</v>
      </c>
      <c r="H7672" s="5">
        <f>D7672-F7672</f>
        <v>0</v>
      </c>
      <c r="I7672" s="4">
        <f>+I7671+G7672-H7672</f>
        <v>4086797.5549999927</v>
      </c>
      <c r="J7672" s="8" t="s">
        <v>2779</v>
      </c>
      <c r="K7672" s="2"/>
      <c r="L7672" s="2"/>
      <c r="M7672" s="10"/>
      <c r="N7672" s="10"/>
      <c r="O7672" s="10"/>
    </row>
    <row r="7673" spans="1:15" x14ac:dyDescent="0.2">
      <c r="A7673" s="9">
        <v>44769</v>
      </c>
      <c r="B7673" s="7">
        <v>4524000178</v>
      </c>
      <c r="C7673" s="8" t="s">
        <v>170</v>
      </c>
      <c r="D7673" s="6"/>
      <c r="E7673" s="6"/>
      <c r="F7673" s="6">
        <f>E7673*0.05</f>
        <v>0</v>
      </c>
      <c r="G7673" s="6">
        <v>1983713.61</v>
      </c>
      <c r="H7673" s="5">
        <f>D7673-F7673</f>
        <v>0</v>
      </c>
      <c r="I7673" s="4">
        <f>+I7672+G7673-H7673</f>
        <v>6070511.1649999926</v>
      </c>
      <c r="J7673" s="8" t="s">
        <v>971</v>
      </c>
      <c r="K7673" s="2"/>
      <c r="L7673" s="2"/>
      <c r="M7673" s="10"/>
      <c r="N7673" s="10"/>
      <c r="O7673" s="10"/>
    </row>
    <row r="7674" spans="1:15" x14ac:dyDescent="0.2">
      <c r="A7674" s="9">
        <v>44769</v>
      </c>
      <c r="B7674" s="7">
        <v>18118122</v>
      </c>
      <c r="C7674" s="8" t="s">
        <v>821</v>
      </c>
      <c r="D7674" s="6">
        <v>181808.2</v>
      </c>
      <c r="E7674" s="6">
        <v>180139.6</v>
      </c>
      <c r="F7674" s="6">
        <v>9006.98</v>
      </c>
      <c r="G7674" s="6"/>
      <c r="H7674" s="5">
        <v>172801.22</v>
      </c>
      <c r="I7674" s="4">
        <f>+I7673+G7674-H7674</f>
        <v>5897709.9449999928</v>
      </c>
      <c r="J7674" s="8" t="s">
        <v>4272</v>
      </c>
      <c r="K7674" s="2"/>
      <c r="L7674" s="2"/>
      <c r="M7674" s="10" t="s">
        <v>4271</v>
      </c>
      <c r="N7674" s="10"/>
      <c r="O7674" s="10"/>
    </row>
    <row r="7675" spans="1:15" x14ac:dyDescent="0.2">
      <c r="A7675" s="9">
        <v>44769</v>
      </c>
      <c r="B7675" s="7">
        <v>18118182</v>
      </c>
      <c r="C7675" s="8" t="s">
        <v>1450</v>
      </c>
      <c r="D7675" s="6">
        <v>29889.55</v>
      </c>
      <c r="E7675" s="6">
        <v>22996.74</v>
      </c>
      <c r="F7675" s="6">
        <v>1149.8399999999999</v>
      </c>
      <c r="G7675" s="6"/>
      <c r="H7675" s="5">
        <v>28739.71</v>
      </c>
      <c r="I7675" s="4">
        <f>+I7674+G7675-H7675</f>
        <v>5868970.2349999929</v>
      </c>
      <c r="J7675" s="8" t="s">
        <v>4270</v>
      </c>
      <c r="K7675" s="2"/>
      <c r="L7675" s="2"/>
      <c r="M7675" s="16" t="s">
        <v>4269</v>
      </c>
      <c r="N7675" s="10"/>
      <c r="O7675" s="10"/>
    </row>
    <row r="7676" spans="1:15" x14ac:dyDescent="0.2">
      <c r="A7676" s="9">
        <v>44769</v>
      </c>
      <c r="B7676" s="7">
        <v>18118247</v>
      </c>
      <c r="C7676" s="8" t="s">
        <v>1443</v>
      </c>
      <c r="D7676" s="6">
        <v>120000</v>
      </c>
      <c r="E7676" s="6">
        <v>120000</v>
      </c>
      <c r="F7676" s="6">
        <f>E7676*0.05</f>
        <v>6000</v>
      </c>
      <c r="G7676" s="6"/>
      <c r="H7676" s="5">
        <f>D7676-F7676</f>
        <v>114000</v>
      </c>
      <c r="I7676" s="4">
        <f>+I7675+G7676-H7676</f>
        <v>5754970.2349999929</v>
      </c>
      <c r="J7676" s="8" t="s">
        <v>3630</v>
      </c>
      <c r="K7676" s="2"/>
      <c r="L7676" s="2"/>
      <c r="M7676" s="47" t="s">
        <v>4268</v>
      </c>
      <c r="N7676" s="22"/>
      <c r="O7676" s="21"/>
    </row>
    <row r="7677" spans="1:15" x14ac:dyDescent="0.2">
      <c r="A7677" s="9">
        <v>44769</v>
      </c>
      <c r="B7677" s="7">
        <v>18118290</v>
      </c>
      <c r="C7677" s="8" t="s">
        <v>129</v>
      </c>
      <c r="D7677" s="6">
        <v>13041.2</v>
      </c>
      <c r="E7677" s="6">
        <v>13041.2</v>
      </c>
      <c r="F7677" s="6">
        <v>652.05999999999995</v>
      </c>
      <c r="G7677" s="6"/>
      <c r="H7677" s="5">
        <v>12389.14</v>
      </c>
      <c r="I7677" s="4">
        <f>+I7676+G7677-H7677</f>
        <v>5742581.0949999932</v>
      </c>
      <c r="J7677" s="8" t="s">
        <v>3999</v>
      </c>
      <c r="K7677" s="2"/>
      <c r="L7677" s="2"/>
      <c r="M7677" s="47" t="s">
        <v>4267</v>
      </c>
      <c r="N7677" s="22"/>
      <c r="O7677" s="21"/>
    </row>
    <row r="7678" spans="1:15" x14ac:dyDescent="0.2">
      <c r="A7678" s="9">
        <v>44769</v>
      </c>
      <c r="B7678" s="7">
        <v>18118389</v>
      </c>
      <c r="C7678" s="8" t="s">
        <v>1734</v>
      </c>
      <c r="D7678" s="6">
        <v>117636.04</v>
      </c>
      <c r="E7678" s="6">
        <v>113104</v>
      </c>
      <c r="F7678" s="6">
        <v>5655.2</v>
      </c>
      <c r="G7678" s="6"/>
      <c r="H7678" s="5">
        <v>111980.84</v>
      </c>
      <c r="I7678" s="4">
        <f>+I7677+G7678-H7678</f>
        <v>5630600.2549999934</v>
      </c>
      <c r="J7678" s="8" t="s">
        <v>4256</v>
      </c>
      <c r="K7678" s="2"/>
      <c r="L7678" s="2"/>
      <c r="M7678" s="47" t="s">
        <v>4266</v>
      </c>
      <c r="N7678" s="22"/>
      <c r="O7678" s="21"/>
    </row>
    <row r="7679" spans="1:15" x14ac:dyDescent="0.2">
      <c r="A7679" s="9">
        <v>44769</v>
      </c>
      <c r="B7679" s="7">
        <v>18118473</v>
      </c>
      <c r="C7679" s="8" t="s">
        <v>105</v>
      </c>
      <c r="D7679" s="6">
        <v>244884</v>
      </c>
      <c r="E7679" s="6">
        <v>244884</v>
      </c>
      <c r="F7679" s="6">
        <v>12244.2</v>
      </c>
      <c r="G7679" s="6"/>
      <c r="H7679" s="5">
        <v>232639.8</v>
      </c>
      <c r="I7679" s="4">
        <f>+I7678+G7679-H7679</f>
        <v>5397960.4549999936</v>
      </c>
      <c r="J7679" s="8" t="s">
        <v>3675</v>
      </c>
      <c r="K7679" s="2"/>
      <c r="L7679" s="2"/>
      <c r="M7679" s="47" t="s">
        <v>1904</v>
      </c>
      <c r="N7679" s="22"/>
      <c r="O7679" s="21"/>
    </row>
    <row r="7680" spans="1:15" x14ac:dyDescent="0.2">
      <c r="A7680" s="9">
        <v>44769</v>
      </c>
      <c r="B7680" s="7">
        <v>18118690</v>
      </c>
      <c r="C7680" s="8" t="s">
        <v>2755</v>
      </c>
      <c r="D7680" s="6">
        <v>52459.18</v>
      </c>
      <c r="E7680" s="6">
        <v>44022.5</v>
      </c>
      <c r="F7680" s="6">
        <v>2201.13</v>
      </c>
      <c r="G7680" s="6"/>
      <c r="H7680" s="5">
        <v>50258.06</v>
      </c>
      <c r="I7680" s="4">
        <f>+I7679+G7680-H7680</f>
        <v>5347702.394999994</v>
      </c>
      <c r="J7680" s="8" t="s">
        <v>4256</v>
      </c>
      <c r="K7680" s="2"/>
      <c r="L7680" s="2"/>
      <c r="M7680" s="16" t="s">
        <v>4265</v>
      </c>
      <c r="N7680" s="10"/>
      <c r="O7680" s="10"/>
    </row>
    <row r="7681" spans="1:15" x14ac:dyDescent="0.2">
      <c r="A7681" s="9">
        <v>44769</v>
      </c>
      <c r="B7681" s="7">
        <v>18118759</v>
      </c>
      <c r="C7681" s="8" t="s">
        <v>2943</v>
      </c>
      <c r="D7681" s="6">
        <v>107831</v>
      </c>
      <c r="E7681" s="6">
        <v>96050</v>
      </c>
      <c r="F7681" s="6">
        <v>4802.5</v>
      </c>
      <c r="G7681" s="6"/>
      <c r="H7681" s="5">
        <v>103028.5</v>
      </c>
      <c r="I7681" s="4">
        <f>+I7680+G7681-H7681</f>
        <v>5244673.894999994</v>
      </c>
      <c r="J7681" s="8" t="s">
        <v>3864</v>
      </c>
      <c r="K7681" s="2"/>
      <c r="L7681" s="2"/>
      <c r="M7681" s="16" t="s">
        <v>4264</v>
      </c>
      <c r="N7681" s="10"/>
      <c r="O7681" s="10"/>
    </row>
    <row r="7682" spans="1:15" x14ac:dyDescent="0.2">
      <c r="A7682" s="9">
        <v>44769</v>
      </c>
      <c r="B7682" s="7">
        <v>18118856</v>
      </c>
      <c r="C7682" s="8" t="s">
        <v>1032</v>
      </c>
      <c r="D7682" s="6">
        <v>130000</v>
      </c>
      <c r="E7682" s="6">
        <v>130000</v>
      </c>
      <c r="F7682" s="6">
        <f>E7682*0.05</f>
        <v>6500</v>
      </c>
      <c r="G7682" s="6"/>
      <c r="H7682" s="5">
        <f>D7682-F7682</f>
        <v>123500</v>
      </c>
      <c r="I7682" s="4">
        <f>+I7681+G7682-H7682</f>
        <v>5121173.894999994</v>
      </c>
      <c r="J7682" s="8" t="s">
        <v>4263</v>
      </c>
      <c r="K7682" s="2"/>
      <c r="L7682" s="2"/>
      <c r="M7682" s="16" t="s">
        <v>4262</v>
      </c>
      <c r="N7682" s="10"/>
      <c r="O7682" s="10"/>
    </row>
    <row r="7683" spans="1:15" x14ac:dyDescent="0.2">
      <c r="A7683" s="9">
        <v>44769</v>
      </c>
      <c r="B7683" s="7">
        <v>18118935</v>
      </c>
      <c r="C7683" s="8" t="s">
        <v>2224</v>
      </c>
      <c r="D7683" s="6">
        <v>105000</v>
      </c>
      <c r="E7683" s="6">
        <v>105000</v>
      </c>
      <c r="F7683" s="6">
        <f>E7683*0.05</f>
        <v>5250</v>
      </c>
      <c r="G7683" s="6"/>
      <c r="H7683" s="5">
        <f>D7683-F7683</f>
        <v>99750</v>
      </c>
      <c r="I7683" s="4">
        <f>+I7682+G7683-H7683</f>
        <v>5021423.894999994</v>
      </c>
      <c r="J7683" s="8" t="s">
        <v>4261</v>
      </c>
      <c r="K7683" s="2"/>
      <c r="L7683" s="2"/>
      <c r="M7683" s="16" t="s">
        <v>4260</v>
      </c>
      <c r="N7683" s="10"/>
      <c r="O7683" s="10"/>
    </row>
    <row r="7684" spans="1:15" x14ac:dyDescent="0.2">
      <c r="A7684" s="9">
        <v>44769</v>
      </c>
      <c r="B7684" s="7">
        <v>18118981</v>
      </c>
      <c r="C7684" s="8" t="s">
        <v>71</v>
      </c>
      <c r="D7684" s="6">
        <v>136715.34</v>
      </c>
      <c r="E7684" s="6">
        <v>136453.68</v>
      </c>
      <c r="F7684" s="6">
        <v>6822.68</v>
      </c>
      <c r="G7684" s="6"/>
      <c r="H7684" s="5">
        <v>129892.66</v>
      </c>
      <c r="I7684" s="4">
        <f>+I7683+G7684-H7684</f>
        <v>4891531.2349999938</v>
      </c>
      <c r="J7684" s="8" t="s">
        <v>3630</v>
      </c>
      <c r="K7684" s="2"/>
      <c r="L7684" s="2"/>
      <c r="M7684" s="10" t="s">
        <v>4259</v>
      </c>
      <c r="N7684" s="10"/>
      <c r="O7684" s="10"/>
    </row>
    <row r="7685" spans="1:15" x14ac:dyDescent="0.2">
      <c r="A7685" s="9">
        <v>44769</v>
      </c>
      <c r="B7685" s="7">
        <v>18119045</v>
      </c>
      <c r="C7685" s="8" t="s">
        <v>3017</v>
      </c>
      <c r="D7685" s="6">
        <v>19660</v>
      </c>
      <c r="E7685" s="6">
        <v>19660</v>
      </c>
      <c r="F7685" s="6">
        <f>E7685*0.05</f>
        <v>983</v>
      </c>
      <c r="G7685" s="6"/>
      <c r="H7685" s="5">
        <f>D7685-F7685</f>
        <v>18677</v>
      </c>
      <c r="I7685" s="4">
        <f>+I7684+G7685-H7685</f>
        <v>4872854.2349999938</v>
      </c>
      <c r="J7685" s="8" t="s">
        <v>4238</v>
      </c>
      <c r="K7685" s="2"/>
      <c r="L7685" s="2"/>
      <c r="M7685" s="10" t="s">
        <v>4258</v>
      </c>
      <c r="N7685" s="10"/>
      <c r="O7685" s="10"/>
    </row>
    <row r="7686" spans="1:15" x14ac:dyDescent="0.2">
      <c r="A7686" s="9">
        <v>44769</v>
      </c>
      <c r="B7686" s="7">
        <v>18119226</v>
      </c>
      <c r="C7686" s="8" t="s">
        <v>4257</v>
      </c>
      <c r="D7686" s="6">
        <v>34835.08</v>
      </c>
      <c r="E7686" s="6">
        <v>30883.62</v>
      </c>
      <c r="F7686" s="6">
        <v>1544.18</v>
      </c>
      <c r="G7686" s="6"/>
      <c r="H7686" s="5">
        <v>33290.9</v>
      </c>
      <c r="I7686" s="4">
        <f>+I7685+G7686-H7686</f>
        <v>4839563.3349999934</v>
      </c>
      <c r="J7686" s="8" t="s">
        <v>4256</v>
      </c>
      <c r="K7686" s="2"/>
      <c r="L7686" s="2"/>
      <c r="M7686" s="10" t="s">
        <v>4255</v>
      </c>
      <c r="N7686" s="10"/>
      <c r="O7686" s="10"/>
    </row>
    <row r="7687" spans="1:15" x14ac:dyDescent="0.2">
      <c r="A7687" s="9">
        <v>44769</v>
      </c>
      <c r="B7687" s="7">
        <v>18119288</v>
      </c>
      <c r="C7687" s="8" t="s">
        <v>43</v>
      </c>
      <c r="D7687" s="6">
        <v>187826.99</v>
      </c>
      <c r="E7687" s="6">
        <v>164302.38</v>
      </c>
      <c r="F7687" s="6">
        <v>8215.1200000000008</v>
      </c>
      <c r="G7687" s="6"/>
      <c r="H7687" s="5">
        <v>179611.87</v>
      </c>
      <c r="I7687" s="4">
        <f>+I7686+G7687-H7687</f>
        <v>4659951.4649999933</v>
      </c>
      <c r="J7687" s="8" t="s">
        <v>4254</v>
      </c>
      <c r="K7687" s="2"/>
      <c r="L7687" s="2"/>
      <c r="M7687" s="23" t="s">
        <v>4253</v>
      </c>
      <c r="N7687" s="22"/>
      <c r="O7687" s="21"/>
    </row>
    <row r="7688" spans="1:15" x14ac:dyDescent="0.2">
      <c r="A7688" s="9">
        <v>44769</v>
      </c>
      <c r="B7688" s="7">
        <v>18119340</v>
      </c>
      <c r="C7688" s="8" t="s">
        <v>4191</v>
      </c>
      <c r="D7688" s="6">
        <v>11653.85</v>
      </c>
      <c r="E7688" s="6">
        <v>0</v>
      </c>
      <c r="F7688" s="6">
        <v>0</v>
      </c>
      <c r="G7688" s="6"/>
      <c r="H7688" s="5">
        <v>11653.85</v>
      </c>
      <c r="I7688" s="4">
        <f>+I7687+G7688-H7688</f>
        <v>4648297.6149999937</v>
      </c>
      <c r="J7688" s="3" t="s">
        <v>4252</v>
      </c>
      <c r="K7688" s="2"/>
      <c r="L7688" s="2"/>
      <c r="M7688" s="23" t="s">
        <v>4251</v>
      </c>
      <c r="N7688" s="22"/>
      <c r="O7688" s="21"/>
    </row>
    <row r="7689" spans="1:15" x14ac:dyDescent="0.2">
      <c r="A7689" s="9">
        <v>44769</v>
      </c>
      <c r="B7689" s="7">
        <v>18119404</v>
      </c>
      <c r="C7689" s="8" t="s">
        <v>74</v>
      </c>
      <c r="D7689" s="6">
        <v>255500</v>
      </c>
      <c r="E7689" s="6">
        <v>242360</v>
      </c>
      <c r="F7689" s="6">
        <f>E7689*0.05</f>
        <v>12118</v>
      </c>
      <c r="G7689" s="6"/>
      <c r="H7689" s="5">
        <f>D7689-F7689</f>
        <v>243382</v>
      </c>
      <c r="I7689" s="4">
        <f>+I7688+G7689-H7689</f>
        <v>4404915.6149999937</v>
      </c>
      <c r="J7689" s="8" t="s">
        <v>3864</v>
      </c>
      <c r="K7689" s="2"/>
      <c r="L7689" s="2"/>
      <c r="M7689" s="23" t="s">
        <v>4250</v>
      </c>
      <c r="N7689" s="22"/>
      <c r="O7689" s="21"/>
    </row>
    <row r="7690" spans="1:15" x14ac:dyDescent="0.2">
      <c r="A7690" s="9">
        <v>44769</v>
      </c>
      <c r="B7690" s="7">
        <v>18119465</v>
      </c>
      <c r="C7690" s="8" t="s">
        <v>120</v>
      </c>
      <c r="D7690" s="6">
        <v>83898.91</v>
      </c>
      <c r="E7690" s="6">
        <v>71100.78</v>
      </c>
      <c r="F7690" s="6">
        <v>3555.04</v>
      </c>
      <c r="G7690" s="6"/>
      <c r="H7690" s="5">
        <v>80343.87</v>
      </c>
      <c r="I7690" s="4">
        <f>+I7689+G7690-H7690</f>
        <v>4324571.7449999936</v>
      </c>
      <c r="J7690" s="8" t="s">
        <v>3481</v>
      </c>
      <c r="K7690" s="2"/>
      <c r="L7690" s="2"/>
      <c r="M7690" s="23" t="s">
        <v>4249</v>
      </c>
      <c r="N7690" s="22"/>
      <c r="O7690" s="21"/>
    </row>
    <row r="7691" spans="1:15" x14ac:dyDescent="0.2">
      <c r="A7691" s="9">
        <v>44769</v>
      </c>
      <c r="B7691" s="7">
        <v>18119558</v>
      </c>
      <c r="C7691" s="8" t="s">
        <v>4135</v>
      </c>
      <c r="D7691" s="6">
        <v>20000</v>
      </c>
      <c r="E7691" s="6"/>
      <c r="F7691" s="6">
        <f>E7691*0.05</f>
        <v>0</v>
      </c>
      <c r="G7691" s="6"/>
      <c r="H7691" s="5">
        <f>D7691-F7691</f>
        <v>20000</v>
      </c>
      <c r="I7691" s="4">
        <f>+I7690+G7691-H7691</f>
        <v>4304571.7449999936</v>
      </c>
      <c r="J7691" s="8" t="s">
        <v>4248</v>
      </c>
      <c r="K7691" s="2"/>
      <c r="L7691" s="2"/>
      <c r="M7691" s="23"/>
      <c r="N7691" s="22"/>
      <c r="O7691" s="21"/>
    </row>
    <row r="7692" spans="1:15" x14ac:dyDescent="0.2">
      <c r="A7692" s="9">
        <v>44769</v>
      </c>
      <c r="B7692" s="7">
        <v>18119635</v>
      </c>
      <c r="C7692" s="8" t="s">
        <v>418</v>
      </c>
      <c r="D7692" s="6">
        <v>6000</v>
      </c>
      <c r="E7692" s="6"/>
      <c r="F7692" s="6">
        <f>E7692*0.05</f>
        <v>0</v>
      </c>
      <c r="G7692" s="6"/>
      <c r="H7692" s="5">
        <f>D7692-F7692</f>
        <v>6000</v>
      </c>
      <c r="I7692" s="4">
        <f>+I7691+G7692-H7692</f>
        <v>4298571.7449999936</v>
      </c>
      <c r="J7692" s="8" t="s">
        <v>4247</v>
      </c>
      <c r="K7692" s="2"/>
      <c r="L7692" s="2"/>
      <c r="M7692" s="23"/>
      <c r="N7692" s="22"/>
      <c r="O7692" s="21"/>
    </row>
    <row r="7693" spans="1:15" x14ac:dyDescent="0.2">
      <c r="A7693" s="9">
        <v>44770</v>
      </c>
      <c r="B7693" s="7">
        <v>3580070058</v>
      </c>
      <c r="C7693" s="8" t="s">
        <v>3523</v>
      </c>
      <c r="D7693" s="6"/>
      <c r="E7693" s="6"/>
      <c r="F7693" s="6">
        <f>E7693*0.05</f>
        <v>0</v>
      </c>
      <c r="G7693" s="6">
        <v>31150</v>
      </c>
      <c r="H7693" s="5">
        <f>D7693-F7693</f>
        <v>0</v>
      </c>
      <c r="I7693" s="4">
        <f>+I7692+G7693-H7693</f>
        <v>4329721.7449999936</v>
      </c>
      <c r="J7693" s="8" t="s">
        <v>4246</v>
      </c>
      <c r="K7693" s="2"/>
      <c r="L7693" s="2"/>
      <c r="M7693" s="10"/>
      <c r="N7693" s="10"/>
      <c r="O7693" s="10"/>
    </row>
    <row r="7694" spans="1:15" x14ac:dyDescent="0.2">
      <c r="A7694" s="9">
        <v>44771</v>
      </c>
      <c r="B7694" s="7">
        <v>3580070100</v>
      </c>
      <c r="C7694" s="8" t="s">
        <v>3523</v>
      </c>
      <c r="D7694" s="6"/>
      <c r="E7694" s="6"/>
      <c r="F7694" s="6">
        <f>E7694*0.05</f>
        <v>0</v>
      </c>
      <c r="G7694" s="6">
        <v>4800</v>
      </c>
      <c r="H7694" s="5">
        <f>D7694-F7694</f>
        <v>0</v>
      </c>
      <c r="I7694" s="4">
        <f>+I7693+G7694-H7694</f>
        <v>4334521.7449999936</v>
      </c>
      <c r="J7694" s="8" t="s">
        <v>4245</v>
      </c>
      <c r="K7694" s="2"/>
      <c r="L7694" s="2"/>
      <c r="M7694" s="10"/>
      <c r="N7694" s="10"/>
      <c r="O7694" s="10"/>
    </row>
    <row r="7695" spans="1:15" x14ac:dyDescent="0.2">
      <c r="A7695" s="9">
        <v>44771</v>
      </c>
      <c r="B7695" s="7">
        <v>18168331</v>
      </c>
      <c r="C7695" s="8" t="s">
        <v>4244</v>
      </c>
      <c r="D7695" s="6">
        <v>7000</v>
      </c>
      <c r="E7695" s="6">
        <v>7000</v>
      </c>
      <c r="F7695" s="6">
        <v>700</v>
      </c>
      <c r="G7695" s="6"/>
      <c r="H7695" s="5">
        <f>D7695-F7695</f>
        <v>6300</v>
      </c>
      <c r="I7695" s="4">
        <f>+I7694+G7695-H7695</f>
        <v>4328221.7449999936</v>
      </c>
      <c r="J7695" s="8" t="s">
        <v>4243</v>
      </c>
      <c r="K7695" s="2"/>
      <c r="L7695" s="2"/>
      <c r="M7695" s="10"/>
      <c r="N7695" s="10"/>
      <c r="O7695" s="10"/>
    </row>
    <row r="7696" spans="1:15" x14ac:dyDescent="0.2">
      <c r="A7696" s="9">
        <v>44771</v>
      </c>
      <c r="B7696" s="7">
        <v>18169400</v>
      </c>
      <c r="C7696" s="8" t="s">
        <v>2594</v>
      </c>
      <c r="D7696" s="6">
        <v>120757.64</v>
      </c>
      <c r="E7696" s="6">
        <v>111362</v>
      </c>
      <c r="F7696" s="6">
        <v>5568.1</v>
      </c>
      <c r="G7696" s="6"/>
      <c r="H7696" s="5">
        <v>115189.54</v>
      </c>
      <c r="I7696" s="4">
        <f>+I7695+G7696-H7696</f>
        <v>4213032.2049999936</v>
      </c>
      <c r="J7696" s="8" t="s">
        <v>4242</v>
      </c>
      <c r="K7696" s="2"/>
      <c r="L7696" s="2"/>
      <c r="M7696" s="10" t="s">
        <v>4241</v>
      </c>
      <c r="N7696" s="10"/>
      <c r="O7696" s="10"/>
    </row>
    <row r="7697" spans="1:15" x14ac:dyDescent="0.2">
      <c r="A7697" s="9">
        <v>44771</v>
      </c>
      <c r="B7697" s="7">
        <v>16169541</v>
      </c>
      <c r="C7697" s="8" t="s">
        <v>582</v>
      </c>
      <c r="D7697" s="6">
        <v>5210</v>
      </c>
      <c r="E7697" s="6">
        <v>4415.25</v>
      </c>
      <c r="F7697" s="6">
        <v>220.76</v>
      </c>
      <c r="G7697" s="6"/>
      <c r="H7697" s="5">
        <v>4989.24</v>
      </c>
      <c r="I7697" s="4">
        <f>+I7696+G7697-H7697</f>
        <v>4208042.9649999933</v>
      </c>
      <c r="J7697" s="8" t="s">
        <v>4240</v>
      </c>
      <c r="K7697" s="2"/>
      <c r="L7697" s="2"/>
      <c r="M7697" s="10" t="s">
        <v>4239</v>
      </c>
      <c r="N7697" s="10"/>
      <c r="O7697" s="10"/>
    </row>
    <row r="7698" spans="1:15" x14ac:dyDescent="0.2">
      <c r="A7698" s="9">
        <v>44771</v>
      </c>
      <c r="B7698" s="7">
        <v>18169907</v>
      </c>
      <c r="C7698" s="8" t="s">
        <v>930</v>
      </c>
      <c r="D7698" s="6">
        <v>42657</v>
      </c>
      <c r="E7698" s="6">
        <v>36150</v>
      </c>
      <c r="F7698" s="6">
        <v>1807.5</v>
      </c>
      <c r="G7698" s="6"/>
      <c r="H7698" s="5">
        <f>D7698-F7698</f>
        <v>40849.5</v>
      </c>
      <c r="I7698" s="4">
        <f>+I7697+G7698-H7698</f>
        <v>4167193.4649999933</v>
      </c>
      <c r="J7698" s="8" t="s">
        <v>4238</v>
      </c>
      <c r="K7698" s="2"/>
      <c r="L7698" s="2"/>
      <c r="M7698" s="10" t="s">
        <v>4237</v>
      </c>
      <c r="N7698" s="10"/>
      <c r="O7698" s="10"/>
    </row>
    <row r="7699" spans="1:15" x14ac:dyDescent="0.2">
      <c r="A7699" s="9">
        <v>44771</v>
      </c>
      <c r="B7699" s="7">
        <v>18170151</v>
      </c>
      <c r="C7699" s="8" t="s">
        <v>4236</v>
      </c>
      <c r="D7699" s="6">
        <v>33043.5</v>
      </c>
      <c r="E7699" s="6">
        <v>33043.5</v>
      </c>
      <c r="F7699" s="6">
        <v>1652.18</v>
      </c>
      <c r="G7699" s="6"/>
      <c r="H7699" s="5">
        <v>31391.33</v>
      </c>
      <c r="I7699" s="4">
        <f>+I7698+G7699-H7699</f>
        <v>4135802.1349999933</v>
      </c>
      <c r="J7699" s="8" t="s">
        <v>4235</v>
      </c>
      <c r="K7699" s="2"/>
      <c r="L7699" s="2"/>
      <c r="M7699" s="10" t="s">
        <v>4234</v>
      </c>
      <c r="N7699" s="10"/>
      <c r="O7699" s="10"/>
    </row>
    <row r="7700" spans="1:15" x14ac:dyDescent="0.2">
      <c r="A7700" s="9">
        <v>44771</v>
      </c>
      <c r="B7700" s="7">
        <v>18170556</v>
      </c>
      <c r="C7700" s="8" t="s">
        <v>4233</v>
      </c>
      <c r="D7700" s="6">
        <v>113600</v>
      </c>
      <c r="E7700" s="6">
        <v>113600</v>
      </c>
      <c r="F7700" s="6">
        <v>5680</v>
      </c>
      <c r="G7700" s="6"/>
      <c r="H7700" s="5">
        <f>D7700-F7700</f>
        <v>107920</v>
      </c>
      <c r="I7700" s="4">
        <f>+I7699+G7700-H7700</f>
        <v>4027882.1349999933</v>
      </c>
      <c r="J7700" s="8" t="s">
        <v>1728</v>
      </c>
      <c r="K7700" s="2"/>
      <c r="L7700" s="2"/>
      <c r="M7700" s="10" t="s">
        <v>4232</v>
      </c>
      <c r="N7700" s="10"/>
      <c r="O7700" s="10"/>
    </row>
    <row r="7701" spans="1:15" x14ac:dyDescent="0.2">
      <c r="A7701" s="9">
        <v>44771</v>
      </c>
      <c r="B7701" s="7">
        <v>18170750</v>
      </c>
      <c r="C7701" s="8" t="s">
        <v>1524</v>
      </c>
      <c r="D7701" s="6">
        <v>32268</v>
      </c>
      <c r="E7701" s="6">
        <v>27345.77</v>
      </c>
      <c r="F7701" s="6">
        <v>1367.29</v>
      </c>
      <c r="G7701" s="6"/>
      <c r="H7701" s="5">
        <v>30900.71</v>
      </c>
      <c r="I7701" s="4">
        <f>+I7700+G7701-H7701</f>
        <v>3996981.4249999933</v>
      </c>
      <c r="J7701" s="8" t="s">
        <v>4231</v>
      </c>
      <c r="K7701" s="2"/>
      <c r="L7701" s="2"/>
      <c r="M7701" s="10" t="s">
        <v>4230</v>
      </c>
      <c r="N7701" s="10"/>
      <c r="O7701" s="10"/>
    </row>
    <row r="7702" spans="1:15" x14ac:dyDescent="0.2">
      <c r="A7702" s="9">
        <v>44771</v>
      </c>
      <c r="B7702" s="7">
        <v>18170907</v>
      </c>
      <c r="C7702" s="8" t="s">
        <v>2921</v>
      </c>
      <c r="D7702" s="6">
        <v>14300</v>
      </c>
      <c r="E7702" s="6">
        <v>14300</v>
      </c>
      <c r="F7702" s="6">
        <f>E7702*0.05</f>
        <v>715</v>
      </c>
      <c r="G7702" s="6"/>
      <c r="H7702" s="5">
        <f>D7702-F7702</f>
        <v>13585</v>
      </c>
      <c r="I7702" s="4">
        <f>+I7701+G7702-H7702</f>
        <v>3983396.4249999933</v>
      </c>
      <c r="J7702" s="8" t="s">
        <v>3630</v>
      </c>
      <c r="K7702" s="2"/>
      <c r="L7702" s="2"/>
      <c r="M7702" s="10" t="s">
        <v>4229</v>
      </c>
      <c r="N7702" s="10"/>
      <c r="O7702" s="10"/>
    </row>
    <row r="7703" spans="1:15" x14ac:dyDescent="0.2">
      <c r="A7703" s="9">
        <v>44771</v>
      </c>
      <c r="B7703" s="7">
        <v>18171059</v>
      </c>
      <c r="C7703" s="8" t="s">
        <v>216</v>
      </c>
      <c r="D7703" s="6">
        <v>203710</v>
      </c>
      <c r="E7703" s="6">
        <v>203510</v>
      </c>
      <c r="F7703" s="6">
        <v>10175.5</v>
      </c>
      <c r="G7703" s="6"/>
      <c r="H7703" s="5">
        <f>D7703-F7703</f>
        <v>193534.5</v>
      </c>
      <c r="I7703" s="4">
        <f>+I7702+G7703-H7703</f>
        <v>3789861.9249999933</v>
      </c>
      <c r="J7703" s="8" t="s">
        <v>4228</v>
      </c>
      <c r="K7703" s="2"/>
      <c r="L7703" s="2"/>
      <c r="M7703" s="10" t="s">
        <v>4227</v>
      </c>
      <c r="N7703" s="10"/>
      <c r="O7703" s="10"/>
    </row>
    <row r="7704" spans="1:15" x14ac:dyDescent="0.2">
      <c r="A7704" s="9"/>
      <c r="B7704" s="7"/>
      <c r="C7704" s="8" t="s">
        <v>20</v>
      </c>
      <c r="D7704" s="6">
        <v>4769.1000000000004</v>
      </c>
      <c r="E7704" s="6"/>
      <c r="F7704" s="6">
        <f>E7704*0.05</f>
        <v>0</v>
      </c>
      <c r="G7704" s="6"/>
      <c r="H7704" s="31">
        <f>D7704-F7704</f>
        <v>4769.1000000000004</v>
      </c>
      <c r="I7704" s="4">
        <f>+I7703+G7704-H7704</f>
        <v>3785092.8249999932</v>
      </c>
      <c r="J7704" s="8" t="s">
        <v>4226</v>
      </c>
      <c r="K7704" s="2"/>
      <c r="L7704" s="2"/>
      <c r="M7704" s="10"/>
      <c r="N7704" s="10"/>
      <c r="O7704" s="10"/>
    </row>
    <row r="7705" spans="1:15" x14ac:dyDescent="0.2">
      <c r="A7705" s="9"/>
      <c r="B7705" s="7"/>
      <c r="C7705" s="38" t="s">
        <v>4225</v>
      </c>
      <c r="D7705" s="6"/>
      <c r="E7705" s="6"/>
      <c r="F7705" s="6"/>
      <c r="G7705" s="6"/>
      <c r="H7705" s="64"/>
      <c r="I7705" s="13">
        <f>+I7704+G7705-H7705</f>
        <v>3785092.8249999932</v>
      </c>
      <c r="J7705" s="8"/>
      <c r="K7705" s="2"/>
      <c r="L7705" s="2"/>
      <c r="M7705" s="19"/>
      <c r="N7705" s="19"/>
      <c r="O7705" s="19"/>
    </row>
    <row r="7706" spans="1:15" x14ac:dyDescent="0.2">
      <c r="A7706" s="9">
        <v>44774</v>
      </c>
      <c r="B7706" s="7">
        <v>4524000014</v>
      </c>
      <c r="C7706" s="8" t="s">
        <v>3253</v>
      </c>
      <c r="D7706" s="6">
        <v>51300</v>
      </c>
      <c r="E7706" s="6"/>
      <c r="F7706" s="6">
        <f>E7706*0.05</f>
        <v>0</v>
      </c>
      <c r="G7706" s="5"/>
      <c r="H7706" s="31">
        <f>D7706-F7706</f>
        <v>51300</v>
      </c>
      <c r="I7706" s="4">
        <f>+I7705+G7706-H7706</f>
        <v>3733792.8249999932</v>
      </c>
      <c r="J7706" s="8" t="s">
        <v>4224</v>
      </c>
      <c r="K7706" s="2"/>
      <c r="L7706" s="2"/>
      <c r="M7706" s="10"/>
      <c r="N7706" s="10"/>
      <c r="O7706" s="10"/>
    </row>
    <row r="7707" spans="1:15" x14ac:dyDescent="0.2">
      <c r="A7707" s="9">
        <v>44774</v>
      </c>
      <c r="B7707" s="7">
        <v>3580040004</v>
      </c>
      <c r="C7707" s="8" t="s">
        <v>3523</v>
      </c>
      <c r="D7707" s="6"/>
      <c r="E7707" s="6"/>
      <c r="F7707" s="6">
        <f>E7707*0.05</f>
        <v>0</v>
      </c>
      <c r="G7707" s="31">
        <v>7750</v>
      </c>
      <c r="H7707" s="5">
        <f>D7707-F7707</f>
        <v>0</v>
      </c>
      <c r="I7707" s="4">
        <f>+I7706+G7707-H7707</f>
        <v>3741542.8249999932</v>
      </c>
      <c r="J7707" s="8" t="s">
        <v>4223</v>
      </c>
      <c r="K7707" s="2"/>
      <c r="L7707" s="2"/>
      <c r="M7707" s="10"/>
      <c r="N7707" s="10"/>
      <c r="O7707" s="10"/>
    </row>
    <row r="7708" spans="1:15" x14ac:dyDescent="0.2">
      <c r="A7708" s="9">
        <v>44774</v>
      </c>
      <c r="B7708" s="7">
        <v>18214161</v>
      </c>
      <c r="C7708" s="8" t="s">
        <v>782</v>
      </c>
      <c r="D7708" s="6">
        <v>858</v>
      </c>
      <c r="E7708" s="6">
        <v>750</v>
      </c>
      <c r="F7708" s="6">
        <v>37.5</v>
      </c>
      <c r="G7708" s="5"/>
      <c r="H7708" s="31">
        <f>D7708-F7708</f>
        <v>820.5</v>
      </c>
      <c r="I7708" s="4">
        <f>+I7707+G7708-H7708</f>
        <v>3740722.3249999932</v>
      </c>
      <c r="J7708" s="8" t="s">
        <v>4222</v>
      </c>
      <c r="K7708" s="2"/>
      <c r="L7708" s="2"/>
      <c r="M7708" s="16" t="s">
        <v>4221</v>
      </c>
      <c r="N7708" s="10"/>
      <c r="O7708" s="10"/>
    </row>
    <row r="7709" spans="1:15" x14ac:dyDescent="0.2">
      <c r="A7709" s="9">
        <v>44774</v>
      </c>
      <c r="B7709" s="7">
        <v>18214345</v>
      </c>
      <c r="C7709" s="8" t="s">
        <v>3580</v>
      </c>
      <c r="D7709" s="6">
        <v>33630</v>
      </c>
      <c r="E7709" s="6">
        <v>28500</v>
      </c>
      <c r="F7709" s="6">
        <v>1425</v>
      </c>
      <c r="G7709" s="5"/>
      <c r="H7709" s="31">
        <f>D7709-F7709</f>
        <v>32205</v>
      </c>
      <c r="I7709" s="4">
        <f>+I7708+G7709-H7709</f>
        <v>3708517.3249999932</v>
      </c>
      <c r="J7709" s="8" t="s">
        <v>4220</v>
      </c>
      <c r="K7709" s="2"/>
      <c r="L7709" s="2"/>
      <c r="M7709" s="16" t="s">
        <v>4219</v>
      </c>
      <c r="N7709" s="10"/>
      <c r="O7709" s="10"/>
    </row>
    <row r="7710" spans="1:15" x14ac:dyDescent="0.2">
      <c r="A7710" s="9">
        <v>44774</v>
      </c>
      <c r="B7710" s="7">
        <v>4524000010</v>
      </c>
      <c r="C7710" s="8" t="s">
        <v>977</v>
      </c>
      <c r="D7710" s="6"/>
      <c r="E7710" s="6"/>
      <c r="F7710" s="6">
        <f>E7710*0.05</f>
        <v>0</v>
      </c>
      <c r="G7710" s="31">
        <v>506</v>
      </c>
      <c r="H7710" s="5">
        <f>D7710-F7710</f>
        <v>0</v>
      </c>
      <c r="I7710" s="4">
        <f>+I7709+G7710-H7710</f>
        <v>3709023.3249999932</v>
      </c>
      <c r="J7710" s="8" t="s">
        <v>4218</v>
      </c>
      <c r="K7710" s="2"/>
      <c r="L7710" s="2"/>
      <c r="M7710" s="10"/>
      <c r="N7710" s="10"/>
      <c r="O7710" s="10"/>
    </row>
    <row r="7711" spans="1:15" x14ac:dyDescent="0.2">
      <c r="A7711" s="9">
        <v>44774</v>
      </c>
      <c r="B7711" s="7">
        <v>18217168</v>
      </c>
      <c r="C7711" s="8" t="s">
        <v>3750</v>
      </c>
      <c r="D7711" s="6">
        <v>17000</v>
      </c>
      <c r="E7711" s="6"/>
      <c r="F7711" s="6">
        <f>E7711*0.05</f>
        <v>0</v>
      </c>
      <c r="G7711" s="5"/>
      <c r="H7711" s="31">
        <f>D7711-F7711</f>
        <v>17000</v>
      </c>
      <c r="I7711" s="4">
        <f>+I7710+G7711-H7711</f>
        <v>3692023.3249999932</v>
      </c>
      <c r="J7711" s="8" t="s">
        <v>1092</v>
      </c>
      <c r="K7711" s="2"/>
      <c r="L7711" s="2"/>
      <c r="M7711" s="10"/>
      <c r="N7711" s="10"/>
      <c r="O7711" s="10"/>
    </row>
    <row r="7712" spans="1:15" x14ac:dyDescent="0.2">
      <c r="A7712" s="9">
        <v>44775</v>
      </c>
      <c r="B7712" s="7">
        <v>3580020118</v>
      </c>
      <c r="C7712" s="8" t="s">
        <v>3523</v>
      </c>
      <c r="D7712" s="6"/>
      <c r="E7712" s="6"/>
      <c r="F7712" s="6">
        <f>E7712*0.05</f>
        <v>0</v>
      </c>
      <c r="G7712" s="31">
        <v>1400</v>
      </c>
      <c r="H7712" s="5">
        <f>D7712-F7712</f>
        <v>0</v>
      </c>
      <c r="I7712" s="4">
        <f>+I7711+G7712-H7712</f>
        <v>3693423.3249999932</v>
      </c>
      <c r="J7712" s="8" t="s">
        <v>4217</v>
      </c>
      <c r="K7712" s="2"/>
      <c r="L7712" s="2"/>
      <c r="M7712" s="10"/>
      <c r="N7712" s="10"/>
      <c r="O7712" s="10"/>
    </row>
    <row r="7713" spans="1:15" x14ac:dyDescent="0.2">
      <c r="A7713" s="9">
        <v>44776</v>
      </c>
      <c r="B7713" s="7">
        <v>3580020026</v>
      </c>
      <c r="C7713" s="8" t="s">
        <v>3523</v>
      </c>
      <c r="D7713" s="6"/>
      <c r="E7713" s="6"/>
      <c r="F7713" s="6">
        <f>E7713*0.05</f>
        <v>0</v>
      </c>
      <c r="G7713" s="31">
        <v>14800</v>
      </c>
      <c r="H7713" s="5">
        <f>D7713-F7713</f>
        <v>0</v>
      </c>
      <c r="I7713" s="4">
        <f>+I7712+G7713-H7713</f>
        <v>3708223.3249999932</v>
      </c>
      <c r="J7713" s="8" t="s">
        <v>4216</v>
      </c>
      <c r="K7713" s="2"/>
      <c r="L7713" s="2"/>
      <c r="M7713" s="10"/>
      <c r="N7713" s="10"/>
      <c r="O7713" s="10"/>
    </row>
    <row r="7714" spans="1:15" x14ac:dyDescent="0.2">
      <c r="A7714" s="9">
        <v>44776</v>
      </c>
      <c r="B7714" s="7">
        <v>18257238</v>
      </c>
      <c r="C7714" s="8" t="s">
        <v>3590</v>
      </c>
      <c r="D7714" s="6">
        <v>131195.16</v>
      </c>
      <c r="E7714" s="6"/>
      <c r="F7714" s="6">
        <f>E7714*0.05</f>
        <v>0</v>
      </c>
      <c r="G7714" s="5"/>
      <c r="H7714" s="31">
        <f>D7714-F7714</f>
        <v>131195.16</v>
      </c>
      <c r="I7714" s="4">
        <f>+I7713+G7714-H7714</f>
        <v>3577028.1649999931</v>
      </c>
      <c r="J7714" s="8" t="s">
        <v>4215</v>
      </c>
      <c r="K7714" s="2"/>
      <c r="L7714" s="2"/>
      <c r="M7714" s="23"/>
      <c r="N7714" s="22"/>
      <c r="O7714" s="21"/>
    </row>
    <row r="7715" spans="1:15" x14ac:dyDescent="0.2">
      <c r="A7715" s="9">
        <v>44776</v>
      </c>
      <c r="B7715" s="7">
        <v>4524000014</v>
      </c>
      <c r="C7715" s="8" t="s">
        <v>977</v>
      </c>
      <c r="D7715" s="6"/>
      <c r="E7715" s="6"/>
      <c r="F7715" s="6">
        <f>E7715*0.05</f>
        <v>0</v>
      </c>
      <c r="G7715" s="31">
        <v>1237.5</v>
      </c>
      <c r="H7715" s="5">
        <f>D7715-F7715</f>
        <v>0</v>
      </c>
      <c r="I7715" s="4">
        <f>+I7714+G7715-H7715</f>
        <v>3578265.6649999931</v>
      </c>
      <c r="J7715" s="8" t="s">
        <v>4214</v>
      </c>
      <c r="K7715" s="2"/>
      <c r="L7715" s="2"/>
      <c r="M7715" s="23"/>
      <c r="N7715" s="22"/>
      <c r="O7715" s="21"/>
    </row>
    <row r="7716" spans="1:15" x14ac:dyDescent="0.2">
      <c r="A7716" s="9">
        <v>44776</v>
      </c>
      <c r="B7716" s="7">
        <v>4524000015</v>
      </c>
      <c r="C7716" s="8" t="s">
        <v>977</v>
      </c>
      <c r="D7716" s="6"/>
      <c r="E7716" s="6"/>
      <c r="F7716" s="6">
        <f>E7716*0.05</f>
        <v>0</v>
      </c>
      <c r="G7716" s="31">
        <v>1806</v>
      </c>
      <c r="H7716" s="5">
        <f>D7716-F7716</f>
        <v>0</v>
      </c>
      <c r="I7716" s="4">
        <f>+I7715+G7716-H7716</f>
        <v>3580071.6649999931</v>
      </c>
      <c r="J7716" s="8" t="s">
        <v>4213</v>
      </c>
      <c r="K7716" s="2"/>
      <c r="L7716" s="2"/>
      <c r="M7716" s="23"/>
      <c r="N7716" s="22"/>
      <c r="O7716" s="21"/>
    </row>
    <row r="7717" spans="1:15" x14ac:dyDescent="0.2">
      <c r="A7717" s="9">
        <v>44777</v>
      </c>
      <c r="B7717" s="7">
        <v>3580060062</v>
      </c>
      <c r="C7717" s="8" t="s">
        <v>3523</v>
      </c>
      <c r="D7717" s="6"/>
      <c r="E7717" s="6"/>
      <c r="F7717" s="6">
        <f>E7717*0.05</f>
        <v>0</v>
      </c>
      <c r="G7717" s="31">
        <v>24900</v>
      </c>
      <c r="H7717" s="5">
        <f>D7717-F7717</f>
        <v>0</v>
      </c>
      <c r="I7717" s="4">
        <f>+I7716+G7717-H7717</f>
        <v>3604971.6649999931</v>
      </c>
      <c r="J7717" s="8" t="s">
        <v>4212</v>
      </c>
      <c r="K7717" s="2"/>
      <c r="L7717" s="2"/>
      <c r="M7717" s="23"/>
      <c r="N7717" s="22"/>
      <c r="O7717" s="21"/>
    </row>
    <row r="7718" spans="1:15" x14ac:dyDescent="0.2">
      <c r="A7718" s="9">
        <v>44777</v>
      </c>
      <c r="B7718" s="7">
        <v>3580060059</v>
      </c>
      <c r="C7718" s="8" t="s">
        <v>746</v>
      </c>
      <c r="D7718" s="6"/>
      <c r="E7718" s="6"/>
      <c r="F7718" s="6">
        <f>E7718*0.05</f>
        <v>0</v>
      </c>
      <c r="G7718" s="31">
        <v>819.34</v>
      </c>
      <c r="H7718" s="5">
        <f>D7718-F7718</f>
        <v>0</v>
      </c>
      <c r="I7718" s="4">
        <f>+I7717+G7718-H7718</f>
        <v>3605791.0049999929</v>
      </c>
      <c r="J7718" s="8" t="s">
        <v>4211</v>
      </c>
      <c r="K7718" s="2"/>
      <c r="L7718" s="2"/>
      <c r="M7718" s="10"/>
      <c r="N7718" s="10"/>
      <c r="O7718" s="10"/>
    </row>
    <row r="7719" spans="1:15" x14ac:dyDescent="0.2">
      <c r="A7719" s="9">
        <v>44778</v>
      </c>
      <c r="B7719" s="7">
        <v>3580070049</v>
      </c>
      <c r="C7719" s="8" t="s">
        <v>3523</v>
      </c>
      <c r="D7719" s="6"/>
      <c r="E7719" s="6"/>
      <c r="F7719" s="6">
        <f>E7719*0.05</f>
        <v>0</v>
      </c>
      <c r="G7719" s="31">
        <v>3500</v>
      </c>
      <c r="H7719" s="5">
        <f>D7719-F7719</f>
        <v>0</v>
      </c>
      <c r="I7719" s="4">
        <f>+I7718+G7719-H7719</f>
        <v>3609291.0049999929</v>
      </c>
      <c r="J7719" s="8" t="s">
        <v>4210</v>
      </c>
      <c r="K7719" s="2"/>
      <c r="L7719" s="2"/>
      <c r="M7719" s="10"/>
      <c r="N7719" s="10"/>
      <c r="O7719" s="10"/>
    </row>
    <row r="7720" spans="1:15" x14ac:dyDescent="0.2">
      <c r="A7720" s="9">
        <v>44778</v>
      </c>
      <c r="B7720" s="7">
        <v>18306049</v>
      </c>
      <c r="C7720" s="8" t="s">
        <v>2540</v>
      </c>
      <c r="D7720" s="6">
        <v>49560</v>
      </c>
      <c r="E7720" s="6">
        <v>42000</v>
      </c>
      <c r="F7720" s="6">
        <f>E7720*0.05</f>
        <v>2100</v>
      </c>
      <c r="G7720" s="5"/>
      <c r="H7720" s="31">
        <f>D7720-F7720</f>
        <v>47460</v>
      </c>
      <c r="I7720" s="4">
        <f>+I7719+G7720-H7720</f>
        <v>3561831.0049999929</v>
      </c>
      <c r="J7720" s="8" t="s">
        <v>4105</v>
      </c>
      <c r="K7720" s="2"/>
      <c r="L7720" s="2"/>
      <c r="M7720" s="10"/>
      <c r="N7720" s="10"/>
      <c r="O7720" s="10"/>
    </row>
    <row r="7721" spans="1:15" x14ac:dyDescent="0.2">
      <c r="A7721" s="9">
        <v>44781</v>
      </c>
      <c r="B7721" s="7">
        <v>3580040058</v>
      </c>
      <c r="C7721" s="8" t="s">
        <v>3523</v>
      </c>
      <c r="D7721" s="6"/>
      <c r="E7721" s="6"/>
      <c r="F7721" s="6">
        <f>E7721*0.05</f>
        <v>0</v>
      </c>
      <c r="G7721" s="31">
        <v>6700</v>
      </c>
      <c r="H7721" s="5">
        <f>D7721-F7721</f>
        <v>0</v>
      </c>
      <c r="I7721" s="4">
        <f>+I7720+G7721-H7721</f>
        <v>3568531.0049999929</v>
      </c>
      <c r="J7721" s="8" t="s">
        <v>4209</v>
      </c>
      <c r="K7721" s="2"/>
      <c r="L7721" s="2"/>
      <c r="M7721" s="10"/>
      <c r="N7721" s="10"/>
      <c r="O7721" s="10"/>
    </row>
    <row r="7722" spans="1:15" x14ac:dyDescent="0.2">
      <c r="A7722" s="9">
        <v>44781</v>
      </c>
      <c r="B7722" s="7">
        <v>10251</v>
      </c>
      <c r="C7722" s="8" t="s">
        <v>3719</v>
      </c>
      <c r="D7722" s="6">
        <v>3430</v>
      </c>
      <c r="E7722" s="6"/>
      <c r="F7722" s="6">
        <f>E7722*0.05</f>
        <v>0</v>
      </c>
      <c r="G7722" s="5"/>
      <c r="H7722" s="31">
        <f>D7722-F7722</f>
        <v>3430</v>
      </c>
      <c r="I7722" s="4">
        <f>+I7721+G7722-H7722</f>
        <v>3565101.0049999929</v>
      </c>
      <c r="J7722" s="8" t="s">
        <v>3991</v>
      </c>
      <c r="K7722" s="2"/>
      <c r="L7722" s="2"/>
      <c r="M7722" s="10"/>
      <c r="N7722" s="10"/>
      <c r="O7722" s="10"/>
    </row>
    <row r="7723" spans="1:15" x14ac:dyDescent="0.2">
      <c r="A7723" s="9">
        <v>44781</v>
      </c>
      <c r="B7723" s="7">
        <v>10252</v>
      </c>
      <c r="C7723" s="8" t="s">
        <v>2329</v>
      </c>
      <c r="D7723" s="6">
        <v>4950</v>
      </c>
      <c r="E7723" s="6">
        <v>4950</v>
      </c>
      <c r="F7723" s="6">
        <f>E7723*0.1</f>
        <v>495</v>
      </c>
      <c r="G7723" s="5"/>
      <c r="H7723" s="31">
        <f>D7723-F7723</f>
        <v>4455</v>
      </c>
      <c r="I7723" s="4">
        <f>+I7722+G7723-H7723</f>
        <v>3560646.0049999929</v>
      </c>
      <c r="J7723" s="8" t="s">
        <v>4208</v>
      </c>
      <c r="K7723" s="2"/>
      <c r="L7723" s="2"/>
      <c r="M7723" s="16" t="s">
        <v>4207</v>
      </c>
      <c r="N7723" s="10"/>
      <c r="O7723" s="10"/>
    </row>
    <row r="7724" spans="1:15" x14ac:dyDescent="0.2">
      <c r="A7724" s="9">
        <v>44782</v>
      </c>
      <c r="B7724" s="7">
        <v>3580030083</v>
      </c>
      <c r="C7724" s="8" t="s">
        <v>3523</v>
      </c>
      <c r="D7724" s="6"/>
      <c r="E7724" s="6"/>
      <c r="F7724" s="6">
        <f>E7724*0.05</f>
        <v>0</v>
      </c>
      <c r="G7724" s="31">
        <v>1500</v>
      </c>
      <c r="H7724" s="5">
        <f>D7724-F7724</f>
        <v>0</v>
      </c>
      <c r="I7724" s="4">
        <f>+I7723+G7724-H7724</f>
        <v>3562146.0049999929</v>
      </c>
      <c r="J7724" s="8" t="s">
        <v>4206</v>
      </c>
      <c r="K7724" s="2"/>
      <c r="L7724" s="2"/>
      <c r="M7724" s="10"/>
      <c r="N7724" s="10"/>
      <c r="O7724" s="10"/>
    </row>
    <row r="7725" spans="1:15" x14ac:dyDescent="0.2">
      <c r="A7725" s="9">
        <v>44782</v>
      </c>
      <c r="B7725" s="7">
        <v>4524000009</v>
      </c>
      <c r="C7725" s="8" t="s">
        <v>977</v>
      </c>
      <c r="D7725" s="6"/>
      <c r="E7725" s="6"/>
      <c r="F7725" s="6">
        <f>E7725*0.05</f>
        <v>0</v>
      </c>
      <c r="G7725" s="31">
        <v>924</v>
      </c>
      <c r="H7725" s="5">
        <f>D7725-F7725</f>
        <v>0</v>
      </c>
      <c r="I7725" s="4">
        <f>+I7724+G7725-H7725</f>
        <v>3563070.0049999929</v>
      </c>
      <c r="J7725" s="8" t="s">
        <v>3989</v>
      </c>
      <c r="K7725" s="2"/>
      <c r="L7725" s="2"/>
      <c r="M7725" s="23"/>
      <c r="N7725" s="22"/>
      <c r="O7725" s="21"/>
    </row>
    <row r="7726" spans="1:15" x14ac:dyDescent="0.2">
      <c r="A7726" s="9">
        <v>44783</v>
      </c>
      <c r="B7726" s="7">
        <v>3580070080</v>
      </c>
      <c r="C7726" s="8" t="s">
        <v>3523</v>
      </c>
      <c r="D7726" s="6"/>
      <c r="E7726" s="6"/>
      <c r="F7726" s="6">
        <f>E7726*0.05</f>
        <v>0</v>
      </c>
      <c r="G7726" s="31">
        <v>30400</v>
      </c>
      <c r="H7726" s="5">
        <f>D7726-F7726</f>
        <v>0</v>
      </c>
      <c r="I7726" s="4">
        <f>+I7725+G7726-H7726</f>
        <v>3593470.0049999929</v>
      </c>
      <c r="J7726" s="8" t="s">
        <v>4205</v>
      </c>
      <c r="K7726" s="2"/>
      <c r="L7726" s="2"/>
      <c r="M7726" s="23"/>
      <c r="N7726" s="22"/>
      <c r="O7726" s="21"/>
    </row>
    <row r="7727" spans="1:15" x14ac:dyDescent="0.2">
      <c r="A7727" s="9">
        <v>44783</v>
      </c>
      <c r="B7727" s="7">
        <v>18367830</v>
      </c>
      <c r="C7727" s="8" t="s">
        <v>2447</v>
      </c>
      <c r="D7727" s="6">
        <v>134614.29999999999</v>
      </c>
      <c r="E7727" s="6">
        <v>126043.44</v>
      </c>
      <c r="F7727" s="6">
        <f>E7727*0.05</f>
        <v>6302.1720000000005</v>
      </c>
      <c r="G7727" s="5"/>
      <c r="H7727" s="31">
        <f>D7727-F7727</f>
        <v>128312.12799999998</v>
      </c>
      <c r="I7727" s="4">
        <f>+I7726+G7727-H7727</f>
        <v>3465157.8769999929</v>
      </c>
      <c r="J7727" s="8" t="s">
        <v>4204</v>
      </c>
      <c r="K7727" s="2"/>
      <c r="L7727" s="2"/>
      <c r="M7727" s="23"/>
      <c r="N7727" s="22"/>
      <c r="O7727" s="21"/>
    </row>
    <row r="7728" spans="1:15" x14ac:dyDescent="0.2">
      <c r="A7728" s="9">
        <v>44783</v>
      </c>
      <c r="B7728" s="7">
        <v>18372095</v>
      </c>
      <c r="C7728" s="8" t="s">
        <v>2214</v>
      </c>
      <c r="D7728" s="6">
        <v>3649.8</v>
      </c>
      <c r="E7728" s="6">
        <v>3135</v>
      </c>
      <c r="F7728" s="6">
        <f>E7728*0.05</f>
        <v>156.75</v>
      </c>
      <c r="G7728" s="5"/>
      <c r="H7728" s="31">
        <f>D7728-F7728</f>
        <v>3493.05</v>
      </c>
      <c r="I7728" s="4">
        <f>+I7727+G7728-H7728</f>
        <v>3461664.8269999931</v>
      </c>
      <c r="J7728" s="8" t="s">
        <v>4203</v>
      </c>
      <c r="K7728" s="2"/>
      <c r="L7728" s="2"/>
      <c r="M7728" s="23"/>
      <c r="N7728" s="22"/>
      <c r="O7728" s="21"/>
    </row>
    <row r="7729" spans="1:15" x14ac:dyDescent="0.2">
      <c r="A7729" s="9">
        <v>44783</v>
      </c>
      <c r="B7729" s="7">
        <v>18375186</v>
      </c>
      <c r="C7729" s="8" t="s">
        <v>4202</v>
      </c>
      <c r="D7729" s="6">
        <v>1888</v>
      </c>
      <c r="E7729" s="6">
        <v>1600</v>
      </c>
      <c r="F7729" s="6">
        <f>E7729*0.05</f>
        <v>80</v>
      </c>
      <c r="G7729" s="5"/>
      <c r="H7729" s="31">
        <f>D7729-F7729</f>
        <v>1808</v>
      </c>
      <c r="I7729" s="4">
        <f>+I7728+G7729-H7729</f>
        <v>3459856.8269999931</v>
      </c>
      <c r="J7729" s="8" t="s">
        <v>4201</v>
      </c>
      <c r="K7729" s="2"/>
      <c r="L7729" s="2"/>
      <c r="M7729" s="23"/>
      <c r="N7729" s="22"/>
      <c r="O7729" s="21"/>
    </row>
    <row r="7730" spans="1:15" x14ac:dyDescent="0.2">
      <c r="A7730" s="9">
        <v>44784</v>
      </c>
      <c r="B7730" s="7">
        <v>3580030073</v>
      </c>
      <c r="C7730" s="8" t="s">
        <v>3523</v>
      </c>
      <c r="D7730" s="6"/>
      <c r="E7730" s="6"/>
      <c r="F7730" s="6">
        <f>E7730*0.05</f>
        <v>0</v>
      </c>
      <c r="G7730" s="31">
        <v>21950</v>
      </c>
      <c r="H7730" s="5">
        <f>D7730-F7730</f>
        <v>0</v>
      </c>
      <c r="I7730" s="4">
        <f>+I7729+G7730-H7730</f>
        <v>3481806.8269999931</v>
      </c>
      <c r="J7730" s="8" t="s">
        <v>4200</v>
      </c>
      <c r="K7730" s="2"/>
      <c r="L7730" s="2"/>
      <c r="M7730" s="23"/>
      <c r="N7730" s="22"/>
      <c r="O7730" s="21"/>
    </row>
    <row r="7731" spans="1:15" x14ac:dyDescent="0.2">
      <c r="A7731" s="9">
        <v>44785</v>
      </c>
      <c r="B7731" s="7">
        <v>18402331</v>
      </c>
      <c r="C7731" s="8" t="s">
        <v>2914</v>
      </c>
      <c r="D7731" s="6">
        <v>5495</v>
      </c>
      <c r="E7731" s="6">
        <v>4226.92</v>
      </c>
      <c r="F7731" s="6">
        <f>E7731*0.05</f>
        <v>211.346</v>
      </c>
      <c r="G7731" s="5"/>
      <c r="H7731" s="5">
        <f>D7731-F7731</f>
        <v>5283.6540000000005</v>
      </c>
      <c r="I7731" s="4">
        <f>+I7730+G7731-H7731</f>
        <v>3476523.172999993</v>
      </c>
      <c r="J7731" s="8" t="s">
        <v>3287</v>
      </c>
      <c r="K7731" s="2"/>
      <c r="L7731" s="2"/>
      <c r="M7731" s="10" t="s">
        <v>4199</v>
      </c>
      <c r="N7731" s="10"/>
      <c r="O7731" s="10"/>
    </row>
    <row r="7732" spans="1:15" x14ac:dyDescent="0.2">
      <c r="A7732" s="9">
        <v>44785</v>
      </c>
      <c r="B7732" s="7">
        <v>3580070061</v>
      </c>
      <c r="C7732" s="8" t="s">
        <v>3523</v>
      </c>
      <c r="D7732" s="6"/>
      <c r="E7732" s="6"/>
      <c r="F7732" s="6">
        <f>E7732*0.05</f>
        <v>0</v>
      </c>
      <c r="G7732" s="31">
        <v>6600</v>
      </c>
      <c r="H7732" s="5">
        <f>D7732-F7732</f>
        <v>0</v>
      </c>
      <c r="I7732" s="4">
        <f>+I7731+G7732-H7732</f>
        <v>3483123.172999993</v>
      </c>
      <c r="J7732" s="8" t="s">
        <v>4198</v>
      </c>
      <c r="K7732" s="2"/>
      <c r="L7732" s="2"/>
      <c r="M7732" s="10"/>
      <c r="N7732" s="10"/>
      <c r="O7732" s="10"/>
    </row>
    <row r="7733" spans="1:15" x14ac:dyDescent="0.2">
      <c r="A7733" s="9">
        <v>44788</v>
      </c>
      <c r="B7733" s="7">
        <v>3580070371</v>
      </c>
      <c r="C7733" s="8" t="s">
        <v>3523</v>
      </c>
      <c r="D7733" s="6"/>
      <c r="E7733" s="6"/>
      <c r="F7733" s="6">
        <f>E7733*0.05</f>
        <v>0</v>
      </c>
      <c r="G7733" s="31">
        <v>3200</v>
      </c>
      <c r="H7733" s="5">
        <f>D7733-F7733</f>
        <v>0</v>
      </c>
      <c r="I7733" s="4">
        <f>+I7732+G7733-H7733</f>
        <v>3486323.172999993</v>
      </c>
      <c r="J7733" s="8" t="s">
        <v>4197</v>
      </c>
      <c r="K7733" s="2"/>
      <c r="L7733" s="2"/>
      <c r="M7733" s="10"/>
      <c r="N7733" s="10"/>
      <c r="O7733" s="10"/>
    </row>
    <row r="7734" spans="1:15" x14ac:dyDescent="0.2">
      <c r="A7734" s="9">
        <v>44790</v>
      </c>
      <c r="B7734" s="7">
        <v>3580030276</v>
      </c>
      <c r="C7734" s="8" t="s">
        <v>3523</v>
      </c>
      <c r="D7734" s="6"/>
      <c r="E7734" s="6"/>
      <c r="F7734" s="6">
        <f>E7734*0.05</f>
        <v>0</v>
      </c>
      <c r="G7734" s="31">
        <v>1500</v>
      </c>
      <c r="H7734" s="5">
        <f>D7734-F7734</f>
        <v>0</v>
      </c>
      <c r="I7734" s="4">
        <f>+I7733+G7734-H7734</f>
        <v>3487823.172999993</v>
      </c>
      <c r="J7734" s="8" t="s">
        <v>4196</v>
      </c>
      <c r="K7734" s="2"/>
      <c r="L7734" s="2"/>
      <c r="M7734" s="63" t="s">
        <v>4195</v>
      </c>
      <c r="N7734" s="63"/>
      <c r="O7734" s="63"/>
    </row>
    <row r="7735" spans="1:15" x14ac:dyDescent="0.2">
      <c r="A7735" s="9">
        <v>44791</v>
      </c>
      <c r="B7735" s="7">
        <v>4524000052</v>
      </c>
      <c r="C7735" s="8" t="s">
        <v>3583</v>
      </c>
      <c r="D7735" s="6"/>
      <c r="E7735" s="6"/>
      <c r="F7735" s="6">
        <f>E7735*0.05</f>
        <v>0</v>
      </c>
      <c r="G7735" s="31">
        <v>91584.25</v>
      </c>
      <c r="H7735" s="5">
        <f>D7735-F7735</f>
        <v>0</v>
      </c>
      <c r="I7735" s="4">
        <f>+I7734+G7735-H7735</f>
        <v>3579407.422999993</v>
      </c>
      <c r="J7735" s="8" t="s">
        <v>4194</v>
      </c>
      <c r="K7735" s="2"/>
      <c r="L7735" s="2"/>
      <c r="M7735" s="10"/>
      <c r="N7735" s="10"/>
      <c r="O7735" s="10"/>
    </row>
    <row r="7736" spans="1:15" x14ac:dyDescent="0.2">
      <c r="A7736" s="9">
        <v>44791</v>
      </c>
      <c r="B7736" s="7">
        <v>3580030075</v>
      </c>
      <c r="C7736" s="8" t="s">
        <v>3523</v>
      </c>
      <c r="D7736" s="6"/>
      <c r="E7736" s="6"/>
      <c r="F7736" s="6">
        <f>E7736*0.05</f>
        <v>0</v>
      </c>
      <c r="G7736" s="31">
        <v>19050</v>
      </c>
      <c r="H7736" s="5">
        <f>D7736-F7736</f>
        <v>0</v>
      </c>
      <c r="I7736" s="4">
        <f>+I7735+G7736-H7736</f>
        <v>3598457.422999993</v>
      </c>
      <c r="J7736" s="8" t="s">
        <v>4193</v>
      </c>
      <c r="K7736" s="2"/>
      <c r="L7736" s="2"/>
      <c r="M7736" s="10"/>
      <c r="N7736" s="10"/>
      <c r="O7736" s="10"/>
    </row>
    <row r="7737" spans="1:15" x14ac:dyDescent="0.2">
      <c r="A7737" s="9">
        <v>44792</v>
      </c>
      <c r="B7737" s="7">
        <v>4524013994</v>
      </c>
      <c r="C7737" s="8" t="s">
        <v>1468</v>
      </c>
      <c r="D7737" s="6"/>
      <c r="E7737" s="6"/>
      <c r="F7737" s="6">
        <f>E7737*0.05</f>
        <v>0</v>
      </c>
      <c r="G7737" s="31">
        <v>3544.8</v>
      </c>
      <c r="H7737" s="5">
        <f>D7737-F7737</f>
        <v>0</v>
      </c>
      <c r="I7737" s="4">
        <f>+I7736+G7737-H7737</f>
        <v>3602002.2229999928</v>
      </c>
      <c r="J7737" s="8" t="s">
        <v>4192</v>
      </c>
      <c r="K7737" s="2"/>
      <c r="L7737" s="2"/>
      <c r="M7737" s="10"/>
      <c r="N7737" s="10"/>
      <c r="O7737" s="10"/>
    </row>
    <row r="7738" spans="1:15" x14ac:dyDescent="0.2">
      <c r="A7738" s="9">
        <v>44792</v>
      </c>
      <c r="B7738" s="7">
        <v>18542582</v>
      </c>
      <c r="C7738" s="8" t="s">
        <v>4191</v>
      </c>
      <c r="D7738" s="6">
        <v>11973.65</v>
      </c>
      <c r="E7738" s="6">
        <v>11973.65</v>
      </c>
      <c r="F7738" s="6">
        <f>E7738*0</f>
        <v>0</v>
      </c>
      <c r="G7738" s="5"/>
      <c r="H7738" s="31">
        <f>D7738-F7738</f>
        <v>11973.65</v>
      </c>
      <c r="I7738" s="4">
        <f>+I7737+G7738-H7738</f>
        <v>3590028.5729999929</v>
      </c>
      <c r="J7738" s="8" t="s">
        <v>4190</v>
      </c>
      <c r="K7738" s="2"/>
      <c r="L7738" s="2"/>
      <c r="M7738" s="10"/>
      <c r="N7738" s="10"/>
      <c r="O7738" s="10"/>
    </row>
    <row r="7739" spans="1:15" x14ac:dyDescent="0.2">
      <c r="A7739" s="9">
        <v>44792</v>
      </c>
      <c r="B7739" s="7">
        <v>3580030223</v>
      </c>
      <c r="C7739" s="8" t="s">
        <v>3523</v>
      </c>
      <c r="D7739" s="6"/>
      <c r="E7739" s="6"/>
      <c r="F7739" s="6">
        <f>E7739*0.05</f>
        <v>0</v>
      </c>
      <c r="G7739" s="31">
        <v>4700</v>
      </c>
      <c r="H7739" s="5">
        <f>D7739-F7739</f>
        <v>0</v>
      </c>
      <c r="I7739" s="4">
        <f>+I7738+G7739-H7739</f>
        <v>3594728.5729999929</v>
      </c>
      <c r="J7739" s="8" t="s">
        <v>4189</v>
      </c>
      <c r="K7739" s="2"/>
      <c r="L7739" s="2"/>
      <c r="M7739" s="10"/>
      <c r="N7739" s="10"/>
      <c r="O7739" s="10"/>
    </row>
    <row r="7740" spans="1:15" x14ac:dyDescent="0.2">
      <c r="A7740" s="9">
        <v>44795</v>
      </c>
      <c r="B7740" s="7">
        <v>3580070036</v>
      </c>
      <c r="C7740" s="8" t="s">
        <v>3523</v>
      </c>
      <c r="D7740" s="6"/>
      <c r="E7740" s="6"/>
      <c r="F7740" s="6">
        <f>E7740*0.05</f>
        <v>0</v>
      </c>
      <c r="G7740" s="31">
        <v>4000</v>
      </c>
      <c r="H7740" s="5">
        <f>D7740-F7740</f>
        <v>0</v>
      </c>
      <c r="I7740" s="4">
        <f>+I7739+G7740-H7740</f>
        <v>3598728.5729999929</v>
      </c>
      <c r="J7740" s="8" t="s">
        <v>4188</v>
      </c>
      <c r="K7740" s="2"/>
      <c r="L7740" s="2"/>
      <c r="M7740" s="10"/>
      <c r="N7740" s="10"/>
      <c r="O7740" s="10"/>
    </row>
    <row r="7741" spans="1:15" x14ac:dyDescent="0.2">
      <c r="A7741" s="9">
        <v>44795</v>
      </c>
      <c r="B7741" s="7">
        <v>18577793</v>
      </c>
      <c r="C7741" s="8" t="s">
        <v>418</v>
      </c>
      <c r="D7741" s="6">
        <v>6000</v>
      </c>
      <c r="E7741" s="6"/>
      <c r="F7741" s="6">
        <f>E7741*0.05</f>
        <v>0</v>
      </c>
      <c r="G7741" s="5"/>
      <c r="H7741" s="31">
        <f>D7741-F7741</f>
        <v>6000</v>
      </c>
      <c r="I7741" s="4">
        <f>+I7740+G7741-H7741</f>
        <v>3592728.5729999929</v>
      </c>
      <c r="J7741" s="8" t="s">
        <v>3728</v>
      </c>
      <c r="K7741" s="2"/>
      <c r="L7741" s="2"/>
      <c r="M7741" s="10"/>
      <c r="N7741" s="10"/>
      <c r="O7741" s="10"/>
    </row>
    <row r="7742" spans="1:15" x14ac:dyDescent="0.2">
      <c r="A7742" s="9">
        <v>44796</v>
      </c>
      <c r="B7742" s="7">
        <v>3580070089</v>
      </c>
      <c r="C7742" s="8" t="s">
        <v>3523</v>
      </c>
      <c r="D7742" s="6"/>
      <c r="E7742" s="6"/>
      <c r="F7742" s="6">
        <f>E7742*0.05</f>
        <v>0</v>
      </c>
      <c r="G7742" s="31">
        <v>800</v>
      </c>
      <c r="H7742" s="5">
        <f>D7742-F7742</f>
        <v>0</v>
      </c>
      <c r="I7742" s="4">
        <f>+I7741+G7742-H7742</f>
        <v>3593528.5729999929</v>
      </c>
      <c r="J7742" s="8" t="s">
        <v>4187</v>
      </c>
      <c r="K7742" s="2"/>
      <c r="L7742" s="2"/>
      <c r="M7742" s="10"/>
      <c r="N7742" s="10"/>
      <c r="O7742" s="10"/>
    </row>
    <row r="7743" spans="1:15" x14ac:dyDescent="0.2">
      <c r="A7743" s="9">
        <v>44796</v>
      </c>
      <c r="B7743" s="7">
        <v>4524000039</v>
      </c>
      <c r="C7743" s="8" t="s">
        <v>4186</v>
      </c>
      <c r="D7743" s="6"/>
      <c r="E7743" s="6"/>
      <c r="F7743" s="6">
        <f>E7743*0.05</f>
        <v>0</v>
      </c>
      <c r="G7743" s="31">
        <v>2599.1999999999998</v>
      </c>
      <c r="H7743" s="5">
        <f>D7743-F7743</f>
        <v>0</v>
      </c>
      <c r="I7743" s="4">
        <f>+I7742+G7743-H7743</f>
        <v>3596127.7729999931</v>
      </c>
      <c r="J7743" s="8" t="s">
        <v>4185</v>
      </c>
      <c r="K7743" s="2"/>
      <c r="L7743" s="2"/>
      <c r="M7743" s="16" t="s">
        <v>4184</v>
      </c>
      <c r="N7743" s="10"/>
      <c r="O7743" s="10"/>
    </row>
    <row r="7744" spans="1:15" x14ac:dyDescent="0.2">
      <c r="A7744" s="9">
        <v>44796</v>
      </c>
      <c r="B7744" s="7">
        <v>18601358</v>
      </c>
      <c r="C7744" s="8" t="s">
        <v>4183</v>
      </c>
      <c r="D7744" s="6">
        <v>9600</v>
      </c>
      <c r="E7744" s="6"/>
      <c r="F7744" s="6">
        <f>E7744*0.05</f>
        <v>0</v>
      </c>
      <c r="G7744" s="5"/>
      <c r="H7744" s="31">
        <f>D7744-F7744</f>
        <v>9600</v>
      </c>
      <c r="I7744" s="4">
        <f>+I7743+G7744-H7744</f>
        <v>3586527.7729999931</v>
      </c>
      <c r="J7744" s="8" t="s">
        <v>4182</v>
      </c>
      <c r="K7744" s="2"/>
      <c r="L7744" s="2"/>
      <c r="M7744" s="10"/>
      <c r="N7744" s="10"/>
      <c r="O7744" s="10"/>
    </row>
    <row r="7745" spans="1:15" x14ac:dyDescent="0.2">
      <c r="A7745" s="9">
        <v>44797</v>
      </c>
      <c r="B7745" s="7">
        <v>3580080028</v>
      </c>
      <c r="C7745" s="8" t="s">
        <v>3523</v>
      </c>
      <c r="D7745" s="6"/>
      <c r="E7745" s="6"/>
      <c r="F7745" s="6">
        <f>E7745*0.05</f>
        <v>0</v>
      </c>
      <c r="G7745" s="31">
        <v>2150</v>
      </c>
      <c r="H7745" s="5">
        <f>D7745-F7745</f>
        <v>0</v>
      </c>
      <c r="I7745" s="4">
        <f>+I7744+G7745-H7745</f>
        <v>3588677.7729999931</v>
      </c>
      <c r="J7745" s="8" t="s">
        <v>4181</v>
      </c>
      <c r="K7745" s="2"/>
      <c r="L7745" s="2"/>
      <c r="M7745" s="10"/>
      <c r="N7745" s="10"/>
      <c r="O7745" s="10"/>
    </row>
    <row r="7746" spans="1:15" x14ac:dyDescent="0.2">
      <c r="A7746" s="9">
        <v>44797</v>
      </c>
      <c r="B7746" s="7">
        <v>18608072</v>
      </c>
      <c r="C7746" s="8" t="s">
        <v>1450</v>
      </c>
      <c r="D7746" s="6">
        <v>33081.730000000003</v>
      </c>
      <c r="E7746" s="6">
        <v>25571.64</v>
      </c>
      <c r="F7746" s="6">
        <f>E7746*0.05</f>
        <v>1278.5820000000001</v>
      </c>
      <c r="G7746" s="5"/>
      <c r="H7746" s="31">
        <f>D7746-F7746</f>
        <v>31803.148000000005</v>
      </c>
      <c r="I7746" s="4">
        <f>+I7745+G7746-H7746</f>
        <v>3556874.624999993</v>
      </c>
      <c r="J7746" s="8" t="s">
        <v>4180</v>
      </c>
      <c r="K7746" s="2"/>
      <c r="L7746" s="2"/>
      <c r="M7746" s="10" t="s">
        <v>4179</v>
      </c>
      <c r="N7746" s="10"/>
      <c r="O7746" s="10"/>
    </row>
    <row r="7747" spans="1:15" x14ac:dyDescent="0.2">
      <c r="A7747" s="9">
        <v>44797</v>
      </c>
      <c r="B7747" s="7">
        <v>18608127</v>
      </c>
      <c r="C7747" s="8" t="s">
        <v>3563</v>
      </c>
      <c r="D7747" s="6">
        <v>19588</v>
      </c>
      <c r="E7747" s="6">
        <v>16600</v>
      </c>
      <c r="F7747" s="6">
        <f>E7747*0.05</f>
        <v>830</v>
      </c>
      <c r="G7747" s="5"/>
      <c r="H7747" s="31">
        <f>D7747-F7747</f>
        <v>18758</v>
      </c>
      <c r="I7747" s="4">
        <f>+I7746+G7747-H7747</f>
        <v>3538116.624999993</v>
      </c>
      <c r="J7747" s="8" t="s">
        <v>3818</v>
      </c>
      <c r="K7747" s="2"/>
      <c r="L7747" s="2"/>
      <c r="M7747" s="10" t="s">
        <v>4178</v>
      </c>
      <c r="N7747" s="10"/>
      <c r="O7747" s="10"/>
    </row>
    <row r="7748" spans="1:15" x14ac:dyDescent="0.2">
      <c r="A7748" s="9">
        <v>44797</v>
      </c>
      <c r="B7748" s="7">
        <v>18608191</v>
      </c>
      <c r="C7748" s="8" t="s">
        <v>26</v>
      </c>
      <c r="D7748" s="6">
        <v>98012.05</v>
      </c>
      <c r="E7748" s="6">
        <v>90656.51</v>
      </c>
      <c r="F7748" s="6">
        <f>E7748*0.05</f>
        <v>4532.8254999999999</v>
      </c>
      <c r="G7748" s="5"/>
      <c r="H7748" s="31">
        <f>D7748-F7748</f>
        <v>93479.224499999997</v>
      </c>
      <c r="I7748" s="4">
        <f>+I7747+G7748-H7748</f>
        <v>3444637.400499993</v>
      </c>
      <c r="J7748" s="8" t="s">
        <v>3818</v>
      </c>
      <c r="K7748" s="2"/>
      <c r="L7748" s="2"/>
      <c r="M7748" s="10" t="s">
        <v>4177</v>
      </c>
      <c r="N7748" s="10"/>
      <c r="O7748" s="10"/>
    </row>
    <row r="7749" spans="1:15" x14ac:dyDescent="0.2">
      <c r="A7749" s="9">
        <v>44797</v>
      </c>
      <c r="B7749" s="7">
        <v>16608298</v>
      </c>
      <c r="C7749" s="8" t="s">
        <v>948</v>
      </c>
      <c r="D7749" s="6">
        <v>6500</v>
      </c>
      <c r="E7749" s="6"/>
      <c r="F7749" s="6">
        <f>E7749*0.05</f>
        <v>0</v>
      </c>
      <c r="G7749" s="5"/>
      <c r="H7749" s="31">
        <f>D7749-F7749</f>
        <v>6500</v>
      </c>
      <c r="I7749" s="4">
        <f>+I7748+G7749-H7749</f>
        <v>3438137.400499993</v>
      </c>
      <c r="J7749" s="8" t="s">
        <v>4176</v>
      </c>
      <c r="K7749" s="2"/>
      <c r="L7749" s="2"/>
      <c r="M7749" s="10"/>
      <c r="N7749" s="10"/>
      <c r="O7749" s="10"/>
    </row>
    <row r="7750" spans="1:15" x14ac:dyDescent="0.2">
      <c r="A7750" s="9">
        <v>44801</v>
      </c>
      <c r="B7750" s="7">
        <v>18612051</v>
      </c>
      <c r="C7750" s="8" t="s">
        <v>4174</v>
      </c>
      <c r="D7750" s="6">
        <v>9390</v>
      </c>
      <c r="E7750" s="6"/>
      <c r="F7750" s="6">
        <v>397.88</v>
      </c>
      <c r="G7750" s="5"/>
      <c r="H7750" s="31">
        <f>D7750-F7750</f>
        <v>8992.1200000000008</v>
      </c>
      <c r="I7750" s="4">
        <f>+I7749+G7750-H7750</f>
        <v>3429145.2804999929</v>
      </c>
      <c r="J7750" s="8" t="s">
        <v>4175</v>
      </c>
      <c r="K7750" s="2"/>
      <c r="L7750" s="2"/>
      <c r="M7750" s="10"/>
      <c r="N7750" s="10"/>
      <c r="O7750" s="10"/>
    </row>
    <row r="7751" spans="1:15" x14ac:dyDescent="0.2">
      <c r="A7751" s="9">
        <v>44797</v>
      </c>
      <c r="B7751" s="7">
        <v>18612165</v>
      </c>
      <c r="C7751" s="8" t="s">
        <v>4174</v>
      </c>
      <c r="D7751" s="6">
        <v>9390</v>
      </c>
      <c r="E7751" s="6"/>
      <c r="F7751" s="6">
        <v>397.88</v>
      </c>
      <c r="G7751" s="5"/>
      <c r="H7751" s="31">
        <f>D7751-F7751</f>
        <v>8992.1200000000008</v>
      </c>
      <c r="I7751" s="4">
        <f>+I7750+G7751-H7751</f>
        <v>3420153.1604999928</v>
      </c>
      <c r="J7751" s="8" t="s">
        <v>4173</v>
      </c>
      <c r="K7751" s="2"/>
      <c r="L7751" s="2"/>
      <c r="M7751" s="23"/>
      <c r="N7751" s="22"/>
      <c r="O7751" s="21"/>
    </row>
    <row r="7752" spans="1:15" x14ac:dyDescent="0.2">
      <c r="A7752" s="9">
        <v>44797</v>
      </c>
      <c r="B7752" s="7">
        <v>4524000177</v>
      </c>
      <c r="C7752" s="8" t="s">
        <v>170</v>
      </c>
      <c r="D7752" s="6"/>
      <c r="E7752" s="6"/>
      <c r="F7752" s="6">
        <f>E7752*0.05</f>
        <v>0</v>
      </c>
      <c r="G7752" s="31">
        <v>2273966.58</v>
      </c>
      <c r="H7752" s="5">
        <f>D7752-F7752</f>
        <v>0</v>
      </c>
      <c r="I7752" s="4">
        <f>+I7751+G7752-H7752</f>
        <v>5694119.7404999929</v>
      </c>
      <c r="J7752" s="8" t="s">
        <v>880</v>
      </c>
      <c r="K7752" s="2"/>
      <c r="L7752" s="2"/>
      <c r="M7752" s="23"/>
      <c r="N7752" s="22"/>
      <c r="O7752" s="21"/>
    </row>
    <row r="7753" spans="1:15" x14ac:dyDescent="0.2">
      <c r="A7753" s="9">
        <v>44797</v>
      </c>
      <c r="B7753" s="7">
        <v>10253</v>
      </c>
      <c r="C7753" s="8" t="s">
        <v>729</v>
      </c>
      <c r="D7753" s="6">
        <v>0</v>
      </c>
      <c r="E7753" s="6"/>
      <c r="F7753" s="6">
        <f>E7753*0.05</f>
        <v>0</v>
      </c>
      <c r="G7753" s="5"/>
      <c r="H7753" s="31">
        <f>D7753-F7753</f>
        <v>0</v>
      </c>
      <c r="I7753" s="4">
        <f>+I7752+G7753-H7753</f>
        <v>5694119.7404999929</v>
      </c>
      <c r="J7753" s="8" t="s">
        <v>729</v>
      </c>
      <c r="K7753" s="2"/>
      <c r="L7753" s="2"/>
      <c r="M7753" s="23"/>
      <c r="N7753" s="22"/>
      <c r="O7753" s="21"/>
    </row>
    <row r="7754" spans="1:15" x14ac:dyDescent="0.2">
      <c r="A7754" s="9">
        <v>44797</v>
      </c>
      <c r="B7754" s="7">
        <v>10254</v>
      </c>
      <c r="C7754" s="8" t="s">
        <v>729</v>
      </c>
      <c r="D7754" s="6"/>
      <c r="E7754" s="6"/>
      <c r="F7754" s="6">
        <f>E7754*0.05</f>
        <v>0</v>
      </c>
      <c r="G7754" s="5"/>
      <c r="H7754" s="31">
        <f>D7754-F7754</f>
        <v>0</v>
      </c>
      <c r="I7754" s="4">
        <f>+I7753+G7754-H7754</f>
        <v>5694119.7404999929</v>
      </c>
      <c r="J7754" s="8" t="s">
        <v>729</v>
      </c>
      <c r="K7754" s="2"/>
      <c r="L7754" s="2"/>
      <c r="M7754" s="23"/>
      <c r="N7754" s="22"/>
      <c r="O7754" s="21"/>
    </row>
    <row r="7755" spans="1:15" x14ac:dyDescent="0.2">
      <c r="A7755" s="9">
        <v>44797</v>
      </c>
      <c r="B7755" s="7">
        <v>10255</v>
      </c>
      <c r="C7755" s="8" t="s">
        <v>3719</v>
      </c>
      <c r="D7755" s="6">
        <v>3500</v>
      </c>
      <c r="E7755" s="6"/>
      <c r="F7755" s="6">
        <f>E7755*0.05</f>
        <v>0</v>
      </c>
      <c r="G7755" s="5"/>
      <c r="H7755" s="31">
        <f>D7755-F7755</f>
        <v>3500</v>
      </c>
      <c r="I7755" s="4">
        <f>+I7754+G7755-H7755</f>
        <v>5690619.7404999929</v>
      </c>
      <c r="J7755" s="8" t="s">
        <v>3991</v>
      </c>
      <c r="K7755" s="2"/>
      <c r="L7755" s="2"/>
      <c r="M7755" s="10"/>
      <c r="N7755" s="10"/>
      <c r="O7755" s="10"/>
    </row>
    <row r="7756" spans="1:15" x14ac:dyDescent="0.2">
      <c r="A7756" s="9">
        <v>44798</v>
      </c>
      <c r="B7756" s="7">
        <v>18625825</v>
      </c>
      <c r="C7756" s="8" t="s">
        <v>4172</v>
      </c>
      <c r="D7756" s="6">
        <v>7000</v>
      </c>
      <c r="E7756" s="6">
        <v>7000</v>
      </c>
      <c r="F7756" s="6">
        <f>E7756*0.05</f>
        <v>350</v>
      </c>
      <c r="G7756" s="5"/>
      <c r="H7756" s="31">
        <f>D7756-F7756</f>
        <v>6650</v>
      </c>
      <c r="I7756" s="4">
        <f>+I7755+G7756-H7756</f>
        <v>5683969.7404999929</v>
      </c>
      <c r="J7756" s="8" t="s">
        <v>4171</v>
      </c>
      <c r="K7756" s="2"/>
      <c r="L7756" s="2"/>
      <c r="M7756" s="10" t="s">
        <v>4170</v>
      </c>
      <c r="N7756" s="10"/>
      <c r="O7756" s="10"/>
    </row>
    <row r="7757" spans="1:15" x14ac:dyDescent="0.2">
      <c r="A7757" s="9">
        <v>44798</v>
      </c>
      <c r="B7757" s="7">
        <v>18626126</v>
      </c>
      <c r="C7757" s="8" t="s">
        <v>821</v>
      </c>
      <c r="D7757" s="6">
        <v>397420.21</v>
      </c>
      <c r="E7757" s="6">
        <v>391503.52</v>
      </c>
      <c r="F7757" s="6">
        <f>E7757*0.05</f>
        <v>19575.176000000003</v>
      </c>
      <c r="G7757" s="5"/>
      <c r="H7757" s="31">
        <f>D7757-F7757</f>
        <v>377845.03400000004</v>
      </c>
      <c r="I7757" s="4">
        <f>+I7756+G7757-H7757</f>
        <v>5306124.7064999929</v>
      </c>
      <c r="J7757" s="8" t="s">
        <v>1642</v>
      </c>
      <c r="K7757" s="2"/>
      <c r="L7757" s="2"/>
      <c r="M7757" s="10" t="s">
        <v>4169</v>
      </c>
      <c r="N7757" s="10"/>
      <c r="O7757" s="10"/>
    </row>
    <row r="7758" spans="1:15" x14ac:dyDescent="0.2">
      <c r="A7758" s="9">
        <v>44798</v>
      </c>
      <c r="B7758" s="7">
        <v>18626215</v>
      </c>
      <c r="C7758" s="8" t="s">
        <v>1443</v>
      </c>
      <c r="D7758" s="6">
        <v>45000</v>
      </c>
      <c r="E7758" s="6">
        <v>45000</v>
      </c>
      <c r="F7758" s="6">
        <f>E7758*0.05</f>
        <v>2250</v>
      </c>
      <c r="G7758" s="5"/>
      <c r="H7758" s="31">
        <f>D7758-F7758</f>
        <v>42750</v>
      </c>
      <c r="I7758" s="4">
        <f>+I7757+G7758-H7758</f>
        <v>5263374.7064999929</v>
      </c>
      <c r="J7758" s="8" t="s">
        <v>4070</v>
      </c>
      <c r="K7758" s="2"/>
      <c r="L7758" s="2"/>
      <c r="M7758" s="10" t="s">
        <v>4168</v>
      </c>
      <c r="N7758" s="10"/>
      <c r="O7758" s="10"/>
    </row>
    <row r="7759" spans="1:15" x14ac:dyDescent="0.2">
      <c r="A7759" s="9">
        <v>44798</v>
      </c>
      <c r="B7759" s="7">
        <v>18626300</v>
      </c>
      <c r="C7759" s="8" t="s">
        <v>3013</v>
      </c>
      <c r="D7759" s="6">
        <v>46683.8</v>
      </c>
      <c r="E7759" s="6">
        <v>46683.8</v>
      </c>
      <c r="F7759" s="6">
        <f>E7759*0.05</f>
        <v>2334.19</v>
      </c>
      <c r="G7759" s="5"/>
      <c r="H7759" s="31">
        <f>D7759-F7759</f>
        <v>44349.61</v>
      </c>
      <c r="I7759" s="4">
        <f>+I7758+G7759-H7759</f>
        <v>5219025.0964999925</v>
      </c>
      <c r="J7759" s="8" t="s">
        <v>3869</v>
      </c>
      <c r="K7759" s="2"/>
      <c r="L7759" s="2"/>
      <c r="M7759" s="10" t="s">
        <v>4167</v>
      </c>
      <c r="N7759" s="10"/>
      <c r="O7759" s="10"/>
    </row>
    <row r="7760" spans="1:15" x14ac:dyDescent="0.2">
      <c r="A7760" s="9">
        <v>44798</v>
      </c>
      <c r="B7760" s="7">
        <v>18626489</v>
      </c>
      <c r="C7760" s="8" t="s">
        <v>267</v>
      </c>
      <c r="D7760" s="6">
        <v>1740</v>
      </c>
      <c r="E7760" s="6">
        <v>1474.58</v>
      </c>
      <c r="F7760" s="6">
        <f>E7760*0.05</f>
        <v>73.728999999999999</v>
      </c>
      <c r="G7760" s="5"/>
      <c r="H7760" s="31">
        <f>D7760-F7760</f>
        <v>1666.271</v>
      </c>
      <c r="I7760" s="4">
        <f>+I7759+G7760-H7760</f>
        <v>5217358.8254999928</v>
      </c>
      <c r="J7760" s="8" t="s">
        <v>3848</v>
      </c>
      <c r="K7760" s="2"/>
      <c r="L7760" s="2"/>
      <c r="M7760" s="16" t="s">
        <v>4166</v>
      </c>
      <c r="N7760" s="10"/>
      <c r="O7760" s="10"/>
    </row>
    <row r="7761" spans="1:15" x14ac:dyDescent="0.2">
      <c r="A7761" s="9">
        <v>44798</v>
      </c>
      <c r="B7761" s="7">
        <v>18626735</v>
      </c>
      <c r="C7761" s="8" t="s">
        <v>3301</v>
      </c>
      <c r="D7761" s="6">
        <v>61595.199999999997</v>
      </c>
      <c r="E7761" s="6">
        <v>54694</v>
      </c>
      <c r="F7761" s="6">
        <f>E7761*0.05</f>
        <v>2734.7000000000003</v>
      </c>
      <c r="G7761" s="5"/>
      <c r="H7761" s="31">
        <f>D7761-F7761</f>
        <v>58860.5</v>
      </c>
      <c r="I7761" s="4">
        <f>+I7760+G7761-H7761</f>
        <v>5158498.3254999928</v>
      </c>
      <c r="J7761" s="8" t="s">
        <v>3864</v>
      </c>
      <c r="K7761" s="2"/>
      <c r="L7761" s="2"/>
      <c r="M7761" s="16" t="s">
        <v>4165</v>
      </c>
      <c r="N7761" s="10"/>
      <c r="O7761" s="10"/>
    </row>
    <row r="7762" spans="1:15" x14ac:dyDescent="0.2">
      <c r="A7762" s="9">
        <v>44798</v>
      </c>
      <c r="B7762" s="7">
        <v>18626842</v>
      </c>
      <c r="C7762" s="8" t="s">
        <v>120</v>
      </c>
      <c r="D7762" s="6">
        <v>62763.75</v>
      </c>
      <c r="E7762" s="6">
        <v>53189.63</v>
      </c>
      <c r="F7762" s="6">
        <f>E7762*0.05</f>
        <v>2659.4814999999999</v>
      </c>
      <c r="G7762" s="5"/>
      <c r="H7762" s="31">
        <f>D7762-F7762</f>
        <v>60104.268499999998</v>
      </c>
      <c r="I7762" s="4">
        <f>+I7761+G7762-H7762</f>
        <v>5098394.0569999926</v>
      </c>
      <c r="J7762" s="8" t="s">
        <v>3481</v>
      </c>
      <c r="K7762" s="2"/>
      <c r="L7762" s="2"/>
      <c r="M7762" s="47" t="s">
        <v>4164</v>
      </c>
      <c r="N7762" s="22"/>
      <c r="O7762" s="21"/>
    </row>
    <row r="7763" spans="1:15" x14ac:dyDescent="0.2">
      <c r="A7763" s="9">
        <v>44798</v>
      </c>
      <c r="B7763" s="7">
        <v>18626995</v>
      </c>
      <c r="C7763" s="8" t="s">
        <v>1734</v>
      </c>
      <c r="D7763" s="6">
        <v>142286.6</v>
      </c>
      <c r="E7763" s="6">
        <v>139853</v>
      </c>
      <c r="F7763" s="6">
        <f>E7763*0.05</f>
        <v>6992.6500000000005</v>
      </c>
      <c r="G7763" s="5"/>
      <c r="H7763" s="31">
        <f>D7763-F7763</f>
        <v>135293.95000000001</v>
      </c>
      <c r="I7763" s="4">
        <f>+I7762+G7763-H7763</f>
        <v>4963100.1069999924</v>
      </c>
      <c r="J7763" s="8" t="s">
        <v>1642</v>
      </c>
      <c r="K7763" s="2"/>
      <c r="L7763" s="2"/>
      <c r="M7763" s="47" t="s">
        <v>4163</v>
      </c>
      <c r="N7763" s="22"/>
      <c r="O7763" s="21"/>
    </row>
    <row r="7764" spans="1:15" x14ac:dyDescent="0.2">
      <c r="A7764" s="9">
        <v>44798</v>
      </c>
      <c r="B7764" s="7">
        <v>18627072</v>
      </c>
      <c r="C7764" s="8" t="s">
        <v>2594</v>
      </c>
      <c r="D7764" s="6">
        <v>60038.75</v>
      </c>
      <c r="E7764" s="6">
        <v>60038.75</v>
      </c>
      <c r="F7764" s="6">
        <f>E7764*0.05</f>
        <v>3001.9375</v>
      </c>
      <c r="G7764" s="5"/>
      <c r="H7764" s="31">
        <f>D7764-F7764</f>
        <v>57036.8125</v>
      </c>
      <c r="I7764" s="4">
        <f>+I7763+G7764-H7764</f>
        <v>4906063.2944999924</v>
      </c>
      <c r="J7764" s="8" t="s">
        <v>1642</v>
      </c>
      <c r="K7764" s="2"/>
      <c r="L7764" s="2"/>
      <c r="M7764" s="23" t="s">
        <v>4162</v>
      </c>
      <c r="N7764" s="22"/>
      <c r="O7764" s="21"/>
    </row>
    <row r="7765" spans="1:15" x14ac:dyDescent="0.2">
      <c r="A7765" s="9">
        <v>44798</v>
      </c>
      <c r="B7765" s="7">
        <v>18627659</v>
      </c>
      <c r="C7765" s="8" t="s">
        <v>930</v>
      </c>
      <c r="D7765" s="6">
        <v>45360</v>
      </c>
      <c r="E7765" s="6">
        <v>45360</v>
      </c>
      <c r="F7765" s="6">
        <f>E7765*0.05</f>
        <v>2268</v>
      </c>
      <c r="G7765" s="5"/>
      <c r="H7765" s="31">
        <f>D7765-F7765</f>
        <v>43092</v>
      </c>
      <c r="I7765" s="4">
        <f>+I7764+G7765-H7765</f>
        <v>4862971.2944999924</v>
      </c>
      <c r="J7765" s="8" t="s">
        <v>4161</v>
      </c>
      <c r="K7765" s="2"/>
      <c r="L7765" s="2"/>
      <c r="M7765" s="23" t="s">
        <v>4160</v>
      </c>
      <c r="N7765" s="22"/>
      <c r="O7765" s="21"/>
    </row>
    <row r="7766" spans="1:15" x14ac:dyDescent="0.2">
      <c r="A7766" s="9">
        <v>44798</v>
      </c>
      <c r="B7766" s="7">
        <v>18627773</v>
      </c>
      <c r="C7766" s="8" t="s">
        <v>105</v>
      </c>
      <c r="D7766" s="6">
        <v>171352</v>
      </c>
      <c r="E7766" s="6">
        <v>171352</v>
      </c>
      <c r="F7766" s="6">
        <f>E7766*0.05</f>
        <v>8567.6</v>
      </c>
      <c r="G7766" s="5"/>
      <c r="H7766" s="31">
        <f>D7766-F7766</f>
        <v>162784.4</v>
      </c>
      <c r="I7766" s="4">
        <f>+I7765+G7766-H7766</f>
        <v>4700186.894499992</v>
      </c>
      <c r="J7766" s="8" t="s">
        <v>3675</v>
      </c>
      <c r="K7766" s="2"/>
      <c r="L7766" s="2"/>
      <c r="M7766" s="23" t="s">
        <v>1904</v>
      </c>
      <c r="N7766" s="22"/>
      <c r="O7766" s="21"/>
    </row>
    <row r="7767" spans="1:15" x14ac:dyDescent="0.2">
      <c r="A7767" s="9">
        <v>44798</v>
      </c>
      <c r="B7767" s="7">
        <v>18627978</v>
      </c>
      <c r="C7767" s="8" t="s">
        <v>1634</v>
      </c>
      <c r="D7767" s="6">
        <v>19824</v>
      </c>
      <c r="E7767" s="6">
        <v>19824</v>
      </c>
      <c r="F7767" s="6">
        <f>E7767*0.05</f>
        <v>991.2</v>
      </c>
      <c r="G7767" s="5"/>
      <c r="H7767" s="31">
        <f>D7767-F7767</f>
        <v>18832.8</v>
      </c>
      <c r="I7767" s="4">
        <f>+I7766+G7767-H7767</f>
        <v>4681354.0944999922</v>
      </c>
      <c r="J7767" s="8" t="s">
        <v>101</v>
      </c>
      <c r="K7767" s="2"/>
      <c r="L7767" s="2"/>
      <c r="M7767" s="23" t="s">
        <v>1904</v>
      </c>
      <c r="N7767" s="22"/>
      <c r="O7767" s="21"/>
    </row>
    <row r="7768" spans="1:15" x14ac:dyDescent="0.2">
      <c r="A7768" s="9">
        <v>44798</v>
      </c>
      <c r="B7768" s="7">
        <v>18628245</v>
      </c>
      <c r="C7768" s="8" t="s">
        <v>447</v>
      </c>
      <c r="D7768" s="6">
        <v>2800</v>
      </c>
      <c r="E7768" s="6">
        <v>2372.88</v>
      </c>
      <c r="F7768" s="6">
        <f>E7768*0.05</f>
        <v>118.64400000000001</v>
      </c>
      <c r="G7768" s="5"/>
      <c r="H7768" s="31">
        <f>D7768-F7768</f>
        <v>2681.3559999999998</v>
      </c>
      <c r="I7768" s="4">
        <f>+I7767+G7768-H7768</f>
        <v>4678672.7384999925</v>
      </c>
      <c r="J7768" s="8" t="s">
        <v>22</v>
      </c>
      <c r="K7768" s="2"/>
      <c r="L7768" s="2"/>
      <c r="M7768" s="10" t="s">
        <v>4159</v>
      </c>
      <c r="N7768" s="10"/>
      <c r="O7768" s="10"/>
    </row>
    <row r="7769" spans="1:15" x14ac:dyDescent="0.2">
      <c r="A7769" s="9">
        <v>44798</v>
      </c>
      <c r="B7769" s="7">
        <v>18628407</v>
      </c>
      <c r="C7769" s="8" t="s">
        <v>2943</v>
      </c>
      <c r="D7769" s="6">
        <v>81176</v>
      </c>
      <c r="E7769" s="6">
        <v>71600</v>
      </c>
      <c r="F7769" s="6">
        <f>E7769*0.05</f>
        <v>3580</v>
      </c>
      <c r="G7769" s="5"/>
      <c r="H7769" s="31">
        <f>D7769-F7769</f>
        <v>77596</v>
      </c>
      <c r="I7769" s="4">
        <f>+I7768+G7769-H7769</f>
        <v>4601076.7384999925</v>
      </c>
      <c r="J7769" s="8" t="s">
        <v>4158</v>
      </c>
      <c r="K7769" s="2"/>
      <c r="L7769" s="2"/>
      <c r="M7769" s="10" t="s">
        <v>4157</v>
      </c>
      <c r="N7769" s="10"/>
      <c r="O7769" s="10"/>
    </row>
    <row r="7770" spans="1:15" x14ac:dyDescent="0.2">
      <c r="A7770" s="9">
        <v>44798</v>
      </c>
      <c r="B7770" s="7">
        <v>18628485</v>
      </c>
      <c r="C7770" s="8" t="s">
        <v>71</v>
      </c>
      <c r="D7770" s="6">
        <v>75952.97</v>
      </c>
      <c r="E7770" s="6">
        <v>75807.600000000006</v>
      </c>
      <c r="F7770" s="6">
        <f>E7770*0.05</f>
        <v>3790.3800000000006</v>
      </c>
      <c r="G7770" s="5"/>
      <c r="H7770" s="31">
        <f>D7770-F7770</f>
        <v>72162.59</v>
      </c>
      <c r="I7770" s="4">
        <f>+I7769+G7770-H7770</f>
        <v>4528914.1484999927</v>
      </c>
      <c r="J7770" s="8" t="s">
        <v>4070</v>
      </c>
      <c r="K7770" s="2"/>
      <c r="L7770" s="2"/>
      <c r="M7770" s="10" t="s">
        <v>4156</v>
      </c>
      <c r="N7770" s="10"/>
      <c r="O7770" s="10"/>
    </row>
    <row r="7771" spans="1:15" x14ac:dyDescent="0.2">
      <c r="A7771" s="9">
        <v>44798</v>
      </c>
      <c r="B7771" s="7">
        <v>18628589</v>
      </c>
      <c r="C7771" s="8" t="s">
        <v>3612</v>
      </c>
      <c r="D7771" s="6">
        <v>102353.2</v>
      </c>
      <c r="E7771" s="6">
        <v>86740</v>
      </c>
      <c r="F7771" s="6">
        <f>E7771*0.05</f>
        <v>4337</v>
      </c>
      <c r="G7771" s="5"/>
      <c r="H7771" s="31">
        <f>D7771-F7771</f>
        <v>98016.2</v>
      </c>
      <c r="I7771" s="4">
        <f>+I7770+G7771-H7771</f>
        <v>4430897.9484999925</v>
      </c>
      <c r="J7771" s="8" t="s">
        <v>3611</v>
      </c>
      <c r="K7771" s="2"/>
      <c r="L7771" s="2"/>
      <c r="M7771" s="10" t="s">
        <v>4155</v>
      </c>
      <c r="N7771" s="10"/>
      <c r="O7771" s="10"/>
    </row>
    <row r="7772" spans="1:15" x14ac:dyDescent="0.2">
      <c r="A7772" s="9">
        <v>44798</v>
      </c>
      <c r="B7772" s="7">
        <v>18628665</v>
      </c>
      <c r="C7772" s="8" t="s">
        <v>216</v>
      </c>
      <c r="D7772" s="6">
        <v>42450</v>
      </c>
      <c r="E7772" s="6">
        <v>42450</v>
      </c>
      <c r="F7772" s="6">
        <f>E7772*0.05</f>
        <v>2122.5</v>
      </c>
      <c r="G7772" s="5"/>
      <c r="H7772" s="31">
        <f>D7772-F7772</f>
        <v>40327.5</v>
      </c>
      <c r="I7772" s="4">
        <f>+I7771+G7772-H7772</f>
        <v>4390570.4484999925</v>
      </c>
      <c r="J7772" s="8" t="s">
        <v>4154</v>
      </c>
      <c r="K7772" s="2"/>
      <c r="L7772" s="2"/>
      <c r="M7772" s="10" t="s">
        <v>4153</v>
      </c>
      <c r="N7772" s="10"/>
      <c r="O7772" s="10"/>
    </row>
    <row r="7773" spans="1:15" x14ac:dyDescent="0.2">
      <c r="A7773" s="9">
        <v>44798</v>
      </c>
      <c r="B7773" s="7">
        <v>18628765</v>
      </c>
      <c r="C7773" s="8" t="s">
        <v>43</v>
      </c>
      <c r="D7773" s="6">
        <v>106326.98</v>
      </c>
      <c r="E7773" s="6">
        <v>90596.66</v>
      </c>
      <c r="F7773" s="6">
        <f>E7773*0.05</f>
        <v>4529.8330000000005</v>
      </c>
      <c r="G7773" s="5"/>
      <c r="H7773" s="31">
        <f>D7773-F7773</f>
        <v>101797.147</v>
      </c>
      <c r="I7773" s="4">
        <f>+I7772+G7773-H7773</f>
        <v>4288773.3014999926</v>
      </c>
      <c r="J7773" s="8" t="s">
        <v>3684</v>
      </c>
      <c r="K7773" s="2"/>
      <c r="L7773" s="2"/>
      <c r="M7773" s="10" t="s">
        <v>4152</v>
      </c>
      <c r="N7773" s="10"/>
      <c r="O7773" s="10"/>
    </row>
    <row r="7774" spans="1:15" x14ac:dyDescent="0.2">
      <c r="A7774" s="9">
        <v>44798</v>
      </c>
      <c r="B7774" s="7">
        <v>18629110</v>
      </c>
      <c r="C7774" s="8" t="s">
        <v>3107</v>
      </c>
      <c r="D7774" s="6">
        <v>11387</v>
      </c>
      <c r="E7774" s="6">
        <v>9650</v>
      </c>
      <c r="F7774" s="6">
        <f>E7774*0.05</f>
        <v>482.5</v>
      </c>
      <c r="G7774" s="5"/>
      <c r="H7774" s="31">
        <f>D7774-F7774</f>
        <v>10904.5</v>
      </c>
      <c r="I7774" s="4">
        <f>+I7773+G7774-H7774</f>
        <v>4277868.8014999926</v>
      </c>
      <c r="J7774" s="8" t="s">
        <v>4151</v>
      </c>
      <c r="K7774" s="2"/>
      <c r="L7774" s="2"/>
      <c r="M7774" s="10" t="s">
        <v>4150</v>
      </c>
      <c r="N7774" s="10"/>
      <c r="O7774" s="10"/>
    </row>
    <row r="7775" spans="1:15" x14ac:dyDescent="0.2">
      <c r="A7775" s="9">
        <v>44798</v>
      </c>
      <c r="B7775" s="7">
        <v>3580070351</v>
      </c>
      <c r="C7775" s="8" t="s">
        <v>3523</v>
      </c>
      <c r="D7775" s="6"/>
      <c r="E7775" s="6"/>
      <c r="F7775" s="6">
        <f>E7775*0.05</f>
        <v>0</v>
      </c>
      <c r="G7775" s="31">
        <v>15750</v>
      </c>
      <c r="H7775" s="5">
        <f>D7775-F7775</f>
        <v>0</v>
      </c>
      <c r="I7775" s="4">
        <f>+I7774+G7775-H7775</f>
        <v>4293618.8014999926</v>
      </c>
      <c r="J7775" s="8" t="s">
        <v>4149</v>
      </c>
      <c r="K7775" s="2"/>
      <c r="L7775" s="2"/>
      <c r="M7775" s="10"/>
      <c r="N7775" s="10"/>
      <c r="O7775" s="10"/>
    </row>
    <row r="7776" spans="1:15" x14ac:dyDescent="0.2">
      <c r="A7776" s="9">
        <v>44798</v>
      </c>
      <c r="B7776" s="7">
        <v>18629181</v>
      </c>
      <c r="C7776" s="8" t="s">
        <v>447</v>
      </c>
      <c r="D7776" s="6">
        <v>61356.17</v>
      </c>
      <c r="E7776" s="6">
        <v>60217.08</v>
      </c>
      <c r="F7776" s="6">
        <f>E7776*0.05</f>
        <v>3010.8540000000003</v>
      </c>
      <c r="G7776" s="5"/>
      <c r="H7776" s="31">
        <f>D7776-F7776</f>
        <v>58345.315999999999</v>
      </c>
      <c r="I7776" s="4">
        <f>+I7775+G7776-H7776</f>
        <v>4235273.485499993</v>
      </c>
      <c r="J7776" s="8" t="s">
        <v>4148</v>
      </c>
      <c r="K7776" s="2"/>
      <c r="L7776" s="2"/>
      <c r="M7776" s="10" t="s">
        <v>4147</v>
      </c>
      <c r="N7776" s="10"/>
      <c r="O7776" s="10"/>
    </row>
    <row r="7777" spans="1:15" x14ac:dyDescent="0.2">
      <c r="A7777" s="9">
        <v>44798</v>
      </c>
      <c r="B7777" s="7">
        <v>18629256</v>
      </c>
      <c r="C7777" s="8" t="s">
        <v>4146</v>
      </c>
      <c r="D7777" s="6">
        <v>7200</v>
      </c>
      <c r="E7777" s="6">
        <v>7200</v>
      </c>
      <c r="F7777" s="6">
        <f>E7777*0.05</f>
        <v>360</v>
      </c>
      <c r="G7777" s="5"/>
      <c r="H7777" s="31">
        <f>D7777-F7777</f>
        <v>6840</v>
      </c>
      <c r="I7777" s="4">
        <f>+I7776+G7777-H7777</f>
        <v>4228433.485499993</v>
      </c>
      <c r="J7777" s="8" t="s">
        <v>1728</v>
      </c>
      <c r="K7777" s="2"/>
      <c r="L7777" s="2"/>
      <c r="M7777" s="10" t="s">
        <v>4145</v>
      </c>
      <c r="N7777" s="10"/>
      <c r="O7777" s="10"/>
    </row>
    <row r="7778" spans="1:15" x14ac:dyDescent="0.2">
      <c r="A7778" s="9">
        <v>44798</v>
      </c>
      <c r="B7778" s="7">
        <v>18629287</v>
      </c>
      <c r="C7778" s="8" t="s">
        <v>442</v>
      </c>
      <c r="D7778" s="6">
        <v>44486</v>
      </c>
      <c r="E7778" s="6">
        <v>37700</v>
      </c>
      <c r="F7778" s="6">
        <f>E7778*0.05</f>
        <v>1885</v>
      </c>
      <c r="G7778" s="5"/>
      <c r="H7778" s="31">
        <f>D7778-F7778</f>
        <v>42601</v>
      </c>
      <c r="I7778" s="4">
        <f>+I7777+G7778-H7778</f>
        <v>4185832.485499993</v>
      </c>
      <c r="J7778" s="8" t="s">
        <v>4144</v>
      </c>
      <c r="K7778" s="2"/>
      <c r="L7778" s="2"/>
      <c r="M7778" s="16" t="s">
        <v>4143</v>
      </c>
      <c r="N7778" s="10"/>
      <c r="O7778" s="10"/>
    </row>
    <row r="7779" spans="1:15" x14ac:dyDescent="0.2">
      <c r="A7779" s="9">
        <v>44798</v>
      </c>
      <c r="B7779" s="7">
        <v>10256</v>
      </c>
      <c r="C7779" s="8" t="s">
        <v>729</v>
      </c>
      <c r="D7779" s="6">
        <v>0</v>
      </c>
      <c r="E7779" s="6"/>
      <c r="F7779" s="6"/>
      <c r="G7779" s="5"/>
      <c r="H7779" s="5">
        <v>0</v>
      </c>
      <c r="I7779" s="4">
        <f>+I7778+G7779-H7779</f>
        <v>4185832.485499993</v>
      </c>
      <c r="J7779" s="8" t="s">
        <v>729</v>
      </c>
      <c r="K7779" s="2"/>
      <c r="L7779" s="2"/>
      <c r="M7779" s="20"/>
      <c r="N7779" s="19"/>
      <c r="O7779" s="19"/>
    </row>
    <row r="7780" spans="1:15" x14ac:dyDescent="0.2">
      <c r="A7780" s="9">
        <v>44798</v>
      </c>
      <c r="B7780" s="7">
        <v>10257</v>
      </c>
      <c r="C7780" s="8" t="s">
        <v>857</v>
      </c>
      <c r="D7780" s="6">
        <v>10000</v>
      </c>
      <c r="E7780" s="6"/>
      <c r="F7780" s="6">
        <f>E7780*0.05</f>
        <v>0</v>
      </c>
      <c r="G7780" s="5"/>
      <c r="H7780" s="31">
        <f>D7780-F7780</f>
        <v>10000</v>
      </c>
      <c r="I7780" s="4">
        <f>+I7779+G7780-H7780</f>
        <v>4175832.485499993</v>
      </c>
      <c r="J7780" s="8" t="s">
        <v>4142</v>
      </c>
      <c r="K7780" s="2"/>
      <c r="L7780" s="2"/>
      <c r="M7780" s="10"/>
      <c r="N7780" s="10"/>
      <c r="O7780" s="10"/>
    </row>
    <row r="7781" spans="1:15" x14ac:dyDescent="0.2">
      <c r="A7781" s="9">
        <v>44799</v>
      </c>
      <c r="B7781" s="7">
        <v>4524000135</v>
      </c>
      <c r="C7781" s="8" t="s">
        <v>2118</v>
      </c>
      <c r="D7781" s="6"/>
      <c r="E7781" s="6"/>
      <c r="F7781" s="6">
        <f>E7781*0.05</f>
        <v>0</v>
      </c>
      <c r="G7781" s="5">
        <v>20000</v>
      </c>
      <c r="H7781" s="5">
        <f>D7781-F7781</f>
        <v>0</v>
      </c>
      <c r="I7781" s="4">
        <f>+I7780+G7781-H7781</f>
        <v>4195832.485499993</v>
      </c>
      <c r="J7781" s="8" t="s">
        <v>2779</v>
      </c>
      <c r="K7781" s="2"/>
      <c r="L7781" s="2"/>
      <c r="M7781" s="10"/>
      <c r="N7781" s="10"/>
      <c r="O7781" s="10"/>
    </row>
    <row r="7782" spans="1:15" x14ac:dyDescent="0.2">
      <c r="A7782" s="9">
        <v>44799</v>
      </c>
      <c r="B7782" s="7">
        <v>4524000008</v>
      </c>
      <c r="C7782" s="8" t="s">
        <v>2940</v>
      </c>
      <c r="D7782" s="6">
        <v>92654</v>
      </c>
      <c r="E7782" s="6"/>
      <c r="F7782" s="6">
        <f>E7782*0.05</f>
        <v>0</v>
      </c>
      <c r="G7782" s="5"/>
      <c r="H7782" s="31">
        <f>D7782-F7782</f>
        <v>92654</v>
      </c>
      <c r="I7782" s="4">
        <f>+I7781+G7782-H7782</f>
        <v>4103178.485499993</v>
      </c>
      <c r="J7782" s="8" t="s">
        <v>4141</v>
      </c>
      <c r="K7782" s="2"/>
      <c r="L7782" s="2"/>
      <c r="M7782" s="10"/>
      <c r="N7782" s="10"/>
      <c r="O7782" s="10"/>
    </row>
    <row r="7783" spans="1:15" x14ac:dyDescent="0.2">
      <c r="A7783" s="9">
        <v>44738</v>
      </c>
      <c r="B7783" s="7">
        <v>3580100523</v>
      </c>
      <c r="C7783" s="8" t="s">
        <v>3523</v>
      </c>
      <c r="D7783" s="6"/>
      <c r="E7783" s="6"/>
      <c r="F7783" s="6">
        <f>E7783*0.05</f>
        <v>0</v>
      </c>
      <c r="G7783" s="31">
        <v>7350</v>
      </c>
      <c r="H7783" s="5">
        <f>D7783-F7783</f>
        <v>0</v>
      </c>
      <c r="I7783" s="4">
        <f>+I7782+G7783-H7783</f>
        <v>4110528.485499993</v>
      </c>
      <c r="J7783" s="8" t="s">
        <v>4140</v>
      </c>
      <c r="K7783" s="2"/>
      <c r="L7783" s="2"/>
      <c r="M7783" s="10"/>
      <c r="N7783" s="10"/>
      <c r="O7783" s="10"/>
    </row>
    <row r="7784" spans="1:15" x14ac:dyDescent="0.2">
      <c r="A7784" s="9">
        <v>44799</v>
      </c>
      <c r="B7784" s="7">
        <v>18656225</v>
      </c>
      <c r="C7784" s="8" t="s">
        <v>245</v>
      </c>
      <c r="D7784" s="6">
        <v>2332.8000000000002</v>
      </c>
      <c r="E7784" s="6">
        <v>2332.8000000000002</v>
      </c>
      <c r="F7784" s="6">
        <f>E7784*0.05</f>
        <v>116.64000000000001</v>
      </c>
      <c r="G7784" s="5"/>
      <c r="H7784" s="31">
        <f>D7784-F7784</f>
        <v>2216.1600000000003</v>
      </c>
      <c r="I7784" s="4">
        <f>+I7783+G7784-H7784</f>
        <v>4108312.3254999928</v>
      </c>
      <c r="J7784" s="8" t="s">
        <v>1728</v>
      </c>
      <c r="K7784" s="2"/>
      <c r="L7784" s="2"/>
      <c r="M7784" s="16" t="s">
        <v>4139</v>
      </c>
      <c r="N7784" s="10"/>
      <c r="O7784" s="10"/>
    </row>
    <row r="7785" spans="1:15" x14ac:dyDescent="0.2">
      <c r="A7785" s="9">
        <v>44799</v>
      </c>
      <c r="B7785" s="7">
        <v>18656941</v>
      </c>
      <c r="C7785" s="8" t="s">
        <v>4138</v>
      </c>
      <c r="D7785" s="6">
        <v>140885.35999999999</v>
      </c>
      <c r="E7785" s="6">
        <v>125366.06</v>
      </c>
      <c r="F7785" s="6">
        <f>E7785*0.05</f>
        <v>6268.3029999999999</v>
      </c>
      <c r="G7785" s="5"/>
      <c r="H7785" s="31">
        <f>D7785-F7785</f>
        <v>134617.05699999997</v>
      </c>
      <c r="I7785" s="4">
        <f>+I7784+G7785-H7785</f>
        <v>3973695.2684999928</v>
      </c>
      <c r="J7785" s="8" t="s">
        <v>4137</v>
      </c>
      <c r="K7785" s="2"/>
      <c r="L7785" s="2"/>
      <c r="M7785" s="10"/>
      <c r="N7785" s="10"/>
      <c r="O7785" s="10"/>
    </row>
    <row r="7786" spans="1:15" x14ac:dyDescent="0.2">
      <c r="A7786" s="9">
        <v>44802</v>
      </c>
      <c r="B7786" s="7">
        <v>3580040697</v>
      </c>
      <c r="C7786" s="8" t="s">
        <v>3523</v>
      </c>
      <c r="D7786" s="6"/>
      <c r="E7786" s="6"/>
      <c r="F7786" s="6">
        <f>E7786*0.05</f>
        <v>0</v>
      </c>
      <c r="G7786" s="31">
        <v>8600</v>
      </c>
      <c r="H7786" s="31">
        <f>D7786-F7786</f>
        <v>0</v>
      </c>
      <c r="I7786" s="4">
        <f>+I7785+G7786-H7786</f>
        <v>3982295.2684999928</v>
      </c>
      <c r="J7786" s="8" t="s">
        <v>4136</v>
      </c>
      <c r="K7786" s="2"/>
      <c r="L7786" s="2"/>
      <c r="M7786" s="10"/>
      <c r="N7786" s="10"/>
      <c r="O7786" s="10"/>
    </row>
    <row r="7787" spans="1:15" x14ac:dyDescent="0.2">
      <c r="A7787" s="9">
        <v>44802</v>
      </c>
      <c r="B7787" s="7">
        <v>18694021</v>
      </c>
      <c r="C7787" s="8" t="s">
        <v>4135</v>
      </c>
      <c r="D7787" s="6">
        <v>20500</v>
      </c>
      <c r="E7787" s="6"/>
      <c r="F7787" s="6">
        <f>E7787*0.05</f>
        <v>0</v>
      </c>
      <c r="G7787" s="5"/>
      <c r="H7787" s="31">
        <f>D7787-F7787</f>
        <v>20500</v>
      </c>
      <c r="I7787" s="4">
        <f>+I7786+G7787-H7787</f>
        <v>3961795.2684999928</v>
      </c>
      <c r="J7787" s="8" t="s">
        <v>4134</v>
      </c>
      <c r="K7787" s="2"/>
      <c r="L7787" s="2"/>
      <c r="M7787" s="10"/>
      <c r="N7787" s="10"/>
      <c r="O7787" s="10"/>
    </row>
    <row r="7788" spans="1:15" x14ac:dyDescent="0.2">
      <c r="A7788" s="9">
        <v>44802</v>
      </c>
      <c r="B7788" s="7">
        <v>10258</v>
      </c>
      <c r="C7788" s="8" t="s">
        <v>126</v>
      </c>
      <c r="D7788" s="6">
        <v>12950</v>
      </c>
      <c r="E7788" s="6">
        <v>12950</v>
      </c>
      <c r="F7788" s="6">
        <f>E7788*5%</f>
        <v>647.5</v>
      </c>
      <c r="G7788" s="5"/>
      <c r="H7788" s="31">
        <f>D7788-F7788</f>
        <v>12302.5</v>
      </c>
      <c r="I7788" s="4">
        <f>+I7787+G7788-H7788</f>
        <v>3949492.7684999928</v>
      </c>
      <c r="J7788" s="8" t="s">
        <v>3676</v>
      </c>
      <c r="K7788" s="2"/>
      <c r="L7788" s="2"/>
      <c r="M7788" s="47" t="s">
        <v>4133</v>
      </c>
      <c r="N7788" s="22"/>
      <c r="O7788" s="21"/>
    </row>
    <row r="7789" spans="1:15" x14ac:dyDescent="0.2">
      <c r="A7789" s="9">
        <v>44802</v>
      </c>
      <c r="B7789" s="7">
        <v>10259</v>
      </c>
      <c r="C7789" s="8" t="s">
        <v>4132</v>
      </c>
      <c r="D7789" s="6">
        <v>4500</v>
      </c>
      <c r="E7789" s="6"/>
      <c r="F7789" s="6"/>
      <c r="G7789" s="5"/>
      <c r="H7789" s="31">
        <f>D7789-F7789</f>
        <v>4500</v>
      </c>
      <c r="I7789" s="4">
        <f>+I7788+G7789-H7789</f>
        <v>3944992.7684999928</v>
      </c>
      <c r="J7789" s="8" t="s">
        <v>4131</v>
      </c>
      <c r="K7789" s="2"/>
      <c r="L7789" s="2"/>
      <c r="M7789" s="23"/>
      <c r="N7789" s="22"/>
      <c r="O7789" s="21"/>
    </row>
    <row r="7790" spans="1:15" x14ac:dyDescent="0.2">
      <c r="A7790" s="9">
        <v>44803</v>
      </c>
      <c r="B7790" s="7">
        <v>3580060056</v>
      </c>
      <c r="C7790" s="8" t="s">
        <v>3523</v>
      </c>
      <c r="D7790" s="6"/>
      <c r="E7790" s="6"/>
      <c r="F7790" s="6">
        <f>E7790*0.05</f>
        <v>0</v>
      </c>
      <c r="G7790" s="31">
        <v>1150</v>
      </c>
      <c r="H7790" s="5">
        <f>D7790-F7790</f>
        <v>0</v>
      </c>
      <c r="I7790" s="4">
        <f>+I7789+G7790-H7790</f>
        <v>3946142.7684999928</v>
      </c>
      <c r="J7790" s="8" t="s">
        <v>4130</v>
      </c>
      <c r="K7790" s="2"/>
      <c r="L7790" s="2"/>
      <c r="M7790" s="10"/>
      <c r="N7790" s="10"/>
      <c r="O7790" s="10"/>
    </row>
    <row r="7791" spans="1:15" x14ac:dyDescent="0.2">
      <c r="A7791" s="9">
        <v>44803</v>
      </c>
      <c r="B7791" s="7">
        <v>27839940674</v>
      </c>
      <c r="C7791" s="8" t="s">
        <v>3894</v>
      </c>
      <c r="D7791" s="6"/>
      <c r="E7791" s="6"/>
      <c r="F7791" s="6"/>
      <c r="G7791" s="31">
        <v>8992.1200000000008</v>
      </c>
      <c r="H7791" s="5"/>
      <c r="I7791" s="4">
        <f>+I7790+G7791-H7791</f>
        <v>3955134.8884999929</v>
      </c>
      <c r="J7791" s="8" t="s">
        <v>4129</v>
      </c>
      <c r="K7791" s="2"/>
      <c r="L7791" s="2"/>
      <c r="M7791" s="41"/>
      <c r="N7791" s="40"/>
      <c r="O7791" s="39"/>
    </row>
    <row r="7792" spans="1:15" x14ac:dyDescent="0.2">
      <c r="A7792" s="9">
        <v>44803</v>
      </c>
      <c r="B7792" s="7">
        <v>18713923</v>
      </c>
      <c r="C7792" s="8" t="s">
        <v>2914</v>
      </c>
      <c r="D7792" s="6">
        <v>5495</v>
      </c>
      <c r="E7792" s="6">
        <v>4226.92</v>
      </c>
      <c r="F7792" s="6">
        <f>E7792*0.05</f>
        <v>211.346</v>
      </c>
      <c r="G7792" s="5"/>
      <c r="H7792" s="31">
        <f>D7792-F7792</f>
        <v>5283.6540000000005</v>
      </c>
      <c r="I7792" s="4">
        <f>+I7791+G7792-H7792</f>
        <v>3949851.2344999928</v>
      </c>
      <c r="J7792" s="8" t="s">
        <v>3952</v>
      </c>
      <c r="K7792" s="2"/>
      <c r="L7792" s="2"/>
      <c r="M7792" s="47" t="s">
        <v>4128</v>
      </c>
      <c r="N7792" s="22"/>
      <c r="O7792" s="21"/>
    </row>
    <row r="7793" spans="1:15" x14ac:dyDescent="0.2">
      <c r="A7793" s="9">
        <v>44803</v>
      </c>
      <c r="B7793" s="7">
        <v>18716931</v>
      </c>
      <c r="C7793" s="8" t="s">
        <v>1669</v>
      </c>
      <c r="D7793" s="6">
        <v>12985</v>
      </c>
      <c r="E7793" s="6">
        <v>11050</v>
      </c>
      <c r="F7793" s="6">
        <f>E7793*0.05</f>
        <v>552.5</v>
      </c>
      <c r="G7793" s="5"/>
      <c r="H7793" s="5">
        <f>D7793-F7793</f>
        <v>12432.5</v>
      </c>
      <c r="I7793" s="4">
        <f>+I7792+G7793-H7793</f>
        <v>3937418.7344999928</v>
      </c>
      <c r="J7793" s="8" t="s">
        <v>4127</v>
      </c>
      <c r="K7793" s="2"/>
      <c r="L7793" s="2"/>
      <c r="M7793" s="52"/>
      <c r="N7793" s="40"/>
      <c r="O7793" s="39"/>
    </row>
    <row r="7794" spans="1:15" x14ac:dyDescent="0.2">
      <c r="A7794" s="9">
        <v>44804</v>
      </c>
      <c r="B7794" s="7">
        <v>3580020052</v>
      </c>
      <c r="C7794" s="8" t="s">
        <v>3523</v>
      </c>
      <c r="D7794" s="6"/>
      <c r="E7794" s="6"/>
      <c r="F7794" s="6">
        <f>E7794*0.05</f>
        <v>0</v>
      </c>
      <c r="G7794" s="31">
        <v>2800</v>
      </c>
      <c r="H7794" s="5">
        <f>D7794-F7794</f>
        <v>0</v>
      </c>
      <c r="I7794" s="4">
        <f>+I7793+G7794-H7794</f>
        <v>3940218.7344999928</v>
      </c>
      <c r="J7794" s="8" t="s">
        <v>4126</v>
      </c>
      <c r="K7794" s="2"/>
      <c r="L7794" s="2"/>
      <c r="M7794" s="23"/>
      <c r="N7794" s="22"/>
      <c r="O7794" s="21"/>
    </row>
    <row r="7795" spans="1:15" x14ac:dyDescent="0.2">
      <c r="A7795" s="9">
        <v>44804</v>
      </c>
      <c r="B7795" s="7"/>
      <c r="C7795" s="8" t="s">
        <v>20</v>
      </c>
      <c r="D7795" s="6">
        <v>4209.82</v>
      </c>
      <c r="E7795" s="6"/>
      <c r="F7795" s="6">
        <f>E7795*0.05</f>
        <v>0</v>
      </c>
      <c r="G7795" s="5"/>
      <c r="H7795" s="5">
        <f>D7795-F7795</f>
        <v>4209.82</v>
      </c>
      <c r="I7795" s="4">
        <f>+I7794+G7795-H7795</f>
        <v>3936008.914499993</v>
      </c>
      <c r="J7795" s="8" t="s">
        <v>4125</v>
      </c>
      <c r="K7795" s="2"/>
      <c r="L7795" s="2"/>
      <c r="M7795" s="23"/>
      <c r="N7795" s="22"/>
      <c r="O7795" s="21"/>
    </row>
    <row r="7796" spans="1:15" x14ac:dyDescent="0.2">
      <c r="A7796" s="9"/>
      <c r="B7796" s="7"/>
      <c r="C7796" s="38" t="s">
        <v>4124</v>
      </c>
      <c r="D7796" s="6"/>
      <c r="E7796" s="6"/>
      <c r="F7796" s="6">
        <f>E7796*0.05</f>
        <v>0</v>
      </c>
      <c r="G7796" s="6"/>
      <c r="H7796" s="5">
        <f>D7796-F7796</f>
        <v>0</v>
      </c>
      <c r="I7796" s="13">
        <f>+I7795+G7796-H7796</f>
        <v>3936008.914499993</v>
      </c>
      <c r="J7796" s="8"/>
      <c r="K7796" s="2"/>
      <c r="L7796" s="2"/>
      <c r="M7796" s="23"/>
      <c r="N7796" s="22"/>
      <c r="O7796" s="21"/>
    </row>
    <row r="7797" spans="1:15" x14ac:dyDescent="0.2">
      <c r="A7797" s="9">
        <v>44805</v>
      </c>
      <c r="B7797" s="7">
        <v>3580100225</v>
      </c>
      <c r="C7797" s="8" t="s">
        <v>3523</v>
      </c>
      <c r="D7797" s="6"/>
      <c r="E7797" s="6"/>
      <c r="F7797" s="6">
        <f>E7797*0.05</f>
        <v>0</v>
      </c>
      <c r="G7797" s="6">
        <v>21450</v>
      </c>
      <c r="H7797" s="5">
        <f>D7797-F7797</f>
        <v>0</v>
      </c>
      <c r="I7797" s="4">
        <f>+I7796+G7797-H7797</f>
        <v>3957458.914499993</v>
      </c>
      <c r="J7797" s="8" t="s">
        <v>4123</v>
      </c>
      <c r="K7797" s="2"/>
      <c r="L7797" s="2"/>
      <c r="M7797" s="10"/>
      <c r="N7797" s="10"/>
      <c r="O7797" s="10"/>
    </row>
    <row r="7798" spans="1:15" x14ac:dyDescent="0.2">
      <c r="A7798" s="9">
        <v>44805</v>
      </c>
      <c r="B7798" s="7">
        <v>4524000054</v>
      </c>
      <c r="C7798" s="8" t="s">
        <v>3583</v>
      </c>
      <c r="D7798" s="6"/>
      <c r="E7798" s="6"/>
      <c r="F7798" s="6">
        <f>E7798*0.05</f>
        <v>0</v>
      </c>
      <c r="G7798" s="6">
        <v>192601.91</v>
      </c>
      <c r="H7798" s="5">
        <f>D7798-F7798</f>
        <v>0</v>
      </c>
      <c r="I7798" s="4">
        <f>+I7797+G7798-H7798</f>
        <v>4150060.8244999931</v>
      </c>
      <c r="J7798" s="8" t="s">
        <v>4122</v>
      </c>
      <c r="K7798" s="2"/>
      <c r="L7798" s="2"/>
      <c r="M7798" s="10"/>
      <c r="N7798" s="10"/>
      <c r="O7798" s="10"/>
    </row>
    <row r="7799" spans="1:15" x14ac:dyDescent="0.2">
      <c r="A7799" s="9">
        <v>44806</v>
      </c>
      <c r="B7799" s="7">
        <v>3580100221</v>
      </c>
      <c r="C7799" s="8" t="s">
        <v>3523</v>
      </c>
      <c r="D7799" s="6"/>
      <c r="E7799" s="6"/>
      <c r="F7799" s="6">
        <f>E7799*0.05</f>
        <v>0</v>
      </c>
      <c r="G7799" s="6">
        <v>3600</v>
      </c>
      <c r="H7799" s="5">
        <f>D7799-F7799</f>
        <v>0</v>
      </c>
      <c r="I7799" s="4">
        <f>+I7798+G7799-H7799</f>
        <v>4153660.8244999931</v>
      </c>
      <c r="J7799" s="8" t="s">
        <v>4121</v>
      </c>
      <c r="K7799" s="2"/>
      <c r="L7799" s="2"/>
      <c r="M7799" s="10"/>
      <c r="N7799" s="10"/>
      <c r="O7799" s="10"/>
    </row>
    <row r="7800" spans="1:15" x14ac:dyDescent="0.2">
      <c r="A7800" s="9">
        <v>44809</v>
      </c>
      <c r="B7800" s="7">
        <v>3580060370</v>
      </c>
      <c r="C7800" s="8" t="s">
        <v>3523</v>
      </c>
      <c r="D7800" s="6"/>
      <c r="E7800" s="6"/>
      <c r="F7800" s="6">
        <f>E7800*0.05</f>
        <v>0</v>
      </c>
      <c r="G7800" s="6">
        <v>2350</v>
      </c>
      <c r="H7800" s="5">
        <f>D7800-F7800</f>
        <v>0</v>
      </c>
      <c r="I7800" s="4">
        <f>+I7799+G7800-H7800</f>
        <v>4156010.8244999931</v>
      </c>
      <c r="J7800" s="8" t="s">
        <v>4120</v>
      </c>
      <c r="K7800" s="2"/>
      <c r="L7800" s="2"/>
      <c r="M7800" s="10"/>
      <c r="N7800" s="10"/>
      <c r="O7800" s="10"/>
    </row>
    <row r="7801" spans="1:15" x14ac:dyDescent="0.2">
      <c r="A7801" s="9">
        <v>44809</v>
      </c>
      <c r="B7801" s="7">
        <v>3580070495</v>
      </c>
      <c r="C7801" s="8" t="s">
        <v>4118</v>
      </c>
      <c r="D7801" s="6"/>
      <c r="E7801" s="6"/>
      <c r="F7801" s="6">
        <f>E7801*0.05</f>
        <v>0</v>
      </c>
      <c r="G7801" s="6">
        <v>10000</v>
      </c>
      <c r="H7801" s="5">
        <f>D7801-F7801</f>
        <v>0</v>
      </c>
      <c r="I7801" s="4">
        <f>+I7800+G7801-H7801</f>
        <v>4166010.8244999931</v>
      </c>
      <c r="J7801" s="3" t="s">
        <v>4119</v>
      </c>
      <c r="K7801" s="2"/>
      <c r="L7801" s="2"/>
      <c r="M7801" s="10"/>
      <c r="N7801" s="10"/>
      <c r="O7801" s="10"/>
    </row>
    <row r="7802" spans="1:15" x14ac:dyDescent="0.2">
      <c r="A7802" s="9">
        <v>44809</v>
      </c>
      <c r="B7802" s="7">
        <v>3580070530</v>
      </c>
      <c r="C7802" s="8" t="s">
        <v>4118</v>
      </c>
      <c r="D7802" s="6"/>
      <c r="E7802" s="6"/>
      <c r="F7802" s="6">
        <f>E7802*0.05</f>
        <v>0</v>
      </c>
      <c r="G7802" s="6">
        <v>10000</v>
      </c>
      <c r="H7802" s="5">
        <f>D7802-F7802</f>
        <v>0</v>
      </c>
      <c r="I7802" s="4">
        <f>+I7801+G7802-H7802</f>
        <v>4176010.8244999931</v>
      </c>
      <c r="J7802" s="3" t="s">
        <v>4117</v>
      </c>
      <c r="K7802" s="2"/>
      <c r="L7802" s="2"/>
      <c r="M7802" s="10"/>
      <c r="N7802" s="10"/>
      <c r="O7802" s="10"/>
    </row>
    <row r="7803" spans="1:15" x14ac:dyDescent="0.2">
      <c r="A7803" s="9">
        <v>44810</v>
      </c>
      <c r="B7803" s="7">
        <v>3580070065</v>
      </c>
      <c r="C7803" s="8" t="s">
        <v>3523</v>
      </c>
      <c r="D7803" s="6"/>
      <c r="E7803" s="6"/>
      <c r="F7803" s="6">
        <f>E7803*0.05</f>
        <v>0</v>
      </c>
      <c r="G7803" s="6">
        <v>800</v>
      </c>
      <c r="H7803" s="5">
        <f>D7803-F7803</f>
        <v>0</v>
      </c>
      <c r="I7803" s="4">
        <f>+I7802+G7803-H7803</f>
        <v>4176810.8244999931</v>
      </c>
      <c r="J7803" s="8" t="s">
        <v>4116</v>
      </c>
      <c r="K7803" s="2"/>
      <c r="L7803" s="2"/>
      <c r="M7803" s="10"/>
      <c r="N7803" s="10"/>
      <c r="O7803" s="10"/>
    </row>
    <row r="7804" spans="1:15" x14ac:dyDescent="0.2">
      <c r="A7804" s="9">
        <v>44811</v>
      </c>
      <c r="B7804" s="7">
        <v>18861888</v>
      </c>
      <c r="C7804" s="8" t="s">
        <v>3590</v>
      </c>
      <c r="D7804" s="6">
        <v>102056.6</v>
      </c>
      <c r="E7804" s="6"/>
      <c r="F7804" s="6">
        <f>E7804*0.05</f>
        <v>0</v>
      </c>
      <c r="G7804" s="6"/>
      <c r="H7804" s="5">
        <f>D7804-F7804</f>
        <v>102056.6</v>
      </c>
      <c r="I7804" s="4">
        <f>+I7803+G7804-H7804</f>
        <v>4074754.224499993</v>
      </c>
      <c r="J7804" s="8" t="s">
        <v>4115</v>
      </c>
      <c r="K7804" s="2"/>
      <c r="L7804" s="2"/>
      <c r="M7804" s="23"/>
      <c r="N7804" s="22"/>
      <c r="O7804" s="21"/>
    </row>
    <row r="7805" spans="1:15" x14ac:dyDescent="0.2">
      <c r="A7805" s="9">
        <v>44811</v>
      </c>
      <c r="B7805" s="7">
        <v>3580020114</v>
      </c>
      <c r="C7805" s="8" t="s">
        <v>3523</v>
      </c>
      <c r="D7805" s="6"/>
      <c r="E7805" s="6"/>
      <c r="F7805" s="6">
        <f>E7805*0.05</f>
        <v>0</v>
      </c>
      <c r="G7805" s="6">
        <v>7850</v>
      </c>
      <c r="H7805" s="5">
        <f>D7805-F7805</f>
        <v>0</v>
      </c>
      <c r="I7805" s="4">
        <f>+I7804+G7805-H7805</f>
        <v>4082604.224499993</v>
      </c>
      <c r="J7805" s="8" t="s">
        <v>4114</v>
      </c>
      <c r="K7805" s="2"/>
      <c r="L7805" s="2"/>
      <c r="M7805" s="23"/>
      <c r="N7805" s="22"/>
      <c r="O7805" s="21"/>
    </row>
    <row r="7806" spans="1:15" x14ac:dyDescent="0.2">
      <c r="A7806" s="9">
        <v>44812</v>
      </c>
      <c r="B7806" s="7">
        <v>3580100192</v>
      </c>
      <c r="C7806" s="8" t="s">
        <v>3523</v>
      </c>
      <c r="D7806" s="6"/>
      <c r="E7806" s="6"/>
      <c r="F7806" s="6">
        <f>E7806*0.05</f>
        <v>0</v>
      </c>
      <c r="G7806" s="6">
        <v>5000</v>
      </c>
      <c r="H7806" s="5">
        <f>D7806-F7806</f>
        <v>0</v>
      </c>
      <c r="I7806" s="4">
        <f>+I7805+G7806-H7806</f>
        <v>4087604.224499993</v>
      </c>
      <c r="J7806" s="8" t="s">
        <v>4113</v>
      </c>
      <c r="K7806" s="2"/>
      <c r="L7806" s="2"/>
      <c r="M7806" s="23"/>
      <c r="N7806" s="22"/>
      <c r="O7806" s="21"/>
    </row>
    <row r="7807" spans="1:15" x14ac:dyDescent="0.2">
      <c r="A7807" s="9">
        <v>44812</v>
      </c>
      <c r="B7807" s="7">
        <v>18898135</v>
      </c>
      <c r="C7807" s="8" t="s">
        <v>418</v>
      </c>
      <c r="D7807" s="6">
        <v>6000</v>
      </c>
      <c r="E7807" s="6"/>
      <c r="F7807" s="6">
        <f>E7807*0.05</f>
        <v>0</v>
      </c>
      <c r="G7807" s="6"/>
      <c r="H7807" s="5">
        <f>D7807-F7807</f>
        <v>6000</v>
      </c>
      <c r="I7807" s="4">
        <f>+I7806+G7807-H7807</f>
        <v>4081604.224499993</v>
      </c>
      <c r="J7807" s="8" t="s">
        <v>3728</v>
      </c>
      <c r="K7807" s="2"/>
      <c r="L7807" s="2"/>
      <c r="M7807" s="23"/>
      <c r="N7807" s="22"/>
      <c r="O7807" s="21"/>
    </row>
    <row r="7808" spans="1:15" x14ac:dyDescent="0.2">
      <c r="A7808" s="9">
        <v>44812</v>
      </c>
      <c r="B7808" s="7">
        <v>18898170</v>
      </c>
      <c r="C7808" s="8" t="s">
        <v>3210</v>
      </c>
      <c r="D7808" s="6">
        <v>2750</v>
      </c>
      <c r="E7808" s="6"/>
      <c r="F7808" s="6">
        <f>E7808*0.05</f>
        <v>0</v>
      </c>
      <c r="G7808" s="6"/>
      <c r="H7808" s="5">
        <f>D7808-F7808</f>
        <v>2750</v>
      </c>
      <c r="I7808" s="4">
        <f>+I7807+G7808-H7808</f>
        <v>4078854.224499993</v>
      </c>
      <c r="J7808" s="8" t="s">
        <v>3820</v>
      </c>
      <c r="K7808" s="2"/>
      <c r="L7808" s="2"/>
      <c r="M7808" s="23"/>
      <c r="N7808" s="22"/>
      <c r="O7808" s="21"/>
    </row>
    <row r="7809" spans="1:15" x14ac:dyDescent="0.2">
      <c r="A7809" s="9">
        <v>44813</v>
      </c>
      <c r="B7809" s="7">
        <v>3580100364</v>
      </c>
      <c r="C7809" s="8" t="s">
        <v>3523</v>
      </c>
      <c r="D7809" s="6"/>
      <c r="E7809" s="6"/>
      <c r="F7809" s="6">
        <f>E7809*0.05</f>
        <v>0</v>
      </c>
      <c r="G7809" s="6">
        <v>800</v>
      </c>
      <c r="H7809" s="5">
        <f>D7809-F7809</f>
        <v>0</v>
      </c>
      <c r="I7809" s="4">
        <f>+I7808+G7809-H7809</f>
        <v>4079654.224499993</v>
      </c>
      <c r="J7809" s="8" t="s">
        <v>4112</v>
      </c>
      <c r="K7809" s="2"/>
      <c r="L7809" s="2"/>
      <c r="M7809" s="23"/>
      <c r="N7809" s="22"/>
      <c r="O7809" s="21"/>
    </row>
    <row r="7810" spans="1:15" x14ac:dyDescent="0.2">
      <c r="A7810" s="9">
        <v>44816</v>
      </c>
      <c r="B7810" s="7">
        <v>3580020554</v>
      </c>
      <c r="C7810" s="8" t="s">
        <v>3523</v>
      </c>
      <c r="D7810" s="6"/>
      <c r="E7810" s="6"/>
      <c r="F7810" s="6">
        <f>E7810*0.05</f>
        <v>0</v>
      </c>
      <c r="G7810" s="6">
        <v>200</v>
      </c>
      <c r="H7810" s="5">
        <f>D7810-F7810</f>
        <v>0</v>
      </c>
      <c r="I7810" s="4">
        <f>+I7809+G7810-H7810</f>
        <v>4079854.224499993</v>
      </c>
      <c r="J7810" s="8" t="s">
        <v>4111</v>
      </c>
      <c r="K7810" s="2"/>
      <c r="L7810" s="2"/>
      <c r="M7810" s="10"/>
      <c r="N7810" s="10"/>
      <c r="O7810" s="10"/>
    </row>
    <row r="7811" spans="1:15" x14ac:dyDescent="0.2">
      <c r="A7811" s="9">
        <v>44816</v>
      </c>
      <c r="B7811" s="7">
        <v>4524000012</v>
      </c>
      <c r="C7811" s="8" t="s">
        <v>3253</v>
      </c>
      <c r="D7811" s="6">
        <v>48320</v>
      </c>
      <c r="E7811" s="6"/>
      <c r="F7811" s="6">
        <f>E7811*0.05</f>
        <v>0</v>
      </c>
      <c r="G7811" s="6"/>
      <c r="H7811" s="5">
        <f>D7811-F7811</f>
        <v>48320</v>
      </c>
      <c r="I7811" s="4">
        <f>+I7810+G7811-H7811</f>
        <v>4031534.224499993</v>
      </c>
      <c r="J7811" s="8" t="s">
        <v>3820</v>
      </c>
      <c r="K7811" s="2"/>
      <c r="L7811" s="2"/>
      <c r="M7811" s="10"/>
      <c r="N7811" s="10"/>
      <c r="O7811" s="10"/>
    </row>
    <row r="7812" spans="1:15" x14ac:dyDescent="0.2">
      <c r="A7812" s="9">
        <v>44816</v>
      </c>
      <c r="B7812" s="7">
        <v>18945648</v>
      </c>
      <c r="C7812" s="8" t="s">
        <v>2447</v>
      </c>
      <c r="D7812" s="6">
        <v>123290.7</v>
      </c>
      <c r="E7812" s="6">
        <v>115718.46</v>
      </c>
      <c r="F7812" s="6">
        <v>5785.92</v>
      </c>
      <c r="G7812" s="6"/>
      <c r="H7812" s="5">
        <f>D7812-F7812</f>
        <v>117504.78</v>
      </c>
      <c r="I7812" s="4">
        <f>+I7811+G7812-H7812</f>
        <v>3914029.4444999932</v>
      </c>
      <c r="J7812" s="8" t="s">
        <v>3999</v>
      </c>
      <c r="K7812" s="2"/>
      <c r="L7812" s="2"/>
      <c r="M7812" s="10"/>
      <c r="N7812" s="10"/>
      <c r="O7812" s="10"/>
    </row>
    <row r="7813" spans="1:15" x14ac:dyDescent="0.2">
      <c r="A7813" s="9">
        <v>44816</v>
      </c>
      <c r="B7813" s="7">
        <v>18945737</v>
      </c>
      <c r="C7813" s="8" t="s">
        <v>2447</v>
      </c>
      <c r="D7813" s="6">
        <v>9980</v>
      </c>
      <c r="E7813" s="6">
        <v>8457.6200000000008</v>
      </c>
      <c r="F7813" s="6">
        <v>422.88</v>
      </c>
      <c r="G7813" s="6"/>
      <c r="H7813" s="5">
        <f>D7813-F7813</f>
        <v>9557.1200000000008</v>
      </c>
      <c r="I7813" s="4">
        <f>+I7812+G7813-H7813</f>
        <v>3904472.3244999931</v>
      </c>
      <c r="J7813" s="8" t="s">
        <v>4110</v>
      </c>
      <c r="K7813" s="2"/>
      <c r="L7813" s="2"/>
      <c r="M7813" s="10"/>
      <c r="N7813" s="10"/>
      <c r="O7813" s="10"/>
    </row>
    <row r="7814" spans="1:15" x14ac:dyDescent="0.2">
      <c r="A7814" s="9">
        <v>44817</v>
      </c>
      <c r="B7814" s="7">
        <v>3580070106</v>
      </c>
      <c r="C7814" s="8" t="s">
        <v>3523</v>
      </c>
      <c r="D7814" s="6"/>
      <c r="E7814" s="6"/>
      <c r="F7814" s="6">
        <f>E7814*0.05</f>
        <v>0</v>
      </c>
      <c r="G7814" s="6">
        <v>1150</v>
      </c>
      <c r="H7814" s="5">
        <f>D7814-F7814</f>
        <v>0</v>
      </c>
      <c r="I7814" s="4">
        <f>+I7813+G7814-H7814</f>
        <v>3905622.3244999931</v>
      </c>
      <c r="J7814" s="8" t="s">
        <v>4109</v>
      </c>
      <c r="K7814" s="2"/>
      <c r="L7814" s="2"/>
      <c r="M7814" s="10"/>
      <c r="N7814" s="10"/>
      <c r="O7814" s="10"/>
    </row>
    <row r="7815" spans="1:15" x14ac:dyDescent="0.2">
      <c r="A7815" s="9">
        <v>44818</v>
      </c>
      <c r="B7815" s="7">
        <v>3580060052</v>
      </c>
      <c r="C7815" s="8" t="s">
        <v>3523</v>
      </c>
      <c r="D7815" s="6"/>
      <c r="E7815" s="6"/>
      <c r="F7815" s="6">
        <f>E7815*0.05</f>
        <v>0</v>
      </c>
      <c r="G7815" s="6">
        <v>3200</v>
      </c>
      <c r="H7815" s="5">
        <f>D7815-F7815</f>
        <v>0</v>
      </c>
      <c r="I7815" s="4">
        <f>+I7814+G7815-H7815</f>
        <v>3908822.3244999931</v>
      </c>
      <c r="J7815" s="8" t="s">
        <v>4108</v>
      </c>
      <c r="K7815" s="2"/>
      <c r="L7815" s="2"/>
      <c r="M7815" s="10"/>
      <c r="N7815" s="10"/>
      <c r="O7815" s="10"/>
    </row>
    <row r="7816" spans="1:15" x14ac:dyDescent="0.2">
      <c r="A7816" s="9">
        <v>44818</v>
      </c>
      <c r="B7816" s="7">
        <v>18986071</v>
      </c>
      <c r="C7816" s="8" t="s">
        <v>335</v>
      </c>
      <c r="D7816" s="6">
        <v>2350</v>
      </c>
      <c r="E7816" s="6">
        <v>2350</v>
      </c>
      <c r="F7816" s="6">
        <v>117.5</v>
      </c>
      <c r="G7816" s="6"/>
      <c r="H7816" s="5">
        <f>D7816-F7816</f>
        <v>2232.5</v>
      </c>
      <c r="I7816" s="4">
        <f>+I7815+G7816-H7816</f>
        <v>3906589.8244999931</v>
      </c>
      <c r="J7816" s="8" t="s">
        <v>4059</v>
      </c>
      <c r="K7816" s="2"/>
      <c r="L7816" s="2"/>
      <c r="M7816" s="10" t="s">
        <v>4107</v>
      </c>
      <c r="N7816" s="10"/>
      <c r="O7816" s="10"/>
    </row>
    <row r="7817" spans="1:15" x14ac:dyDescent="0.2">
      <c r="A7817" s="9">
        <v>44818</v>
      </c>
      <c r="B7817" s="7">
        <v>18986205</v>
      </c>
      <c r="C7817" s="8" t="s">
        <v>213</v>
      </c>
      <c r="D7817" s="6">
        <v>6645</v>
      </c>
      <c r="E7817" s="6">
        <v>5677.12</v>
      </c>
      <c r="F7817" s="6">
        <v>283.86</v>
      </c>
      <c r="G7817" s="6"/>
      <c r="H7817" s="5">
        <f>D7817-F7817</f>
        <v>6361.14</v>
      </c>
      <c r="I7817" s="4">
        <f>+I7816+G7817-H7817</f>
        <v>3900228.684499993</v>
      </c>
      <c r="J7817" s="8" t="s">
        <v>4059</v>
      </c>
      <c r="K7817" s="2"/>
      <c r="L7817" s="2"/>
      <c r="M7817" s="10" t="s">
        <v>4106</v>
      </c>
      <c r="N7817" s="10"/>
      <c r="O7817" s="10"/>
    </row>
    <row r="7818" spans="1:15" x14ac:dyDescent="0.2">
      <c r="A7818" s="9">
        <v>44819</v>
      </c>
      <c r="B7818" s="7">
        <v>19014089</v>
      </c>
      <c r="C7818" s="8" t="s">
        <v>2540</v>
      </c>
      <c r="D7818" s="6">
        <v>48067.3</v>
      </c>
      <c r="E7818" s="6">
        <v>40735</v>
      </c>
      <c r="F7818" s="6">
        <v>2036.75</v>
      </c>
      <c r="G7818" s="6"/>
      <c r="H7818" s="5">
        <f>D7818-F7818</f>
        <v>46030.55</v>
      </c>
      <c r="I7818" s="4">
        <f>+I7817+G7818-H7818</f>
        <v>3854198.1344999932</v>
      </c>
      <c r="J7818" s="8" t="s">
        <v>4105</v>
      </c>
      <c r="K7818" s="2"/>
      <c r="L7818" s="2"/>
      <c r="M7818" s="10" t="s">
        <v>4104</v>
      </c>
      <c r="N7818" s="10"/>
      <c r="O7818" s="10"/>
    </row>
    <row r="7819" spans="1:15" x14ac:dyDescent="0.2">
      <c r="A7819" s="9">
        <v>44819</v>
      </c>
      <c r="B7819" s="7">
        <v>3580020375</v>
      </c>
      <c r="C7819" s="8" t="s">
        <v>3523</v>
      </c>
      <c r="D7819" s="6"/>
      <c r="E7819" s="6"/>
      <c r="F7819" s="6">
        <f>E7819*0.05</f>
        <v>0</v>
      </c>
      <c r="G7819" s="6">
        <v>2800</v>
      </c>
      <c r="H7819" s="5">
        <f>D7819-F7819</f>
        <v>0</v>
      </c>
      <c r="I7819" s="4">
        <f>+I7818+G7819-H7819</f>
        <v>3856998.1344999932</v>
      </c>
      <c r="J7819" s="8" t="s">
        <v>4103</v>
      </c>
      <c r="K7819" s="2"/>
      <c r="L7819" s="2"/>
      <c r="M7819" s="10"/>
      <c r="N7819" s="10"/>
      <c r="O7819" s="10"/>
    </row>
    <row r="7820" spans="1:15" x14ac:dyDescent="0.2">
      <c r="A7820" s="9">
        <v>44820</v>
      </c>
      <c r="B7820" s="7">
        <v>3580100071</v>
      </c>
      <c r="C7820" s="8" t="s">
        <v>3523</v>
      </c>
      <c r="D7820" s="6"/>
      <c r="E7820" s="6"/>
      <c r="F7820" s="6">
        <f>E7820*0.05</f>
        <v>0</v>
      </c>
      <c r="G7820" s="6">
        <v>5650</v>
      </c>
      <c r="H7820" s="5">
        <f>D7820-F7820</f>
        <v>0</v>
      </c>
      <c r="I7820" s="4">
        <f>+I7819+G7820-H7820</f>
        <v>3862648.1344999932</v>
      </c>
      <c r="J7820" s="8" t="s">
        <v>4102</v>
      </c>
      <c r="K7820" s="2"/>
      <c r="L7820" s="2"/>
      <c r="M7820" s="10"/>
      <c r="N7820" s="10"/>
      <c r="O7820" s="10"/>
    </row>
    <row r="7821" spans="1:15" x14ac:dyDescent="0.2">
      <c r="A7821" s="9">
        <v>44820</v>
      </c>
      <c r="B7821" s="7">
        <v>19044998</v>
      </c>
      <c r="C7821" s="8" t="s">
        <v>2641</v>
      </c>
      <c r="D7821" s="6">
        <v>129446</v>
      </c>
      <c r="E7821" s="6">
        <v>109700</v>
      </c>
      <c r="F7821" s="6">
        <f>E7821*0.05</f>
        <v>5485</v>
      </c>
      <c r="G7821" s="6"/>
      <c r="H7821" s="5">
        <f>D7821-F7821</f>
        <v>123961</v>
      </c>
      <c r="I7821" s="4">
        <f>+I7820+G7821-H7821</f>
        <v>3738687.1344999932</v>
      </c>
      <c r="J7821" s="8" t="s">
        <v>4101</v>
      </c>
      <c r="K7821" s="2"/>
      <c r="L7821" s="2"/>
      <c r="M7821" s="10" t="s">
        <v>4100</v>
      </c>
      <c r="N7821" s="10"/>
      <c r="O7821" s="10"/>
    </row>
    <row r="7822" spans="1:15" x14ac:dyDescent="0.2">
      <c r="A7822" s="9">
        <v>44824</v>
      </c>
      <c r="B7822" s="7">
        <v>3580070380</v>
      </c>
      <c r="C7822" s="8" t="s">
        <v>3523</v>
      </c>
      <c r="D7822" s="6"/>
      <c r="E7822" s="6"/>
      <c r="F7822" s="6">
        <f>E7822*0.05</f>
        <v>0</v>
      </c>
      <c r="G7822" s="6">
        <v>5000</v>
      </c>
      <c r="H7822" s="5">
        <f>D7822-F7822</f>
        <v>0</v>
      </c>
      <c r="I7822" s="4">
        <f>+I7821+G7822-H7822</f>
        <v>3743687.1344999932</v>
      </c>
      <c r="J7822" s="8" t="s">
        <v>4099</v>
      </c>
      <c r="K7822" s="2"/>
      <c r="L7822" s="2"/>
      <c r="M7822" s="10"/>
      <c r="N7822" s="10"/>
      <c r="O7822" s="10"/>
    </row>
    <row r="7823" spans="1:15" x14ac:dyDescent="0.2">
      <c r="A7823" s="9">
        <v>44824</v>
      </c>
      <c r="B7823" s="7">
        <v>19090914</v>
      </c>
      <c r="C7823" s="8" t="s">
        <v>418</v>
      </c>
      <c r="D7823" s="6">
        <v>6000</v>
      </c>
      <c r="E7823" s="6"/>
      <c r="F7823" s="6">
        <f>E7823*0.05</f>
        <v>0</v>
      </c>
      <c r="G7823" s="6"/>
      <c r="H7823" s="5">
        <f>D7823-F7823</f>
        <v>6000</v>
      </c>
      <c r="I7823" s="4">
        <f>+I7822+G7823-H7823</f>
        <v>3737687.1344999932</v>
      </c>
      <c r="J7823" s="8" t="s">
        <v>3728</v>
      </c>
      <c r="K7823" s="2"/>
      <c r="L7823" s="2"/>
      <c r="M7823" s="10"/>
      <c r="N7823" s="10"/>
      <c r="O7823" s="10"/>
    </row>
    <row r="7824" spans="1:15" x14ac:dyDescent="0.2">
      <c r="A7824" s="9">
        <v>44825</v>
      </c>
      <c r="B7824" s="7">
        <v>3580100137</v>
      </c>
      <c r="C7824" s="8" t="s">
        <v>3523</v>
      </c>
      <c r="D7824" s="6"/>
      <c r="E7824" s="6"/>
      <c r="F7824" s="6">
        <f>E7824*0.05</f>
        <v>0</v>
      </c>
      <c r="G7824" s="6">
        <v>5400</v>
      </c>
      <c r="H7824" s="5">
        <f>D7824-F7824</f>
        <v>0</v>
      </c>
      <c r="I7824" s="4">
        <f>+I7823+G7824-H7824</f>
        <v>3743087.1344999932</v>
      </c>
      <c r="J7824" s="8" t="s">
        <v>4098</v>
      </c>
      <c r="K7824" s="2"/>
      <c r="L7824" s="2"/>
      <c r="M7824" s="10"/>
      <c r="N7824" s="10"/>
      <c r="O7824" s="10"/>
    </row>
    <row r="7825" spans="1:15" x14ac:dyDescent="0.2">
      <c r="A7825" s="9">
        <v>44826</v>
      </c>
      <c r="B7825" s="7">
        <v>3580060082</v>
      </c>
      <c r="C7825" s="8" t="s">
        <v>3523</v>
      </c>
      <c r="D7825" s="6"/>
      <c r="E7825" s="6"/>
      <c r="F7825" s="6">
        <f>E7825*0.05</f>
        <v>0</v>
      </c>
      <c r="G7825" s="6">
        <v>8200</v>
      </c>
      <c r="H7825" s="5">
        <f>D7825-F7825</f>
        <v>0</v>
      </c>
      <c r="I7825" s="4">
        <f>+I7824+G7825-H7825</f>
        <v>3751287.1344999932</v>
      </c>
      <c r="J7825" s="8" t="s">
        <v>4097</v>
      </c>
      <c r="K7825" s="2"/>
      <c r="L7825" s="2"/>
      <c r="M7825" s="10"/>
      <c r="N7825" s="10"/>
      <c r="O7825" s="10"/>
    </row>
    <row r="7826" spans="1:15" x14ac:dyDescent="0.2">
      <c r="A7826" s="9">
        <v>44826</v>
      </c>
      <c r="B7826" s="7">
        <v>4524000137</v>
      </c>
      <c r="C7826" s="8" t="s">
        <v>2118</v>
      </c>
      <c r="D7826" s="6"/>
      <c r="E7826" s="6"/>
      <c r="F7826" s="6">
        <f>E7826*0.05</f>
        <v>0</v>
      </c>
      <c r="G7826" s="6">
        <v>30000</v>
      </c>
      <c r="H7826" s="5">
        <f>D7826-F7826</f>
        <v>0</v>
      </c>
      <c r="I7826" s="4">
        <f>+I7825+G7826-H7826</f>
        <v>3781287.1344999932</v>
      </c>
      <c r="J7826" s="8" t="s">
        <v>2779</v>
      </c>
      <c r="K7826" s="2"/>
      <c r="L7826" s="2"/>
      <c r="M7826" s="10"/>
      <c r="N7826" s="10"/>
      <c r="O7826" s="10"/>
    </row>
    <row r="7827" spans="1:15" x14ac:dyDescent="0.2">
      <c r="A7827" s="9">
        <v>44826</v>
      </c>
      <c r="B7827" s="7">
        <v>19126306</v>
      </c>
      <c r="C7827" s="8" t="s">
        <v>4096</v>
      </c>
      <c r="D7827" s="6">
        <v>123900</v>
      </c>
      <c r="E7827" s="6">
        <v>105000</v>
      </c>
      <c r="F7827" s="6">
        <f>E7827*0.05</f>
        <v>5250</v>
      </c>
      <c r="G7827" s="6"/>
      <c r="H7827" s="5">
        <f>D7827-F7827</f>
        <v>118650</v>
      </c>
      <c r="I7827" s="4">
        <f>+I7826+G7827-H7827</f>
        <v>3662637.1344999932</v>
      </c>
      <c r="J7827" s="8" t="s">
        <v>4095</v>
      </c>
      <c r="K7827" s="2"/>
      <c r="L7827" s="2"/>
      <c r="M7827" s="10"/>
      <c r="N7827" s="10"/>
      <c r="O7827" s="10"/>
    </row>
    <row r="7828" spans="1:15" x14ac:dyDescent="0.2">
      <c r="A7828" s="9">
        <v>44826</v>
      </c>
      <c r="B7828" s="7">
        <v>4524000042</v>
      </c>
      <c r="C7828" s="8" t="s">
        <v>4094</v>
      </c>
      <c r="D7828" s="6"/>
      <c r="E7828" s="6"/>
      <c r="F7828" s="6">
        <f>E7828*0.05</f>
        <v>0</v>
      </c>
      <c r="G7828" s="6">
        <v>1432</v>
      </c>
      <c r="H7828" s="5">
        <f>D7828-F7828</f>
        <v>0</v>
      </c>
      <c r="I7828" s="4">
        <f>+I7827+G7828-H7828</f>
        <v>3664069.1344999932</v>
      </c>
      <c r="J7828" s="8" t="s">
        <v>4093</v>
      </c>
      <c r="K7828" s="2"/>
      <c r="L7828" s="2"/>
      <c r="M7828" s="10"/>
      <c r="N7828" s="10"/>
      <c r="O7828" s="10"/>
    </row>
    <row r="7829" spans="1:15" x14ac:dyDescent="0.2">
      <c r="A7829" s="9">
        <v>44827</v>
      </c>
      <c r="B7829" s="7">
        <v>4524000181</v>
      </c>
      <c r="C7829" s="8" t="s">
        <v>170</v>
      </c>
      <c r="D7829" s="6"/>
      <c r="E7829" s="6"/>
      <c r="F7829" s="6">
        <f>E7829*0.05</f>
        <v>0</v>
      </c>
      <c r="G7829" s="6">
        <v>2408540.1800000002</v>
      </c>
      <c r="H7829" s="5">
        <f>D7829-F7829</f>
        <v>0</v>
      </c>
      <c r="I7829" s="4">
        <f>+I7828+G7829-H7829</f>
        <v>6072609.3144999929</v>
      </c>
      <c r="J7829" s="8" t="s">
        <v>1935</v>
      </c>
      <c r="K7829" s="2"/>
      <c r="L7829" s="2"/>
      <c r="M7829" s="10"/>
      <c r="N7829" s="10"/>
      <c r="O7829" s="10"/>
    </row>
    <row r="7830" spans="1:15" x14ac:dyDescent="0.2">
      <c r="A7830" s="9">
        <v>44827</v>
      </c>
      <c r="B7830" s="7">
        <v>3580100471</v>
      </c>
      <c r="C7830" s="8" t="s">
        <v>3523</v>
      </c>
      <c r="D7830" s="6"/>
      <c r="E7830" s="6"/>
      <c r="F7830" s="6">
        <f>E7830*0.05</f>
        <v>0</v>
      </c>
      <c r="G7830" s="6">
        <v>4700</v>
      </c>
      <c r="H7830" s="5">
        <f>D7830-F7830</f>
        <v>0</v>
      </c>
      <c r="I7830" s="4">
        <f>+I7829+G7830-H7830</f>
        <v>6077309.3144999929</v>
      </c>
      <c r="J7830" s="8" t="s">
        <v>4092</v>
      </c>
      <c r="K7830" s="2"/>
      <c r="L7830" s="2"/>
      <c r="M7830" s="23"/>
      <c r="N7830" s="22"/>
      <c r="O7830" s="21"/>
    </row>
    <row r="7831" spans="1:15" x14ac:dyDescent="0.2">
      <c r="A7831" s="9">
        <v>44827</v>
      </c>
      <c r="B7831" s="7">
        <v>19152019</v>
      </c>
      <c r="C7831" s="8" t="s">
        <v>821</v>
      </c>
      <c r="D7831" s="6">
        <v>550081.34</v>
      </c>
      <c r="E7831" s="6">
        <v>542330.34</v>
      </c>
      <c r="F7831" s="6">
        <v>27116.52</v>
      </c>
      <c r="G7831" s="6"/>
      <c r="H7831" s="5">
        <f>D7831-F7831</f>
        <v>522964.81999999995</v>
      </c>
      <c r="I7831" s="4">
        <f>+I7830+G7831-H7831</f>
        <v>5554344.4944999926</v>
      </c>
      <c r="J7831" s="8" t="s">
        <v>3962</v>
      </c>
      <c r="K7831" s="2"/>
      <c r="L7831" s="2"/>
      <c r="M7831" s="23" t="s">
        <v>4091</v>
      </c>
      <c r="N7831" s="22"/>
      <c r="O7831" s="21"/>
    </row>
    <row r="7832" spans="1:15" x14ac:dyDescent="0.2">
      <c r="A7832" s="9">
        <v>44827</v>
      </c>
      <c r="B7832" s="7">
        <v>19152069</v>
      </c>
      <c r="C7832" s="8" t="s">
        <v>1450</v>
      </c>
      <c r="D7832" s="6">
        <v>31245.5</v>
      </c>
      <c r="E7832" s="6">
        <v>24035</v>
      </c>
      <c r="F7832" s="6">
        <v>1201.75</v>
      </c>
      <c r="G7832" s="6"/>
      <c r="H7832" s="5">
        <f>D7832-F7832</f>
        <v>30043.75</v>
      </c>
      <c r="I7832" s="4">
        <f>+I7831+G7832-H7832</f>
        <v>5524300.7444999926</v>
      </c>
      <c r="J7832" s="8" t="s">
        <v>3977</v>
      </c>
      <c r="K7832" s="2"/>
      <c r="L7832" s="2"/>
      <c r="M7832" s="23"/>
      <c r="N7832" s="22"/>
      <c r="O7832" s="21"/>
    </row>
    <row r="7833" spans="1:15" x14ac:dyDescent="0.2">
      <c r="A7833" s="9">
        <v>44827</v>
      </c>
      <c r="B7833" s="7">
        <v>19152119</v>
      </c>
      <c r="C7833" s="8" t="s">
        <v>1443</v>
      </c>
      <c r="D7833" s="6">
        <v>120000</v>
      </c>
      <c r="E7833" s="6">
        <v>120000</v>
      </c>
      <c r="F7833" s="6">
        <f>E7833*0.05</f>
        <v>6000</v>
      </c>
      <c r="G7833" s="6"/>
      <c r="H7833" s="5">
        <f>D7833-F7833</f>
        <v>114000</v>
      </c>
      <c r="I7833" s="4">
        <f>+I7832+G7833-H7833</f>
        <v>5410300.7444999926</v>
      </c>
      <c r="J7833" s="8" t="s">
        <v>3630</v>
      </c>
      <c r="K7833" s="2"/>
      <c r="L7833" s="2"/>
      <c r="M7833" s="23" t="s">
        <v>4090</v>
      </c>
      <c r="N7833" s="22"/>
      <c r="O7833" s="21"/>
    </row>
    <row r="7834" spans="1:15" x14ac:dyDescent="0.2">
      <c r="A7834" s="9">
        <v>44827</v>
      </c>
      <c r="B7834" s="7">
        <v>19152233</v>
      </c>
      <c r="C7834" s="8" t="s">
        <v>3013</v>
      </c>
      <c r="D7834" s="6">
        <v>68007.600000000006</v>
      </c>
      <c r="E7834" s="6">
        <v>68007.600000000006</v>
      </c>
      <c r="F7834" s="4">
        <v>3400.38</v>
      </c>
      <c r="G7834" s="6"/>
      <c r="H7834" s="5">
        <f>D7834-F7834</f>
        <v>64607.220000000008</v>
      </c>
      <c r="I7834" s="4">
        <f>+I7833+G7834-H7834</f>
        <v>5345693.5244999928</v>
      </c>
      <c r="J7834" s="8" t="s">
        <v>1555</v>
      </c>
      <c r="K7834" s="2"/>
      <c r="L7834" s="2"/>
      <c r="M7834" s="10" t="s">
        <v>4089</v>
      </c>
      <c r="N7834" s="10"/>
      <c r="O7834" s="10"/>
    </row>
    <row r="7835" spans="1:15" x14ac:dyDescent="0.2">
      <c r="A7835" s="9">
        <v>44827</v>
      </c>
      <c r="B7835" s="7">
        <v>19152293</v>
      </c>
      <c r="C7835" s="8" t="s">
        <v>4088</v>
      </c>
      <c r="D7835" s="6">
        <v>55184.85</v>
      </c>
      <c r="E7835" s="6">
        <v>46766.81</v>
      </c>
      <c r="F7835" s="6">
        <v>2338.34</v>
      </c>
      <c r="G7835" s="6"/>
      <c r="H7835" s="5">
        <v>52486.51</v>
      </c>
      <c r="I7835" s="4">
        <f>+I7834+G7835-H7835</f>
        <v>5293207.0144999931</v>
      </c>
      <c r="J7835" s="8" t="s">
        <v>3481</v>
      </c>
      <c r="K7835" s="2"/>
      <c r="L7835" s="2"/>
      <c r="M7835" s="10" t="s">
        <v>4087</v>
      </c>
      <c r="N7835" s="10"/>
      <c r="O7835" s="10"/>
    </row>
    <row r="7836" spans="1:15" x14ac:dyDescent="0.2">
      <c r="A7836" s="9">
        <v>44827</v>
      </c>
      <c r="B7836" s="7">
        <v>19152343</v>
      </c>
      <c r="C7836" s="8" t="s">
        <v>267</v>
      </c>
      <c r="D7836" s="6">
        <v>5300</v>
      </c>
      <c r="E7836" s="6">
        <v>4491.53</v>
      </c>
      <c r="F7836" s="6">
        <v>224.58</v>
      </c>
      <c r="G7836" s="6"/>
      <c r="H7836" s="5">
        <f>D7836-F7836</f>
        <v>5075.42</v>
      </c>
      <c r="I7836" s="4">
        <f>+I7835+G7836-H7836</f>
        <v>5288131.5944999931</v>
      </c>
      <c r="J7836" s="8" t="s">
        <v>4086</v>
      </c>
      <c r="K7836" s="2"/>
      <c r="L7836" s="2"/>
      <c r="M7836" s="10" t="s">
        <v>4085</v>
      </c>
      <c r="N7836" s="10"/>
      <c r="O7836" s="10"/>
    </row>
    <row r="7837" spans="1:15" x14ac:dyDescent="0.2">
      <c r="A7837" s="9">
        <v>44827</v>
      </c>
      <c r="B7837" s="7">
        <v>19152377</v>
      </c>
      <c r="C7837" s="8" t="s">
        <v>2594</v>
      </c>
      <c r="D7837" s="6">
        <v>60719</v>
      </c>
      <c r="E7837" s="6">
        <v>60719</v>
      </c>
      <c r="F7837" s="6">
        <v>3035.95</v>
      </c>
      <c r="G7837" s="6"/>
      <c r="H7837" s="5">
        <f>D7837-F7837</f>
        <v>57683.05</v>
      </c>
      <c r="I7837" s="4">
        <f>+I7836+G7837-H7837</f>
        <v>5230448.5444999933</v>
      </c>
      <c r="J7837" s="8" t="s">
        <v>3962</v>
      </c>
      <c r="K7837" s="2"/>
      <c r="L7837" s="2"/>
      <c r="M7837" s="10" t="s">
        <v>4084</v>
      </c>
      <c r="N7837" s="10"/>
      <c r="O7837" s="10"/>
    </row>
    <row r="7838" spans="1:15" x14ac:dyDescent="0.2">
      <c r="A7838" s="9">
        <v>44827</v>
      </c>
      <c r="B7838" s="7">
        <v>19152436</v>
      </c>
      <c r="C7838" s="8" t="s">
        <v>582</v>
      </c>
      <c r="D7838" s="6">
        <v>31150</v>
      </c>
      <c r="E7838" s="6">
        <v>26398.31</v>
      </c>
      <c r="F7838" s="4">
        <v>1319.92</v>
      </c>
      <c r="G7838" s="6"/>
      <c r="H7838" s="5">
        <f>D7838-F7838</f>
        <v>29830.080000000002</v>
      </c>
      <c r="I7838" s="4">
        <f>+I7837+G7838-H7838</f>
        <v>5200618.4644999932</v>
      </c>
      <c r="J7838" s="8" t="s">
        <v>4083</v>
      </c>
      <c r="K7838" s="2"/>
      <c r="L7838" s="2"/>
      <c r="M7838" s="10" t="s">
        <v>4082</v>
      </c>
      <c r="N7838" s="10"/>
      <c r="O7838" s="10"/>
    </row>
    <row r="7839" spans="1:15" x14ac:dyDescent="0.2">
      <c r="A7839" s="9">
        <v>44827</v>
      </c>
      <c r="B7839" s="7">
        <v>19152537</v>
      </c>
      <c r="C7839" s="8" t="s">
        <v>930</v>
      </c>
      <c r="D7839" s="6">
        <v>50622</v>
      </c>
      <c r="E7839" s="6">
        <v>42900</v>
      </c>
      <c r="F7839" s="6">
        <f>E7839*0.05</f>
        <v>2145</v>
      </c>
      <c r="G7839" s="6"/>
      <c r="H7839" s="5">
        <f>D7839-F7839</f>
        <v>48477</v>
      </c>
      <c r="I7839" s="4">
        <f>+I7838+G7839-H7839</f>
        <v>5152141.4644999932</v>
      </c>
      <c r="J7839" s="8" t="s">
        <v>2563</v>
      </c>
      <c r="K7839" s="2"/>
      <c r="L7839" s="2"/>
      <c r="M7839" s="10" t="s">
        <v>4081</v>
      </c>
      <c r="N7839" s="10"/>
      <c r="O7839" s="10"/>
    </row>
    <row r="7840" spans="1:15" x14ac:dyDescent="0.2">
      <c r="A7840" s="9">
        <v>44827</v>
      </c>
      <c r="B7840" s="7">
        <v>19152580</v>
      </c>
      <c r="C7840" s="8" t="s">
        <v>105</v>
      </c>
      <c r="D7840" s="6">
        <v>207246</v>
      </c>
      <c r="E7840" s="6">
        <v>207246</v>
      </c>
      <c r="F7840" s="6">
        <v>10362.299999999999</v>
      </c>
      <c r="G7840" s="6"/>
      <c r="H7840" s="5">
        <f>D7840-F7840</f>
        <v>196883.7</v>
      </c>
      <c r="I7840" s="4">
        <f>+I7839+G7840-H7840</f>
        <v>4955257.7644999931</v>
      </c>
      <c r="J7840" s="8" t="s">
        <v>3675</v>
      </c>
      <c r="K7840" s="2"/>
      <c r="L7840" s="2"/>
      <c r="M7840" s="10"/>
      <c r="N7840" s="10"/>
      <c r="O7840" s="10"/>
    </row>
    <row r="7841" spans="1:15" x14ac:dyDescent="0.2">
      <c r="A7841" s="9">
        <v>44827</v>
      </c>
      <c r="B7841" s="7">
        <v>19152640</v>
      </c>
      <c r="C7841" s="8" t="s">
        <v>1634</v>
      </c>
      <c r="D7841" s="6">
        <v>7085</v>
      </c>
      <c r="E7841" s="6">
        <v>7085</v>
      </c>
      <c r="F7841" s="6">
        <v>354.25</v>
      </c>
      <c r="G7841" s="6"/>
      <c r="H7841" s="5">
        <f>D7841-F7841</f>
        <v>6730.75</v>
      </c>
      <c r="I7841" s="4">
        <f>+I7840+G7841-H7841</f>
        <v>4948527.0144999931</v>
      </c>
      <c r="J7841" s="8" t="s">
        <v>2192</v>
      </c>
      <c r="K7841" s="2"/>
      <c r="L7841" s="2"/>
      <c r="M7841" s="23"/>
      <c r="N7841" s="22"/>
      <c r="O7841" s="21"/>
    </row>
    <row r="7842" spans="1:15" x14ac:dyDescent="0.2">
      <c r="A7842" s="9">
        <v>44827</v>
      </c>
      <c r="B7842" s="7">
        <v>19152688</v>
      </c>
      <c r="C7842" s="8" t="s">
        <v>1032</v>
      </c>
      <c r="D7842" s="6">
        <v>130000</v>
      </c>
      <c r="E7842" s="6">
        <v>110169.49</v>
      </c>
      <c r="F7842" s="6">
        <v>5508.47</v>
      </c>
      <c r="G7842" s="6"/>
      <c r="H7842" s="5">
        <f>D7842-F7842</f>
        <v>124491.53</v>
      </c>
      <c r="I7842" s="4">
        <f>+I7841+G7842-H7842</f>
        <v>4824035.4844999928</v>
      </c>
      <c r="J7842" s="8" t="s">
        <v>4080</v>
      </c>
      <c r="K7842" s="2"/>
      <c r="L7842" s="2"/>
      <c r="M7842" s="23" t="s">
        <v>4079</v>
      </c>
      <c r="N7842" s="22"/>
      <c r="O7842" s="21"/>
    </row>
    <row r="7843" spans="1:15" x14ac:dyDescent="0.2">
      <c r="A7843" s="9">
        <v>44827</v>
      </c>
      <c r="B7843" s="7">
        <v>19152730</v>
      </c>
      <c r="C7843" s="8" t="s">
        <v>1032</v>
      </c>
      <c r="D7843" s="6">
        <v>45750</v>
      </c>
      <c r="E7843" s="6">
        <v>38771.19</v>
      </c>
      <c r="F7843" s="6">
        <v>1938.56</v>
      </c>
      <c r="G7843" s="6"/>
      <c r="H7843" s="5">
        <f>D7843-F7843</f>
        <v>43811.44</v>
      </c>
      <c r="I7843" s="4">
        <f>+I7842+G7843-H7843</f>
        <v>4780224.0444999924</v>
      </c>
      <c r="J7843" s="8" t="s">
        <v>4078</v>
      </c>
      <c r="K7843" s="2"/>
      <c r="L7843" s="2"/>
      <c r="M7843" s="23" t="s">
        <v>4077</v>
      </c>
      <c r="N7843" s="22"/>
      <c r="O7843" s="21"/>
    </row>
    <row r="7844" spans="1:15" x14ac:dyDescent="0.2">
      <c r="A7844" s="9">
        <v>44827</v>
      </c>
      <c r="B7844" s="7">
        <v>19152845</v>
      </c>
      <c r="C7844" s="8" t="s">
        <v>1145</v>
      </c>
      <c r="D7844" s="6">
        <v>61655</v>
      </c>
      <c r="E7844" s="6">
        <v>52250</v>
      </c>
      <c r="F7844" s="6">
        <v>2612.5</v>
      </c>
      <c r="G7844" s="6"/>
      <c r="H7844" s="5">
        <f>D7844-F7844</f>
        <v>59042.5</v>
      </c>
      <c r="I7844" s="4">
        <f>+I7843+G7844-H7844</f>
        <v>4721181.5444999924</v>
      </c>
      <c r="J7844" s="8" t="s">
        <v>4076</v>
      </c>
      <c r="K7844" s="2"/>
      <c r="L7844" s="2"/>
      <c r="M7844" s="23" t="s">
        <v>4075</v>
      </c>
      <c r="N7844" s="22"/>
      <c r="O7844" s="21"/>
    </row>
    <row r="7845" spans="1:15" x14ac:dyDescent="0.2">
      <c r="A7845" s="9">
        <v>44827</v>
      </c>
      <c r="B7845" s="7">
        <v>19152967</v>
      </c>
      <c r="C7845" s="8" t="s">
        <v>831</v>
      </c>
      <c r="D7845" s="6">
        <v>61992</v>
      </c>
      <c r="E7845" s="6">
        <v>61992</v>
      </c>
      <c r="F7845" s="6">
        <v>3099.6</v>
      </c>
      <c r="G7845" s="6"/>
      <c r="H7845" s="5">
        <f>D7845-F7845</f>
        <v>58892.4</v>
      </c>
      <c r="I7845" s="4">
        <f>+I7844+G7845-H7845</f>
        <v>4662289.144499992</v>
      </c>
      <c r="J7845" s="8" t="s">
        <v>101</v>
      </c>
      <c r="K7845" s="2"/>
      <c r="L7845" s="2"/>
      <c r="M7845" s="23" t="s">
        <v>4074</v>
      </c>
      <c r="N7845" s="22"/>
      <c r="O7845" s="21"/>
    </row>
    <row r="7846" spans="1:15" x14ac:dyDescent="0.2">
      <c r="A7846" s="9">
        <v>44827</v>
      </c>
      <c r="B7846" s="7">
        <v>19152997</v>
      </c>
      <c r="C7846" s="8" t="s">
        <v>2914</v>
      </c>
      <c r="D7846" s="6">
        <v>5495</v>
      </c>
      <c r="E7846" s="6">
        <v>4226.92</v>
      </c>
      <c r="F7846" s="6">
        <f>E7846*0.05</f>
        <v>211.346</v>
      </c>
      <c r="G7846" s="6"/>
      <c r="H7846" s="5">
        <f>D7846-F7846</f>
        <v>5283.6540000000005</v>
      </c>
      <c r="I7846" s="4">
        <f>+I7845+G7846-H7846</f>
        <v>4657005.4904999919</v>
      </c>
      <c r="J7846" s="8" t="s">
        <v>3952</v>
      </c>
      <c r="K7846" s="2"/>
      <c r="L7846" s="2"/>
      <c r="M7846" s="23" t="s">
        <v>4073</v>
      </c>
      <c r="N7846" s="22"/>
      <c r="O7846" s="21"/>
    </row>
    <row r="7847" spans="1:15" x14ac:dyDescent="0.2">
      <c r="A7847" s="9">
        <v>44827</v>
      </c>
      <c r="B7847" s="7">
        <v>19153028</v>
      </c>
      <c r="C7847" s="8" t="s">
        <v>74</v>
      </c>
      <c r="D7847" s="6">
        <v>149041</v>
      </c>
      <c r="E7847" s="6">
        <v>139510</v>
      </c>
      <c r="F7847" s="6">
        <f>E7847*0.05</f>
        <v>6975.5</v>
      </c>
      <c r="G7847" s="6"/>
      <c r="H7847" s="5">
        <f>D7847-F7847</f>
        <v>142065.5</v>
      </c>
      <c r="I7847" s="4">
        <f>+I7846+G7847-H7847</f>
        <v>4514939.9904999919</v>
      </c>
      <c r="J7847" s="8" t="s">
        <v>2579</v>
      </c>
      <c r="K7847" s="2"/>
      <c r="L7847" s="2"/>
      <c r="M7847" s="10" t="s">
        <v>4072</v>
      </c>
      <c r="N7847" s="10"/>
      <c r="O7847" s="10"/>
    </row>
    <row r="7848" spans="1:15" x14ac:dyDescent="0.2">
      <c r="A7848" s="9">
        <v>44827</v>
      </c>
      <c r="B7848" s="7">
        <v>19153062</v>
      </c>
      <c r="C7848" s="8" t="s">
        <v>71</v>
      </c>
      <c r="D7848" s="6">
        <v>197477.71</v>
      </c>
      <c r="E7848" s="6">
        <v>197099.76</v>
      </c>
      <c r="F7848" s="6">
        <v>9854.99</v>
      </c>
      <c r="G7848" s="6"/>
      <c r="H7848" s="5">
        <f>D7848-F7848</f>
        <v>187622.72</v>
      </c>
      <c r="I7848" s="4">
        <f>+I7847+G7848-H7848</f>
        <v>4327317.2704999922</v>
      </c>
      <c r="J7848" s="8" t="s">
        <v>4070</v>
      </c>
      <c r="K7848" s="2"/>
      <c r="L7848" s="2"/>
      <c r="M7848" s="10" t="s">
        <v>4071</v>
      </c>
      <c r="N7848" s="10"/>
      <c r="O7848" s="10"/>
    </row>
    <row r="7849" spans="1:15" x14ac:dyDescent="0.2">
      <c r="A7849" s="9">
        <v>44827</v>
      </c>
      <c r="B7849" s="7">
        <v>19153082</v>
      </c>
      <c r="C7849" s="8" t="s">
        <v>2921</v>
      </c>
      <c r="D7849" s="6">
        <v>16500</v>
      </c>
      <c r="E7849" s="6">
        <v>16500</v>
      </c>
      <c r="F7849" s="6">
        <f>E7849*0.05</f>
        <v>825</v>
      </c>
      <c r="G7849" s="6"/>
      <c r="H7849" s="5">
        <f>D7849-F7849</f>
        <v>15675</v>
      </c>
      <c r="I7849" s="4">
        <f>+I7848+G7849-H7849</f>
        <v>4311642.2704999922</v>
      </c>
      <c r="J7849" s="8" t="s">
        <v>4070</v>
      </c>
      <c r="K7849" s="2"/>
      <c r="L7849" s="2"/>
      <c r="M7849" s="10" t="s">
        <v>4069</v>
      </c>
      <c r="N7849" s="10"/>
      <c r="O7849" s="10"/>
    </row>
    <row r="7850" spans="1:15" x14ac:dyDescent="0.2">
      <c r="A7850" s="9">
        <v>44827</v>
      </c>
      <c r="B7850" s="7">
        <v>19153138</v>
      </c>
      <c r="C7850" s="8" t="s">
        <v>2731</v>
      </c>
      <c r="D7850" s="6">
        <v>2150</v>
      </c>
      <c r="E7850" s="6">
        <v>2150</v>
      </c>
      <c r="F7850" s="6">
        <v>107.5</v>
      </c>
      <c r="G7850" s="6"/>
      <c r="H7850" s="5">
        <f>D7850-F7850</f>
        <v>2042.5</v>
      </c>
      <c r="I7850" s="4">
        <f>+I7849+G7850-H7850</f>
        <v>4309599.7704999922</v>
      </c>
      <c r="J7850" s="8" t="s">
        <v>1728</v>
      </c>
      <c r="K7850" s="2"/>
      <c r="L7850" s="2"/>
      <c r="M7850" s="10" t="s">
        <v>4068</v>
      </c>
      <c r="N7850" s="10"/>
      <c r="O7850" s="10"/>
    </row>
    <row r="7851" spans="1:15" x14ac:dyDescent="0.2">
      <c r="A7851" s="9">
        <v>44827</v>
      </c>
      <c r="B7851" s="7">
        <v>19153166</v>
      </c>
      <c r="C7851" s="8" t="s">
        <v>43</v>
      </c>
      <c r="D7851" s="6">
        <v>166117.85999999999</v>
      </c>
      <c r="E7851" s="6">
        <v>145225.20000000001</v>
      </c>
      <c r="F7851" s="6">
        <f>E7851*0.05</f>
        <v>7261.2600000000011</v>
      </c>
      <c r="G7851" s="6"/>
      <c r="H7851" s="5">
        <f>D7851-F7851</f>
        <v>158856.59999999998</v>
      </c>
      <c r="I7851" s="4">
        <f>+I7850+G7851-H7851</f>
        <v>4150743.1704999921</v>
      </c>
      <c r="J7851" s="8" t="s">
        <v>4067</v>
      </c>
      <c r="K7851" s="2"/>
      <c r="L7851" s="2"/>
      <c r="M7851" s="10" t="s">
        <v>4066</v>
      </c>
      <c r="N7851" s="10"/>
      <c r="O7851" s="10"/>
    </row>
    <row r="7852" spans="1:15" x14ac:dyDescent="0.2">
      <c r="A7852" s="9">
        <v>44827</v>
      </c>
      <c r="B7852" s="7">
        <v>19153184</v>
      </c>
      <c r="C7852" s="8" t="s">
        <v>3612</v>
      </c>
      <c r="D7852" s="6">
        <v>122823.84</v>
      </c>
      <c r="E7852" s="6">
        <v>104088</v>
      </c>
      <c r="F7852" s="6">
        <v>5204.3999999999996</v>
      </c>
      <c r="G7852" s="6"/>
      <c r="H7852" s="5">
        <f>D7852-F7852</f>
        <v>117619.44</v>
      </c>
      <c r="I7852" s="4">
        <f>+I7851+G7852-H7852</f>
        <v>4033123.7304999921</v>
      </c>
      <c r="J7852" s="8" t="s">
        <v>3611</v>
      </c>
      <c r="K7852" s="2"/>
      <c r="L7852" s="2"/>
      <c r="M7852" s="10" t="s">
        <v>4065</v>
      </c>
      <c r="N7852" s="10"/>
      <c r="O7852" s="10"/>
    </row>
    <row r="7853" spans="1:15" x14ac:dyDescent="0.2">
      <c r="A7853" s="9">
        <v>44827</v>
      </c>
      <c r="B7853" s="7">
        <v>19153209</v>
      </c>
      <c r="C7853" s="8" t="s">
        <v>216</v>
      </c>
      <c r="D7853" s="6">
        <v>54700</v>
      </c>
      <c r="E7853" s="6">
        <v>54450</v>
      </c>
      <c r="F7853" s="6">
        <v>2722.5</v>
      </c>
      <c r="G7853" s="6"/>
      <c r="H7853" s="5">
        <f>D7853-F7853</f>
        <v>51977.5</v>
      </c>
      <c r="I7853" s="4">
        <f>+I7852+G7853-H7853</f>
        <v>3981146.2304999921</v>
      </c>
      <c r="J7853" s="8" t="s">
        <v>4064</v>
      </c>
      <c r="K7853" s="2"/>
      <c r="L7853" s="2"/>
      <c r="M7853" s="10" t="s">
        <v>4063</v>
      </c>
      <c r="N7853" s="10"/>
      <c r="O7853" s="10"/>
    </row>
    <row r="7854" spans="1:15" x14ac:dyDescent="0.2">
      <c r="A7854" s="9">
        <v>44830</v>
      </c>
      <c r="B7854" s="7">
        <v>3580030559</v>
      </c>
      <c r="C7854" s="8" t="s">
        <v>3523</v>
      </c>
      <c r="D7854" s="6"/>
      <c r="E7854" s="6"/>
      <c r="F7854" s="6">
        <f>E7854*0.05</f>
        <v>0</v>
      </c>
      <c r="G7854" s="6">
        <v>2000</v>
      </c>
      <c r="H7854" s="5">
        <f>D7854-F7854</f>
        <v>0</v>
      </c>
      <c r="I7854" s="4">
        <f>+I7853+G7854-H7854</f>
        <v>3983146.2304999921</v>
      </c>
      <c r="J7854" s="8" t="s">
        <v>4062</v>
      </c>
      <c r="K7854" s="2"/>
      <c r="L7854" s="2"/>
      <c r="M7854" s="10"/>
      <c r="N7854" s="10"/>
      <c r="O7854" s="10"/>
    </row>
    <row r="7855" spans="1:15" x14ac:dyDescent="0.2">
      <c r="A7855" s="9">
        <v>44830</v>
      </c>
      <c r="B7855" s="7">
        <v>19179399</v>
      </c>
      <c r="C7855" s="8" t="s">
        <v>3671</v>
      </c>
      <c r="D7855" s="6">
        <v>13600</v>
      </c>
      <c r="E7855" s="6"/>
      <c r="F7855" s="6">
        <f>E7855*0.05</f>
        <v>0</v>
      </c>
      <c r="G7855" s="6"/>
      <c r="H7855" s="5">
        <f>D7855-F7855</f>
        <v>13600</v>
      </c>
      <c r="I7855" s="4">
        <f>+I7854+G7855-H7855</f>
        <v>3969546.2304999921</v>
      </c>
      <c r="J7855" s="8" t="s">
        <v>4061</v>
      </c>
      <c r="K7855" s="2"/>
      <c r="L7855" s="2"/>
      <c r="M7855" s="10"/>
      <c r="N7855" s="10"/>
      <c r="O7855" s="10"/>
    </row>
    <row r="7856" spans="1:15" x14ac:dyDescent="0.2">
      <c r="A7856" s="9">
        <v>44830</v>
      </c>
      <c r="B7856" s="7">
        <v>19179532</v>
      </c>
      <c r="C7856" s="8" t="s">
        <v>2943</v>
      </c>
      <c r="D7856" s="6">
        <v>63720</v>
      </c>
      <c r="E7856" s="6">
        <v>54000</v>
      </c>
      <c r="F7856" s="6">
        <f>E7856*0.05</f>
        <v>2700</v>
      </c>
      <c r="G7856" s="6"/>
      <c r="H7856" s="5">
        <f>D7856-F7856</f>
        <v>61020</v>
      </c>
      <c r="I7856" s="4">
        <f>+I7855+G7856-H7856</f>
        <v>3908526.2304999921</v>
      </c>
      <c r="J7856" s="8" t="s">
        <v>4057</v>
      </c>
      <c r="K7856" s="2"/>
      <c r="L7856" s="2"/>
      <c r="M7856" s="10" t="s">
        <v>4060</v>
      </c>
      <c r="N7856" s="10"/>
      <c r="O7856" s="10"/>
    </row>
    <row r="7857" spans="1:15" x14ac:dyDescent="0.2">
      <c r="A7857" s="9">
        <v>44830</v>
      </c>
      <c r="B7857" s="7">
        <v>19179598</v>
      </c>
      <c r="C7857" s="8" t="s">
        <v>213</v>
      </c>
      <c r="D7857" s="6">
        <v>11692.45</v>
      </c>
      <c r="E7857" s="6">
        <v>9908.86</v>
      </c>
      <c r="F7857" s="6">
        <f>E7857*0.05</f>
        <v>495.44300000000004</v>
      </c>
      <c r="G7857" s="6"/>
      <c r="H7857" s="5">
        <f>D7857-F7857</f>
        <v>11197.007000000001</v>
      </c>
      <c r="I7857" s="4">
        <f>+I7856+G7857-H7857</f>
        <v>3897329.2234999919</v>
      </c>
      <c r="J7857" s="8" t="s">
        <v>4059</v>
      </c>
      <c r="K7857" s="2"/>
      <c r="L7857" s="2"/>
      <c r="M7857" s="23" t="s">
        <v>4058</v>
      </c>
      <c r="N7857" s="22"/>
      <c r="O7857" s="21"/>
    </row>
    <row r="7858" spans="1:15" x14ac:dyDescent="0.2">
      <c r="A7858" s="9">
        <v>44830</v>
      </c>
      <c r="B7858" s="7">
        <v>19179735</v>
      </c>
      <c r="C7858" s="8" t="s">
        <v>3026</v>
      </c>
      <c r="D7858" s="6">
        <v>32641.75</v>
      </c>
      <c r="E7858" s="6">
        <v>27662.5</v>
      </c>
      <c r="F7858" s="6">
        <f>E7858*0.05</f>
        <v>1383.125</v>
      </c>
      <c r="G7858" s="6"/>
      <c r="H7858" s="5">
        <f>D7858-F7858</f>
        <v>31258.625</v>
      </c>
      <c r="I7858" s="4">
        <f>+I7857+G7858-H7858</f>
        <v>3866070.5984999919</v>
      </c>
      <c r="J7858" s="8" t="s">
        <v>4057</v>
      </c>
      <c r="K7858" s="2"/>
      <c r="L7858" s="2"/>
      <c r="M7858" s="23" t="s">
        <v>4056</v>
      </c>
      <c r="N7858" s="22"/>
      <c r="O7858" s="21"/>
    </row>
    <row r="7859" spans="1:15" x14ac:dyDescent="0.2">
      <c r="A7859" s="9">
        <v>44830</v>
      </c>
      <c r="B7859" s="7">
        <v>19179818</v>
      </c>
      <c r="C7859" s="8" t="s">
        <v>447</v>
      </c>
      <c r="D7859" s="6">
        <v>26224.68</v>
      </c>
      <c r="E7859" s="6">
        <v>24176.03</v>
      </c>
      <c r="F7859" s="6">
        <f>E7859*0.05</f>
        <v>1208.8015</v>
      </c>
      <c r="G7859" s="6"/>
      <c r="H7859" s="5">
        <f>D7859-F7859</f>
        <v>25015.878499999999</v>
      </c>
      <c r="I7859" s="4">
        <f>+I7858+G7859-H7859</f>
        <v>3841054.7199999918</v>
      </c>
      <c r="J7859" s="8" t="s">
        <v>3853</v>
      </c>
      <c r="K7859" s="2"/>
      <c r="L7859" s="2"/>
      <c r="M7859" s="10" t="s">
        <v>4055</v>
      </c>
      <c r="N7859" s="10"/>
      <c r="O7859" s="10"/>
    </row>
    <row r="7860" spans="1:15" x14ac:dyDescent="0.2">
      <c r="A7860" s="9">
        <v>44830</v>
      </c>
      <c r="B7860" s="7">
        <v>19179914</v>
      </c>
      <c r="C7860" s="8" t="s">
        <v>1524</v>
      </c>
      <c r="D7860" s="6">
        <v>15010</v>
      </c>
      <c r="E7860" s="6">
        <v>12720.35</v>
      </c>
      <c r="F7860" s="6">
        <f>E7860*0.05</f>
        <v>636.01750000000004</v>
      </c>
      <c r="G7860" s="6"/>
      <c r="H7860" s="5">
        <f>D7860-F7860</f>
        <v>14373.9825</v>
      </c>
      <c r="I7860" s="4">
        <f>+I7859+G7860-H7860</f>
        <v>3826680.7374999919</v>
      </c>
      <c r="J7860" s="8" t="s">
        <v>4054</v>
      </c>
      <c r="K7860" s="2"/>
      <c r="L7860" s="2"/>
      <c r="M7860" s="10" t="s">
        <v>4053</v>
      </c>
      <c r="N7860" s="10"/>
      <c r="O7860" s="10"/>
    </row>
    <row r="7861" spans="1:15" x14ac:dyDescent="0.2">
      <c r="A7861" s="9">
        <v>44830</v>
      </c>
      <c r="B7861" s="7">
        <v>19180134</v>
      </c>
      <c r="C7861" s="8" t="s">
        <v>3694</v>
      </c>
      <c r="D7861" s="6">
        <v>39466.28</v>
      </c>
      <c r="E7861" s="6">
        <v>33446</v>
      </c>
      <c r="F7861" s="6">
        <f>E7861*0.05</f>
        <v>1672.3000000000002</v>
      </c>
      <c r="G7861" s="6"/>
      <c r="H7861" s="5">
        <f>D7861-F7861</f>
        <v>37793.979999999996</v>
      </c>
      <c r="I7861" s="4">
        <f>+I7860+G7861-H7861</f>
        <v>3788886.7574999919</v>
      </c>
      <c r="J7861" s="8" t="s">
        <v>4052</v>
      </c>
      <c r="K7861" s="2"/>
      <c r="L7861" s="2"/>
      <c r="M7861" s="10" t="s">
        <v>4051</v>
      </c>
      <c r="N7861" s="10"/>
      <c r="O7861" s="10"/>
    </row>
    <row r="7862" spans="1:15" x14ac:dyDescent="0.2">
      <c r="A7862" s="9">
        <v>44830</v>
      </c>
      <c r="B7862" s="7">
        <v>10260</v>
      </c>
      <c r="C7862" s="8" t="s">
        <v>3219</v>
      </c>
      <c r="D7862" s="6">
        <v>4950</v>
      </c>
      <c r="E7862" s="6">
        <v>4950</v>
      </c>
      <c r="F7862" s="6">
        <v>495</v>
      </c>
      <c r="G7862" s="5"/>
      <c r="H7862" s="5">
        <f>D7862-F7862</f>
        <v>4455</v>
      </c>
      <c r="I7862" s="4">
        <f>+I7861+G7862-H7862</f>
        <v>3784431.7574999919</v>
      </c>
      <c r="J7862" s="8" t="s">
        <v>4050</v>
      </c>
      <c r="K7862" s="2"/>
      <c r="L7862" s="2"/>
      <c r="M7862" s="41"/>
      <c r="N7862" s="40"/>
      <c r="O7862" s="39"/>
    </row>
    <row r="7863" spans="1:15" x14ac:dyDescent="0.2">
      <c r="A7863" s="9">
        <v>44830</v>
      </c>
      <c r="B7863" s="7">
        <v>10261</v>
      </c>
      <c r="C7863" s="8" t="s">
        <v>4049</v>
      </c>
      <c r="D7863" s="6">
        <v>10000</v>
      </c>
      <c r="E7863" s="6"/>
      <c r="F7863" s="6"/>
      <c r="G7863" s="5"/>
      <c r="H7863" s="5">
        <f>D7863-F7863</f>
        <v>10000</v>
      </c>
      <c r="I7863" s="4">
        <f>+I7862+G7863-H7863</f>
        <v>3774431.7574999919</v>
      </c>
      <c r="J7863" s="8" t="s">
        <v>4048</v>
      </c>
      <c r="K7863" s="2"/>
      <c r="L7863" s="2"/>
      <c r="M7863" s="41"/>
      <c r="N7863" s="40"/>
      <c r="O7863" s="39"/>
    </row>
    <row r="7864" spans="1:15" x14ac:dyDescent="0.2">
      <c r="A7864" s="9">
        <v>44831</v>
      </c>
      <c r="B7864" s="7">
        <v>19190867</v>
      </c>
      <c r="C7864" s="8" t="s">
        <v>4047</v>
      </c>
      <c r="D7864" s="6">
        <v>2590.0100000000002</v>
      </c>
      <c r="E7864" s="6">
        <v>2194.92</v>
      </c>
      <c r="F7864" s="6">
        <f>E7864*0.05</f>
        <v>109.74600000000001</v>
      </c>
      <c r="G7864" s="6"/>
      <c r="H7864" s="5">
        <f>D7864-F7864</f>
        <v>2480.2640000000001</v>
      </c>
      <c r="I7864" s="4">
        <f>+I7863+G7864-H7864</f>
        <v>3771951.4934999919</v>
      </c>
      <c r="J7864" s="8" t="s">
        <v>4046</v>
      </c>
      <c r="K7864" s="2"/>
      <c r="L7864" s="2"/>
      <c r="M7864" s="23"/>
      <c r="N7864" s="22"/>
      <c r="O7864" s="21"/>
    </row>
    <row r="7865" spans="1:15" x14ac:dyDescent="0.2">
      <c r="A7865" s="9">
        <v>44831</v>
      </c>
      <c r="B7865" s="7">
        <v>19196417</v>
      </c>
      <c r="C7865" s="8" t="s">
        <v>2165</v>
      </c>
      <c r="D7865" s="6">
        <v>25075</v>
      </c>
      <c r="E7865" s="6">
        <v>21250</v>
      </c>
      <c r="F7865" s="6">
        <v>1062.5</v>
      </c>
      <c r="G7865" s="6"/>
      <c r="H7865" s="5">
        <f>D7865-F7865</f>
        <v>24012.5</v>
      </c>
      <c r="I7865" s="4">
        <f>+I7864+G7865-H7865</f>
        <v>3747938.9934999919</v>
      </c>
      <c r="J7865" s="8" t="s">
        <v>4045</v>
      </c>
      <c r="K7865" s="2"/>
      <c r="L7865" s="2"/>
      <c r="M7865" s="10" t="s">
        <v>4044</v>
      </c>
      <c r="N7865" s="10"/>
      <c r="O7865" s="10"/>
    </row>
    <row r="7866" spans="1:15" x14ac:dyDescent="0.2">
      <c r="A7866" s="9">
        <v>44831</v>
      </c>
      <c r="B7866" s="7">
        <v>19196660</v>
      </c>
      <c r="C7866" s="8" t="s">
        <v>3363</v>
      </c>
      <c r="D7866" s="6">
        <v>22148</v>
      </c>
      <c r="E7866" s="6">
        <v>21500</v>
      </c>
      <c r="F7866" s="6">
        <f>E7866*0.05</f>
        <v>1075</v>
      </c>
      <c r="G7866" s="6"/>
      <c r="H7866" s="5">
        <f>D7866-F7866</f>
        <v>21073</v>
      </c>
      <c r="I7866" s="4">
        <f>+I7865+G7866-H7866</f>
        <v>3726865.9934999919</v>
      </c>
      <c r="J7866" s="8" t="s">
        <v>2579</v>
      </c>
      <c r="K7866" s="2"/>
      <c r="L7866" s="2"/>
      <c r="M7866" s="10" t="s">
        <v>4043</v>
      </c>
      <c r="N7866" s="10"/>
      <c r="O7866" s="10"/>
    </row>
    <row r="7867" spans="1:15" x14ac:dyDescent="0.2">
      <c r="A7867" s="9">
        <v>44831</v>
      </c>
      <c r="B7867" s="7">
        <v>19196862</v>
      </c>
      <c r="C7867" s="8" t="s">
        <v>1968</v>
      </c>
      <c r="D7867" s="6">
        <v>3255.57</v>
      </c>
      <c r="E7867" s="6">
        <v>2758.96</v>
      </c>
      <c r="F7867" s="6">
        <v>137.94999999999999</v>
      </c>
      <c r="G7867" s="6"/>
      <c r="H7867" s="5">
        <f>D7867-F7867</f>
        <v>3117.6200000000003</v>
      </c>
      <c r="I7867" s="4">
        <f>+I7866+G7867-H7867</f>
        <v>3723748.3734999918</v>
      </c>
      <c r="J7867" s="8" t="s">
        <v>4042</v>
      </c>
      <c r="K7867" s="2"/>
      <c r="L7867" s="2"/>
      <c r="M7867" s="10" t="s">
        <v>4041</v>
      </c>
      <c r="N7867" s="10"/>
      <c r="O7867" s="10"/>
    </row>
    <row r="7868" spans="1:15" x14ac:dyDescent="0.2">
      <c r="A7868" s="9">
        <v>44831</v>
      </c>
      <c r="B7868" s="7">
        <v>19201839</v>
      </c>
      <c r="C7868" s="8" t="s">
        <v>99</v>
      </c>
      <c r="D7868" s="6">
        <v>2996.99</v>
      </c>
      <c r="E7868" s="6"/>
      <c r="F7868" s="6">
        <f>E7868*0.05</f>
        <v>0</v>
      </c>
      <c r="G7868" s="6"/>
      <c r="H7868" s="5">
        <f>D7868-F7868</f>
        <v>2996.99</v>
      </c>
      <c r="I7868" s="4">
        <f>+I7867+G7868-H7868</f>
        <v>3720751.3834999916</v>
      </c>
      <c r="J7868" s="8" t="s">
        <v>4040</v>
      </c>
      <c r="K7868" s="2"/>
      <c r="L7868" s="2"/>
      <c r="M7868" s="10"/>
      <c r="N7868" s="10"/>
      <c r="O7868" s="10"/>
    </row>
    <row r="7869" spans="1:15" x14ac:dyDescent="0.2">
      <c r="A7869" s="9">
        <v>44832</v>
      </c>
      <c r="B7869" s="7">
        <v>19218624</v>
      </c>
      <c r="C7869" s="8" t="s">
        <v>2901</v>
      </c>
      <c r="D7869" s="6">
        <v>54000</v>
      </c>
      <c r="E7869" s="6">
        <v>54000</v>
      </c>
      <c r="F7869" s="6">
        <f>E7869*0.05</f>
        <v>2700</v>
      </c>
      <c r="G7869" s="6"/>
      <c r="H7869" s="5">
        <f>D7869-F7869</f>
        <v>51300</v>
      </c>
      <c r="I7869" s="4">
        <f>+I7868+G7869-H7869</f>
        <v>3669451.3834999916</v>
      </c>
      <c r="J7869" s="8" t="s">
        <v>3964</v>
      </c>
      <c r="K7869" s="2"/>
      <c r="L7869" s="2"/>
      <c r="M7869" s="10" t="s">
        <v>4039</v>
      </c>
      <c r="N7869" s="10"/>
      <c r="O7869" s="10"/>
    </row>
    <row r="7870" spans="1:15" x14ac:dyDescent="0.2">
      <c r="A7870" s="9">
        <v>44832</v>
      </c>
      <c r="B7870" s="7">
        <v>2000160605</v>
      </c>
      <c r="C7870" s="8" t="s">
        <v>3523</v>
      </c>
      <c r="D7870" s="6"/>
      <c r="E7870" s="6"/>
      <c r="F7870" s="6"/>
      <c r="G7870" s="6">
        <v>4950</v>
      </c>
      <c r="H7870" s="5"/>
      <c r="I7870" s="4">
        <f>+I7869+G7870-H7870</f>
        <v>3674401.3834999916</v>
      </c>
      <c r="J7870" s="8" t="s">
        <v>4038</v>
      </c>
      <c r="K7870" s="2"/>
      <c r="L7870" s="2"/>
      <c r="M7870" s="19"/>
      <c r="N7870" s="19"/>
      <c r="O7870" s="19"/>
    </row>
    <row r="7871" spans="1:15" x14ac:dyDescent="0.2">
      <c r="A7871" s="9">
        <v>44833</v>
      </c>
      <c r="B7871" s="7">
        <v>19237919</v>
      </c>
      <c r="C7871" s="8" t="s">
        <v>1069</v>
      </c>
      <c r="D7871" s="6">
        <v>33566.11</v>
      </c>
      <c r="E7871" s="6">
        <v>26223.53</v>
      </c>
      <c r="F7871" s="6">
        <v>1311.18</v>
      </c>
      <c r="G7871" s="6"/>
      <c r="H7871" s="5">
        <f>D7871-F7871</f>
        <v>32254.93</v>
      </c>
      <c r="I7871" s="4">
        <f>+I7870+G7871-H7871</f>
        <v>3642146.4534999914</v>
      </c>
      <c r="J7871" s="8" t="s">
        <v>4037</v>
      </c>
      <c r="K7871" s="2"/>
      <c r="L7871" s="2"/>
      <c r="M7871" s="10" t="s">
        <v>1855</v>
      </c>
      <c r="N7871" s="10"/>
      <c r="O7871" s="10"/>
    </row>
    <row r="7872" spans="1:15" x14ac:dyDescent="0.2">
      <c r="A7872" s="9">
        <v>44833</v>
      </c>
      <c r="B7872" s="7">
        <v>19244789</v>
      </c>
      <c r="C7872" s="8" t="s">
        <v>4036</v>
      </c>
      <c r="D7872" s="6">
        <v>3465</v>
      </c>
      <c r="E7872" s="6">
        <v>2936.44</v>
      </c>
      <c r="F7872" s="6">
        <v>146.82</v>
      </c>
      <c r="G7872" s="6"/>
      <c r="H7872" s="5">
        <f>D7872-F7872</f>
        <v>3318.18</v>
      </c>
      <c r="I7872" s="4">
        <f>+I7871+G7872-H7872</f>
        <v>3638828.2734999913</v>
      </c>
      <c r="J7872" s="8" t="s">
        <v>4035</v>
      </c>
      <c r="K7872" s="2"/>
      <c r="L7872" s="2"/>
      <c r="M7872" s="10" t="s">
        <v>4034</v>
      </c>
      <c r="N7872" s="10"/>
      <c r="O7872" s="10"/>
    </row>
    <row r="7873" spans="1:15" x14ac:dyDescent="0.2">
      <c r="A7873" s="9">
        <v>44834</v>
      </c>
      <c r="B7873" s="7">
        <v>19256122</v>
      </c>
      <c r="C7873" s="8" t="s">
        <v>120</v>
      </c>
      <c r="D7873" s="6">
        <v>360</v>
      </c>
      <c r="E7873" s="6">
        <v>0</v>
      </c>
      <c r="F7873" s="6"/>
      <c r="G7873" s="6"/>
      <c r="H7873" s="5">
        <f>D7873-F7873</f>
        <v>360</v>
      </c>
      <c r="I7873" s="4">
        <f>+I7872+G7873-H7873</f>
        <v>3638468.2734999913</v>
      </c>
      <c r="J7873" s="8" t="s">
        <v>4033</v>
      </c>
      <c r="K7873" s="2"/>
      <c r="L7873" s="2"/>
      <c r="M7873" s="23"/>
      <c r="N7873" s="22"/>
      <c r="O7873" s="21"/>
    </row>
    <row r="7874" spans="1:15" x14ac:dyDescent="0.2">
      <c r="A7874" s="9">
        <v>44834</v>
      </c>
      <c r="B7874" s="7">
        <v>19256254</v>
      </c>
      <c r="C7874" s="8" t="s">
        <v>2901</v>
      </c>
      <c r="D7874" s="6">
        <v>2700</v>
      </c>
      <c r="E7874" s="6">
        <v>0</v>
      </c>
      <c r="F7874" s="6">
        <f>E7874*0.05</f>
        <v>0</v>
      </c>
      <c r="G7874" s="6"/>
      <c r="H7874" s="5">
        <f>D7874-F7874</f>
        <v>2700</v>
      </c>
      <c r="I7874" s="4">
        <f>+I7873+G7874-H7874</f>
        <v>3635768.2734999913</v>
      </c>
      <c r="J7874" s="8" t="s">
        <v>4032</v>
      </c>
      <c r="K7874" s="2"/>
      <c r="L7874" s="2"/>
      <c r="M7874" s="23"/>
      <c r="N7874" s="22"/>
      <c r="O7874" s="21"/>
    </row>
    <row r="7875" spans="1:15" x14ac:dyDescent="0.2">
      <c r="A7875" s="9">
        <v>44834</v>
      </c>
      <c r="B7875" s="7">
        <v>3580070712</v>
      </c>
      <c r="C7875" s="8" t="s">
        <v>3523</v>
      </c>
      <c r="D7875" s="6"/>
      <c r="E7875" s="6"/>
      <c r="F7875" s="6"/>
      <c r="G7875" s="6">
        <v>16500</v>
      </c>
      <c r="H7875" s="5"/>
      <c r="I7875" s="4">
        <f>+I7874+G7875-H7875</f>
        <v>3652268.2734999913</v>
      </c>
      <c r="J7875" s="8" t="s">
        <v>4031</v>
      </c>
      <c r="K7875" s="2"/>
      <c r="L7875" s="2"/>
      <c r="M7875" s="41"/>
      <c r="N7875" s="40"/>
      <c r="O7875" s="39"/>
    </row>
    <row r="7876" spans="1:15" x14ac:dyDescent="0.2">
      <c r="A7876" s="9">
        <v>44834</v>
      </c>
      <c r="B7876" s="7">
        <v>4524000009</v>
      </c>
      <c r="C7876" s="8" t="s">
        <v>4030</v>
      </c>
      <c r="D7876" s="6">
        <v>100000</v>
      </c>
      <c r="E7876" s="6"/>
      <c r="F7876" s="6">
        <f>E7876*0.05</f>
        <v>0</v>
      </c>
      <c r="G7876" s="6"/>
      <c r="H7876" s="5">
        <f>D7876-F7876</f>
        <v>100000</v>
      </c>
      <c r="I7876" s="4">
        <f>+I7875+G7876-H7876</f>
        <v>3552268.2734999913</v>
      </c>
      <c r="J7876" s="8" t="s">
        <v>4029</v>
      </c>
      <c r="K7876" s="2"/>
      <c r="L7876" s="2"/>
      <c r="M7876" s="23"/>
      <c r="N7876" s="22"/>
      <c r="O7876" s="21"/>
    </row>
    <row r="7877" spans="1:15" x14ac:dyDescent="0.2">
      <c r="A7877" s="9">
        <v>44834</v>
      </c>
      <c r="B7877" s="7">
        <v>10262</v>
      </c>
      <c r="C7877" s="8" t="s">
        <v>4028</v>
      </c>
      <c r="D7877" s="6">
        <v>3191.58</v>
      </c>
      <c r="E7877" s="6"/>
      <c r="F7877" s="6">
        <f>E7877*0.05</f>
        <v>0</v>
      </c>
      <c r="G7877" s="6"/>
      <c r="H7877" s="5">
        <f>D7877-F7877</f>
        <v>3191.58</v>
      </c>
      <c r="I7877" s="4">
        <f>+I7876+G7877-H7877</f>
        <v>3549076.6934999912</v>
      </c>
      <c r="J7877" s="8" t="s">
        <v>4009</v>
      </c>
      <c r="K7877" s="2"/>
      <c r="L7877" s="2"/>
      <c r="M7877" s="23"/>
      <c r="N7877" s="22"/>
      <c r="O7877" s="21"/>
    </row>
    <row r="7878" spans="1:15" x14ac:dyDescent="0.2">
      <c r="A7878" s="9">
        <v>44834</v>
      </c>
      <c r="B7878" s="7">
        <v>10263</v>
      </c>
      <c r="C7878" s="8" t="s">
        <v>4027</v>
      </c>
      <c r="D7878" s="6">
        <v>2362.14</v>
      </c>
      <c r="E7878" s="6"/>
      <c r="F7878" s="6">
        <f>E7878*0.05</f>
        <v>0</v>
      </c>
      <c r="G7878" s="6"/>
      <c r="H7878" s="5">
        <f>D7878-F7878</f>
        <v>2362.14</v>
      </c>
      <c r="I7878" s="4">
        <f>+I7877+G7878-H7878</f>
        <v>3546714.5534999911</v>
      </c>
      <c r="J7878" s="8" t="s">
        <v>4009</v>
      </c>
      <c r="K7878" s="2"/>
      <c r="L7878" s="2"/>
      <c r="M7878" s="10"/>
      <c r="N7878" s="10"/>
      <c r="O7878" s="10"/>
    </row>
    <row r="7879" spans="1:15" x14ac:dyDescent="0.2">
      <c r="A7879" s="9">
        <v>44834</v>
      </c>
      <c r="B7879" s="7">
        <v>10264</v>
      </c>
      <c r="C7879" s="8" t="s">
        <v>4026</v>
      </c>
      <c r="D7879" s="6">
        <v>1375.16</v>
      </c>
      <c r="E7879" s="6"/>
      <c r="F7879" s="6">
        <f>E7879*0.05</f>
        <v>0</v>
      </c>
      <c r="G7879" s="6"/>
      <c r="H7879" s="5">
        <f>D7879-F7879</f>
        <v>1375.16</v>
      </c>
      <c r="I7879" s="4">
        <f>+I7878+G7879-H7879</f>
        <v>3545339.3934999909</v>
      </c>
      <c r="J7879" s="8" t="s">
        <v>4009</v>
      </c>
      <c r="K7879" s="2"/>
      <c r="L7879" s="2"/>
      <c r="M7879" s="10"/>
      <c r="N7879" s="10"/>
      <c r="O7879" s="10"/>
    </row>
    <row r="7880" spans="1:15" x14ac:dyDescent="0.2">
      <c r="A7880" s="9">
        <v>44834</v>
      </c>
      <c r="B7880" s="7">
        <v>10265</v>
      </c>
      <c r="C7880" s="8" t="s">
        <v>4025</v>
      </c>
      <c r="D7880" s="6">
        <v>2834.67</v>
      </c>
      <c r="E7880" s="6"/>
      <c r="F7880" s="6">
        <f>E7880*0.05</f>
        <v>0</v>
      </c>
      <c r="G7880" s="6"/>
      <c r="H7880" s="5">
        <f>D7880-F7880</f>
        <v>2834.67</v>
      </c>
      <c r="I7880" s="4">
        <f>+I7879+G7880-H7880</f>
        <v>3542504.723499991</v>
      </c>
      <c r="J7880" s="8" t="s">
        <v>4009</v>
      </c>
      <c r="K7880" s="2"/>
      <c r="L7880" s="2"/>
      <c r="M7880" s="10"/>
      <c r="N7880" s="10"/>
      <c r="O7880" s="10"/>
    </row>
    <row r="7881" spans="1:15" x14ac:dyDescent="0.2">
      <c r="A7881" s="9">
        <v>44834</v>
      </c>
      <c r="B7881" s="7">
        <v>10266</v>
      </c>
      <c r="C7881" s="8" t="s">
        <v>4024</v>
      </c>
      <c r="D7881" s="6">
        <v>1542.36</v>
      </c>
      <c r="E7881" s="6"/>
      <c r="F7881" s="6">
        <f>E7881*0.05</f>
        <v>0</v>
      </c>
      <c r="G7881" s="6"/>
      <c r="H7881" s="5">
        <f>D7881-F7881</f>
        <v>1542.36</v>
      </c>
      <c r="I7881" s="4">
        <f>+I7880+G7881-H7881</f>
        <v>3540962.3634999911</v>
      </c>
      <c r="J7881" s="8" t="s">
        <v>4009</v>
      </c>
      <c r="K7881" s="2"/>
      <c r="L7881" s="2"/>
      <c r="M7881" s="10"/>
      <c r="N7881" s="10"/>
      <c r="O7881" s="10"/>
    </row>
    <row r="7882" spans="1:15" x14ac:dyDescent="0.2">
      <c r="A7882" s="9">
        <v>44834</v>
      </c>
      <c r="B7882" s="7">
        <v>10267</v>
      </c>
      <c r="C7882" s="8" t="s">
        <v>4023</v>
      </c>
      <c r="D7882" s="6">
        <v>10330.83</v>
      </c>
      <c r="E7882" s="6"/>
      <c r="F7882" s="6">
        <f>E7882*0.05</f>
        <v>0</v>
      </c>
      <c r="G7882" s="6"/>
      <c r="H7882" s="5">
        <f>D7882-F7882</f>
        <v>10330.83</v>
      </c>
      <c r="I7882" s="4">
        <f>+I7881+G7882-H7882</f>
        <v>3530631.5334999911</v>
      </c>
      <c r="J7882" s="8" t="s">
        <v>4009</v>
      </c>
      <c r="K7882" s="2"/>
      <c r="L7882" s="2"/>
      <c r="M7882" s="10"/>
      <c r="N7882" s="10"/>
      <c r="O7882" s="10"/>
    </row>
    <row r="7883" spans="1:15" x14ac:dyDescent="0.2">
      <c r="A7883" s="9">
        <v>44834</v>
      </c>
      <c r="B7883" s="7">
        <v>10268</v>
      </c>
      <c r="C7883" s="8" t="s">
        <v>4022</v>
      </c>
      <c r="D7883" s="6">
        <v>9536.39</v>
      </c>
      <c r="E7883" s="6"/>
      <c r="F7883" s="6">
        <f>E7883*0.05</f>
        <v>0</v>
      </c>
      <c r="G7883" s="6"/>
      <c r="H7883" s="5">
        <f>D7883-F7883</f>
        <v>9536.39</v>
      </c>
      <c r="I7883" s="4">
        <f>+I7882+G7883-H7883</f>
        <v>3521095.1434999909</v>
      </c>
      <c r="J7883" s="8" t="s">
        <v>4009</v>
      </c>
      <c r="K7883" s="2"/>
      <c r="L7883" s="2"/>
      <c r="M7883" s="10"/>
      <c r="N7883" s="10"/>
      <c r="O7883" s="10"/>
    </row>
    <row r="7884" spans="1:15" x14ac:dyDescent="0.2">
      <c r="A7884" s="9">
        <v>44834</v>
      </c>
      <c r="B7884" s="7">
        <v>10269</v>
      </c>
      <c r="C7884" s="8" t="s">
        <v>4021</v>
      </c>
      <c r="D7884" s="6">
        <v>2351.58</v>
      </c>
      <c r="E7884" s="6"/>
      <c r="F7884" s="6">
        <f>E7884*0.05</f>
        <v>0</v>
      </c>
      <c r="G7884" s="6"/>
      <c r="H7884" s="5">
        <f>D7884-F7884</f>
        <v>2351.58</v>
      </c>
      <c r="I7884" s="4">
        <f>+I7883+G7884-H7884</f>
        <v>3518743.5634999909</v>
      </c>
      <c r="J7884" s="8" t="s">
        <v>4009</v>
      </c>
      <c r="K7884" s="2"/>
      <c r="L7884" s="2"/>
      <c r="M7884" s="10"/>
      <c r="N7884" s="10"/>
      <c r="O7884" s="10"/>
    </row>
    <row r="7885" spans="1:15" x14ac:dyDescent="0.2">
      <c r="A7885" s="9">
        <v>44834</v>
      </c>
      <c r="B7885" s="7">
        <v>10270</v>
      </c>
      <c r="C7885" s="8" t="s">
        <v>4020</v>
      </c>
      <c r="D7885" s="6">
        <v>4173.57</v>
      </c>
      <c r="E7885" s="6"/>
      <c r="F7885" s="6">
        <f>E7885*0.05</f>
        <v>0</v>
      </c>
      <c r="G7885" s="6"/>
      <c r="H7885" s="5">
        <f>D7885-F7885</f>
        <v>4173.57</v>
      </c>
      <c r="I7885" s="4">
        <f>+I7884+G7885-H7885</f>
        <v>3514569.993499991</v>
      </c>
      <c r="J7885" s="8" t="s">
        <v>4009</v>
      </c>
      <c r="K7885" s="2"/>
      <c r="L7885" s="2"/>
      <c r="M7885" s="23"/>
      <c r="N7885" s="22"/>
      <c r="O7885" s="21"/>
    </row>
    <row r="7886" spans="1:15" x14ac:dyDescent="0.2">
      <c r="A7886" s="9">
        <v>44834</v>
      </c>
      <c r="B7886" s="7">
        <v>10271</v>
      </c>
      <c r="C7886" s="8" t="s">
        <v>4019</v>
      </c>
      <c r="D7886" s="6">
        <v>8941.06</v>
      </c>
      <c r="E7886" s="6"/>
      <c r="F7886" s="6">
        <f>E7886*0.05</f>
        <v>0</v>
      </c>
      <c r="G7886" s="6"/>
      <c r="H7886" s="5">
        <f>D7886-F7886</f>
        <v>8941.06</v>
      </c>
      <c r="I7886" s="4">
        <f>+I7885+G7886-H7886</f>
        <v>3505628.933499991</v>
      </c>
      <c r="J7886" s="8" t="s">
        <v>4009</v>
      </c>
      <c r="K7886" s="2"/>
      <c r="L7886" s="2"/>
      <c r="M7886" s="23"/>
      <c r="N7886" s="22"/>
      <c r="O7886" s="21"/>
    </row>
    <row r="7887" spans="1:15" x14ac:dyDescent="0.2">
      <c r="A7887" s="9">
        <v>44834</v>
      </c>
      <c r="B7887" s="7">
        <v>10272</v>
      </c>
      <c r="C7887" s="8" t="s">
        <v>4018</v>
      </c>
      <c r="D7887" s="6">
        <v>2572.1799999999998</v>
      </c>
      <c r="E7887" s="6"/>
      <c r="F7887" s="6">
        <f>E7887*0.05</f>
        <v>0</v>
      </c>
      <c r="G7887" s="6"/>
      <c r="H7887" s="5">
        <f>D7887-F7887</f>
        <v>2572.1799999999998</v>
      </c>
      <c r="I7887" s="4">
        <f>+I7886+G7887-H7887</f>
        <v>3503056.7534999908</v>
      </c>
      <c r="J7887" s="8" t="s">
        <v>4009</v>
      </c>
      <c r="K7887" s="2"/>
      <c r="L7887" s="2"/>
      <c r="M7887" s="23"/>
      <c r="N7887" s="22"/>
      <c r="O7887" s="21"/>
    </row>
    <row r="7888" spans="1:15" x14ac:dyDescent="0.2">
      <c r="A7888" s="9">
        <v>44834</v>
      </c>
      <c r="B7888" s="7">
        <v>10273</v>
      </c>
      <c r="C7888" s="8" t="s">
        <v>4017</v>
      </c>
      <c r="D7888" s="6">
        <v>1423.61</v>
      </c>
      <c r="E7888" s="6"/>
      <c r="F7888" s="6">
        <f>E7888*0.05</f>
        <v>0</v>
      </c>
      <c r="G7888" s="6"/>
      <c r="H7888" s="5">
        <f>D7888-F7888</f>
        <v>1423.61</v>
      </c>
      <c r="I7888" s="4">
        <f>+I7887+G7888-H7888</f>
        <v>3501633.1434999909</v>
      </c>
      <c r="J7888" s="8" t="s">
        <v>4009</v>
      </c>
      <c r="K7888" s="2"/>
      <c r="L7888" s="2"/>
      <c r="M7888" s="23"/>
      <c r="N7888" s="22"/>
      <c r="O7888" s="21"/>
    </row>
    <row r="7889" spans="1:15" x14ac:dyDescent="0.2">
      <c r="A7889" s="9">
        <v>44834</v>
      </c>
      <c r="B7889" s="7">
        <v>10274</v>
      </c>
      <c r="C7889" s="8" t="s">
        <v>4016</v>
      </c>
      <c r="D7889" s="6">
        <v>8827.69</v>
      </c>
      <c r="E7889" s="6"/>
      <c r="F7889" s="6">
        <f>E7889*0.05</f>
        <v>0</v>
      </c>
      <c r="G7889" s="6"/>
      <c r="H7889" s="5">
        <f>D7889-F7889</f>
        <v>8827.69</v>
      </c>
      <c r="I7889" s="4">
        <f>+I7888+G7889-H7889</f>
        <v>3492805.453499991</v>
      </c>
      <c r="J7889" s="8" t="s">
        <v>4009</v>
      </c>
      <c r="K7889" s="2"/>
      <c r="L7889" s="2"/>
      <c r="M7889" s="23"/>
      <c r="N7889" s="22"/>
      <c r="O7889" s="21"/>
    </row>
    <row r="7890" spans="1:15" x14ac:dyDescent="0.2">
      <c r="A7890" s="9">
        <v>44834</v>
      </c>
      <c r="B7890" s="7">
        <v>10275</v>
      </c>
      <c r="C7890" s="8" t="s">
        <v>4015</v>
      </c>
      <c r="D7890" s="6">
        <v>6742.75</v>
      </c>
      <c r="E7890" s="6"/>
      <c r="F7890" s="6">
        <f>E7890*0.05</f>
        <v>0</v>
      </c>
      <c r="G7890" s="6"/>
      <c r="H7890" s="5">
        <f>D7890-F7890</f>
        <v>6742.75</v>
      </c>
      <c r="I7890" s="4">
        <f>+I7889+G7890-H7890</f>
        <v>3486062.703499991</v>
      </c>
      <c r="J7890" s="8" t="s">
        <v>4009</v>
      </c>
      <c r="K7890" s="2"/>
      <c r="L7890" s="2"/>
      <c r="M7890" s="23"/>
      <c r="N7890" s="22"/>
      <c r="O7890" s="21"/>
    </row>
    <row r="7891" spans="1:15" x14ac:dyDescent="0.2">
      <c r="A7891" s="9"/>
      <c r="B7891" s="7"/>
      <c r="C7891" s="8" t="s">
        <v>20</v>
      </c>
      <c r="D7891" s="6">
        <v>5155.75</v>
      </c>
      <c r="E7891" s="6"/>
      <c r="F7891" s="6">
        <f>E7891*0.05</f>
        <v>0</v>
      </c>
      <c r="G7891" s="6"/>
      <c r="H7891" s="5">
        <f>D7891-F7891</f>
        <v>5155.75</v>
      </c>
      <c r="I7891" s="4">
        <f>+I7890+G7891-H7891</f>
        <v>3480906.953499991</v>
      </c>
      <c r="J7891" s="8" t="s">
        <v>19</v>
      </c>
      <c r="K7891" s="2"/>
      <c r="L7891" s="2"/>
      <c r="M7891" s="10"/>
      <c r="N7891" s="10"/>
      <c r="O7891" s="10"/>
    </row>
    <row r="7892" spans="1:15" x14ac:dyDescent="0.2">
      <c r="A7892" s="9"/>
      <c r="B7892" s="7"/>
      <c r="C7892" s="38" t="s">
        <v>4014</v>
      </c>
      <c r="D7892" s="6"/>
      <c r="E7892" s="6"/>
      <c r="F7892" s="6">
        <f>E7892*0.05</f>
        <v>0</v>
      </c>
      <c r="G7892" s="6"/>
      <c r="H7892" s="5">
        <f>D7892-F7892</f>
        <v>0</v>
      </c>
      <c r="I7892" s="13">
        <f>+I7891+G7892-H7892</f>
        <v>3480906.953499991</v>
      </c>
      <c r="J7892" s="8"/>
      <c r="K7892" s="2"/>
      <c r="L7892" s="2"/>
      <c r="M7892" s="10"/>
      <c r="N7892" s="10"/>
      <c r="O7892" s="10"/>
    </row>
    <row r="7893" spans="1:15" x14ac:dyDescent="0.2">
      <c r="A7893" s="9">
        <v>44835</v>
      </c>
      <c r="B7893" s="7">
        <v>10276</v>
      </c>
      <c r="C7893" s="8" t="s">
        <v>729</v>
      </c>
      <c r="D7893" s="6">
        <v>0</v>
      </c>
      <c r="E7893" s="6"/>
      <c r="F7893" s="6">
        <f>E7893*0.05</f>
        <v>0</v>
      </c>
      <c r="G7893" s="6"/>
      <c r="H7893" s="5">
        <f>D7893-F7893</f>
        <v>0</v>
      </c>
      <c r="I7893" s="4">
        <f>+I7892+G7893-H7893</f>
        <v>3480906.953499991</v>
      </c>
      <c r="J7893" s="8" t="s">
        <v>729</v>
      </c>
      <c r="K7893" s="2"/>
      <c r="L7893" s="2"/>
      <c r="M7893" s="10"/>
      <c r="N7893" s="10"/>
      <c r="O7893" s="10"/>
    </row>
    <row r="7894" spans="1:15" x14ac:dyDescent="0.2">
      <c r="A7894" s="9">
        <v>44835</v>
      </c>
      <c r="B7894" s="7">
        <v>10277</v>
      </c>
      <c r="C7894" s="8" t="s">
        <v>4013</v>
      </c>
      <c r="D7894" s="6">
        <v>5669.35</v>
      </c>
      <c r="E7894" s="6"/>
      <c r="F7894" s="6">
        <f>E7894*0.05</f>
        <v>0</v>
      </c>
      <c r="G7894" s="6"/>
      <c r="H7894" s="5">
        <f>D7894-F7894</f>
        <v>5669.35</v>
      </c>
      <c r="I7894" s="4">
        <f>+I7893+G7894-H7894</f>
        <v>3475237.6034999909</v>
      </c>
      <c r="J7894" s="8" t="s">
        <v>4009</v>
      </c>
      <c r="K7894" s="2"/>
      <c r="L7894" s="2"/>
      <c r="M7894" s="10"/>
      <c r="N7894" s="10"/>
      <c r="O7894" s="10"/>
    </row>
    <row r="7895" spans="1:15" x14ac:dyDescent="0.2">
      <c r="A7895" s="9">
        <v>44835</v>
      </c>
      <c r="B7895" s="7">
        <v>10278</v>
      </c>
      <c r="C7895" s="8" t="s">
        <v>4012</v>
      </c>
      <c r="D7895" s="6">
        <v>1482.97</v>
      </c>
      <c r="E7895" s="6"/>
      <c r="F7895" s="6">
        <f>E7895*0.05</f>
        <v>0</v>
      </c>
      <c r="G7895" s="6"/>
      <c r="H7895" s="5">
        <f>D7895-F7895</f>
        <v>1482.97</v>
      </c>
      <c r="I7895" s="4">
        <f>+I7894+G7895-H7895</f>
        <v>3473754.6334999907</v>
      </c>
      <c r="J7895" s="8" t="s">
        <v>4009</v>
      </c>
      <c r="K7895" s="2"/>
      <c r="L7895" s="2"/>
      <c r="M7895" s="10"/>
      <c r="N7895" s="10"/>
      <c r="O7895" s="10"/>
    </row>
    <row r="7896" spans="1:15" x14ac:dyDescent="0.2">
      <c r="A7896" s="9">
        <v>44835</v>
      </c>
      <c r="B7896" s="7">
        <v>10279</v>
      </c>
      <c r="C7896" s="8" t="s">
        <v>4011</v>
      </c>
      <c r="D7896" s="6">
        <v>5558.08</v>
      </c>
      <c r="E7896" s="6"/>
      <c r="F7896" s="6">
        <f>E7896*0.05</f>
        <v>0</v>
      </c>
      <c r="G7896" s="6"/>
      <c r="H7896" s="5">
        <f>D7896-F7896</f>
        <v>5558.08</v>
      </c>
      <c r="I7896" s="4">
        <f>+I7895+G7896-H7896</f>
        <v>3468196.5534999906</v>
      </c>
      <c r="J7896" s="8" t="s">
        <v>4009</v>
      </c>
      <c r="K7896" s="2"/>
      <c r="L7896" s="2"/>
      <c r="M7896" s="10"/>
      <c r="N7896" s="10"/>
      <c r="O7896" s="10"/>
    </row>
    <row r="7897" spans="1:15" x14ac:dyDescent="0.2">
      <c r="A7897" s="9">
        <v>44835</v>
      </c>
      <c r="B7897" s="7">
        <v>10280</v>
      </c>
      <c r="C7897" s="8" t="s">
        <v>4010</v>
      </c>
      <c r="D7897" s="6">
        <v>1601.58</v>
      </c>
      <c r="E7897" s="6"/>
      <c r="F7897" s="6">
        <f>E7897*0.05</f>
        <v>0</v>
      </c>
      <c r="G7897" s="6"/>
      <c r="H7897" s="5">
        <f>D7897-F7897</f>
        <v>1601.58</v>
      </c>
      <c r="I7897" s="4">
        <f>+I7896+G7897-H7897</f>
        <v>3466594.9734999905</v>
      </c>
      <c r="J7897" s="8" t="s">
        <v>4009</v>
      </c>
      <c r="K7897" s="2"/>
      <c r="L7897" s="2"/>
      <c r="M7897" s="10"/>
      <c r="N7897" s="10"/>
      <c r="O7897" s="10"/>
    </row>
    <row r="7898" spans="1:15" x14ac:dyDescent="0.2">
      <c r="A7898" s="9">
        <v>44835</v>
      </c>
      <c r="B7898" s="7">
        <v>4524000365</v>
      </c>
      <c r="C7898" s="8" t="s">
        <v>1982</v>
      </c>
      <c r="D7898" s="6">
        <v>2106556.5099999998</v>
      </c>
      <c r="E7898" s="6"/>
      <c r="F7898" s="6">
        <f>E7898*0.05</f>
        <v>0</v>
      </c>
      <c r="G7898" s="6"/>
      <c r="H7898" s="5">
        <f>D7898-F7898</f>
        <v>2106556.5099999998</v>
      </c>
      <c r="I7898" s="4">
        <f>+I7897+G7898-H7898</f>
        <v>1360038.4634999908</v>
      </c>
      <c r="J7898" s="8" t="s">
        <v>4009</v>
      </c>
      <c r="K7898" s="2"/>
      <c r="L7898" s="2"/>
      <c r="M7898" s="10"/>
      <c r="N7898" s="10"/>
      <c r="O7898" s="10"/>
    </row>
    <row r="7899" spans="1:15" x14ac:dyDescent="0.2">
      <c r="A7899" s="9">
        <v>44837</v>
      </c>
      <c r="B7899" s="7">
        <v>3580070370</v>
      </c>
      <c r="C7899" s="8" t="s">
        <v>3523</v>
      </c>
      <c r="D7899" s="6"/>
      <c r="E7899" s="6"/>
      <c r="F7899" s="6">
        <f>E7899*0.05</f>
        <v>0</v>
      </c>
      <c r="G7899" s="6">
        <v>3600</v>
      </c>
      <c r="H7899" s="5">
        <f>D7899-F7899</f>
        <v>0</v>
      </c>
      <c r="I7899" s="4">
        <f>+I7898+G7899-H7899</f>
        <v>1363638.4634999908</v>
      </c>
      <c r="J7899" s="8" t="s">
        <v>4008</v>
      </c>
      <c r="K7899" s="2"/>
      <c r="L7899" s="2"/>
      <c r="M7899" s="10"/>
      <c r="N7899" s="10"/>
      <c r="O7899" s="10"/>
    </row>
    <row r="7900" spans="1:15" x14ac:dyDescent="0.2">
      <c r="A7900" s="9">
        <v>44837</v>
      </c>
      <c r="B7900" s="7">
        <v>3580060414</v>
      </c>
      <c r="C7900" s="8" t="s">
        <v>3523</v>
      </c>
      <c r="D7900" s="6"/>
      <c r="E7900" s="6"/>
      <c r="F7900" s="6">
        <f>E7900*0.05</f>
        <v>0</v>
      </c>
      <c r="G7900" s="6">
        <v>6400</v>
      </c>
      <c r="H7900" s="5">
        <f>D7900-F7900</f>
        <v>0</v>
      </c>
      <c r="I7900" s="4">
        <f>+I7899+G7900-H7900</f>
        <v>1370038.4634999908</v>
      </c>
      <c r="J7900" s="8" t="s">
        <v>4007</v>
      </c>
      <c r="K7900" s="2"/>
      <c r="L7900" s="2"/>
      <c r="M7900" s="10"/>
      <c r="N7900" s="10"/>
      <c r="O7900" s="10"/>
    </row>
    <row r="7901" spans="1:15" x14ac:dyDescent="0.2">
      <c r="A7901" s="9">
        <v>44837</v>
      </c>
      <c r="B7901" s="7">
        <v>4524000089</v>
      </c>
      <c r="C7901" s="8" t="s">
        <v>3583</v>
      </c>
      <c r="D7901" s="6"/>
      <c r="E7901" s="6"/>
      <c r="F7901" s="6">
        <f>E7901*0.05</f>
        <v>0</v>
      </c>
      <c r="G7901" s="6">
        <v>310531.09999999998</v>
      </c>
      <c r="H7901" s="5">
        <f>D7901-F7901</f>
        <v>0</v>
      </c>
      <c r="I7901" s="4">
        <f>+I7900+G7901-H7901</f>
        <v>1680569.5634999909</v>
      </c>
      <c r="J7901" s="8" t="s">
        <v>4006</v>
      </c>
      <c r="K7901" s="2"/>
      <c r="L7901" s="2"/>
      <c r="M7901" s="10"/>
      <c r="N7901" s="10"/>
      <c r="O7901" s="10"/>
    </row>
    <row r="7902" spans="1:15" x14ac:dyDescent="0.2">
      <c r="A7902" s="9">
        <v>44839</v>
      </c>
      <c r="B7902" s="7">
        <v>3580060105</v>
      </c>
      <c r="C7902" s="8" t="s">
        <v>3523</v>
      </c>
      <c r="D7902" s="6">
        <v>0</v>
      </c>
      <c r="E7902" s="6"/>
      <c r="F7902" s="6">
        <f>E7902*0.05</f>
        <v>0</v>
      </c>
      <c r="G7902" s="6">
        <v>2400</v>
      </c>
      <c r="H7902" s="5">
        <f>D7902-F7902</f>
        <v>0</v>
      </c>
      <c r="I7902" s="4">
        <f>+I7901+G7902-H7902</f>
        <v>1682969.5634999909</v>
      </c>
      <c r="J7902" s="8" t="s">
        <v>4005</v>
      </c>
      <c r="K7902" s="2"/>
      <c r="L7902" s="2"/>
      <c r="M7902" s="10"/>
      <c r="N7902" s="10"/>
      <c r="O7902" s="10"/>
    </row>
    <row r="7903" spans="1:15" x14ac:dyDescent="0.2">
      <c r="A7903" s="9">
        <v>44839</v>
      </c>
      <c r="B7903" s="7">
        <v>19364020</v>
      </c>
      <c r="C7903" s="8" t="s">
        <v>3590</v>
      </c>
      <c r="D7903" s="6">
        <v>138336.42000000001</v>
      </c>
      <c r="E7903" s="6"/>
      <c r="F7903" s="6">
        <f>E7903*0.05</f>
        <v>0</v>
      </c>
      <c r="G7903" s="6"/>
      <c r="H7903" s="5">
        <f>D7903-F7903</f>
        <v>138336.42000000001</v>
      </c>
      <c r="I7903" s="4">
        <f>+I7902+G7903-H7903</f>
        <v>1544633.1434999909</v>
      </c>
      <c r="J7903" s="8" t="s">
        <v>4004</v>
      </c>
      <c r="K7903" s="2"/>
      <c r="L7903" s="2"/>
      <c r="M7903" s="10"/>
      <c r="N7903" s="10"/>
      <c r="O7903" s="10"/>
    </row>
    <row r="7904" spans="1:15" x14ac:dyDescent="0.2">
      <c r="A7904" s="9">
        <v>44840</v>
      </c>
      <c r="B7904" s="7">
        <v>1938563</v>
      </c>
      <c r="C7904" s="8" t="s">
        <v>729</v>
      </c>
      <c r="D7904" s="6"/>
      <c r="E7904" s="6"/>
      <c r="F7904" s="6">
        <f>E7904*0.05</f>
        <v>0</v>
      </c>
      <c r="G7904" s="6"/>
      <c r="H7904" s="5">
        <f>D7904-F7904</f>
        <v>0</v>
      </c>
      <c r="I7904" s="4">
        <f>+I7903+G7904-H7904</f>
        <v>1544633.1434999909</v>
      </c>
      <c r="J7904" s="8" t="s">
        <v>729</v>
      </c>
      <c r="K7904" s="2"/>
      <c r="L7904" s="2"/>
      <c r="M7904" s="10"/>
      <c r="N7904" s="10"/>
      <c r="O7904" s="10"/>
    </row>
    <row r="7905" spans="1:15" x14ac:dyDescent="0.2">
      <c r="A7905" s="9">
        <v>44840</v>
      </c>
      <c r="B7905" s="7">
        <v>3580030037</v>
      </c>
      <c r="C7905" s="8" t="s">
        <v>3523</v>
      </c>
      <c r="D7905" s="6"/>
      <c r="E7905" s="6"/>
      <c r="F7905" s="6">
        <f>E7905*0.05</f>
        <v>0</v>
      </c>
      <c r="G7905" s="6">
        <v>7800</v>
      </c>
      <c r="H7905" s="5">
        <f>D7905-F7905</f>
        <v>0</v>
      </c>
      <c r="I7905" s="4">
        <f>+I7904+G7905-H7905</f>
        <v>1552433.1434999909</v>
      </c>
      <c r="J7905" s="8" t="s">
        <v>4003</v>
      </c>
      <c r="K7905" s="2"/>
      <c r="L7905" s="2"/>
      <c r="M7905" s="10"/>
      <c r="N7905" s="10"/>
      <c r="O7905" s="10"/>
    </row>
    <row r="7906" spans="1:15" x14ac:dyDescent="0.2">
      <c r="A7906" s="9">
        <v>44840</v>
      </c>
      <c r="B7906" s="7">
        <v>19404964</v>
      </c>
      <c r="C7906" s="8" t="s">
        <v>418</v>
      </c>
      <c r="D7906" s="6">
        <v>6000</v>
      </c>
      <c r="E7906" s="6"/>
      <c r="F7906" s="6">
        <f>E7906*0.05</f>
        <v>0</v>
      </c>
      <c r="G7906" s="6"/>
      <c r="H7906" s="5">
        <f>D7906-F7906</f>
        <v>6000</v>
      </c>
      <c r="I7906" s="4">
        <f>+I7905+G7906-H7906</f>
        <v>1546433.1434999909</v>
      </c>
      <c r="J7906" s="8" t="s">
        <v>3728</v>
      </c>
      <c r="K7906" s="2"/>
      <c r="L7906" s="2"/>
      <c r="M7906" s="10"/>
      <c r="N7906" s="10"/>
      <c r="O7906" s="10"/>
    </row>
    <row r="7907" spans="1:15" x14ac:dyDescent="0.2">
      <c r="A7907" s="9">
        <v>44841</v>
      </c>
      <c r="B7907" s="7">
        <v>3580070193</v>
      </c>
      <c r="C7907" s="8" t="s">
        <v>3523</v>
      </c>
      <c r="D7907" s="6"/>
      <c r="E7907" s="6"/>
      <c r="F7907" s="6">
        <f>E7907*0.05</f>
        <v>0</v>
      </c>
      <c r="G7907" s="6">
        <v>5500</v>
      </c>
      <c r="H7907" s="5">
        <f>D7907-F7907</f>
        <v>0</v>
      </c>
      <c r="I7907" s="4">
        <f>+I7906+G7907-H7907</f>
        <v>1551933.1434999909</v>
      </c>
      <c r="J7907" s="8" t="s">
        <v>4002</v>
      </c>
      <c r="K7907" s="2"/>
      <c r="L7907" s="2"/>
      <c r="M7907" s="10"/>
      <c r="N7907" s="10"/>
      <c r="O7907" s="10"/>
    </row>
    <row r="7908" spans="1:15" x14ac:dyDescent="0.2">
      <c r="A7908" s="9">
        <v>44844</v>
      </c>
      <c r="B7908" s="7">
        <v>19443713</v>
      </c>
      <c r="C7908" s="8" t="s">
        <v>4001</v>
      </c>
      <c r="D7908" s="6">
        <v>21712</v>
      </c>
      <c r="E7908" s="6">
        <v>18400</v>
      </c>
      <c r="F7908" s="6">
        <v>1311.18</v>
      </c>
      <c r="G7908" s="6"/>
      <c r="H7908" s="5">
        <f>D7908-F7908</f>
        <v>20400.82</v>
      </c>
      <c r="I7908" s="4">
        <f>+I7907+G7908-H7908</f>
        <v>1531532.3234999909</v>
      </c>
      <c r="J7908" s="8" t="s">
        <v>4000</v>
      </c>
      <c r="K7908" s="2"/>
      <c r="L7908" s="2"/>
      <c r="M7908" s="10"/>
      <c r="N7908" s="10"/>
      <c r="O7908" s="10"/>
    </row>
    <row r="7909" spans="1:15" x14ac:dyDescent="0.2">
      <c r="A7909" s="9">
        <v>44844</v>
      </c>
      <c r="B7909" s="7">
        <v>19449153</v>
      </c>
      <c r="C7909" s="8" t="s">
        <v>2447</v>
      </c>
      <c r="D7909" s="6">
        <v>118524.86</v>
      </c>
      <c r="E7909" s="6">
        <v>112187.33</v>
      </c>
      <c r="F7909" s="6">
        <v>5609.37</v>
      </c>
      <c r="G7909" s="6"/>
      <c r="H7909" s="5">
        <f>D7909-F7909</f>
        <v>112915.49</v>
      </c>
      <c r="I7909" s="4">
        <f>+I7908+G7909-H7909</f>
        <v>1418616.8334999909</v>
      </c>
      <c r="J7909" s="8" t="s">
        <v>3999</v>
      </c>
      <c r="K7909" s="2"/>
      <c r="L7909" s="2"/>
      <c r="M7909" s="10"/>
      <c r="N7909" s="10"/>
      <c r="O7909" s="10"/>
    </row>
    <row r="7910" spans="1:15" x14ac:dyDescent="0.2">
      <c r="A7910" s="9">
        <v>44844</v>
      </c>
      <c r="B7910" s="7">
        <v>19449383</v>
      </c>
      <c r="C7910" s="8" t="s">
        <v>2447</v>
      </c>
      <c r="D7910" s="6">
        <v>3000</v>
      </c>
      <c r="E7910" s="6">
        <v>2542.37</v>
      </c>
      <c r="F7910" s="6">
        <v>127.12</v>
      </c>
      <c r="G7910" s="6"/>
      <c r="H7910" s="5">
        <f>D7910-F7910</f>
        <v>2872.88</v>
      </c>
      <c r="I7910" s="4">
        <f>+I7909+G7910-H7910</f>
        <v>1415743.953499991</v>
      </c>
      <c r="J7910" s="8" t="s">
        <v>3998</v>
      </c>
      <c r="K7910" s="2"/>
      <c r="L7910" s="2"/>
      <c r="M7910" s="10"/>
      <c r="N7910" s="10"/>
      <c r="O7910" s="10"/>
    </row>
    <row r="7911" spans="1:15" x14ac:dyDescent="0.2">
      <c r="A7911" s="9">
        <v>44844</v>
      </c>
      <c r="B7911" s="7">
        <v>19449451</v>
      </c>
      <c r="C7911" s="8" t="s">
        <v>3776</v>
      </c>
      <c r="D7911" s="6">
        <v>3200</v>
      </c>
      <c r="E7911" s="6">
        <v>3200</v>
      </c>
      <c r="F7911" s="6">
        <f>E7911*0.05</f>
        <v>160</v>
      </c>
      <c r="G7911" s="6"/>
      <c r="H7911" s="5">
        <f>D7911-F7911</f>
        <v>3040</v>
      </c>
      <c r="I7911" s="4">
        <f>+I7910+G7911-H7911</f>
        <v>1412703.953499991</v>
      </c>
      <c r="J7911" s="8" t="s">
        <v>3997</v>
      </c>
      <c r="K7911" s="2"/>
      <c r="L7911" s="2"/>
      <c r="M7911" s="23"/>
      <c r="N7911" s="22"/>
      <c r="O7911" s="21"/>
    </row>
    <row r="7912" spans="1:15" x14ac:dyDescent="0.2">
      <c r="A7912" s="9">
        <v>44844</v>
      </c>
      <c r="B7912" s="7">
        <v>19455321</v>
      </c>
      <c r="C7912" s="8" t="s">
        <v>3418</v>
      </c>
      <c r="D7912" s="6">
        <v>250750</v>
      </c>
      <c r="E7912" s="6">
        <v>212500</v>
      </c>
      <c r="F7912" s="6">
        <f>E7912*0.05</f>
        <v>10625</v>
      </c>
      <c r="G7912" s="6"/>
      <c r="H7912" s="5">
        <f>D7912-F7912</f>
        <v>240125</v>
      </c>
      <c r="I7912" s="4">
        <f>+I7911+G7912-H7912</f>
        <v>1172578.953499991</v>
      </c>
      <c r="J7912" s="8" t="s">
        <v>3996</v>
      </c>
      <c r="K7912" s="2"/>
      <c r="L7912" s="2"/>
      <c r="M7912" s="47" t="s">
        <v>3995</v>
      </c>
      <c r="N7912" s="22"/>
      <c r="O7912" s="21"/>
    </row>
    <row r="7913" spans="1:15" x14ac:dyDescent="0.2">
      <c r="A7913" s="9">
        <v>44845</v>
      </c>
      <c r="B7913" s="7">
        <v>3580020384</v>
      </c>
      <c r="C7913" s="8" t="s">
        <v>3523</v>
      </c>
      <c r="D7913" s="6"/>
      <c r="E7913" s="6"/>
      <c r="F7913" s="6"/>
      <c r="G7913" s="6">
        <v>600</v>
      </c>
      <c r="H7913" s="5"/>
      <c r="I7913" s="4">
        <f>+I7912+G7913-H7913</f>
        <v>1173178.953499991</v>
      </c>
      <c r="J7913" s="8" t="s">
        <v>3994</v>
      </c>
      <c r="K7913" s="2"/>
      <c r="L7913" s="2"/>
      <c r="M7913" s="52"/>
      <c r="N7913" s="40"/>
      <c r="O7913" s="39"/>
    </row>
    <row r="7914" spans="1:15" x14ac:dyDescent="0.2">
      <c r="A7914" s="9">
        <v>44845</v>
      </c>
      <c r="B7914" s="7">
        <v>19477862</v>
      </c>
      <c r="C7914" s="8" t="s">
        <v>2641</v>
      </c>
      <c r="D7914" s="6">
        <v>142544</v>
      </c>
      <c r="E7914" s="6">
        <v>120800</v>
      </c>
      <c r="F7914" s="6">
        <f>E7914*0.05</f>
        <v>6040</v>
      </c>
      <c r="G7914" s="6"/>
      <c r="H7914" s="5">
        <f>D7914-F7914</f>
        <v>136504</v>
      </c>
      <c r="I7914" s="4">
        <f>+I7913+G7914-H7914</f>
        <v>1036674.953499991</v>
      </c>
      <c r="J7914" s="8" t="s">
        <v>3993</v>
      </c>
      <c r="K7914" s="2"/>
      <c r="L7914" s="2"/>
      <c r="M7914" s="23" t="s">
        <v>3992</v>
      </c>
      <c r="N7914" s="22"/>
      <c r="O7914" s="21"/>
    </row>
    <row r="7915" spans="1:15" x14ac:dyDescent="0.2">
      <c r="A7915" s="9">
        <v>44845</v>
      </c>
      <c r="B7915" s="7">
        <v>10281</v>
      </c>
      <c r="C7915" s="8" t="s">
        <v>729</v>
      </c>
      <c r="D7915" s="6">
        <v>0</v>
      </c>
      <c r="E7915" s="6"/>
      <c r="F7915" s="6"/>
      <c r="G7915" s="6"/>
      <c r="H7915" s="5">
        <f>D7915-F7915</f>
        <v>0</v>
      </c>
      <c r="I7915" s="4">
        <f>+I7914+G7915-H7915</f>
        <v>1036674.953499991</v>
      </c>
      <c r="J7915" s="8" t="s">
        <v>729</v>
      </c>
      <c r="K7915" s="2"/>
      <c r="L7915" s="2"/>
      <c r="M7915" s="41"/>
      <c r="N7915" s="40"/>
      <c r="O7915" s="39"/>
    </row>
    <row r="7916" spans="1:15" x14ac:dyDescent="0.2">
      <c r="A7916" s="9">
        <v>44845</v>
      </c>
      <c r="B7916" s="7">
        <v>10282</v>
      </c>
      <c r="C7916" s="8" t="s">
        <v>729</v>
      </c>
      <c r="D7916" s="6">
        <v>0</v>
      </c>
      <c r="E7916" s="6"/>
      <c r="F7916" s="6"/>
      <c r="G7916" s="6"/>
      <c r="H7916" s="5">
        <f>D7916-F7916</f>
        <v>0</v>
      </c>
      <c r="I7916" s="4">
        <f>+I7915+G7916-H7916</f>
        <v>1036674.953499991</v>
      </c>
      <c r="J7916" s="8" t="s">
        <v>729</v>
      </c>
      <c r="K7916" s="2"/>
      <c r="L7916" s="2"/>
      <c r="M7916" s="41"/>
      <c r="N7916" s="40"/>
      <c r="O7916" s="39"/>
    </row>
    <row r="7917" spans="1:15" x14ac:dyDescent="0.2">
      <c r="A7917" s="9">
        <v>44845</v>
      </c>
      <c r="B7917" s="7">
        <v>10283</v>
      </c>
      <c r="C7917" s="8" t="s">
        <v>3719</v>
      </c>
      <c r="D7917" s="6">
        <v>3500</v>
      </c>
      <c r="E7917" s="6"/>
      <c r="F7917" s="6"/>
      <c r="G7917" s="6"/>
      <c r="H7917" s="5">
        <f>D7917-F7917</f>
        <v>3500</v>
      </c>
      <c r="I7917" s="4">
        <f>+I7916+G7917-H7917</f>
        <v>1033174.953499991</v>
      </c>
      <c r="J7917" s="8" t="s">
        <v>3991</v>
      </c>
      <c r="K7917" s="2"/>
      <c r="L7917" s="2"/>
      <c r="M7917" s="41"/>
      <c r="N7917" s="40"/>
      <c r="O7917" s="39"/>
    </row>
    <row r="7918" spans="1:15" x14ac:dyDescent="0.2">
      <c r="A7918" s="9">
        <v>44845</v>
      </c>
      <c r="B7918" s="7">
        <v>10284</v>
      </c>
      <c r="C7918" s="8" t="s">
        <v>2329</v>
      </c>
      <c r="D7918" s="6">
        <v>5500</v>
      </c>
      <c r="E7918" s="6">
        <v>5500</v>
      </c>
      <c r="F7918" s="6">
        <v>550</v>
      </c>
      <c r="G7918" s="6"/>
      <c r="H7918" s="5">
        <f>D7918-F7918</f>
        <v>4950</v>
      </c>
      <c r="I7918" s="4">
        <f>+I7917+G7918-H7918</f>
        <v>1028224.953499991</v>
      </c>
      <c r="J7918" s="8" t="s">
        <v>3990</v>
      </c>
      <c r="K7918" s="2"/>
      <c r="L7918" s="2"/>
      <c r="M7918" s="41"/>
      <c r="N7918" s="40"/>
      <c r="O7918" s="39"/>
    </row>
    <row r="7919" spans="1:15" x14ac:dyDescent="0.2">
      <c r="A7919" s="9">
        <v>44846</v>
      </c>
      <c r="B7919" s="7">
        <v>4524012550</v>
      </c>
      <c r="C7919" s="8" t="s">
        <v>1468</v>
      </c>
      <c r="D7919" s="6"/>
      <c r="E7919" s="6"/>
      <c r="F7919" s="6">
        <f>E7919*0.05</f>
        <v>0</v>
      </c>
      <c r="G7919" s="6">
        <v>5158.5</v>
      </c>
      <c r="H7919" s="5">
        <f>D7919-F7919</f>
        <v>0</v>
      </c>
      <c r="I7919" s="4">
        <f>+I7918+G7919-H7919</f>
        <v>1033383.453499991</v>
      </c>
      <c r="J7919" s="8" t="s">
        <v>3989</v>
      </c>
      <c r="K7919" s="2"/>
      <c r="L7919" s="2"/>
      <c r="M7919" s="23"/>
      <c r="N7919" s="22"/>
      <c r="O7919" s="21"/>
    </row>
    <row r="7920" spans="1:15" x14ac:dyDescent="0.2">
      <c r="A7920" s="9">
        <v>44846</v>
      </c>
      <c r="B7920" s="7">
        <v>3580040046</v>
      </c>
      <c r="C7920" s="8" t="s">
        <v>3523</v>
      </c>
      <c r="D7920" s="6"/>
      <c r="E7920" s="6"/>
      <c r="F7920" s="6">
        <f>E7920*0.05</f>
        <v>0</v>
      </c>
      <c r="G7920" s="6">
        <v>4500</v>
      </c>
      <c r="H7920" s="5">
        <f>D7920-F7920</f>
        <v>0</v>
      </c>
      <c r="I7920" s="4">
        <f>+I7919+G7920-H7920</f>
        <v>1037883.453499991</v>
      </c>
      <c r="J7920" s="8" t="s">
        <v>3988</v>
      </c>
      <c r="K7920" s="2"/>
      <c r="L7920" s="2"/>
      <c r="M7920" s="10"/>
      <c r="N7920" s="10"/>
      <c r="O7920" s="10"/>
    </row>
    <row r="7921" spans="1:15" x14ac:dyDescent="0.2">
      <c r="A7921" s="9">
        <v>44846</v>
      </c>
      <c r="B7921" s="7">
        <v>45240012</v>
      </c>
      <c r="C7921" s="8" t="s">
        <v>3253</v>
      </c>
      <c r="D7921" s="6">
        <v>48050</v>
      </c>
      <c r="E7921" s="6"/>
      <c r="F7921" s="6">
        <f>E7921*0.05</f>
        <v>0</v>
      </c>
      <c r="G7921" s="6"/>
      <c r="H7921" s="5">
        <f>D7921-F7921</f>
        <v>48050</v>
      </c>
      <c r="I7921" s="4">
        <f>+I7920+G7921-H7921</f>
        <v>989833.45349999098</v>
      </c>
      <c r="J7921" s="8" t="s">
        <v>3987</v>
      </c>
      <c r="K7921" s="2"/>
      <c r="L7921" s="2"/>
      <c r="M7921" s="10"/>
      <c r="N7921" s="10"/>
      <c r="O7921" s="10"/>
    </row>
    <row r="7922" spans="1:15" x14ac:dyDescent="0.2">
      <c r="A7922" s="9">
        <v>44847</v>
      </c>
      <c r="B7922" s="7">
        <v>3580050293</v>
      </c>
      <c r="C7922" s="8" t="s">
        <v>3523</v>
      </c>
      <c r="D7922" s="6"/>
      <c r="E7922" s="6"/>
      <c r="F7922" s="6">
        <f>E7922*0.05</f>
        <v>0</v>
      </c>
      <c r="G7922" s="6">
        <v>14300</v>
      </c>
      <c r="H7922" s="5">
        <f>D7922-F7922</f>
        <v>0</v>
      </c>
      <c r="I7922" s="4">
        <f>+I7921+G7922-H7922</f>
        <v>1004133.453499991</v>
      </c>
      <c r="J7922" s="8" t="s">
        <v>3986</v>
      </c>
      <c r="K7922" s="2"/>
      <c r="L7922" s="2"/>
      <c r="M7922" s="10"/>
      <c r="N7922" s="10"/>
      <c r="O7922" s="10"/>
    </row>
    <row r="7923" spans="1:15" x14ac:dyDescent="0.2">
      <c r="A7923" s="9">
        <v>44848</v>
      </c>
      <c r="B7923" s="7">
        <v>2000170270</v>
      </c>
      <c r="C7923" s="8" t="s">
        <v>3523</v>
      </c>
      <c r="D7923" s="6"/>
      <c r="E7923" s="6"/>
      <c r="F7923" s="6">
        <f>E7923*0.05</f>
        <v>0</v>
      </c>
      <c r="G7923" s="6">
        <v>400</v>
      </c>
      <c r="H7923" s="5">
        <f>D7923-F7923</f>
        <v>0</v>
      </c>
      <c r="I7923" s="4">
        <f>+I7922+G7923-H7923</f>
        <v>1004533.453499991</v>
      </c>
      <c r="J7923" s="8" t="s">
        <v>3985</v>
      </c>
      <c r="K7923" s="2"/>
      <c r="L7923" s="2"/>
      <c r="M7923" s="10"/>
      <c r="N7923" s="10"/>
      <c r="O7923" s="10"/>
    </row>
    <row r="7924" spans="1:15" x14ac:dyDescent="0.2">
      <c r="A7924" s="9">
        <v>44848</v>
      </c>
      <c r="B7924" s="62">
        <v>4524000000136</v>
      </c>
      <c r="C7924" s="8" t="s">
        <v>2118</v>
      </c>
      <c r="D7924" s="6"/>
      <c r="E7924" s="6"/>
      <c r="F7924" s="6">
        <f>E7924*0.05</f>
        <v>0</v>
      </c>
      <c r="G7924" s="6">
        <v>20000</v>
      </c>
      <c r="H7924" s="5">
        <f>D7924-F7924</f>
        <v>0</v>
      </c>
      <c r="I7924" s="4">
        <f>+I7923+G7924-H7924</f>
        <v>1024533.453499991</v>
      </c>
      <c r="J7924" s="8" t="s">
        <v>2779</v>
      </c>
      <c r="K7924" s="2"/>
      <c r="L7924" s="2"/>
      <c r="M7924" s="10"/>
      <c r="N7924" s="10"/>
      <c r="O7924" s="10"/>
    </row>
    <row r="7925" spans="1:15" x14ac:dyDescent="0.2">
      <c r="A7925" s="9">
        <v>44848</v>
      </c>
      <c r="B7925" s="62">
        <v>4524000000040</v>
      </c>
      <c r="C7925" s="8" t="s">
        <v>3583</v>
      </c>
      <c r="D7925" s="6"/>
      <c r="E7925" s="6"/>
      <c r="F7925" s="6">
        <f>E7925*0.05</f>
        <v>0</v>
      </c>
      <c r="G7925" s="6">
        <v>245323.31</v>
      </c>
      <c r="H7925" s="5">
        <f>D7925-F7925</f>
        <v>0</v>
      </c>
      <c r="I7925" s="4">
        <f>+I7924+G7925-H7925</f>
        <v>1269856.763499991</v>
      </c>
      <c r="J7925" s="8" t="s">
        <v>3748</v>
      </c>
      <c r="K7925" s="2"/>
      <c r="L7925" s="2"/>
      <c r="M7925" s="10"/>
      <c r="N7925" s="10"/>
      <c r="O7925" s="10"/>
    </row>
    <row r="7926" spans="1:15" x14ac:dyDescent="0.2">
      <c r="A7926" s="9">
        <v>44852</v>
      </c>
      <c r="B7926" s="7">
        <v>2000080146</v>
      </c>
      <c r="C7926" s="8" t="s">
        <v>3523</v>
      </c>
      <c r="D7926" s="6"/>
      <c r="E7926" s="6"/>
      <c r="F7926" s="6">
        <f>E7926*0.05</f>
        <v>0</v>
      </c>
      <c r="G7926" s="6">
        <v>5050</v>
      </c>
      <c r="H7926" s="5">
        <f>D7926-F7926</f>
        <v>0</v>
      </c>
      <c r="I7926" s="4">
        <f>+I7925+G7926-H7926</f>
        <v>1274906.763499991</v>
      </c>
      <c r="J7926" s="8" t="s">
        <v>3984</v>
      </c>
      <c r="K7926" s="2"/>
      <c r="L7926" s="2"/>
      <c r="M7926" s="23"/>
      <c r="N7926" s="22"/>
      <c r="O7926" s="21"/>
    </row>
    <row r="7927" spans="1:15" x14ac:dyDescent="0.2">
      <c r="A7927" s="9">
        <v>44852</v>
      </c>
      <c r="B7927" s="7">
        <v>2000080150</v>
      </c>
      <c r="C7927" s="8" t="s">
        <v>3523</v>
      </c>
      <c r="D7927" s="6"/>
      <c r="E7927" s="6"/>
      <c r="F7927" s="6">
        <f>E7927*0.05</f>
        <v>0</v>
      </c>
      <c r="G7927" s="6">
        <v>750</v>
      </c>
      <c r="H7927" s="5">
        <f>D7927-F7927</f>
        <v>0</v>
      </c>
      <c r="I7927" s="4">
        <f>+I7926+G7927-H7927</f>
        <v>1275656.763499991</v>
      </c>
      <c r="J7927" s="8" t="s">
        <v>3983</v>
      </c>
      <c r="K7927" s="2"/>
      <c r="L7927" s="2"/>
      <c r="M7927" s="23"/>
      <c r="N7927" s="22"/>
      <c r="O7927" s="21"/>
    </row>
    <row r="7928" spans="1:15" x14ac:dyDescent="0.2">
      <c r="A7928" s="9">
        <v>44853</v>
      </c>
      <c r="B7928" s="7">
        <v>2000170241</v>
      </c>
      <c r="C7928" s="8" t="s">
        <v>3523</v>
      </c>
      <c r="D7928" s="6"/>
      <c r="E7928" s="6"/>
      <c r="F7928" s="6">
        <f>E7928*0.05</f>
        <v>0</v>
      </c>
      <c r="G7928" s="6">
        <v>11300</v>
      </c>
      <c r="H7928" s="5">
        <f>D7928-F7928</f>
        <v>0</v>
      </c>
      <c r="I7928" s="4">
        <f>+I7927+G7928-H7928</f>
        <v>1286956.763499991</v>
      </c>
      <c r="J7928" s="8" t="s">
        <v>3982</v>
      </c>
      <c r="K7928" s="2"/>
      <c r="L7928" s="2"/>
      <c r="M7928" s="23"/>
      <c r="N7928" s="22"/>
      <c r="O7928" s="21"/>
    </row>
    <row r="7929" spans="1:15" x14ac:dyDescent="0.2">
      <c r="A7929" s="9">
        <v>44854</v>
      </c>
      <c r="B7929" s="7">
        <v>19646427</v>
      </c>
      <c r="C7929" s="8" t="s">
        <v>3981</v>
      </c>
      <c r="D7929" s="6">
        <v>29960</v>
      </c>
      <c r="E7929" s="6">
        <v>25389.83</v>
      </c>
      <c r="F7929" s="6">
        <v>1269.49</v>
      </c>
      <c r="G7929" s="6"/>
      <c r="H7929" s="5">
        <f>D7929-F7929</f>
        <v>28690.51</v>
      </c>
      <c r="I7929" s="4">
        <f>+I7928+G7929-H7929</f>
        <v>1258266.253499991</v>
      </c>
      <c r="J7929" s="8" t="s">
        <v>3980</v>
      </c>
      <c r="K7929" s="2"/>
      <c r="L7929" s="2"/>
      <c r="M7929" s="23"/>
      <c r="N7929" s="22"/>
      <c r="O7929" s="21"/>
    </row>
    <row r="7930" spans="1:15" x14ac:dyDescent="0.2">
      <c r="A7930" s="9">
        <v>44854</v>
      </c>
      <c r="B7930" s="7">
        <v>19654342</v>
      </c>
      <c r="C7930" s="8" t="s">
        <v>418</v>
      </c>
      <c r="D7930" s="6">
        <v>6000</v>
      </c>
      <c r="E7930" s="6"/>
      <c r="F7930" s="6">
        <f>E7930*0.05</f>
        <v>0</v>
      </c>
      <c r="G7930" s="6"/>
      <c r="H7930" s="5">
        <f>D7930-F7930</f>
        <v>6000</v>
      </c>
      <c r="I7930" s="4">
        <f>+I7929+G7930-H7930</f>
        <v>1252266.253499991</v>
      </c>
      <c r="J7930" s="8" t="s">
        <v>3728</v>
      </c>
      <c r="K7930" s="2"/>
      <c r="L7930" s="2"/>
      <c r="M7930" s="23"/>
      <c r="N7930" s="22"/>
      <c r="O7930" s="21"/>
    </row>
    <row r="7931" spans="1:15" x14ac:dyDescent="0.2">
      <c r="A7931" s="9">
        <v>44855</v>
      </c>
      <c r="B7931" s="7">
        <v>2000080594</v>
      </c>
      <c r="C7931" s="8" t="s">
        <v>3523</v>
      </c>
      <c r="D7931" s="6"/>
      <c r="E7931" s="6"/>
      <c r="F7931" s="6">
        <f>E7931*0.05</f>
        <v>0</v>
      </c>
      <c r="G7931" s="6">
        <v>5350</v>
      </c>
      <c r="H7931" s="5">
        <f>D7931-F7931</f>
        <v>0</v>
      </c>
      <c r="I7931" s="4">
        <f>+I7930+G7931-H7931</f>
        <v>1257616.253499991</v>
      </c>
      <c r="J7931" s="8" t="s">
        <v>3979</v>
      </c>
      <c r="K7931" s="2"/>
      <c r="L7931" s="2"/>
      <c r="M7931" s="23" t="s">
        <v>3978</v>
      </c>
      <c r="N7931" s="22"/>
      <c r="O7931" s="21"/>
    </row>
    <row r="7932" spans="1:15" x14ac:dyDescent="0.2">
      <c r="A7932" s="9">
        <v>44858</v>
      </c>
      <c r="B7932" s="7">
        <v>19699258</v>
      </c>
      <c r="C7932" s="8" t="s">
        <v>1450</v>
      </c>
      <c r="D7932" s="6">
        <v>31309.31</v>
      </c>
      <c r="E7932" s="6">
        <v>24089.08</v>
      </c>
      <c r="F7932" s="6">
        <v>1204.45</v>
      </c>
      <c r="G7932" s="6"/>
      <c r="H7932" s="5">
        <f>D7932-F7932</f>
        <v>30104.86</v>
      </c>
      <c r="I7932" s="4">
        <f>+I7931+G7932-H7932</f>
        <v>1227511.3934999909</v>
      </c>
      <c r="J7932" s="8" t="s">
        <v>3977</v>
      </c>
      <c r="K7932" s="2"/>
      <c r="L7932" s="2"/>
      <c r="M7932" s="16" t="s">
        <v>3976</v>
      </c>
      <c r="N7932" s="10"/>
      <c r="O7932" s="10"/>
    </row>
    <row r="7933" spans="1:15" x14ac:dyDescent="0.2">
      <c r="A7933" s="9">
        <v>44858</v>
      </c>
      <c r="B7933" s="7">
        <v>2000050521</v>
      </c>
      <c r="C7933" s="8" t="s">
        <v>3523</v>
      </c>
      <c r="D7933" s="6"/>
      <c r="E7933" s="6"/>
      <c r="F7933" s="6">
        <f>E7933*0.05</f>
        <v>0</v>
      </c>
      <c r="G7933" s="6">
        <v>1500</v>
      </c>
      <c r="H7933" s="5">
        <f>D7933-F7933</f>
        <v>0</v>
      </c>
      <c r="I7933" s="4">
        <f>+I7932+G7933-H7933</f>
        <v>1229011.3934999909</v>
      </c>
      <c r="J7933" s="8" t="s">
        <v>3975</v>
      </c>
      <c r="K7933" s="2"/>
      <c r="L7933" s="2"/>
      <c r="M7933" s="10"/>
      <c r="N7933" s="10"/>
      <c r="O7933" s="10"/>
    </row>
    <row r="7934" spans="1:15" x14ac:dyDescent="0.2">
      <c r="A7934" s="9">
        <v>44859</v>
      </c>
      <c r="B7934" s="7">
        <v>4524000179</v>
      </c>
      <c r="C7934" s="8" t="s">
        <v>170</v>
      </c>
      <c r="D7934" s="6"/>
      <c r="E7934" s="6"/>
      <c r="F7934" s="6">
        <f>E7934*0.05</f>
        <v>0</v>
      </c>
      <c r="G7934" s="6">
        <v>3760939.62</v>
      </c>
      <c r="H7934" s="5">
        <f>D7934-F7934</f>
        <v>0</v>
      </c>
      <c r="I7934" s="4">
        <f>+I7933+G7934-H7934</f>
        <v>4989951.013499991</v>
      </c>
      <c r="J7934" s="8" t="s">
        <v>1851</v>
      </c>
      <c r="K7934" s="2"/>
      <c r="L7934" s="2"/>
      <c r="M7934" s="10"/>
      <c r="N7934" s="10"/>
      <c r="O7934" s="10"/>
    </row>
    <row r="7935" spans="1:15" x14ac:dyDescent="0.2">
      <c r="A7935" s="9">
        <v>44859</v>
      </c>
      <c r="B7935" s="7">
        <v>3580050448</v>
      </c>
      <c r="C7935" s="8" t="s">
        <v>3523</v>
      </c>
      <c r="D7935" s="6"/>
      <c r="E7935" s="6"/>
      <c r="F7935" s="6">
        <f>E7935*0.05</f>
        <v>0</v>
      </c>
      <c r="G7935" s="6">
        <v>700</v>
      </c>
      <c r="H7935" s="5">
        <f>D7935-F7935</f>
        <v>0</v>
      </c>
      <c r="I7935" s="4">
        <f>+I7934+G7935-H7935</f>
        <v>4990651.013499991</v>
      </c>
      <c r="J7935" s="8" t="s">
        <v>3974</v>
      </c>
      <c r="K7935" s="2"/>
      <c r="L7935" s="2"/>
      <c r="M7935" s="10"/>
      <c r="N7935" s="10"/>
      <c r="O7935" s="10"/>
    </row>
    <row r="7936" spans="1:15" x14ac:dyDescent="0.2">
      <c r="A7936" s="9">
        <v>44859</v>
      </c>
      <c r="B7936" s="7">
        <v>3580050451</v>
      </c>
      <c r="C7936" s="8" t="s">
        <v>3523</v>
      </c>
      <c r="D7936" s="6"/>
      <c r="E7936" s="6"/>
      <c r="F7936" s="6">
        <f>E7936*0.05</f>
        <v>0</v>
      </c>
      <c r="G7936" s="6">
        <v>8300</v>
      </c>
      <c r="H7936" s="5">
        <f>D7936-F7936</f>
        <v>0</v>
      </c>
      <c r="I7936" s="4">
        <f>+I7935+G7936-H7936</f>
        <v>4998951.013499991</v>
      </c>
      <c r="J7936" s="8" t="s">
        <v>3973</v>
      </c>
      <c r="K7936" s="2"/>
      <c r="L7936" s="2"/>
      <c r="M7936" s="10"/>
      <c r="N7936" s="10"/>
      <c r="O7936" s="10"/>
    </row>
    <row r="7937" spans="1:15" x14ac:dyDescent="0.2">
      <c r="A7937" s="9">
        <v>44859</v>
      </c>
      <c r="B7937" s="7">
        <v>4524000008</v>
      </c>
      <c r="C7937" s="8" t="s">
        <v>3972</v>
      </c>
      <c r="D7937" s="6">
        <v>90000</v>
      </c>
      <c r="E7937" s="6"/>
      <c r="F7937" s="6">
        <f>E7937*0.05</f>
        <v>0</v>
      </c>
      <c r="G7937" s="6"/>
      <c r="H7937" s="5">
        <f>D7937-F7937</f>
        <v>90000</v>
      </c>
      <c r="I7937" s="4">
        <f>+I7936+G7937-H7937</f>
        <v>4908951.013499991</v>
      </c>
      <c r="J7937" s="8" t="s">
        <v>3925</v>
      </c>
      <c r="K7937" s="2"/>
      <c r="L7937" s="2"/>
      <c r="M7937" s="10"/>
      <c r="N7937" s="10"/>
      <c r="O7937" s="10"/>
    </row>
    <row r="7938" spans="1:15" x14ac:dyDescent="0.2">
      <c r="A7938" s="9">
        <v>44860</v>
      </c>
      <c r="B7938" s="7">
        <v>3580050129</v>
      </c>
      <c r="C7938" s="8" t="s">
        <v>3523</v>
      </c>
      <c r="D7938" s="6"/>
      <c r="E7938" s="6"/>
      <c r="F7938" s="6">
        <f>E7938*0.05</f>
        <v>0</v>
      </c>
      <c r="G7938" s="6">
        <v>400</v>
      </c>
      <c r="H7938" s="5">
        <f>D7938-F7938</f>
        <v>0</v>
      </c>
      <c r="I7938" s="4">
        <f>+I7937+G7938-H7938</f>
        <v>4909351.013499991</v>
      </c>
      <c r="J7938" s="8" t="s">
        <v>3971</v>
      </c>
      <c r="K7938" s="2"/>
      <c r="L7938" s="2"/>
      <c r="M7938" s="10"/>
      <c r="N7938" s="10"/>
      <c r="O7938" s="10"/>
    </row>
    <row r="7939" spans="1:15" x14ac:dyDescent="0.2">
      <c r="A7939" s="9">
        <v>44860</v>
      </c>
      <c r="B7939" s="7">
        <v>3580050132</v>
      </c>
      <c r="C7939" s="8" t="s">
        <v>3523</v>
      </c>
      <c r="D7939" s="6"/>
      <c r="E7939" s="6"/>
      <c r="F7939" s="6">
        <f>E7939*0.05</f>
        <v>0</v>
      </c>
      <c r="G7939" s="6">
        <v>5400</v>
      </c>
      <c r="H7939" s="5">
        <f>D7939-F7939</f>
        <v>0</v>
      </c>
      <c r="I7939" s="4">
        <f>+I7938+G7939-H7939</f>
        <v>4914751.013499991</v>
      </c>
      <c r="J7939" s="8" t="s">
        <v>3970</v>
      </c>
      <c r="K7939" s="2"/>
      <c r="L7939" s="2"/>
      <c r="M7939" s="10"/>
      <c r="N7939" s="10"/>
      <c r="O7939" s="10"/>
    </row>
    <row r="7940" spans="1:15" x14ac:dyDescent="0.2">
      <c r="A7940" s="9">
        <v>44860</v>
      </c>
      <c r="B7940" s="7">
        <v>19741007</v>
      </c>
      <c r="C7940" s="8" t="s">
        <v>821</v>
      </c>
      <c r="D7940" s="6">
        <v>501631.42</v>
      </c>
      <c r="E7940" s="6">
        <v>494581.5</v>
      </c>
      <c r="F7940" s="6">
        <v>24729.08</v>
      </c>
      <c r="G7940" s="6"/>
      <c r="H7940" s="5">
        <v>476902.35</v>
      </c>
      <c r="I7940" s="4">
        <f>+I7939+G7940-H7940</f>
        <v>4437848.6634999914</v>
      </c>
      <c r="J7940" s="8" t="s">
        <v>3962</v>
      </c>
      <c r="K7940" s="2"/>
      <c r="L7940" s="2"/>
      <c r="M7940" s="10" t="s">
        <v>3969</v>
      </c>
      <c r="N7940" s="10"/>
      <c r="O7940" s="10"/>
    </row>
    <row r="7941" spans="1:15" x14ac:dyDescent="0.2">
      <c r="A7941" s="9">
        <v>44860</v>
      </c>
      <c r="B7941" s="7">
        <v>19741226</v>
      </c>
      <c r="C7941" s="8" t="s">
        <v>120</v>
      </c>
      <c r="D7941" s="6">
        <v>35483</v>
      </c>
      <c r="E7941" s="6">
        <v>30070.34</v>
      </c>
      <c r="F7941" s="6">
        <v>1503.52</v>
      </c>
      <c r="G7941" s="6"/>
      <c r="H7941" s="5">
        <f>D7941-F7941</f>
        <v>33979.480000000003</v>
      </c>
      <c r="I7941" s="4">
        <f>+I7940+G7941-H7941</f>
        <v>4403869.183499991</v>
      </c>
      <c r="J7941" s="8" t="s">
        <v>3481</v>
      </c>
      <c r="K7941" s="2"/>
      <c r="L7941" s="2"/>
      <c r="M7941" s="10" t="s">
        <v>3968</v>
      </c>
      <c r="N7941" s="10"/>
      <c r="O7941" s="10"/>
    </row>
    <row r="7942" spans="1:15" x14ac:dyDescent="0.2">
      <c r="A7942" s="9">
        <v>44860</v>
      </c>
      <c r="B7942" s="7">
        <v>19744604</v>
      </c>
      <c r="C7942" s="8" t="s">
        <v>1443</v>
      </c>
      <c r="D7942" s="6">
        <v>120000</v>
      </c>
      <c r="E7942" s="6">
        <v>120000</v>
      </c>
      <c r="F7942" s="6">
        <f>E7942*0.05</f>
        <v>6000</v>
      </c>
      <c r="G7942" s="6"/>
      <c r="H7942" s="5">
        <f>D7942-F7942</f>
        <v>114000</v>
      </c>
      <c r="I7942" s="4">
        <f>+I7941+G7942-H7942</f>
        <v>4289869.183499991</v>
      </c>
      <c r="J7942" s="8" t="s">
        <v>3630</v>
      </c>
      <c r="K7942" s="2"/>
      <c r="L7942" s="2"/>
      <c r="M7942" s="10" t="s">
        <v>3967</v>
      </c>
      <c r="N7942" s="10"/>
      <c r="O7942" s="10"/>
    </row>
    <row r="7943" spans="1:15" x14ac:dyDescent="0.2">
      <c r="A7943" s="9">
        <v>44860</v>
      </c>
      <c r="B7943" s="7">
        <v>19741509</v>
      </c>
      <c r="C7943" s="8" t="s">
        <v>3301</v>
      </c>
      <c r="D7943" s="6">
        <v>130326.39999999999</v>
      </c>
      <c r="E7943" s="6">
        <v>119195.2</v>
      </c>
      <c r="F7943" s="6">
        <v>5959.76</v>
      </c>
      <c r="G7943" s="6"/>
      <c r="H7943" s="5">
        <f>D7943-F7943</f>
        <v>124366.64</v>
      </c>
      <c r="I7943" s="4">
        <f>+I7942+G7943-H7943</f>
        <v>4165502.5434999908</v>
      </c>
      <c r="J7943" s="8" t="s">
        <v>3954</v>
      </c>
      <c r="K7943" s="2"/>
      <c r="L7943" s="2"/>
      <c r="M7943" s="16" t="s">
        <v>3966</v>
      </c>
      <c r="N7943" s="10"/>
      <c r="O7943" s="10"/>
    </row>
    <row r="7944" spans="1:15" x14ac:dyDescent="0.2">
      <c r="A7944" s="9">
        <v>44860</v>
      </c>
      <c r="B7944" s="7">
        <v>19741683</v>
      </c>
      <c r="C7944" s="8" t="s">
        <v>3013</v>
      </c>
      <c r="D7944" s="6">
        <v>66099</v>
      </c>
      <c r="E7944" s="6">
        <v>66099</v>
      </c>
      <c r="F7944" s="6">
        <v>3304.95</v>
      </c>
      <c r="G7944" s="6"/>
      <c r="H7944" s="5">
        <f>D7944-F7944</f>
        <v>62794.05</v>
      </c>
      <c r="I7944" s="4">
        <f>+I7943+G7944-H7944</f>
        <v>4102708.493499991</v>
      </c>
      <c r="J7944" s="8" t="s">
        <v>1555</v>
      </c>
      <c r="K7944" s="2"/>
      <c r="L7944" s="2"/>
      <c r="M7944" s="16" t="s">
        <v>3965</v>
      </c>
      <c r="N7944" s="10"/>
      <c r="O7944" s="10"/>
    </row>
    <row r="7945" spans="1:15" x14ac:dyDescent="0.2">
      <c r="A7945" s="9">
        <v>44860</v>
      </c>
      <c r="B7945" s="7">
        <v>19741792</v>
      </c>
      <c r="C7945" s="8" t="s">
        <v>2901</v>
      </c>
      <c r="D7945" s="6">
        <v>30000</v>
      </c>
      <c r="E7945" s="6"/>
      <c r="F7945" s="6">
        <f>E7945*0.05</f>
        <v>0</v>
      </c>
      <c r="G7945" s="6"/>
      <c r="H7945" s="5">
        <f>D7945-F7945</f>
        <v>30000</v>
      </c>
      <c r="I7945" s="4">
        <f>+I7944+G7945-H7945</f>
        <v>4072708.493499991</v>
      </c>
      <c r="J7945" s="8" t="s">
        <v>3964</v>
      </c>
      <c r="K7945" s="2"/>
      <c r="L7945" s="2"/>
      <c r="M7945" s="16" t="s">
        <v>3963</v>
      </c>
      <c r="N7945" s="10"/>
      <c r="O7945" s="10"/>
    </row>
    <row r="7946" spans="1:15" x14ac:dyDescent="0.2">
      <c r="A7946" s="9">
        <v>44860</v>
      </c>
      <c r="B7946" s="7">
        <v>19741880</v>
      </c>
      <c r="C7946" s="8" t="s">
        <v>2594</v>
      </c>
      <c r="D7946" s="6">
        <v>89871</v>
      </c>
      <c r="E7946" s="6">
        <v>89871</v>
      </c>
      <c r="F7946" s="6">
        <v>4493.55</v>
      </c>
      <c r="G7946" s="6"/>
      <c r="H7946" s="5">
        <f>D7946-F7946</f>
        <v>85377.45</v>
      </c>
      <c r="I7946" s="4">
        <f>+I7945+G7946-H7946</f>
        <v>3987331.0434999908</v>
      </c>
      <c r="J7946" s="8" t="s">
        <v>3962</v>
      </c>
      <c r="K7946" s="2"/>
      <c r="L7946" s="2"/>
      <c r="M7946" s="16" t="s">
        <v>3961</v>
      </c>
      <c r="N7946" s="10"/>
      <c r="O7946" s="10"/>
    </row>
    <row r="7947" spans="1:15" x14ac:dyDescent="0.2">
      <c r="A7947" s="9">
        <v>44860</v>
      </c>
      <c r="B7947" s="7">
        <v>19742014</v>
      </c>
      <c r="C7947" s="8" t="s">
        <v>105</v>
      </c>
      <c r="D7947" s="6">
        <v>183109</v>
      </c>
      <c r="E7947" s="6">
        <v>183109</v>
      </c>
      <c r="F7947" s="6">
        <v>9155.4500000000007</v>
      </c>
      <c r="G7947" s="6"/>
      <c r="H7947" s="5">
        <f>D7947-F7947</f>
        <v>173953.55</v>
      </c>
      <c r="I7947" s="4">
        <f>+I7946+G7947-H7947</f>
        <v>3813377.493499991</v>
      </c>
      <c r="J7947" s="8" t="s">
        <v>3960</v>
      </c>
      <c r="K7947" s="2"/>
      <c r="L7947" s="2"/>
      <c r="M7947" s="16" t="s">
        <v>1904</v>
      </c>
      <c r="N7947" s="10"/>
      <c r="O7947" s="10"/>
    </row>
    <row r="7948" spans="1:15" x14ac:dyDescent="0.2">
      <c r="A7948" s="9">
        <v>44860</v>
      </c>
      <c r="B7948" s="7">
        <v>19742141</v>
      </c>
      <c r="C7948" s="8" t="s">
        <v>3375</v>
      </c>
      <c r="D7948" s="6">
        <v>66534</v>
      </c>
      <c r="E7948" s="6">
        <v>65400</v>
      </c>
      <c r="F7948" s="6">
        <v>2890</v>
      </c>
      <c r="G7948" s="6"/>
      <c r="H7948" s="5">
        <f>D7948-F7948</f>
        <v>63644</v>
      </c>
      <c r="I7948" s="4">
        <f>+I7947+G7948-H7948</f>
        <v>3749733.493499991</v>
      </c>
      <c r="J7948" s="8" t="s">
        <v>3954</v>
      </c>
      <c r="K7948" s="2"/>
      <c r="L7948" s="2"/>
      <c r="M7948" s="10" t="s">
        <v>3959</v>
      </c>
      <c r="N7948" s="10"/>
      <c r="O7948" s="10"/>
    </row>
    <row r="7949" spans="1:15" x14ac:dyDescent="0.2">
      <c r="A7949" s="9">
        <v>44860</v>
      </c>
      <c r="B7949" s="7">
        <v>19742297</v>
      </c>
      <c r="C7949" s="8" t="s">
        <v>1634</v>
      </c>
      <c r="D7949" s="6">
        <v>20547</v>
      </c>
      <c r="E7949" s="6">
        <v>20547</v>
      </c>
      <c r="F7949" s="6">
        <v>1027.3499999999999</v>
      </c>
      <c r="G7949" s="6"/>
      <c r="H7949" s="5">
        <f>D7949-F7949</f>
        <v>19519.650000000001</v>
      </c>
      <c r="I7949" s="4">
        <f>+I7948+G7949-H7949</f>
        <v>3730213.8434999911</v>
      </c>
      <c r="J7949" s="8" t="s">
        <v>3862</v>
      </c>
      <c r="K7949" s="2"/>
      <c r="L7949" s="2"/>
      <c r="M7949" s="10" t="s">
        <v>1904</v>
      </c>
      <c r="N7949" s="10"/>
      <c r="O7949" s="10"/>
    </row>
    <row r="7950" spans="1:15" x14ac:dyDescent="0.2">
      <c r="A7950" s="9">
        <v>44860</v>
      </c>
      <c r="B7950" s="7">
        <v>19742473</v>
      </c>
      <c r="C7950" s="8" t="s">
        <v>469</v>
      </c>
      <c r="D7950" s="6">
        <v>64740</v>
      </c>
      <c r="E7950" s="6">
        <v>64740</v>
      </c>
      <c r="F7950" s="6">
        <f>E7950*0.05</f>
        <v>3237</v>
      </c>
      <c r="G7950" s="6"/>
      <c r="H7950" s="5">
        <f>D7950-F7950</f>
        <v>61503</v>
      </c>
      <c r="I7950" s="4">
        <f>+I7949+G7950-H7950</f>
        <v>3668710.8434999911</v>
      </c>
      <c r="J7950" s="8" t="s">
        <v>1728</v>
      </c>
      <c r="K7950" s="2"/>
      <c r="L7950" s="2"/>
      <c r="M7950" s="10" t="s">
        <v>3958</v>
      </c>
      <c r="N7950" s="10"/>
      <c r="O7950" s="10"/>
    </row>
    <row r="7951" spans="1:15" x14ac:dyDescent="0.2">
      <c r="A7951" s="9">
        <v>44860</v>
      </c>
      <c r="B7951" s="7">
        <v>19744072</v>
      </c>
      <c r="C7951" s="8" t="s">
        <v>242</v>
      </c>
      <c r="D7951" s="6">
        <v>72488</v>
      </c>
      <c r="E7951" s="6">
        <v>67934</v>
      </c>
      <c r="F7951" s="6">
        <v>3396.7</v>
      </c>
      <c r="G7951" s="6"/>
      <c r="H7951" s="5">
        <f>D7951-F7951</f>
        <v>69091.3</v>
      </c>
      <c r="I7951" s="4">
        <f>+I7950+G7951-H7951</f>
        <v>3599619.5434999913</v>
      </c>
      <c r="J7951" s="8" t="s">
        <v>3954</v>
      </c>
      <c r="K7951" s="2"/>
      <c r="L7951" s="2"/>
      <c r="M7951" s="10" t="s">
        <v>3957</v>
      </c>
      <c r="N7951" s="10"/>
      <c r="O7951" s="10"/>
    </row>
    <row r="7952" spans="1:15" x14ac:dyDescent="0.2">
      <c r="A7952" s="9">
        <v>44860</v>
      </c>
      <c r="B7952" s="7">
        <v>19744137</v>
      </c>
      <c r="C7952" s="8" t="s">
        <v>2943</v>
      </c>
      <c r="D7952" s="6">
        <v>88870</v>
      </c>
      <c r="E7952" s="6">
        <v>85900</v>
      </c>
      <c r="F7952" s="6">
        <f>E7952*0.05</f>
        <v>4295</v>
      </c>
      <c r="G7952" s="6"/>
      <c r="H7952" s="5">
        <f>D7952-F7952</f>
        <v>84575</v>
      </c>
      <c r="I7952" s="4">
        <f>+I7951+G7952-H7952</f>
        <v>3515044.5434999913</v>
      </c>
      <c r="J7952" s="8" t="s">
        <v>3954</v>
      </c>
      <c r="K7952" s="2"/>
      <c r="L7952" s="2"/>
      <c r="M7952" s="23" t="s">
        <v>3956</v>
      </c>
      <c r="N7952" s="22"/>
      <c r="O7952" s="21"/>
    </row>
    <row r="7953" spans="1:15" x14ac:dyDescent="0.2">
      <c r="A7953" s="9">
        <v>44860</v>
      </c>
      <c r="B7953" s="7">
        <v>19744226</v>
      </c>
      <c r="C7953" s="8" t="s">
        <v>1032</v>
      </c>
      <c r="D7953" s="6">
        <v>62875</v>
      </c>
      <c r="E7953" s="6">
        <v>53830</v>
      </c>
      <c r="F7953" s="6">
        <v>2691.5</v>
      </c>
      <c r="G7953" s="6"/>
      <c r="H7953" s="5">
        <f>D7953-F7953</f>
        <v>60183.5</v>
      </c>
      <c r="I7953" s="4">
        <f>+I7952+G7953-H7953</f>
        <v>3454861.0434999913</v>
      </c>
      <c r="J7953" s="8" t="s">
        <v>3205</v>
      </c>
      <c r="K7953" s="2"/>
      <c r="L7953" s="2"/>
      <c r="M7953" s="23" t="s">
        <v>3955</v>
      </c>
      <c r="N7953" s="22"/>
      <c r="O7953" s="21"/>
    </row>
    <row r="7954" spans="1:15" x14ac:dyDescent="0.2">
      <c r="A7954" s="9">
        <v>44860</v>
      </c>
      <c r="B7954" s="7">
        <v>19744353</v>
      </c>
      <c r="C7954" s="8" t="s">
        <v>74</v>
      </c>
      <c r="D7954" s="6">
        <v>136322</v>
      </c>
      <c r="E7954" s="6">
        <v>127250</v>
      </c>
      <c r="F7954" s="6">
        <v>6362.5</v>
      </c>
      <c r="G7954" s="6"/>
      <c r="H7954" s="5">
        <f>D7954-F7954</f>
        <v>129959.5</v>
      </c>
      <c r="I7954" s="4">
        <f>+I7953+G7954-H7954</f>
        <v>3324901.5434999913</v>
      </c>
      <c r="J7954" s="8" t="s">
        <v>3954</v>
      </c>
      <c r="K7954" s="2"/>
      <c r="L7954" s="2"/>
      <c r="M7954" s="23" t="s">
        <v>3953</v>
      </c>
      <c r="N7954" s="22"/>
      <c r="O7954" s="21"/>
    </row>
    <row r="7955" spans="1:15" x14ac:dyDescent="0.2">
      <c r="A7955" s="9">
        <v>44860</v>
      </c>
      <c r="B7955" s="7">
        <v>19744444</v>
      </c>
      <c r="C7955" s="8" t="s">
        <v>2914</v>
      </c>
      <c r="D7955" s="6">
        <v>5495</v>
      </c>
      <c r="E7955" s="6">
        <v>4226.92</v>
      </c>
      <c r="F7955" s="6">
        <v>211.35</v>
      </c>
      <c r="G7955" s="6"/>
      <c r="H7955" s="5">
        <f>D7955-F7955</f>
        <v>5283.65</v>
      </c>
      <c r="I7955" s="4">
        <f>+I7954+G7955-H7955</f>
        <v>3319617.8934999914</v>
      </c>
      <c r="J7955" s="8" t="s">
        <v>3952</v>
      </c>
      <c r="K7955" s="2"/>
      <c r="L7955" s="2"/>
      <c r="M7955" s="23" t="s">
        <v>3951</v>
      </c>
      <c r="N7955" s="22"/>
      <c r="O7955" s="21"/>
    </row>
    <row r="7956" spans="1:15" x14ac:dyDescent="0.2">
      <c r="A7956" s="9">
        <v>44860</v>
      </c>
      <c r="B7956" s="7">
        <v>19744604</v>
      </c>
      <c r="C7956" s="8" t="s">
        <v>71</v>
      </c>
      <c r="D7956" s="6">
        <v>227858.9</v>
      </c>
      <c r="E7956" s="6">
        <v>227422.8</v>
      </c>
      <c r="F7956" s="6">
        <v>11371.14</v>
      </c>
      <c r="G7956" s="6"/>
      <c r="H7956" s="5">
        <f>D7956-F7956</f>
        <v>216487.76</v>
      </c>
      <c r="I7956" s="4">
        <f>+I7955+G7956-H7956</f>
        <v>3103130.1334999911</v>
      </c>
      <c r="J7956" s="8" t="s">
        <v>70</v>
      </c>
      <c r="K7956" s="2"/>
      <c r="L7956" s="2"/>
      <c r="M7956" s="10" t="s">
        <v>3950</v>
      </c>
      <c r="N7956" s="10"/>
      <c r="O7956" s="10"/>
    </row>
    <row r="7957" spans="1:15" x14ac:dyDescent="0.2">
      <c r="A7957" s="9">
        <v>44860</v>
      </c>
      <c r="B7957" s="7">
        <v>19744728</v>
      </c>
      <c r="C7957" s="8" t="s">
        <v>3612</v>
      </c>
      <c r="D7957" s="6">
        <v>112588.52</v>
      </c>
      <c r="E7957" s="6">
        <v>95414</v>
      </c>
      <c r="F7957" s="6">
        <v>4770.7</v>
      </c>
      <c r="G7957" s="6"/>
      <c r="H7957" s="5">
        <f>D7957-F7957</f>
        <v>107817.82</v>
      </c>
      <c r="I7957" s="4">
        <f>+I7956+G7957-H7957</f>
        <v>2995312.3134999913</v>
      </c>
      <c r="J7957" s="8" t="s">
        <v>3949</v>
      </c>
      <c r="K7957" s="2"/>
      <c r="L7957" s="2"/>
      <c r="M7957" s="10" t="s">
        <v>3948</v>
      </c>
      <c r="N7957" s="10"/>
      <c r="O7957" s="10"/>
    </row>
    <row r="7958" spans="1:15" x14ac:dyDescent="0.2">
      <c r="A7958" s="9">
        <v>44860</v>
      </c>
      <c r="B7958" s="7">
        <v>19744884</v>
      </c>
      <c r="C7958" s="8" t="s">
        <v>3539</v>
      </c>
      <c r="D7958" s="6">
        <v>14181</v>
      </c>
      <c r="E7958" s="6">
        <v>12017.8</v>
      </c>
      <c r="F7958" s="6">
        <v>600.89</v>
      </c>
      <c r="G7958" s="6"/>
      <c r="H7958" s="5">
        <f>D7958-F7958</f>
        <v>13580.11</v>
      </c>
      <c r="I7958" s="4">
        <f>+I7957+G7958-H7958</f>
        <v>2981732.2034999914</v>
      </c>
      <c r="J7958" s="8" t="s">
        <v>3943</v>
      </c>
      <c r="K7958" s="2"/>
      <c r="L7958" s="2"/>
      <c r="M7958" s="10" t="s">
        <v>3947</v>
      </c>
      <c r="N7958" s="10"/>
      <c r="O7958" s="10"/>
    </row>
    <row r="7959" spans="1:15" x14ac:dyDescent="0.2">
      <c r="A7959" s="9">
        <v>44860</v>
      </c>
      <c r="B7959" s="7">
        <v>19744986</v>
      </c>
      <c r="C7959" s="8" t="s">
        <v>43</v>
      </c>
      <c r="D7959" s="6">
        <v>173119.05</v>
      </c>
      <c r="E7959" s="6">
        <v>153035.85</v>
      </c>
      <c r="F7959" s="6">
        <v>7651.79</v>
      </c>
      <c r="G7959" s="6"/>
      <c r="H7959" s="5">
        <f>D7959-F7959</f>
        <v>165467.25999999998</v>
      </c>
      <c r="I7959" s="4">
        <f>+I7958+G7959-H7959</f>
        <v>2816264.9434999917</v>
      </c>
      <c r="J7959" s="8" t="s">
        <v>3684</v>
      </c>
      <c r="K7959" s="2"/>
      <c r="L7959" s="2"/>
      <c r="M7959" s="10" t="s">
        <v>3946</v>
      </c>
      <c r="N7959" s="10"/>
      <c r="O7959" s="10"/>
    </row>
    <row r="7960" spans="1:15" x14ac:dyDescent="0.2">
      <c r="A7960" s="9">
        <v>44860</v>
      </c>
      <c r="B7960" s="7">
        <v>19745119</v>
      </c>
      <c r="C7960" s="8" t="s">
        <v>337</v>
      </c>
      <c r="D7960" s="6">
        <v>40271.599999999999</v>
      </c>
      <c r="E7960" s="6">
        <v>39097</v>
      </c>
      <c r="F7960" s="6">
        <v>1954.85</v>
      </c>
      <c r="G7960" s="6"/>
      <c r="H7960" s="5">
        <f>D7960-F7960</f>
        <v>38316.75</v>
      </c>
      <c r="I7960" s="4">
        <f>+I7959+G7960-H7960</f>
        <v>2777948.1934999917</v>
      </c>
      <c r="J7960" s="8" t="s">
        <v>3945</v>
      </c>
      <c r="K7960" s="2"/>
      <c r="L7960" s="2"/>
      <c r="M7960" s="10" t="s">
        <v>3944</v>
      </c>
      <c r="N7960" s="10"/>
      <c r="O7960" s="10"/>
    </row>
    <row r="7961" spans="1:15" x14ac:dyDescent="0.2">
      <c r="A7961" s="9">
        <v>44860</v>
      </c>
      <c r="B7961" s="7">
        <v>19745676</v>
      </c>
      <c r="C7961" s="8" t="s">
        <v>442</v>
      </c>
      <c r="D7961" s="6">
        <v>86918.8</v>
      </c>
      <c r="E7961" s="6">
        <v>73660</v>
      </c>
      <c r="F7961" s="6">
        <f>E7961*0.05</f>
        <v>3683</v>
      </c>
      <c r="G7961" s="6"/>
      <c r="H7961" s="5">
        <f>D7961-F7961</f>
        <v>83235.8</v>
      </c>
      <c r="I7961" s="4">
        <f>+I7960+G7961-H7961</f>
        <v>2694712.3934999919</v>
      </c>
      <c r="J7961" s="8" t="s">
        <v>3943</v>
      </c>
      <c r="K7961" s="2"/>
      <c r="L7961" s="2"/>
      <c r="M7961" s="10" t="s">
        <v>3942</v>
      </c>
      <c r="N7961" s="10"/>
      <c r="O7961" s="10"/>
    </row>
    <row r="7962" spans="1:15" x14ac:dyDescent="0.2">
      <c r="A7962" s="9">
        <v>44860</v>
      </c>
      <c r="B7962" s="7">
        <v>19745826</v>
      </c>
      <c r="C7962" s="8" t="s">
        <v>698</v>
      </c>
      <c r="D7962" s="6">
        <v>33453</v>
      </c>
      <c r="E7962" s="6">
        <v>28350</v>
      </c>
      <c r="F7962" s="6">
        <v>1417.5</v>
      </c>
      <c r="G7962" s="6"/>
      <c r="H7962" s="5">
        <f>D7962-F7962</f>
        <v>32035.5</v>
      </c>
      <c r="I7962" s="4">
        <f>+I7961+G7962-H7962</f>
        <v>2662676.8934999919</v>
      </c>
      <c r="J7962" s="8" t="s">
        <v>3941</v>
      </c>
      <c r="K7962" s="2"/>
      <c r="L7962" s="2"/>
      <c r="M7962" s="10" t="s">
        <v>3940</v>
      </c>
      <c r="N7962" s="10"/>
      <c r="O7962" s="10"/>
    </row>
    <row r="7963" spans="1:15" x14ac:dyDescent="0.2">
      <c r="A7963" s="9">
        <v>44860</v>
      </c>
      <c r="B7963" s="7">
        <v>19751622</v>
      </c>
      <c r="C7963" s="8" t="s">
        <v>418</v>
      </c>
      <c r="D7963" s="6">
        <v>6000</v>
      </c>
      <c r="E7963" s="6"/>
      <c r="F7963" s="6">
        <f>E7963*0.05</f>
        <v>0</v>
      </c>
      <c r="G7963" s="6"/>
      <c r="H7963" s="5">
        <f>D7963-F7963</f>
        <v>6000</v>
      </c>
      <c r="I7963" s="4">
        <f>+I7962+G7963-H7963</f>
        <v>2656676.8934999919</v>
      </c>
      <c r="J7963" s="8" t="s">
        <v>3728</v>
      </c>
      <c r="K7963" s="2"/>
      <c r="L7963" s="2"/>
      <c r="M7963" s="23"/>
      <c r="N7963" s="22"/>
      <c r="O7963" s="21"/>
    </row>
    <row r="7964" spans="1:15" x14ac:dyDescent="0.2">
      <c r="A7964" s="9">
        <v>44861</v>
      </c>
      <c r="B7964" s="7">
        <v>3580070334</v>
      </c>
      <c r="C7964" s="8" t="s">
        <v>3523</v>
      </c>
      <c r="D7964" s="6"/>
      <c r="E7964" s="6"/>
      <c r="F7964" s="6">
        <f>E7964*0.05</f>
        <v>0</v>
      </c>
      <c r="G7964" s="6">
        <v>2800</v>
      </c>
      <c r="H7964" s="5">
        <f>D7964-F7964</f>
        <v>0</v>
      </c>
      <c r="I7964" s="4">
        <f>+I7963+G7964-H7964</f>
        <v>2659476.8934999919</v>
      </c>
      <c r="J7964" s="8" t="s">
        <v>3939</v>
      </c>
      <c r="K7964" s="2"/>
      <c r="L7964" s="2"/>
      <c r="M7964" s="23"/>
      <c r="N7964" s="22"/>
      <c r="O7964" s="21"/>
    </row>
    <row r="7965" spans="1:15" x14ac:dyDescent="0.2">
      <c r="A7965" s="9">
        <v>44861</v>
      </c>
      <c r="B7965" s="7">
        <v>19763448</v>
      </c>
      <c r="C7965" s="8" t="s">
        <v>26</v>
      </c>
      <c r="D7965" s="6">
        <v>37980.19</v>
      </c>
      <c r="E7965" s="6">
        <v>37219.440000000002</v>
      </c>
      <c r="F7965" s="6">
        <v>1860.97</v>
      </c>
      <c r="G7965" s="6"/>
      <c r="H7965" s="5">
        <f>D7965-F7965</f>
        <v>36119.22</v>
      </c>
      <c r="I7965" s="4">
        <f>+I7964+G7965-H7965</f>
        <v>2623357.6734999917</v>
      </c>
      <c r="J7965" s="8" t="s">
        <v>1530</v>
      </c>
      <c r="K7965" s="2"/>
      <c r="L7965" s="2"/>
      <c r="M7965" s="47" t="s">
        <v>3938</v>
      </c>
      <c r="N7965" s="22"/>
      <c r="O7965" s="21"/>
    </row>
    <row r="7966" spans="1:15" x14ac:dyDescent="0.2">
      <c r="A7966" s="9">
        <v>44861</v>
      </c>
      <c r="B7966" s="7">
        <v>19763707</v>
      </c>
      <c r="C7966" s="8" t="s">
        <v>335</v>
      </c>
      <c r="D7966" s="6">
        <v>50900</v>
      </c>
      <c r="E7966" s="6">
        <v>50300</v>
      </c>
      <c r="F7966" s="6">
        <f>E7966*0.05</f>
        <v>2515</v>
      </c>
      <c r="G7966" s="6"/>
      <c r="H7966" s="5">
        <f>D7966-F7966</f>
        <v>48385</v>
      </c>
      <c r="I7966" s="4">
        <f>+I7965+G7966-H7966</f>
        <v>2574972.6734999917</v>
      </c>
      <c r="J7966" s="8" t="s">
        <v>1530</v>
      </c>
      <c r="K7966" s="2"/>
      <c r="L7966" s="2"/>
      <c r="M7966" s="47" t="s">
        <v>3937</v>
      </c>
      <c r="N7966" s="22"/>
      <c r="O7966" s="21"/>
    </row>
    <row r="7967" spans="1:15" x14ac:dyDescent="0.2">
      <c r="A7967" s="9">
        <v>44861</v>
      </c>
      <c r="B7967" s="7">
        <v>19764858</v>
      </c>
      <c r="C7967" s="8" t="s">
        <v>3934</v>
      </c>
      <c r="D7967" s="6">
        <v>18305</v>
      </c>
      <c r="E7967" s="6">
        <v>15512.71</v>
      </c>
      <c r="F7967" s="6">
        <v>775.64</v>
      </c>
      <c r="G7967" s="6"/>
      <c r="H7967" s="5">
        <f>D7967-F7967</f>
        <v>17529.36</v>
      </c>
      <c r="I7967" s="4">
        <f>+I7966+G7967-H7967</f>
        <v>2557443.3134999918</v>
      </c>
      <c r="J7967" s="8" t="s">
        <v>3936</v>
      </c>
      <c r="K7967" s="2"/>
      <c r="L7967" s="2"/>
      <c r="M7967" s="47" t="s">
        <v>3935</v>
      </c>
      <c r="N7967" s="22"/>
      <c r="O7967" s="21"/>
    </row>
    <row r="7968" spans="1:15" x14ac:dyDescent="0.2">
      <c r="A7968" s="9">
        <v>44861</v>
      </c>
      <c r="B7968" s="7">
        <v>17764984</v>
      </c>
      <c r="C7968" s="8" t="s">
        <v>3934</v>
      </c>
      <c r="D7968" s="6">
        <v>11750</v>
      </c>
      <c r="E7968" s="6">
        <v>9957.6299999999992</v>
      </c>
      <c r="F7968" s="6">
        <v>497.88</v>
      </c>
      <c r="G7968" s="6"/>
      <c r="H7968" s="5">
        <f>D7968-F7968</f>
        <v>11252.12</v>
      </c>
      <c r="I7968" s="4">
        <f>+I7967+G7968-H7968</f>
        <v>2546191.1934999917</v>
      </c>
      <c r="J7968" s="8" t="s">
        <v>3933</v>
      </c>
      <c r="K7968" s="2"/>
      <c r="L7968" s="2"/>
      <c r="M7968" s="47" t="s">
        <v>3932</v>
      </c>
      <c r="N7968" s="22"/>
      <c r="O7968" s="21"/>
    </row>
    <row r="7969" spans="1:15" x14ac:dyDescent="0.2">
      <c r="A7969" s="9">
        <v>44862</v>
      </c>
      <c r="B7969" s="7">
        <v>19793831</v>
      </c>
      <c r="C7969" s="8" t="s">
        <v>126</v>
      </c>
      <c r="D7969" s="6">
        <v>19540</v>
      </c>
      <c r="E7969" s="6">
        <v>19540</v>
      </c>
      <c r="F7969" s="6">
        <f>E7969*0.05</f>
        <v>977</v>
      </c>
      <c r="G7969" s="6"/>
      <c r="H7969" s="5">
        <f>D7969-F7969</f>
        <v>18563</v>
      </c>
      <c r="I7969" s="4">
        <f>+I7968+G7969-H7969</f>
        <v>2527628.1934999917</v>
      </c>
      <c r="J7969" s="8" t="s">
        <v>3676</v>
      </c>
      <c r="K7969" s="2"/>
      <c r="L7969" s="2"/>
      <c r="M7969" s="10"/>
      <c r="N7969" s="10"/>
      <c r="O7969" s="10"/>
    </row>
    <row r="7970" spans="1:15" x14ac:dyDescent="0.2">
      <c r="A7970" s="9">
        <v>44862</v>
      </c>
      <c r="B7970" s="7">
        <v>4524000050</v>
      </c>
      <c r="C7970" s="8" t="s">
        <v>3583</v>
      </c>
      <c r="D7970" s="6"/>
      <c r="E7970" s="6"/>
      <c r="F7970" s="6">
        <f>E7970*0.05</f>
        <v>0</v>
      </c>
      <c r="G7970" s="6">
        <v>131071.9</v>
      </c>
      <c r="H7970" s="5">
        <f>D7970-F7970</f>
        <v>0</v>
      </c>
      <c r="I7970" s="4">
        <f>+I7969+G7970-H7970</f>
        <v>2658700.0934999916</v>
      </c>
      <c r="J7970" s="8" t="s">
        <v>3748</v>
      </c>
      <c r="K7970" s="2"/>
      <c r="L7970" s="2"/>
      <c r="M7970" s="10"/>
      <c r="N7970" s="10"/>
      <c r="O7970" s="10"/>
    </row>
    <row r="7971" spans="1:15" x14ac:dyDescent="0.2">
      <c r="A7971" s="9">
        <v>44862</v>
      </c>
      <c r="B7971" s="7">
        <v>3580020582</v>
      </c>
      <c r="C7971" s="8" t="s">
        <v>3523</v>
      </c>
      <c r="D7971" s="6"/>
      <c r="E7971" s="6"/>
      <c r="F7971" s="6">
        <f>E7971*0.05</f>
        <v>0</v>
      </c>
      <c r="G7971" s="6">
        <v>4400</v>
      </c>
      <c r="H7971" s="5">
        <f>D7971-F7971</f>
        <v>0</v>
      </c>
      <c r="I7971" s="4">
        <f>+I7970+G7971-H7971</f>
        <v>2663100.0934999916</v>
      </c>
      <c r="J7971" s="8" t="s">
        <v>3931</v>
      </c>
      <c r="K7971" s="2"/>
      <c r="L7971" s="2"/>
      <c r="M7971" s="10"/>
      <c r="N7971" s="10"/>
      <c r="O7971" s="10"/>
    </row>
    <row r="7972" spans="1:15" x14ac:dyDescent="0.2">
      <c r="A7972" s="9">
        <v>44862</v>
      </c>
      <c r="B7972" s="7">
        <v>3580020585</v>
      </c>
      <c r="C7972" s="8" t="s">
        <v>3523</v>
      </c>
      <c r="D7972" s="6"/>
      <c r="E7972" s="6"/>
      <c r="F7972" s="6">
        <f>E7972*0.05</f>
        <v>0</v>
      </c>
      <c r="G7972" s="6">
        <v>5200</v>
      </c>
      <c r="H7972" s="5">
        <f>D7972-F7972</f>
        <v>0</v>
      </c>
      <c r="I7972" s="4">
        <f>+I7971+G7972-H7972</f>
        <v>2668300.0934999916</v>
      </c>
      <c r="J7972" s="8" t="s">
        <v>3930</v>
      </c>
      <c r="K7972" s="2"/>
      <c r="L7972" s="2"/>
      <c r="M7972" s="10"/>
      <c r="N7972" s="10"/>
      <c r="O7972" s="10"/>
    </row>
    <row r="7973" spans="1:15" x14ac:dyDescent="0.2">
      <c r="A7973" s="9">
        <v>44862</v>
      </c>
      <c r="B7973" s="7">
        <v>19802623</v>
      </c>
      <c r="C7973" s="8" t="s">
        <v>3671</v>
      </c>
      <c r="D7973" s="6">
        <v>9600</v>
      </c>
      <c r="E7973" s="6"/>
      <c r="F7973" s="6">
        <f>E7973*0.05</f>
        <v>0</v>
      </c>
      <c r="G7973" s="6"/>
      <c r="H7973" s="5">
        <f>D7973-F7973</f>
        <v>9600</v>
      </c>
      <c r="I7973" s="4">
        <f>+I7972+G7973-H7973</f>
        <v>2658700.0934999916</v>
      </c>
      <c r="J7973" s="8" t="s">
        <v>3829</v>
      </c>
      <c r="K7973" s="2"/>
      <c r="L7973" s="2"/>
      <c r="M7973" s="10"/>
      <c r="N7973" s="10"/>
      <c r="O7973" s="10"/>
    </row>
    <row r="7974" spans="1:15" x14ac:dyDescent="0.2">
      <c r="A7974" s="9">
        <v>44865</v>
      </c>
      <c r="B7974" s="7">
        <v>19841269</v>
      </c>
      <c r="C7974" s="8" t="s">
        <v>1524</v>
      </c>
      <c r="D7974" s="6">
        <v>24270</v>
      </c>
      <c r="E7974" s="6">
        <v>20567.8</v>
      </c>
      <c r="F7974" s="6">
        <v>1028.3900000000001</v>
      </c>
      <c r="G7974" s="6"/>
      <c r="H7974" s="5">
        <f>D7974-F7974</f>
        <v>23241.61</v>
      </c>
      <c r="I7974" s="4">
        <f>+I7973+G7974-H7974</f>
        <v>2635458.4834999917</v>
      </c>
      <c r="J7974" s="8" t="s">
        <v>1162</v>
      </c>
      <c r="K7974" s="2"/>
      <c r="L7974" s="2"/>
      <c r="M7974" s="16" t="s">
        <v>3929</v>
      </c>
      <c r="N7974" s="10"/>
      <c r="O7974" s="10"/>
    </row>
    <row r="7975" spans="1:15" x14ac:dyDescent="0.2">
      <c r="A7975" s="9">
        <v>44865</v>
      </c>
      <c r="B7975" s="7">
        <v>19841409</v>
      </c>
      <c r="C7975" s="8" t="s">
        <v>582</v>
      </c>
      <c r="D7975" s="6">
        <v>13785</v>
      </c>
      <c r="E7975" s="6">
        <v>11692.21</v>
      </c>
      <c r="F7975" s="6">
        <v>584.61</v>
      </c>
      <c r="G7975" s="6"/>
      <c r="H7975" s="5">
        <f>D7975-F7975</f>
        <v>13200.39</v>
      </c>
      <c r="I7975" s="4">
        <f>+I7974+G7975-H7975</f>
        <v>2622258.0934999916</v>
      </c>
      <c r="J7975" s="8" t="s">
        <v>581</v>
      </c>
      <c r="K7975" s="2"/>
      <c r="L7975" s="2"/>
      <c r="M7975" s="16" t="s">
        <v>3928</v>
      </c>
      <c r="N7975" s="10"/>
      <c r="O7975" s="10"/>
    </row>
    <row r="7976" spans="1:15" x14ac:dyDescent="0.2">
      <c r="A7976" s="9">
        <v>44865</v>
      </c>
      <c r="B7976" s="7">
        <v>19841529</v>
      </c>
      <c r="C7976" s="8" t="s">
        <v>245</v>
      </c>
      <c r="D7976" s="6">
        <v>8563.06</v>
      </c>
      <c r="E7976" s="6">
        <v>8183.45</v>
      </c>
      <c r="F7976" s="6">
        <v>409.17</v>
      </c>
      <c r="G7976" s="6"/>
      <c r="H7976" s="5">
        <f>D7976-F7976</f>
        <v>8153.8899999999994</v>
      </c>
      <c r="I7976" s="4">
        <f>+I7975+G7976-H7976</f>
        <v>2614104.2034999914</v>
      </c>
      <c r="J7976" s="8" t="s">
        <v>1728</v>
      </c>
      <c r="K7976" s="2"/>
      <c r="L7976" s="2"/>
      <c r="M7976" s="16" t="s">
        <v>3927</v>
      </c>
      <c r="N7976" s="10"/>
      <c r="O7976" s="10"/>
    </row>
    <row r="7977" spans="1:15" x14ac:dyDescent="0.2">
      <c r="A7977" s="9">
        <v>44865</v>
      </c>
      <c r="B7977" s="7">
        <v>19855927</v>
      </c>
      <c r="C7977" s="8" t="s">
        <v>3926</v>
      </c>
      <c r="D7977" s="6">
        <v>10000</v>
      </c>
      <c r="E7977" s="6"/>
      <c r="F7977" s="6">
        <f>E7977*0.05</f>
        <v>0</v>
      </c>
      <c r="G7977" s="6"/>
      <c r="H7977" s="5">
        <f>D7977-F7977</f>
        <v>10000</v>
      </c>
      <c r="I7977" s="4">
        <f>+I7976+G7977-H7977</f>
        <v>2604104.2034999914</v>
      </c>
      <c r="J7977" s="8" t="s">
        <v>3925</v>
      </c>
      <c r="K7977" s="2"/>
      <c r="L7977" s="2"/>
      <c r="M7977" s="10"/>
      <c r="N7977" s="10"/>
      <c r="O7977" s="10"/>
    </row>
    <row r="7978" spans="1:15" x14ac:dyDescent="0.2">
      <c r="A7978" s="9"/>
      <c r="B7978" s="7"/>
      <c r="C7978" s="8" t="s">
        <v>20</v>
      </c>
      <c r="D7978" s="6">
        <v>8810.4599999999991</v>
      </c>
      <c r="E7978" s="6"/>
      <c r="F7978" s="6">
        <f>E7978*0.05</f>
        <v>0</v>
      </c>
      <c r="G7978" s="6"/>
      <c r="H7978" s="5">
        <f>D7978-F7978</f>
        <v>8810.4599999999991</v>
      </c>
      <c r="I7978" s="4">
        <f>+I7977+G7978-H7978</f>
        <v>2595293.7434999915</v>
      </c>
      <c r="J7978" s="8"/>
      <c r="K7978" s="2"/>
      <c r="L7978" s="2"/>
      <c r="M7978" s="10"/>
      <c r="N7978" s="10"/>
      <c r="O7978" s="10"/>
    </row>
    <row r="7979" spans="1:15" x14ac:dyDescent="0.2">
      <c r="A7979" s="9"/>
      <c r="B7979" s="7"/>
      <c r="C7979" s="38" t="s">
        <v>3924</v>
      </c>
      <c r="D7979" s="6"/>
      <c r="E7979" s="6"/>
      <c r="F7979" s="6">
        <f>E7979*0.05</f>
        <v>0</v>
      </c>
      <c r="G7979" s="6"/>
      <c r="H7979" s="5">
        <f>D7979-F7979</f>
        <v>0</v>
      </c>
      <c r="I7979" s="13">
        <f>+I7978+G7979-H7979</f>
        <v>2595293.7434999915</v>
      </c>
      <c r="J7979" s="8"/>
      <c r="K7979" s="2"/>
      <c r="L7979" s="2"/>
      <c r="M7979" s="10"/>
      <c r="N7979" s="10"/>
      <c r="O7979" s="10"/>
    </row>
    <row r="7980" spans="1:15" x14ac:dyDescent="0.2">
      <c r="A7980" s="9">
        <v>44866</v>
      </c>
      <c r="B7980" s="7">
        <v>19856042</v>
      </c>
      <c r="C7980" s="8" t="s">
        <v>3750</v>
      </c>
      <c r="D7980" s="6">
        <v>15000</v>
      </c>
      <c r="E7980" s="6"/>
      <c r="F7980" s="6">
        <f>E7980*0.05</f>
        <v>0</v>
      </c>
      <c r="G7980" s="6"/>
      <c r="H7980" s="5">
        <f>D7980-F7980</f>
        <v>15000</v>
      </c>
      <c r="I7980" s="4">
        <f>+I7979+G7980-H7980</f>
        <v>2580293.7434999915</v>
      </c>
      <c r="J7980" s="8" t="s">
        <v>3923</v>
      </c>
      <c r="K7980" s="2"/>
      <c r="L7980" s="2"/>
      <c r="M7980" s="10"/>
      <c r="N7980" s="10"/>
      <c r="O7980" s="10"/>
    </row>
    <row r="7981" spans="1:15" x14ac:dyDescent="0.2">
      <c r="A7981" s="9">
        <v>44866</v>
      </c>
      <c r="B7981" s="7">
        <v>3580070164</v>
      </c>
      <c r="C7981" s="8" t="s">
        <v>3523</v>
      </c>
      <c r="D7981" s="6"/>
      <c r="E7981" s="6"/>
      <c r="F7981" s="6">
        <f>E7981*0.05</f>
        <v>0</v>
      </c>
      <c r="G7981" s="6">
        <v>2800</v>
      </c>
      <c r="H7981" s="5">
        <f>D7981-F7981</f>
        <v>0</v>
      </c>
      <c r="I7981" s="4">
        <f>+I7980+G7981-H7981</f>
        <v>2583093.7434999915</v>
      </c>
      <c r="J7981" s="8" t="s">
        <v>3922</v>
      </c>
      <c r="K7981" s="2"/>
      <c r="L7981" s="2"/>
      <c r="M7981" s="10"/>
      <c r="N7981" s="10"/>
      <c r="O7981" s="10"/>
    </row>
    <row r="7982" spans="1:15" x14ac:dyDescent="0.2">
      <c r="A7982" s="9">
        <v>44867</v>
      </c>
      <c r="B7982" s="7">
        <v>3580070350</v>
      </c>
      <c r="C7982" s="8" t="s">
        <v>3523</v>
      </c>
      <c r="D7982" s="6"/>
      <c r="E7982" s="6"/>
      <c r="F7982" s="6">
        <f>E7982*0.05</f>
        <v>0</v>
      </c>
      <c r="G7982" s="6">
        <v>9450</v>
      </c>
      <c r="H7982" s="5">
        <f>D7982-F7982</f>
        <v>0</v>
      </c>
      <c r="I7982" s="4">
        <f>+I7981+G7982-H7982</f>
        <v>2592543.7434999915</v>
      </c>
      <c r="J7982" s="8" t="s">
        <v>3921</v>
      </c>
      <c r="K7982" s="2"/>
      <c r="L7982" s="2"/>
      <c r="M7982" s="10"/>
      <c r="N7982" s="10"/>
      <c r="O7982" s="10"/>
    </row>
    <row r="7983" spans="1:15" x14ac:dyDescent="0.2">
      <c r="A7983" s="9">
        <v>44867</v>
      </c>
      <c r="B7983" s="7">
        <v>19894535</v>
      </c>
      <c r="C7983" s="8" t="s">
        <v>3590</v>
      </c>
      <c r="D7983" s="6">
        <v>146252.85</v>
      </c>
      <c r="E7983" s="6"/>
      <c r="F7983" s="6">
        <f>E7983*0.05</f>
        <v>0</v>
      </c>
      <c r="G7983" s="6"/>
      <c r="H7983" s="5">
        <f>D7983-F7983</f>
        <v>146252.85</v>
      </c>
      <c r="I7983" s="4">
        <f>+I7982+G7983-H7983</f>
        <v>2446290.8934999914</v>
      </c>
      <c r="J7983" s="8" t="s">
        <v>3920</v>
      </c>
      <c r="K7983" s="2"/>
      <c r="L7983" s="2"/>
      <c r="M7983" s="10"/>
      <c r="N7983" s="10"/>
      <c r="O7983" s="10"/>
    </row>
    <row r="7984" spans="1:15" x14ac:dyDescent="0.2">
      <c r="A7984" s="9">
        <v>44868</v>
      </c>
      <c r="B7984" s="7">
        <v>3580020280</v>
      </c>
      <c r="C7984" s="8" t="s">
        <v>3523</v>
      </c>
      <c r="D7984" s="6"/>
      <c r="E7984" s="6"/>
      <c r="F7984" s="6">
        <f>E7984*0.05</f>
        <v>0</v>
      </c>
      <c r="G7984" s="6">
        <v>3800</v>
      </c>
      <c r="H7984" s="5">
        <f>D7984-F7984</f>
        <v>0</v>
      </c>
      <c r="I7984" s="4">
        <f>+I7983+G7984-H7984</f>
        <v>2450090.8934999914</v>
      </c>
      <c r="J7984" s="8" t="s">
        <v>3919</v>
      </c>
      <c r="K7984" s="2"/>
      <c r="L7984" s="2"/>
      <c r="M7984" s="10"/>
      <c r="N7984" s="10"/>
      <c r="O7984" s="10"/>
    </row>
    <row r="7985" spans="1:15" x14ac:dyDescent="0.2">
      <c r="A7985" s="9">
        <v>44868</v>
      </c>
      <c r="B7985" s="7">
        <v>19929512</v>
      </c>
      <c r="C7985" s="8" t="s">
        <v>418</v>
      </c>
      <c r="D7985" s="6">
        <v>6000</v>
      </c>
      <c r="E7985" s="6"/>
      <c r="F7985" s="6">
        <f>E7985*0.05</f>
        <v>0</v>
      </c>
      <c r="G7985" s="6"/>
      <c r="H7985" s="5">
        <f>D7985-F7985</f>
        <v>6000</v>
      </c>
      <c r="I7985" s="4">
        <f>+I7984+G7985-H7985</f>
        <v>2444090.8934999914</v>
      </c>
      <c r="J7985" s="8" t="s">
        <v>3728</v>
      </c>
      <c r="K7985" s="2"/>
      <c r="L7985" s="2"/>
      <c r="M7985" s="10"/>
      <c r="N7985" s="10"/>
      <c r="O7985" s="10"/>
    </row>
    <row r="7986" spans="1:15" x14ac:dyDescent="0.2">
      <c r="A7986" s="9">
        <v>44868</v>
      </c>
      <c r="B7986" s="7">
        <v>19929556</v>
      </c>
      <c r="C7986" s="8" t="s">
        <v>3210</v>
      </c>
      <c r="D7986" s="6">
        <v>2750</v>
      </c>
      <c r="E7986" s="6"/>
      <c r="F7986" s="6">
        <f>E7986*0.05</f>
        <v>0</v>
      </c>
      <c r="G7986" s="6"/>
      <c r="H7986" s="5">
        <f>D7986-F7986</f>
        <v>2750</v>
      </c>
      <c r="I7986" s="4">
        <f>+I7985+G7986-H7986</f>
        <v>2441340.8934999914</v>
      </c>
      <c r="J7986" s="8" t="s">
        <v>3918</v>
      </c>
      <c r="K7986" s="2"/>
      <c r="L7986" s="2"/>
      <c r="M7986" s="10"/>
      <c r="N7986" s="10"/>
      <c r="O7986" s="10"/>
    </row>
    <row r="7987" spans="1:15" x14ac:dyDescent="0.2">
      <c r="A7987" s="9">
        <v>44869</v>
      </c>
      <c r="B7987" s="7">
        <v>3580100195</v>
      </c>
      <c r="C7987" s="8" t="s">
        <v>3523</v>
      </c>
      <c r="D7987" s="6"/>
      <c r="E7987" s="6"/>
      <c r="F7987" s="6">
        <f>E7987*0.05</f>
        <v>0</v>
      </c>
      <c r="G7987" s="6">
        <v>3000</v>
      </c>
      <c r="H7987" s="5">
        <f>D7987-F7987</f>
        <v>0</v>
      </c>
      <c r="I7987" s="4">
        <f>+I7986+G7987-H7987</f>
        <v>2444340.8934999914</v>
      </c>
      <c r="J7987" s="8" t="s">
        <v>3917</v>
      </c>
      <c r="K7987" s="2"/>
      <c r="L7987" s="2"/>
      <c r="M7987" s="10"/>
      <c r="N7987" s="10"/>
      <c r="O7987" s="10"/>
    </row>
    <row r="7988" spans="1:15" x14ac:dyDescent="0.2">
      <c r="A7988" s="9">
        <v>44872</v>
      </c>
      <c r="B7988" s="7">
        <v>3580030658</v>
      </c>
      <c r="C7988" s="8" t="s">
        <v>3523</v>
      </c>
      <c r="D7988" s="6"/>
      <c r="E7988" s="6"/>
      <c r="F7988" s="6">
        <f>E7988*0.05</f>
        <v>0</v>
      </c>
      <c r="G7988" s="6">
        <v>800</v>
      </c>
      <c r="H7988" s="5">
        <f>D7988-F7988</f>
        <v>0</v>
      </c>
      <c r="I7988" s="4">
        <f>+I7987+G7988-H7988</f>
        <v>2445140.8934999914</v>
      </c>
      <c r="J7988" s="8" t="s">
        <v>3916</v>
      </c>
      <c r="K7988" s="2"/>
      <c r="L7988" s="2"/>
      <c r="M7988" s="10"/>
      <c r="N7988" s="10"/>
      <c r="O7988" s="10"/>
    </row>
    <row r="7989" spans="1:15" x14ac:dyDescent="0.2">
      <c r="A7989" s="9">
        <v>44873</v>
      </c>
      <c r="B7989" s="7">
        <v>3580020398</v>
      </c>
      <c r="C7989" s="8" t="s">
        <v>3523</v>
      </c>
      <c r="D7989" s="6"/>
      <c r="E7989" s="6"/>
      <c r="F7989" s="6">
        <f>E7989*0.05</f>
        <v>0</v>
      </c>
      <c r="G7989" s="6">
        <v>1300</v>
      </c>
      <c r="H7989" s="5">
        <f>D7989-F7989</f>
        <v>0</v>
      </c>
      <c r="I7989" s="4">
        <f>+I7988+G7989-H7989</f>
        <v>2446440.8934999914</v>
      </c>
      <c r="J7989" s="8" t="s">
        <v>3915</v>
      </c>
      <c r="K7989" s="2"/>
      <c r="L7989" s="2"/>
      <c r="M7989" s="23"/>
      <c r="N7989" s="22"/>
      <c r="O7989" s="21"/>
    </row>
    <row r="7990" spans="1:15" x14ac:dyDescent="0.2">
      <c r="A7990" s="9">
        <v>44873</v>
      </c>
      <c r="B7990" s="7">
        <v>3580020401</v>
      </c>
      <c r="C7990" s="8" t="s">
        <v>746</v>
      </c>
      <c r="D7990" s="6"/>
      <c r="E7990" s="6"/>
      <c r="F7990" s="6">
        <f>E7990*0.05</f>
        <v>0</v>
      </c>
      <c r="G7990" s="6">
        <v>1384</v>
      </c>
      <c r="H7990" s="5">
        <f>D7990-F7990</f>
        <v>0</v>
      </c>
      <c r="I7990" s="4">
        <f>+I7989+G7990-H7990</f>
        <v>2447824.8934999914</v>
      </c>
      <c r="J7990" s="8" t="s">
        <v>3914</v>
      </c>
      <c r="K7990" s="2"/>
      <c r="L7990" s="2"/>
      <c r="M7990" s="23"/>
      <c r="N7990" s="22"/>
      <c r="O7990" s="21"/>
    </row>
    <row r="7991" spans="1:15" x14ac:dyDescent="0.2">
      <c r="A7991" s="9">
        <v>44874</v>
      </c>
      <c r="B7991" s="7">
        <v>3580020230</v>
      </c>
      <c r="C7991" s="8" t="s">
        <v>3523</v>
      </c>
      <c r="D7991" s="6"/>
      <c r="E7991" s="6"/>
      <c r="F7991" s="6">
        <f>E7991*0.05</f>
        <v>0</v>
      </c>
      <c r="G7991" s="6">
        <v>6900</v>
      </c>
      <c r="H7991" s="5">
        <f>D7991-F7991</f>
        <v>0</v>
      </c>
      <c r="I7991" s="4">
        <f>+I7990+G7991-H7991</f>
        <v>2454724.8934999914</v>
      </c>
      <c r="J7991" s="8" t="s">
        <v>3913</v>
      </c>
      <c r="K7991" s="2"/>
      <c r="L7991" s="2"/>
      <c r="M7991" s="61" t="s">
        <v>3912</v>
      </c>
      <c r="N7991" s="60"/>
      <c r="O7991" s="59"/>
    </row>
    <row r="7992" spans="1:15" x14ac:dyDescent="0.2">
      <c r="A7992" s="9">
        <v>44875</v>
      </c>
      <c r="B7992" s="7">
        <v>20029303</v>
      </c>
      <c r="C7992" s="58" t="s">
        <v>1226</v>
      </c>
      <c r="D7992" s="6">
        <v>47926.29</v>
      </c>
      <c r="E7992" s="6">
        <v>40615.5</v>
      </c>
      <c r="F7992" s="6">
        <f>E7992*0.05</f>
        <v>2030.7750000000001</v>
      </c>
      <c r="G7992" s="6"/>
      <c r="H7992" s="5">
        <f>D7992-F7992</f>
        <v>45895.514999999999</v>
      </c>
      <c r="I7992" s="4">
        <f>+I7991+G7992-H7992</f>
        <v>2408829.3784999913</v>
      </c>
      <c r="J7992" s="8" t="s">
        <v>3911</v>
      </c>
      <c r="K7992" s="2"/>
      <c r="L7992" s="2"/>
      <c r="M7992" s="23" t="s">
        <v>3910</v>
      </c>
      <c r="N7992" s="22"/>
      <c r="O7992" s="21"/>
    </row>
    <row r="7993" spans="1:15" x14ac:dyDescent="0.2">
      <c r="A7993" s="9">
        <v>44875</v>
      </c>
      <c r="B7993" s="7">
        <v>3580100148</v>
      </c>
      <c r="C7993" s="8" t="s">
        <v>3523</v>
      </c>
      <c r="D7993" s="6"/>
      <c r="E7993" s="6"/>
      <c r="F7993" s="6">
        <f>E7993*0.05</f>
        <v>0</v>
      </c>
      <c r="G7993" s="6">
        <v>10800</v>
      </c>
      <c r="H7993" s="5">
        <f>D7993-F7993</f>
        <v>0</v>
      </c>
      <c r="I7993" s="4">
        <f>+I7992+G7993-H7993</f>
        <v>2419629.3784999913</v>
      </c>
      <c r="J7993" s="8" t="s">
        <v>3909</v>
      </c>
      <c r="K7993" s="2"/>
      <c r="L7993" s="2"/>
      <c r="M7993" s="10"/>
      <c r="N7993" s="10"/>
      <c r="O7993" s="10"/>
    </row>
    <row r="7994" spans="1:15" x14ac:dyDescent="0.2">
      <c r="A7994" s="9">
        <v>44876</v>
      </c>
      <c r="B7994" s="7">
        <v>20056361</v>
      </c>
      <c r="C7994" s="8" t="s">
        <v>3908</v>
      </c>
      <c r="D7994" s="6">
        <v>86612</v>
      </c>
      <c r="E7994" s="6">
        <v>73400</v>
      </c>
      <c r="F7994" s="6">
        <f>E7994*0.05</f>
        <v>3670</v>
      </c>
      <c r="G7994" s="6"/>
      <c r="H7994" s="5">
        <f>D7994-F7994</f>
        <v>82942</v>
      </c>
      <c r="I7994" s="4">
        <f>+I7993+G7994-H7994</f>
        <v>2336687.3784999913</v>
      </c>
      <c r="J7994" s="8" t="s">
        <v>3907</v>
      </c>
      <c r="K7994" s="2"/>
      <c r="L7994" s="2"/>
      <c r="M7994" s="16" t="s">
        <v>3906</v>
      </c>
      <c r="N7994" s="10"/>
      <c r="O7994" s="10"/>
    </row>
    <row r="7995" spans="1:15" x14ac:dyDescent="0.2">
      <c r="A7995" s="9">
        <v>44876</v>
      </c>
      <c r="B7995" s="7">
        <v>20060338</v>
      </c>
      <c r="C7995" s="8" t="s">
        <v>213</v>
      </c>
      <c r="D7995" s="6">
        <v>40482.49</v>
      </c>
      <c r="E7995" s="6">
        <v>34307.199999999997</v>
      </c>
      <c r="F7995" s="6">
        <f>E7995*0.05</f>
        <v>1715.36</v>
      </c>
      <c r="G7995" s="6"/>
      <c r="H7995" s="5">
        <f>D7995-F7995</f>
        <v>38767.129999999997</v>
      </c>
      <c r="I7995" s="4">
        <f>+I7994+G7995-H7995</f>
        <v>2297920.2484999914</v>
      </c>
      <c r="J7995" s="8" t="s">
        <v>1530</v>
      </c>
      <c r="K7995" s="2"/>
      <c r="L7995" s="2"/>
      <c r="M7995" s="16" t="s">
        <v>3905</v>
      </c>
      <c r="N7995" s="10"/>
      <c r="O7995" s="10"/>
    </row>
    <row r="7996" spans="1:15" x14ac:dyDescent="0.2">
      <c r="A7996" s="9">
        <v>44876</v>
      </c>
      <c r="B7996" s="7">
        <v>3580070270</v>
      </c>
      <c r="C7996" s="8" t="s">
        <v>3523</v>
      </c>
      <c r="D7996" s="6"/>
      <c r="E7996" s="6"/>
      <c r="F7996" s="6">
        <f>E7996*0.05</f>
        <v>0</v>
      </c>
      <c r="G7996" s="6">
        <v>400</v>
      </c>
      <c r="H7996" s="5">
        <f>D7996-F7996</f>
        <v>0</v>
      </c>
      <c r="I7996" s="4">
        <f>+I7995+G7996-H7996</f>
        <v>2298320.2484999914</v>
      </c>
      <c r="J7996" s="8" t="s">
        <v>3904</v>
      </c>
      <c r="K7996" s="2"/>
      <c r="L7996" s="2"/>
      <c r="M7996" s="10"/>
      <c r="N7996" s="10"/>
      <c r="O7996" s="10"/>
    </row>
    <row r="7997" spans="1:15" x14ac:dyDescent="0.2">
      <c r="A7997" s="9">
        <v>44879</v>
      </c>
      <c r="B7997" s="7">
        <v>20094539</v>
      </c>
      <c r="C7997" s="8" t="s">
        <v>2447</v>
      </c>
      <c r="D7997" s="6">
        <v>135171.5</v>
      </c>
      <c r="E7997" s="6">
        <v>124807.01</v>
      </c>
      <c r="F7997" s="6">
        <f>E7997*0.05</f>
        <v>6240.3505000000005</v>
      </c>
      <c r="G7997" s="6"/>
      <c r="H7997" s="5">
        <f>D7997-F7997</f>
        <v>128931.1495</v>
      </c>
      <c r="I7997" s="4">
        <f>+I7996+G7997-H7997</f>
        <v>2169389.0989999915</v>
      </c>
      <c r="J7997" s="8" t="s">
        <v>3783</v>
      </c>
      <c r="K7997" s="2"/>
      <c r="L7997" s="2"/>
      <c r="M7997" s="10"/>
      <c r="N7997" s="10"/>
      <c r="O7997" s="10"/>
    </row>
    <row r="7998" spans="1:15" x14ac:dyDescent="0.2">
      <c r="A7998" s="9">
        <v>44879</v>
      </c>
      <c r="B7998" s="7">
        <v>10285</v>
      </c>
      <c r="C7998" s="8" t="s">
        <v>3219</v>
      </c>
      <c r="D7998" s="6">
        <v>6900</v>
      </c>
      <c r="E7998" s="6">
        <v>6900</v>
      </c>
      <c r="F7998" s="6">
        <f>E7998*0.1</f>
        <v>690</v>
      </c>
      <c r="G7998" s="6"/>
      <c r="H7998" s="5">
        <f>D7998-F7998</f>
        <v>6210</v>
      </c>
      <c r="I7998" s="4">
        <f>+I7997+G7998-H7998</f>
        <v>2163179.0989999915</v>
      </c>
      <c r="J7998" s="8" t="s">
        <v>3903</v>
      </c>
      <c r="K7998" s="2"/>
      <c r="L7998" s="2"/>
      <c r="M7998" s="10"/>
      <c r="N7998" s="10"/>
      <c r="O7998" s="10"/>
    </row>
    <row r="7999" spans="1:15" x14ac:dyDescent="0.2">
      <c r="A7999" s="9">
        <v>44879</v>
      </c>
      <c r="B7999" s="7">
        <v>10286</v>
      </c>
      <c r="C7999" s="8" t="s">
        <v>3902</v>
      </c>
      <c r="D7999" s="6">
        <v>4500</v>
      </c>
      <c r="E7999" s="6">
        <v>4500</v>
      </c>
      <c r="F7999" s="6">
        <f>E7999*0.1</f>
        <v>450</v>
      </c>
      <c r="G7999" s="6"/>
      <c r="H7999" s="5">
        <f>D7999-F7999</f>
        <v>4050</v>
      </c>
      <c r="I7999" s="4">
        <f>+I7998+G7999-H7999</f>
        <v>2159129.0989999915</v>
      </c>
      <c r="J7999" s="8" t="s">
        <v>3901</v>
      </c>
      <c r="K7999" s="2"/>
      <c r="L7999" s="2"/>
      <c r="M7999" s="10"/>
      <c r="N7999" s="10"/>
      <c r="O7999" s="10"/>
    </row>
    <row r="8000" spans="1:15" x14ac:dyDescent="0.2">
      <c r="A8000" s="9">
        <v>44879</v>
      </c>
      <c r="B8000" s="7">
        <v>10287</v>
      </c>
      <c r="C8000" s="8" t="s">
        <v>2329</v>
      </c>
      <c r="D8000" s="6">
        <v>3575</v>
      </c>
      <c r="E8000" s="6">
        <v>3575</v>
      </c>
      <c r="F8000" s="6">
        <f>E8000*0.1</f>
        <v>357.5</v>
      </c>
      <c r="G8000" s="6"/>
      <c r="H8000" s="5">
        <f>D8000-F8000</f>
        <v>3217.5</v>
      </c>
      <c r="I8000" s="4">
        <f>+I7999+G8000-H8000</f>
        <v>2155911.5989999915</v>
      </c>
      <c r="J8000" s="8" t="s">
        <v>3900</v>
      </c>
      <c r="K8000" s="2"/>
      <c r="L8000" s="2"/>
      <c r="M8000" s="23"/>
      <c r="N8000" s="22"/>
      <c r="O8000" s="21"/>
    </row>
    <row r="8001" spans="1:15" x14ac:dyDescent="0.2">
      <c r="A8001" s="9">
        <v>44879</v>
      </c>
      <c r="B8001" s="7">
        <v>3580040547</v>
      </c>
      <c r="C8001" s="8" t="s">
        <v>3523</v>
      </c>
      <c r="D8001" s="6"/>
      <c r="E8001" s="6"/>
      <c r="F8001" s="6">
        <f>E8001*0.05</f>
        <v>0</v>
      </c>
      <c r="G8001" s="6">
        <v>5200</v>
      </c>
      <c r="H8001" s="5">
        <f>D8001-F8001</f>
        <v>0</v>
      </c>
      <c r="I8001" s="4">
        <f>+I8000+G8001-H8001</f>
        <v>2161111.5989999915</v>
      </c>
      <c r="J8001" s="8" t="s">
        <v>3899</v>
      </c>
      <c r="K8001" s="2"/>
      <c r="L8001" s="2"/>
      <c r="M8001" s="23"/>
      <c r="N8001" s="22"/>
      <c r="O8001" s="21"/>
    </row>
    <row r="8002" spans="1:15" x14ac:dyDescent="0.2">
      <c r="A8002" s="9">
        <v>44879</v>
      </c>
      <c r="B8002" s="7">
        <v>20098427</v>
      </c>
      <c r="C8002" s="8" t="s">
        <v>3898</v>
      </c>
      <c r="D8002" s="6">
        <v>123900</v>
      </c>
      <c r="E8002" s="6">
        <v>105000</v>
      </c>
      <c r="F8002" s="6">
        <f>E8002*0.05</f>
        <v>5250</v>
      </c>
      <c r="G8002" s="6"/>
      <c r="H8002" s="5">
        <f>D8002-F8002</f>
        <v>118650</v>
      </c>
      <c r="I8002" s="4">
        <f>+I8001+G8002-H8002</f>
        <v>2042461.5989999915</v>
      </c>
      <c r="J8002" s="8" t="s">
        <v>3897</v>
      </c>
      <c r="K8002" s="2"/>
      <c r="L8002" s="2"/>
      <c r="M8002" s="23" t="s">
        <v>3896</v>
      </c>
      <c r="N8002" s="22"/>
      <c r="O8002" s="21"/>
    </row>
    <row r="8003" spans="1:15" x14ac:dyDescent="0.2">
      <c r="A8003" s="9">
        <v>44880</v>
      </c>
      <c r="B8003" s="7">
        <v>3580030194</v>
      </c>
      <c r="C8003" s="8" t="s">
        <v>3523</v>
      </c>
      <c r="D8003" s="6"/>
      <c r="E8003" s="6"/>
      <c r="F8003" s="6">
        <f>E8003*0.05</f>
        <v>0</v>
      </c>
      <c r="G8003" s="6">
        <v>1500</v>
      </c>
      <c r="H8003" s="5">
        <f>D8003-F8003</f>
        <v>0</v>
      </c>
      <c r="I8003" s="4">
        <f>+I8002+G8003-H8003</f>
        <v>2043961.5989999915</v>
      </c>
      <c r="J8003" s="8" t="s">
        <v>3895</v>
      </c>
      <c r="K8003" s="2"/>
      <c r="L8003" s="2"/>
      <c r="M8003" s="23"/>
      <c r="N8003" s="22"/>
      <c r="O8003" s="21"/>
    </row>
    <row r="8004" spans="1:15" x14ac:dyDescent="0.2">
      <c r="A8004" s="9">
        <v>44881</v>
      </c>
      <c r="B8004" s="7">
        <v>2000160166</v>
      </c>
      <c r="C8004" s="8" t="s">
        <v>3894</v>
      </c>
      <c r="D8004" s="6"/>
      <c r="E8004" s="6"/>
      <c r="F8004" s="6"/>
      <c r="G8004" s="4">
        <v>10000</v>
      </c>
      <c r="H8004" s="5"/>
      <c r="I8004" s="4">
        <f>+I8003+G8004-H8004</f>
        <v>2053961.5989999915</v>
      </c>
      <c r="J8004" s="8" t="s">
        <v>3893</v>
      </c>
      <c r="K8004" s="2"/>
      <c r="L8004" s="2"/>
      <c r="M8004" s="41"/>
      <c r="N8004" s="40"/>
      <c r="O8004" s="39"/>
    </row>
    <row r="8005" spans="1:15" x14ac:dyDescent="0.2">
      <c r="A8005" s="9">
        <v>44881</v>
      </c>
      <c r="B8005" s="7">
        <v>4524000015</v>
      </c>
      <c r="C8005" s="8" t="s">
        <v>3253</v>
      </c>
      <c r="D8005" s="6">
        <v>50250</v>
      </c>
      <c r="E8005" s="6"/>
      <c r="F8005" s="6">
        <f>E8005*0.05</f>
        <v>0</v>
      </c>
      <c r="G8005" s="6"/>
      <c r="H8005" s="5">
        <f>D8005-F8005</f>
        <v>50250</v>
      </c>
      <c r="I8005" s="4">
        <f>+I8004+G8005-H8005</f>
        <v>2003711.5989999915</v>
      </c>
      <c r="J8005" s="8" t="s">
        <v>3892</v>
      </c>
      <c r="K8005" s="2"/>
      <c r="L8005" s="2"/>
      <c r="M8005" s="23"/>
      <c r="N8005" s="22"/>
      <c r="O8005" s="21"/>
    </row>
    <row r="8006" spans="1:15" x14ac:dyDescent="0.2">
      <c r="A8006" s="9">
        <v>44882</v>
      </c>
      <c r="B8006" s="7">
        <v>3580020154</v>
      </c>
      <c r="C8006" s="8" t="s">
        <v>3523</v>
      </c>
      <c r="D8006" s="6"/>
      <c r="E8006" s="6"/>
      <c r="F8006" s="6">
        <f>E8006*0.05</f>
        <v>0</v>
      </c>
      <c r="G8006" s="6">
        <v>800</v>
      </c>
      <c r="H8006" s="5">
        <f>D8006-F8006</f>
        <v>0</v>
      </c>
      <c r="I8006" s="4">
        <f>+I8005+G8006-H8006</f>
        <v>2004511.5989999915</v>
      </c>
      <c r="J8006" s="8" t="s">
        <v>3891</v>
      </c>
      <c r="K8006" s="2"/>
      <c r="L8006" s="2"/>
      <c r="M8006" s="23"/>
      <c r="N8006" s="22"/>
      <c r="O8006" s="21"/>
    </row>
    <row r="8007" spans="1:15" x14ac:dyDescent="0.2">
      <c r="A8007" s="9">
        <v>44883</v>
      </c>
      <c r="B8007" s="7">
        <v>3580030401</v>
      </c>
      <c r="C8007" s="8" t="s">
        <v>3523</v>
      </c>
      <c r="D8007" s="6"/>
      <c r="E8007" s="6"/>
      <c r="F8007" s="6">
        <f>E8007*0.05</f>
        <v>0</v>
      </c>
      <c r="G8007" s="6">
        <v>1150</v>
      </c>
      <c r="H8007" s="5">
        <f>D8007-F8007</f>
        <v>0</v>
      </c>
      <c r="I8007" s="4">
        <f>+I8006+G8007-H8007</f>
        <v>2005661.5989999915</v>
      </c>
      <c r="J8007" s="8" t="s">
        <v>3890</v>
      </c>
      <c r="K8007" s="2"/>
      <c r="L8007" s="2"/>
      <c r="M8007" s="10"/>
      <c r="N8007" s="10"/>
      <c r="O8007" s="10"/>
    </row>
    <row r="8008" spans="1:15" x14ac:dyDescent="0.2">
      <c r="A8008" s="9">
        <v>44886</v>
      </c>
      <c r="B8008" s="7">
        <v>20224169</v>
      </c>
      <c r="C8008" s="8" t="s">
        <v>2914</v>
      </c>
      <c r="D8008" s="6">
        <v>5495</v>
      </c>
      <c r="E8008" s="6">
        <v>4226.92</v>
      </c>
      <c r="F8008" s="6">
        <f>E8008*0.05</f>
        <v>211.346</v>
      </c>
      <c r="G8008" s="6"/>
      <c r="H8008" s="5">
        <f>D8008-F8008</f>
        <v>5283.6540000000005</v>
      </c>
      <c r="I8008" s="4">
        <f>+I8007+G8008-H8008</f>
        <v>2000377.9449999915</v>
      </c>
      <c r="J8008" s="8" t="s">
        <v>3287</v>
      </c>
      <c r="K8008" s="2"/>
      <c r="L8008" s="2"/>
      <c r="M8008" s="23" t="s">
        <v>3889</v>
      </c>
      <c r="N8008" s="22"/>
      <c r="O8008" s="21"/>
    </row>
    <row r="8009" spans="1:15" x14ac:dyDescent="0.2">
      <c r="A8009" s="9">
        <v>44886</v>
      </c>
      <c r="B8009" s="7">
        <v>20224564</v>
      </c>
      <c r="C8009" s="8" t="s">
        <v>49</v>
      </c>
      <c r="D8009" s="6">
        <v>6750</v>
      </c>
      <c r="E8009" s="6">
        <v>6750</v>
      </c>
      <c r="F8009" s="6">
        <f>E8009*0.05</f>
        <v>337.5</v>
      </c>
      <c r="G8009" s="6"/>
      <c r="H8009" s="5">
        <f>D8009-F8009</f>
        <v>6412.5</v>
      </c>
      <c r="I8009" s="4">
        <f>+I8008+G8009-H8009</f>
        <v>1993965.4449999915</v>
      </c>
      <c r="J8009" s="8" t="s">
        <v>1728</v>
      </c>
      <c r="K8009" s="2"/>
      <c r="L8009" s="2"/>
      <c r="M8009" s="23" t="s">
        <v>3888</v>
      </c>
      <c r="N8009" s="22"/>
      <c r="O8009" s="21"/>
    </row>
    <row r="8010" spans="1:15" x14ac:dyDescent="0.2">
      <c r="A8010" s="9">
        <v>44886</v>
      </c>
      <c r="B8010" s="7">
        <v>20224748</v>
      </c>
      <c r="C8010" s="8" t="s">
        <v>1450</v>
      </c>
      <c r="D8010" s="6">
        <v>31545.56</v>
      </c>
      <c r="E8010" s="6">
        <v>24270.82</v>
      </c>
      <c r="F8010" s="6">
        <f>E8010*0.05</f>
        <v>1213.5409999999999</v>
      </c>
      <c r="G8010" s="6"/>
      <c r="H8010" s="5">
        <f>D8010-F8010</f>
        <v>30332.019</v>
      </c>
      <c r="I8010" s="4">
        <f>+I8009+G8010-H8010</f>
        <v>1963633.4259999914</v>
      </c>
      <c r="J8010" s="8" t="s">
        <v>3887</v>
      </c>
      <c r="K8010" s="2"/>
      <c r="L8010" s="2"/>
      <c r="M8010" s="23" t="s">
        <v>3886</v>
      </c>
      <c r="N8010" s="22"/>
      <c r="O8010" s="21"/>
    </row>
    <row r="8011" spans="1:15" x14ac:dyDescent="0.2">
      <c r="A8011" s="9">
        <v>44886</v>
      </c>
      <c r="B8011" s="7">
        <v>3580020981</v>
      </c>
      <c r="C8011" s="8" t="s">
        <v>3523</v>
      </c>
      <c r="D8011" s="6"/>
      <c r="E8011" s="6"/>
      <c r="F8011" s="6">
        <f>E8011*0.05</f>
        <v>0</v>
      </c>
      <c r="G8011" s="6">
        <v>900</v>
      </c>
      <c r="H8011" s="5">
        <f>D8011-F8011</f>
        <v>0</v>
      </c>
      <c r="I8011" s="4">
        <f>+I8010+G8011-H8011</f>
        <v>1964533.4259999914</v>
      </c>
      <c r="J8011" s="8" t="s">
        <v>3885</v>
      </c>
      <c r="K8011" s="2"/>
      <c r="L8011" s="2"/>
      <c r="M8011" s="10"/>
      <c r="N8011" s="10"/>
      <c r="O8011" s="10"/>
    </row>
    <row r="8012" spans="1:15" x14ac:dyDescent="0.2">
      <c r="A8012" s="9">
        <v>44887</v>
      </c>
      <c r="B8012" s="7">
        <v>4524000013</v>
      </c>
      <c r="C8012" s="8" t="s">
        <v>977</v>
      </c>
      <c r="D8012" s="6"/>
      <c r="E8012" s="6"/>
      <c r="F8012" s="6">
        <f>E8012*0.05</f>
        <v>0</v>
      </c>
      <c r="G8012" s="6">
        <v>346.5</v>
      </c>
      <c r="H8012" s="5">
        <f>D8012-F8012</f>
        <v>0</v>
      </c>
      <c r="I8012" s="4">
        <f>+I8011+G8012-H8012</f>
        <v>1964879.9259999914</v>
      </c>
      <c r="J8012" s="8" t="s">
        <v>3884</v>
      </c>
      <c r="K8012" s="2"/>
      <c r="L8012" s="2"/>
      <c r="M8012" s="19"/>
      <c r="N8012" s="19"/>
      <c r="O8012" s="19"/>
    </row>
    <row r="8013" spans="1:15" x14ac:dyDescent="0.2">
      <c r="A8013" s="9">
        <v>44887</v>
      </c>
      <c r="B8013" s="7">
        <v>4524000014</v>
      </c>
      <c r="C8013" s="8" t="s">
        <v>977</v>
      </c>
      <c r="D8013" s="6"/>
      <c r="E8013" s="6"/>
      <c r="F8013" s="6">
        <f>E8013*0.05</f>
        <v>0</v>
      </c>
      <c r="G8013" s="6">
        <v>27231.25</v>
      </c>
      <c r="H8013" s="5"/>
      <c r="I8013" s="4">
        <f>+I8012+G8013-H8013</f>
        <v>1992111.1759999914</v>
      </c>
      <c r="J8013" s="8" t="s">
        <v>3883</v>
      </c>
      <c r="K8013" s="2"/>
      <c r="L8013" s="2"/>
      <c r="M8013" s="19"/>
      <c r="N8013" s="19"/>
      <c r="O8013" s="19"/>
    </row>
    <row r="8014" spans="1:15" x14ac:dyDescent="0.2">
      <c r="A8014" s="9">
        <v>44887</v>
      </c>
      <c r="B8014" s="7">
        <v>4524000011</v>
      </c>
      <c r="C8014" s="8" t="s">
        <v>977</v>
      </c>
      <c r="D8014" s="6"/>
      <c r="E8014" s="6"/>
      <c r="F8014" s="6">
        <f>E8014*0.05</f>
        <v>0</v>
      </c>
      <c r="G8014" s="6">
        <v>1237.5</v>
      </c>
      <c r="H8014" s="5"/>
      <c r="I8014" s="4">
        <f>+I8013+G8014-H8014</f>
        <v>1993348.6759999914</v>
      </c>
      <c r="J8014" s="8" t="s">
        <v>3882</v>
      </c>
      <c r="K8014" s="2"/>
      <c r="L8014" s="2"/>
      <c r="M8014" s="19"/>
      <c r="N8014" s="19"/>
      <c r="O8014" s="19"/>
    </row>
    <row r="8015" spans="1:15" x14ac:dyDescent="0.2">
      <c r="A8015" s="9">
        <v>44887</v>
      </c>
      <c r="B8015" s="7">
        <v>4524000012</v>
      </c>
      <c r="C8015" s="8" t="s">
        <v>977</v>
      </c>
      <c r="D8015" s="6"/>
      <c r="E8015" s="6"/>
      <c r="F8015" s="6">
        <f>E8015*0.05</f>
        <v>0</v>
      </c>
      <c r="G8015" s="6">
        <v>4358.74</v>
      </c>
      <c r="H8015" s="5"/>
      <c r="I8015" s="4">
        <f>+I8014+G8015-H8015</f>
        <v>1997707.4159999914</v>
      </c>
      <c r="J8015" s="8" t="s">
        <v>3881</v>
      </c>
      <c r="K8015" s="2"/>
      <c r="L8015" s="2"/>
      <c r="M8015" s="19"/>
      <c r="N8015" s="19"/>
      <c r="O8015" s="19"/>
    </row>
    <row r="8016" spans="1:15" x14ac:dyDescent="0.2">
      <c r="A8016" s="9">
        <v>44887</v>
      </c>
      <c r="B8016" s="7">
        <v>4524000013</v>
      </c>
      <c r="C8016" s="8" t="s">
        <v>977</v>
      </c>
      <c r="D8016" s="6"/>
      <c r="E8016" s="6"/>
      <c r="F8016" s="6">
        <f>E8016*0.05</f>
        <v>0</v>
      </c>
      <c r="G8016" s="6">
        <v>4493.38</v>
      </c>
      <c r="H8016" s="5"/>
      <c r="I8016" s="4">
        <f>+I8015+G8016-H8016</f>
        <v>2002200.7959999912</v>
      </c>
      <c r="J8016" s="8" t="s">
        <v>3880</v>
      </c>
      <c r="K8016" s="2"/>
      <c r="L8016" s="2"/>
      <c r="M8016" s="19"/>
      <c r="N8016" s="19"/>
      <c r="O8016" s="19"/>
    </row>
    <row r="8017" spans="1:15" x14ac:dyDescent="0.2">
      <c r="A8017" s="9">
        <v>44887</v>
      </c>
      <c r="B8017" s="7">
        <v>3580050294</v>
      </c>
      <c r="C8017" s="8" t="s">
        <v>3523</v>
      </c>
      <c r="D8017" s="6"/>
      <c r="E8017" s="6"/>
      <c r="F8017" s="6">
        <f>E8017*0.05</f>
        <v>0</v>
      </c>
      <c r="G8017" s="6">
        <v>950</v>
      </c>
      <c r="H8017" s="5"/>
      <c r="I8017" s="4">
        <f>+I8016+G8017-H8017</f>
        <v>2003150.7959999912</v>
      </c>
      <c r="J8017" s="8" t="s">
        <v>3879</v>
      </c>
      <c r="K8017" s="2"/>
      <c r="L8017" s="2"/>
      <c r="M8017" s="19"/>
      <c r="N8017" s="19"/>
      <c r="O8017" s="19"/>
    </row>
    <row r="8018" spans="1:15" x14ac:dyDescent="0.2">
      <c r="A8018" s="9">
        <v>44888</v>
      </c>
      <c r="B8018" s="7">
        <v>3580030337</v>
      </c>
      <c r="C8018" s="8" t="s">
        <v>3523</v>
      </c>
      <c r="D8018" s="6"/>
      <c r="E8018" s="6"/>
      <c r="F8018" s="6">
        <f>E8018*0.05</f>
        <v>0</v>
      </c>
      <c r="G8018" s="6">
        <v>5600</v>
      </c>
      <c r="H8018" s="5">
        <f>D8018-F8018</f>
        <v>0</v>
      </c>
      <c r="I8018" s="4">
        <f>+I8017+G8018-H8018</f>
        <v>2008750.7959999912</v>
      </c>
      <c r="J8018" s="8" t="s">
        <v>3878</v>
      </c>
      <c r="K8018" s="2"/>
      <c r="L8018" s="2"/>
      <c r="M8018" s="19"/>
      <c r="N8018" s="19"/>
      <c r="O8018" s="19"/>
    </row>
    <row r="8019" spans="1:15" x14ac:dyDescent="0.2">
      <c r="A8019" s="9">
        <v>44889</v>
      </c>
      <c r="B8019" s="7">
        <v>20296522</v>
      </c>
      <c r="C8019" s="8" t="s">
        <v>126</v>
      </c>
      <c r="D8019" s="6">
        <v>8870</v>
      </c>
      <c r="E8019" s="6">
        <v>8870</v>
      </c>
      <c r="F8019" s="6">
        <f>E8019*0.05</f>
        <v>443.5</v>
      </c>
      <c r="G8019" s="6"/>
      <c r="H8019" s="5">
        <f>D8019-F8019</f>
        <v>8426.5</v>
      </c>
      <c r="I8019" s="4">
        <f>+I8018+G8019-H8019</f>
        <v>2000324.2959999912</v>
      </c>
      <c r="J8019" s="8" t="s">
        <v>3676</v>
      </c>
      <c r="K8019" s="2"/>
      <c r="L8019" s="2"/>
      <c r="M8019" s="10"/>
      <c r="N8019" s="10"/>
      <c r="O8019" s="10"/>
    </row>
    <row r="8020" spans="1:15" x14ac:dyDescent="0.2">
      <c r="A8020" s="9">
        <v>44889</v>
      </c>
      <c r="B8020" s="34">
        <v>20296579</v>
      </c>
      <c r="C8020" s="8" t="s">
        <v>821</v>
      </c>
      <c r="D8020" s="6">
        <v>320931.46000000002</v>
      </c>
      <c r="E8020" s="6">
        <v>320931.46000000002</v>
      </c>
      <c r="F8020" s="6">
        <f>E8020*0.05</f>
        <v>16046.573000000002</v>
      </c>
      <c r="G8020" s="6"/>
      <c r="H8020" s="5">
        <f>D8020-F8020</f>
        <v>304884.88700000005</v>
      </c>
      <c r="I8020" s="4">
        <f>+I8019+G8020-H8020</f>
        <v>1695439.4089999911</v>
      </c>
      <c r="J8020" s="8" t="s">
        <v>3877</v>
      </c>
      <c r="K8020" s="2"/>
      <c r="L8020" s="2"/>
      <c r="M8020" s="16" t="s">
        <v>3876</v>
      </c>
      <c r="N8020" s="10"/>
      <c r="O8020" s="10"/>
    </row>
    <row r="8021" spans="1:15" x14ac:dyDescent="0.2">
      <c r="A8021" s="9">
        <v>44889</v>
      </c>
      <c r="B8021" s="7">
        <v>20296644</v>
      </c>
      <c r="C8021" s="8" t="s">
        <v>120</v>
      </c>
      <c r="D8021" s="6">
        <v>30408.7</v>
      </c>
      <c r="E8021" s="6">
        <v>25770.080000000002</v>
      </c>
      <c r="F8021" s="6">
        <f>E8021*0.05</f>
        <v>1288.5040000000001</v>
      </c>
      <c r="G8021" s="6"/>
      <c r="H8021" s="5">
        <f>D8021-F8021</f>
        <v>29120.196</v>
      </c>
      <c r="I8021" s="4">
        <f>+I8020+G8021-H8021</f>
        <v>1666319.2129999911</v>
      </c>
      <c r="J8021" s="8" t="s">
        <v>3481</v>
      </c>
      <c r="K8021" s="2"/>
      <c r="L8021" s="2"/>
      <c r="M8021" s="16" t="s">
        <v>3875</v>
      </c>
      <c r="N8021" s="10"/>
      <c r="O8021" s="10"/>
    </row>
    <row r="8022" spans="1:15" x14ac:dyDescent="0.2">
      <c r="A8022" s="9">
        <v>44889</v>
      </c>
      <c r="B8022" s="7">
        <v>20296689</v>
      </c>
      <c r="C8022" s="8" t="s">
        <v>99</v>
      </c>
      <c r="D8022" s="6">
        <v>23900.5</v>
      </c>
      <c r="E8022" s="6">
        <v>23900.5</v>
      </c>
      <c r="F8022" s="6">
        <v>0</v>
      </c>
      <c r="G8022" s="6"/>
      <c r="H8022" s="5">
        <f>D8022-F8022</f>
        <v>23900.5</v>
      </c>
      <c r="I8022" s="4">
        <f>+I8021+G8022-H8022</f>
        <v>1642418.7129999911</v>
      </c>
      <c r="J8022" s="8" t="s">
        <v>3874</v>
      </c>
      <c r="K8022" s="2"/>
      <c r="L8022" s="2"/>
      <c r="M8022" s="57" t="s">
        <v>3873</v>
      </c>
      <c r="N8022" s="22"/>
      <c r="O8022" s="21"/>
    </row>
    <row r="8023" spans="1:15" x14ac:dyDescent="0.2">
      <c r="A8023" s="9">
        <v>44889</v>
      </c>
      <c r="B8023" s="7">
        <v>20296767</v>
      </c>
      <c r="C8023" s="8" t="s">
        <v>2755</v>
      </c>
      <c r="D8023" s="6">
        <v>39382.1</v>
      </c>
      <c r="E8023" s="6">
        <v>31847.599999999999</v>
      </c>
      <c r="F8023" s="6">
        <f>E8023*0.05</f>
        <v>1592.38</v>
      </c>
      <c r="G8023" s="6"/>
      <c r="H8023" s="5">
        <f>D8023-F8023</f>
        <v>37789.72</v>
      </c>
      <c r="I8023" s="4">
        <f>+I8022+G8023-H8023</f>
        <v>1604628.9929999912</v>
      </c>
      <c r="J8023" s="8" t="s">
        <v>107</v>
      </c>
      <c r="K8023" s="2"/>
      <c r="L8023" s="2"/>
      <c r="M8023" s="47" t="s">
        <v>3872</v>
      </c>
      <c r="N8023" s="57"/>
      <c r="O8023" s="56"/>
    </row>
    <row r="8024" spans="1:15" x14ac:dyDescent="0.2">
      <c r="A8024" s="9">
        <v>44890</v>
      </c>
      <c r="B8024" s="7">
        <v>3580020158</v>
      </c>
      <c r="C8024" s="8" t="s">
        <v>3523</v>
      </c>
      <c r="D8024" s="6"/>
      <c r="E8024" s="6"/>
      <c r="F8024" s="6"/>
      <c r="G8024" s="6">
        <v>4750</v>
      </c>
      <c r="H8024" s="5">
        <f>D8024-F8024</f>
        <v>0</v>
      </c>
      <c r="I8024" s="4">
        <f>+I8023+G8024-H8024</f>
        <v>1609378.9929999912</v>
      </c>
      <c r="J8024" s="8" t="s">
        <v>3871</v>
      </c>
      <c r="K8024" s="2"/>
      <c r="L8024" s="2"/>
      <c r="M8024" s="52"/>
      <c r="N8024" s="55"/>
      <c r="O8024" s="54"/>
    </row>
    <row r="8025" spans="1:15" x14ac:dyDescent="0.2">
      <c r="A8025" s="9">
        <v>44890</v>
      </c>
      <c r="B8025" s="7">
        <v>4524000135</v>
      </c>
      <c r="C8025" s="8" t="s">
        <v>2118</v>
      </c>
      <c r="D8025" s="6"/>
      <c r="E8025" s="6"/>
      <c r="F8025" s="6"/>
      <c r="G8025" s="6">
        <v>20000</v>
      </c>
      <c r="H8025" s="5">
        <f>D8025-F8025</f>
        <v>0</v>
      </c>
      <c r="I8025" s="4">
        <f>+I8024+G8025-H8025</f>
        <v>1629378.9929999912</v>
      </c>
      <c r="J8025" s="8" t="s">
        <v>2779</v>
      </c>
      <c r="K8025" s="2"/>
      <c r="L8025" s="2"/>
      <c r="M8025" s="52"/>
      <c r="N8025" s="55"/>
      <c r="O8025" s="54"/>
    </row>
    <row r="8026" spans="1:15" x14ac:dyDescent="0.2">
      <c r="A8026" s="9">
        <v>44890</v>
      </c>
      <c r="B8026" s="7">
        <v>4524000177</v>
      </c>
      <c r="C8026" s="8" t="s">
        <v>170</v>
      </c>
      <c r="D8026" s="6"/>
      <c r="E8026" s="6"/>
      <c r="F8026" s="6"/>
      <c r="G8026" s="6">
        <v>2944009.92</v>
      </c>
      <c r="H8026" s="5">
        <f>D8026-F8026</f>
        <v>0</v>
      </c>
      <c r="I8026" s="4">
        <f>+I8025+G8026-H8026</f>
        <v>4573388.9129999913</v>
      </c>
      <c r="J8026" s="8" t="s">
        <v>1781</v>
      </c>
      <c r="K8026" s="2"/>
      <c r="L8026" s="2"/>
      <c r="M8026" s="52"/>
      <c r="N8026" s="55"/>
      <c r="O8026" s="54"/>
    </row>
    <row r="8027" spans="1:15" x14ac:dyDescent="0.2">
      <c r="A8027" s="9">
        <v>44893</v>
      </c>
      <c r="B8027" s="7">
        <v>20350804</v>
      </c>
      <c r="C8027" s="8" t="s">
        <v>1443</v>
      </c>
      <c r="D8027" s="6">
        <v>186244.77</v>
      </c>
      <c r="E8027" s="6">
        <v>157834.54999999999</v>
      </c>
      <c r="F8027" s="6">
        <f>E8027*0.05</f>
        <v>7891.7275</v>
      </c>
      <c r="G8027" s="6"/>
      <c r="H8027" s="5">
        <f>D8027-F8027</f>
        <v>178353.04249999998</v>
      </c>
      <c r="I8027" s="4">
        <f>+I8026+G8027-H8027</f>
        <v>4395035.8704999909</v>
      </c>
      <c r="J8027" s="8" t="s">
        <v>70</v>
      </c>
      <c r="K8027" s="2"/>
      <c r="L8027" s="2"/>
      <c r="M8027" s="16" t="s">
        <v>3870</v>
      </c>
      <c r="N8027" s="10"/>
      <c r="O8027" s="10"/>
    </row>
    <row r="8028" spans="1:15" x14ac:dyDescent="0.2">
      <c r="A8028" s="9">
        <v>44893</v>
      </c>
      <c r="B8028" s="7">
        <v>20350942</v>
      </c>
      <c r="C8028" s="8" t="s">
        <v>3013</v>
      </c>
      <c r="D8028" s="6">
        <v>72865.2</v>
      </c>
      <c r="E8028" s="6">
        <v>72865.2</v>
      </c>
      <c r="F8028" s="6">
        <f>E8028*0.05</f>
        <v>3643.26</v>
      </c>
      <c r="G8028" s="6"/>
      <c r="H8028" s="5">
        <f>D8028-F8028</f>
        <v>69221.94</v>
      </c>
      <c r="I8028" s="4">
        <f>+I8027+G8028-H8028</f>
        <v>4325813.9304999905</v>
      </c>
      <c r="J8028" s="8" t="s">
        <v>3869</v>
      </c>
      <c r="K8028" s="2"/>
      <c r="L8028" s="2"/>
      <c r="M8028" s="16" t="s">
        <v>3868</v>
      </c>
      <c r="N8028" s="10"/>
      <c r="O8028" s="10"/>
    </row>
    <row r="8029" spans="1:15" x14ac:dyDescent="0.2">
      <c r="A8029" s="9">
        <v>44893</v>
      </c>
      <c r="B8029" s="7">
        <v>20351044</v>
      </c>
      <c r="C8029" s="8" t="s">
        <v>3707</v>
      </c>
      <c r="D8029" s="6">
        <v>71792</v>
      </c>
      <c r="E8029" s="6">
        <v>71792</v>
      </c>
      <c r="F8029" s="6">
        <f>E8029*0.05</f>
        <v>3589.6000000000004</v>
      </c>
      <c r="G8029" s="6"/>
      <c r="H8029" s="5">
        <f>D8029-F8029</f>
        <v>68202.399999999994</v>
      </c>
      <c r="I8029" s="4">
        <f>+I8028+G8029-H8029</f>
        <v>4257611.5304999901</v>
      </c>
      <c r="J8029" s="8" t="s">
        <v>1642</v>
      </c>
      <c r="K8029" s="2"/>
      <c r="L8029" s="2"/>
      <c r="M8029" s="16" t="s">
        <v>3867</v>
      </c>
      <c r="N8029" s="10"/>
      <c r="O8029" s="10"/>
    </row>
    <row r="8030" spans="1:15" x14ac:dyDescent="0.2">
      <c r="A8030" s="9">
        <v>44893</v>
      </c>
      <c r="B8030" s="7">
        <v>20351265</v>
      </c>
      <c r="C8030" s="8" t="s">
        <v>930</v>
      </c>
      <c r="D8030" s="6">
        <v>116820</v>
      </c>
      <c r="E8030" s="6">
        <v>99000</v>
      </c>
      <c r="F8030" s="6">
        <f>E8030*0.05</f>
        <v>4950</v>
      </c>
      <c r="G8030" s="6"/>
      <c r="H8030" s="5">
        <f>D8030-F8030</f>
        <v>111870</v>
      </c>
      <c r="I8030" s="4">
        <f>+I8029+G8030-H8030</f>
        <v>4145741.5304999901</v>
      </c>
      <c r="J8030" s="8" t="s">
        <v>2563</v>
      </c>
      <c r="K8030" s="2"/>
      <c r="L8030" s="2"/>
      <c r="M8030" s="16" t="s">
        <v>3866</v>
      </c>
      <c r="N8030" s="10"/>
      <c r="O8030" s="10"/>
    </row>
    <row r="8031" spans="1:15" x14ac:dyDescent="0.2">
      <c r="A8031" s="9">
        <v>44893</v>
      </c>
      <c r="B8031" s="7">
        <v>20351614</v>
      </c>
      <c r="C8031" s="8" t="s">
        <v>105</v>
      </c>
      <c r="D8031" s="6">
        <v>173540</v>
      </c>
      <c r="E8031" s="6">
        <v>173540</v>
      </c>
      <c r="F8031" s="6">
        <f>E8031*0.05</f>
        <v>8677</v>
      </c>
      <c r="G8031" s="6"/>
      <c r="H8031" s="5">
        <f>D8031-F8031</f>
        <v>164863</v>
      </c>
      <c r="I8031" s="4">
        <f>+I8030+G8031-H8031</f>
        <v>3980878.5304999901</v>
      </c>
      <c r="J8031" s="8" t="s">
        <v>3865</v>
      </c>
      <c r="K8031" s="2"/>
      <c r="L8031" s="2"/>
      <c r="M8031" s="16" t="s">
        <v>1904</v>
      </c>
      <c r="N8031" s="10"/>
      <c r="O8031" s="10"/>
    </row>
    <row r="8032" spans="1:15" x14ac:dyDescent="0.2">
      <c r="A8032" s="9">
        <v>44893</v>
      </c>
      <c r="B8032" s="7">
        <v>20351780</v>
      </c>
      <c r="C8032" s="8" t="s">
        <v>3375</v>
      </c>
      <c r="D8032" s="6">
        <v>124230</v>
      </c>
      <c r="E8032" s="6">
        <v>122700</v>
      </c>
      <c r="F8032" s="6">
        <f>E8032*0.05</f>
        <v>6135</v>
      </c>
      <c r="G8032" s="6"/>
      <c r="H8032" s="5">
        <f>D8032-F8032</f>
        <v>118095</v>
      </c>
      <c r="I8032" s="4">
        <f>+I8031+G8032-H8032</f>
        <v>3862783.5304999901</v>
      </c>
      <c r="J8032" s="8" t="s">
        <v>3864</v>
      </c>
      <c r="K8032" s="2"/>
      <c r="L8032" s="2"/>
      <c r="M8032" s="16" t="s">
        <v>3863</v>
      </c>
      <c r="N8032" s="10"/>
      <c r="O8032" s="10"/>
    </row>
    <row r="8033" spans="1:15" x14ac:dyDescent="0.2">
      <c r="A8033" s="9">
        <v>44893</v>
      </c>
      <c r="B8033" s="7">
        <v>20351916</v>
      </c>
      <c r="C8033" s="8" t="s">
        <v>1634</v>
      </c>
      <c r="D8033" s="6">
        <v>20638.2</v>
      </c>
      <c r="E8033" s="6">
        <v>20638.2</v>
      </c>
      <c r="F8033" s="6">
        <f>E8033*0.05</f>
        <v>1031.9100000000001</v>
      </c>
      <c r="G8033" s="6"/>
      <c r="H8033" s="5">
        <f>D8033-F8033</f>
        <v>19606.29</v>
      </c>
      <c r="I8033" s="4">
        <f>+I8032+G8033-H8033</f>
        <v>3843177.2404999901</v>
      </c>
      <c r="J8033" s="8" t="s">
        <v>3862</v>
      </c>
      <c r="K8033" s="2"/>
      <c r="L8033" s="2"/>
      <c r="M8033" s="16" t="s">
        <v>1904</v>
      </c>
      <c r="N8033" s="10"/>
      <c r="O8033" s="10"/>
    </row>
    <row r="8034" spans="1:15" x14ac:dyDescent="0.2">
      <c r="A8034" s="9">
        <v>44893</v>
      </c>
      <c r="B8034" s="7">
        <v>20352153</v>
      </c>
      <c r="C8034" s="8" t="s">
        <v>447</v>
      </c>
      <c r="D8034" s="6">
        <v>10000</v>
      </c>
      <c r="E8034" s="6">
        <v>8474.58</v>
      </c>
      <c r="F8034" s="6">
        <f>E8034*0.05</f>
        <v>423.72900000000004</v>
      </c>
      <c r="G8034" s="6"/>
      <c r="H8034" s="5">
        <f>D8034-F8034</f>
        <v>9576.2710000000006</v>
      </c>
      <c r="I8034" s="4">
        <f>+I8033+G8034-H8034</f>
        <v>3833600.9694999899</v>
      </c>
      <c r="J8034" s="8" t="s">
        <v>3861</v>
      </c>
      <c r="K8034" s="2"/>
      <c r="L8034" s="2"/>
      <c r="M8034" s="16" t="s">
        <v>3860</v>
      </c>
      <c r="N8034" s="10"/>
      <c r="O8034" s="10"/>
    </row>
    <row r="8035" spans="1:15" x14ac:dyDescent="0.2">
      <c r="A8035" s="9">
        <v>44893</v>
      </c>
      <c r="B8035" s="7">
        <v>20352334</v>
      </c>
      <c r="C8035" s="8" t="s">
        <v>242</v>
      </c>
      <c r="D8035" s="6">
        <v>35392.400000000001</v>
      </c>
      <c r="E8035" s="6">
        <v>34964</v>
      </c>
      <c r="F8035" s="6">
        <f>E8035*0.05</f>
        <v>1748.2</v>
      </c>
      <c r="G8035" s="6"/>
      <c r="H8035" s="5">
        <f>D8035-F8035</f>
        <v>33644.200000000004</v>
      </c>
      <c r="I8035" s="4">
        <f>+I8034+G8035-H8035</f>
        <v>3799956.7694999897</v>
      </c>
      <c r="J8035" s="8" t="s">
        <v>3859</v>
      </c>
      <c r="K8035" s="2"/>
      <c r="L8035" s="2"/>
      <c r="M8035" s="16" t="s">
        <v>3858</v>
      </c>
      <c r="N8035" s="10"/>
      <c r="O8035" s="10"/>
    </row>
    <row r="8036" spans="1:15" x14ac:dyDescent="0.2">
      <c r="A8036" s="9">
        <v>44893</v>
      </c>
      <c r="B8036" s="7">
        <v>20352651</v>
      </c>
      <c r="C8036" s="8" t="s">
        <v>1032</v>
      </c>
      <c r="D8036" s="6">
        <v>111535</v>
      </c>
      <c r="E8036" s="6">
        <v>95192.39</v>
      </c>
      <c r="F8036" s="6">
        <f>E8036*0.05</f>
        <v>4759.6194999999998</v>
      </c>
      <c r="G8036" s="6"/>
      <c r="H8036" s="5">
        <f>D8036-F8036</f>
        <v>106775.3805</v>
      </c>
      <c r="I8036" s="4">
        <f>+I8035+G8036-H8036</f>
        <v>3693181.3889999897</v>
      </c>
      <c r="J8036" s="8" t="s">
        <v>3857</v>
      </c>
      <c r="K8036" s="2"/>
      <c r="L8036" s="2"/>
      <c r="M8036" s="16" t="s">
        <v>3856</v>
      </c>
      <c r="N8036" s="10"/>
      <c r="O8036" s="10"/>
    </row>
    <row r="8037" spans="1:15" x14ac:dyDescent="0.2">
      <c r="A8037" s="9">
        <v>44893</v>
      </c>
      <c r="B8037" s="7">
        <v>20356578</v>
      </c>
      <c r="C8037" s="8" t="s">
        <v>74</v>
      </c>
      <c r="D8037" s="6">
        <v>286414.2</v>
      </c>
      <c r="E8037" s="6">
        <v>271123.20000000001</v>
      </c>
      <c r="F8037" s="6">
        <f>E8037*0.05</f>
        <v>13556.160000000002</v>
      </c>
      <c r="G8037" s="6"/>
      <c r="H8037" s="5">
        <f>D8037-F8037</f>
        <v>272858.04000000004</v>
      </c>
      <c r="I8037" s="4">
        <f>+I8036+G8037-H8037</f>
        <v>3420323.3489999897</v>
      </c>
      <c r="J8037" s="8" t="s">
        <v>2579</v>
      </c>
      <c r="K8037" s="2"/>
      <c r="L8037" s="2"/>
      <c r="M8037" s="10" t="s">
        <v>3855</v>
      </c>
      <c r="N8037" s="10"/>
      <c r="O8037" s="10"/>
    </row>
    <row r="8038" spans="1:15" x14ac:dyDescent="0.2">
      <c r="A8038" s="9">
        <v>44893</v>
      </c>
      <c r="B8038" s="7">
        <v>20356637</v>
      </c>
      <c r="C8038" s="8" t="s">
        <v>71</v>
      </c>
      <c r="D8038" s="6">
        <v>212668.3</v>
      </c>
      <c r="E8038" s="6">
        <v>212261.28</v>
      </c>
      <c r="F8038" s="6">
        <f>E8038*0.05</f>
        <v>10613.064</v>
      </c>
      <c r="G8038" s="6"/>
      <c r="H8038" s="5">
        <f>D8038-F8038</f>
        <v>202055.23599999998</v>
      </c>
      <c r="I8038" s="4">
        <f>+I8037+G8038-H8038</f>
        <v>3218268.1129999897</v>
      </c>
      <c r="J8038" s="8" t="s">
        <v>70</v>
      </c>
      <c r="K8038" s="2"/>
      <c r="L8038" s="2"/>
      <c r="M8038" s="23" t="s">
        <v>3854</v>
      </c>
      <c r="N8038" s="22"/>
      <c r="O8038" s="21"/>
    </row>
    <row r="8039" spans="1:15" x14ac:dyDescent="0.2">
      <c r="A8039" s="9">
        <v>44893</v>
      </c>
      <c r="B8039" s="34">
        <v>20356723</v>
      </c>
      <c r="C8039" s="8" t="s">
        <v>447</v>
      </c>
      <c r="D8039" s="6">
        <v>17169.669999999998</v>
      </c>
      <c r="E8039" s="6">
        <v>16313.34</v>
      </c>
      <c r="F8039" s="6">
        <f>E8039*0.05</f>
        <v>815.66700000000003</v>
      </c>
      <c r="G8039" s="6"/>
      <c r="H8039" s="5">
        <f>D8039-F8039</f>
        <v>16354.002999999999</v>
      </c>
      <c r="I8039" s="4">
        <f>+I8038+G8039-H8039</f>
        <v>3201914.1099999896</v>
      </c>
      <c r="J8039" s="8" t="s">
        <v>3853</v>
      </c>
      <c r="K8039" s="2"/>
      <c r="L8039" s="2"/>
      <c r="M8039" s="23" t="s">
        <v>3852</v>
      </c>
      <c r="N8039" s="22"/>
      <c r="O8039" s="21"/>
    </row>
    <row r="8040" spans="1:15" x14ac:dyDescent="0.2">
      <c r="A8040" s="9">
        <v>44893</v>
      </c>
      <c r="B8040" s="34">
        <v>20356805</v>
      </c>
      <c r="C8040" s="8" t="s">
        <v>3612</v>
      </c>
      <c r="D8040" s="6">
        <v>102353.2</v>
      </c>
      <c r="E8040" s="6">
        <v>86740</v>
      </c>
      <c r="F8040" s="6">
        <f>E8040*0.05</f>
        <v>4337</v>
      </c>
      <c r="G8040" s="6"/>
      <c r="H8040" s="5">
        <f>D8040-F8040</f>
        <v>98016.2</v>
      </c>
      <c r="I8040" s="4">
        <f>+I8039+G8040-H8040</f>
        <v>3103897.9099999894</v>
      </c>
      <c r="J8040" s="8" t="s">
        <v>3611</v>
      </c>
      <c r="K8040" s="2"/>
      <c r="L8040" s="2"/>
      <c r="M8040" s="23" t="s">
        <v>3851</v>
      </c>
      <c r="N8040" s="22"/>
      <c r="O8040" s="21"/>
    </row>
    <row r="8041" spans="1:15" x14ac:dyDescent="0.2">
      <c r="A8041" s="9">
        <v>44893</v>
      </c>
      <c r="B8041" s="7">
        <v>20357072</v>
      </c>
      <c r="C8041" s="8" t="s">
        <v>442</v>
      </c>
      <c r="D8041" s="6">
        <v>84865.600000000006</v>
      </c>
      <c r="E8041" s="6">
        <v>71920</v>
      </c>
      <c r="F8041" s="6">
        <f>E8041*0.05</f>
        <v>3596</v>
      </c>
      <c r="G8041" s="6"/>
      <c r="H8041" s="5">
        <f>D8041-F8041</f>
        <v>81269.600000000006</v>
      </c>
      <c r="I8041" s="4">
        <f>+I8040+G8041-H8041</f>
        <v>3022628.3099999893</v>
      </c>
      <c r="J8041" s="8" t="s">
        <v>3850</v>
      </c>
      <c r="K8041" s="2"/>
      <c r="L8041" s="2"/>
      <c r="M8041" s="23" t="s">
        <v>3849</v>
      </c>
      <c r="N8041" s="22"/>
      <c r="O8041" s="21"/>
    </row>
    <row r="8042" spans="1:15" x14ac:dyDescent="0.2">
      <c r="A8042" s="9">
        <v>44893</v>
      </c>
      <c r="B8042" s="7">
        <v>20357182</v>
      </c>
      <c r="C8042" s="8" t="s">
        <v>267</v>
      </c>
      <c r="D8042" s="6">
        <v>4600</v>
      </c>
      <c r="E8042" s="6">
        <v>3898.31</v>
      </c>
      <c r="F8042" s="6">
        <f>E8042*0.05</f>
        <v>194.91550000000001</v>
      </c>
      <c r="G8042" s="6"/>
      <c r="H8042" s="5">
        <f>D8042-F8042</f>
        <v>4405.0844999999999</v>
      </c>
      <c r="I8042" s="4">
        <f>+I8041+G8042-H8042</f>
        <v>3018223.2254999895</v>
      </c>
      <c r="J8042" s="8" t="s">
        <v>3848</v>
      </c>
      <c r="K8042" s="2"/>
      <c r="L8042" s="2"/>
      <c r="M8042" s="16" t="s">
        <v>3847</v>
      </c>
      <c r="N8042" s="10"/>
      <c r="O8042" s="10"/>
    </row>
    <row r="8043" spans="1:15" x14ac:dyDescent="0.2">
      <c r="A8043" s="9">
        <v>44893</v>
      </c>
      <c r="B8043" s="7">
        <v>20357342</v>
      </c>
      <c r="C8043" s="8" t="s">
        <v>43</v>
      </c>
      <c r="D8043" s="6">
        <v>152516.94</v>
      </c>
      <c r="E8043" s="6">
        <v>134508.23000000001</v>
      </c>
      <c r="F8043" s="6">
        <f>E8043*0.05</f>
        <v>6725.4115000000011</v>
      </c>
      <c r="G8043" s="6"/>
      <c r="H8043" s="5">
        <f>D8043-F8043</f>
        <v>145791.52850000001</v>
      </c>
      <c r="I8043" s="4">
        <f>+I8042+G8043-H8043</f>
        <v>2872431.6969999894</v>
      </c>
      <c r="J8043" s="8" t="s">
        <v>3684</v>
      </c>
      <c r="K8043" s="2"/>
      <c r="L8043" s="2"/>
      <c r="M8043" s="16" t="s">
        <v>3846</v>
      </c>
      <c r="N8043" s="10"/>
      <c r="O8043" s="10"/>
    </row>
    <row r="8044" spans="1:15" x14ac:dyDescent="0.2">
      <c r="A8044" s="9">
        <v>44893</v>
      </c>
      <c r="B8044" s="7">
        <v>20357537</v>
      </c>
      <c r="C8044" s="8" t="s">
        <v>3580</v>
      </c>
      <c r="D8044" s="6">
        <v>134756</v>
      </c>
      <c r="E8044" s="6">
        <v>114200</v>
      </c>
      <c r="F8044" s="6">
        <f>E8044*0.05</f>
        <v>5710</v>
      </c>
      <c r="G8044" s="6"/>
      <c r="H8044" s="5">
        <f>D8044-F8044</f>
        <v>129046</v>
      </c>
      <c r="I8044" s="4">
        <f>+I8043+G8044-H8044</f>
        <v>2743385.6969999894</v>
      </c>
      <c r="J8044" s="8" t="s">
        <v>3845</v>
      </c>
      <c r="K8044" s="2"/>
      <c r="L8044" s="2"/>
      <c r="M8044" s="16" t="s">
        <v>3844</v>
      </c>
      <c r="N8044" s="10"/>
      <c r="O8044" s="10"/>
    </row>
    <row r="8045" spans="1:15" x14ac:dyDescent="0.2">
      <c r="A8045" s="9">
        <v>44893</v>
      </c>
      <c r="B8045" s="7">
        <v>20357710</v>
      </c>
      <c r="C8045" s="8" t="s">
        <v>439</v>
      </c>
      <c r="D8045" s="6">
        <v>23266.18</v>
      </c>
      <c r="E8045" s="6">
        <v>19870.599999999999</v>
      </c>
      <c r="F8045" s="6">
        <f>E8045*0.05</f>
        <v>993.53</v>
      </c>
      <c r="G8045" s="6"/>
      <c r="H8045" s="5">
        <f>D8045-F8045</f>
        <v>22272.65</v>
      </c>
      <c r="I8045" s="4">
        <f>+I8044+G8045-H8045</f>
        <v>2721113.0469999895</v>
      </c>
      <c r="J8045" s="8" t="s">
        <v>2656</v>
      </c>
      <c r="K8045" s="2"/>
      <c r="L8045" s="2"/>
      <c r="M8045" s="16" t="s">
        <v>3843</v>
      </c>
      <c r="N8045" s="10"/>
      <c r="O8045" s="10"/>
    </row>
    <row r="8046" spans="1:15" x14ac:dyDescent="0.2">
      <c r="A8046" s="9">
        <v>44893</v>
      </c>
      <c r="B8046" s="7">
        <v>20357869</v>
      </c>
      <c r="C8046" s="8" t="s">
        <v>26</v>
      </c>
      <c r="D8046" s="6">
        <v>30976.22</v>
      </c>
      <c r="E8046" s="6">
        <v>28935.360000000001</v>
      </c>
      <c r="F8046" s="6">
        <f>E8046*0.05</f>
        <v>1446.768</v>
      </c>
      <c r="G8046" s="6"/>
      <c r="H8046" s="5">
        <f>D8046-F8046</f>
        <v>29529.452000000001</v>
      </c>
      <c r="I8046" s="4">
        <f>+I8045+G8046-H8046</f>
        <v>2691583.5949999895</v>
      </c>
      <c r="J8046" s="8" t="s">
        <v>2656</v>
      </c>
      <c r="K8046" s="2"/>
      <c r="L8046" s="2"/>
      <c r="M8046" s="16" t="s">
        <v>3842</v>
      </c>
      <c r="N8046" s="10"/>
      <c r="O8046" s="10"/>
    </row>
    <row r="8047" spans="1:15" x14ac:dyDescent="0.2">
      <c r="A8047" s="9">
        <v>44894</v>
      </c>
      <c r="B8047" s="7">
        <v>3580010056</v>
      </c>
      <c r="C8047" s="8" t="s">
        <v>3523</v>
      </c>
      <c r="D8047" s="6"/>
      <c r="E8047" s="6"/>
      <c r="F8047" s="6">
        <f>E8047*0.05</f>
        <v>0</v>
      </c>
      <c r="G8047" s="6">
        <v>1950</v>
      </c>
      <c r="H8047" s="5">
        <f>D8047-F8047</f>
        <v>0</v>
      </c>
      <c r="I8047" s="4">
        <f>+I8046+G8047-H8047</f>
        <v>2693533.5949999895</v>
      </c>
      <c r="J8047" s="8" t="s">
        <v>3841</v>
      </c>
      <c r="K8047" s="2"/>
      <c r="L8047" s="2"/>
      <c r="M8047" s="10"/>
      <c r="N8047" s="10"/>
      <c r="O8047" s="10"/>
    </row>
    <row r="8048" spans="1:15" x14ac:dyDescent="0.2">
      <c r="A8048" s="9">
        <v>44894</v>
      </c>
      <c r="B8048" s="7">
        <v>20385209</v>
      </c>
      <c r="C8048" s="8" t="s">
        <v>650</v>
      </c>
      <c r="D8048" s="6">
        <v>12862</v>
      </c>
      <c r="E8048" s="6">
        <v>10900</v>
      </c>
      <c r="F8048" s="6">
        <f>E8048*0.05</f>
        <v>545</v>
      </c>
      <c r="G8048" s="6"/>
      <c r="H8048" s="5">
        <f>D8048-F8048</f>
        <v>12317</v>
      </c>
      <c r="I8048" s="4">
        <f>+I8047+G8048-H8048</f>
        <v>2681216.5949999895</v>
      </c>
      <c r="J8048" s="8" t="s">
        <v>3149</v>
      </c>
      <c r="K8048" s="2"/>
      <c r="L8048" s="2"/>
      <c r="M8048" s="10" t="s">
        <v>2126</v>
      </c>
      <c r="N8048" s="10"/>
      <c r="O8048" s="10"/>
    </row>
    <row r="8049" spans="1:15" x14ac:dyDescent="0.2">
      <c r="A8049" s="9">
        <v>44894</v>
      </c>
      <c r="B8049" s="7">
        <v>4524000008</v>
      </c>
      <c r="C8049" s="8" t="s">
        <v>2940</v>
      </c>
      <c r="D8049" s="6">
        <v>90000</v>
      </c>
      <c r="E8049" s="6"/>
      <c r="F8049" s="6">
        <f>E8049*0.05</f>
        <v>0</v>
      </c>
      <c r="G8049" s="6"/>
      <c r="H8049" s="5">
        <f>D8049-F8049</f>
        <v>90000</v>
      </c>
      <c r="I8049" s="4">
        <f>+I8048+G8049-H8049</f>
        <v>2591216.5949999895</v>
      </c>
      <c r="J8049" s="8" t="s">
        <v>3840</v>
      </c>
      <c r="K8049" s="2"/>
      <c r="L8049" s="2"/>
      <c r="M8049" s="23"/>
      <c r="N8049" s="22"/>
      <c r="O8049" s="21"/>
    </row>
    <row r="8050" spans="1:15" x14ac:dyDescent="0.2">
      <c r="A8050" s="9">
        <v>44894</v>
      </c>
      <c r="B8050" s="7">
        <v>10288</v>
      </c>
      <c r="C8050" s="8" t="s">
        <v>3839</v>
      </c>
      <c r="D8050" s="6">
        <v>10000</v>
      </c>
      <c r="E8050" s="6"/>
      <c r="F8050" s="6"/>
      <c r="G8050" s="6"/>
      <c r="H8050" s="5">
        <f>D8050-F8050</f>
        <v>10000</v>
      </c>
      <c r="I8050" s="4">
        <f>+I8049+G8050-H8050</f>
        <v>2581216.5949999895</v>
      </c>
      <c r="J8050" s="8" t="s">
        <v>3838</v>
      </c>
      <c r="K8050" s="2"/>
      <c r="L8050" s="2"/>
      <c r="M8050" s="41"/>
      <c r="N8050" s="40"/>
      <c r="O8050" s="39"/>
    </row>
    <row r="8051" spans="1:15" x14ac:dyDescent="0.2">
      <c r="A8051" s="9">
        <v>44895</v>
      </c>
      <c r="B8051" s="7">
        <v>20412234</v>
      </c>
      <c r="C8051" s="8" t="s">
        <v>582</v>
      </c>
      <c r="D8051" s="6">
        <v>67845</v>
      </c>
      <c r="E8051" s="6">
        <v>57495.76</v>
      </c>
      <c r="F8051" s="6">
        <v>2874.79</v>
      </c>
      <c r="G8051" s="6"/>
      <c r="H8051" s="5">
        <f>D8051-F8051</f>
        <v>64970.21</v>
      </c>
      <c r="I8051" s="4">
        <f>+I8050+G8051-H8051</f>
        <v>2516246.3849999895</v>
      </c>
      <c r="J8051" s="8" t="s">
        <v>3837</v>
      </c>
      <c r="K8051" s="2"/>
      <c r="L8051" s="2"/>
      <c r="M8051" s="47" t="s">
        <v>3836</v>
      </c>
      <c r="N8051" s="22"/>
      <c r="O8051" s="21"/>
    </row>
    <row r="8052" spans="1:15" x14ac:dyDescent="0.2">
      <c r="A8052" s="9">
        <v>44895</v>
      </c>
      <c r="B8052" s="7">
        <v>4524000008</v>
      </c>
      <c r="C8052" s="8" t="s">
        <v>977</v>
      </c>
      <c r="D8052" s="6"/>
      <c r="E8052" s="6"/>
      <c r="F8052" s="6">
        <f>E8052*0.05</f>
        <v>0</v>
      </c>
      <c r="G8052" s="6">
        <v>1237.5</v>
      </c>
      <c r="H8052" s="5">
        <f>D8052-F8052</f>
        <v>0</v>
      </c>
      <c r="I8052" s="4">
        <f>+I8051+G8052-H8052</f>
        <v>2517483.8849999895</v>
      </c>
      <c r="J8052" s="8" t="s">
        <v>3835</v>
      </c>
      <c r="K8052" s="2"/>
      <c r="L8052" s="2"/>
      <c r="M8052" s="23"/>
      <c r="N8052" s="22"/>
      <c r="O8052" s="21"/>
    </row>
    <row r="8053" spans="1:15" x14ac:dyDescent="0.2">
      <c r="A8053" s="9"/>
      <c r="B8053" s="7"/>
      <c r="C8053" s="8" t="s">
        <v>20</v>
      </c>
      <c r="D8053" s="6">
        <v>5060.22</v>
      </c>
      <c r="E8053" s="6"/>
      <c r="F8053" s="6">
        <f>E8053*0.05</f>
        <v>0</v>
      </c>
      <c r="G8053" s="6"/>
      <c r="H8053" s="5">
        <f>D8053-F8053</f>
        <v>5060.22</v>
      </c>
      <c r="I8053" s="4">
        <f>+I8052+G8053-H8053</f>
        <v>2512423.6649999893</v>
      </c>
      <c r="J8053" s="8" t="s">
        <v>19</v>
      </c>
      <c r="K8053" s="2"/>
      <c r="L8053" s="2"/>
      <c r="M8053" s="23"/>
      <c r="N8053" s="22"/>
      <c r="O8053" s="21"/>
    </row>
    <row r="8054" spans="1:15" x14ac:dyDescent="0.2">
      <c r="A8054" s="9"/>
      <c r="B8054" s="7"/>
      <c r="C8054" s="38" t="s">
        <v>3834</v>
      </c>
      <c r="D8054" s="6"/>
      <c r="E8054" s="6"/>
      <c r="F8054" s="6">
        <f>E8054*0.05</f>
        <v>0</v>
      </c>
      <c r="G8054" s="6"/>
      <c r="H8054" s="5">
        <f>D8054-F8054</f>
        <v>0</v>
      </c>
      <c r="I8054" s="13">
        <f>+I8053+G8054-H8054</f>
        <v>2512423.6649999893</v>
      </c>
      <c r="J8054" s="8"/>
      <c r="K8054" s="2"/>
      <c r="L8054" s="2"/>
      <c r="M8054" s="23"/>
      <c r="N8054" s="22"/>
      <c r="O8054" s="21"/>
    </row>
    <row r="8055" spans="1:15" x14ac:dyDescent="0.2">
      <c r="A8055" s="9">
        <v>44896</v>
      </c>
      <c r="B8055" s="7">
        <v>3580070344</v>
      </c>
      <c r="C8055" s="8" t="s">
        <v>3523</v>
      </c>
      <c r="D8055" s="6"/>
      <c r="E8055" s="6"/>
      <c r="F8055" s="6">
        <f>E8055*0.05</f>
        <v>0</v>
      </c>
      <c r="G8055" s="6">
        <v>3450</v>
      </c>
      <c r="H8055" s="5">
        <f>D8055-F8055</f>
        <v>0</v>
      </c>
      <c r="I8055" s="4">
        <f>+I8054+G8055-H8055</f>
        <v>2515873.6649999893</v>
      </c>
      <c r="J8055" s="8" t="s">
        <v>3833</v>
      </c>
      <c r="K8055" s="2"/>
      <c r="L8055" s="2"/>
      <c r="M8055" s="23"/>
      <c r="N8055" s="22"/>
      <c r="O8055" s="21"/>
    </row>
    <row r="8056" spans="1:15" x14ac:dyDescent="0.2">
      <c r="A8056" s="9">
        <v>44896</v>
      </c>
      <c r="B8056" s="7">
        <v>4524000029</v>
      </c>
      <c r="C8056" s="8" t="s">
        <v>3583</v>
      </c>
      <c r="D8056" s="6"/>
      <c r="E8056" s="6"/>
      <c r="F8056" s="6">
        <f>E8056*0.05</f>
        <v>0</v>
      </c>
      <c r="G8056" s="6">
        <v>166934.85</v>
      </c>
      <c r="H8056" s="5">
        <f>D8056-F8056</f>
        <v>0</v>
      </c>
      <c r="I8056" s="4">
        <f>+I8055+G8056-H8056</f>
        <v>2682808.5149999894</v>
      </c>
      <c r="J8056" s="8" t="s">
        <v>3832</v>
      </c>
      <c r="K8056" s="2"/>
      <c r="L8056" s="2"/>
      <c r="M8056" s="10"/>
      <c r="N8056" s="10"/>
      <c r="O8056" s="10"/>
    </row>
    <row r="8057" spans="1:15" x14ac:dyDescent="0.2">
      <c r="A8057" s="9">
        <v>44897</v>
      </c>
      <c r="B8057" s="7">
        <v>3580020278</v>
      </c>
      <c r="C8057" s="8" t="s">
        <v>3523</v>
      </c>
      <c r="D8057" s="6"/>
      <c r="E8057" s="6"/>
      <c r="F8057" s="6">
        <f>E8057*0.05</f>
        <v>0</v>
      </c>
      <c r="G8057" s="6">
        <v>3300</v>
      </c>
      <c r="H8057" s="5">
        <f>D8057-F8057</f>
        <v>0</v>
      </c>
      <c r="I8057" s="4">
        <f>+I8056+G8057-H8057</f>
        <v>2686108.5149999894</v>
      </c>
      <c r="J8057" s="8" t="s">
        <v>3831</v>
      </c>
      <c r="K8057" s="2"/>
      <c r="L8057" s="2"/>
      <c r="M8057" s="10"/>
      <c r="N8057" s="10"/>
      <c r="O8057" s="10"/>
    </row>
    <row r="8058" spans="1:15" x14ac:dyDescent="0.2">
      <c r="A8058" s="9">
        <v>44898</v>
      </c>
      <c r="B8058" s="7">
        <v>20492680</v>
      </c>
      <c r="C8058" s="8" t="s">
        <v>948</v>
      </c>
      <c r="D8058" s="6">
        <v>3000</v>
      </c>
      <c r="E8058" s="6"/>
      <c r="F8058" s="6">
        <f>E8058*0.05</f>
        <v>0</v>
      </c>
      <c r="G8058" s="6"/>
      <c r="H8058" s="5">
        <f>D8058-F8058</f>
        <v>3000</v>
      </c>
      <c r="I8058" s="4">
        <f>+I8057+G8058-H8058</f>
        <v>2683108.5149999894</v>
      </c>
      <c r="J8058" s="8" t="s">
        <v>3830</v>
      </c>
      <c r="K8058" s="2"/>
      <c r="L8058" s="2"/>
      <c r="M8058" s="10"/>
      <c r="N8058" s="10"/>
      <c r="O8058" s="10"/>
    </row>
    <row r="8059" spans="1:15" x14ac:dyDescent="0.2">
      <c r="A8059" s="9">
        <v>44901</v>
      </c>
      <c r="B8059" s="7">
        <v>20492765</v>
      </c>
      <c r="C8059" s="8" t="s">
        <v>3671</v>
      </c>
      <c r="D8059" s="6">
        <v>7200</v>
      </c>
      <c r="E8059" s="6"/>
      <c r="F8059" s="6">
        <f>E8059*0.05</f>
        <v>0</v>
      </c>
      <c r="G8059" s="6"/>
      <c r="H8059" s="5">
        <f>D8059-F8059</f>
        <v>7200</v>
      </c>
      <c r="I8059" s="4">
        <f>+I8058+G8059-H8059</f>
        <v>2675908.5149999894</v>
      </c>
      <c r="J8059" s="8" t="s">
        <v>3829</v>
      </c>
      <c r="K8059" s="2"/>
      <c r="L8059" s="2"/>
      <c r="M8059" s="10"/>
      <c r="N8059" s="10"/>
      <c r="O8059" s="10"/>
    </row>
    <row r="8060" spans="1:15" x14ac:dyDescent="0.2">
      <c r="A8060" s="9">
        <v>44901</v>
      </c>
      <c r="B8060" s="7">
        <v>2000160501</v>
      </c>
      <c r="C8060" s="8" t="s">
        <v>3523</v>
      </c>
      <c r="D8060" s="6"/>
      <c r="E8060" s="6"/>
      <c r="F8060" s="6">
        <f>E8060*0.05</f>
        <v>0</v>
      </c>
      <c r="G8060" s="6">
        <v>1150</v>
      </c>
      <c r="H8060" s="5">
        <f>D8060-F8060</f>
        <v>0</v>
      </c>
      <c r="I8060" s="4">
        <f>+I8059+G8060-H8060</f>
        <v>2677058.5149999894</v>
      </c>
      <c r="J8060" s="8" t="s">
        <v>3828</v>
      </c>
      <c r="K8060" s="2"/>
      <c r="L8060" s="2"/>
      <c r="M8060" s="10"/>
      <c r="N8060" s="10"/>
      <c r="O8060" s="10"/>
    </row>
    <row r="8061" spans="1:15" x14ac:dyDescent="0.2">
      <c r="A8061" s="9">
        <v>44901</v>
      </c>
      <c r="B8061" s="7">
        <v>2000160504</v>
      </c>
      <c r="C8061" s="8" t="s">
        <v>3523</v>
      </c>
      <c r="D8061" s="6"/>
      <c r="E8061" s="6"/>
      <c r="F8061" s="6">
        <f>E8061*0.05</f>
        <v>0</v>
      </c>
      <c r="G8061" s="6">
        <v>400</v>
      </c>
      <c r="H8061" s="5">
        <f>D8061-F8061</f>
        <v>0</v>
      </c>
      <c r="I8061" s="4">
        <f>+I8060+G8061-H8061</f>
        <v>2677458.5149999894</v>
      </c>
      <c r="J8061" s="8" t="s">
        <v>3827</v>
      </c>
      <c r="K8061" s="2"/>
      <c r="L8061" s="2"/>
      <c r="M8061" s="10"/>
      <c r="N8061" s="10"/>
      <c r="O8061" s="10"/>
    </row>
    <row r="8062" spans="1:15" x14ac:dyDescent="0.2">
      <c r="A8062" s="9">
        <v>44901</v>
      </c>
      <c r="B8062" s="7">
        <v>20552434</v>
      </c>
      <c r="C8062" s="8" t="s">
        <v>418</v>
      </c>
      <c r="D8062" s="6">
        <v>6000</v>
      </c>
      <c r="E8062" s="6"/>
      <c r="F8062" s="6">
        <f>E8062*0.05</f>
        <v>0</v>
      </c>
      <c r="G8062" s="6"/>
      <c r="H8062" s="5">
        <f>D8062-F8062</f>
        <v>6000</v>
      </c>
      <c r="I8062" s="4">
        <f>+I8061+G8062-H8062</f>
        <v>2671458.5149999894</v>
      </c>
      <c r="J8062" s="8" t="s">
        <v>3728</v>
      </c>
      <c r="K8062" s="2"/>
      <c r="L8062" s="2"/>
      <c r="M8062" s="10"/>
      <c r="N8062" s="10"/>
      <c r="O8062" s="10"/>
    </row>
    <row r="8063" spans="1:15" x14ac:dyDescent="0.2">
      <c r="A8063" s="9">
        <v>44902</v>
      </c>
      <c r="B8063" s="7">
        <v>20565235</v>
      </c>
      <c r="C8063" s="8" t="s">
        <v>3590</v>
      </c>
      <c r="D8063" s="6">
        <v>135795.69</v>
      </c>
      <c r="E8063" s="6"/>
      <c r="F8063" s="6">
        <f>E8063*0.05</f>
        <v>0</v>
      </c>
      <c r="G8063" s="6"/>
      <c r="H8063" s="5">
        <f>D8063-F8063</f>
        <v>135795.69</v>
      </c>
      <c r="I8063" s="4">
        <f>+I8062+G8063-H8063</f>
        <v>2535662.8249999895</v>
      </c>
      <c r="J8063" s="8" t="s">
        <v>3826</v>
      </c>
      <c r="K8063" s="2"/>
      <c r="L8063" s="2"/>
      <c r="M8063" s="10"/>
      <c r="N8063" s="10"/>
      <c r="O8063" s="10"/>
    </row>
    <row r="8064" spans="1:15" x14ac:dyDescent="0.2">
      <c r="A8064" s="9">
        <v>44904</v>
      </c>
      <c r="B8064" s="7">
        <v>2000170263</v>
      </c>
      <c r="C8064" s="8" t="s">
        <v>3523</v>
      </c>
      <c r="D8064" s="6"/>
      <c r="E8064" s="6"/>
      <c r="F8064" s="6"/>
      <c r="G8064" s="6">
        <v>7150</v>
      </c>
      <c r="H8064" s="5"/>
      <c r="I8064" s="4">
        <f>+I8063+G8064-H8064</f>
        <v>2542812.8249999895</v>
      </c>
      <c r="J8064" s="8" t="s">
        <v>3825</v>
      </c>
      <c r="K8064" s="2"/>
      <c r="L8064" s="2"/>
      <c r="M8064" s="19"/>
      <c r="N8064" s="19"/>
      <c r="O8064" s="19"/>
    </row>
    <row r="8065" spans="1:15" x14ac:dyDescent="0.2">
      <c r="A8065" s="9">
        <v>44904</v>
      </c>
      <c r="B8065" s="7">
        <v>20622970</v>
      </c>
      <c r="C8065" s="8" t="s">
        <v>3824</v>
      </c>
      <c r="D8065" s="6">
        <v>37600</v>
      </c>
      <c r="E8065" s="6">
        <v>31864.41</v>
      </c>
      <c r="F8065" s="6">
        <v>1593.22</v>
      </c>
      <c r="G8065" s="6"/>
      <c r="H8065" s="5">
        <f>D8065-F8065</f>
        <v>36006.78</v>
      </c>
      <c r="I8065" s="4">
        <f>+I8064+G8065-H8065</f>
        <v>2506806.0449999897</v>
      </c>
      <c r="J8065" s="8" t="s">
        <v>3823</v>
      </c>
      <c r="K8065" s="2"/>
      <c r="L8065" s="2"/>
      <c r="M8065" s="10"/>
      <c r="N8065" s="10"/>
      <c r="O8065" s="10"/>
    </row>
    <row r="8066" spans="1:15" x14ac:dyDescent="0.2">
      <c r="A8066" s="9">
        <v>44905</v>
      </c>
      <c r="B8066" s="7">
        <v>4524000013</v>
      </c>
      <c r="C8066" s="8" t="s">
        <v>3822</v>
      </c>
      <c r="D8066" s="6">
        <v>103823</v>
      </c>
      <c r="E8066" s="6"/>
      <c r="F8066" s="6">
        <f>E8066*0.05</f>
        <v>0</v>
      </c>
      <c r="G8066" s="6"/>
      <c r="H8066" s="5">
        <f>D8066-F8066</f>
        <v>103823</v>
      </c>
      <c r="I8066" s="4">
        <f>+I8065+G8066-H8066</f>
        <v>2402983.0449999897</v>
      </c>
      <c r="J8066" s="8" t="s">
        <v>3821</v>
      </c>
      <c r="K8066" s="2"/>
      <c r="L8066" s="2"/>
      <c r="M8066" s="10"/>
      <c r="N8066" s="10"/>
      <c r="O8066" s="10"/>
    </row>
    <row r="8067" spans="1:15" x14ac:dyDescent="0.2">
      <c r="A8067" s="9">
        <v>44906</v>
      </c>
      <c r="B8067" s="7">
        <v>20641885</v>
      </c>
      <c r="C8067" s="8" t="s">
        <v>418</v>
      </c>
      <c r="D8067" s="6">
        <v>6000</v>
      </c>
      <c r="E8067" s="6"/>
      <c r="F8067" s="6">
        <f>E8067*0.05</f>
        <v>0</v>
      </c>
      <c r="G8067" s="6"/>
      <c r="H8067" s="5">
        <f>D8067-F8067</f>
        <v>6000</v>
      </c>
      <c r="I8067" s="4">
        <f>+I8066+G8067-H8067</f>
        <v>2396983.0449999897</v>
      </c>
      <c r="J8067" s="8" t="s">
        <v>3728</v>
      </c>
      <c r="K8067" s="2"/>
      <c r="L8067" s="2"/>
      <c r="M8067" s="10"/>
      <c r="N8067" s="10"/>
      <c r="O8067" s="10"/>
    </row>
    <row r="8068" spans="1:15" x14ac:dyDescent="0.2">
      <c r="A8068" s="9">
        <v>44906</v>
      </c>
      <c r="B8068" s="7">
        <v>20641901</v>
      </c>
      <c r="C8068" s="8" t="s">
        <v>3210</v>
      </c>
      <c r="D8068" s="6">
        <v>2750</v>
      </c>
      <c r="E8068" s="6"/>
      <c r="F8068" s="6">
        <f>E8068*0.05</f>
        <v>0</v>
      </c>
      <c r="G8068" s="6"/>
      <c r="H8068" s="5">
        <f>D8068-F8068</f>
        <v>2750</v>
      </c>
      <c r="I8068" s="4">
        <f>+I8067+G8068-H8068</f>
        <v>2394233.0449999897</v>
      </c>
      <c r="J8068" s="8" t="s">
        <v>3820</v>
      </c>
      <c r="K8068" s="2"/>
      <c r="L8068" s="2"/>
      <c r="M8068" s="10"/>
      <c r="N8068" s="10"/>
      <c r="O8068" s="10"/>
    </row>
    <row r="8069" spans="1:15" x14ac:dyDescent="0.2">
      <c r="A8069" s="9">
        <v>44907</v>
      </c>
      <c r="B8069" s="7">
        <v>4524000015</v>
      </c>
      <c r="C8069" s="8" t="s">
        <v>3253</v>
      </c>
      <c r="D8069" s="6">
        <v>38100</v>
      </c>
      <c r="E8069" s="6"/>
      <c r="F8069" s="6">
        <f>E8069*0.05</f>
        <v>0</v>
      </c>
      <c r="G8069" s="6"/>
      <c r="H8069" s="5">
        <f>D8069-F8069</f>
        <v>38100</v>
      </c>
      <c r="I8069" s="4">
        <f>+I8068+G8069-H8069</f>
        <v>2356133.0449999897</v>
      </c>
      <c r="J8069" s="8" t="s">
        <v>3819</v>
      </c>
      <c r="K8069" s="2"/>
      <c r="L8069" s="2"/>
      <c r="M8069" s="10"/>
      <c r="N8069" s="10"/>
      <c r="O8069" s="10"/>
    </row>
    <row r="8070" spans="1:15" x14ac:dyDescent="0.2">
      <c r="A8070" s="9">
        <v>44907</v>
      </c>
      <c r="B8070" s="7">
        <v>20652866</v>
      </c>
      <c r="C8070" s="8" t="s">
        <v>3563</v>
      </c>
      <c r="D8070" s="6">
        <v>8555</v>
      </c>
      <c r="E8070" s="6">
        <v>7250</v>
      </c>
      <c r="F8070" s="6">
        <v>362.5</v>
      </c>
      <c r="G8070" s="6"/>
      <c r="H8070" s="5">
        <f>D8070-F8070</f>
        <v>8192.5</v>
      </c>
      <c r="I8070" s="4">
        <f>+I8069+G8070-H8070</f>
        <v>2347940.5449999897</v>
      </c>
      <c r="J8070" s="8" t="s">
        <v>3818</v>
      </c>
      <c r="K8070" s="2"/>
      <c r="L8070" s="2"/>
      <c r="M8070" s="10" t="s">
        <v>3817</v>
      </c>
      <c r="N8070" s="10"/>
      <c r="O8070" s="10"/>
    </row>
    <row r="8071" spans="1:15" x14ac:dyDescent="0.2">
      <c r="A8071" s="9">
        <v>44907</v>
      </c>
      <c r="B8071" s="7">
        <v>2000160720</v>
      </c>
      <c r="C8071" s="8" t="s">
        <v>3523</v>
      </c>
      <c r="D8071" s="6"/>
      <c r="E8071" s="6"/>
      <c r="F8071" s="6">
        <f>E8071*0.05</f>
        <v>0</v>
      </c>
      <c r="G8071" s="6">
        <v>800</v>
      </c>
      <c r="H8071" s="5">
        <f>D8071-F8071</f>
        <v>0</v>
      </c>
      <c r="I8071" s="4">
        <f>+I8070+G8071-H8071</f>
        <v>2348740.5449999897</v>
      </c>
      <c r="J8071" s="8" t="s">
        <v>3816</v>
      </c>
      <c r="K8071" s="2"/>
      <c r="L8071" s="2"/>
      <c r="M8071" s="10"/>
      <c r="N8071" s="10"/>
      <c r="O8071" s="10"/>
    </row>
    <row r="8072" spans="1:15" x14ac:dyDescent="0.2">
      <c r="A8072" s="9">
        <v>44908</v>
      </c>
      <c r="B8072" s="7">
        <v>2000170227</v>
      </c>
      <c r="C8072" s="8" t="s">
        <v>3523</v>
      </c>
      <c r="D8072" s="6"/>
      <c r="E8072" s="6"/>
      <c r="F8072" s="6">
        <f>E8072*0.05</f>
        <v>0</v>
      </c>
      <c r="G8072" s="6">
        <v>39900</v>
      </c>
      <c r="H8072" s="5">
        <f>D8072-F8072</f>
        <v>0</v>
      </c>
      <c r="I8072" s="4">
        <f>+I8071+G8072-H8072</f>
        <v>2388640.5449999897</v>
      </c>
      <c r="J8072" s="8" t="s">
        <v>3815</v>
      </c>
      <c r="K8072" s="2"/>
      <c r="L8072" s="2"/>
      <c r="M8072" s="10"/>
      <c r="N8072" s="10"/>
      <c r="O8072" s="10"/>
    </row>
    <row r="8073" spans="1:15" x14ac:dyDescent="0.2">
      <c r="A8073" s="9">
        <v>44909</v>
      </c>
      <c r="B8073" s="7">
        <v>2000170195</v>
      </c>
      <c r="C8073" s="8" t="s">
        <v>3523</v>
      </c>
      <c r="D8073" s="6"/>
      <c r="E8073" s="6"/>
      <c r="F8073" s="6">
        <f>E8073*0.05</f>
        <v>0</v>
      </c>
      <c r="G8073" s="6">
        <v>14600</v>
      </c>
      <c r="H8073" s="5">
        <f>D8073-F8073</f>
        <v>0</v>
      </c>
      <c r="I8073" s="4">
        <f>+I8072+G8073-H8073</f>
        <v>2403240.5449999897</v>
      </c>
      <c r="J8073" s="8" t="s">
        <v>3814</v>
      </c>
      <c r="K8073" s="2"/>
      <c r="L8073" s="2"/>
      <c r="M8073" s="10"/>
      <c r="N8073" s="10"/>
      <c r="O8073" s="10"/>
    </row>
    <row r="8074" spans="1:15" x14ac:dyDescent="0.2">
      <c r="A8074" s="9">
        <v>44910</v>
      </c>
      <c r="B8074" s="7">
        <v>3580010159</v>
      </c>
      <c r="C8074" s="8" t="s">
        <v>3523</v>
      </c>
      <c r="D8074" s="6"/>
      <c r="E8074" s="6"/>
      <c r="F8074" s="6">
        <f>E8074*0.05</f>
        <v>0</v>
      </c>
      <c r="G8074" s="6">
        <v>6400</v>
      </c>
      <c r="H8074" s="5">
        <f>D8074-F8074</f>
        <v>0</v>
      </c>
      <c r="I8074" s="4">
        <f>+I8073+G8074-H8074</f>
        <v>2409640.5449999897</v>
      </c>
      <c r="J8074" s="8" t="s">
        <v>3813</v>
      </c>
      <c r="K8074" s="2"/>
      <c r="L8074" s="2"/>
      <c r="M8074" s="10"/>
      <c r="N8074" s="10"/>
      <c r="O8074" s="10"/>
    </row>
    <row r="8075" spans="1:15" x14ac:dyDescent="0.2">
      <c r="A8075" s="9">
        <v>44911</v>
      </c>
      <c r="B8075" s="7">
        <v>4524000173</v>
      </c>
      <c r="C8075" s="8" t="s">
        <v>170</v>
      </c>
      <c r="D8075" s="6"/>
      <c r="E8075" s="6"/>
      <c r="F8075" s="6">
        <f>E8075*0.05</f>
        <v>0</v>
      </c>
      <c r="G8075" s="6">
        <v>4259236.29</v>
      </c>
      <c r="H8075" s="5">
        <f>D8075-F8075</f>
        <v>0</v>
      </c>
      <c r="I8075" s="4">
        <f>+I8074+G8075-H8075</f>
        <v>6668876.8349999897</v>
      </c>
      <c r="J8075" s="8" t="s">
        <v>1682</v>
      </c>
      <c r="K8075" s="2"/>
      <c r="L8075" s="2"/>
      <c r="M8075" s="10"/>
      <c r="N8075" s="10"/>
      <c r="O8075" s="10"/>
    </row>
    <row r="8076" spans="1:15" x14ac:dyDescent="0.2">
      <c r="A8076" s="9">
        <v>44911</v>
      </c>
      <c r="B8076" s="7">
        <v>2000060201</v>
      </c>
      <c r="C8076" s="8" t="s">
        <v>3523</v>
      </c>
      <c r="D8076" s="6"/>
      <c r="E8076" s="6"/>
      <c r="F8076" s="6">
        <f>E8076*0.05</f>
        <v>0</v>
      </c>
      <c r="G8076" s="6">
        <v>3900</v>
      </c>
      <c r="H8076" s="5">
        <f>D8076-F8076</f>
        <v>0</v>
      </c>
      <c r="I8076" s="4">
        <f>+I8075+G8076-H8076</f>
        <v>6672776.8349999897</v>
      </c>
      <c r="J8076" s="8" t="s">
        <v>3812</v>
      </c>
      <c r="K8076" s="2"/>
      <c r="L8076" s="2"/>
      <c r="M8076" s="10"/>
      <c r="N8076" s="10"/>
      <c r="O8076" s="10"/>
    </row>
    <row r="8077" spans="1:15" x14ac:dyDescent="0.2">
      <c r="A8077" s="9">
        <v>44914</v>
      </c>
      <c r="B8077" s="7">
        <v>20809237</v>
      </c>
      <c r="C8077" s="8" t="s">
        <v>2447</v>
      </c>
      <c r="D8077" s="6">
        <v>101485.97</v>
      </c>
      <c r="E8077" s="6">
        <v>93011.05</v>
      </c>
      <c r="F8077" s="6">
        <v>4650.55</v>
      </c>
      <c r="G8077" s="6"/>
      <c r="H8077" s="5">
        <f>D8077-F8077</f>
        <v>96835.42</v>
      </c>
      <c r="I8077" s="4">
        <f>+I8076+G8077-H8077</f>
        <v>6575941.4149999898</v>
      </c>
      <c r="J8077" s="8" t="s">
        <v>3811</v>
      </c>
      <c r="K8077" s="2"/>
      <c r="L8077" s="2"/>
      <c r="M8077" s="41"/>
      <c r="N8077" s="40"/>
      <c r="O8077" s="39"/>
    </row>
    <row r="8078" spans="1:15" x14ac:dyDescent="0.2">
      <c r="A8078" s="9">
        <v>44914</v>
      </c>
      <c r="B8078" s="7">
        <v>20810807</v>
      </c>
      <c r="C8078" s="8" t="s">
        <v>821</v>
      </c>
      <c r="D8078" s="6">
        <v>442731.76</v>
      </c>
      <c r="E8078" s="6">
        <v>427615.3</v>
      </c>
      <c r="F8078" s="6">
        <v>21380.77</v>
      </c>
      <c r="G8078" s="6"/>
      <c r="H8078" s="5">
        <v>421351</v>
      </c>
      <c r="I8078" s="4">
        <f>+I8077+G8078-H8078</f>
        <v>6154590.4149999898</v>
      </c>
      <c r="J8078" s="8" t="s">
        <v>107</v>
      </c>
      <c r="K8078" s="2"/>
      <c r="L8078" s="2"/>
      <c r="M8078" s="47" t="s">
        <v>3810</v>
      </c>
      <c r="N8078" s="22"/>
      <c r="O8078" s="21"/>
    </row>
    <row r="8079" spans="1:15" x14ac:dyDescent="0.2">
      <c r="A8079" s="9">
        <v>44914</v>
      </c>
      <c r="B8079" s="7">
        <v>20811078</v>
      </c>
      <c r="C8079" s="8" t="s">
        <v>1450</v>
      </c>
      <c r="D8079" s="6">
        <v>32234.11</v>
      </c>
      <c r="E8079" s="6">
        <v>24795.47</v>
      </c>
      <c r="F8079" s="6">
        <v>1239.77</v>
      </c>
      <c r="G8079" s="6"/>
      <c r="H8079" s="5">
        <f>D8079-F8079</f>
        <v>30994.34</v>
      </c>
      <c r="I8079" s="4">
        <f>+I8078+G8079-H8079</f>
        <v>6123596.0749999899</v>
      </c>
      <c r="J8079" s="8" t="s">
        <v>3631</v>
      </c>
      <c r="K8079" s="2"/>
      <c r="L8079" s="2"/>
      <c r="M8079" s="47" t="s">
        <v>3809</v>
      </c>
      <c r="N8079" s="22"/>
      <c r="O8079" s="21"/>
    </row>
    <row r="8080" spans="1:15" x14ac:dyDescent="0.2">
      <c r="A8080" s="9">
        <v>44914</v>
      </c>
      <c r="B8080" s="7">
        <v>20811217</v>
      </c>
      <c r="C8080" s="8" t="s">
        <v>120</v>
      </c>
      <c r="D8080" s="6">
        <v>63746.080000000002</v>
      </c>
      <c r="E8080" s="6">
        <v>54022.11</v>
      </c>
      <c r="F8080" s="6">
        <v>2701.11</v>
      </c>
      <c r="G8080" s="6"/>
      <c r="H8080" s="5">
        <f>D8080-F8080</f>
        <v>61044.97</v>
      </c>
      <c r="I8080" s="4">
        <f>+I8079+G8080-H8080</f>
        <v>6062551.1049999902</v>
      </c>
      <c r="J8080" s="8" t="s">
        <v>3481</v>
      </c>
      <c r="K8080" s="2"/>
      <c r="L8080" s="2"/>
      <c r="M8080" s="47" t="s">
        <v>3808</v>
      </c>
      <c r="N8080" s="22"/>
      <c r="O8080" s="21"/>
    </row>
    <row r="8081" spans="1:15" x14ac:dyDescent="0.2">
      <c r="A8081" s="9">
        <v>44914</v>
      </c>
      <c r="B8081" s="7">
        <v>20811310</v>
      </c>
      <c r="C8081" s="8" t="s">
        <v>126</v>
      </c>
      <c r="D8081" s="6">
        <v>6350</v>
      </c>
      <c r="E8081" s="6">
        <v>6350</v>
      </c>
      <c r="F8081" s="6">
        <v>317.5</v>
      </c>
      <c r="G8081" s="6"/>
      <c r="H8081" s="5">
        <f>D8081-F8081</f>
        <v>6032.5</v>
      </c>
      <c r="I8081" s="4">
        <f>+I8080+G8081-H8081</f>
        <v>6056518.6049999902</v>
      </c>
      <c r="J8081" s="8" t="s">
        <v>3676</v>
      </c>
      <c r="K8081" s="2"/>
      <c r="L8081" s="2"/>
      <c r="M8081" s="23"/>
      <c r="N8081" s="22"/>
      <c r="O8081" s="21"/>
    </row>
    <row r="8082" spans="1:15" x14ac:dyDescent="0.2">
      <c r="A8082" s="9">
        <v>44914</v>
      </c>
      <c r="B8082" s="7">
        <v>20811590</v>
      </c>
      <c r="C8082" s="8" t="s">
        <v>1443</v>
      </c>
      <c r="D8082" s="6">
        <v>136290</v>
      </c>
      <c r="E8082" s="6">
        <v>115500</v>
      </c>
      <c r="F8082" s="6">
        <v>5775</v>
      </c>
      <c r="G8082" s="6"/>
      <c r="H8082" s="5">
        <f>D8082-F8082</f>
        <v>130515</v>
      </c>
      <c r="I8082" s="4">
        <f>+I8081+G8082-H8082</f>
        <v>5926003.6049999902</v>
      </c>
      <c r="J8082" s="8" t="s">
        <v>3630</v>
      </c>
      <c r="K8082" s="2"/>
      <c r="L8082" s="2"/>
      <c r="M8082" s="16" t="s">
        <v>3807</v>
      </c>
      <c r="N8082" s="10"/>
      <c r="O8082" s="10"/>
    </row>
    <row r="8083" spans="1:15" x14ac:dyDescent="0.2">
      <c r="A8083" s="9">
        <v>44914</v>
      </c>
      <c r="B8083" s="7">
        <v>20811890</v>
      </c>
      <c r="C8083" s="8" t="s">
        <v>3707</v>
      </c>
      <c r="D8083" s="6">
        <v>61122.74</v>
      </c>
      <c r="E8083" s="6">
        <v>56273</v>
      </c>
      <c r="F8083" s="6">
        <v>2813.65</v>
      </c>
      <c r="G8083" s="6"/>
      <c r="H8083" s="5">
        <f>D8083-F8083</f>
        <v>58309.09</v>
      </c>
      <c r="I8083" s="4">
        <f>+I8082+G8083-H8083</f>
        <v>5867694.5149999904</v>
      </c>
      <c r="J8083" s="8" t="s">
        <v>107</v>
      </c>
      <c r="K8083" s="2"/>
      <c r="L8083" s="2"/>
      <c r="M8083" s="16" t="s">
        <v>3806</v>
      </c>
      <c r="N8083" s="10"/>
      <c r="O8083" s="10"/>
    </row>
    <row r="8084" spans="1:15" x14ac:dyDescent="0.2">
      <c r="A8084" s="9">
        <v>44914</v>
      </c>
      <c r="B8084" s="7">
        <v>20812138</v>
      </c>
      <c r="C8084" s="8" t="s">
        <v>582</v>
      </c>
      <c r="D8084" s="6">
        <v>67267</v>
      </c>
      <c r="E8084" s="6">
        <v>57005.94</v>
      </c>
      <c r="F8084" s="6">
        <v>2850.3</v>
      </c>
      <c r="G8084" s="6"/>
      <c r="H8084" s="5">
        <f>D8084-F8084</f>
        <v>64416.7</v>
      </c>
      <c r="I8084" s="4">
        <f>+I8083+G8084-H8084</f>
        <v>5803277.8149999902</v>
      </c>
      <c r="J8084" s="8" t="s">
        <v>3606</v>
      </c>
      <c r="K8084" s="2"/>
      <c r="L8084" s="2"/>
      <c r="M8084" s="16" t="s">
        <v>3805</v>
      </c>
      <c r="N8084" s="10"/>
      <c r="O8084" s="10"/>
    </row>
    <row r="8085" spans="1:15" x14ac:dyDescent="0.2">
      <c r="A8085" s="9">
        <v>44914</v>
      </c>
      <c r="B8085" s="7">
        <v>20812392</v>
      </c>
      <c r="C8085" s="8" t="s">
        <v>930</v>
      </c>
      <c r="D8085" s="6">
        <v>47272</v>
      </c>
      <c r="E8085" s="6">
        <v>40720</v>
      </c>
      <c r="F8085" s="6">
        <v>2036</v>
      </c>
      <c r="G8085" s="6"/>
      <c r="H8085" s="5">
        <f>D8085-F8085</f>
        <v>45236</v>
      </c>
      <c r="I8085" s="4">
        <f>+I8084+G8085-H8085</f>
        <v>5758041.8149999902</v>
      </c>
      <c r="J8085" s="8" t="s">
        <v>3526</v>
      </c>
      <c r="K8085" s="2"/>
      <c r="L8085" s="2"/>
      <c r="M8085" s="16" t="s">
        <v>3804</v>
      </c>
      <c r="N8085" s="10"/>
      <c r="O8085" s="10"/>
    </row>
    <row r="8086" spans="1:15" x14ac:dyDescent="0.2">
      <c r="A8086" s="9">
        <v>44914</v>
      </c>
      <c r="B8086" s="7">
        <v>20812570</v>
      </c>
      <c r="C8086" s="8" t="s">
        <v>105</v>
      </c>
      <c r="D8086" s="6">
        <v>176745</v>
      </c>
      <c r="E8086" s="6">
        <v>176745</v>
      </c>
      <c r="F8086" s="6">
        <v>8837.25</v>
      </c>
      <c r="G8086" s="6"/>
      <c r="H8086" s="5">
        <f>D8086-F8086</f>
        <v>167907.75</v>
      </c>
      <c r="I8086" s="4">
        <f>+I8085+G8086-H8086</f>
        <v>5590134.0649999902</v>
      </c>
      <c r="J8086" s="8" t="s">
        <v>3675</v>
      </c>
      <c r="K8086" s="2"/>
      <c r="L8086" s="2"/>
      <c r="M8086" s="10"/>
      <c r="N8086" s="10"/>
      <c r="O8086" s="10"/>
    </row>
    <row r="8087" spans="1:15" x14ac:dyDescent="0.2">
      <c r="A8087" s="9">
        <v>44914</v>
      </c>
      <c r="B8087" s="7">
        <v>20812781</v>
      </c>
      <c r="C8087" s="8" t="s">
        <v>3375</v>
      </c>
      <c r="D8087" s="6">
        <v>107723.6</v>
      </c>
      <c r="E8087" s="6">
        <v>105707.6</v>
      </c>
      <c r="F8087" s="6">
        <v>5285.38</v>
      </c>
      <c r="G8087" s="6"/>
      <c r="H8087" s="5">
        <f>D8087-F8087</f>
        <v>102438.22</v>
      </c>
      <c r="I8087" s="4">
        <f>+I8086+G8087-H8087</f>
        <v>5487695.8449999904</v>
      </c>
      <c r="J8087" s="8" t="s">
        <v>2281</v>
      </c>
      <c r="K8087" s="2"/>
      <c r="L8087" s="2"/>
      <c r="M8087" s="16" t="s">
        <v>3803</v>
      </c>
      <c r="N8087" s="10"/>
      <c r="O8087" s="10"/>
    </row>
    <row r="8088" spans="1:15" x14ac:dyDescent="0.2">
      <c r="A8088" s="9">
        <v>44914</v>
      </c>
      <c r="B8088" s="7">
        <v>20812889</v>
      </c>
      <c r="C8088" s="8" t="s">
        <v>99</v>
      </c>
      <c r="D8088" s="6">
        <v>12511.98</v>
      </c>
      <c r="E8088" s="6">
        <v>12511.98</v>
      </c>
      <c r="F8088" s="6">
        <v>0</v>
      </c>
      <c r="G8088" s="6"/>
      <c r="H8088" s="5">
        <f>D8088-F8088</f>
        <v>12511.98</v>
      </c>
      <c r="I8088" s="4">
        <f>+I8087+G8088-H8088</f>
        <v>5475183.86499999</v>
      </c>
      <c r="J8088" s="8" t="s">
        <v>3472</v>
      </c>
      <c r="K8088" s="2"/>
      <c r="L8088" s="2"/>
      <c r="M8088" s="10"/>
      <c r="N8088" s="10"/>
      <c r="O8088" s="10"/>
    </row>
    <row r="8089" spans="1:15" x14ac:dyDescent="0.2">
      <c r="A8089" s="9">
        <v>44914</v>
      </c>
      <c r="B8089" s="7">
        <v>20813248</v>
      </c>
      <c r="C8089" s="8" t="s">
        <v>2755</v>
      </c>
      <c r="D8089" s="6">
        <v>81055.259999999995</v>
      </c>
      <c r="E8089" s="6">
        <v>73482</v>
      </c>
      <c r="F8089" s="6">
        <v>3674.1</v>
      </c>
      <c r="G8089" s="6"/>
      <c r="H8089" s="5">
        <f>D8089-F8089</f>
        <v>77381.159999999989</v>
      </c>
      <c r="I8089" s="4">
        <f>+I8088+G8089-H8089</f>
        <v>5397802.7049999898</v>
      </c>
      <c r="J8089" s="8" t="s">
        <v>1642</v>
      </c>
      <c r="K8089" s="2"/>
      <c r="L8089" s="2"/>
      <c r="M8089" s="47" t="s">
        <v>3802</v>
      </c>
      <c r="N8089" s="22"/>
      <c r="O8089" s="21"/>
    </row>
    <row r="8090" spans="1:15" x14ac:dyDescent="0.2">
      <c r="A8090" s="9">
        <v>44914</v>
      </c>
      <c r="B8090" s="7">
        <v>20814026</v>
      </c>
      <c r="C8090" s="8" t="s">
        <v>3801</v>
      </c>
      <c r="D8090" s="6">
        <v>30000</v>
      </c>
      <c r="E8090" s="6">
        <v>30000</v>
      </c>
      <c r="F8090" s="6">
        <v>1500</v>
      </c>
      <c r="G8090" s="6"/>
      <c r="H8090" s="5">
        <f>D8090-F8090</f>
        <v>28500</v>
      </c>
      <c r="I8090" s="4">
        <f>+I8089+G8090-H8090</f>
        <v>5369302.7049999898</v>
      </c>
      <c r="J8090" s="8" t="s">
        <v>3800</v>
      </c>
      <c r="K8090" s="2"/>
      <c r="L8090" s="2"/>
      <c r="M8090" s="47" t="s">
        <v>3799</v>
      </c>
      <c r="N8090" s="22"/>
      <c r="O8090" s="21"/>
    </row>
    <row r="8091" spans="1:15" x14ac:dyDescent="0.2">
      <c r="A8091" s="9">
        <v>44914</v>
      </c>
      <c r="B8091" s="7">
        <v>20814166</v>
      </c>
      <c r="C8091" s="8" t="s">
        <v>469</v>
      </c>
      <c r="D8091" s="6">
        <v>192635</v>
      </c>
      <c r="E8091" s="6">
        <v>192635</v>
      </c>
      <c r="F8091" s="6">
        <v>9631.75</v>
      </c>
      <c r="G8091" s="6"/>
      <c r="H8091" s="5">
        <f>D8091-F8091</f>
        <v>183003.25</v>
      </c>
      <c r="I8091" s="4">
        <f>+I8090+G8091-H8091</f>
        <v>5186299.4549999898</v>
      </c>
      <c r="J8091" s="8" t="s">
        <v>1728</v>
      </c>
      <c r="K8091" s="2"/>
      <c r="L8091" s="2"/>
      <c r="M8091" s="47" t="s">
        <v>3798</v>
      </c>
      <c r="N8091" s="22"/>
      <c r="O8091" s="21"/>
    </row>
    <row r="8092" spans="1:15" x14ac:dyDescent="0.2">
      <c r="A8092" s="9">
        <v>44914</v>
      </c>
      <c r="B8092" s="7">
        <v>20814321</v>
      </c>
      <c r="C8092" s="8" t="s">
        <v>1634</v>
      </c>
      <c r="D8092" s="6">
        <v>30115.8</v>
      </c>
      <c r="E8092" s="6">
        <v>30115</v>
      </c>
      <c r="F8092" s="6">
        <v>1505.75</v>
      </c>
      <c r="G8092" s="6"/>
      <c r="H8092" s="5">
        <f>D8092-F8092</f>
        <v>28610.05</v>
      </c>
      <c r="I8092" s="4">
        <f>+I8091+G8092-H8092</f>
        <v>5157689.40499999</v>
      </c>
      <c r="J8092" s="8" t="s">
        <v>101</v>
      </c>
      <c r="K8092" s="2"/>
      <c r="L8092" s="2"/>
      <c r="M8092" s="23"/>
      <c r="N8092" s="22"/>
      <c r="O8092" s="21"/>
    </row>
    <row r="8093" spans="1:15" x14ac:dyDescent="0.2">
      <c r="A8093" s="9">
        <v>44914</v>
      </c>
      <c r="B8093" s="7">
        <v>20814608</v>
      </c>
      <c r="C8093" s="8" t="s">
        <v>447</v>
      </c>
      <c r="D8093" s="6">
        <v>11370</v>
      </c>
      <c r="E8093" s="6">
        <v>9635.59</v>
      </c>
      <c r="F8093" s="6">
        <v>481.78</v>
      </c>
      <c r="G8093" s="6"/>
      <c r="H8093" s="5">
        <f>D8093-F8093</f>
        <v>10888.22</v>
      </c>
      <c r="I8093" s="4">
        <f>+I8092+G8093-H8093</f>
        <v>5146801.1849999903</v>
      </c>
      <c r="J8093" s="8" t="s">
        <v>22</v>
      </c>
      <c r="K8093" s="2"/>
      <c r="L8093" s="2"/>
      <c r="M8093" s="23" t="s">
        <v>3797</v>
      </c>
      <c r="N8093" s="22"/>
      <c r="O8093" s="21"/>
    </row>
    <row r="8094" spans="1:15" x14ac:dyDescent="0.2">
      <c r="A8094" s="9">
        <v>44914</v>
      </c>
      <c r="B8094" s="7">
        <v>20814764</v>
      </c>
      <c r="C8094" s="8" t="s">
        <v>3796</v>
      </c>
      <c r="D8094" s="6">
        <v>28500</v>
      </c>
      <c r="E8094" s="6">
        <v>28500</v>
      </c>
      <c r="F8094" s="6">
        <v>1425</v>
      </c>
      <c r="G8094" s="6"/>
      <c r="H8094" s="5">
        <f>D8094-F8094</f>
        <v>27075</v>
      </c>
      <c r="I8094" s="4">
        <f>+I8093+G8094-H8094</f>
        <v>5119726.1849999903</v>
      </c>
      <c r="J8094" s="8" t="s">
        <v>48</v>
      </c>
      <c r="K8094" s="2"/>
      <c r="L8094" s="2"/>
      <c r="M8094" s="23" t="s">
        <v>2126</v>
      </c>
      <c r="N8094" s="22"/>
      <c r="O8094" s="21"/>
    </row>
    <row r="8095" spans="1:15" x14ac:dyDescent="0.2">
      <c r="A8095" s="9">
        <v>44914</v>
      </c>
      <c r="B8095" s="7">
        <v>20814863</v>
      </c>
      <c r="C8095" s="8" t="s">
        <v>242</v>
      </c>
      <c r="D8095" s="6">
        <v>69517.600000000006</v>
      </c>
      <c r="E8095" s="6">
        <v>63520</v>
      </c>
      <c r="F8095" s="6">
        <v>3176</v>
      </c>
      <c r="G8095" s="6"/>
      <c r="H8095" s="5">
        <f>D8095-F8095</f>
        <v>66341.600000000006</v>
      </c>
      <c r="I8095" s="4">
        <f>+I8094+G8095-H8095</f>
        <v>5053384.5849999906</v>
      </c>
      <c r="J8095" s="8" t="s">
        <v>3795</v>
      </c>
      <c r="K8095" s="2"/>
      <c r="L8095" s="2"/>
      <c r="M8095" s="10" t="s">
        <v>3794</v>
      </c>
      <c r="N8095" s="10"/>
      <c r="O8095" s="10"/>
    </row>
    <row r="8096" spans="1:15" x14ac:dyDescent="0.2">
      <c r="A8096" s="9">
        <v>44914</v>
      </c>
      <c r="B8096" s="7">
        <v>20814945</v>
      </c>
      <c r="C8096" s="8" t="s">
        <v>74</v>
      </c>
      <c r="D8096" s="6">
        <v>350799.65</v>
      </c>
      <c r="E8096" s="6">
        <v>331093.25</v>
      </c>
      <c r="F8096" s="6">
        <v>16554.66</v>
      </c>
      <c r="G8096" s="6"/>
      <c r="H8096" s="5">
        <f>D8096-F8096</f>
        <v>334244.99000000005</v>
      </c>
      <c r="I8096" s="4">
        <f>+I8095+G8096-H8096</f>
        <v>4719139.5949999904</v>
      </c>
      <c r="J8096" s="8" t="s">
        <v>2248</v>
      </c>
      <c r="K8096" s="2"/>
      <c r="L8096" s="2"/>
      <c r="M8096" s="10" t="s">
        <v>3793</v>
      </c>
      <c r="N8096" s="10"/>
      <c r="O8096" s="10"/>
    </row>
    <row r="8097" spans="1:15" x14ac:dyDescent="0.2">
      <c r="A8097" s="9">
        <v>44914</v>
      </c>
      <c r="B8097" s="7">
        <v>21815232</v>
      </c>
      <c r="C8097" s="8" t="s">
        <v>831</v>
      </c>
      <c r="D8097" s="6">
        <v>63763.199999999997</v>
      </c>
      <c r="E8097" s="6">
        <v>63763.199999999997</v>
      </c>
      <c r="F8097" s="6">
        <v>3188.16</v>
      </c>
      <c r="G8097" s="6"/>
      <c r="H8097" s="5">
        <f>D8097-F8097</f>
        <v>60575.039999999994</v>
      </c>
      <c r="I8097" s="4">
        <f>+I8096+G8097-H8097</f>
        <v>4658564.5549999904</v>
      </c>
      <c r="J8097" s="8" t="s">
        <v>3792</v>
      </c>
      <c r="K8097" s="2"/>
      <c r="L8097" s="2"/>
      <c r="M8097" s="10" t="s">
        <v>3791</v>
      </c>
      <c r="N8097" s="10"/>
      <c r="O8097" s="10"/>
    </row>
    <row r="8098" spans="1:15" x14ac:dyDescent="0.2">
      <c r="A8098" s="9">
        <v>44914</v>
      </c>
      <c r="B8098" s="7">
        <v>20815321</v>
      </c>
      <c r="C8098" s="8" t="s">
        <v>71</v>
      </c>
      <c r="D8098" s="6">
        <v>319002.46000000002</v>
      </c>
      <c r="E8098" s="6">
        <v>318391.92</v>
      </c>
      <c r="F8098" s="6">
        <v>15919.6</v>
      </c>
      <c r="G8098" s="6"/>
      <c r="H8098" s="5">
        <f>D8098-F8098</f>
        <v>303082.86000000004</v>
      </c>
      <c r="I8098" s="4">
        <f>+I8097+G8098-H8098</f>
        <v>4355481.6949999901</v>
      </c>
      <c r="J8098" s="8" t="s">
        <v>70</v>
      </c>
      <c r="K8098" s="2"/>
      <c r="L8098" s="2"/>
      <c r="M8098" s="10" t="s">
        <v>3790</v>
      </c>
      <c r="N8098" s="10"/>
      <c r="O8098" s="10"/>
    </row>
    <row r="8099" spans="1:15" x14ac:dyDescent="0.2">
      <c r="A8099" s="9">
        <v>44914</v>
      </c>
      <c r="B8099" s="7">
        <v>20815547</v>
      </c>
      <c r="C8099" s="8" t="s">
        <v>3017</v>
      </c>
      <c r="D8099" s="6">
        <v>32850</v>
      </c>
      <c r="E8099" s="6">
        <v>32850</v>
      </c>
      <c r="F8099" s="6">
        <v>1642.5</v>
      </c>
      <c r="G8099" s="6"/>
      <c r="H8099" s="5">
        <f>D8099-F8099</f>
        <v>31207.5</v>
      </c>
      <c r="I8099" s="4">
        <f>+I8098+G8099-H8099</f>
        <v>4324274.1949999901</v>
      </c>
      <c r="J8099" s="8" t="s">
        <v>48</v>
      </c>
      <c r="K8099" s="2"/>
      <c r="L8099" s="2"/>
      <c r="M8099" s="10" t="s">
        <v>3789</v>
      </c>
      <c r="N8099" s="10"/>
      <c r="O8099" s="10"/>
    </row>
    <row r="8100" spans="1:15" x14ac:dyDescent="0.2">
      <c r="A8100" s="9">
        <v>44914</v>
      </c>
      <c r="B8100" s="7">
        <v>20815758</v>
      </c>
      <c r="C8100" s="8" t="s">
        <v>1524</v>
      </c>
      <c r="D8100" s="6">
        <v>20255</v>
      </c>
      <c r="E8100" s="6">
        <v>17165.259999999998</v>
      </c>
      <c r="F8100" s="6">
        <v>858.26</v>
      </c>
      <c r="G8100" s="6"/>
      <c r="H8100" s="5">
        <f>D8100-F8100</f>
        <v>19396.740000000002</v>
      </c>
      <c r="I8100" s="4">
        <f>+I8099+G8100-H8100</f>
        <v>4304877.4549999898</v>
      </c>
      <c r="J8100" s="8" t="s">
        <v>3788</v>
      </c>
      <c r="K8100" s="2"/>
      <c r="L8100" s="2"/>
      <c r="M8100" s="10" t="s">
        <v>3787</v>
      </c>
      <c r="N8100" s="10"/>
      <c r="O8100" s="10"/>
    </row>
    <row r="8101" spans="1:15" x14ac:dyDescent="0.2">
      <c r="A8101" s="9">
        <v>44914</v>
      </c>
      <c r="B8101" s="7">
        <v>20816578</v>
      </c>
      <c r="C8101" s="8" t="s">
        <v>3612</v>
      </c>
      <c r="D8101" s="6">
        <v>122823.84</v>
      </c>
      <c r="E8101" s="6">
        <v>104088</v>
      </c>
      <c r="F8101" s="6">
        <v>5204.3999999999996</v>
      </c>
      <c r="G8101" s="6"/>
      <c r="H8101" s="5">
        <f>D8101-F8101</f>
        <v>117619.44</v>
      </c>
      <c r="I8101" s="4">
        <f>+I8100+G8101-H8101</f>
        <v>4187258.0149999899</v>
      </c>
      <c r="J8101" s="8" t="s">
        <v>3611</v>
      </c>
      <c r="K8101" s="2"/>
      <c r="L8101" s="2"/>
      <c r="M8101" s="10" t="s">
        <v>3786</v>
      </c>
      <c r="N8101" s="10"/>
      <c r="O8101" s="10"/>
    </row>
    <row r="8102" spans="1:15" x14ac:dyDescent="0.2">
      <c r="A8102" s="9">
        <v>44914</v>
      </c>
      <c r="B8102" s="7">
        <v>20816752</v>
      </c>
      <c r="C8102" s="8" t="s">
        <v>49</v>
      </c>
      <c r="D8102" s="6">
        <v>19000</v>
      </c>
      <c r="E8102" s="6">
        <v>19000</v>
      </c>
      <c r="F8102" s="6">
        <v>950</v>
      </c>
      <c r="G8102" s="6"/>
      <c r="H8102" s="5">
        <f>D8102-F8102</f>
        <v>18050</v>
      </c>
      <c r="I8102" s="4">
        <f>+I8101+G8102-H8102</f>
        <v>4169208.0149999899</v>
      </c>
      <c r="J8102" s="8" t="s">
        <v>48</v>
      </c>
      <c r="K8102" s="2"/>
      <c r="L8102" s="2"/>
      <c r="M8102" s="10" t="s">
        <v>3785</v>
      </c>
      <c r="N8102" s="10"/>
      <c r="O8102" s="10"/>
    </row>
    <row r="8103" spans="1:15" x14ac:dyDescent="0.2">
      <c r="A8103" s="9">
        <v>44914</v>
      </c>
      <c r="B8103" s="7">
        <v>20816986</v>
      </c>
      <c r="C8103" s="8" t="s">
        <v>447</v>
      </c>
      <c r="D8103" s="6">
        <v>18260.900000000001</v>
      </c>
      <c r="E8103" s="6">
        <v>16755.25</v>
      </c>
      <c r="F8103" s="6">
        <v>838.76</v>
      </c>
      <c r="G8103" s="6"/>
      <c r="H8103" s="5">
        <f>D8103-F8103</f>
        <v>17422.140000000003</v>
      </c>
      <c r="I8103" s="4">
        <f>+I8102+G8103-H8103</f>
        <v>4151785.8749999898</v>
      </c>
      <c r="J8103" s="8" t="s">
        <v>22</v>
      </c>
      <c r="K8103" s="2"/>
      <c r="L8103" s="2"/>
      <c r="M8103" s="10" t="s">
        <v>3784</v>
      </c>
      <c r="N8103" s="10"/>
      <c r="O8103" s="10"/>
    </row>
    <row r="8104" spans="1:15" x14ac:dyDescent="0.2">
      <c r="A8104" s="9">
        <v>44914</v>
      </c>
      <c r="B8104" s="7">
        <v>20816881</v>
      </c>
      <c r="C8104" s="8" t="s">
        <v>43</v>
      </c>
      <c r="D8104" s="6">
        <v>72968.2</v>
      </c>
      <c r="E8104" s="6">
        <v>67956.91</v>
      </c>
      <c r="F8104" s="6">
        <v>3397.85</v>
      </c>
      <c r="G8104" s="6"/>
      <c r="H8104" s="5">
        <f>D8104-F8104</f>
        <v>69570.349999999991</v>
      </c>
      <c r="I8104" s="4">
        <f>+I8103+G8104-H8104</f>
        <v>4082215.5249999897</v>
      </c>
      <c r="J8104" s="8" t="s">
        <v>3783</v>
      </c>
      <c r="K8104" s="2"/>
      <c r="L8104" s="2"/>
      <c r="M8104" s="10" t="s">
        <v>3782</v>
      </c>
      <c r="N8104" s="10"/>
      <c r="O8104" s="10"/>
    </row>
    <row r="8105" spans="1:15" x14ac:dyDescent="0.2">
      <c r="A8105" s="9">
        <v>44914</v>
      </c>
      <c r="B8105" s="7">
        <v>20817049</v>
      </c>
      <c r="C8105" s="8" t="s">
        <v>216</v>
      </c>
      <c r="D8105" s="6">
        <v>104800</v>
      </c>
      <c r="E8105" s="6">
        <v>104400</v>
      </c>
      <c r="F8105" s="6">
        <v>5220</v>
      </c>
      <c r="G8105" s="6"/>
      <c r="H8105" s="5">
        <f>D8105-F8105</f>
        <v>99580</v>
      </c>
      <c r="I8105" s="4">
        <f>+I8104+G8105-H8105</f>
        <v>3982635.5249999897</v>
      </c>
      <c r="J8105" s="8" t="s">
        <v>215</v>
      </c>
      <c r="K8105" s="2"/>
      <c r="L8105" s="2"/>
      <c r="M8105" s="10" t="s">
        <v>3781</v>
      </c>
      <c r="N8105" s="10"/>
      <c r="O8105" s="10"/>
    </row>
    <row r="8106" spans="1:15" x14ac:dyDescent="0.2">
      <c r="A8106" s="9">
        <v>44914</v>
      </c>
      <c r="B8106" s="7">
        <v>20817165</v>
      </c>
      <c r="C8106" s="8" t="s">
        <v>442</v>
      </c>
      <c r="D8106" s="6">
        <v>42432.800000000003</v>
      </c>
      <c r="E8106" s="6">
        <v>35960</v>
      </c>
      <c r="F8106" s="6">
        <v>1798</v>
      </c>
      <c r="G8106" s="6"/>
      <c r="H8106" s="5">
        <f>D8106-F8106</f>
        <v>40634.800000000003</v>
      </c>
      <c r="I8106" s="4">
        <f>+I8105+G8106-H8106</f>
        <v>3942000.7249999898</v>
      </c>
      <c r="J8106" s="8" t="s">
        <v>1955</v>
      </c>
      <c r="K8106" s="2"/>
      <c r="L8106" s="2"/>
      <c r="M8106" s="10" t="s">
        <v>3780</v>
      </c>
      <c r="N8106" s="10"/>
      <c r="O8106" s="10"/>
    </row>
    <row r="8107" spans="1:15" x14ac:dyDescent="0.2">
      <c r="A8107" s="9">
        <v>44914</v>
      </c>
      <c r="B8107" s="7">
        <v>2000160656</v>
      </c>
      <c r="C8107" s="8" t="s">
        <v>3523</v>
      </c>
      <c r="D8107" s="6"/>
      <c r="E8107" s="6"/>
      <c r="F8107" s="6"/>
      <c r="G8107" s="6">
        <v>400</v>
      </c>
      <c r="H8107" s="5">
        <f>D8107-F8107</f>
        <v>0</v>
      </c>
      <c r="I8107" s="4">
        <f>+I8106+G8107-H8107</f>
        <v>3942400.7249999898</v>
      </c>
      <c r="J8107" s="8" t="s">
        <v>3779</v>
      </c>
      <c r="K8107" s="2"/>
      <c r="L8107" s="2"/>
      <c r="M8107" s="19"/>
      <c r="N8107" s="19"/>
      <c r="O8107" s="19"/>
    </row>
    <row r="8108" spans="1:15" x14ac:dyDescent="0.2">
      <c r="A8108" s="9">
        <v>44915</v>
      </c>
      <c r="B8108" s="7">
        <v>20837830</v>
      </c>
      <c r="C8108" s="8" t="s">
        <v>2259</v>
      </c>
      <c r="D8108" s="6">
        <v>19912.5</v>
      </c>
      <c r="E8108" s="6">
        <v>16875</v>
      </c>
      <c r="F8108" s="6">
        <v>843.75</v>
      </c>
      <c r="G8108" s="6"/>
      <c r="H8108" s="5">
        <f>D8108-F8108</f>
        <v>19068.75</v>
      </c>
      <c r="I8108" s="4">
        <f>+I8107+G8108-H8108</f>
        <v>3923331.9749999898</v>
      </c>
      <c r="J8108" s="8" t="s">
        <v>446</v>
      </c>
      <c r="K8108" s="2"/>
      <c r="L8108" s="2"/>
      <c r="M8108" s="10" t="s">
        <v>3778</v>
      </c>
      <c r="N8108" s="10"/>
      <c r="O8108" s="10"/>
    </row>
    <row r="8109" spans="1:15" x14ac:dyDescent="0.2">
      <c r="A8109" s="9">
        <v>44915</v>
      </c>
      <c r="B8109" s="7">
        <v>20833800</v>
      </c>
      <c r="C8109" s="8" t="s">
        <v>2914</v>
      </c>
      <c r="D8109" s="6">
        <v>5495</v>
      </c>
      <c r="E8109" s="6">
        <v>4226.92</v>
      </c>
      <c r="F8109" s="6">
        <v>211.35</v>
      </c>
      <c r="G8109" s="6"/>
      <c r="H8109" s="5">
        <f>D8109-F8109</f>
        <v>5283.65</v>
      </c>
      <c r="I8109" s="4">
        <f>+I8108+G8109-H8109</f>
        <v>3918048.3249999899</v>
      </c>
      <c r="J8109" s="8" t="s">
        <v>3287</v>
      </c>
      <c r="K8109" s="2"/>
      <c r="L8109" s="2"/>
      <c r="M8109" s="10" t="s">
        <v>3777</v>
      </c>
      <c r="N8109" s="10"/>
      <c r="O8109" s="10"/>
    </row>
    <row r="8110" spans="1:15" x14ac:dyDescent="0.2">
      <c r="A8110" s="9">
        <v>44918</v>
      </c>
      <c r="B8110" s="7">
        <v>4524000008</v>
      </c>
      <c r="C8110" s="8" t="s">
        <v>2940</v>
      </c>
      <c r="D8110" s="6">
        <v>90000</v>
      </c>
      <c r="E8110" s="6"/>
      <c r="F8110" s="6">
        <f>E8110*0.05</f>
        <v>0</v>
      </c>
      <c r="G8110" s="6"/>
      <c r="H8110" s="5">
        <f>D8110-F8110</f>
        <v>90000</v>
      </c>
      <c r="I8110" s="4">
        <f>+I8109+G8110-H8110</f>
        <v>3828048.3249999899</v>
      </c>
      <c r="J8110" s="8" t="s">
        <v>3751</v>
      </c>
      <c r="K8110" s="2"/>
      <c r="L8110" s="2"/>
      <c r="M8110" s="10"/>
      <c r="N8110" s="10"/>
      <c r="O8110" s="10"/>
    </row>
    <row r="8111" spans="1:15" x14ac:dyDescent="0.2">
      <c r="A8111" s="9">
        <v>44918</v>
      </c>
      <c r="B8111" s="7">
        <v>20932066</v>
      </c>
      <c r="C8111" s="8" t="s">
        <v>3776</v>
      </c>
      <c r="D8111" s="6">
        <v>3600</v>
      </c>
      <c r="E8111" s="6">
        <v>3600</v>
      </c>
      <c r="F8111" s="6">
        <v>180</v>
      </c>
      <c r="G8111" s="6"/>
      <c r="H8111" s="5">
        <f>D8111-F8111</f>
        <v>3420</v>
      </c>
      <c r="I8111" s="4">
        <f>+I8110+G8111-H8111</f>
        <v>3824628.3249999899</v>
      </c>
      <c r="J8111" s="8" t="s">
        <v>3775</v>
      </c>
      <c r="K8111" s="2"/>
      <c r="L8111" s="2"/>
      <c r="M8111" s="10"/>
      <c r="N8111" s="10"/>
      <c r="O8111" s="10"/>
    </row>
    <row r="8112" spans="1:15" x14ac:dyDescent="0.2">
      <c r="A8112" s="9">
        <v>44918</v>
      </c>
      <c r="B8112" s="7">
        <v>20932890</v>
      </c>
      <c r="C8112" s="8" t="s">
        <v>3774</v>
      </c>
      <c r="D8112" s="6">
        <v>34230</v>
      </c>
      <c r="E8112" s="6">
        <v>29100</v>
      </c>
      <c r="F8112" s="6">
        <v>0</v>
      </c>
      <c r="G8112" s="6"/>
      <c r="H8112" s="5">
        <f>D8112-F8112</f>
        <v>34230</v>
      </c>
      <c r="I8112" s="4">
        <f>+I8111+G8112-H8112</f>
        <v>3790398.3249999899</v>
      </c>
      <c r="J8112" s="8" t="s">
        <v>3773</v>
      </c>
      <c r="K8112" s="2"/>
      <c r="L8112" s="2"/>
      <c r="M8112" s="10" t="s">
        <v>3772</v>
      </c>
      <c r="N8112" s="10"/>
      <c r="O8112" s="10"/>
    </row>
    <row r="8113" spans="1:15" x14ac:dyDescent="0.2">
      <c r="A8113" s="9">
        <v>44918</v>
      </c>
      <c r="B8113" s="7">
        <v>20934456</v>
      </c>
      <c r="C8113" s="8" t="s">
        <v>3771</v>
      </c>
      <c r="D8113" s="6">
        <v>76390</v>
      </c>
      <c r="E8113" s="6">
        <v>76390</v>
      </c>
      <c r="F8113" s="6">
        <v>3819.5</v>
      </c>
      <c r="G8113" s="6"/>
      <c r="H8113" s="5">
        <f>D8113-F8113</f>
        <v>72570.5</v>
      </c>
      <c r="I8113" s="4">
        <f>+I8112+G8113-H8113</f>
        <v>3717827.8249999899</v>
      </c>
      <c r="J8113" s="8" t="s">
        <v>1555</v>
      </c>
      <c r="K8113" s="2"/>
      <c r="L8113" s="2"/>
      <c r="M8113" s="10" t="s">
        <v>3010</v>
      </c>
      <c r="N8113" s="10"/>
      <c r="O8113" s="10"/>
    </row>
    <row r="8114" spans="1:15" x14ac:dyDescent="0.2">
      <c r="A8114" s="9">
        <v>44918</v>
      </c>
      <c r="B8114" s="7">
        <v>20934916</v>
      </c>
      <c r="C8114" s="8" t="s">
        <v>1032</v>
      </c>
      <c r="D8114" s="6">
        <v>109300</v>
      </c>
      <c r="E8114" s="6">
        <v>92627.12</v>
      </c>
      <c r="F8114" s="6">
        <v>4631.3599999999997</v>
      </c>
      <c r="G8114" s="6"/>
      <c r="H8114" s="5">
        <f>D8114-F8114</f>
        <v>104668.64</v>
      </c>
      <c r="I8114" s="4">
        <f>+I8113+G8114-H8114</f>
        <v>3613159.1849999898</v>
      </c>
      <c r="J8114" s="8" t="s">
        <v>3770</v>
      </c>
      <c r="K8114" s="2"/>
      <c r="L8114" s="2"/>
      <c r="M8114" s="10" t="s">
        <v>3769</v>
      </c>
      <c r="N8114" s="10"/>
      <c r="O8114" s="10"/>
    </row>
    <row r="8115" spans="1:15" x14ac:dyDescent="0.2">
      <c r="A8115" s="9">
        <v>44918</v>
      </c>
      <c r="B8115" s="7">
        <v>20935586</v>
      </c>
      <c r="C8115" s="8" t="s">
        <v>3431</v>
      </c>
      <c r="D8115" s="6">
        <v>153400</v>
      </c>
      <c r="E8115" s="6">
        <v>130000</v>
      </c>
      <c r="F8115" s="6">
        <v>6500</v>
      </c>
      <c r="G8115" s="6"/>
      <c r="H8115" s="5">
        <f>D8115-F8115</f>
        <v>146900</v>
      </c>
      <c r="I8115" s="4">
        <f>+I8114+G8115-H8115</f>
        <v>3466259.1849999898</v>
      </c>
      <c r="J8115" s="8" t="s">
        <v>3768</v>
      </c>
      <c r="K8115" s="2"/>
      <c r="L8115" s="2"/>
      <c r="M8115" s="10" t="s">
        <v>3767</v>
      </c>
      <c r="N8115" s="10"/>
      <c r="O8115" s="10"/>
    </row>
    <row r="8116" spans="1:15" x14ac:dyDescent="0.2">
      <c r="A8116" s="9">
        <v>44921</v>
      </c>
      <c r="B8116" s="7">
        <v>200080542</v>
      </c>
      <c r="C8116" s="8" t="s">
        <v>3523</v>
      </c>
      <c r="D8116" s="6"/>
      <c r="E8116" s="6"/>
      <c r="F8116" s="6">
        <f>E8116*0.05</f>
        <v>0</v>
      </c>
      <c r="G8116" s="6">
        <v>2000</v>
      </c>
      <c r="H8116" s="5">
        <f>D8116-F8116</f>
        <v>0</v>
      </c>
      <c r="I8116" s="4">
        <f>+I8115+G8116-H8116</f>
        <v>3468259.1849999898</v>
      </c>
      <c r="J8116" s="8" t="s">
        <v>3766</v>
      </c>
      <c r="K8116" s="2"/>
      <c r="L8116" s="2"/>
      <c r="M8116" s="23"/>
      <c r="N8116" s="22"/>
      <c r="O8116" s="21"/>
    </row>
    <row r="8117" spans="1:15" x14ac:dyDescent="0.2">
      <c r="A8117" s="9">
        <v>44921</v>
      </c>
      <c r="B8117" s="7">
        <v>20967936</v>
      </c>
      <c r="C8117" s="8" t="s">
        <v>3210</v>
      </c>
      <c r="D8117" s="6">
        <v>2750</v>
      </c>
      <c r="E8117" s="6"/>
      <c r="F8117" s="6">
        <f>E8117*0.05</f>
        <v>0</v>
      </c>
      <c r="G8117" s="6"/>
      <c r="H8117" s="5">
        <f>D8117-F8117</f>
        <v>2750</v>
      </c>
      <c r="I8117" s="4">
        <f>+I8116+G8117-H8117</f>
        <v>3465509.1849999898</v>
      </c>
      <c r="J8117" s="8" t="s">
        <v>3730</v>
      </c>
      <c r="K8117" s="2"/>
      <c r="L8117" s="2"/>
      <c r="M8117" s="23"/>
      <c r="N8117" s="22"/>
      <c r="O8117" s="21"/>
    </row>
    <row r="8118" spans="1:15" x14ac:dyDescent="0.2">
      <c r="A8118" s="9">
        <v>44923</v>
      </c>
      <c r="B8118" s="7">
        <v>2000080191</v>
      </c>
      <c r="C8118" s="8" t="s">
        <v>3523</v>
      </c>
      <c r="D8118" s="6"/>
      <c r="E8118" s="6"/>
      <c r="F8118" s="6">
        <f>E8118*0.05</f>
        <v>0</v>
      </c>
      <c r="G8118" s="6">
        <v>400</v>
      </c>
      <c r="H8118" s="5">
        <f>D8118-F8118</f>
        <v>0</v>
      </c>
      <c r="I8118" s="4">
        <f>+I8117+G8118-H8118</f>
        <v>3465909.1849999898</v>
      </c>
      <c r="J8118" s="8" t="s">
        <v>3765</v>
      </c>
      <c r="K8118" s="2"/>
      <c r="L8118" s="2"/>
      <c r="M8118" s="23"/>
      <c r="N8118" s="22"/>
      <c r="O8118" s="21"/>
    </row>
    <row r="8119" spans="1:15" x14ac:dyDescent="0.2">
      <c r="A8119" s="9">
        <v>44923</v>
      </c>
      <c r="B8119" s="7">
        <v>2000170277</v>
      </c>
      <c r="C8119" s="8" t="s">
        <v>3523</v>
      </c>
      <c r="D8119" s="6"/>
      <c r="E8119" s="6"/>
      <c r="F8119" s="6">
        <f>E8119*0.05</f>
        <v>0</v>
      </c>
      <c r="G8119" s="6">
        <v>1950</v>
      </c>
      <c r="H8119" s="5">
        <f>D8119-F8119</f>
        <v>0</v>
      </c>
      <c r="I8119" s="4">
        <f>+I8118+G8119-H8119</f>
        <v>3467859.1849999898</v>
      </c>
      <c r="J8119" s="8" t="s">
        <v>3764</v>
      </c>
      <c r="K8119" s="2"/>
      <c r="L8119" s="2"/>
      <c r="M8119" s="23"/>
      <c r="N8119" s="22"/>
      <c r="O8119" s="21"/>
    </row>
    <row r="8120" spans="1:15" x14ac:dyDescent="0.2">
      <c r="A8120" s="9">
        <v>44924</v>
      </c>
      <c r="B8120" s="7">
        <v>21034019</v>
      </c>
      <c r="C8120" s="8" t="s">
        <v>3763</v>
      </c>
      <c r="D8120" s="6">
        <v>18000</v>
      </c>
      <c r="E8120" s="6"/>
      <c r="F8120" s="6">
        <f>E8120*0.05</f>
        <v>0</v>
      </c>
      <c r="G8120" s="6"/>
      <c r="H8120" s="5">
        <f>D8120-F8120</f>
        <v>18000</v>
      </c>
      <c r="I8120" s="4">
        <f>+I8119+G8120-H8120</f>
        <v>3449859.1849999898</v>
      </c>
      <c r="J8120" s="8" t="s">
        <v>3762</v>
      </c>
      <c r="K8120" s="2"/>
      <c r="L8120" s="2"/>
      <c r="M8120" s="10"/>
      <c r="N8120" s="10"/>
      <c r="O8120" s="10"/>
    </row>
    <row r="8121" spans="1:15" x14ac:dyDescent="0.2">
      <c r="A8121" s="9">
        <v>44925</v>
      </c>
      <c r="B8121" s="7">
        <v>21040551</v>
      </c>
      <c r="C8121" s="8" t="s">
        <v>3761</v>
      </c>
      <c r="D8121" s="6">
        <v>33595</v>
      </c>
      <c r="E8121" s="6">
        <v>28470.33</v>
      </c>
      <c r="F8121" s="6">
        <v>1423.52</v>
      </c>
      <c r="G8121" s="6"/>
      <c r="H8121" s="5">
        <f>D8121-F8121</f>
        <v>32171.48</v>
      </c>
      <c r="I8121" s="4">
        <f>+I8120+G8121-H8121</f>
        <v>3417687.7049999898</v>
      </c>
      <c r="J8121" s="8" t="s">
        <v>3760</v>
      </c>
      <c r="K8121" s="2"/>
      <c r="L8121" s="2"/>
      <c r="M8121" s="10" t="s">
        <v>3759</v>
      </c>
      <c r="N8121" s="10"/>
      <c r="O8121" s="10"/>
    </row>
    <row r="8122" spans="1:15" x14ac:dyDescent="0.2">
      <c r="A8122" s="9">
        <v>44925</v>
      </c>
      <c r="B8122" s="7">
        <v>21041195</v>
      </c>
      <c r="C8122" s="8" t="s">
        <v>1949</v>
      </c>
      <c r="D8122" s="6">
        <v>7670</v>
      </c>
      <c r="E8122" s="6">
        <v>6500</v>
      </c>
      <c r="F8122" s="6">
        <v>325</v>
      </c>
      <c r="G8122" s="6"/>
      <c r="H8122" s="5">
        <f>D8122-F8122</f>
        <v>7345</v>
      </c>
      <c r="I8122" s="4">
        <f>+I8121+G8122-H8122</f>
        <v>3410342.7049999898</v>
      </c>
      <c r="J8122" s="8" t="s">
        <v>3758</v>
      </c>
      <c r="K8122" s="2"/>
      <c r="L8122" s="2"/>
      <c r="M8122" s="10"/>
      <c r="N8122" s="10"/>
      <c r="O8122" s="10"/>
    </row>
    <row r="8123" spans="1:15" x14ac:dyDescent="0.2">
      <c r="A8123" s="9">
        <v>44925</v>
      </c>
      <c r="B8123" s="7">
        <v>4524000007</v>
      </c>
      <c r="C8123" s="8" t="s">
        <v>3253</v>
      </c>
      <c r="D8123" s="6">
        <v>13500</v>
      </c>
      <c r="E8123" s="6"/>
      <c r="F8123" s="6">
        <f>E8123*0.05</f>
        <v>0</v>
      </c>
      <c r="G8123" s="6"/>
      <c r="H8123" s="5">
        <f>D8123-F8123</f>
        <v>13500</v>
      </c>
      <c r="I8123" s="4">
        <f>+I8122+G8123-H8123</f>
        <v>3396842.7049999898</v>
      </c>
      <c r="J8123" s="8" t="s">
        <v>3757</v>
      </c>
      <c r="K8123" s="2"/>
      <c r="L8123" s="2"/>
      <c r="M8123" s="10"/>
      <c r="N8123" s="10"/>
      <c r="O8123" s="10"/>
    </row>
    <row r="8124" spans="1:15" x14ac:dyDescent="0.2">
      <c r="A8124" s="9">
        <v>44925</v>
      </c>
      <c r="B8124" s="7">
        <v>29135028703</v>
      </c>
      <c r="C8124" s="8" t="s">
        <v>3756</v>
      </c>
      <c r="D8124" s="6"/>
      <c r="E8124" s="6"/>
      <c r="F8124" s="6">
        <f>E8124*0.05</f>
        <v>0</v>
      </c>
      <c r="G8124" s="6">
        <v>32171.48</v>
      </c>
      <c r="H8124" s="5">
        <f>D8124-F8124</f>
        <v>0</v>
      </c>
      <c r="I8124" s="4">
        <f>+I8123+G8124-H8124</f>
        <v>3429014.1849999898</v>
      </c>
      <c r="J8124" s="8" t="s">
        <v>3755</v>
      </c>
      <c r="K8124" s="2"/>
      <c r="L8124" s="2"/>
      <c r="M8124" s="23"/>
      <c r="N8124" s="22"/>
      <c r="O8124" s="21"/>
    </row>
    <row r="8125" spans="1:15" x14ac:dyDescent="0.2">
      <c r="A8125" s="9">
        <v>44925</v>
      </c>
      <c r="B8125" s="7">
        <v>45240000155</v>
      </c>
      <c r="C8125" s="8" t="s">
        <v>3754</v>
      </c>
      <c r="D8125" s="6"/>
      <c r="E8125" s="6"/>
      <c r="F8125" s="6"/>
      <c r="G8125" s="6">
        <v>48.26</v>
      </c>
      <c r="H8125" s="5"/>
      <c r="I8125" s="4">
        <f>+I8124+G8125-H8125</f>
        <v>3429062.4449999896</v>
      </c>
      <c r="J8125" s="8" t="s">
        <v>3753</v>
      </c>
      <c r="K8125" s="2"/>
      <c r="L8125" s="2"/>
      <c r="M8125" s="23"/>
      <c r="N8125" s="22"/>
      <c r="O8125" s="21"/>
    </row>
    <row r="8126" spans="1:15" x14ac:dyDescent="0.2">
      <c r="A8126" s="9">
        <v>44925</v>
      </c>
      <c r="B8126" s="7">
        <v>21064023</v>
      </c>
      <c r="C8126" s="8" t="s">
        <v>3752</v>
      </c>
      <c r="D8126" s="6">
        <v>10000</v>
      </c>
      <c r="E8126" s="6"/>
      <c r="F8126" s="6">
        <f>E8126*0.05</f>
        <v>0</v>
      </c>
      <c r="G8126" s="6"/>
      <c r="H8126" s="5">
        <f>D8126-F8126</f>
        <v>10000</v>
      </c>
      <c r="I8126" s="4">
        <f>+I8125+G8126-H8126</f>
        <v>3419062.4449999896</v>
      </c>
      <c r="J8126" s="8" t="s">
        <v>3751</v>
      </c>
      <c r="K8126" s="2"/>
      <c r="L8126" s="2"/>
      <c r="M8126" s="10"/>
      <c r="N8126" s="10"/>
      <c r="O8126" s="10"/>
    </row>
    <row r="8127" spans="1:15" x14ac:dyDescent="0.2">
      <c r="A8127" s="9">
        <v>44925</v>
      </c>
      <c r="B8127" s="7">
        <v>21066068</v>
      </c>
      <c r="C8127" s="8" t="s">
        <v>3750</v>
      </c>
      <c r="D8127" s="6">
        <v>35000</v>
      </c>
      <c r="E8127" s="6"/>
      <c r="F8127" s="6">
        <f>E8127*0.05</f>
        <v>0</v>
      </c>
      <c r="G8127" s="6"/>
      <c r="H8127" s="5">
        <f>D8127-F8127</f>
        <v>35000</v>
      </c>
      <c r="I8127" s="4">
        <f>+I8126+G8127-H8127</f>
        <v>3384062.4449999896</v>
      </c>
      <c r="J8127" s="8" t="s">
        <v>1092</v>
      </c>
      <c r="K8127" s="2"/>
      <c r="L8127" s="2"/>
      <c r="M8127" s="10"/>
      <c r="N8127" s="10"/>
      <c r="O8127" s="10"/>
    </row>
    <row r="8128" spans="1:15" x14ac:dyDescent="0.2">
      <c r="A8128" s="9">
        <v>44926</v>
      </c>
      <c r="B8128" s="7"/>
      <c r="C8128" s="8" t="s">
        <v>20</v>
      </c>
      <c r="D8128" s="6">
        <v>5654.9</v>
      </c>
      <c r="E8128" s="6"/>
      <c r="F8128" s="6">
        <f>E8128*0.05</f>
        <v>0</v>
      </c>
      <c r="G8128" s="6"/>
      <c r="H8128" s="5">
        <f>D8128-F8128</f>
        <v>5654.9</v>
      </c>
      <c r="I8128" s="4">
        <f>+I8127+G8128-H8128</f>
        <v>3378407.5449999897</v>
      </c>
      <c r="J8128" s="8" t="s">
        <v>19</v>
      </c>
      <c r="K8128" s="2"/>
      <c r="L8128" s="2"/>
      <c r="M8128" s="10"/>
      <c r="N8128" s="10"/>
      <c r="O8128" s="10"/>
    </row>
    <row r="8129" spans="1:15" x14ac:dyDescent="0.2">
      <c r="A8129" s="9"/>
      <c r="B8129" s="7"/>
      <c r="C8129" s="38" t="s">
        <v>3749</v>
      </c>
      <c r="D8129" s="6"/>
      <c r="E8129" s="6"/>
      <c r="F8129" s="6"/>
      <c r="G8129" s="6"/>
      <c r="H8129" s="5"/>
      <c r="I8129" s="13">
        <f>+I8128+G8129-H8129</f>
        <v>3378407.5449999897</v>
      </c>
      <c r="J8129" s="8"/>
      <c r="K8129" s="2"/>
      <c r="L8129" s="2"/>
      <c r="M8129" s="41"/>
      <c r="N8129" s="40"/>
      <c r="O8129" s="39"/>
    </row>
    <row r="8130" spans="1:15" x14ac:dyDescent="0.2">
      <c r="A8130" s="9">
        <v>44929</v>
      </c>
      <c r="B8130" s="7">
        <v>4524000071</v>
      </c>
      <c r="C8130" s="8" t="s">
        <v>3583</v>
      </c>
      <c r="D8130" s="6"/>
      <c r="E8130" s="6"/>
      <c r="F8130" s="6">
        <f>E8130*0.05</f>
        <v>0</v>
      </c>
      <c r="G8130" s="6">
        <v>473979.09</v>
      </c>
      <c r="H8130" s="5">
        <f>D8130-F8130</f>
        <v>0</v>
      </c>
      <c r="I8130" s="4">
        <f>+I8129+G8130-H8130</f>
        <v>3852386.6349999895</v>
      </c>
      <c r="J8130" s="8" t="s">
        <v>3748</v>
      </c>
      <c r="K8130" s="2"/>
      <c r="L8130" s="2"/>
      <c r="M8130" s="23"/>
      <c r="N8130" s="22"/>
      <c r="O8130" s="21"/>
    </row>
    <row r="8131" spans="1:15" x14ac:dyDescent="0.2">
      <c r="A8131" s="9">
        <v>44929</v>
      </c>
      <c r="B8131" s="7">
        <v>4524000137</v>
      </c>
      <c r="C8131" s="8" t="s">
        <v>2118</v>
      </c>
      <c r="D8131" s="6"/>
      <c r="E8131" s="6"/>
      <c r="F8131" s="6">
        <f>E8131*0.05</f>
        <v>0</v>
      </c>
      <c r="G8131" s="6">
        <v>20000</v>
      </c>
      <c r="H8131" s="5">
        <f>D8131-F8131</f>
        <v>0</v>
      </c>
      <c r="I8131" s="4">
        <f>+I8130+G8131-H8131</f>
        <v>3872386.6349999895</v>
      </c>
      <c r="J8131" s="8" t="s">
        <v>2779</v>
      </c>
      <c r="K8131" s="2"/>
      <c r="L8131" s="2"/>
      <c r="M8131" s="23"/>
      <c r="N8131" s="22"/>
      <c r="O8131" s="21"/>
    </row>
    <row r="8132" spans="1:15" x14ac:dyDescent="0.2">
      <c r="A8132" s="9">
        <v>44930</v>
      </c>
      <c r="B8132" s="7">
        <v>21116820</v>
      </c>
      <c r="C8132" s="8" t="s">
        <v>3719</v>
      </c>
      <c r="D8132" s="6">
        <v>900</v>
      </c>
      <c r="E8132" s="6"/>
      <c r="F8132" s="6">
        <f>E8132*0.05</f>
        <v>0</v>
      </c>
      <c r="G8132" s="6"/>
      <c r="H8132" s="5">
        <f>D8132-F8132</f>
        <v>900</v>
      </c>
      <c r="I8132" s="4">
        <f>+I8131+G8132-H8132</f>
        <v>3871486.6349999895</v>
      </c>
      <c r="J8132" s="8" t="s">
        <v>3730</v>
      </c>
      <c r="K8132" s="2"/>
      <c r="L8132" s="2"/>
      <c r="M8132" s="23"/>
      <c r="N8132" s="22"/>
      <c r="O8132" s="21"/>
    </row>
    <row r="8133" spans="1:15" x14ac:dyDescent="0.2">
      <c r="A8133" s="9">
        <v>44930</v>
      </c>
      <c r="B8133" s="7">
        <v>21116917</v>
      </c>
      <c r="C8133" s="8" t="s">
        <v>3747</v>
      </c>
      <c r="D8133" s="6">
        <v>800</v>
      </c>
      <c r="E8133" s="6"/>
      <c r="F8133" s="6">
        <f>E8133*0.05</f>
        <v>0</v>
      </c>
      <c r="G8133" s="6"/>
      <c r="H8133" s="5">
        <f>D8133-F8133</f>
        <v>800</v>
      </c>
      <c r="I8133" s="4">
        <f>+I8132+G8133-H8133</f>
        <v>3870686.6349999895</v>
      </c>
      <c r="J8133" s="8" t="s">
        <v>3730</v>
      </c>
      <c r="K8133" s="2"/>
      <c r="L8133" s="2"/>
      <c r="M8133" s="23"/>
      <c r="N8133" s="22"/>
      <c r="O8133" s="21"/>
    </row>
    <row r="8134" spans="1:15" x14ac:dyDescent="0.2">
      <c r="A8134" s="9">
        <v>44930</v>
      </c>
      <c r="B8134" s="7">
        <v>21117104</v>
      </c>
      <c r="C8134" s="8" t="s">
        <v>3746</v>
      </c>
      <c r="D8134" s="6">
        <v>800</v>
      </c>
      <c r="E8134" s="6"/>
      <c r="F8134" s="6">
        <f>E8134*0.05</f>
        <v>0</v>
      </c>
      <c r="G8134" s="6"/>
      <c r="H8134" s="5">
        <f>D8134-F8134</f>
        <v>800</v>
      </c>
      <c r="I8134" s="4">
        <f>+I8133+G8134-H8134</f>
        <v>3869886.6349999895</v>
      </c>
      <c r="J8134" s="8" t="s">
        <v>3730</v>
      </c>
      <c r="K8134" s="2"/>
      <c r="L8134" s="2"/>
      <c r="M8134" s="23"/>
      <c r="N8134" s="22"/>
      <c r="O8134" s="21"/>
    </row>
    <row r="8135" spans="1:15" x14ac:dyDescent="0.2">
      <c r="A8135" s="9">
        <v>44931</v>
      </c>
      <c r="B8135" s="7">
        <v>21130814</v>
      </c>
      <c r="C8135" s="8" t="s">
        <v>2547</v>
      </c>
      <c r="D8135" s="6">
        <v>2225</v>
      </c>
      <c r="E8135" s="6">
        <v>1885.59</v>
      </c>
      <c r="F8135" s="6">
        <f>E8135*0.05</f>
        <v>94.279499999999999</v>
      </c>
      <c r="G8135" s="6"/>
      <c r="H8135" s="5">
        <f>D8135-F8135</f>
        <v>2130.7204999999999</v>
      </c>
      <c r="I8135" s="4">
        <f>+I8134+G8135-H8135</f>
        <v>3867755.9144999897</v>
      </c>
      <c r="J8135" s="8" t="s">
        <v>3745</v>
      </c>
      <c r="K8135" s="2"/>
      <c r="L8135" s="2"/>
      <c r="M8135" s="23" t="s">
        <v>3744</v>
      </c>
      <c r="N8135" s="22"/>
      <c r="O8135" s="21"/>
    </row>
    <row r="8136" spans="1:15" x14ac:dyDescent="0.2">
      <c r="A8136" s="9">
        <v>44931</v>
      </c>
      <c r="B8136" s="7">
        <v>3580020471</v>
      </c>
      <c r="C8136" s="8" t="s">
        <v>3523</v>
      </c>
      <c r="D8136" s="6"/>
      <c r="E8136" s="6"/>
      <c r="F8136" s="6">
        <f>E8136*0.05</f>
        <v>0</v>
      </c>
      <c r="G8136" s="6">
        <v>2000</v>
      </c>
      <c r="H8136" s="5">
        <f>D8136-F8136</f>
        <v>0</v>
      </c>
      <c r="I8136" s="4">
        <f>+I8135+G8136-H8136</f>
        <v>3869755.9144999897</v>
      </c>
      <c r="J8136" s="8" t="s">
        <v>3743</v>
      </c>
      <c r="K8136" s="2"/>
      <c r="L8136" s="2"/>
      <c r="M8136" s="10"/>
      <c r="N8136" s="10"/>
      <c r="O8136" s="10"/>
    </row>
    <row r="8137" spans="1:15" x14ac:dyDescent="0.2">
      <c r="A8137" s="9">
        <v>44931</v>
      </c>
      <c r="B8137" s="7">
        <v>21141231</v>
      </c>
      <c r="C8137" s="8" t="s">
        <v>3742</v>
      </c>
      <c r="D8137" s="6">
        <v>11785</v>
      </c>
      <c r="E8137" s="6">
        <v>10084.799999999999</v>
      </c>
      <c r="F8137" s="6">
        <f>E8137*0.05</f>
        <v>504.24</v>
      </c>
      <c r="G8137" s="6"/>
      <c r="H8137" s="5">
        <f>D8137-F8137</f>
        <v>11280.76</v>
      </c>
      <c r="I8137" s="4">
        <f>+I8136+G8137-H8137</f>
        <v>3858475.1544999899</v>
      </c>
      <c r="J8137" s="8" t="s">
        <v>446</v>
      </c>
      <c r="K8137" s="2"/>
      <c r="L8137" s="2"/>
      <c r="M8137" s="10"/>
      <c r="N8137" s="10"/>
      <c r="O8137" s="10"/>
    </row>
    <row r="8138" spans="1:15" x14ac:dyDescent="0.2">
      <c r="A8138" s="9">
        <v>44932</v>
      </c>
      <c r="B8138" s="7">
        <v>21163953</v>
      </c>
      <c r="C8138" s="8" t="s">
        <v>3580</v>
      </c>
      <c r="D8138" s="6">
        <v>185732</v>
      </c>
      <c r="E8138" s="6">
        <v>157400</v>
      </c>
      <c r="F8138" s="6">
        <f>E8138*0.05</f>
        <v>7870</v>
      </c>
      <c r="G8138" s="6"/>
      <c r="H8138" s="5">
        <f>D8138-F8138</f>
        <v>177862</v>
      </c>
      <c r="I8138" s="4">
        <f>+I8137+G8138-H8138</f>
        <v>3680613.1544999899</v>
      </c>
      <c r="J8138" s="8" t="s">
        <v>3741</v>
      </c>
      <c r="K8138" s="2"/>
      <c r="L8138" s="2"/>
      <c r="M8138" s="10" t="s">
        <v>3740</v>
      </c>
      <c r="N8138" s="10"/>
      <c r="O8138" s="10"/>
    </row>
    <row r="8139" spans="1:15" x14ac:dyDescent="0.2">
      <c r="A8139" s="9">
        <v>44932</v>
      </c>
      <c r="B8139" s="7">
        <v>21164116</v>
      </c>
      <c r="C8139" s="8" t="s">
        <v>3739</v>
      </c>
      <c r="D8139" s="6">
        <v>33595</v>
      </c>
      <c r="E8139" s="6">
        <v>28470.33</v>
      </c>
      <c r="F8139" s="6">
        <f>E8139*0.05</f>
        <v>1423.5165000000002</v>
      </c>
      <c r="G8139" s="6"/>
      <c r="H8139" s="5">
        <f>D8139-F8139</f>
        <v>32171.483499999998</v>
      </c>
      <c r="I8139" s="4">
        <f>+I8138+G8139-H8139</f>
        <v>3648441.6709999898</v>
      </c>
      <c r="J8139" s="8" t="s">
        <v>3738</v>
      </c>
      <c r="K8139" s="2"/>
      <c r="L8139" s="2"/>
      <c r="M8139" s="10"/>
      <c r="N8139" s="10"/>
      <c r="O8139" s="10"/>
    </row>
    <row r="8140" spans="1:15" x14ac:dyDescent="0.2">
      <c r="A8140" s="9">
        <v>44937</v>
      </c>
      <c r="B8140" s="7">
        <v>2000080045</v>
      </c>
      <c r="C8140" s="8" t="s">
        <v>3523</v>
      </c>
      <c r="D8140" s="6"/>
      <c r="E8140" s="6"/>
      <c r="F8140" s="6">
        <f>E8140*0.05</f>
        <v>0</v>
      </c>
      <c r="G8140" s="6">
        <v>7000</v>
      </c>
      <c r="H8140" s="5">
        <f>D8140-F8140</f>
        <v>0</v>
      </c>
      <c r="I8140" s="4">
        <f>+I8139+G8140-H8140</f>
        <v>3655441.6709999898</v>
      </c>
      <c r="J8140" s="8" t="s">
        <v>3737</v>
      </c>
      <c r="K8140" s="2"/>
      <c r="L8140" s="2"/>
      <c r="M8140" s="10"/>
      <c r="N8140" s="10"/>
      <c r="O8140" s="10"/>
    </row>
    <row r="8141" spans="1:15" x14ac:dyDescent="0.2">
      <c r="A8141" s="9">
        <v>44937</v>
      </c>
      <c r="B8141" s="7">
        <v>2000080048</v>
      </c>
      <c r="C8141" s="8" t="s">
        <v>3523</v>
      </c>
      <c r="D8141" s="6"/>
      <c r="E8141" s="6"/>
      <c r="F8141" s="6">
        <f>E8141*0.05</f>
        <v>0</v>
      </c>
      <c r="G8141" s="6">
        <v>5600</v>
      </c>
      <c r="H8141" s="5">
        <f>D8141-F8141</f>
        <v>0</v>
      </c>
      <c r="I8141" s="4">
        <f>+I8140+G8141-H8141</f>
        <v>3661041.6709999898</v>
      </c>
      <c r="J8141" s="8" t="s">
        <v>3736</v>
      </c>
      <c r="K8141" s="2"/>
      <c r="L8141" s="2"/>
      <c r="M8141" s="10"/>
      <c r="N8141" s="10"/>
      <c r="O8141" s="10"/>
    </row>
    <row r="8142" spans="1:15" x14ac:dyDescent="0.2">
      <c r="A8142" s="9">
        <v>44937</v>
      </c>
      <c r="B8142" s="7">
        <v>2000170075</v>
      </c>
      <c r="C8142" s="8" t="s">
        <v>746</v>
      </c>
      <c r="D8142" s="6"/>
      <c r="E8142" s="6"/>
      <c r="F8142" s="6">
        <f>E8142*0.05</f>
        <v>0</v>
      </c>
      <c r="G8142" s="6">
        <v>1972</v>
      </c>
      <c r="H8142" s="5">
        <f>D8142-F8142</f>
        <v>0</v>
      </c>
      <c r="I8142" s="4">
        <f>+I8141+G8142-H8142</f>
        <v>3663013.6709999898</v>
      </c>
      <c r="J8142" s="8" t="s">
        <v>3735</v>
      </c>
      <c r="K8142" s="2"/>
      <c r="L8142" s="2"/>
      <c r="M8142" s="10"/>
      <c r="N8142" s="10"/>
      <c r="O8142" s="10"/>
    </row>
    <row r="8143" spans="1:15" x14ac:dyDescent="0.2">
      <c r="A8143" s="9">
        <v>44937</v>
      </c>
      <c r="B8143" s="7">
        <v>21225747</v>
      </c>
      <c r="C8143" s="8" t="s">
        <v>3590</v>
      </c>
      <c r="D8143" s="6">
        <v>154744.04999999999</v>
      </c>
      <c r="E8143" s="6"/>
      <c r="F8143" s="6">
        <f>E8143*0.05</f>
        <v>0</v>
      </c>
      <c r="G8143" s="6"/>
      <c r="H8143" s="5">
        <f>D8143-F8143</f>
        <v>154744.04999999999</v>
      </c>
      <c r="I8143" s="4">
        <f>+I8142+G8143-H8143</f>
        <v>3508269.62099999</v>
      </c>
      <c r="J8143" s="8" t="s">
        <v>3734</v>
      </c>
      <c r="K8143" s="2"/>
      <c r="L8143" s="2"/>
      <c r="M8143" s="10"/>
      <c r="N8143" s="10"/>
      <c r="O8143" s="10"/>
    </row>
    <row r="8144" spans="1:15" x14ac:dyDescent="0.2">
      <c r="A8144" s="9">
        <v>44938</v>
      </c>
      <c r="B8144" s="7">
        <v>2000050120</v>
      </c>
      <c r="C8144" s="8" t="s">
        <v>3523</v>
      </c>
      <c r="D8144" s="6"/>
      <c r="E8144" s="6"/>
      <c r="F8144" s="6">
        <f>E8144*0.05</f>
        <v>0</v>
      </c>
      <c r="G8144" s="6">
        <v>300</v>
      </c>
      <c r="H8144" s="5">
        <f>D8144-F8144</f>
        <v>0</v>
      </c>
      <c r="I8144" s="4">
        <f>+I8143+G8144-H8144</f>
        <v>3508569.62099999</v>
      </c>
      <c r="J8144" s="8" t="s">
        <v>3733</v>
      </c>
      <c r="K8144" s="2"/>
      <c r="L8144" s="2"/>
      <c r="M8144" s="10"/>
      <c r="N8144" s="10"/>
      <c r="O8144" s="10"/>
    </row>
    <row r="8145" spans="1:15" x14ac:dyDescent="0.2">
      <c r="A8145" s="9">
        <v>44938</v>
      </c>
      <c r="B8145" s="7">
        <v>2000050117</v>
      </c>
      <c r="C8145" s="8" t="s">
        <v>3523</v>
      </c>
      <c r="D8145" s="6"/>
      <c r="E8145" s="6"/>
      <c r="F8145" s="6">
        <f>E8145*0.05</f>
        <v>0</v>
      </c>
      <c r="G8145" s="6">
        <v>28050</v>
      </c>
      <c r="H8145" s="5">
        <f>D8145-F8145</f>
        <v>0</v>
      </c>
      <c r="I8145" s="4">
        <f>+I8144+G8145-H8145</f>
        <v>3536619.62099999</v>
      </c>
      <c r="J8145" s="8" t="s">
        <v>3732</v>
      </c>
      <c r="K8145" s="2"/>
      <c r="L8145" s="2"/>
      <c r="M8145" s="10"/>
      <c r="N8145" s="10"/>
      <c r="O8145" s="10"/>
    </row>
    <row r="8146" spans="1:15" x14ac:dyDescent="0.2">
      <c r="A8146" s="9">
        <v>44939</v>
      </c>
      <c r="B8146" s="7">
        <v>3580020326</v>
      </c>
      <c r="C8146" s="8" t="s">
        <v>3523</v>
      </c>
      <c r="D8146" s="6"/>
      <c r="E8146" s="6"/>
      <c r="F8146" s="6">
        <f>E8146*0.05</f>
        <v>0</v>
      </c>
      <c r="G8146" s="6">
        <v>9000</v>
      </c>
      <c r="H8146" s="5">
        <f>D8146-F8146</f>
        <v>0</v>
      </c>
      <c r="I8146" s="4">
        <f>+I8145+G8146-H8146</f>
        <v>3545619.62099999</v>
      </c>
      <c r="J8146" s="8" t="s">
        <v>3731</v>
      </c>
      <c r="K8146" s="2"/>
      <c r="L8146" s="2"/>
      <c r="M8146" s="10"/>
      <c r="N8146" s="10"/>
      <c r="O8146" s="10"/>
    </row>
    <row r="8147" spans="1:15" x14ac:dyDescent="0.2">
      <c r="A8147" s="9">
        <v>44940</v>
      </c>
      <c r="B8147" s="7">
        <v>21302376</v>
      </c>
      <c r="C8147" s="8" t="s">
        <v>3210</v>
      </c>
      <c r="D8147" s="6">
        <v>2750</v>
      </c>
      <c r="E8147" s="6"/>
      <c r="F8147" s="6">
        <f>E8147*0.05</f>
        <v>0</v>
      </c>
      <c r="G8147" s="6"/>
      <c r="H8147" s="5">
        <f>D8147-F8147</f>
        <v>2750</v>
      </c>
      <c r="I8147" s="4">
        <f>+I8146+G8147-H8147</f>
        <v>3542869.62099999</v>
      </c>
      <c r="J8147" s="8" t="s">
        <v>3730</v>
      </c>
      <c r="K8147" s="2"/>
      <c r="L8147" s="2"/>
      <c r="M8147" s="10"/>
      <c r="N8147" s="10"/>
      <c r="O8147" s="10"/>
    </row>
    <row r="8148" spans="1:15" x14ac:dyDescent="0.2">
      <c r="A8148" s="9">
        <v>44940</v>
      </c>
      <c r="B8148" s="7">
        <v>21302434</v>
      </c>
      <c r="C8148" s="8" t="s">
        <v>418</v>
      </c>
      <c r="D8148" s="6">
        <v>3500</v>
      </c>
      <c r="E8148" s="6"/>
      <c r="F8148" s="6">
        <f>E8148*0.05</f>
        <v>0</v>
      </c>
      <c r="G8148" s="6"/>
      <c r="H8148" s="5">
        <f>D8148-F8148</f>
        <v>3500</v>
      </c>
      <c r="I8148" s="4">
        <f>+I8147+G8148-H8148</f>
        <v>3539369.62099999</v>
      </c>
      <c r="J8148" s="8" t="s">
        <v>3729</v>
      </c>
      <c r="K8148" s="2"/>
      <c r="L8148" s="2"/>
      <c r="M8148" s="10"/>
      <c r="N8148" s="10"/>
      <c r="O8148" s="10"/>
    </row>
    <row r="8149" spans="1:15" x14ac:dyDescent="0.2">
      <c r="A8149" s="9">
        <v>44940</v>
      </c>
      <c r="B8149" s="7">
        <v>21302444</v>
      </c>
      <c r="C8149" s="8" t="s">
        <v>418</v>
      </c>
      <c r="D8149" s="6">
        <v>6000</v>
      </c>
      <c r="E8149" s="6"/>
      <c r="F8149" s="6">
        <f>E8149*0.05</f>
        <v>0</v>
      </c>
      <c r="G8149" s="6"/>
      <c r="H8149" s="5">
        <f>D8149-F8149</f>
        <v>6000</v>
      </c>
      <c r="I8149" s="4">
        <f>+I8148+G8149-H8149</f>
        <v>3533369.62099999</v>
      </c>
      <c r="J8149" s="8" t="s">
        <v>3728</v>
      </c>
      <c r="K8149" s="2"/>
      <c r="L8149" s="2"/>
      <c r="M8149" s="10"/>
      <c r="N8149" s="10"/>
      <c r="O8149" s="10"/>
    </row>
    <row r="8150" spans="1:15" x14ac:dyDescent="0.2">
      <c r="A8150" s="9">
        <v>44942</v>
      </c>
      <c r="B8150" s="7">
        <v>3580060604</v>
      </c>
      <c r="C8150" s="8" t="s">
        <v>3523</v>
      </c>
      <c r="D8150" s="6"/>
      <c r="E8150" s="6"/>
      <c r="F8150" s="6">
        <f>E8150*0.05</f>
        <v>0</v>
      </c>
      <c r="G8150" s="6">
        <v>4800</v>
      </c>
      <c r="H8150" s="5">
        <f>D8150-F8150</f>
        <v>0</v>
      </c>
      <c r="I8150" s="4">
        <f>+I8149+G8150-H8150</f>
        <v>3538169.62099999</v>
      </c>
      <c r="J8150" s="8" t="s">
        <v>3727</v>
      </c>
      <c r="K8150" s="2"/>
      <c r="L8150" s="2"/>
      <c r="M8150" s="10"/>
      <c r="N8150" s="10"/>
      <c r="O8150" s="10"/>
    </row>
    <row r="8151" spans="1:15" x14ac:dyDescent="0.2">
      <c r="A8151" s="9">
        <v>44944</v>
      </c>
      <c r="B8151" s="7">
        <v>3580020125</v>
      </c>
      <c r="C8151" s="8" t="s">
        <v>3523</v>
      </c>
      <c r="D8151" s="6"/>
      <c r="E8151" s="6"/>
      <c r="F8151" s="6">
        <f>E8151*0.05</f>
        <v>0</v>
      </c>
      <c r="G8151" s="6">
        <v>6700</v>
      </c>
      <c r="H8151" s="5">
        <f>D8151-F8151</f>
        <v>0</v>
      </c>
      <c r="I8151" s="4">
        <f>+I8150+G8151-H8151</f>
        <v>3544869.62099999</v>
      </c>
      <c r="J8151" s="8" t="s">
        <v>3726</v>
      </c>
      <c r="K8151" s="2"/>
      <c r="L8151" s="2"/>
      <c r="M8151" s="10"/>
      <c r="N8151" s="10"/>
      <c r="O8151" s="10"/>
    </row>
    <row r="8152" spans="1:15" x14ac:dyDescent="0.2">
      <c r="A8152" s="9">
        <v>44945</v>
      </c>
      <c r="B8152" s="7">
        <v>3580020427</v>
      </c>
      <c r="C8152" s="8" t="s">
        <v>3523</v>
      </c>
      <c r="D8152" s="6"/>
      <c r="E8152" s="6"/>
      <c r="F8152" s="6">
        <f>E8152*0.05</f>
        <v>0</v>
      </c>
      <c r="G8152" s="6">
        <v>7700</v>
      </c>
      <c r="H8152" s="5">
        <f>D8152-F8152</f>
        <v>0</v>
      </c>
      <c r="I8152" s="4">
        <f>+I8151+G8152-H8152</f>
        <v>3552569.62099999</v>
      </c>
      <c r="J8152" s="8" t="s">
        <v>3725</v>
      </c>
      <c r="K8152" s="2"/>
      <c r="L8152" s="2"/>
      <c r="M8152" s="10"/>
      <c r="N8152" s="10"/>
      <c r="O8152" s="10"/>
    </row>
    <row r="8153" spans="1:15" x14ac:dyDescent="0.2">
      <c r="A8153" s="9">
        <v>44946</v>
      </c>
      <c r="B8153" s="7">
        <v>21397903</v>
      </c>
      <c r="C8153" s="8" t="s">
        <v>3013</v>
      </c>
      <c r="D8153" s="6">
        <v>74788.600000000006</v>
      </c>
      <c r="E8153" s="6">
        <v>74788.600000000006</v>
      </c>
      <c r="F8153" s="6">
        <f>E8153*0.05</f>
        <v>3739.4300000000003</v>
      </c>
      <c r="G8153" s="6"/>
      <c r="H8153" s="5">
        <f>D8153-F8153</f>
        <v>71049.170000000013</v>
      </c>
      <c r="I8153" s="4">
        <f>+I8152+G8153-H8153</f>
        <v>3481520.4509999901</v>
      </c>
      <c r="J8153" s="8" t="s">
        <v>431</v>
      </c>
      <c r="K8153" s="2"/>
      <c r="L8153" s="2"/>
      <c r="M8153" s="16" t="s">
        <v>3724</v>
      </c>
      <c r="N8153" s="10"/>
      <c r="O8153" s="10"/>
    </row>
    <row r="8154" spans="1:15" x14ac:dyDescent="0.2">
      <c r="A8154" s="9">
        <v>44946</v>
      </c>
      <c r="B8154" s="7">
        <v>21398216</v>
      </c>
      <c r="C8154" s="8" t="s">
        <v>3363</v>
      </c>
      <c r="D8154" s="6">
        <v>35008</v>
      </c>
      <c r="E8154" s="6">
        <v>35008</v>
      </c>
      <c r="F8154" s="6">
        <f>E8154*0.05</f>
        <v>1750.4</v>
      </c>
      <c r="G8154" s="6"/>
      <c r="H8154" s="5">
        <f>D8154-F8154</f>
        <v>33257.599999999999</v>
      </c>
      <c r="I8154" s="4">
        <f>+I8153+G8154-H8154</f>
        <v>3448262.85099999</v>
      </c>
      <c r="J8154" s="8" t="s">
        <v>2248</v>
      </c>
      <c r="K8154" s="2"/>
      <c r="L8154" s="2"/>
      <c r="M8154" s="16" t="s">
        <v>3723</v>
      </c>
      <c r="N8154" s="10"/>
      <c r="O8154" s="10"/>
    </row>
    <row r="8155" spans="1:15" x14ac:dyDescent="0.2">
      <c r="A8155" s="9">
        <v>44946</v>
      </c>
      <c r="B8155" s="7">
        <v>21397968</v>
      </c>
      <c r="C8155" s="8" t="s">
        <v>1032</v>
      </c>
      <c r="D8155" s="6">
        <v>100660</v>
      </c>
      <c r="E8155" s="6">
        <v>85305.08</v>
      </c>
      <c r="F8155" s="6">
        <f>E8155*0.05</f>
        <v>4265.2539999999999</v>
      </c>
      <c r="G8155" s="6"/>
      <c r="H8155" s="5">
        <f>D8155-F8155</f>
        <v>96394.745999999999</v>
      </c>
      <c r="I8155" s="4">
        <f>+I8154+G8155-H8155</f>
        <v>3351868.1049999902</v>
      </c>
      <c r="J8155" s="8" t="s">
        <v>2674</v>
      </c>
      <c r="K8155" s="2"/>
      <c r="L8155" s="2"/>
      <c r="M8155" s="16" t="s">
        <v>3722</v>
      </c>
      <c r="N8155" s="10"/>
      <c r="O8155" s="10"/>
    </row>
    <row r="8156" spans="1:15" x14ac:dyDescent="0.2">
      <c r="A8156" s="9">
        <v>44946</v>
      </c>
      <c r="B8156" s="7">
        <v>45240000004</v>
      </c>
      <c r="C8156" s="8" t="s">
        <v>3253</v>
      </c>
      <c r="D8156" s="6">
        <v>9600</v>
      </c>
      <c r="E8156" s="6"/>
      <c r="F8156" s="6">
        <f>E8156*0.05</f>
        <v>0</v>
      </c>
      <c r="G8156" s="6"/>
      <c r="H8156" s="5">
        <f>D8156-F8156</f>
        <v>9600</v>
      </c>
      <c r="I8156" s="4">
        <f>+I8155+G8156-H8156</f>
        <v>3342268.1049999902</v>
      </c>
      <c r="J8156" s="8" t="s">
        <v>3443</v>
      </c>
      <c r="K8156" s="2"/>
      <c r="L8156" s="2"/>
      <c r="M8156" s="23"/>
      <c r="N8156" s="22"/>
      <c r="O8156" s="21"/>
    </row>
    <row r="8157" spans="1:15" x14ac:dyDescent="0.2">
      <c r="A8157" s="9">
        <v>44946</v>
      </c>
      <c r="B8157" s="7">
        <v>3580040292</v>
      </c>
      <c r="C8157" s="8" t="s">
        <v>3523</v>
      </c>
      <c r="D8157" s="6"/>
      <c r="E8157" s="6"/>
      <c r="F8157" s="6">
        <f>E8157*0.05</f>
        <v>0</v>
      </c>
      <c r="G8157" s="6">
        <v>3400</v>
      </c>
      <c r="H8157" s="5">
        <f>D8157-F8157</f>
        <v>0</v>
      </c>
      <c r="I8157" s="4">
        <f>+I8156+G8157-H8157</f>
        <v>3345668.1049999902</v>
      </c>
      <c r="J8157" s="8" t="s">
        <v>3721</v>
      </c>
      <c r="K8157" s="2"/>
      <c r="L8157" s="2"/>
      <c r="M8157" s="23"/>
      <c r="N8157" s="22"/>
      <c r="O8157" s="21"/>
    </row>
    <row r="8158" spans="1:15" x14ac:dyDescent="0.2">
      <c r="A8158" s="9">
        <v>44946</v>
      </c>
      <c r="B8158" s="7">
        <v>3580040295</v>
      </c>
      <c r="C8158" s="8" t="s">
        <v>3523</v>
      </c>
      <c r="D8158" s="6"/>
      <c r="E8158" s="6"/>
      <c r="F8158" s="6">
        <f>E8158*0.05</f>
        <v>0</v>
      </c>
      <c r="G8158" s="6">
        <v>5250</v>
      </c>
      <c r="H8158" s="5">
        <f>D8158-F8158</f>
        <v>0</v>
      </c>
      <c r="I8158" s="4">
        <f>+I8157+G8158-H8158</f>
        <v>3350918.1049999902</v>
      </c>
      <c r="J8158" s="8" t="s">
        <v>3720</v>
      </c>
      <c r="K8158" s="2"/>
      <c r="L8158" s="2"/>
      <c r="M8158" s="23"/>
      <c r="N8158" s="22"/>
      <c r="O8158" s="21"/>
    </row>
    <row r="8159" spans="1:15" x14ac:dyDescent="0.2">
      <c r="A8159" s="9">
        <v>44946</v>
      </c>
      <c r="B8159" s="7">
        <v>21405784</v>
      </c>
      <c r="C8159" s="8" t="s">
        <v>3719</v>
      </c>
      <c r="D8159" s="6">
        <v>800</v>
      </c>
      <c r="E8159" s="6"/>
      <c r="F8159" s="6">
        <f>E8159*0.05</f>
        <v>0</v>
      </c>
      <c r="G8159" s="6"/>
      <c r="H8159" s="5">
        <f>D8159-F8159</f>
        <v>800</v>
      </c>
      <c r="I8159" s="4">
        <f>+I8158+G8159-H8159</f>
        <v>3350118.1049999902</v>
      </c>
      <c r="J8159" s="8" t="s">
        <v>3718</v>
      </c>
      <c r="K8159" s="2"/>
      <c r="L8159" s="2"/>
      <c r="M8159" s="23"/>
      <c r="N8159" s="22"/>
      <c r="O8159" s="21"/>
    </row>
    <row r="8160" spans="1:15" x14ac:dyDescent="0.2">
      <c r="A8160" s="9">
        <v>44950</v>
      </c>
      <c r="B8160" s="7">
        <v>3580050238</v>
      </c>
      <c r="C8160" s="8" t="s">
        <v>3523</v>
      </c>
      <c r="D8160" s="6"/>
      <c r="E8160" s="6"/>
      <c r="F8160" s="6">
        <f>E8160*0.05</f>
        <v>0</v>
      </c>
      <c r="G8160" s="6">
        <v>4500</v>
      </c>
      <c r="H8160" s="5">
        <f>D8160-F8160</f>
        <v>0</v>
      </c>
      <c r="I8160" s="4">
        <f>+I8159+G8160-H8160</f>
        <v>3354618.1049999902</v>
      </c>
      <c r="J8160" s="8" t="s">
        <v>3717</v>
      </c>
      <c r="K8160" s="2"/>
      <c r="L8160" s="2"/>
      <c r="M8160" s="41"/>
      <c r="N8160" s="40"/>
      <c r="O8160" s="39"/>
    </row>
    <row r="8161" spans="1:15" x14ac:dyDescent="0.2">
      <c r="A8161" s="9">
        <v>44950</v>
      </c>
      <c r="B8161" s="7">
        <v>4524000129</v>
      </c>
      <c r="C8161" s="8" t="s">
        <v>2118</v>
      </c>
      <c r="D8161" s="6"/>
      <c r="E8161" s="6"/>
      <c r="F8161" s="6">
        <f>E8161*0.05</f>
        <v>0</v>
      </c>
      <c r="G8161" s="6">
        <v>15000</v>
      </c>
      <c r="H8161" s="5">
        <f>D8161-F8161</f>
        <v>0</v>
      </c>
      <c r="I8161" s="4">
        <f>+I8160+G8161-H8161</f>
        <v>3369618.1049999902</v>
      </c>
      <c r="J8161" s="8" t="s">
        <v>2779</v>
      </c>
      <c r="K8161" s="2"/>
      <c r="L8161" s="2"/>
      <c r="M8161" s="41"/>
      <c r="N8161" s="40"/>
      <c r="O8161" s="39"/>
    </row>
    <row r="8162" spans="1:15" x14ac:dyDescent="0.2">
      <c r="A8162" s="9">
        <v>44950</v>
      </c>
      <c r="B8162" s="7">
        <v>4524000178</v>
      </c>
      <c r="C8162" s="8" t="s">
        <v>170</v>
      </c>
      <c r="D8162" s="6"/>
      <c r="E8162" s="6"/>
      <c r="F8162" s="6">
        <f>E8162*0.05</f>
        <v>0</v>
      </c>
      <c r="G8162" s="6">
        <v>4118154.36</v>
      </c>
      <c r="H8162" s="5">
        <f>D8162-F8162</f>
        <v>0</v>
      </c>
      <c r="I8162" s="4">
        <f>+I8161+G8162-H8162</f>
        <v>7487772.4649999905</v>
      </c>
      <c r="J8162" s="8" t="s">
        <v>1588</v>
      </c>
      <c r="K8162" s="2"/>
      <c r="L8162" s="2"/>
      <c r="M8162" s="41"/>
      <c r="N8162" s="40"/>
      <c r="O8162" s="39"/>
    </row>
    <row r="8163" spans="1:15" x14ac:dyDescent="0.2">
      <c r="A8163" s="9">
        <v>44952</v>
      </c>
      <c r="B8163" s="7">
        <v>21494773</v>
      </c>
      <c r="C8163" s="8" t="s">
        <v>1000</v>
      </c>
      <c r="D8163" s="6">
        <v>170894</v>
      </c>
      <c r="E8163" s="6">
        <v>149687.51999999999</v>
      </c>
      <c r="F8163" s="6">
        <f>E8163*0.05</f>
        <v>7484.3760000000002</v>
      </c>
      <c r="G8163" s="6"/>
      <c r="H8163" s="5">
        <f>D8163-F8163</f>
        <v>163409.62400000001</v>
      </c>
      <c r="I8163" s="4">
        <f>+I8162+G8163-H8163</f>
        <v>7324362.8409999907</v>
      </c>
      <c r="J8163" s="8" t="s">
        <v>3716</v>
      </c>
      <c r="K8163" s="2"/>
      <c r="L8163" s="2"/>
      <c r="M8163" s="23" t="s">
        <v>3715</v>
      </c>
      <c r="N8163" s="22"/>
      <c r="O8163" s="21"/>
    </row>
    <row r="8164" spans="1:15" x14ac:dyDescent="0.2">
      <c r="A8164" s="9">
        <v>44952</v>
      </c>
      <c r="B8164" s="7">
        <v>4524000009</v>
      </c>
      <c r="C8164" s="8" t="s">
        <v>2940</v>
      </c>
      <c r="D8164" s="6">
        <v>100000</v>
      </c>
      <c r="E8164" s="6"/>
      <c r="F8164" s="6"/>
      <c r="G8164" s="6"/>
      <c r="H8164" s="5">
        <f>D8164-F8164</f>
        <v>100000</v>
      </c>
      <c r="I8164" s="4">
        <f>+I8163+G8164-H8164</f>
        <v>7224362.8409999907</v>
      </c>
      <c r="J8164" s="8" t="s">
        <v>3714</v>
      </c>
      <c r="K8164" s="2"/>
      <c r="L8164" s="2"/>
      <c r="M8164" s="41"/>
      <c r="N8164" s="40"/>
      <c r="O8164" s="39"/>
    </row>
    <row r="8165" spans="1:15" x14ac:dyDescent="0.2">
      <c r="A8165" s="9">
        <v>44952</v>
      </c>
      <c r="B8165" s="7">
        <v>21501223</v>
      </c>
      <c r="C8165" s="8" t="s">
        <v>213</v>
      </c>
      <c r="D8165" s="6">
        <v>21628.5</v>
      </c>
      <c r="E8165" s="6">
        <v>18329.240000000002</v>
      </c>
      <c r="F8165" s="6">
        <v>916.46</v>
      </c>
      <c r="G8165" s="6"/>
      <c r="H8165" s="5">
        <f>D8165-F8165</f>
        <v>20712.04</v>
      </c>
      <c r="I8165" s="4">
        <f>+I8164+G8165-H8165</f>
        <v>7203650.8009999907</v>
      </c>
      <c r="J8165" s="8" t="s">
        <v>2656</v>
      </c>
      <c r="K8165" s="2"/>
      <c r="L8165" s="2"/>
      <c r="M8165" s="23" t="s">
        <v>3713</v>
      </c>
      <c r="N8165" s="22"/>
      <c r="O8165" s="21"/>
    </row>
    <row r="8166" spans="1:15" x14ac:dyDescent="0.2">
      <c r="A8166" s="9">
        <v>44952</v>
      </c>
      <c r="B8166" s="7">
        <v>21501549</v>
      </c>
      <c r="C8166" s="8" t="s">
        <v>821</v>
      </c>
      <c r="D8166" s="6">
        <v>352024.12</v>
      </c>
      <c r="E8166" s="6">
        <v>333554.12</v>
      </c>
      <c r="F8166" s="6">
        <f>E8166*0.05</f>
        <v>16677.706000000002</v>
      </c>
      <c r="G8166" s="6"/>
      <c r="H8166" s="5">
        <f>D8166-F8166</f>
        <v>335346.41399999999</v>
      </c>
      <c r="I8166" s="4">
        <f>+I8165+G8166-H8166</f>
        <v>6868304.3869999908</v>
      </c>
      <c r="J8166" s="8" t="s">
        <v>107</v>
      </c>
      <c r="K8166" s="2"/>
      <c r="L8166" s="2"/>
      <c r="M8166" s="10" t="s">
        <v>3712</v>
      </c>
      <c r="N8166" s="10"/>
      <c r="O8166" s="10"/>
    </row>
    <row r="8167" spans="1:15" x14ac:dyDescent="0.2">
      <c r="A8167" s="9">
        <v>44952</v>
      </c>
      <c r="B8167" s="7">
        <v>21501644</v>
      </c>
      <c r="C8167" s="8" t="s">
        <v>1450</v>
      </c>
      <c r="D8167" s="6">
        <v>31245.5</v>
      </c>
      <c r="E8167" s="6">
        <v>24035</v>
      </c>
      <c r="F8167" s="6">
        <f>E8167*0.05</f>
        <v>1201.75</v>
      </c>
      <c r="G8167" s="6"/>
      <c r="H8167" s="5">
        <f>D8167-F8167</f>
        <v>30043.75</v>
      </c>
      <c r="I8167" s="4">
        <f>+I8166+G8167-H8167</f>
        <v>6838260.6369999908</v>
      </c>
      <c r="J8167" s="8" t="s">
        <v>3631</v>
      </c>
      <c r="K8167" s="2"/>
      <c r="L8167" s="2"/>
      <c r="M8167" s="10" t="s">
        <v>3711</v>
      </c>
      <c r="N8167" s="10"/>
      <c r="O8167" s="10"/>
    </row>
    <row r="8168" spans="1:15" x14ac:dyDescent="0.2">
      <c r="A8168" s="9">
        <v>44952</v>
      </c>
      <c r="B8168" s="7">
        <v>21501782</v>
      </c>
      <c r="C8168" s="8" t="s">
        <v>120</v>
      </c>
      <c r="D8168" s="6">
        <v>102216.34</v>
      </c>
      <c r="E8168" s="6">
        <v>86624</v>
      </c>
      <c r="F8168" s="6">
        <f>E8168*0.05</f>
        <v>4331.2</v>
      </c>
      <c r="G8168" s="6"/>
      <c r="H8168" s="5">
        <f>D8168-F8168</f>
        <v>97885.14</v>
      </c>
      <c r="I8168" s="4">
        <f>+I8167+G8168-H8168</f>
        <v>6740375.4969999911</v>
      </c>
      <c r="J8168" s="8" t="s">
        <v>3481</v>
      </c>
      <c r="K8168" s="2"/>
      <c r="L8168" s="2"/>
      <c r="M8168" s="10" t="s">
        <v>3710</v>
      </c>
      <c r="N8168" s="10"/>
      <c r="O8168" s="10"/>
    </row>
    <row r="8169" spans="1:15" x14ac:dyDescent="0.2">
      <c r="A8169" s="9">
        <v>44952</v>
      </c>
      <c r="B8169" s="7">
        <v>21501899</v>
      </c>
      <c r="C8169" s="8" t="s">
        <v>267</v>
      </c>
      <c r="D8169" s="6">
        <v>8350</v>
      </c>
      <c r="E8169" s="6">
        <v>7076.28</v>
      </c>
      <c r="F8169" s="6">
        <f>E8169*0.05</f>
        <v>353.81400000000002</v>
      </c>
      <c r="G8169" s="6"/>
      <c r="H8169" s="5">
        <f>D8169-F8169</f>
        <v>7996.1859999999997</v>
      </c>
      <c r="I8169" s="4">
        <f>+I8168+G8169-H8169</f>
        <v>6732379.3109999914</v>
      </c>
      <c r="J8169" s="8" t="s">
        <v>266</v>
      </c>
      <c r="K8169" s="2"/>
      <c r="L8169" s="2"/>
      <c r="M8169" s="10" t="s">
        <v>3709</v>
      </c>
      <c r="N8169" s="10"/>
      <c r="O8169" s="10"/>
    </row>
    <row r="8170" spans="1:15" x14ac:dyDescent="0.2">
      <c r="A8170" s="9">
        <v>44952</v>
      </c>
      <c r="B8170" s="7">
        <v>21502014</v>
      </c>
      <c r="C8170" s="8" t="s">
        <v>1443</v>
      </c>
      <c r="D8170" s="6">
        <v>237770</v>
      </c>
      <c r="E8170" s="6">
        <v>201500</v>
      </c>
      <c r="F8170" s="6">
        <f>E8170*0.05</f>
        <v>10075</v>
      </c>
      <c r="G8170" s="6"/>
      <c r="H8170" s="5">
        <f>D8170-F8170</f>
        <v>227695</v>
      </c>
      <c r="I8170" s="4">
        <f>+I8169+G8170-H8170</f>
        <v>6504684.3109999914</v>
      </c>
      <c r="J8170" s="8" t="s">
        <v>3630</v>
      </c>
      <c r="K8170" s="2"/>
      <c r="L8170" s="2"/>
      <c r="M8170" s="10" t="s">
        <v>3708</v>
      </c>
      <c r="N8170" s="10"/>
      <c r="O8170" s="10"/>
    </row>
    <row r="8171" spans="1:15" x14ac:dyDescent="0.2">
      <c r="A8171" s="9">
        <v>44952</v>
      </c>
      <c r="B8171" s="7">
        <v>21502093</v>
      </c>
      <c r="C8171" s="8" t="s">
        <v>3707</v>
      </c>
      <c r="D8171" s="6">
        <v>146061.25</v>
      </c>
      <c r="E8171" s="6">
        <v>146061.25</v>
      </c>
      <c r="F8171" s="6">
        <f>E8171*0.05</f>
        <v>7303.0625</v>
      </c>
      <c r="G8171" s="6"/>
      <c r="H8171" s="5">
        <f>D8171-F8171</f>
        <v>138758.1875</v>
      </c>
      <c r="I8171" s="4">
        <f>+I8170+G8171-H8171</f>
        <v>6365926.1234999914</v>
      </c>
      <c r="J8171" s="8" t="s">
        <v>107</v>
      </c>
      <c r="K8171" s="2"/>
      <c r="L8171" s="2"/>
      <c r="M8171" s="10" t="s">
        <v>3706</v>
      </c>
      <c r="N8171" s="10"/>
      <c r="O8171" s="10"/>
    </row>
    <row r="8172" spans="1:15" x14ac:dyDescent="0.2">
      <c r="A8172" s="9">
        <v>44952</v>
      </c>
      <c r="B8172" s="7">
        <v>21502194</v>
      </c>
      <c r="C8172" s="8" t="s">
        <v>1734</v>
      </c>
      <c r="D8172" s="6">
        <v>158476.1</v>
      </c>
      <c r="E8172" s="6">
        <v>152195</v>
      </c>
      <c r="F8172" s="6">
        <f>E8172*0.05</f>
        <v>7609.75</v>
      </c>
      <c r="G8172" s="6"/>
      <c r="H8172" s="5">
        <f>D8172-F8172</f>
        <v>150866.35</v>
      </c>
      <c r="I8172" s="4">
        <f>+I8171+G8172-H8172</f>
        <v>6215059.7734999917</v>
      </c>
      <c r="J8172" s="8" t="s">
        <v>107</v>
      </c>
      <c r="K8172" s="2"/>
      <c r="L8172" s="2"/>
      <c r="M8172" s="23" t="s">
        <v>3705</v>
      </c>
      <c r="N8172" s="22"/>
      <c r="O8172" s="21"/>
    </row>
    <row r="8173" spans="1:15" x14ac:dyDescent="0.2">
      <c r="A8173" s="9">
        <v>44952</v>
      </c>
      <c r="B8173" s="7">
        <v>21502504</v>
      </c>
      <c r="C8173" s="8" t="s">
        <v>930</v>
      </c>
      <c r="D8173" s="6">
        <v>92352.7</v>
      </c>
      <c r="E8173" s="6">
        <v>78265</v>
      </c>
      <c r="F8173" s="6">
        <f>E8173*0.05</f>
        <v>3913.25</v>
      </c>
      <c r="G8173" s="6"/>
      <c r="H8173" s="5">
        <f>D8173-F8173</f>
        <v>88439.45</v>
      </c>
      <c r="I8173" s="4">
        <f>+I8172+G8173-H8173</f>
        <v>6126620.3234999916</v>
      </c>
      <c r="J8173" s="8" t="s">
        <v>3526</v>
      </c>
      <c r="K8173" s="2"/>
      <c r="L8173" s="2"/>
      <c r="M8173" s="23" t="s">
        <v>3704</v>
      </c>
      <c r="N8173" s="22"/>
      <c r="O8173" s="21"/>
    </row>
    <row r="8174" spans="1:15" x14ac:dyDescent="0.2">
      <c r="A8174" s="9">
        <v>44952</v>
      </c>
      <c r="B8174" s="7">
        <v>21502641</v>
      </c>
      <c r="C8174" s="8" t="s">
        <v>1634</v>
      </c>
      <c r="D8174" s="6">
        <v>9445</v>
      </c>
      <c r="E8174" s="6">
        <v>9445</v>
      </c>
      <c r="F8174" s="6">
        <f>E8174*0.05</f>
        <v>472.25</v>
      </c>
      <c r="G8174" s="6"/>
      <c r="H8174" s="5">
        <f>D8174-F8174</f>
        <v>8972.75</v>
      </c>
      <c r="I8174" s="4">
        <f>+I8173+G8174-H8174</f>
        <v>6117647.5734999916</v>
      </c>
      <c r="J8174" s="8" t="s">
        <v>101</v>
      </c>
      <c r="K8174" s="2"/>
      <c r="L8174" s="2"/>
      <c r="M8174" s="47" t="s">
        <v>1904</v>
      </c>
      <c r="N8174" s="22"/>
      <c r="O8174" s="21"/>
    </row>
    <row r="8175" spans="1:15" x14ac:dyDescent="0.2">
      <c r="A8175" s="9">
        <v>44952</v>
      </c>
      <c r="B8175" s="7">
        <v>21502825</v>
      </c>
      <c r="C8175" s="8" t="s">
        <v>3703</v>
      </c>
      <c r="D8175" s="6">
        <v>39943</v>
      </c>
      <c r="E8175" s="6">
        <v>33850</v>
      </c>
      <c r="F8175" s="6">
        <f>E8175*0.05</f>
        <v>1692.5</v>
      </c>
      <c r="G8175" s="6"/>
      <c r="H8175" s="5">
        <f>D8175-F8175</f>
        <v>38250.5</v>
      </c>
      <c r="I8175" s="4">
        <f>+I8174+G8175-H8175</f>
        <v>6079397.0734999916</v>
      </c>
      <c r="J8175" s="8" t="s">
        <v>1605</v>
      </c>
      <c r="K8175" s="2"/>
      <c r="L8175" s="2"/>
      <c r="M8175" s="47" t="s">
        <v>1904</v>
      </c>
      <c r="N8175" s="57"/>
      <c r="O8175" s="56"/>
    </row>
    <row r="8176" spans="1:15" x14ac:dyDescent="0.2">
      <c r="A8176" s="9">
        <v>44952</v>
      </c>
      <c r="B8176" s="7">
        <v>21502913</v>
      </c>
      <c r="C8176" s="8" t="s">
        <v>3375</v>
      </c>
      <c r="D8176" s="6">
        <v>152200</v>
      </c>
      <c r="E8176" s="6">
        <v>152200</v>
      </c>
      <c r="F8176" s="6">
        <f>E8176*0.05</f>
        <v>7610</v>
      </c>
      <c r="G8176" s="6"/>
      <c r="H8176" s="5">
        <f>D8176-F8176</f>
        <v>144590</v>
      </c>
      <c r="I8176" s="4">
        <f>+I8175+G8176-H8176</f>
        <v>5934807.0734999916</v>
      </c>
      <c r="J8176" s="8" t="s">
        <v>1728</v>
      </c>
      <c r="K8176" s="2"/>
      <c r="L8176" s="2"/>
      <c r="M8176" s="23" t="s">
        <v>3702</v>
      </c>
      <c r="N8176" s="22"/>
      <c r="O8176" s="21"/>
    </row>
    <row r="8177" spans="1:15" x14ac:dyDescent="0.2">
      <c r="A8177" s="9">
        <v>44952</v>
      </c>
      <c r="B8177" s="7">
        <v>21502984</v>
      </c>
      <c r="C8177" s="8" t="s">
        <v>99</v>
      </c>
      <c r="D8177" s="6">
        <v>11410.75</v>
      </c>
      <c r="E8177" s="6">
        <v>11410.75</v>
      </c>
      <c r="F8177" s="6">
        <v>0</v>
      </c>
      <c r="G8177" s="6"/>
      <c r="H8177" s="5">
        <f>D8177-F8177</f>
        <v>11410.75</v>
      </c>
      <c r="I8177" s="4">
        <f>+I8176+G8177-H8177</f>
        <v>5923396.3234999916</v>
      </c>
      <c r="J8177" s="8" t="s">
        <v>3472</v>
      </c>
      <c r="K8177" s="2"/>
      <c r="L8177" s="2"/>
      <c r="M8177" s="10" t="s">
        <v>3701</v>
      </c>
      <c r="N8177" s="10"/>
      <c r="O8177" s="10"/>
    </row>
    <row r="8178" spans="1:15" x14ac:dyDescent="0.2">
      <c r="A8178" s="9">
        <v>44952</v>
      </c>
      <c r="B8178" s="7">
        <v>21503160</v>
      </c>
      <c r="C8178" s="8" t="s">
        <v>469</v>
      </c>
      <c r="D8178" s="6">
        <v>149400</v>
      </c>
      <c r="E8178" s="6">
        <v>149400</v>
      </c>
      <c r="F8178" s="6">
        <f>E8178*0.05</f>
        <v>7470</v>
      </c>
      <c r="G8178" s="6"/>
      <c r="H8178" s="5">
        <f>D8178-F8178</f>
        <v>141930</v>
      </c>
      <c r="I8178" s="4">
        <f>+I8177+G8178-H8178</f>
        <v>5781466.3234999916</v>
      </c>
      <c r="J8178" s="8" t="s">
        <v>1728</v>
      </c>
      <c r="K8178" s="2"/>
      <c r="L8178" s="2"/>
      <c r="M8178" s="10" t="s">
        <v>3700</v>
      </c>
      <c r="N8178" s="10"/>
      <c r="O8178" s="10"/>
    </row>
    <row r="8179" spans="1:15" x14ac:dyDescent="0.2">
      <c r="A8179" s="9">
        <v>44952</v>
      </c>
      <c r="B8179" s="7">
        <v>21503321</v>
      </c>
      <c r="C8179" s="8" t="s">
        <v>3026</v>
      </c>
      <c r="D8179" s="6">
        <v>142320.23000000001</v>
      </c>
      <c r="E8179" s="6">
        <v>136832.25</v>
      </c>
      <c r="F8179" s="6">
        <f>E8179*0.05</f>
        <v>6841.6125000000002</v>
      </c>
      <c r="G8179" s="6"/>
      <c r="H8179" s="5">
        <f>D8179-F8179</f>
        <v>135478.61750000002</v>
      </c>
      <c r="I8179" s="4">
        <f>+I8178+G8179-H8179</f>
        <v>5645987.7059999919</v>
      </c>
      <c r="J8179" s="8" t="s">
        <v>2248</v>
      </c>
      <c r="K8179" s="2"/>
      <c r="L8179" s="2"/>
      <c r="M8179" s="10" t="s">
        <v>3699</v>
      </c>
      <c r="N8179" s="10"/>
      <c r="O8179" s="10"/>
    </row>
    <row r="8180" spans="1:15" x14ac:dyDescent="0.2">
      <c r="A8180" s="9">
        <v>44952</v>
      </c>
      <c r="B8180" s="7">
        <v>21503433</v>
      </c>
      <c r="C8180" s="8" t="s">
        <v>447</v>
      </c>
      <c r="D8180" s="6">
        <v>47750</v>
      </c>
      <c r="E8180" s="6">
        <v>40466.11</v>
      </c>
      <c r="F8180" s="6">
        <f>E8180*0.05</f>
        <v>2023.3055000000002</v>
      </c>
      <c r="G8180" s="6"/>
      <c r="H8180" s="5">
        <f>D8180-F8180</f>
        <v>45726.694499999998</v>
      </c>
      <c r="I8180" s="4">
        <f>+I8179+G8180-H8180</f>
        <v>5600261.0114999916</v>
      </c>
      <c r="J8180" s="8" t="s">
        <v>22</v>
      </c>
      <c r="K8180" s="2"/>
      <c r="L8180" s="2"/>
      <c r="M8180" s="10" t="s">
        <v>3698</v>
      </c>
      <c r="N8180" s="10"/>
      <c r="O8180" s="10"/>
    </row>
    <row r="8181" spans="1:15" x14ac:dyDescent="0.2">
      <c r="A8181" s="9">
        <v>44952</v>
      </c>
      <c r="B8181" s="7">
        <v>21504001</v>
      </c>
      <c r="C8181" s="8" t="s">
        <v>1340</v>
      </c>
      <c r="D8181" s="6">
        <v>41000</v>
      </c>
      <c r="E8181" s="6">
        <v>41000</v>
      </c>
      <c r="F8181" s="6">
        <f>E8181*0.05</f>
        <v>2050</v>
      </c>
      <c r="G8181" s="6"/>
      <c r="H8181" s="5">
        <f>D8181-F8181</f>
        <v>38950</v>
      </c>
      <c r="I8181" s="4">
        <f>+I8180+G8181-H8181</f>
        <v>5561311.0114999916</v>
      </c>
      <c r="J8181" s="8" t="s">
        <v>1728</v>
      </c>
      <c r="K8181" s="2"/>
      <c r="L8181" s="2"/>
      <c r="M8181" s="10" t="s">
        <v>3697</v>
      </c>
      <c r="N8181" s="10"/>
      <c r="O8181" s="10"/>
    </row>
    <row r="8182" spans="1:15" x14ac:dyDescent="0.2">
      <c r="A8182" s="9">
        <v>44952</v>
      </c>
      <c r="B8182" s="7">
        <v>21504098</v>
      </c>
      <c r="C8182" s="8" t="s">
        <v>242</v>
      </c>
      <c r="D8182" s="6">
        <v>27300</v>
      </c>
      <c r="E8182" s="6">
        <v>27300</v>
      </c>
      <c r="F8182" s="6">
        <f>E8182*0.05</f>
        <v>1365</v>
      </c>
      <c r="G8182" s="6"/>
      <c r="H8182" s="5">
        <f>D8182-F8182</f>
        <v>25935</v>
      </c>
      <c r="I8182" s="4">
        <f>+I8181+G8182-H8182</f>
        <v>5535376.0114999916</v>
      </c>
      <c r="J8182" s="8" t="s">
        <v>107</v>
      </c>
      <c r="K8182" s="2"/>
      <c r="L8182" s="2"/>
      <c r="M8182" s="10" t="s">
        <v>3696</v>
      </c>
      <c r="N8182" s="10"/>
      <c r="O8182" s="10"/>
    </row>
    <row r="8183" spans="1:15" x14ac:dyDescent="0.2">
      <c r="A8183" s="9">
        <v>44952</v>
      </c>
      <c r="B8183" s="7">
        <v>2000140388</v>
      </c>
      <c r="C8183" s="8" t="s">
        <v>3523</v>
      </c>
      <c r="D8183" s="6"/>
      <c r="E8183" s="6"/>
      <c r="F8183" s="6"/>
      <c r="G8183" s="6">
        <v>5250</v>
      </c>
      <c r="H8183" s="5">
        <f>D8183-F8183</f>
        <v>0</v>
      </c>
      <c r="I8183" s="4">
        <f>+I8182+G8183-H8183</f>
        <v>5540626.0114999916</v>
      </c>
      <c r="J8183" s="8" t="s">
        <v>3695</v>
      </c>
      <c r="K8183" s="2"/>
      <c r="L8183" s="2"/>
      <c r="M8183" s="19"/>
      <c r="N8183" s="19"/>
      <c r="O8183" s="19"/>
    </row>
    <row r="8184" spans="1:15" x14ac:dyDescent="0.2">
      <c r="A8184" s="9">
        <v>44952</v>
      </c>
      <c r="B8184" s="7">
        <v>21504446</v>
      </c>
      <c r="C8184" s="8" t="s">
        <v>3694</v>
      </c>
      <c r="D8184" s="6">
        <v>47369.21</v>
      </c>
      <c r="E8184" s="6">
        <v>40143.4</v>
      </c>
      <c r="F8184" s="6">
        <f>E8184*0.05</f>
        <v>2007.17</v>
      </c>
      <c r="G8184" s="6"/>
      <c r="H8184" s="5">
        <f>D8184-F8184</f>
        <v>45362.04</v>
      </c>
      <c r="I8184" s="4">
        <f>+I8183+G8184-H8184</f>
        <v>5495263.9714999916</v>
      </c>
      <c r="J8184" s="8" t="s">
        <v>3526</v>
      </c>
      <c r="K8184" s="2"/>
      <c r="L8184" s="2"/>
      <c r="M8184" s="16" t="s">
        <v>3027</v>
      </c>
      <c r="N8184" s="10"/>
      <c r="O8184" s="10"/>
    </row>
    <row r="8185" spans="1:15" x14ac:dyDescent="0.2">
      <c r="A8185" s="9">
        <v>44952</v>
      </c>
      <c r="B8185" s="7">
        <v>21504628</v>
      </c>
      <c r="C8185" s="8" t="s">
        <v>1145</v>
      </c>
      <c r="D8185" s="6">
        <v>66139</v>
      </c>
      <c r="E8185" s="6">
        <v>56050</v>
      </c>
      <c r="F8185" s="6">
        <f>E8185*0.05</f>
        <v>2802.5</v>
      </c>
      <c r="G8185" s="6"/>
      <c r="H8185" s="5">
        <f>D8185-F8185</f>
        <v>63336.5</v>
      </c>
      <c r="I8185" s="4">
        <f>+I8184+G8185-H8185</f>
        <v>5431927.4714999916</v>
      </c>
      <c r="J8185" s="8" t="s">
        <v>1144</v>
      </c>
      <c r="K8185" s="2"/>
      <c r="L8185" s="2"/>
      <c r="M8185" s="16" t="s">
        <v>3693</v>
      </c>
      <c r="N8185" s="10"/>
      <c r="O8185" s="10"/>
    </row>
    <row r="8186" spans="1:15" x14ac:dyDescent="0.2">
      <c r="A8186" s="9">
        <v>44952</v>
      </c>
      <c r="B8186" s="7">
        <v>21504796</v>
      </c>
      <c r="C8186" s="8" t="s">
        <v>74</v>
      </c>
      <c r="D8186" s="6">
        <v>265550.40000000002</v>
      </c>
      <c r="E8186" s="6">
        <v>248130</v>
      </c>
      <c r="F8186" s="6">
        <f>E8186*0.05</f>
        <v>12406.5</v>
      </c>
      <c r="G8186" s="6"/>
      <c r="H8186" s="5">
        <f>D8186-F8186</f>
        <v>253143.90000000002</v>
      </c>
      <c r="I8186" s="4">
        <f>+I8185+G8186-H8186</f>
        <v>5178783.5714999912</v>
      </c>
      <c r="J8186" s="8" t="s">
        <v>2248</v>
      </c>
      <c r="K8186" s="2"/>
      <c r="L8186" s="2"/>
      <c r="M8186" s="16" t="s">
        <v>3692</v>
      </c>
      <c r="N8186" s="10"/>
      <c r="O8186" s="10"/>
    </row>
    <row r="8187" spans="1:15" x14ac:dyDescent="0.2">
      <c r="A8187" s="9">
        <v>44952</v>
      </c>
      <c r="B8187" s="7">
        <v>21505070</v>
      </c>
      <c r="C8187" s="8" t="s">
        <v>2914</v>
      </c>
      <c r="D8187" s="6">
        <v>5495</v>
      </c>
      <c r="E8187" s="6">
        <v>4226.92</v>
      </c>
      <c r="F8187" s="6">
        <f>E8187*0.05</f>
        <v>211.346</v>
      </c>
      <c r="G8187" s="6"/>
      <c r="H8187" s="5">
        <f>D8187-F8187</f>
        <v>5283.6540000000005</v>
      </c>
      <c r="I8187" s="4">
        <f>+I8186+G8187-H8187</f>
        <v>5173499.9174999911</v>
      </c>
      <c r="J8187" s="8" t="s">
        <v>3287</v>
      </c>
      <c r="K8187" s="2"/>
      <c r="L8187" s="2"/>
      <c r="M8187" s="16" t="s">
        <v>3691</v>
      </c>
      <c r="N8187" s="10"/>
      <c r="O8187" s="10"/>
    </row>
    <row r="8188" spans="1:15" x14ac:dyDescent="0.2">
      <c r="A8188" s="9">
        <v>44952</v>
      </c>
      <c r="B8188" s="7">
        <v>21505172</v>
      </c>
      <c r="C8188" s="8" t="s">
        <v>71</v>
      </c>
      <c r="D8188" s="6">
        <v>334190.89</v>
      </c>
      <c r="E8188" s="6">
        <v>333551.59000000003</v>
      </c>
      <c r="F8188" s="6">
        <f>E8188*0.05</f>
        <v>16677.579500000003</v>
      </c>
      <c r="G8188" s="6"/>
      <c r="H8188" s="5">
        <f>D8188-F8188</f>
        <v>317513.31050000002</v>
      </c>
      <c r="I8188" s="4">
        <f>+I8187+G8188-H8188</f>
        <v>4855986.6069999915</v>
      </c>
      <c r="J8188" s="8" t="s">
        <v>70</v>
      </c>
      <c r="K8188" s="2"/>
      <c r="L8188" s="2"/>
      <c r="M8188" s="16" t="s">
        <v>3690</v>
      </c>
      <c r="N8188" s="10"/>
      <c r="O8188" s="10"/>
    </row>
    <row r="8189" spans="1:15" x14ac:dyDescent="0.2">
      <c r="A8189" s="9">
        <v>44952</v>
      </c>
      <c r="B8189" s="7">
        <v>21505253</v>
      </c>
      <c r="C8189" s="8" t="s">
        <v>1524</v>
      </c>
      <c r="D8189" s="6">
        <v>23610</v>
      </c>
      <c r="E8189" s="6">
        <v>20008.47</v>
      </c>
      <c r="F8189" s="6">
        <f>E8189*0.05</f>
        <v>1000.4235000000001</v>
      </c>
      <c r="G8189" s="6"/>
      <c r="H8189" s="5">
        <f>D8189-F8189</f>
        <v>22609.576499999999</v>
      </c>
      <c r="I8189" s="4">
        <f>+I8188+G8189-H8189</f>
        <v>4833377.030499991</v>
      </c>
      <c r="J8189" s="8" t="s">
        <v>3689</v>
      </c>
      <c r="K8189" s="2"/>
      <c r="L8189" s="2"/>
      <c r="M8189" s="16" t="s">
        <v>3688</v>
      </c>
      <c r="N8189" s="10"/>
      <c r="O8189" s="10"/>
    </row>
    <row r="8190" spans="1:15" x14ac:dyDescent="0.2">
      <c r="A8190" s="9">
        <v>44952</v>
      </c>
      <c r="B8190" s="7">
        <v>21505316</v>
      </c>
      <c r="C8190" s="8" t="s">
        <v>2921</v>
      </c>
      <c r="D8190" s="6">
        <v>17600</v>
      </c>
      <c r="E8190" s="6">
        <v>17600</v>
      </c>
      <c r="F8190" s="6">
        <f>E8190*0.05</f>
        <v>880</v>
      </c>
      <c r="G8190" s="6"/>
      <c r="H8190" s="5">
        <f>D8190-F8190</f>
        <v>16720</v>
      </c>
      <c r="I8190" s="4">
        <f>+I8189+G8190-H8190</f>
        <v>4816657.030499991</v>
      </c>
      <c r="J8190" s="8" t="s">
        <v>70</v>
      </c>
      <c r="K8190" s="2"/>
      <c r="L8190" s="2"/>
      <c r="M8190" s="16" t="s">
        <v>3687</v>
      </c>
      <c r="N8190" s="10"/>
      <c r="O8190" s="10"/>
    </row>
    <row r="8191" spans="1:15" x14ac:dyDescent="0.2">
      <c r="A8191" s="9">
        <v>44952</v>
      </c>
      <c r="B8191" s="7">
        <v>21505633</v>
      </c>
      <c r="C8191" s="8" t="s">
        <v>2731</v>
      </c>
      <c r="D8191" s="6">
        <v>20000</v>
      </c>
      <c r="E8191" s="6">
        <v>20000</v>
      </c>
      <c r="F8191" s="6">
        <f>E8191*0.05</f>
        <v>1000</v>
      </c>
      <c r="G8191" s="6"/>
      <c r="H8191" s="5">
        <f>D8191-F8191</f>
        <v>19000</v>
      </c>
      <c r="I8191" s="4">
        <f>+I8190+G8191-H8191</f>
        <v>4797657.030499991</v>
      </c>
      <c r="J8191" s="8" t="s">
        <v>1728</v>
      </c>
      <c r="K8191" s="2"/>
      <c r="L8191" s="2"/>
      <c r="M8191" s="16" t="s">
        <v>3686</v>
      </c>
      <c r="N8191" s="10"/>
      <c r="O8191" s="10"/>
    </row>
    <row r="8192" spans="1:15" x14ac:dyDescent="0.2">
      <c r="A8192" s="9">
        <v>44952</v>
      </c>
      <c r="B8192" s="7">
        <v>21505988</v>
      </c>
      <c r="C8192" s="8" t="s">
        <v>49</v>
      </c>
      <c r="D8192" s="6">
        <v>19500</v>
      </c>
      <c r="E8192" s="6">
        <v>19500</v>
      </c>
      <c r="F8192" s="6">
        <f>E8192*0.05</f>
        <v>975</v>
      </c>
      <c r="G8192" s="6"/>
      <c r="H8192" s="5">
        <f>D8192-F8192</f>
        <v>18525</v>
      </c>
      <c r="I8192" s="4">
        <f>+I8191+G8192-H8192</f>
        <v>4779132.030499991</v>
      </c>
      <c r="J8192" s="8" t="s">
        <v>1728</v>
      </c>
      <c r="K8192" s="2"/>
      <c r="L8192" s="2"/>
      <c r="M8192" s="16" t="s">
        <v>3685</v>
      </c>
      <c r="N8192" s="10"/>
      <c r="O8192" s="10"/>
    </row>
    <row r="8193" spans="1:15" x14ac:dyDescent="0.2">
      <c r="A8193" s="9">
        <v>44952</v>
      </c>
      <c r="B8193" s="7">
        <v>21506080</v>
      </c>
      <c r="C8193" s="8" t="s">
        <v>43</v>
      </c>
      <c r="D8193" s="6">
        <v>115724.87</v>
      </c>
      <c r="E8193" s="6">
        <v>104323.4</v>
      </c>
      <c r="F8193" s="6">
        <f>E8193*0.05</f>
        <v>5216.17</v>
      </c>
      <c r="G8193" s="6"/>
      <c r="H8193" s="5">
        <f>D8193-F8193</f>
        <v>110508.7</v>
      </c>
      <c r="I8193" s="4">
        <f>+I8192+G8193-H8193</f>
        <v>4668623.3304999908</v>
      </c>
      <c r="J8193" s="8" t="s">
        <v>3684</v>
      </c>
      <c r="K8193" s="2"/>
      <c r="L8193" s="2"/>
      <c r="M8193" s="16" t="s">
        <v>3683</v>
      </c>
      <c r="N8193" s="10"/>
      <c r="O8193" s="10"/>
    </row>
    <row r="8194" spans="1:15" x14ac:dyDescent="0.2">
      <c r="A8194" s="9">
        <v>44952</v>
      </c>
      <c r="B8194" s="7">
        <v>21506159</v>
      </c>
      <c r="C8194" s="8" t="s">
        <v>447</v>
      </c>
      <c r="D8194" s="6">
        <v>31803.07</v>
      </c>
      <c r="E8194" s="6">
        <v>28273.08</v>
      </c>
      <c r="F8194" s="6">
        <v>1413.65</v>
      </c>
      <c r="G8194" s="6"/>
      <c r="H8194" s="5">
        <f>D8194-F8194</f>
        <v>30389.42</v>
      </c>
      <c r="I8194" s="4">
        <f>+I8193+G8194-H8194</f>
        <v>4638233.9104999909</v>
      </c>
      <c r="J8194" s="8" t="s">
        <v>22</v>
      </c>
      <c r="K8194" s="2"/>
      <c r="L8194" s="2"/>
      <c r="M8194" s="16" t="s">
        <v>3682</v>
      </c>
      <c r="N8194" s="10"/>
      <c r="O8194" s="10"/>
    </row>
    <row r="8195" spans="1:15" x14ac:dyDescent="0.2">
      <c r="A8195" s="9">
        <v>44952</v>
      </c>
      <c r="B8195" s="7">
        <v>21506297</v>
      </c>
      <c r="C8195" s="8" t="s">
        <v>216</v>
      </c>
      <c r="D8195" s="6">
        <v>124920</v>
      </c>
      <c r="E8195" s="6">
        <v>124920</v>
      </c>
      <c r="F8195" s="6">
        <f>E8195*0.05</f>
        <v>6246</v>
      </c>
      <c r="G8195" s="6"/>
      <c r="H8195" s="5">
        <f>D8195-F8195</f>
        <v>118674</v>
      </c>
      <c r="I8195" s="4">
        <f>+I8194+G8195-H8195</f>
        <v>4519559.9104999909</v>
      </c>
      <c r="J8195" s="8" t="s">
        <v>3681</v>
      </c>
      <c r="K8195" s="2"/>
      <c r="L8195" s="2"/>
      <c r="M8195" s="16" t="s">
        <v>3680</v>
      </c>
      <c r="N8195" s="10"/>
      <c r="O8195" s="10"/>
    </row>
    <row r="8196" spans="1:15" x14ac:dyDescent="0.2">
      <c r="A8196" s="9">
        <v>44952</v>
      </c>
      <c r="B8196" s="7">
        <v>21506562</v>
      </c>
      <c r="C8196" s="8" t="s">
        <v>337</v>
      </c>
      <c r="D8196" s="6">
        <v>39031.599999999999</v>
      </c>
      <c r="E8196" s="6">
        <v>35402</v>
      </c>
      <c r="F8196" s="6">
        <v>1770.1</v>
      </c>
      <c r="G8196" s="6"/>
      <c r="H8196" s="5">
        <f>D8196-F8196</f>
        <v>37261.5</v>
      </c>
      <c r="I8196" s="4">
        <f>+I8195+G8196-H8196</f>
        <v>4482298.4104999909</v>
      </c>
      <c r="J8196" s="8" t="s">
        <v>107</v>
      </c>
      <c r="K8196" s="2"/>
      <c r="L8196" s="2"/>
      <c r="M8196" s="16" t="s">
        <v>3679</v>
      </c>
      <c r="N8196" s="10"/>
      <c r="O8196" s="10"/>
    </row>
    <row r="8197" spans="1:15" x14ac:dyDescent="0.2">
      <c r="A8197" s="9">
        <v>44952</v>
      </c>
      <c r="B8197" s="7">
        <v>21506777</v>
      </c>
      <c r="C8197" s="8" t="s">
        <v>442</v>
      </c>
      <c r="D8197" s="6">
        <v>42432.800000000003</v>
      </c>
      <c r="E8197" s="6">
        <v>35960</v>
      </c>
      <c r="F8197" s="6">
        <f>E8197*0.05</f>
        <v>1798</v>
      </c>
      <c r="G8197" s="6"/>
      <c r="H8197" s="5">
        <f>D8197-F8197</f>
        <v>40634.800000000003</v>
      </c>
      <c r="I8197" s="4">
        <f>+I8196+G8197-H8197</f>
        <v>4441663.6104999911</v>
      </c>
      <c r="J8197" s="8" t="s">
        <v>3678</v>
      </c>
      <c r="K8197" s="2"/>
      <c r="L8197" s="2"/>
      <c r="M8197" s="47" t="s">
        <v>3677</v>
      </c>
      <c r="N8197" s="22"/>
      <c r="O8197" s="21"/>
    </row>
    <row r="8198" spans="1:15" x14ac:dyDescent="0.2">
      <c r="A8198" s="9">
        <v>44952</v>
      </c>
      <c r="B8198" s="7">
        <v>21506872</v>
      </c>
      <c r="C8198" s="8" t="s">
        <v>126</v>
      </c>
      <c r="D8198" s="6">
        <v>3050</v>
      </c>
      <c r="E8198" s="6">
        <v>3050</v>
      </c>
      <c r="F8198" s="6">
        <v>152.5</v>
      </c>
      <c r="G8198" s="6"/>
      <c r="H8198" s="5">
        <f>D8198-F8198</f>
        <v>2897.5</v>
      </c>
      <c r="I8198" s="4">
        <f>+I8197+G8198-H8198</f>
        <v>4438766.1104999911</v>
      </c>
      <c r="J8198" s="8" t="s">
        <v>3676</v>
      </c>
      <c r="K8198" s="2"/>
      <c r="L8198" s="2"/>
      <c r="M8198" s="23"/>
      <c r="N8198" s="22"/>
      <c r="O8198" s="21"/>
    </row>
    <row r="8199" spans="1:15" x14ac:dyDescent="0.2">
      <c r="A8199" s="9">
        <v>44952</v>
      </c>
      <c r="B8199" s="7">
        <v>21522014</v>
      </c>
      <c r="C8199" s="8" t="s">
        <v>105</v>
      </c>
      <c r="D8199" s="6">
        <v>209872</v>
      </c>
      <c r="E8199" s="6">
        <v>209872</v>
      </c>
      <c r="F8199" s="6">
        <v>10493.6</v>
      </c>
      <c r="G8199" s="6"/>
      <c r="H8199" s="5">
        <f>D8199-F8199</f>
        <v>199378.4</v>
      </c>
      <c r="I8199" s="4">
        <f>+I8198+G8199-H8199</f>
        <v>4239387.7104999907</v>
      </c>
      <c r="J8199" s="8" t="s">
        <v>3675</v>
      </c>
      <c r="K8199" s="2"/>
      <c r="L8199" s="2"/>
      <c r="M8199" s="23"/>
      <c r="N8199" s="22"/>
      <c r="O8199" s="21"/>
    </row>
    <row r="8200" spans="1:15" x14ac:dyDescent="0.2">
      <c r="A8200" s="9">
        <v>44952</v>
      </c>
      <c r="B8200" s="7">
        <v>21522101</v>
      </c>
      <c r="C8200" s="8" t="s">
        <v>3674</v>
      </c>
      <c r="D8200" s="6">
        <v>68440</v>
      </c>
      <c r="E8200" s="6">
        <v>58000</v>
      </c>
      <c r="F8200" s="6">
        <f>E8200*0.05</f>
        <v>2900</v>
      </c>
      <c r="G8200" s="6"/>
      <c r="H8200" s="5">
        <f>D8200-F8200</f>
        <v>65540</v>
      </c>
      <c r="I8200" s="4">
        <f>+I8199+G8200-H8200</f>
        <v>4173847.7104999907</v>
      </c>
      <c r="J8200" s="8" t="s">
        <v>3673</v>
      </c>
      <c r="K8200" s="2"/>
      <c r="L8200" s="2"/>
      <c r="M8200" s="23"/>
      <c r="N8200" s="22"/>
      <c r="O8200" s="21"/>
    </row>
    <row r="8201" spans="1:15" x14ac:dyDescent="0.2">
      <c r="A8201" s="9">
        <v>44957</v>
      </c>
      <c r="B8201" s="7">
        <v>21569186</v>
      </c>
      <c r="C8201" s="8" t="s">
        <v>3671</v>
      </c>
      <c r="D8201" s="6">
        <v>6400</v>
      </c>
      <c r="E8201" s="6">
        <v>0</v>
      </c>
      <c r="F8201" s="6">
        <f>E8201*0.05</f>
        <v>0</v>
      </c>
      <c r="G8201" s="6"/>
      <c r="H8201" s="5">
        <f>D8201-F8201</f>
        <v>6400</v>
      </c>
      <c r="I8201" s="4">
        <f>+I8200+G8201-H8201</f>
        <v>4167447.7104999907</v>
      </c>
      <c r="J8201" s="8" t="s">
        <v>3672</v>
      </c>
      <c r="K8201" s="2"/>
      <c r="L8201" s="2"/>
      <c r="M8201" s="10"/>
      <c r="N8201" s="10"/>
      <c r="O8201" s="10"/>
    </row>
    <row r="8202" spans="1:15" x14ac:dyDescent="0.2">
      <c r="A8202" s="9">
        <v>44957</v>
      </c>
      <c r="B8202" s="7">
        <v>21569205</v>
      </c>
      <c r="C8202" s="8" t="s">
        <v>3671</v>
      </c>
      <c r="D8202" s="6">
        <v>4800</v>
      </c>
      <c r="E8202" s="6">
        <v>0</v>
      </c>
      <c r="F8202" s="6">
        <f>E8202*0.05</f>
        <v>0</v>
      </c>
      <c r="G8202" s="6"/>
      <c r="H8202" s="5">
        <f>D8202-F8202</f>
        <v>4800</v>
      </c>
      <c r="I8202" s="4">
        <f>+I8201+G8202-H8202</f>
        <v>4162647.7104999907</v>
      </c>
      <c r="J8202" s="8" t="s">
        <v>3670</v>
      </c>
      <c r="K8202" s="2"/>
      <c r="L8202" s="2"/>
      <c r="M8202" s="10"/>
      <c r="N8202" s="10"/>
      <c r="O8202" s="10"/>
    </row>
    <row r="8203" spans="1:15" x14ac:dyDescent="0.2">
      <c r="A8203" s="9">
        <v>44957</v>
      </c>
      <c r="B8203" s="7">
        <v>2000060818</v>
      </c>
      <c r="C8203" s="8" t="s">
        <v>3523</v>
      </c>
      <c r="D8203" s="6"/>
      <c r="E8203" s="6"/>
      <c r="F8203" s="6">
        <f>E8203*0.05</f>
        <v>0</v>
      </c>
      <c r="G8203" s="6">
        <v>8500</v>
      </c>
      <c r="H8203" s="5">
        <f>D8203-F8203</f>
        <v>0</v>
      </c>
      <c r="I8203" s="4">
        <f>+I8202+G8203-H8203</f>
        <v>4171147.7104999907</v>
      </c>
      <c r="J8203" s="8" t="s">
        <v>3669</v>
      </c>
      <c r="K8203" s="2"/>
      <c r="L8203" s="2"/>
      <c r="M8203" s="10"/>
      <c r="N8203" s="10"/>
      <c r="O8203" s="10"/>
    </row>
    <row r="8204" spans="1:15" x14ac:dyDescent="0.2">
      <c r="A8204" s="9">
        <v>44957</v>
      </c>
      <c r="B8204" s="7">
        <v>21603032</v>
      </c>
      <c r="C8204" s="8" t="s">
        <v>1421</v>
      </c>
      <c r="D8204" s="6">
        <v>160000</v>
      </c>
      <c r="E8204" s="6">
        <v>135593.22</v>
      </c>
      <c r="F8204" s="6">
        <f>E8204*0.05</f>
        <v>6779.6610000000001</v>
      </c>
      <c r="G8204" s="6"/>
      <c r="H8204" s="5">
        <f>D8204-F8204</f>
        <v>153220.33900000001</v>
      </c>
      <c r="I8204" s="4">
        <f>+I8203+G8204-H8204</f>
        <v>4017927.3714999906</v>
      </c>
      <c r="J8204" s="8" t="s">
        <v>3668</v>
      </c>
      <c r="K8204" s="2"/>
      <c r="L8204" s="2"/>
      <c r="M8204" s="10" t="s">
        <v>3667</v>
      </c>
      <c r="N8204" s="10"/>
      <c r="O8204" s="10"/>
    </row>
    <row r="8205" spans="1:15" x14ac:dyDescent="0.2">
      <c r="A8205" s="9"/>
      <c r="B8205" s="7"/>
      <c r="C8205" s="8" t="s">
        <v>20</v>
      </c>
      <c r="D8205" s="6">
        <v>6174.61</v>
      </c>
      <c r="E8205" s="6"/>
      <c r="F8205" s="6">
        <f>E8205*0.05</f>
        <v>0</v>
      </c>
      <c r="G8205" s="6"/>
      <c r="H8205" s="5">
        <f>D8205-F8205</f>
        <v>6174.61</v>
      </c>
      <c r="I8205" s="4">
        <f>+I8204+G8205-H8205</f>
        <v>4011752.7614999907</v>
      </c>
      <c r="J8205" s="8"/>
      <c r="K8205" s="2"/>
      <c r="L8205" s="2"/>
      <c r="M8205" s="10"/>
      <c r="N8205" s="10"/>
      <c r="O8205" s="10"/>
    </row>
    <row r="8206" spans="1:15" x14ac:dyDescent="0.2">
      <c r="A8206" s="9"/>
      <c r="B8206" s="7"/>
      <c r="C8206" s="38" t="s">
        <v>3666</v>
      </c>
      <c r="D8206" s="6"/>
      <c r="E8206" s="6"/>
      <c r="F8206" s="6">
        <f>E8206*0.05</f>
        <v>0</v>
      </c>
      <c r="G8206" s="6"/>
      <c r="H8206" s="5">
        <f>D8206-F8206</f>
        <v>0</v>
      </c>
      <c r="I8206" s="13">
        <f>+I8205+G8206-H8206</f>
        <v>4011752.7614999907</v>
      </c>
      <c r="J8206" s="8"/>
      <c r="K8206" s="2"/>
      <c r="L8206" s="2"/>
      <c r="M8206" s="10"/>
      <c r="N8206" s="10"/>
      <c r="O8206" s="10"/>
    </row>
    <row r="8207" spans="1:15" x14ac:dyDescent="0.2">
      <c r="A8207" s="9">
        <v>44958</v>
      </c>
      <c r="B8207" s="7">
        <v>3580020357</v>
      </c>
      <c r="C8207" s="8" t="s">
        <v>3523</v>
      </c>
      <c r="D8207" s="6"/>
      <c r="E8207" s="6"/>
      <c r="F8207" s="6">
        <f>E8207*0.05</f>
        <v>0</v>
      </c>
      <c r="G8207" s="6">
        <v>11900</v>
      </c>
      <c r="H8207" s="5">
        <f>D8207-F8207</f>
        <v>0</v>
      </c>
      <c r="I8207" s="4">
        <f>+I8206+G8207-H8207</f>
        <v>4023652.7614999907</v>
      </c>
      <c r="J8207" s="8" t="s">
        <v>3665</v>
      </c>
      <c r="K8207" s="2"/>
      <c r="L8207" s="2"/>
      <c r="M8207" s="10"/>
      <c r="N8207" s="10"/>
      <c r="O8207" s="10"/>
    </row>
    <row r="8208" spans="1:15" x14ac:dyDescent="0.2">
      <c r="A8208" s="9">
        <v>44959</v>
      </c>
      <c r="B8208" s="7">
        <v>3580100328</v>
      </c>
      <c r="C8208" s="8" t="s">
        <v>3523</v>
      </c>
      <c r="D8208" s="6"/>
      <c r="E8208" s="6"/>
      <c r="F8208" s="6">
        <f>E8208*0.05</f>
        <v>0</v>
      </c>
      <c r="G8208" s="6">
        <v>10850</v>
      </c>
      <c r="H8208" s="5">
        <f>D8208-F8208</f>
        <v>0</v>
      </c>
      <c r="I8208" s="4">
        <f>+I8207+G8208-H8208</f>
        <v>4034502.7614999907</v>
      </c>
      <c r="J8208" s="8" t="s">
        <v>3664</v>
      </c>
      <c r="K8208" s="2"/>
      <c r="L8208" s="2"/>
      <c r="M8208" s="23"/>
      <c r="N8208" s="22"/>
      <c r="O8208" s="21"/>
    </row>
    <row r="8209" spans="1:15" x14ac:dyDescent="0.2">
      <c r="A8209" s="9">
        <v>44960</v>
      </c>
      <c r="B8209" s="7">
        <v>3580040311</v>
      </c>
      <c r="C8209" s="8" t="s">
        <v>3523</v>
      </c>
      <c r="D8209" s="6"/>
      <c r="E8209" s="6"/>
      <c r="F8209" s="6">
        <f>E8209*0.05</f>
        <v>0</v>
      </c>
      <c r="G8209" s="6">
        <v>7050</v>
      </c>
      <c r="H8209" s="5">
        <f>D8209-F8209</f>
        <v>0</v>
      </c>
      <c r="I8209" s="4">
        <f>+I8208+G8209-H8209</f>
        <v>4041552.7614999907</v>
      </c>
      <c r="J8209" s="8" t="s">
        <v>3663</v>
      </c>
      <c r="K8209" s="2"/>
      <c r="L8209" s="2"/>
      <c r="M8209" s="23"/>
      <c r="N8209" s="22"/>
      <c r="O8209" s="21"/>
    </row>
    <row r="8210" spans="1:15" x14ac:dyDescent="0.2">
      <c r="A8210" s="9">
        <v>44960</v>
      </c>
      <c r="B8210" s="7">
        <v>21673070</v>
      </c>
      <c r="C8210" s="8" t="s">
        <v>3449</v>
      </c>
      <c r="D8210" s="6">
        <v>45320</v>
      </c>
      <c r="E8210" s="6">
        <v>45320</v>
      </c>
      <c r="F8210" s="6">
        <f>E8210*0.05</f>
        <v>2266</v>
      </c>
      <c r="G8210" s="6"/>
      <c r="H8210" s="5">
        <f>D8210-F8210</f>
        <v>43054</v>
      </c>
      <c r="I8210" s="4">
        <f>+I8209+G8210-H8210</f>
        <v>3998498.7614999907</v>
      </c>
      <c r="J8210" s="8" t="s">
        <v>3662</v>
      </c>
      <c r="K8210" s="2"/>
      <c r="L8210" s="2"/>
      <c r="M8210" s="47" t="s">
        <v>3661</v>
      </c>
      <c r="N8210" s="22"/>
      <c r="O8210" s="21"/>
    </row>
    <row r="8211" spans="1:15" x14ac:dyDescent="0.2">
      <c r="A8211" s="9">
        <v>44960</v>
      </c>
      <c r="B8211" s="7">
        <v>21673663</v>
      </c>
      <c r="C8211" s="8" t="s">
        <v>3590</v>
      </c>
      <c r="D8211" s="6">
        <v>183768.36</v>
      </c>
      <c r="E8211" s="6"/>
      <c r="F8211" s="6">
        <f>E8211*0.05</f>
        <v>0</v>
      </c>
      <c r="G8211" s="6"/>
      <c r="H8211" s="5">
        <f>D8211-F8211</f>
        <v>183768.36</v>
      </c>
      <c r="I8211" s="4">
        <f>+I8210+G8211-H8211</f>
        <v>3814730.4014999908</v>
      </c>
      <c r="J8211" s="8" t="s">
        <v>3660</v>
      </c>
      <c r="K8211" s="2"/>
      <c r="L8211" s="2"/>
      <c r="M8211" s="23"/>
      <c r="N8211" s="22"/>
      <c r="O8211" s="21"/>
    </row>
    <row r="8212" spans="1:15" x14ac:dyDescent="0.2">
      <c r="A8212" s="9">
        <v>44960</v>
      </c>
      <c r="B8212" s="7">
        <v>4524000009</v>
      </c>
      <c r="C8212" s="8" t="s">
        <v>3253</v>
      </c>
      <c r="D8212" s="6">
        <v>19900</v>
      </c>
      <c r="E8212" s="6"/>
      <c r="F8212" s="6">
        <f>E8212*0.05</f>
        <v>0</v>
      </c>
      <c r="G8212" s="6"/>
      <c r="H8212" s="5">
        <f>D8212-F8212</f>
        <v>19900</v>
      </c>
      <c r="I8212" s="4">
        <f>+I8211+G8212-H8212</f>
        <v>3794830.4014999908</v>
      </c>
      <c r="J8212" s="8" t="s">
        <v>3659</v>
      </c>
      <c r="K8212" s="2"/>
      <c r="L8212" s="2"/>
      <c r="M8212" s="23"/>
      <c r="N8212" s="22"/>
      <c r="O8212" s="21"/>
    </row>
    <row r="8213" spans="1:15" x14ac:dyDescent="0.2">
      <c r="A8213" s="9">
        <v>44963</v>
      </c>
      <c r="B8213" s="7">
        <v>4524019051</v>
      </c>
      <c r="C8213" s="8" t="s">
        <v>1468</v>
      </c>
      <c r="D8213" s="6"/>
      <c r="E8213" s="6"/>
      <c r="F8213" s="6">
        <f>E8213*0.05</f>
        <v>0</v>
      </c>
      <c r="G8213" s="6">
        <v>173969.4</v>
      </c>
      <c r="H8213" s="5">
        <f>D8213-F8213</f>
        <v>0</v>
      </c>
      <c r="I8213" s="4">
        <f>+I8212+G8213-H8213</f>
        <v>3968799.8014999907</v>
      </c>
      <c r="J8213" s="8" t="s">
        <v>3658</v>
      </c>
      <c r="K8213" s="2"/>
      <c r="L8213" s="2"/>
      <c r="M8213" s="23"/>
      <c r="N8213" s="22"/>
      <c r="O8213" s="21"/>
    </row>
    <row r="8214" spans="1:15" x14ac:dyDescent="0.2">
      <c r="A8214" s="9">
        <v>44964</v>
      </c>
      <c r="B8214" s="7">
        <v>3580020397</v>
      </c>
      <c r="C8214" s="8" t="s">
        <v>3523</v>
      </c>
      <c r="D8214" s="6"/>
      <c r="E8214" s="6"/>
      <c r="F8214" s="6">
        <f>E8214*0.05</f>
        <v>0</v>
      </c>
      <c r="G8214" s="6">
        <v>4000</v>
      </c>
      <c r="H8214" s="5">
        <f>D8214-F8214</f>
        <v>0</v>
      </c>
      <c r="I8214" s="4">
        <f>+I8213+G8214-H8214</f>
        <v>3972799.8014999907</v>
      </c>
      <c r="J8214" s="8" t="s">
        <v>3657</v>
      </c>
      <c r="K8214" s="2"/>
      <c r="L8214" s="2"/>
      <c r="M8214" s="10"/>
      <c r="N8214" s="10"/>
      <c r="O8214" s="10"/>
    </row>
    <row r="8215" spans="1:15" x14ac:dyDescent="0.2">
      <c r="A8215" s="9">
        <v>44965</v>
      </c>
      <c r="B8215" s="7">
        <v>10289</v>
      </c>
      <c r="C8215" s="8" t="s">
        <v>2329</v>
      </c>
      <c r="D8215" s="6">
        <v>5445</v>
      </c>
      <c r="E8215" s="6">
        <v>5445</v>
      </c>
      <c r="F8215" s="6">
        <v>544.5</v>
      </c>
      <c r="G8215" s="6"/>
      <c r="H8215" s="5">
        <f>D8215-F8215</f>
        <v>4900.5</v>
      </c>
      <c r="I8215" s="4">
        <f>+I8214+G8215-H8215</f>
        <v>3967899.3014999907</v>
      </c>
      <c r="J8215" s="8" t="s">
        <v>1749</v>
      </c>
      <c r="K8215" s="2"/>
      <c r="L8215" s="2"/>
      <c r="M8215" s="10" t="s">
        <v>3656</v>
      </c>
      <c r="N8215" s="10"/>
      <c r="O8215" s="10"/>
    </row>
    <row r="8216" spans="1:15" x14ac:dyDescent="0.2">
      <c r="A8216" s="9">
        <v>44965</v>
      </c>
      <c r="B8216" s="7">
        <v>21750749</v>
      </c>
      <c r="C8216" s="8" t="s">
        <v>948</v>
      </c>
      <c r="D8216" s="6">
        <v>1500</v>
      </c>
      <c r="E8216" s="6"/>
      <c r="F8216" s="6">
        <f>E8216*0.05</f>
        <v>0</v>
      </c>
      <c r="G8216" s="6"/>
      <c r="H8216" s="5">
        <f>D8216-F8216</f>
        <v>1500</v>
      </c>
      <c r="I8216" s="4">
        <f>+I8215+G8216-H8216</f>
        <v>3966399.3014999907</v>
      </c>
      <c r="J8216" s="8" t="s">
        <v>947</v>
      </c>
      <c r="K8216" s="2"/>
      <c r="L8216" s="2"/>
      <c r="M8216" s="10"/>
      <c r="N8216" s="10"/>
      <c r="O8216" s="10"/>
    </row>
    <row r="8217" spans="1:15" x14ac:dyDescent="0.2">
      <c r="A8217" s="9">
        <v>44965</v>
      </c>
      <c r="B8217" s="7">
        <v>2000040293</v>
      </c>
      <c r="C8217" s="8" t="s">
        <v>3523</v>
      </c>
      <c r="D8217" s="6"/>
      <c r="E8217" s="6"/>
      <c r="F8217" s="6">
        <f>E8217*0.05</f>
        <v>0</v>
      </c>
      <c r="G8217" s="6">
        <v>18950</v>
      </c>
      <c r="H8217" s="5">
        <f>D8217-F8217</f>
        <v>0</v>
      </c>
      <c r="I8217" s="4">
        <f>+I8216+G8217-H8217</f>
        <v>3985349.3014999907</v>
      </c>
      <c r="J8217" s="8" t="s">
        <v>3655</v>
      </c>
      <c r="K8217" s="2"/>
      <c r="L8217" s="2"/>
      <c r="M8217" s="10"/>
      <c r="N8217" s="10"/>
      <c r="O8217" s="10"/>
    </row>
    <row r="8218" spans="1:15" x14ac:dyDescent="0.2">
      <c r="A8218" s="9">
        <v>44967</v>
      </c>
      <c r="B8218" s="7">
        <v>21796177</v>
      </c>
      <c r="C8218" s="8" t="s">
        <v>3408</v>
      </c>
      <c r="D8218" s="6">
        <v>9620</v>
      </c>
      <c r="E8218" s="6">
        <v>9620</v>
      </c>
      <c r="F8218" s="6">
        <f>E8218*0.05</f>
        <v>481</v>
      </c>
      <c r="G8218" s="6"/>
      <c r="H8218" s="5">
        <f>D8218-F8218</f>
        <v>9139</v>
      </c>
      <c r="I8218" s="4">
        <f>+I8217+G8218-H8218</f>
        <v>3976210.3014999907</v>
      </c>
      <c r="J8218" s="8" t="s">
        <v>22</v>
      </c>
      <c r="K8218" s="2"/>
      <c r="L8218" s="2"/>
      <c r="M8218" s="10" t="s">
        <v>3654</v>
      </c>
      <c r="N8218" s="10"/>
      <c r="O8218" s="10"/>
    </row>
    <row r="8219" spans="1:15" x14ac:dyDescent="0.2">
      <c r="A8219" s="9">
        <v>44967</v>
      </c>
      <c r="B8219" s="7">
        <v>21796469</v>
      </c>
      <c r="C8219" s="8" t="s">
        <v>2259</v>
      </c>
      <c r="D8219" s="6">
        <v>12325.1</v>
      </c>
      <c r="E8219" s="6">
        <v>10445</v>
      </c>
      <c r="F8219" s="6">
        <v>522.25</v>
      </c>
      <c r="G8219" s="6">
        <v>0</v>
      </c>
      <c r="H8219" s="5">
        <f>D8219-F8219</f>
        <v>11802.85</v>
      </c>
      <c r="I8219" s="4">
        <f>+I8218+G8219-H8219</f>
        <v>3964407.4514999907</v>
      </c>
      <c r="J8219" s="8" t="s">
        <v>3653</v>
      </c>
      <c r="K8219" s="2"/>
      <c r="L8219" s="2"/>
      <c r="M8219" s="10" t="s">
        <v>3652</v>
      </c>
      <c r="N8219" s="10"/>
      <c r="O8219" s="10"/>
    </row>
    <row r="8220" spans="1:15" x14ac:dyDescent="0.2">
      <c r="A8220" s="9">
        <v>44967</v>
      </c>
      <c r="B8220" s="7">
        <v>3580050161</v>
      </c>
      <c r="C8220" s="8" t="s">
        <v>3523</v>
      </c>
      <c r="D8220" s="6"/>
      <c r="E8220" s="6"/>
      <c r="F8220" s="6">
        <f>E8220*0.05</f>
        <v>0</v>
      </c>
      <c r="G8220" s="6">
        <v>1800</v>
      </c>
      <c r="H8220" s="5">
        <f>D8220-F8220</f>
        <v>0</v>
      </c>
      <c r="I8220" s="4">
        <f>+I8219+G8220-H8220</f>
        <v>3966207.4514999907</v>
      </c>
      <c r="J8220" s="8" t="s">
        <v>3651</v>
      </c>
      <c r="K8220" s="2"/>
      <c r="L8220" s="2"/>
      <c r="M8220" s="10"/>
      <c r="N8220" s="10"/>
      <c r="O8220" s="10"/>
    </row>
    <row r="8221" spans="1:15" x14ac:dyDescent="0.2">
      <c r="A8221" s="9">
        <v>44967</v>
      </c>
      <c r="B8221" s="7">
        <v>21804200</v>
      </c>
      <c r="C8221" s="8" t="s">
        <v>1949</v>
      </c>
      <c r="D8221" s="6">
        <v>7670</v>
      </c>
      <c r="E8221" s="6">
        <v>6500</v>
      </c>
      <c r="F8221" s="6">
        <f>E8221*0.05</f>
        <v>325</v>
      </c>
      <c r="G8221" s="6"/>
      <c r="H8221" s="5">
        <f>D8221-F8221</f>
        <v>7345</v>
      </c>
      <c r="I8221" s="4">
        <f>+I8220+G8221-H8221</f>
        <v>3958862.4514999907</v>
      </c>
      <c r="J8221" s="8" t="s">
        <v>3650</v>
      </c>
      <c r="K8221" s="2"/>
      <c r="L8221" s="2"/>
      <c r="M8221" s="10"/>
      <c r="N8221" s="10"/>
      <c r="O8221" s="10"/>
    </row>
    <row r="8222" spans="1:15" x14ac:dyDescent="0.2">
      <c r="A8222" s="9">
        <v>44967</v>
      </c>
      <c r="B8222" s="7">
        <v>4524043599</v>
      </c>
      <c r="C8222" s="8" t="s">
        <v>3583</v>
      </c>
      <c r="D8222" s="6"/>
      <c r="E8222" s="6"/>
      <c r="F8222" s="6">
        <f>E8222*0.05</f>
        <v>0</v>
      </c>
      <c r="G8222" s="6">
        <v>69733.5</v>
      </c>
      <c r="H8222" s="5">
        <f>D8222-F8222</f>
        <v>0</v>
      </c>
      <c r="I8222" s="4">
        <f>+I8221+G8222-H8222</f>
        <v>4028595.9514999907</v>
      </c>
      <c r="J8222" s="8" t="s">
        <v>3649</v>
      </c>
      <c r="K8222" s="2"/>
      <c r="L8222" s="2"/>
      <c r="M8222" s="10"/>
      <c r="N8222" s="10"/>
      <c r="O8222" s="10"/>
    </row>
    <row r="8223" spans="1:15" x14ac:dyDescent="0.2">
      <c r="A8223" s="9">
        <v>44970</v>
      </c>
      <c r="B8223" s="7">
        <v>3580040729</v>
      </c>
      <c r="C8223" s="8" t="s">
        <v>3523</v>
      </c>
      <c r="D8223" s="6"/>
      <c r="E8223" s="6"/>
      <c r="F8223" s="6">
        <f>E8223*0.05</f>
        <v>0</v>
      </c>
      <c r="G8223" s="6">
        <v>6250</v>
      </c>
      <c r="H8223" s="5">
        <f>D8223-F8223</f>
        <v>0</v>
      </c>
      <c r="I8223" s="4">
        <f>+I8222+G8223-H8223</f>
        <v>4034845.9514999907</v>
      </c>
      <c r="J8223" s="8" t="s">
        <v>3648</v>
      </c>
      <c r="K8223" s="2"/>
      <c r="L8223" s="2"/>
      <c r="M8223" s="10"/>
      <c r="N8223" s="10"/>
      <c r="O8223" s="10"/>
    </row>
    <row r="8224" spans="1:15" x14ac:dyDescent="0.2">
      <c r="A8224" s="9">
        <v>44972</v>
      </c>
      <c r="B8224" s="7">
        <v>2000140239</v>
      </c>
      <c r="C8224" s="8" t="s">
        <v>3523</v>
      </c>
      <c r="D8224" s="6"/>
      <c r="E8224" s="6"/>
      <c r="F8224" s="6">
        <f>E8224*0.05</f>
        <v>0</v>
      </c>
      <c r="G8224" s="6">
        <v>11200</v>
      </c>
      <c r="H8224" s="5">
        <f>D8224-F8224</f>
        <v>0</v>
      </c>
      <c r="I8224" s="4">
        <f>+I8223+G8224-H8224</f>
        <v>4046045.9514999907</v>
      </c>
      <c r="J8224" s="8" t="s">
        <v>3647</v>
      </c>
      <c r="K8224" s="2"/>
      <c r="L8224" s="2"/>
      <c r="M8224" s="10"/>
      <c r="N8224" s="10"/>
      <c r="O8224" s="10"/>
    </row>
    <row r="8225" spans="1:15" x14ac:dyDescent="0.2">
      <c r="A8225" s="9">
        <v>44972</v>
      </c>
      <c r="B8225" s="7">
        <v>2000140242</v>
      </c>
      <c r="C8225" s="8" t="s">
        <v>3523</v>
      </c>
      <c r="D8225" s="6"/>
      <c r="E8225" s="6"/>
      <c r="F8225" s="6">
        <f>E8225*0.05</f>
        <v>0</v>
      </c>
      <c r="G8225" s="6">
        <v>3000</v>
      </c>
      <c r="H8225" s="5">
        <f>D8225-F8225</f>
        <v>0</v>
      </c>
      <c r="I8225" s="4">
        <f>+I8224+G8225-H8225</f>
        <v>4049045.9514999907</v>
      </c>
      <c r="J8225" s="8" t="s">
        <v>3646</v>
      </c>
      <c r="K8225" s="2"/>
      <c r="L8225" s="2"/>
      <c r="M8225" s="10"/>
      <c r="N8225" s="10"/>
      <c r="O8225" s="10"/>
    </row>
    <row r="8226" spans="1:15" x14ac:dyDescent="0.2">
      <c r="A8226" s="9">
        <v>44973</v>
      </c>
      <c r="B8226" s="7">
        <v>3580050212</v>
      </c>
      <c r="C8226" s="8" t="s">
        <v>3523</v>
      </c>
      <c r="D8226" s="6"/>
      <c r="E8226" s="6"/>
      <c r="F8226" s="6">
        <f>E8226*0.05</f>
        <v>0</v>
      </c>
      <c r="G8226" s="6">
        <v>5600</v>
      </c>
      <c r="H8226" s="5">
        <f>D8226-F8226</f>
        <v>0</v>
      </c>
      <c r="I8226" s="4">
        <f>+I8225+G8226-H8226</f>
        <v>4054645.9514999907</v>
      </c>
      <c r="J8226" s="8" t="s">
        <v>3645</v>
      </c>
      <c r="K8226" s="2"/>
      <c r="L8226" s="2"/>
      <c r="M8226" s="10"/>
      <c r="N8226" s="10"/>
      <c r="O8226" s="10"/>
    </row>
    <row r="8227" spans="1:15" x14ac:dyDescent="0.2">
      <c r="A8227" s="9">
        <v>44977</v>
      </c>
      <c r="B8227" s="7">
        <v>4524016646</v>
      </c>
      <c r="C8227" s="8" t="s">
        <v>1468</v>
      </c>
      <c r="D8227" s="6"/>
      <c r="E8227" s="6"/>
      <c r="F8227" s="6">
        <f>E8227*0.05</f>
        <v>0</v>
      </c>
      <c r="G8227" s="6">
        <v>54288.9</v>
      </c>
      <c r="H8227" s="5">
        <f>D8227-F8227</f>
        <v>0</v>
      </c>
      <c r="I8227" s="4">
        <f>+I8226+G8227-H8227</f>
        <v>4108934.8514999906</v>
      </c>
      <c r="J8227" s="8" t="s">
        <v>3644</v>
      </c>
      <c r="K8227" s="2"/>
      <c r="L8227" s="2"/>
      <c r="M8227" s="10"/>
      <c r="N8227" s="10"/>
      <c r="O8227" s="10"/>
    </row>
    <row r="8228" spans="1:15" x14ac:dyDescent="0.2">
      <c r="A8228" s="9">
        <v>44977</v>
      </c>
      <c r="B8228" s="7">
        <v>4524000006</v>
      </c>
      <c r="C8228" s="8" t="s">
        <v>977</v>
      </c>
      <c r="D8228" s="6"/>
      <c r="E8228" s="6"/>
      <c r="F8228" s="6">
        <f>E8228*0.05</f>
        <v>0</v>
      </c>
      <c r="G8228" s="6">
        <v>3343.69</v>
      </c>
      <c r="H8228" s="5">
        <f>D8228-F8228</f>
        <v>0</v>
      </c>
      <c r="I8228" s="4">
        <f>+I8227+G8228-H8228</f>
        <v>4112278.5414999905</v>
      </c>
      <c r="J8228" s="8" t="s">
        <v>3643</v>
      </c>
      <c r="K8228" s="2"/>
      <c r="L8228" s="2"/>
      <c r="M8228" s="10"/>
      <c r="N8228" s="10"/>
      <c r="O8228" s="10"/>
    </row>
    <row r="8229" spans="1:15" x14ac:dyDescent="0.2">
      <c r="A8229" s="9">
        <v>44978</v>
      </c>
      <c r="B8229" s="7">
        <v>22003614</v>
      </c>
      <c r="C8229" s="8" t="s">
        <v>3642</v>
      </c>
      <c r="D8229" s="6">
        <v>118600</v>
      </c>
      <c r="E8229" s="6">
        <v>100508.47</v>
      </c>
      <c r="F8229" s="6">
        <f>E8229*0.05</f>
        <v>5025.4235000000008</v>
      </c>
      <c r="G8229" s="6"/>
      <c r="H8229" s="5">
        <v>113574.58</v>
      </c>
      <c r="I8229" s="4">
        <f>+I8228+G8229-H8229</f>
        <v>3998703.9614999904</v>
      </c>
      <c r="J8229" s="8" t="s">
        <v>3641</v>
      </c>
      <c r="K8229" s="2"/>
      <c r="L8229" s="2"/>
      <c r="M8229" s="10" t="s">
        <v>1904</v>
      </c>
      <c r="N8229" s="10"/>
      <c r="O8229" s="10"/>
    </row>
    <row r="8230" spans="1:15" x14ac:dyDescent="0.2">
      <c r="A8230" s="9">
        <v>44978</v>
      </c>
      <c r="B8230" s="7">
        <v>2000140291</v>
      </c>
      <c r="C8230" s="8" t="s">
        <v>3523</v>
      </c>
      <c r="D8230" s="6"/>
      <c r="E8230" s="6"/>
      <c r="F8230" s="6">
        <f>E8230*0.05</f>
        <v>0</v>
      </c>
      <c r="G8230" s="6">
        <v>3850</v>
      </c>
      <c r="H8230" s="5">
        <f>D8230-F8230</f>
        <v>0</v>
      </c>
      <c r="I8230" s="4">
        <f>+I8229+G8230-H8230</f>
        <v>4002553.9614999904</v>
      </c>
      <c r="J8230" s="8" t="s">
        <v>3640</v>
      </c>
      <c r="K8230" s="2"/>
      <c r="L8230" s="2"/>
      <c r="M8230" s="10"/>
      <c r="N8230" s="10"/>
      <c r="O8230" s="10"/>
    </row>
    <row r="8231" spans="1:15" x14ac:dyDescent="0.2">
      <c r="A8231" s="9">
        <v>44978</v>
      </c>
      <c r="B8231" s="7">
        <v>2000140294</v>
      </c>
      <c r="C8231" s="8" t="s">
        <v>3523</v>
      </c>
      <c r="D8231" s="6"/>
      <c r="E8231" s="6"/>
      <c r="F8231" s="6">
        <f>E8231*0.05</f>
        <v>0</v>
      </c>
      <c r="G8231" s="6">
        <v>3000</v>
      </c>
      <c r="H8231" s="5">
        <f>D8231-F8231</f>
        <v>0</v>
      </c>
      <c r="I8231" s="4">
        <f>+I8230+G8231-H8231</f>
        <v>4005553.9614999904</v>
      </c>
      <c r="J8231" s="8" t="s">
        <v>3639</v>
      </c>
      <c r="K8231" s="2"/>
      <c r="L8231" s="2"/>
      <c r="M8231" s="10"/>
      <c r="N8231" s="10"/>
      <c r="O8231" s="10"/>
    </row>
    <row r="8232" spans="1:15" x14ac:dyDescent="0.2">
      <c r="A8232" s="9">
        <v>44980</v>
      </c>
      <c r="B8232" s="7">
        <v>3580100122</v>
      </c>
      <c r="C8232" s="8" t="s">
        <v>3523</v>
      </c>
      <c r="D8232" s="6"/>
      <c r="E8232" s="6"/>
      <c r="F8232" s="6">
        <f>E8232*0.05</f>
        <v>0</v>
      </c>
      <c r="G8232" s="6">
        <v>5800</v>
      </c>
      <c r="H8232" s="5">
        <f>D8232-F8232</f>
        <v>0</v>
      </c>
      <c r="I8232" s="4">
        <f>+I8231+G8232-H8232</f>
        <v>4011353.9614999904</v>
      </c>
      <c r="J8232" s="8" t="s">
        <v>3638</v>
      </c>
      <c r="K8232" s="2"/>
      <c r="L8232" s="2"/>
      <c r="M8232" s="10"/>
      <c r="N8232" s="10"/>
      <c r="O8232" s="10"/>
    </row>
    <row r="8233" spans="1:15" x14ac:dyDescent="0.2">
      <c r="A8233" s="9">
        <v>44980</v>
      </c>
      <c r="B8233" s="7">
        <v>3580100125</v>
      </c>
      <c r="C8233" s="8" t="s">
        <v>3523</v>
      </c>
      <c r="D8233" s="6"/>
      <c r="E8233" s="6"/>
      <c r="F8233" s="6">
        <f>E8233*0.05</f>
        <v>0</v>
      </c>
      <c r="G8233" s="6">
        <v>24600</v>
      </c>
      <c r="H8233" s="5">
        <f>D8233-F8233</f>
        <v>0</v>
      </c>
      <c r="I8233" s="4">
        <f>+I8232+G8233-H8233</f>
        <v>4035953.9614999904</v>
      </c>
      <c r="J8233" s="8" t="s">
        <v>3637</v>
      </c>
      <c r="K8233" s="2"/>
      <c r="L8233" s="2"/>
      <c r="M8233" s="10"/>
      <c r="N8233" s="10"/>
      <c r="O8233" s="10"/>
    </row>
    <row r="8234" spans="1:15" x14ac:dyDescent="0.2">
      <c r="A8234" s="9">
        <v>44981</v>
      </c>
      <c r="B8234" s="7">
        <v>22072558</v>
      </c>
      <c r="C8234" s="8" t="s">
        <v>1000</v>
      </c>
      <c r="D8234" s="6">
        <v>204200</v>
      </c>
      <c r="E8234" s="6">
        <v>181104.22</v>
      </c>
      <c r="F8234" s="6">
        <v>9055.2099999999991</v>
      </c>
      <c r="G8234" s="6"/>
      <c r="H8234" s="5">
        <f>D8234-F8234</f>
        <v>195144.79</v>
      </c>
      <c r="I8234" s="4">
        <f>+I8233+G8234-H8234</f>
        <v>3840809.1714999904</v>
      </c>
      <c r="J8234" s="8" t="s">
        <v>3636</v>
      </c>
      <c r="K8234" s="2"/>
      <c r="L8234" s="2"/>
      <c r="M8234" s="23" t="s">
        <v>3635</v>
      </c>
      <c r="N8234" s="22"/>
      <c r="O8234" s="21"/>
    </row>
    <row r="8235" spans="1:15" x14ac:dyDescent="0.2">
      <c r="A8235" s="9">
        <v>44981</v>
      </c>
      <c r="B8235" s="7">
        <v>4524000132</v>
      </c>
      <c r="C8235" s="8" t="s">
        <v>2118</v>
      </c>
      <c r="D8235" s="6"/>
      <c r="E8235" s="6"/>
      <c r="F8235" s="6">
        <f>E8235*0.05</f>
        <v>0</v>
      </c>
      <c r="G8235" s="6">
        <v>20000</v>
      </c>
      <c r="H8235" s="5">
        <f>D8235-F8235</f>
        <v>0</v>
      </c>
      <c r="I8235" s="4">
        <f>+I8234+G8235-H8235</f>
        <v>3860809.1714999904</v>
      </c>
      <c r="J8235" s="8" t="s">
        <v>2779</v>
      </c>
      <c r="K8235" s="2"/>
      <c r="L8235" s="2"/>
      <c r="M8235" s="23"/>
      <c r="N8235" s="22"/>
      <c r="O8235" s="21"/>
    </row>
    <row r="8236" spans="1:15" x14ac:dyDescent="0.2">
      <c r="A8236" s="9">
        <v>44981</v>
      </c>
      <c r="B8236" s="7">
        <v>4524000173</v>
      </c>
      <c r="C8236" s="8" t="s">
        <v>170</v>
      </c>
      <c r="D8236" s="6"/>
      <c r="E8236" s="6"/>
      <c r="F8236" s="6">
        <f>E8236*0.05</f>
        <v>0</v>
      </c>
      <c r="G8236" s="6">
        <v>2866652.92</v>
      </c>
      <c r="H8236" s="5">
        <f>D8236-F8236</f>
        <v>0</v>
      </c>
      <c r="I8236" s="4">
        <f>+I8235+G8236-H8236</f>
        <v>6727462.0914999899</v>
      </c>
      <c r="J8236" s="8" t="s">
        <v>1495</v>
      </c>
      <c r="K8236" s="2"/>
      <c r="L8236" s="2"/>
      <c r="M8236" s="23"/>
      <c r="N8236" s="22"/>
      <c r="O8236" s="21"/>
    </row>
    <row r="8237" spans="1:15" x14ac:dyDescent="0.2">
      <c r="A8237" s="9">
        <v>44981</v>
      </c>
      <c r="B8237" s="7">
        <v>22082163</v>
      </c>
      <c r="C8237" s="8" t="s">
        <v>3449</v>
      </c>
      <c r="D8237" s="6">
        <v>27930</v>
      </c>
      <c r="E8237" s="6">
        <v>27930</v>
      </c>
      <c r="F8237" s="6">
        <f>E8237*0.05</f>
        <v>1396.5</v>
      </c>
      <c r="G8237" s="6"/>
      <c r="H8237" s="5">
        <f>D8237-F8237</f>
        <v>26533.5</v>
      </c>
      <c r="I8237" s="4">
        <f>+I8236+G8237-H8237</f>
        <v>6700928.5914999899</v>
      </c>
      <c r="J8237" s="8" t="s">
        <v>128</v>
      </c>
      <c r="K8237" s="2"/>
      <c r="L8237" s="2"/>
      <c r="M8237" s="23" t="s">
        <v>3634</v>
      </c>
      <c r="N8237" s="22"/>
      <c r="O8237" s="21"/>
    </row>
    <row r="8238" spans="1:15" x14ac:dyDescent="0.2">
      <c r="A8238" s="9">
        <v>44981</v>
      </c>
      <c r="B8238" s="7">
        <v>45240009</v>
      </c>
      <c r="C8238" s="8" t="s">
        <v>2940</v>
      </c>
      <c r="D8238" s="6">
        <v>100000</v>
      </c>
      <c r="E8238" s="6"/>
      <c r="F8238" s="6">
        <f>E8238*0.05</f>
        <v>0</v>
      </c>
      <c r="G8238" s="6"/>
      <c r="H8238" s="5">
        <f>D8238-F8238</f>
        <v>100000</v>
      </c>
      <c r="I8238" s="4">
        <f>+I8237+G8238-H8238</f>
        <v>6600928.5914999899</v>
      </c>
      <c r="J8238" s="8" t="s">
        <v>3633</v>
      </c>
      <c r="K8238" s="2"/>
      <c r="L8238" s="2"/>
      <c r="M8238" s="10"/>
      <c r="N8238" s="10"/>
      <c r="O8238" s="10"/>
    </row>
    <row r="8239" spans="1:15" x14ac:dyDescent="0.2">
      <c r="A8239" s="9">
        <v>44981</v>
      </c>
      <c r="B8239" s="7">
        <v>22084442</v>
      </c>
      <c r="C8239" s="8" t="s">
        <v>821</v>
      </c>
      <c r="D8239" s="6">
        <v>356882.09</v>
      </c>
      <c r="E8239" s="6">
        <v>352440.45</v>
      </c>
      <c r="F8239" s="6">
        <f>E8239*0.05</f>
        <v>17622.022500000003</v>
      </c>
      <c r="G8239" s="6"/>
      <c r="H8239" s="5">
        <f>D8239-F8239</f>
        <v>339260.0675</v>
      </c>
      <c r="I8239" s="4">
        <f>+I8238+G8239-H8239</f>
        <v>6261668.52399999</v>
      </c>
      <c r="J8239" s="8" t="s">
        <v>107</v>
      </c>
      <c r="K8239" s="2"/>
      <c r="L8239" s="2"/>
      <c r="M8239" s="10" t="s">
        <v>3632</v>
      </c>
      <c r="N8239" s="10"/>
      <c r="O8239" s="10"/>
    </row>
    <row r="8240" spans="1:15" x14ac:dyDescent="0.2">
      <c r="A8240" s="9">
        <v>44981</v>
      </c>
      <c r="B8240" s="7">
        <v>22084529</v>
      </c>
      <c r="C8240" s="8" t="s">
        <v>1450</v>
      </c>
      <c r="D8240" s="6">
        <v>33494.300000000003</v>
      </c>
      <c r="E8240" s="6">
        <v>25769.83</v>
      </c>
      <c r="F8240" s="6">
        <f>E8240*0.05</f>
        <v>1288.4915000000001</v>
      </c>
      <c r="G8240" s="6"/>
      <c r="H8240" s="5">
        <f>D8240-F8240</f>
        <v>32205.808500000003</v>
      </c>
      <c r="I8240" s="4">
        <f>+I8239+G8240-H8240</f>
        <v>6229462.7154999897</v>
      </c>
      <c r="J8240" s="8" t="s">
        <v>3631</v>
      </c>
      <c r="K8240" s="2"/>
      <c r="L8240" s="2"/>
      <c r="M8240" s="10"/>
      <c r="N8240" s="10"/>
      <c r="O8240" s="10"/>
    </row>
    <row r="8241" spans="1:15" x14ac:dyDescent="0.2">
      <c r="A8241" s="9">
        <v>44981</v>
      </c>
      <c r="B8241" s="7">
        <v>22084723</v>
      </c>
      <c r="C8241" s="8" t="s">
        <v>1443</v>
      </c>
      <c r="D8241" s="6">
        <v>91450</v>
      </c>
      <c r="E8241" s="6">
        <v>77500</v>
      </c>
      <c r="F8241" s="6">
        <f>E8241*0.05</f>
        <v>3875</v>
      </c>
      <c r="G8241" s="6"/>
      <c r="H8241" s="5">
        <f>D8241-F8241</f>
        <v>87575</v>
      </c>
      <c r="I8241" s="4">
        <f>+I8240+G8241-H8241</f>
        <v>6141887.7154999897</v>
      </c>
      <c r="J8241" s="8" t="s">
        <v>3630</v>
      </c>
      <c r="K8241" s="2"/>
      <c r="L8241" s="2"/>
      <c r="M8241" s="16" t="s">
        <v>3629</v>
      </c>
      <c r="N8241" s="10"/>
      <c r="O8241" s="10"/>
    </row>
    <row r="8242" spans="1:15" x14ac:dyDescent="0.2">
      <c r="A8242" s="9">
        <v>44981</v>
      </c>
      <c r="B8242" s="7">
        <v>22084821</v>
      </c>
      <c r="C8242" s="8" t="s">
        <v>120</v>
      </c>
      <c r="D8242" s="6">
        <v>49270.51</v>
      </c>
      <c r="E8242" s="6">
        <v>41754.67</v>
      </c>
      <c r="F8242" s="6">
        <f>E8242*0.05</f>
        <v>2087.7334999999998</v>
      </c>
      <c r="G8242" s="6"/>
      <c r="H8242" s="5">
        <f>D8242-F8242</f>
        <v>47182.7765</v>
      </c>
      <c r="I8242" s="4">
        <f>+I8241+G8242-H8242</f>
        <v>6094704.93899999</v>
      </c>
      <c r="J8242" s="8" t="s">
        <v>3481</v>
      </c>
      <c r="K8242" s="2"/>
      <c r="L8242" s="2"/>
      <c r="M8242" s="16" t="s">
        <v>3628</v>
      </c>
      <c r="N8242" s="10"/>
      <c r="O8242" s="10"/>
    </row>
    <row r="8243" spans="1:15" x14ac:dyDescent="0.2">
      <c r="A8243" s="9">
        <v>44981</v>
      </c>
      <c r="B8243" s="7">
        <v>22084878</v>
      </c>
      <c r="C8243" s="8" t="s">
        <v>3013</v>
      </c>
      <c r="D8243" s="6">
        <v>23360</v>
      </c>
      <c r="E8243" s="6">
        <v>23360</v>
      </c>
      <c r="F8243" s="6">
        <f>E8243*0.05</f>
        <v>1168</v>
      </c>
      <c r="G8243" s="6"/>
      <c r="H8243" s="5">
        <f>D8243-F8243</f>
        <v>22192</v>
      </c>
      <c r="I8243" s="4">
        <f>+I8242+G8243-H8243</f>
        <v>6072512.93899999</v>
      </c>
      <c r="J8243" s="8" t="s">
        <v>3448</v>
      </c>
      <c r="K8243" s="2"/>
      <c r="L8243" s="2"/>
      <c r="M8243" s="16" t="s">
        <v>3627</v>
      </c>
      <c r="N8243" s="10"/>
      <c r="O8243" s="10"/>
    </row>
    <row r="8244" spans="1:15" x14ac:dyDescent="0.2">
      <c r="A8244" s="9">
        <v>44981</v>
      </c>
      <c r="B8244" s="7">
        <v>22084936</v>
      </c>
      <c r="C8244" s="8" t="s">
        <v>126</v>
      </c>
      <c r="D8244" s="6">
        <v>5055</v>
      </c>
      <c r="E8244" s="6">
        <v>5055</v>
      </c>
      <c r="F8244" s="6">
        <f>E8244*0.05</f>
        <v>252.75</v>
      </c>
      <c r="G8244" s="6"/>
      <c r="H8244" s="5">
        <f>D8244-F8244</f>
        <v>4802.25</v>
      </c>
      <c r="I8244" s="4">
        <f>+I8243+G8244-H8244</f>
        <v>6067710.68899999</v>
      </c>
      <c r="J8244" s="8" t="s">
        <v>125</v>
      </c>
      <c r="K8244" s="2"/>
      <c r="L8244" s="2"/>
      <c r="M8244" s="16" t="s">
        <v>1904</v>
      </c>
      <c r="N8244" s="10"/>
      <c r="O8244" s="10"/>
    </row>
    <row r="8245" spans="1:15" x14ac:dyDescent="0.2">
      <c r="A8245" s="9">
        <v>44981</v>
      </c>
      <c r="B8245" s="7">
        <v>22085071</v>
      </c>
      <c r="C8245" s="8" t="s">
        <v>2594</v>
      </c>
      <c r="D8245" s="6">
        <v>72716</v>
      </c>
      <c r="E8245" s="6">
        <v>72716</v>
      </c>
      <c r="F8245" s="6">
        <f>E8245*0.05</f>
        <v>3635.8</v>
      </c>
      <c r="G8245" s="6"/>
      <c r="H8245" s="5">
        <f>D8245-F8245</f>
        <v>69080.2</v>
      </c>
      <c r="I8245" s="4">
        <f>+I8244+G8245-H8245</f>
        <v>5998630.4889999898</v>
      </c>
      <c r="J8245" s="8" t="s">
        <v>788</v>
      </c>
      <c r="K8245" s="2"/>
      <c r="L8245" s="2"/>
      <c r="M8245" s="47" t="s">
        <v>3626</v>
      </c>
      <c r="N8245" s="22"/>
      <c r="O8245" s="21"/>
    </row>
    <row r="8246" spans="1:15" x14ac:dyDescent="0.2">
      <c r="A8246" s="9">
        <v>44981</v>
      </c>
      <c r="B8246" s="7">
        <v>22085141</v>
      </c>
      <c r="C8246" s="8" t="s">
        <v>1734</v>
      </c>
      <c r="D8246" s="6">
        <v>119217.2</v>
      </c>
      <c r="E8246" s="6">
        <v>112865</v>
      </c>
      <c r="F8246" s="6">
        <f>E8246*0.05</f>
        <v>5643.25</v>
      </c>
      <c r="G8246" s="6"/>
      <c r="H8246" s="5">
        <f>D8246-F8246</f>
        <v>113573.95</v>
      </c>
      <c r="I8246" s="4">
        <f>+I8245+G8246-H8246</f>
        <v>5885056.5389999896</v>
      </c>
      <c r="J8246" s="8" t="s">
        <v>788</v>
      </c>
      <c r="K8246" s="2"/>
      <c r="L8246" s="2"/>
      <c r="M8246" s="47" t="s">
        <v>3625</v>
      </c>
      <c r="N8246" s="22"/>
      <c r="O8246" s="21"/>
    </row>
    <row r="8247" spans="1:15" x14ac:dyDescent="0.2">
      <c r="A8247" s="9">
        <v>44981</v>
      </c>
      <c r="B8247" s="7">
        <v>22085235</v>
      </c>
      <c r="C8247" s="8" t="s">
        <v>930</v>
      </c>
      <c r="D8247" s="6">
        <v>25865</v>
      </c>
      <c r="E8247" s="6">
        <v>23750</v>
      </c>
      <c r="F8247" s="6">
        <f>E8247*0.05</f>
        <v>1187.5</v>
      </c>
      <c r="G8247" s="6"/>
      <c r="H8247" s="5">
        <f>D8247-F8247</f>
        <v>24677.5</v>
      </c>
      <c r="I8247" s="4">
        <f>+I8246+G8247-H8247</f>
        <v>5860379.0389999896</v>
      </c>
      <c r="J8247" s="8" t="s">
        <v>3526</v>
      </c>
      <c r="K8247" s="2"/>
      <c r="L8247" s="2"/>
      <c r="M8247" s="47" t="s">
        <v>3624</v>
      </c>
      <c r="N8247" s="22"/>
      <c r="O8247" s="21"/>
    </row>
    <row r="8248" spans="1:15" x14ac:dyDescent="0.2">
      <c r="A8248" s="9">
        <v>44981</v>
      </c>
      <c r="B8248" s="7">
        <v>22085315</v>
      </c>
      <c r="C8248" s="8" t="s">
        <v>105</v>
      </c>
      <c r="D8248" s="6">
        <v>124871</v>
      </c>
      <c r="E8248" s="6">
        <v>124871</v>
      </c>
      <c r="F8248" s="6">
        <f>E8248*0.05</f>
        <v>6243.55</v>
      </c>
      <c r="G8248" s="6"/>
      <c r="H8248" s="5">
        <f>D8248-F8248</f>
        <v>118627.45</v>
      </c>
      <c r="I8248" s="4">
        <f>+I8247+G8248-H8248</f>
        <v>5741751.5889999894</v>
      </c>
      <c r="J8248" s="8" t="s">
        <v>104</v>
      </c>
      <c r="K8248" s="2"/>
      <c r="L8248" s="2"/>
      <c r="M8248" s="23"/>
      <c r="N8248" s="22"/>
      <c r="O8248" s="21"/>
    </row>
    <row r="8249" spans="1:15" x14ac:dyDescent="0.2">
      <c r="A8249" s="9">
        <v>44981</v>
      </c>
      <c r="B8249" s="7">
        <v>22085475</v>
      </c>
      <c r="C8249" s="8" t="s">
        <v>1634</v>
      </c>
      <c r="D8249" s="6">
        <v>14317</v>
      </c>
      <c r="E8249" s="6">
        <v>14317</v>
      </c>
      <c r="F8249" s="6">
        <f>E8249*0.05</f>
        <v>715.85</v>
      </c>
      <c r="G8249" s="6"/>
      <c r="H8249" s="5">
        <f>D8249-F8249</f>
        <v>13601.15</v>
      </c>
      <c r="I8249" s="4">
        <f>+I8248+G8249-H8249</f>
        <v>5728150.4389999891</v>
      </c>
      <c r="J8249" s="8" t="s">
        <v>101</v>
      </c>
      <c r="K8249" s="2"/>
      <c r="L8249" s="2"/>
      <c r="M8249" s="47" t="s">
        <v>1904</v>
      </c>
      <c r="N8249" s="22"/>
      <c r="O8249" s="21"/>
    </row>
    <row r="8250" spans="1:15" x14ac:dyDescent="0.2">
      <c r="A8250" s="9">
        <v>44981</v>
      </c>
      <c r="B8250" s="7">
        <v>22085601</v>
      </c>
      <c r="C8250" s="8" t="s">
        <v>3375</v>
      </c>
      <c r="D8250" s="6">
        <v>134905.41</v>
      </c>
      <c r="E8250" s="6">
        <v>134149.5</v>
      </c>
      <c r="F8250" s="6">
        <f>E8250*0.05</f>
        <v>6707.4750000000004</v>
      </c>
      <c r="G8250" s="6"/>
      <c r="H8250" s="5">
        <f>D8250-F8250</f>
        <v>128197.935</v>
      </c>
      <c r="I8250" s="4">
        <f>+I8249+G8250-H8250</f>
        <v>5599952.5039999895</v>
      </c>
      <c r="J8250" s="8" t="s">
        <v>2248</v>
      </c>
      <c r="K8250" s="2"/>
      <c r="L8250" s="2"/>
      <c r="M8250" s="47" t="s">
        <v>3623</v>
      </c>
      <c r="N8250" s="22"/>
      <c r="O8250" s="21"/>
    </row>
    <row r="8251" spans="1:15" x14ac:dyDescent="0.2">
      <c r="A8251" s="9">
        <v>44981</v>
      </c>
      <c r="B8251" s="7">
        <v>22085670</v>
      </c>
      <c r="C8251" s="8" t="s">
        <v>469</v>
      </c>
      <c r="D8251" s="6">
        <v>114132.3</v>
      </c>
      <c r="E8251" s="6">
        <v>113442</v>
      </c>
      <c r="F8251" s="6">
        <f>E8251*0.05</f>
        <v>5672.1</v>
      </c>
      <c r="G8251" s="6"/>
      <c r="H8251" s="5">
        <f>D8251-F8251</f>
        <v>108460.2</v>
      </c>
      <c r="I8251" s="4">
        <f>+I8250+G8251-H8251</f>
        <v>5491492.3039999893</v>
      </c>
      <c r="J8251" s="8" t="s">
        <v>1728</v>
      </c>
      <c r="K8251" s="2"/>
      <c r="L8251" s="2"/>
      <c r="M8251" s="16" t="s">
        <v>3622</v>
      </c>
      <c r="N8251" s="10"/>
      <c r="O8251" s="10"/>
    </row>
    <row r="8252" spans="1:15" x14ac:dyDescent="0.2">
      <c r="A8252" s="9">
        <v>44981</v>
      </c>
      <c r="B8252" s="7">
        <v>22085785</v>
      </c>
      <c r="C8252" s="8" t="s">
        <v>3026</v>
      </c>
      <c r="D8252" s="6">
        <v>41735.599999999999</v>
      </c>
      <c r="E8252" s="6">
        <v>38870</v>
      </c>
      <c r="F8252" s="6">
        <f>E8252*0.05</f>
        <v>1943.5</v>
      </c>
      <c r="G8252" s="6"/>
      <c r="H8252" s="5">
        <f>D8252-F8252</f>
        <v>39792.1</v>
      </c>
      <c r="I8252" s="4">
        <f>+I8251+G8252-H8252</f>
        <v>5451700.2039999897</v>
      </c>
      <c r="J8252" s="8" t="s">
        <v>3618</v>
      </c>
      <c r="K8252" s="2"/>
      <c r="L8252" s="2"/>
      <c r="M8252" s="16" t="s">
        <v>3621</v>
      </c>
      <c r="N8252" s="10"/>
      <c r="O8252" s="10"/>
    </row>
    <row r="8253" spans="1:15" x14ac:dyDescent="0.2">
      <c r="A8253" s="9">
        <v>44981</v>
      </c>
      <c r="B8253" s="7">
        <v>22085834</v>
      </c>
      <c r="C8253" s="8" t="s">
        <v>1032</v>
      </c>
      <c r="D8253" s="6">
        <v>36400</v>
      </c>
      <c r="E8253" s="6">
        <v>31228.81</v>
      </c>
      <c r="F8253" s="6">
        <f>E8253*0.05</f>
        <v>1561.4405000000002</v>
      </c>
      <c r="G8253" s="6"/>
      <c r="H8253" s="5">
        <f>D8253-F8253</f>
        <v>34838.559500000003</v>
      </c>
      <c r="I8253" s="4">
        <f>+I8252+G8253-H8253</f>
        <v>5416861.6444999892</v>
      </c>
      <c r="J8253" s="8" t="s">
        <v>2674</v>
      </c>
      <c r="K8253" s="2"/>
      <c r="L8253" s="2"/>
      <c r="M8253" s="16" t="s">
        <v>3620</v>
      </c>
      <c r="N8253" s="10"/>
      <c r="O8253" s="10"/>
    </row>
    <row r="8254" spans="1:15" x14ac:dyDescent="0.2">
      <c r="A8254" s="9">
        <v>44981</v>
      </c>
      <c r="B8254" s="7">
        <v>22085907</v>
      </c>
      <c r="C8254" s="8" t="s">
        <v>1145</v>
      </c>
      <c r="D8254" s="6">
        <v>73986</v>
      </c>
      <c r="E8254" s="6">
        <v>62700</v>
      </c>
      <c r="F8254" s="6">
        <f>E8254*0.05</f>
        <v>3135</v>
      </c>
      <c r="G8254" s="6"/>
      <c r="H8254" s="5">
        <f>D8254-F8254</f>
        <v>70851</v>
      </c>
      <c r="I8254" s="4">
        <f>+I8253+G8254-H8254</f>
        <v>5346010.6444999892</v>
      </c>
      <c r="J8254" s="8" t="s">
        <v>553</v>
      </c>
      <c r="K8254" s="2"/>
      <c r="L8254" s="2"/>
      <c r="M8254" s="16" t="s">
        <v>3619</v>
      </c>
      <c r="N8254" s="10"/>
      <c r="O8254" s="10"/>
    </row>
    <row r="8255" spans="1:15" x14ac:dyDescent="0.2">
      <c r="A8255" s="9">
        <v>44981</v>
      </c>
      <c r="B8255" s="7">
        <v>22085948</v>
      </c>
      <c r="C8255" s="8" t="s">
        <v>74</v>
      </c>
      <c r="D8255" s="6">
        <v>382000</v>
      </c>
      <c r="E8255" s="6">
        <v>344290</v>
      </c>
      <c r="F8255" s="6">
        <f>E8255*0.05</f>
        <v>17214.5</v>
      </c>
      <c r="G8255" s="6"/>
      <c r="H8255" s="5">
        <f>D8255-F8255</f>
        <v>364785.5</v>
      </c>
      <c r="I8255" s="4">
        <f>+I8254+G8255-H8255</f>
        <v>4981225.1444999892</v>
      </c>
      <c r="J8255" s="8" t="s">
        <v>3618</v>
      </c>
      <c r="K8255" s="2"/>
      <c r="L8255" s="2"/>
      <c r="M8255" s="16" t="s">
        <v>3617</v>
      </c>
      <c r="N8255" s="10"/>
      <c r="O8255" s="10"/>
    </row>
    <row r="8256" spans="1:15" x14ac:dyDescent="0.2">
      <c r="A8256" s="9">
        <v>44981</v>
      </c>
      <c r="B8256" s="7">
        <v>22085969</v>
      </c>
      <c r="C8256" s="8" t="s">
        <v>2914</v>
      </c>
      <c r="D8256" s="6">
        <v>5495</v>
      </c>
      <c r="E8256" s="6">
        <v>4226.92</v>
      </c>
      <c r="F8256" s="6">
        <f>E8256*0.05</f>
        <v>211.346</v>
      </c>
      <c r="G8256" s="6"/>
      <c r="H8256" s="5">
        <f>D8256-F8256</f>
        <v>5283.6540000000005</v>
      </c>
      <c r="I8256" s="4">
        <f>+I8255+G8256-H8256</f>
        <v>4975941.4904999891</v>
      </c>
      <c r="J8256" s="8" t="s">
        <v>3287</v>
      </c>
      <c r="K8256" s="2"/>
      <c r="L8256" s="2"/>
      <c r="M8256" s="16" t="s">
        <v>3616</v>
      </c>
      <c r="N8256" s="10"/>
      <c r="O8256" s="10"/>
    </row>
    <row r="8257" spans="1:15" x14ac:dyDescent="0.2">
      <c r="A8257" s="9">
        <v>44981</v>
      </c>
      <c r="B8257" s="7">
        <v>22086004</v>
      </c>
      <c r="C8257" s="8" t="s">
        <v>71</v>
      </c>
      <c r="D8257" s="6">
        <v>243049.5</v>
      </c>
      <c r="E8257" s="6">
        <v>242584.32000000001</v>
      </c>
      <c r="F8257" s="6">
        <f>E8257*0.05</f>
        <v>12129.216</v>
      </c>
      <c r="G8257" s="6"/>
      <c r="H8257" s="5">
        <f>D8257-F8257</f>
        <v>230920.28399999999</v>
      </c>
      <c r="I8257" s="4">
        <f>+I8256+G8257-H8257</f>
        <v>4745021.2064999891</v>
      </c>
      <c r="J8257" s="8" t="s">
        <v>70</v>
      </c>
      <c r="K8257" s="2"/>
      <c r="L8257" s="2"/>
      <c r="M8257" s="16" t="s">
        <v>3615</v>
      </c>
      <c r="N8257" s="10"/>
      <c r="O8257" s="10"/>
    </row>
    <row r="8258" spans="1:15" x14ac:dyDescent="0.2">
      <c r="A8258" s="9">
        <v>44981</v>
      </c>
      <c r="B8258" s="7">
        <v>22086043</v>
      </c>
      <c r="C8258" s="8" t="s">
        <v>1524</v>
      </c>
      <c r="D8258" s="6">
        <v>28425</v>
      </c>
      <c r="E8258" s="6">
        <v>24088.98</v>
      </c>
      <c r="F8258" s="6">
        <f>E8258*0.05</f>
        <v>1204.4490000000001</v>
      </c>
      <c r="G8258" s="6"/>
      <c r="H8258" s="5">
        <f>D8258-F8258</f>
        <v>27220.550999999999</v>
      </c>
      <c r="I8258" s="4">
        <f>+I8257+G8258-H8258</f>
        <v>4717800.6554999892</v>
      </c>
      <c r="J8258" s="8" t="s">
        <v>3614</v>
      </c>
      <c r="K8258" s="2"/>
      <c r="L8258" s="2"/>
      <c r="M8258" s="16" t="s">
        <v>3613</v>
      </c>
      <c r="N8258" s="10"/>
      <c r="O8258" s="10"/>
    </row>
    <row r="8259" spans="1:15" x14ac:dyDescent="0.2">
      <c r="A8259" s="9">
        <v>44981</v>
      </c>
      <c r="B8259" s="7">
        <v>22086102</v>
      </c>
      <c r="C8259" s="8" t="s">
        <v>3612</v>
      </c>
      <c r="D8259" s="6">
        <v>102353.2</v>
      </c>
      <c r="E8259" s="6">
        <v>86740</v>
      </c>
      <c r="F8259" s="6">
        <f>E8259*0.05</f>
        <v>4337</v>
      </c>
      <c r="G8259" s="6"/>
      <c r="H8259" s="5">
        <f>D8259-F8259</f>
        <v>98016.2</v>
      </c>
      <c r="I8259" s="4">
        <f>+I8258+G8259-H8259</f>
        <v>4619784.455499989</v>
      </c>
      <c r="J8259" s="8" t="s">
        <v>3611</v>
      </c>
      <c r="K8259" s="2"/>
      <c r="L8259" s="2"/>
      <c r="M8259" s="16" t="s">
        <v>3610</v>
      </c>
      <c r="N8259" s="10"/>
      <c r="O8259" s="10"/>
    </row>
    <row r="8260" spans="1:15" x14ac:dyDescent="0.2">
      <c r="A8260" s="9">
        <v>44981</v>
      </c>
      <c r="B8260" s="7">
        <v>22086159</v>
      </c>
      <c r="C8260" s="8" t="s">
        <v>43</v>
      </c>
      <c r="D8260" s="6">
        <v>41020</v>
      </c>
      <c r="E8260" s="6">
        <v>34863.379999999997</v>
      </c>
      <c r="F8260" s="6">
        <f>E8260*0.05</f>
        <v>1743.1689999999999</v>
      </c>
      <c r="G8260" s="6"/>
      <c r="H8260" s="5">
        <f>D8260-F8260</f>
        <v>39276.830999999998</v>
      </c>
      <c r="I8260" s="4">
        <f>+I8259+G8260-H8260</f>
        <v>4580507.6244999887</v>
      </c>
      <c r="J8260" s="8" t="s">
        <v>3609</v>
      </c>
      <c r="K8260" s="2"/>
      <c r="L8260" s="2"/>
      <c r="M8260" s="16" t="s">
        <v>3608</v>
      </c>
      <c r="N8260" s="10"/>
      <c r="O8260" s="10"/>
    </row>
    <row r="8261" spans="1:15" x14ac:dyDescent="0.2">
      <c r="A8261" s="9">
        <v>44981</v>
      </c>
      <c r="B8261" s="7">
        <v>22086191</v>
      </c>
      <c r="C8261" s="8" t="s">
        <v>442</v>
      </c>
      <c r="D8261" s="6">
        <v>84865.600000000006</v>
      </c>
      <c r="E8261" s="6">
        <v>71920</v>
      </c>
      <c r="F8261" s="6">
        <f>E8261*0.05</f>
        <v>3596</v>
      </c>
      <c r="G8261" s="6"/>
      <c r="H8261" s="5">
        <f>D8261-F8261</f>
        <v>81269.600000000006</v>
      </c>
      <c r="I8261" s="4">
        <f>+I8260+G8261-H8261</f>
        <v>4499238.0244999891</v>
      </c>
      <c r="J8261" s="8" t="s">
        <v>3526</v>
      </c>
      <c r="K8261" s="2"/>
      <c r="L8261" s="2"/>
      <c r="M8261" s="16" t="s">
        <v>3607</v>
      </c>
      <c r="N8261" s="10"/>
      <c r="O8261" s="10"/>
    </row>
    <row r="8262" spans="1:15" x14ac:dyDescent="0.2">
      <c r="A8262" s="9">
        <v>44981</v>
      </c>
      <c r="B8262" s="7">
        <v>22098200</v>
      </c>
      <c r="C8262" s="8" t="s">
        <v>582</v>
      </c>
      <c r="D8262" s="6">
        <v>51885</v>
      </c>
      <c r="E8262" s="6">
        <v>43970.34</v>
      </c>
      <c r="F8262" s="6">
        <v>2198.52</v>
      </c>
      <c r="G8262" s="6"/>
      <c r="H8262" s="5">
        <f>D8262-F8262</f>
        <v>49686.48</v>
      </c>
      <c r="I8262" s="4">
        <f>+I8261+G8262-H8262</f>
        <v>4449551.5444999887</v>
      </c>
      <c r="J8262" s="8" t="s">
        <v>3606</v>
      </c>
      <c r="K8262" s="2"/>
      <c r="L8262" s="2"/>
      <c r="M8262" s="16" t="s">
        <v>3605</v>
      </c>
      <c r="N8262" s="10"/>
      <c r="O8262" s="10"/>
    </row>
    <row r="8263" spans="1:15" x14ac:dyDescent="0.2">
      <c r="A8263" s="9">
        <v>44985</v>
      </c>
      <c r="B8263" s="7">
        <v>22116988</v>
      </c>
      <c r="C8263" s="8" t="s">
        <v>3107</v>
      </c>
      <c r="D8263" s="6">
        <v>9581.6</v>
      </c>
      <c r="E8263" s="6">
        <v>8120</v>
      </c>
      <c r="F8263" s="6">
        <f>E8263*0.05</f>
        <v>406</v>
      </c>
      <c r="G8263" s="6"/>
      <c r="H8263" s="5">
        <f>D8263-F8263</f>
        <v>9175.6</v>
      </c>
      <c r="I8263" s="4">
        <f>+I8262+G8263-H8263</f>
        <v>4440375.944499989</v>
      </c>
      <c r="J8263" s="8" t="s">
        <v>3604</v>
      </c>
      <c r="K8263" s="2"/>
      <c r="L8263" s="2"/>
      <c r="M8263" s="10" t="s">
        <v>3603</v>
      </c>
      <c r="N8263" s="10"/>
      <c r="O8263" s="10"/>
    </row>
    <row r="8264" spans="1:15" x14ac:dyDescent="0.2">
      <c r="A8264" s="9">
        <v>44985</v>
      </c>
      <c r="B8264" s="7">
        <v>22117268</v>
      </c>
      <c r="C8264" s="8" t="s">
        <v>242</v>
      </c>
      <c r="D8264" s="6">
        <v>85314</v>
      </c>
      <c r="E8264" s="6">
        <v>72300</v>
      </c>
      <c r="F8264" s="6">
        <f>E8264*0.05</f>
        <v>3615</v>
      </c>
      <c r="G8264" s="6"/>
      <c r="H8264" s="5">
        <f>D8264-F8264</f>
        <v>81699</v>
      </c>
      <c r="I8264" s="4">
        <f>+I8263+G8264-H8264</f>
        <v>4358676.944499989</v>
      </c>
      <c r="J8264" s="8" t="s">
        <v>3602</v>
      </c>
      <c r="K8264" s="2"/>
      <c r="L8264" s="2"/>
      <c r="M8264" s="10" t="s">
        <v>3601</v>
      </c>
      <c r="N8264" s="10"/>
      <c r="O8264" s="10"/>
    </row>
    <row r="8265" spans="1:15" x14ac:dyDescent="0.2">
      <c r="A8265" s="9">
        <v>44985</v>
      </c>
      <c r="B8265" s="7">
        <v>22118339</v>
      </c>
      <c r="C8265" s="8" t="s">
        <v>49</v>
      </c>
      <c r="D8265" s="6">
        <v>13000</v>
      </c>
      <c r="E8265" s="6">
        <v>13000</v>
      </c>
      <c r="F8265" s="6">
        <f>E8265*0.05</f>
        <v>650</v>
      </c>
      <c r="G8265" s="6"/>
      <c r="H8265" s="5">
        <f>D8265-F8265</f>
        <v>12350</v>
      </c>
      <c r="I8265" s="4">
        <f>+I8264+G8265-H8265</f>
        <v>4346326.944499989</v>
      </c>
      <c r="J8265" s="8" t="s">
        <v>1728</v>
      </c>
      <c r="K8265" s="2"/>
      <c r="L8265" s="2"/>
      <c r="M8265" s="10" t="s">
        <v>3600</v>
      </c>
      <c r="N8265" s="10"/>
      <c r="O8265" s="10"/>
    </row>
    <row r="8266" spans="1:15" x14ac:dyDescent="0.2">
      <c r="A8266" s="9">
        <v>44985</v>
      </c>
      <c r="B8266" s="7">
        <v>22118849</v>
      </c>
      <c r="C8266" s="8" t="s">
        <v>216</v>
      </c>
      <c r="D8266" s="6">
        <v>107880</v>
      </c>
      <c r="E8266" s="6">
        <v>107880</v>
      </c>
      <c r="F8266" s="6">
        <f>E8266*0.05</f>
        <v>5394</v>
      </c>
      <c r="G8266" s="6"/>
      <c r="H8266" s="5">
        <f>D8266-F8266</f>
        <v>102486</v>
      </c>
      <c r="I8266" s="4">
        <f>+I8265+G8266-H8266</f>
        <v>4243840.944499989</v>
      </c>
      <c r="J8266" s="8" t="s">
        <v>3532</v>
      </c>
      <c r="K8266" s="2"/>
      <c r="L8266" s="2"/>
      <c r="M8266" s="10" t="s">
        <v>3599</v>
      </c>
      <c r="N8266" s="10"/>
      <c r="O8266" s="10"/>
    </row>
    <row r="8267" spans="1:15" x14ac:dyDescent="0.2">
      <c r="A8267" s="9">
        <v>44985</v>
      </c>
      <c r="B8267" s="7"/>
      <c r="C8267" s="8" t="s">
        <v>20</v>
      </c>
      <c r="D8267" s="6">
        <v>4589.9799999999996</v>
      </c>
      <c r="E8267" s="6"/>
      <c r="F8267" s="6">
        <f>E8267*0.05</f>
        <v>0</v>
      </c>
      <c r="G8267" s="6"/>
      <c r="H8267" s="5">
        <f>D8267-F8267</f>
        <v>4589.9799999999996</v>
      </c>
      <c r="I8267" s="4">
        <f>+I8266+G8267-H8267</f>
        <v>4239250.9644999886</v>
      </c>
      <c r="J8267" s="8" t="s">
        <v>19</v>
      </c>
      <c r="K8267" s="2"/>
      <c r="L8267" s="2"/>
      <c r="M8267" s="10"/>
      <c r="N8267" s="10"/>
      <c r="O8267" s="10"/>
    </row>
    <row r="8268" spans="1:15" x14ac:dyDescent="0.2">
      <c r="A8268" s="9"/>
      <c r="B8268" s="7"/>
      <c r="C8268" s="38" t="s">
        <v>3598</v>
      </c>
      <c r="D8268" s="6"/>
      <c r="E8268" s="6"/>
      <c r="F8268" s="6">
        <f>E8268*0.05</f>
        <v>0</v>
      </c>
      <c r="G8268" s="6"/>
      <c r="H8268" s="5">
        <f>D8268-F8268</f>
        <v>0</v>
      </c>
      <c r="I8268" s="13">
        <f>+I8267+G8268-H8268</f>
        <v>4239250.9644999886</v>
      </c>
      <c r="J8268" s="8"/>
      <c r="K8268" s="2"/>
      <c r="L8268" s="2"/>
      <c r="M8268" s="10"/>
      <c r="N8268" s="10"/>
      <c r="O8268" s="10"/>
    </row>
    <row r="8269" spans="1:15" x14ac:dyDescent="0.2">
      <c r="A8269" s="9">
        <v>44986</v>
      </c>
      <c r="B8269" s="7">
        <v>3580050193</v>
      </c>
      <c r="C8269" s="8" t="s">
        <v>3523</v>
      </c>
      <c r="D8269" s="6"/>
      <c r="E8269" s="6"/>
      <c r="F8269" s="6">
        <f>E8269*0.05</f>
        <v>0</v>
      </c>
      <c r="G8269" s="6">
        <v>4900</v>
      </c>
      <c r="H8269" s="5">
        <f>D8269-F8269</f>
        <v>0</v>
      </c>
      <c r="I8269" s="4">
        <f>+I8268+G8269-H8269</f>
        <v>4244150.9644999886</v>
      </c>
      <c r="J8269" s="8" t="s">
        <v>3597</v>
      </c>
      <c r="K8269" s="2"/>
      <c r="L8269" s="2"/>
      <c r="M8269" s="10"/>
      <c r="N8269" s="10"/>
      <c r="O8269" s="10"/>
    </row>
    <row r="8270" spans="1:15" x14ac:dyDescent="0.2">
      <c r="A8270" s="9">
        <v>44986</v>
      </c>
      <c r="B8270" s="7">
        <v>3580050196</v>
      </c>
      <c r="C8270" s="8" t="s">
        <v>3523</v>
      </c>
      <c r="D8270" s="6"/>
      <c r="E8270" s="6"/>
      <c r="F8270" s="6">
        <f>E8270*0.05</f>
        <v>0</v>
      </c>
      <c r="G8270" s="6">
        <v>5550</v>
      </c>
      <c r="H8270" s="5">
        <f>D8270-F8270</f>
        <v>0</v>
      </c>
      <c r="I8270" s="4">
        <f>+I8269+G8270-H8270</f>
        <v>4249700.9644999886</v>
      </c>
      <c r="J8270" s="8" t="s">
        <v>3596</v>
      </c>
      <c r="K8270" s="2"/>
      <c r="L8270" s="2"/>
      <c r="M8270" s="10"/>
      <c r="N8270" s="10"/>
      <c r="O8270" s="10"/>
    </row>
    <row r="8271" spans="1:15" x14ac:dyDescent="0.2">
      <c r="A8271" s="9">
        <v>44986</v>
      </c>
      <c r="B8271" s="7">
        <v>22172247</v>
      </c>
      <c r="C8271" s="8" t="s">
        <v>1968</v>
      </c>
      <c r="D8271" s="6">
        <v>2679.92</v>
      </c>
      <c r="E8271" s="6">
        <v>2271.12</v>
      </c>
      <c r="F8271" s="6">
        <f>E8271*0.05</f>
        <v>113.556</v>
      </c>
      <c r="G8271" s="6"/>
      <c r="H8271" s="5">
        <f>D8271-F8271</f>
        <v>2566.364</v>
      </c>
      <c r="I8271" s="4">
        <f>+I8270+G8271-H8271</f>
        <v>4247134.6004999885</v>
      </c>
      <c r="J8271" s="8" t="s">
        <v>3595</v>
      </c>
      <c r="K8271" s="2"/>
      <c r="L8271" s="2"/>
      <c r="M8271" s="23" t="s">
        <v>3594</v>
      </c>
      <c r="N8271" s="22"/>
      <c r="O8271" s="21"/>
    </row>
    <row r="8272" spans="1:15" x14ac:dyDescent="0.2">
      <c r="A8272" s="9">
        <v>44986</v>
      </c>
      <c r="B8272" s="7">
        <v>22172674</v>
      </c>
      <c r="C8272" s="8" t="s">
        <v>1000</v>
      </c>
      <c r="D8272" s="6">
        <v>18550</v>
      </c>
      <c r="E8272" s="6">
        <v>18550</v>
      </c>
      <c r="F8272" s="6">
        <f>E8272*0.05</f>
        <v>927.5</v>
      </c>
      <c r="G8272" s="6"/>
      <c r="H8272" s="5">
        <f>D8272-F8272</f>
        <v>17622.5</v>
      </c>
      <c r="I8272" s="4">
        <f>+I8271+G8272-H8272</f>
        <v>4229512.1004999885</v>
      </c>
      <c r="J8272" s="8" t="s">
        <v>22</v>
      </c>
      <c r="K8272" s="2"/>
      <c r="L8272" s="2"/>
      <c r="M8272" s="23" t="s">
        <v>3593</v>
      </c>
      <c r="N8272" s="22"/>
      <c r="O8272" s="21"/>
    </row>
    <row r="8273" spans="1:15" x14ac:dyDescent="0.2">
      <c r="A8273" s="9">
        <v>44987</v>
      </c>
      <c r="B8273" s="7">
        <v>2000080407</v>
      </c>
      <c r="C8273" s="8" t="s">
        <v>3523</v>
      </c>
      <c r="D8273" s="6"/>
      <c r="E8273" s="6"/>
      <c r="F8273" s="6">
        <f>E8273*0.05</f>
        <v>0</v>
      </c>
      <c r="G8273" s="6">
        <v>4800</v>
      </c>
      <c r="H8273" s="5">
        <f>D8273-F8273</f>
        <v>0</v>
      </c>
      <c r="I8273" s="4">
        <f>+I8272+G8273-H8273</f>
        <v>4234312.1004999885</v>
      </c>
      <c r="J8273" s="8" t="s">
        <v>3592</v>
      </c>
      <c r="K8273" s="2"/>
      <c r="L8273" s="2"/>
      <c r="M8273" s="23"/>
      <c r="N8273" s="22"/>
      <c r="O8273" s="21"/>
    </row>
    <row r="8274" spans="1:15" x14ac:dyDescent="0.2">
      <c r="A8274" s="9">
        <v>44988</v>
      </c>
      <c r="B8274" s="7">
        <v>3580020412</v>
      </c>
      <c r="C8274" s="8" t="s">
        <v>3523</v>
      </c>
      <c r="D8274" s="6"/>
      <c r="E8274" s="6"/>
      <c r="F8274" s="6">
        <f>E8274*0.05</f>
        <v>0</v>
      </c>
      <c r="G8274" s="6">
        <v>13350</v>
      </c>
      <c r="H8274" s="5">
        <f>D8274-F8274</f>
        <v>0</v>
      </c>
      <c r="I8274" s="4">
        <f>+I8273+G8274-H8274</f>
        <v>4247662.1004999885</v>
      </c>
      <c r="J8274" s="8" t="s">
        <v>3591</v>
      </c>
      <c r="K8274" s="2"/>
      <c r="L8274" s="2"/>
      <c r="M8274" s="23"/>
      <c r="N8274" s="22"/>
      <c r="O8274" s="21"/>
    </row>
    <row r="8275" spans="1:15" x14ac:dyDescent="0.2">
      <c r="A8275" s="9">
        <v>44991</v>
      </c>
      <c r="B8275" s="7">
        <v>22272336</v>
      </c>
      <c r="C8275" s="8" t="s">
        <v>3590</v>
      </c>
      <c r="D8275" s="6">
        <v>135054.54999999999</v>
      </c>
      <c r="E8275" s="6"/>
      <c r="F8275" s="6">
        <f>E8275*0.05</f>
        <v>0</v>
      </c>
      <c r="G8275" s="6"/>
      <c r="H8275" s="5">
        <f>D8275-F8275</f>
        <v>135054.54999999999</v>
      </c>
      <c r="I8275" s="4">
        <f>+I8274+G8275-H8275</f>
        <v>4112607.5504999887</v>
      </c>
      <c r="J8275" s="8" t="s">
        <v>3589</v>
      </c>
      <c r="K8275" s="2"/>
      <c r="L8275" s="2"/>
      <c r="M8275" s="10"/>
      <c r="N8275" s="10"/>
      <c r="O8275" s="10"/>
    </row>
    <row r="8276" spans="1:15" x14ac:dyDescent="0.2">
      <c r="A8276" s="9">
        <v>44994</v>
      </c>
      <c r="B8276" s="7">
        <v>3580080197</v>
      </c>
      <c r="C8276" s="8" t="s">
        <v>3523</v>
      </c>
      <c r="D8276" s="6"/>
      <c r="E8276" s="6"/>
      <c r="F8276" s="6">
        <f>E8276*0.05</f>
        <v>0</v>
      </c>
      <c r="G8276" s="6">
        <v>22200</v>
      </c>
      <c r="H8276" s="5">
        <f>D8276-F8276</f>
        <v>0</v>
      </c>
      <c r="I8276" s="4">
        <f>+I8275+G8276-H8276</f>
        <v>4134807.5504999887</v>
      </c>
      <c r="J8276" s="8" t="s">
        <v>3588</v>
      </c>
      <c r="K8276" s="2"/>
      <c r="L8276" s="2"/>
      <c r="M8276" s="10"/>
      <c r="N8276" s="10"/>
      <c r="O8276" s="10"/>
    </row>
    <row r="8277" spans="1:15" x14ac:dyDescent="0.2">
      <c r="A8277" s="9">
        <v>44995</v>
      </c>
      <c r="B8277" s="7">
        <v>3580020240</v>
      </c>
      <c r="C8277" s="8" t="s">
        <v>3523</v>
      </c>
      <c r="D8277" s="6"/>
      <c r="E8277" s="6"/>
      <c r="F8277" s="6">
        <f>E8277*0.05</f>
        <v>0</v>
      </c>
      <c r="G8277" s="6">
        <v>3100</v>
      </c>
      <c r="H8277" s="5">
        <f>D8277-F8277</f>
        <v>0</v>
      </c>
      <c r="I8277" s="4">
        <f>+I8276+G8277-H8277</f>
        <v>4137907.5504999887</v>
      </c>
      <c r="J8277" s="8" t="s">
        <v>3587</v>
      </c>
      <c r="K8277" s="2"/>
      <c r="L8277" s="2"/>
      <c r="M8277" s="10"/>
      <c r="N8277" s="10"/>
      <c r="O8277" s="10"/>
    </row>
    <row r="8278" spans="1:15" x14ac:dyDescent="0.2">
      <c r="A8278" s="9">
        <v>44995</v>
      </c>
      <c r="B8278" s="7">
        <v>22383793</v>
      </c>
      <c r="C8278" s="8" t="s">
        <v>2179</v>
      </c>
      <c r="D8278" s="6">
        <v>20650</v>
      </c>
      <c r="E8278" s="6">
        <v>17500</v>
      </c>
      <c r="F8278" s="6">
        <f>E8278*0.05</f>
        <v>875</v>
      </c>
      <c r="G8278" s="6"/>
      <c r="H8278" s="5">
        <f>D8278-F8278</f>
        <v>19775</v>
      </c>
      <c r="I8278" s="4">
        <f>+I8277+G8278-H8278</f>
        <v>4118132.5504999887</v>
      </c>
      <c r="J8278" s="8" t="s">
        <v>3586</v>
      </c>
      <c r="K8278" s="2"/>
      <c r="L8278" s="2"/>
      <c r="M8278" s="10" t="s">
        <v>3585</v>
      </c>
      <c r="N8278" s="10"/>
      <c r="O8278" s="10"/>
    </row>
    <row r="8279" spans="1:15" x14ac:dyDescent="0.2">
      <c r="A8279" s="9">
        <v>44995</v>
      </c>
      <c r="B8279" s="7">
        <v>4524000040</v>
      </c>
      <c r="C8279" s="8" t="s">
        <v>3583</v>
      </c>
      <c r="D8279" s="6"/>
      <c r="E8279" s="6"/>
      <c r="F8279" s="6">
        <f>E8279*0.05</f>
        <v>0</v>
      </c>
      <c r="G8279" s="6">
        <v>397053.24</v>
      </c>
      <c r="H8279" s="5">
        <f>D8279-F8279</f>
        <v>0</v>
      </c>
      <c r="I8279" s="4">
        <f>+I8278+G8279-H8279</f>
        <v>4515185.7904999889</v>
      </c>
      <c r="J8279" s="8" t="s">
        <v>3584</v>
      </c>
      <c r="K8279" s="2"/>
      <c r="L8279" s="2"/>
      <c r="M8279" s="10"/>
      <c r="N8279" s="10"/>
      <c r="O8279" s="10"/>
    </row>
    <row r="8280" spans="1:15" x14ac:dyDescent="0.2">
      <c r="A8280" s="9">
        <v>44995</v>
      </c>
      <c r="B8280" s="7">
        <v>4524000030</v>
      </c>
      <c r="C8280" s="8" t="s">
        <v>3583</v>
      </c>
      <c r="D8280" s="6"/>
      <c r="E8280" s="6"/>
      <c r="F8280" s="6">
        <f>E8280*0.05</f>
        <v>0</v>
      </c>
      <c r="G8280" s="6">
        <v>445375.81</v>
      </c>
      <c r="H8280" s="5">
        <f>D8280-F8280</f>
        <v>0</v>
      </c>
      <c r="I8280" s="4">
        <f>+I8279+G8280-H8280</f>
        <v>4960561.6004999885</v>
      </c>
      <c r="J8280" s="8" t="s">
        <v>3582</v>
      </c>
      <c r="K8280" s="2"/>
      <c r="L8280" s="2"/>
      <c r="M8280" s="10"/>
      <c r="N8280" s="10"/>
      <c r="O8280" s="10"/>
    </row>
    <row r="8281" spans="1:15" x14ac:dyDescent="0.2">
      <c r="A8281" s="9">
        <v>44995</v>
      </c>
      <c r="B8281" s="7">
        <v>4524000012</v>
      </c>
      <c r="C8281" s="8" t="s">
        <v>3253</v>
      </c>
      <c r="D8281" s="6">
        <v>40250</v>
      </c>
      <c r="E8281" s="6"/>
      <c r="F8281" s="6">
        <f>E8281*0.05</f>
        <v>0</v>
      </c>
      <c r="G8281" s="6"/>
      <c r="H8281" s="5">
        <f>D8281-F8281</f>
        <v>40250</v>
      </c>
      <c r="I8281" s="4">
        <f>+I8280+G8281-H8281</f>
        <v>4920311.6004999885</v>
      </c>
      <c r="J8281" s="8" t="s">
        <v>3581</v>
      </c>
      <c r="K8281" s="2"/>
      <c r="L8281" s="2"/>
      <c r="M8281" s="10"/>
      <c r="N8281" s="10"/>
      <c r="O8281" s="10"/>
    </row>
    <row r="8282" spans="1:15" x14ac:dyDescent="0.2">
      <c r="A8282" s="9">
        <v>44998</v>
      </c>
      <c r="B8282" s="7">
        <v>22421846</v>
      </c>
      <c r="C8282" s="8" t="s">
        <v>3580</v>
      </c>
      <c r="D8282" s="6">
        <v>114460</v>
      </c>
      <c r="E8282" s="6">
        <v>97000</v>
      </c>
      <c r="F8282" s="6">
        <f>E8282*0.05</f>
        <v>4850</v>
      </c>
      <c r="G8282" s="6"/>
      <c r="H8282" s="5">
        <f>D8282-F8282</f>
        <v>109610</v>
      </c>
      <c r="I8282" s="4">
        <f>+I8281+G8282-H8282</f>
        <v>4810701.6004999885</v>
      </c>
      <c r="J8282" s="8" t="s">
        <v>2450</v>
      </c>
      <c r="K8282" s="2"/>
      <c r="L8282" s="2"/>
      <c r="M8282" s="23" t="s">
        <v>3579</v>
      </c>
      <c r="N8282" s="22"/>
      <c r="O8282" s="21"/>
    </row>
    <row r="8283" spans="1:15" x14ac:dyDescent="0.2">
      <c r="A8283" s="9">
        <v>44999</v>
      </c>
      <c r="B8283" s="7">
        <v>22436780</v>
      </c>
      <c r="C8283" s="8" t="s">
        <v>316</v>
      </c>
      <c r="D8283" s="6">
        <v>111628</v>
      </c>
      <c r="E8283" s="6">
        <v>94600</v>
      </c>
      <c r="F8283" s="6">
        <f>E8283*0.05</f>
        <v>4730</v>
      </c>
      <c r="G8283" s="6"/>
      <c r="H8283" s="5">
        <f>D8283-F8283</f>
        <v>106898</v>
      </c>
      <c r="I8283" s="4">
        <f>+I8282+G8283-H8283</f>
        <v>4703803.6004999885</v>
      </c>
      <c r="J8283" s="8" t="s">
        <v>3578</v>
      </c>
      <c r="K8283" s="2"/>
      <c r="L8283" s="2"/>
      <c r="M8283" s="23" t="s">
        <v>3577</v>
      </c>
      <c r="N8283" s="22"/>
      <c r="O8283" s="21"/>
    </row>
    <row r="8284" spans="1:15" x14ac:dyDescent="0.2">
      <c r="A8284" s="9">
        <v>44999</v>
      </c>
      <c r="B8284" s="7">
        <v>22449495</v>
      </c>
      <c r="C8284" s="8" t="s">
        <v>3576</v>
      </c>
      <c r="D8284" s="6">
        <v>28320</v>
      </c>
      <c r="E8284" s="6">
        <v>24000</v>
      </c>
      <c r="F8284" s="6">
        <f>E8284*0.05</f>
        <v>1200</v>
      </c>
      <c r="G8284" s="6"/>
      <c r="H8284" s="5">
        <f>D8284-F8284</f>
        <v>27120</v>
      </c>
      <c r="I8284" s="4">
        <f>+I8283+G8284-H8284</f>
        <v>4676683.6004999885</v>
      </c>
      <c r="J8284" s="8" t="s">
        <v>3575</v>
      </c>
      <c r="K8284" s="2"/>
      <c r="L8284" s="2"/>
      <c r="M8284" s="23" t="s">
        <v>3574</v>
      </c>
      <c r="N8284" s="22"/>
      <c r="O8284" s="21"/>
    </row>
    <row r="8285" spans="1:15" x14ac:dyDescent="0.2">
      <c r="A8285" s="9">
        <v>45000</v>
      </c>
      <c r="B8285" s="7">
        <v>22477373</v>
      </c>
      <c r="C8285" s="8" t="s">
        <v>1880</v>
      </c>
      <c r="D8285" s="6">
        <v>43759.71</v>
      </c>
      <c r="E8285" s="6">
        <v>37084.5</v>
      </c>
      <c r="F8285" s="6">
        <v>1854.23</v>
      </c>
      <c r="G8285" s="6"/>
      <c r="H8285" s="5">
        <f>D8285-F8285</f>
        <v>41905.479999999996</v>
      </c>
      <c r="I8285" s="4">
        <f>+I8284+G8285-H8285</f>
        <v>4634778.1204999881</v>
      </c>
      <c r="J8285" s="8" t="s">
        <v>3573</v>
      </c>
      <c r="K8285" s="2"/>
      <c r="L8285" s="2"/>
      <c r="M8285" s="23" t="s">
        <v>3572</v>
      </c>
      <c r="N8285" s="22"/>
      <c r="O8285" s="21"/>
    </row>
    <row r="8286" spans="1:15" x14ac:dyDescent="0.2">
      <c r="A8286" s="9">
        <v>45001</v>
      </c>
      <c r="B8286" s="7">
        <v>22493383</v>
      </c>
      <c r="C8286" s="8" t="s">
        <v>3431</v>
      </c>
      <c r="D8286" s="6">
        <v>201210.53</v>
      </c>
      <c r="E8286" s="6">
        <v>170517.4</v>
      </c>
      <c r="F8286" s="6">
        <f>E8286*0.05</f>
        <v>8525.8700000000008</v>
      </c>
      <c r="G8286" s="6"/>
      <c r="H8286" s="5">
        <f>D8286-F8286</f>
        <v>192684.66</v>
      </c>
      <c r="I8286" s="4">
        <f>+I8285+G8286-H8286</f>
        <v>4442093.4604999879</v>
      </c>
      <c r="J8286" s="8" t="s">
        <v>3082</v>
      </c>
      <c r="K8286" s="2"/>
      <c r="L8286" s="2"/>
      <c r="M8286" s="23" t="s">
        <v>3571</v>
      </c>
      <c r="N8286" s="22"/>
      <c r="O8286" s="21"/>
    </row>
    <row r="8287" spans="1:15" x14ac:dyDescent="0.2">
      <c r="A8287" s="9">
        <v>45002</v>
      </c>
      <c r="B8287" s="7">
        <v>22525337</v>
      </c>
      <c r="C8287" s="8" t="s">
        <v>2946</v>
      </c>
      <c r="D8287" s="6">
        <v>4440</v>
      </c>
      <c r="E8287" s="6">
        <v>4440</v>
      </c>
      <c r="F8287" s="6">
        <f>E8287*0.05</f>
        <v>222</v>
      </c>
      <c r="G8287" s="6"/>
      <c r="H8287" s="5">
        <f>D8287-F8287</f>
        <v>4218</v>
      </c>
      <c r="I8287" s="4">
        <f>+I8286+G8287-H8287</f>
        <v>4437875.4604999879</v>
      </c>
      <c r="J8287" s="8" t="s">
        <v>3570</v>
      </c>
      <c r="K8287" s="2"/>
      <c r="L8287" s="2"/>
      <c r="M8287" s="23" t="s">
        <v>3569</v>
      </c>
      <c r="N8287" s="22"/>
      <c r="O8287" s="21"/>
    </row>
    <row r="8288" spans="1:15" x14ac:dyDescent="0.2">
      <c r="A8288" s="9">
        <v>45002</v>
      </c>
      <c r="B8288" s="7">
        <v>22534008</v>
      </c>
      <c r="C8288" s="8" t="s">
        <v>682</v>
      </c>
      <c r="D8288" s="6">
        <v>11766.92</v>
      </c>
      <c r="E8288" s="6">
        <v>9971.9699999999993</v>
      </c>
      <c r="F8288" s="6">
        <f>E8288*0.05</f>
        <v>498.5985</v>
      </c>
      <c r="G8288" s="6"/>
      <c r="H8288" s="5">
        <f>D8288-F8288</f>
        <v>11268.3215</v>
      </c>
      <c r="I8288" s="4">
        <f>+I8287+G8288-H8288</f>
        <v>4426607.1389999883</v>
      </c>
      <c r="J8288" s="8" t="s">
        <v>3222</v>
      </c>
      <c r="K8288" s="2"/>
      <c r="L8288" s="2"/>
      <c r="M8288" s="10" t="s">
        <v>3568</v>
      </c>
      <c r="N8288" s="10"/>
      <c r="O8288" s="10"/>
    </row>
    <row r="8289" spans="1:15" x14ac:dyDescent="0.2">
      <c r="A8289" s="9">
        <v>45005</v>
      </c>
      <c r="B8289" s="7">
        <v>3580060707</v>
      </c>
      <c r="C8289" s="8" t="s">
        <v>3523</v>
      </c>
      <c r="D8289" s="6"/>
      <c r="E8289" s="6"/>
      <c r="F8289" s="6">
        <f>E8289*0.05</f>
        <v>0</v>
      </c>
      <c r="G8289" s="6">
        <v>18750</v>
      </c>
      <c r="H8289" s="5">
        <f>D8289-F8289</f>
        <v>0</v>
      </c>
      <c r="I8289" s="4">
        <f>+I8288+G8289-H8289</f>
        <v>4445357.1389999883</v>
      </c>
      <c r="J8289" s="8" t="s">
        <v>3567</v>
      </c>
      <c r="K8289" s="2"/>
      <c r="L8289" s="2"/>
      <c r="M8289" s="10"/>
      <c r="N8289" s="10"/>
      <c r="O8289" s="10"/>
    </row>
    <row r="8290" spans="1:15" x14ac:dyDescent="0.2">
      <c r="A8290" s="9">
        <v>45006</v>
      </c>
      <c r="B8290" s="7">
        <v>3580030375</v>
      </c>
      <c r="C8290" s="8" t="s">
        <v>3523</v>
      </c>
      <c r="D8290" s="6"/>
      <c r="E8290" s="6"/>
      <c r="F8290" s="6">
        <f>E8290*0.05</f>
        <v>0</v>
      </c>
      <c r="G8290" s="6">
        <v>2600</v>
      </c>
      <c r="H8290" s="5">
        <f>D8290-F8290</f>
        <v>0</v>
      </c>
      <c r="I8290" s="4">
        <f>+I8289+G8290-H8290</f>
        <v>4447957.1389999883</v>
      </c>
      <c r="J8290" s="8" t="s">
        <v>3566</v>
      </c>
      <c r="K8290" s="2"/>
      <c r="L8290" s="2"/>
      <c r="M8290" s="10"/>
      <c r="N8290" s="10"/>
      <c r="O8290" s="10"/>
    </row>
    <row r="8291" spans="1:15" x14ac:dyDescent="0.2">
      <c r="A8291" s="9">
        <v>45007</v>
      </c>
      <c r="B8291" s="7">
        <v>22620571</v>
      </c>
      <c r="C8291" s="8" t="s">
        <v>3565</v>
      </c>
      <c r="D8291" s="6">
        <v>111682</v>
      </c>
      <c r="E8291" s="6">
        <v>106300</v>
      </c>
      <c r="F8291" s="6">
        <f>E8291*0.05</f>
        <v>5315</v>
      </c>
      <c r="G8291" s="6"/>
      <c r="H8291" s="5">
        <f>D8291-F8291</f>
        <v>106367</v>
      </c>
      <c r="I8291" s="4">
        <f>+I8290+G8291-H8291</f>
        <v>4341590.1389999883</v>
      </c>
      <c r="J8291" s="8" t="s">
        <v>3470</v>
      </c>
      <c r="K8291" s="2"/>
      <c r="L8291" s="2"/>
      <c r="M8291" s="10" t="s">
        <v>3564</v>
      </c>
      <c r="N8291" s="10"/>
      <c r="O8291" s="10"/>
    </row>
    <row r="8292" spans="1:15" x14ac:dyDescent="0.2">
      <c r="A8292" s="9">
        <v>45007</v>
      </c>
      <c r="B8292" s="7">
        <v>22620599</v>
      </c>
      <c r="C8292" s="8" t="s">
        <v>3563</v>
      </c>
      <c r="D8292" s="6">
        <v>5664</v>
      </c>
      <c r="E8292" s="6">
        <v>4800</v>
      </c>
      <c r="F8292" s="6">
        <f>E8292*0.05</f>
        <v>240</v>
      </c>
      <c r="G8292" s="6"/>
      <c r="H8292" s="5">
        <f>D8292-F8292</f>
        <v>5424</v>
      </c>
      <c r="I8292" s="4">
        <f>+I8291+G8292-H8292</f>
        <v>4336166.1389999883</v>
      </c>
      <c r="J8292" s="8" t="s">
        <v>2327</v>
      </c>
      <c r="K8292" s="2"/>
      <c r="L8292" s="2"/>
      <c r="M8292" s="10" t="s">
        <v>3562</v>
      </c>
      <c r="N8292" s="10"/>
      <c r="O8292" s="10"/>
    </row>
    <row r="8293" spans="1:15" x14ac:dyDescent="0.2">
      <c r="A8293" s="9">
        <v>45008</v>
      </c>
      <c r="B8293" s="7">
        <v>3580040279</v>
      </c>
      <c r="C8293" s="8" t="s">
        <v>3523</v>
      </c>
      <c r="D8293" s="6"/>
      <c r="E8293" s="6"/>
      <c r="F8293" s="6">
        <f>E8293*0.05</f>
        <v>0</v>
      </c>
      <c r="G8293" s="6">
        <v>6400</v>
      </c>
      <c r="H8293" s="5">
        <f>D8293-F8293</f>
        <v>0</v>
      </c>
      <c r="I8293" s="4">
        <f>+I8292+G8293-H8293</f>
        <v>4342566.1389999883</v>
      </c>
      <c r="J8293" s="8" t="s">
        <v>3561</v>
      </c>
      <c r="K8293" s="2"/>
      <c r="L8293" s="2"/>
      <c r="M8293" s="10"/>
      <c r="N8293" s="10"/>
      <c r="O8293" s="10"/>
    </row>
    <row r="8294" spans="1:15" x14ac:dyDescent="0.2">
      <c r="A8294" s="9">
        <v>45009</v>
      </c>
      <c r="B8294" s="7">
        <v>4524000137</v>
      </c>
      <c r="C8294" s="8" t="s">
        <v>2118</v>
      </c>
      <c r="D8294" s="6"/>
      <c r="E8294" s="6"/>
      <c r="F8294" s="6">
        <f>E8294*0.05</f>
        <v>0</v>
      </c>
      <c r="G8294" s="6">
        <v>30000</v>
      </c>
      <c r="H8294" s="5">
        <f>D8294-F8294</f>
        <v>0</v>
      </c>
      <c r="I8294" s="4">
        <f>+I8293+G8294-H8294</f>
        <v>4372566.1389999883</v>
      </c>
      <c r="J8294" s="8" t="s">
        <v>2779</v>
      </c>
      <c r="K8294" s="2"/>
      <c r="L8294" s="2"/>
      <c r="M8294" s="10"/>
      <c r="N8294" s="10"/>
      <c r="O8294" s="10"/>
    </row>
    <row r="8295" spans="1:15" x14ac:dyDescent="0.2">
      <c r="A8295" s="9">
        <v>45009</v>
      </c>
      <c r="B8295" s="7">
        <v>4524000180</v>
      </c>
      <c r="C8295" s="8" t="s">
        <v>170</v>
      </c>
      <c r="D8295" s="6"/>
      <c r="E8295" s="6"/>
      <c r="F8295" s="6">
        <f>E8295*0.05</f>
        <v>0</v>
      </c>
      <c r="G8295" s="6">
        <v>1395824.57</v>
      </c>
      <c r="H8295" s="5">
        <f>D8295-F8295</f>
        <v>0</v>
      </c>
      <c r="I8295" s="4">
        <f>+I8294+G8295-H8295</f>
        <v>5768390.7089999886</v>
      </c>
      <c r="J8295" s="8" t="s">
        <v>1398</v>
      </c>
      <c r="K8295" s="2"/>
      <c r="L8295" s="2"/>
      <c r="M8295" s="10"/>
      <c r="N8295" s="10"/>
      <c r="O8295" s="10"/>
    </row>
    <row r="8296" spans="1:15" x14ac:dyDescent="0.2">
      <c r="A8296" s="9">
        <v>45009</v>
      </c>
      <c r="B8296" s="7">
        <v>22672405</v>
      </c>
      <c r="C8296" s="8" t="s">
        <v>3560</v>
      </c>
      <c r="D8296" s="6">
        <v>34242.32</v>
      </c>
      <c r="E8296" s="6">
        <v>34242.32</v>
      </c>
      <c r="F8296" s="6">
        <f>E8296*0.05</f>
        <v>1712.116</v>
      </c>
      <c r="G8296" s="6"/>
      <c r="H8296" s="5">
        <f>D8296-F8296</f>
        <v>32530.203999999998</v>
      </c>
      <c r="I8296" s="4">
        <f>+I8295+G8296-H8296</f>
        <v>5735860.5049999887</v>
      </c>
      <c r="J8296" s="8" t="s">
        <v>3559</v>
      </c>
      <c r="K8296" s="2"/>
      <c r="L8296" s="2"/>
      <c r="M8296" s="47" t="s">
        <v>3558</v>
      </c>
      <c r="N8296" s="57"/>
      <c r="O8296" s="56"/>
    </row>
    <row r="8297" spans="1:15" x14ac:dyDescent="0.2">
      <c r="A8297" s="9">
        <v>45012</v>
      </c>
      <c r="B8297" s="7">
        <v>4524000009</v>
      </c>
      <c r="C8297" s="8" t="s">
        <v>2940</v>
      </c>
      <c r="D8297" s="6">
        <v>100000</v>
      </c>
      <c r="E8297" s="6">
        <v>0</v>
      </c>
      <c r="F8297" s="6">
        <f>E8297*0.05</f>
        <v>0</v>
      </c>
      <c r="G8297" s="6"/>
      <c r="H8297" s="5">
        <f>D8297-F8297</f>
        <v>100000</v>
      </c>
      <c r="I8297" s="4">
        <f>+I8296+G8297-H8297</f>
        <v>5635860.5049999887</v>
      </c>
      <c r="J8297" s="8" t="s">
        <v>3557</v>
      </c>
      <c r="K8297" s="2"/>
      <c r="L8297" s="2"/>
      <c r="M8297" s="52"/>
      <c r="N8297" s="55"/>
      <c r="O8297" s="54"/>
    </row>
    <row r="8298" spans="1:15" x14ac:dyDescent="0.2">
      <c r="A8298" s="9">
        <v>45012</v>
      </c>
      <c r="B8298" s="7">
        <v>22703273</v>
      </c>
      <c r="C8298" s="8" t="s">
        <v>821</v>
      </c>
      <c r="D8298" s="6">
        <v>394615.78</v>
      </c>
      <c r="E8298" s="6">
        <v>390525.64</v>
      </c>
      <c r="F8298" s="6">
        <v>19526.28</v>
      </c>
      <c r="G8298" s="6"/>
      <c r="H8298" s="5">
        <f>D8298-F8298</f>
        <v>375089.5</v>
      </c>
      <c r="I8298" s="4">
        <f>+I8297+G8298-H8298</f>
        <v>5260771.0049999887</v>
      </c>
      <c r="J8298" s="8" t="s">
        <v>3556</v>
      </c>
      <c r="K8298" s="2"/>
      <c r="L8298" s="2"/>
      <c r="M8298" s="10" t="s">
        <v>3555</v>
      </c>
      <c r="N8298" s="10"/>
      <c r="O8298" s="10"/>
    </row>
    <row r="8299" spans="1:15" x14ac:dyDescent="0.2">
      <c r="A8299" s="9">
        <v>45012</v>
      </c>
      <c r="B8299" s="7">
        <v>22703352</v>
      </c>
      <c r="C8299" s="8" t="s">
        <v>1443</v>
      </c>
      <c r="D8299" s="6">
        <v>73160</v>
      </c>
      <c r="E8299" s="6">
        <v>62000</v>
      </c>
      <c r="F8299" s="6">
        <f>E8299*0.05</f>
        <v>3100</v>
      </c>
      <c r="G8299" s="6"/>
      <c r="H8299" s="5">
        <f>D8299-F8299</f>
        <v>70060</v>
      </c>
      <c r="I8299" s="4">
        <f>+I8298+G8299-H8299</f>
        <v>5190711.0049999887</v>
      </c>
      <c r="J8299" s="8" t="s">
        <v>70</v>
      </c>
      <c r="K8299" s="2"/>
      <c r="L8299" s="2"/>
      <c r="M8299" s="10" t="s">
        <v>3554</v>
      </c>
      <c r="N8299" s="10"/>
      <c r="O8299" s="10"/>
    </row>
    <row r="8300" spans="1:15" x14ac:dyDescent="0.2">
      <c r="A8300" s="9">
        <v>45012</v>
      </c>
      <c r="B8300" s="7">
        <v>22703434</v>
      </c>
      <c r="C8300" s="8" t="s">
        <v>120</v>
      </c>
      <c r="D8300" s="6">
        <v>11835</v>
      </c>
      <c r="E8300" s="6">
        <v>10029.67</v>
      </c>
      <c r="F8300" s="6">
        <v>501.48</v>
      </c>
      <c r="G8300" s="6"/>
      <c r="H8300" s="5">
        <f>D8300-F8300</f>
        <v>11333.52</v>
      </c>
      <c r="I8300" s="4">
        <f>+I8299+G8300-H8300</f>
        <v>5179377.4849999892</v>
      </c>
      <c r="J8300" s="8" t="s">
        <v>3481</v>
      </c>
      <c r="K8300" s="2"/>
      <c r="L8300" s="2"/>
      <c r="M8300" s="10" t="s">
        <v>3553</v>
      </c>
      <c r="N8300" s="10"/>
      <c r="O8300" s="10"/>
    </row>
    <row r="8301" spans="1:15" x14ac:dyDescent="0.2">
      <c r="A8301" s="9">
        <v>45012</v>
      </c>
      <c r="B8301" s="7">
        <v>22703502</v>
      </c>
      <c r="C8301" s="8" t="s">
        <v>129</v>
      </c>
      <c r="D8301" s="6">
        <v>27671.599999999999</v>
      </c>
      <c r="E8301" s="6">
        <v>27671.599999999999</v>
      </c>
      <c r="F8301" s="6">
        <v>1383.58</v>
      </c>
      <c r="G8301" s="6"/>
      <c r="H8301" s="5">
        <f>D8301-F8301</f>
        <v>26288.019999999997</v>
      </c>
      <c r="I8301" s="4">
        <f>+I8300+G8301-H8301</f>
        <v>5153089.4649999896</v>
      </c>
      <c r="J8301" s="8" t="s">
        <v>3552</v>
      </c>
      <c r="K8301" s="2"/>
      <c r="L8301" s="2"/>
      <c r="M8301" s="10" t="s">
        <v>3551</v>
      </c>
      <c r="N8301" s="10"/>
      <c r="O8301" s="10"/>
    </row>
    <row r="8302" spans="1:15" x14ac:dyDescent="0.2">
      <c r="A8302" s="9">
        <v>45012</v>
      </c>
      <c r="B8302" s="7">
        <v>22703554</v>
      </c>
      <c r="C8302" s="8" t="s">
        <v>126</v>
      </c>
      <c r="D8302" s="6">
        <v>6600</v>
      </c>
      <c r="E8302" s="6">
        <v>6600</v>
      </c>
      <c r="F8302" s="6">
        <f>E8302*0.05</f>
        <v>330</v>
      </c>
      <c r="G8302" s="6"/>
      <c r="H8302" s="5">
        <f>D8302-F8302</f>
        <v>6270</v>
      </c>
      <c r="I8302" s="4">
        <f>+I8301+G8302-H8302</f>
        <v>5146819.4649999896</v>
      </c>
      <c r="J8302" s="8" t="s">
        <v>125</v>
      </c>
      <c r="K8302" s="2"/>
      <c r="L8302" s="2"/>
      <c r="M8302" s="10"/>
      <c r="N8302" s="10"/>
      <c r="O8302" s="10"/>
    </row>
    <row r="8303" spans="1:15" x14ac:dyDescent="0.2">
      <c r="A8303" s="9">
        <v>45012</v>
      </c>
      <c r="B8303" s="7">
        <v>22703603</v>
      </c>
      <c r="C8303" s="8" t="s">
        <v>267</v>
      </c>
      <c r="D8303" s="6">
        <v>1950</v>
      </c>
      <c r="E8303" s="6">
        <v>1652.55</v>
      </c>
      <c r="F8303" s="6">
        <v>82.63</v>
      </c>
      <c r="G8303" s="6"/>
      <c r="H8303" s="5">
        <f>D8303-F8303</f>
        <v>1867.37</v>
      </c>
      <c r="I8303" s="4">
        <f>+I8302+G8303-H8303</f>
        <v>5144952.0949999895</v>
      </c>
      <c r="J8303" s="8" t="s">
        <v>266</v>
      </c>
      <c r="K8303" s="2"/>
      <c r="L8303" s="2"/>
      <c r="M8303" s="10" t="s">
        <v>3550</v>
      </c>
      <c r="N8303" s="10"/>
      <c r="O8303" s="10"/>
    </row>
    <row r="8304" spans="1:15" x14ac:dyDescent="0.2">
      <c r="A8304" s="9">
        <v>45012</v>
      </c>
      <c r="B8304" s="7">
        <v>22703672</v>
      </c>
      <c r="C8304" s="8" t="s">
        <v>3301</v>
      </c>
      <c r="D8304" s="6">
        <v>120000</v>
      </c>
      <c r="E8304" s="6">
        <v>120000</v>
      </c>
      <c r="F8304" s="6">
        <f>E8304*0.05</f>
        <v>6000</v>
      </c>
      <c r="G8304" s="6"/>
      <c r="H8304" s="5">
        <f>D8304-F8304</f>
        <v>114000</v>
      </c>
      <c r="I8304" s="4">
        <f>+I8303+G8304-H8304</f>
        <v>5030952.0949999895</v>
      </c>
      <c r="J8304" s="8" t="s">
        <v>1728</v>
      </c>
      <c r="K8304" s="2"/>
      <c r="L8304" s="2"/>
      <c r="M8304" s="10" t="s">
        <v>3549</v>
      </c>
      <c r="N8304" s="10"/>
      <c r="O8304" s="10"/>
    </row>
    <row r="8305" spans="1:15" x14ac:dyDescent="0.2">
      <c r="A8305" s="9">
        <v>45012</v>
      </c>
      <c r="B8305" s="7">
        <v>22703865</v>
      </c>
      <c r="C8305" s="8" t="s">
        <v>1265</v>
      </c>
      <c r="D8305" s="6">
        <v>58000</v>
      </c>
      <c r="E8305" s="6">
        <v>58000</v>
      </c>
      <c r="F8305" s="6">
        <f>E8305*0.05</f>
        <v>2900</v>
      </c>
      <c r="G8305" s="6"/>
      <c r="H8305" s="5">
        <f>D8305-F8305</f>
        <v>55100</v>
      </c>
      <c r="I8305" s="4">
        <f>+I8304+G8305-H8305</f>
        <v>4975852.0949999895</v>
      </c>
      <c r="J8305" s="8" t="s">
        <v>3476</v>
      </c>
      <c r="K8305" s="2"/>
      <c r="L8305" s="2"/>
      <c r="M8305" s="10" t="s">
        <v>3548</v>
      </c>
      <c r="N8305" s="10"/>
      <c r="O8305" s="10"/>
    </row>
    <row r="8306" spans="1:15" x14ac:dyDescent="0.2">
      <c r="A8306" s="9">
        <v>45012</v>
      </c>
      <c r="B8306" s="7">
        <v>22704001</v>
      </c>
      <c r="C8306" s="8" t="s">
        <v>1734</v>
      </c>
      <c r="D8306" s="6">
        <v>9486.82</v>
      </c>
      <c r="E8306" s="6">
        <v>9379</v>
      </c>
      <c r="F8306" s="6">
        <v>468.95</v>
      </c>
      <c r="G8306" s="6"/>
      <c r="H8306" s="5">
        <f>D8306-F8306</f>
        <v>9017.869999999999</v>
      </c>
      <c r="I8306" s="4">
        <f>+I8305+G8306-H8306</f>
        <v>4966834.2249999894</v>
      </c>
      <c r="J8306" s="8" t="s">
        <v>2563</v>
      </c>
      <c r="K8306" s="2"/>
      <c r="L8306" s="2"/>
      <c r="M8306" s="10" t="s">
        <v>3547</v>
      </c>
      <c r="N8306" s="10"/>
      <c r="O8306" s="10"/>
    </row>
    <row r="8307" spans="1:15" x14ac:dyDescent="0.2">
      <c r="A8307" s="9">
        <v>45012</v>
      </c>
      <c r="B8307" s="7">
        <v>22704093</v>
      </c>
      <c r="C8307" s="8" t="s">
        <v>582</v>
      </c>
      <c r="D8307" s="6">
        <v>84150</v>
      </c>
      <c r="E8307" s="6">
        <v>71313.55</v>
      </c>
      <c r="F8307" s="6">
        <v>3565.68</v>
      </c>
      <c r="G8307" s="6"/>
      <c r="H8307" s="5">
        <f>D8307-F8307</f>
        <v>80584.320000000007</v>
      </c>
      <c r="I8307" s="4">
        <f>+I8306+G8307-H8307</f>
        <v>4886249.9049999891</v>
      </c>
      <c r="J8307" s="8" t="s">
        <v>932</v>
      </c>
      <c r="K8307" s="2"/>
      <c r="L8307" s="2"/>
      <c r="M8307" s="10" t="s">
        <v>3546</v>
      </c>
      <c r="N8307" s="10"/>
      <c r="O8307" s="10"/>
    </row>
    <row r="8308" spans="1:15" x14ac:dyDescent="0.2">
      <c r="A8308" s="9">
        <v>45012</v>
      </c>
      <c r="B8308" s="7">
        <v>22704214</v>
      </c>
      <c r="C8308" s="8" t="s">
        <v>930</v>
      </c>
      <c r="D8308" s="6">
        <v>6220</v>
      </c>
      <c r="E8308" s="6">
        <v>5500</v>
      </c>
      <c r="F8308" s="6">
        <f>E8308*0.05</f>
        <v>275</v>
      </c>
      <c r="G8308" s="6"/>
      <c r="H8308" s="5">
        <f>D8308-F8308</f>
        <v>5945</v>
      </c>
      <c r="I8308" s="4">
        <f>+I8307+G8308-H8308</f>
        <v>4880304.9049999891</v>
      </c>
      <c r="J8308" s="8" t="s">
        <v>3526</v>
      </c>
      <c r="K8308" s="2"/>
      <c r="L8308" s="2"/>
      <c r="M8308" s="10" t="s">
        <v>3545</v>
      </c>
      <c r="N8308" s="10"/>
      <c r="O8308" s="10"/>
    </row>
    <row r="8309" spans="1:15" x14ac:dyDescent="0.2">
      <c r="A8309" s="9">
        <v>45012</v>
      </c>
      <c r="B8309" s="7">
        <v>22704303</v>
      </c>
      <c r="C8309" s="8" t="s">
        <v>105</v>
      </c>
      <c r="D8309" s="6">
        <v>71761</v>
      </c>
      <c r="E8309" s="6">
        <v>71761</v>
      </c>
      <c r="F8309" s="6">
        <v>3588.2</v>
      </c>
      <c r="G8309" s="6"/>
      <c r="H8309" s="5">
        <v>68172.800000000003</v>
      </c>
      <c r="I8309" s="4">
        <f>+I8308+G8309-H8309</f>
        <v>4812132.1049999893</v>
      </c>
      <c r="J8309" s="8" t="s">
        <v>104</v>
      </c>
      <c r="K8309" s="2"/>
      <c r="L8309" s="2"/>
      <c r="M8309" s="10" t="s">
        <v>1904</v>
      </c>
      <c r="N8309" s="10"/>
      <c r="O8309" s="10"/>
    </row>
    <row r="8310" spans="1:15" x14ac:dyDescent="0.2">
      <c r="A8310" s="9">
        <v>45012</v>
      </c>
      <c r="B8310" s="7">
        <v>22704364</v>
      </c>
      <c r="C8310" s="8" t="s">
        <v>99</v>
      </c>
      <c r="D8310" s="6">
        <v>22935.9</v>
      </c>
      <c r="E8310" s="6">
        <v>0</v>
      </c>
      <c r="F8310" s="6">
        <f>E8310*0.05</f>
        <v>0</v>
      </c>
      <c r="G8310" s="6"/>
      <c r="H8310" s="5">
        <f>D8310-F8310</f>
        <v>22935.9</v>
      </c>
      <c r="I8310" s="4">
        <f>+I8309+G8310-H8310</f>
        <v>4789196.2049999889</v>
      </c>
      <c r="J8310" s="8" t="s">
        <v>3472</v>
      </c>
      <c r="K8310" s="2"/>
      <c r="L8310" s="2"/>
      <c r="M8310" s="23" t="s">
        <v>3544</v>
      </c>
      <c r="N8310" s="22"/>
      <c r="O8310" s="21"/>
    </row>
    <row r="8311" spans="1:15" x14ac:dyDescent="0.2">
      <c r="A8311" s="9">
        <v>45012</v>
      </c>
      <c r="B8311" s="7">
        <v>22705139</v>
      </c>
      <c r="C8311" s="8" t="s">
        <v>890</v>
      </c>
      <c r="D8311" s="6">
        <v>3540</v>
      </c>
      <c r="E8311" s="6">
        <v>3000</v>
      </c>
      <c r="F8311" s="6">
        <v>150</v>
      </c>
      <c r="G8311" s="6"/>
      <c r="H8311" s="5">
        <f>D8311-F8311</f>
        <v>3390</v>
      </c>
      <c r="I8311" s="4">
        <f>+I8310+G8311-H8311</f>
        <v>4785806.2049999889</v>
      </c>
      <c r="J8311" s="8" t="s">
        <v>3543</v>
      </c>
      <c r="K8311" s="2"/>
      <c r="L8311" s="2"/>
      <c r="M8311" s="10" t="s">
        <v>3542</v>
      </c>
      <c r="N8311" s="10"/>
      <c r="O8311" s="10"/>
    </row>
    <row r="8312" spans="1:15" x14ac:dyDescent="0.2">
      <c r="A8312" s="9">
        <v>45012</v>
      </c>
      <c r="B8312" s="7">
        <v>22705214</v>
      </c>
      <c r="C8312" s="8" t="s">
        <v>2914</v>
      </c>
      <c r="D8312" s="6">
        <v>5495</v>
      </c>
      <c r="E8312" s="6">
        <v>4226.92</v>
      </c>
      <c r="F8312" s="6">
        <v>211.35</v>
      </c>
      <c r="G8312" s="6"/>
      <c r="H8312" s="5">
        <f>D8312-F8312</f>
        <v>5283.65</v>
      </c>
      <c r="I8312" s="4">
        <f>+I8311+G8312-H8312</f>
        <v>4780522.5549999885</v>
      </c>
      <c r="J8312" s="8" t="s">
        <v>3287</v>
      </c>
      <c r="K8312" s="2"/>
      <c r="L8312" s="2"/>
      <c r="M8312" s="10" t="s">
        <v>3541</v>
      </c>
      <c r="N8312" s="10"/>
      <c r="O8312" s="10"/>
    </row>
    <row r="8313" spans="1:15" x14ac:dyDescent="0.2">
      <c r="A8313" s="9">
        <v>45012</v>
      </c>
      <c r="B8313" s="7">
        <v>22705504</v>
      </c>
      <c r="C8313" s="8" t="s">
        <v>2731</v>
      </c>
      <c r="D8313" s="6">
        <v>14400</v>
      </c>
      <c r="E8313" s="6">
        <v>14400</v>
      </c>
      <c r="F8313" s="6">
        <f>E8313*0.05</f>
        <v>720</v>
      </c>
      <c r="G8313" s="6"/>
      <c r="H8313" s="5">
        <f>D8313-F8313</f>
        <v>13680</v>
      </c>
      <c r="I8313" s="4">
        <f>+I8312+G8313-H8313</f>
        <v>4766842.5549999885</v>
      </c>
      <c r="J8313" s="8" t="s">
        <v>1728</v>
      </c>
      <c r="K8313" s="2"/>
      <c r="L8313" s="2"/>
      <c r="M8313" s="10" t="s">
        <v>3540</v>
      </c>
      <c r="N8313" s="10"/>
      <c r="O8313" s="10"/>
    </row>
    <row r="8314" spans="1:15" x14ac:dyDescent="0.2">
      <c r="A8314" s="9">
        <v>45012</v>
      </c>
      <c r="B8314" s="7">
        <v>22705692</v>
      </c>
      <c r="C8314" s="8" t="s">
        <v>3539</v>
      </c>
      <c r="D8314" s="6">
        <v>43825.32</v>
      </c>
      <c r="E8314" s="6">
        <v>42149.52</v>
      </c>
      <c r="F8314" s="6">
        <v>2107.48</v>
      </c>
      <c r="G8314" s="6"/>
      <c r="H8314" s="5">
        <f>D8314-F8314</f>
        <v>41717.839999999997</v>
      </c>
      <c r="I8314" s="4">
        <f>+I8313+G8314-H8314</f>
        <v>4725124.7149999887</v>
      </c>
      <c r="J8314" s="8" t="s">
        <v>2248</v>
      </c>
      <c r="K8314" s="2"/>
      <c r="L8314" s="2"/>
      <c r="M8314" s="10" t="s">
        <v>3538</v>
      </c>
      <c r="N8314" s="10"/>
      <c r="O8314" s="10"/>
    </row>
    <row r="8315" spans="1:15" x14ac:dyDescent="0.2">
      <c r="A8315" s="9">
        <v>45012</v>
      </c>
      <c r="B8315" s="7">
        <v>22705767</v>
      </c>
      <c r="C8315" s="8" t="s">
        <v>447</v>
      </c>
      <c r="D8315" s="6">
        <v>40043.050000000003</v>
      </c>
      <c r="E8315" s="6">
        <v>37418.69</v>
      </c>
      <c r="F8315" s="6">
        <v>1870.93</v>
      </c>
      <c r="G8315" s="6"/>
      <c r="H8315" s="5">
        <f>D8315-F8315</f>
        <v>38172.120000000003</v>
      </c>
      <c r="I8315" s="4">
        <f>+I8314+G8315-H8315</f>
        <v>4686952.5949999886</v>
      </c>
      <c r="J8315" s="8" t="s">
        <v>22</v>
      </c>
      <c r="K8315" s="2"/>
      <c r="L8315" s="2"/>
      <c r="M8315" s="23" t="s">
        <v>3537</v>
      </c>
      <c r="N8315" s="22"/>
      <c r="O8315" s="21"/>
    </row>
    <row r="8316" spans="1:15" x14ac:dyDescent="0.2">
      <c r="A8316" s="9">
        <v>45012</v>
      </c>
      <c r="B8316" s="7">
        <v>22705816</v>
      </c>
      <c r="C8316" s="8" t="s">
        <v>442</v>
      </c>
      <c r="D8316" s="6">
        <v>42432.800000000003</v>
      </c>
      <c r="E8316" s="6">
        <v>35960</v>
      </c>
      <c r="F8316" s="6">
        <v>1798</v>
      </c>
      <c r="G8316" s="6"/>
      <c r="H8316" s="5">
        <f>D8316-F8316</f>
        <v>40634.800000000003</v>
      </c>
      <c r="I8316" s="4">
        <f>+I8315+G8316-H8316</f>
        <v>4646317.7949999887</v>
      </c>
      <c r="J8316" s="8" t="s">
        <v>3526</v>
      </c>
      <c r="K8316" s="2"/>
      <c r="L8316" s="2"/>
      <c r="M8316" s="23" t="s">
        <v>3536</v>
      </c>
      <c r="N8316" s="22"/>
      <c r="O8316" s="21"/>
    </row>
    <row r="8317" spans="1:15" x14ac:dyDescent="0.2">
      <c r="A8317" s="9">
        <v>45012</v>
      </c>
      <c r="B8317" s="7">
        <v>22705917</v>
      </c>
      <c r="C8317" s="8" t="s">
        <v>3535</v>
      </c>
      <c r="D8317" s="6">
        <v>30000</v>
      </c>
      <c r="E8317" s="6">
        <v>30000</v>
      </c>
      <c r="F8317" s="6">
        <v>1500</v>
      </c>
      <c r="G8317" s="6"/>
      <c r="H8317" s="5">
        <f>D8317-F8317</f>
        <v>28500</v>
      </c>
      <c r="I8317" s="4">
        <f>+I8316+G8317-H8317</f>
        <v>4617817.7949999887</v>
      </c>
      <c r="J8317" s="8" t="s">
        <v>2563</v>
      </c>
      <c r="K8317" s="2"/>
      <c r="L8317" s="2"/>
      <c r="M8317" s="23" t="s">
        <v>3534</v>
      </c>
      <c r="N8317" s="22"/>
      <c r="O8317" s="21"/>
    </row>
    <row r="8318" spans="1:15" x14ac:dyDescent="0.2">
      <c r="A8318" s="9">
        <v>45012</v>
      </c>
      <c r="B8318" s="7">
        <v>22706210</v>
      </c>
      <c r="C8318" s="8" t="s">
        <v>54</v>
      </c>
      <c r="D8318" s="6">
        <v>11100</v>
      </c>
      <c r="E8318" s="6">
        <v>9406.7800000000007</v>
      </c>
      <c r="F8318" s="6">
        <v>470.34</v>
      </c>
      <c r="G8318" s="6"/>
      <c r="H8318" s="5">
        <f>D8318-F8318</f>
        <v>10629.66</v>
      </c>
      <c r="I8318" s="4">
        <f>+I8317+G8318-H8318</f>
        <v>4607188.1349999886</v>
      </c>
      <c r="J8318" s="8" t="s">
        <v>3287</v>
      </c>
      <c r="K8318" s="2"/>
      <c r="L8318" s="2"/>
      <c r="M8318" s="10" t="s">
        <v>2644</v>
      </c>
      <c r="N8318" s="10"/>
      <c r="O8318" s="10"/>
    </row>
    <row r="8319" spans="1:15" x14ac:dyDescent="0.2">
      <c r="A8319" s="9">
        <v>45012</v>
      </c>
      <c r="B8319" s="7">
        <v>22707033</v>
      </c>
      <c r="C8319" s="8" t="s">
        <v>2755</v>
      </c>
      <c r="D8319" s="6">
        <v>4514.8</v>
      </c>
      <c r="E8319" s="6">
        <v>4060</v>
      </c>
      <c r="F8319" s="6">
        <v>203</v>
      </c>
      <c r="G8319" s="6"/>
      <c r="H8319" s="5">
        <f>D8319-F8319</f>
        <v>4311.8</v>
      </c>
      <c r="I8319" s="4">
        <f>+I8318+G8319-H8319</f>
        <v>4602876.3349999888</v>
      </c>
      <c r="J8319" s="8" t="s">
        <v>664</v>
      </c>
      <c r="K8319" s="2"/>
      <c r="L8319" s="2"/>
      <c r="M8319" s="23" t="s">
        <v>3533</v>
      </c>
      <c r="N8319" s="22"/>
      <c r="O8319" s="21"/>
    </row>
    <row r="8320" spans="1:15" x14ac:dyDescent="0.2">
      <c r="A8320" s="9">
        <v>45012</v>
      </c>
      <c r="B8320" s="7">
        <v>22710226</v>
      </c>
      <c r="C8320" s="8" t="s">
        <v>216</v>
      </c>
      <c r="D8320" s="6">
        <v>83470</v>
      </c>
      <c r="E8320" s="6">
        <v>83470</v>
      </c>
      <c r="F8320" s="6">
        <v>4173.5</v>
      </c>
      <c r="G8320" s="6"/>
      <c r="H8320" s="5">
        <f>D8320-F8320</f>
        <v>79296.5</v>
      </c>
      <c r="I8320" s="4">
        <f>+I8319+G8320-H8320</f>
        <v>4523579.8349999888</v>
      </c>
      <c r="J8320" s="8" t="s">
        <v>3532</v>
      </c>
      <c r="K8320" s="2"/>
      <c r="L8320" s="2"/>
      <c r="M8320" s="10"/>
      <c r="N8320" s="10"/>
      <c r="O8320" s="10"/>
    </row>
    <row r="8321" spans="1:15" x14ac:dyDescent="0.2">
      <c r="A8321" s="9">
        <v>45013</v>
      </c>
      <c r="B8321" s="7">
        <v>22723974</v>
      </c>
      <c r="C8321" s="8" t="s">
        <v>1000</v>
      </c>
      <c r="D8321" s="6">
        <v>173450</v>
      </c>
      <c r="E8321" s="6">
        <v>158248.26999999999</v>
      </c>
      <c r="F8321" s="6">
        <v>7912.41</v>
      </c>
      <c r="G8321" s="6"/>
      <c r="H8321" s="5">
        <f>D8321-F8321</f>
        <v>165537.59</v>
      </c>
      <c r="I8321" s="4">
        <f>+I8320+G8321-H8321</f>
        <v>4358042.2449999889</v>
      </c>
      <c r="J8321" s="8" t="s">
        <v>1580</v>
      </c>
      <c r="K8321" s="2"/>
      <c r="L8321" s="2"/>
      <c r="M8321" s="16" t="s">
        <v>3531</v>
      </c>
      <c r="N8321" s="10"/>
      <c r="O8321" s="10"/>
    </row>
    <row r="8322" spans="1:15" x14ac:dyDescent="0.2">
      <c r="A8322" s="9">
        <v>45013</v>
      </c>
      <c r="B8322" s="7">
        <v>3580010348</v>
      </c>
      <c r="C8322" s="8" t="s">
        <v>3523</v>
      </c>
      <c r="D8322" s="6"/>
      <c r="E8322" s="6"/>
      <c r="F8322" s="6">
        <f>E8322*0.05</f>
        <v>0</v>
      </c>
      <c r="G8322" s="6">
        <v>4650</v>
      </c>
      <c r="H8322" s="5">
        <f>D8322-F8322</f>
        <v>0</v>
      </c>
      <c r="I8322" s="4">
        <f>+I8321+G8322-H8322</f>
        <v>4362692.2449999889</v>
      </c>
      <c r="J8322" s="8" t="s">
        <v>3530</v>
      </c>
      <c r="K8322" s="2"/>
      <c r="L8322" s="2"/>
      <c r="M8322" s="10"/>
      <c r="N8322" s="10"/>
      <c r="O8322" s="10"/>
    </row>
    <row r="8323" spans="1:15" x14ac:dyDescent="0.2">
      <c r="A8323" s="9">
        <v>45013</v>
      </c>
      <c r="B8323" s="7">
        <v>3580010345</v>
      </c>
      <c r="C8323" s="8" t="s">
        <v>3523</v>
      </c>
      <c r="D8323" s="6"/>
      <c r="E8323" s="6"/>
      <c r="F8323" s="6">
        <f>E8323*0.05</f>
        <v>0</v>
      </c>
      <c r="G8323" s="6">
        <v>18350</v>
      </c>
      <c r="H8323" s="5">
        <f>D8323-F8323</f>
        <v>0</v>
      </c>
      <c r="I8323" s="4">
        <f>+I8322+G8323-H8323</f>
        <v>4381042.2449999889</v>
      </c>
      <c r="J8323" s="8" t="s">
        <v>3529</v>
      </c>
      <c r="K8323" s="2"/>
      <c r="L8323" s="2"/>
      <c r="M8323" s="10"/>
      <c r="N8323" s="10"/>
      <c r="O8323" s="10"/>
    </row>
    <row r="8324" spans="1:15" x14ac:dyDescent="0.2">
      <c r="A8324" s="9">
        <v>45015</v>
      </c>
      <c r="B8324" s="7">
        <v>22771587</v>
      </c>
      <c r="C8324" s="8" t="s">
        <v>335</v>
      </c>
      <c r="D8324" s="6">
        <v>8800</v>
      </c>
      <c r="E8324" s="6">
        <v>8800</v>
      </c>
      <c r="F8324" s="6">
        <v>440</v>
      </c>
      <c r="G8324" s="6"/>
      <c r="H8324" s="5">
        <f>D8324-F8324</f>
        <v>8360</v>
      </c>
      <c r="I8324" s="4">
        <f>+I8323+G8324-H8324</f>
        <v>4372682.2449999889</v>
      </c>
      <c r="J8324" s="8" t="s">
        <v>1530</v>
      </c>
      <c r="K8324" s="2"/>
      <c r="L8324" s="2"/>
      <c r="M8324" s="10"/>
      <c r="N8324" s="10"/>
      <c r="O8324" s="10"/>
    </row>
    <row r="8325" spans="1:15" x14ac:dyDescent="0.2">
      <c r="A8325" s="9">
        <v>45015</v>
      </c>
      <c r="B8325" s="7">
        <v>22771740</v>
      </c>
      <c r="C8325" s="8" t="s">
        <v>26</v>
      </c>
      <c r="D8325" s="6">
        <v>262544.48</v>
      </c>
      <c r="E8325" s="6">
        <v>247603.4</v>
      </c>
      <c r="F8325" s="6">
        <v>12380.17</v>
      </c>
      <c r="G8325" s="6"/>
      <c r="H8325" s="5">
        <f>D8325-F8325</f>
        <v>250164.30999999997</v>
      </c>
      <c r="I8325" s="4">
        <f>+I8324+G8325-H8325</f>
        <v>4122517.9349999889</v>
      </c>
      <c r="J8325" s="8" t="s">
        <v>3257</v>
      </c>
      <c r="K8325" s="2"/>
      <c r="L8325" s="2"/>
      <c r="M8325" s="10" t="s">
        <v>3528</v>
      </c>
      <c r="N8325" s="10"/>
      <c r="O8325" s="10"/>
    </row>
    <row r="8326" spans="1:15" x14ac:dyDescent="0.2">
      <c r="A8326" s="9">
        <v>45015</v>
      </c>
      <c r="B8326" s="7">
        <v>22772015</v>
      </c>
      <c r="C8326" s="8" t="s">
        <v>213</v>
      </c>
      <c r="D8326" s="6">
        <v>52731.5</v>
      </c>
      <c r="E8326" s="6">
        <v>44687.72</v>
      </c>
      <c r="F8326" s="6">
        <v>2234.39</v>
      </c>
      <c r="G8326" s="6"/>
      <c r="H8326" s="5">
        <f>D8326-F8326</f>
        <v>50497.11</v>
      </c>
      <c r="I8326" s="4">
        <f>+I8325+G8326-H8326</f>
        <v>4072020.824999989</v>
      </c>
      <c r="J8326" s="8" t="s">
        <v>1530</v>
      </c>
      <c r="K8326" s="2"/>
      <c r="L8326" s="2"/>
      <c r="M8326" s="10" t="s">
        <v>3527</v>
      </c>
      <c r="N8326" s="10"/>
      <c r="O8326" s="10"/>
    </row>
    <row r="8327" spans="1:15" x14ac:dyDescent="0.2">
      <c r="A8327" s="9">
        <v>45015</v>
      </c>
      <c r="B8327" s="7">
        <v>22772187</v>
      </c>
      <c r="C8327" s="8" t="s">
        <v>2943</v>
      </c>
      <c r="D8327" s="6">
        <v>86564.800000000003</v>
      </c>
      <c r="E8327" s="6">
        <v>73360</v>
      </c>
      <c r="F8327" s="6">
        <v>3668</v>
      </c>
      <c r="G8327" s="6"/>
      <c r="H8327" s="5">
        <f>D8327-F8327</f>
        <v>82896.800000000003</v>
      </c>
      <c r="I8327" s="4">
        <f>+I8326+G8327-H8327</f>
        <v>3989124.0249999892</v>
      </c>
      <c r="J8327" s="8" t="s">
        <v>3526</v>
      </c>
      <c r="K8327" s="2"/>
      <c r="L8327" s="2"/>
      <c r="M8327" s="10" t="s">
        <v>3525</v>
      </c>
      <c r="N8327" s="10"/>
      <c r="O8327" s="10"/>
    </row>
    <row r="8328" spans="1:15" x14ac:dyDescent="0.2">
      <c r="A8328" s="9">
        <v>45015</v>
      </c>
      <c r="B8328" s="7">
        <v>4524000010</v>
      </c>
      <c r="C8328" s="8" t="s">
        <v>3253</v>
      </c>
      <c r="D8328" s="6">
        <v>18000</v>
      </c>
      <c r="E8328" s="6"/>
      <c r="F8328" s="6">
        <f>E8328*0.05</f>
        <v>0</v>
      </c>
      <c r="G8328" s="6"/>
      <c r="H8328" s="5">
        <f>D8328-F8328</f>
        <v>18000</v>
      </c>
      <c r="I8328" s="4">
        <f>+I8327+G8328-H8328</f>
        <v>3971124.0249999892</v>
      </c>
      <c r="J8328" s="8" t="s">
        <v>3524</v>
      </c>
      <c r="K8328" s="2"/>
      <c r="L8328" s="2"/>
      <c r="M8328" s="10"/>
      <c r="N8328" s="10"/>
      <c r="O8328" s="10"/>
    </row>
    <row r="8329" spans="1:15" x14ac:dyDescent="0.2">
      <c r="A8329" s="9">
        <v>45015</v>
      </c>
      <c r="B8329" s="7">
        <v>3580080392</v>
      </c>
      <c r="C8329" s="8" t="s">
        <v>3523</v>
      </c>
      <c r="D8329" s="6"/>
      <c r="E8329" s="6"/>
      <c r="F8329" s="6">
        <f>E8329*0.05</f>
        <v>0</v>
      </c>
      <c r="G8329" s="6">
        <v>14200</v>
      </c>
      <c r="H8329" s="5">
        <f>D8329-F8329</f>
        <v>0</v>
      </c>
      <c r="I8329" s="4">
        <f>+I8328+G8329-H8329</f>
        <v>3985324.0249999892</v>
      </c>
      <c r="J8329" s="8" t="s">
        <v>3522</v>
      </c>
      <c r="K8329" s="2"/>
      <c r="L8329" s="2"/>
      <c r="M8329" s="10"/>
      <c r="N8329" s="10"/>
      <c r="O8329" s="10"/>
    </row>
    <row r="8330" spans="1:15" x14ac:dyDescent="0.2">
      <c r="A8330" s="9">
        <v>45016</v>
      </c>
      <c r="B8330" s="7">
        <v>22814569</v>
      </c>
      <c r="C8330" s="8" t="s">
        <v>418</v>
      </c>
      <c r="D8330" s="6">
        <v>6000</v>
      </c>
      <c r="E8330" s="6"/>
      <c r="F8330" s="6">
        <f>E8330*0.05</f>
        <v>0</v>
      </c>
      <c r="G8330" s="6"/>
      <c r="H8330" s="5">
        <f>D8330-F8330</f>
        <v>6000</v>
      </c>
      <c r="I8330" s="4">
        <f>+I8329+G8330-H8330</f>
        <v>3979324.0249999892</v>
      </c>
      <c r="J8330" s="8" t="s">
        <v>3438</v>
      </c>
      <c r="K8330" s="2"/>
      <c r="L8330" s="2"/>
      <c r="M8330" s="10"/>
      <c r="N8330" s="10"/>
      <c r="O8330" s="10"/>
    </row>
    <row r="8331" spans="1:15" x14ac:dyDescent="0.2">
      <c r="A8331" s="9">
        <v>45016</v>
      </c>
      <c r="B8331" s="7">
        <v>22817661</v>
      </c>
      <c r="C8331" s="8" t="s">
        <v>1450</v>
      </c>
      <c r="D8331" s="6">
        <v>34441.040000000001</v>
      </c>
      <c r="E8331" s="6">
        <v>26632.240000000002</v>
      </c>
      <c r="F8331" s="6">
        <v>1331.61</v>
      </c>
      <c r="G8331" s="6"/>
      <c r="H8331" s="5">
        <f>D8331-F8331</f>
        <v>33109.43</v>
      </c>
      <c r="I8331" s="4">
        <f>+I8330+G8331-H8331</f>
        <v>3946214.594999989</v>
      </c>
      <c r="J8331" s="8" t="s">
        <v>3483</v>
      </c>
      <c r="K8331" s="2"/>
      <c r="L8331" s="2"/>
      <c r="M8331" s="10"/>
      <c r="N8331" s="10"/>
      <c r="O8331" s="10"/>
    </row>
    <row r="8332" spans="1:15" x14ac:dyDescent="0.2">
      <c r="A8332" s="9">
        <v>45016</v>
      </c>
      <c r="B8332" s="7">
        <v>22820042</v>
      </c>
      <c r="C8332" s="8" t="s">
        <v>3521</v>
      </c>
      <c r="D8332" s="6">
        <v>7000</v>
      </c>
      <c r="E8332" s="6">
        <v>7000</v>
      </c>
      <c r="F8332" s="6">
        <v>700</v>
      </c>
      <c r="G8332" s="6"/>
      <c r="H8332" s="5">
        <f>D8332-F8332</f>
        <v>6300</v>
      </c>
      <c r="I8332" s="4">
        <f>+I8331+G8332-H8332</f>
        <v>3939914.594999989</v>
      </c>
      <c r="J8332" s="8" t="s">
        <v>3520</v>
      </c>
      <c r="K8332" s="2"/>
      <c r="L8332" s="2"/>
      <c r="M8332" s="10" t="s">
        <v>3519</v>
      </c>
      <c r="N8332" s="10"/>
      <c r="O8332" s="10"/>
    </row>
    <row r="8333" spans="1:15" x14ac:dyDescent="0.2">
      <c r="A8333" s="9">
        <v>45016</v>
      </c>
      <c r="B8333" s="7"/>
      <c r="C8333" s="8" t="s">
        <v>20</v>
      </c>
      <c r="D8333" s="6">
        <v>4082.12</v>
      </c>
      <c r="E8333" s="6"/>
      <c r="F8333" s="6">
        <f>E8333*0.05</f>
        <v>0</v>
      </c>
      <c r="G8333" s="6"/>
      <c r="H8333" s="5">
        <f>D8333-F8333</f>
        <v>4082.12</v>
      </c>
      <c r="I8333" s="4">
        <f>+I8332+G8333-H8333</f>
        <v>3935832.4749999889</v>
      </c>
      <c r="J8333" s="8" t="s">
        <v>19</v>
      </c>
      <c r="K8333" s="2"/>
      <c r="L8333" s="2"/>
      <c r="M8333" s="10"/>
      <c r="N8333" s="10"/>
      <c r="O8333" s="10"/>
    </row>
    <row r="8334" spans="1:15" x14ac:dyDescent="0.2">
      <c r="A8334" s="9"/>
      <c r="B8334" s="7"/>
      <c r="C8334" s="38" t="s">
        <v>3518</v>
      </c>
      <c r="D8334" s="6"/>
      <c r="E8334" s="6"/>
      <c r="F8334" s="6">
        <f>E8334*0.05</f>
        <v>0</v>
      </c>
      <c r="G8334" s="6"/>
      <c r="H8334" s="5">
        <f>D8334-F8334</f>
        <v>0</v>
      </c>
      <c r="I8334" s="13">
        <f>+I8333+G8334-H8334</f>
        <v>3935832.4749999889</v>
      </c>
      <c r="J8334" s="8"/>
      <c r="K8334" s="2"/>
      <c r="L8334" s="2"/>
      <c r="M8334" s="10"/>
      <c r="N8334" s="10"/>
      <c r="O8334" s="10"/>
    </row>
    <row r="8335" spans="1:15" x14ac:dyDescent="0.2">
      <c r="A8335" s="53">
        <v>45020</v>
      </c>
      <c r="B8335" s="7">
        <v>3580010285</v>
      </c>
      <c r="C8335" s="8" t="s">
        <v>3515</v>
      </c>
      <c r="D8335" s="6">
        <v>0</v>
      </c>
      <c r="E8335" s="6"/>
      <c r="F8335" s="6">
        <f>E8335*0.05</f>
        <v>0</v>
      </c>
      <c r="G8335" s="6">
        <v>14750</v>
      </c>
      <c r="H8335" s="5">
        <f>D8335-F8335</f>
        <v>0</v>
      </c>
      <c r="I8335" s="4">
        <f>+I8334+G8335-H8335</f>
        <v>3950582.4749999889</v>
      </c>
      <c r="J8335" s="8" t="s">
        <v>3517</v>
      </c>
      <c r="K8335" s="2"/>
      <c r="L8335" s="2"/>
      <c r="M8335" s="10"/>
      <c r="N8335" s="10"/>
      <c r="O8335" s="10"/>
    </row>
    <row r="8336" spans="1:15" x14ac:dyDescent="0.2">
      <c r="A8336" s="9">
        <v>45021</v>
      </c>
      <c r="B8336" s="7">
        <v>22922856</v>
      </c>
      <c r="C8336" s="8" t="s">
        <v>518</v>
      </c>
      <c r="D8336" s="6">
        <v>114656.85</v>
      </c>
      <c r="E8336" s="6"/>
      <c r="F8336" s="6">
        <f>E8336*0.05</f>
        <v>0</v>
      </c>
      <c r="G8336" s="6"/>
      <c r="H8336" s="5">
        <f>D8336-F8336</f>
        <v>114656.85</v>
      </c>
      <c r="I8336" s="4">
        <f>+I8335+G8336-H8336</f>
        <v>3835925.6249999888</v>
      </c>
      <c r="J8336" s="8" t="s">
        <v>3516</v>
      </c>
      <c r="K8336" s="2"/>
      <c r="L8336" s="2"/>
      <c r="M8336" s="10"/>
      <c r="N8336" s="10"/>
      <c r="O8336" s="10"/>
    </row>
    <row r="8337" spans="1:15" x14ac:dyDescent="0.2">
      <c r="A8337" s="9">
        <v>45021</v>
      </c>
      <c r="B8337" s="7">
        <v>3580020336</v>
      </c>
      <c r="C8337" s="8" t="s">
        <v>3515</v>
      </c>
      <c r="D8337" s="6"/>
      <c r="E8337" s="6"/>
      <c r="F8337" s="6">
        <f>E8337*0.05</f>
        <v>0</v>
      </c>
      <c r="G8337" s="6">
        <v>1200</v>
      </c>
      <c r="H8337" s="5">
        <f>D8337-F8337</f>
        <v>0</v>
      </c>
      <c r="I8337" s="4">
        <f>+I8336+G8337-H8337</f>
        <v>3837125.6249999888</v>
      </c>
      <c r="J8337" s="8" t="s">
        <v>3514</v>
      </c>
      <c r="K8337" s="2"/>
      <c r="L8337" s="2"/>
      <c r="M8337" s="10"/>
      <c r="N8337" s="10"/>
      <c r="O8337" s="10"/>
    </row>
    <row r="8338" spans="1:15" x14ac:dyDescent="0.2">
      <c r="A8338" s="9">
        <v>45021</v>
      </c>
      <c r="B8338" s="7">
        <v>4524000443</v>
      </c>
      <c r="C8338" s="8" t="s">
        <v>3513</v>
      </c>
      <c r="D8338" s="6">
        <v>2139923.2200000002</v>
      </c>
      <c r="E8338" s="6"/>
      <c r="F8338" s="6">
        <f>E8338*0.05</f>
        <v>0</v>
      </c>
      <c r="G8338" s="6"/>
      <c r="H8338" s="5">
        <f>D8338-F8338</f>
        <v>2139923.2200000002</v>
      </c>
      <c r="I8338" s="4">
        <f>+I8337+G8338-H8338</f>
        <v>1697202.4049999886</v>
      </c>
      <c r="J8338" s="8" t="s">
        <v>3511</v>
      </c>
      <c r="K8338" s="2"/>
      <c r="L8338" s="2"/>
      <c r="M8338" s="10"/>
      <c r="N8338" s="10"/>
      <c r="O8338" s="10"/>
    </row>
    <row r="8339" spans="1:15" x14ac:dyDescent="0.2">
      <c r="A8339" s="9">
        <v>45021</v>
      </c>
      <c r="B8339" s="7">
        <v>22940975</v>
      </c>
      <c r="C8339" s="8" t="s">
        <v>3512</v>
      </c>
      <c r="D8339" s="6">
        <v>4043.29</v>
      </c>
      <c r="E8339" s="6"/>
      <c r="F8339" s="6">
        <f>E8339*0.05</f>
        <v>0</v>
      </c>
      <c r="G8339" s="6"/>
      <c r="H8339" s="5">
        <f>D8339-F8339</f>
        <v>4043.29</v>
      </c>
      <c r="I8339" s="4">
        <f>+I8338+G8339-H8339</f>
        <v>1693159.1149999886</v>
      </c>
      <c r="J8339" s="8" t="s">
        <v>3511</v>
      </c>
      <c r="K8339" s="2"/>
      <c r="L8339" s="2"/>
      <c r="M8339" s="23"/>
      <c r="N8339" s="22"/>
      <c r="O8339" s="21"/>
    </row>
    <row r="8340" spans="1:15" x14ac:dyDescent="0.2">
      <c r="A8340" s="9">
        <v>45026</v>
      </c>
      <c r="B8340" s="7">
        <v>22979022</v>
      </c>
      <c r="C8340" s="8" t="s">
        <v>3068</v>
      </c>
      <c r="D8340" s="6">
        <v>112572</v>
      </c>
      <c r="E8340" s="6">
        <v>95400</v>
      </c>
      <c r="F8340" s="6">
        <f>E8340*0.05</f>
        <v>4770</v>
      </c>
      <c r="G8340" s="6"/>
      <c r="H8340" s="5">
        <f>D8340-F8340</f>
        <v>107802</v>
      </c>
      <c r="I8340" s="4">
        <f>+I8339+G8340-H8340</f>
        <v>1585357.1149999886</v>
      </c>
      <c r="J8340" s="8" t="s">
        <v>3510</v>
      </c>
      <c r="K8340" s="2"/>
      <c r="L8340" s="2"/>
      <c r="M8340" s="23"/>
      <c r="N8340" s="22"/>
      <c r="O8340" s="21"/>
    </row>
    <row r="8341" spans="1:15" x14ac:dyDescent="0.2">
      <c r="A8341" s="9">
        <v>45027</v>
      </c>
      <c r="B8341" s="7">
        <v>2000080306</v>
      </c>
      <c r="C8341" s="8" t="s">
        <v>3445</v>
      </c>
      <c r="D8341" s="6"/>
      <c r="E8341" s="6"/>
      <c r="F8341" s="6">
        <f>E8341*0.05</f>
        <v>0</v>
      </c>
      <c r="G8341" s="6">
        <v>2500</v>
      </c>
      <c r="H8341" s="5">
        <f>D8341-F8341</f>
        <v>0</v>
      </c>
      <c r="I8341" s="4">
        <f>+I8340+G8341-H8341</f>
        <v>1587857.1149999886</v>
      </c>
      <c r="J8341" s="8" t="s">
        <v>3509</v>
      </c>
      <c r="K8341" s="2"/>
      <c r="L8341" s="2"/>
      <c r="M8341" s="23"/>
      <c r="N8341" s="22"/>
      <c r="O8341" s="21"/>
    </row>
    <row r="8342" spans="1:15" x14ac:dyDescent="0.2">
      <c r="A8342" s="9">
        <v>45027</v>
      </c>
      <c r="B8342" s="7">
        <v>2000080309</v>
      </c>
      <c r="C8342" s="8" t="s">
        <v>3445</v>
      </c>
      <c r="D8342" s="6"/>
      <c r="E8342" s="6"/>
      <c r="F8342" s="6">
        <f>E8342*0.05</f>
        <v>0</v>
      </c>
      <c r="G8342" s="6">
        <v>9800</v>
      </c>
      <c r="H8342" s="5">
        <f>D8342-F8342</f>
        <v>0</v>
      </c>
      <c r="I8342" s="4">
        <f>+I8341+G8342-H8342</f>
        <v>1597657.1149999886</v>
      </c>
      <c r="J8342" s="8" t="s">
        <v>3508</v>
      </c>
      <c r="K8342" s="2"/>
      <c r="L8342" s="2"/>
      <c r="M8342" s="23"/>
      <c r="N8342" s="22"/>
      <c r="O8342" s="21"/>
    </row>
    <row r="8343" spans="1:15" x14ac:dyDescent="0.2">
      <c r="A8343" s="9">
        <v>45028</v>
      </c>
      <c r="B8343" s="7">
        <v>3580020302</v>
      </c>
      <c r="C8343" s="8" t="s">
        <v>3445</v>
      </c>
      <c r="D8343" s="6"/>
      <c r="E8343" s="6"/>
      <c r="F8343" s="6">
        <f>E8343*0.05</f>
        <v>0</v>
      </c>
      <c r="G8343" s="6">
        <v>100</v>
      </c>
      <c r="H8343" s="5">
        <f>D8343-F8343</f>
        <v>0</v>
      </c>
      <c r="I8343" s="4">
        <f>+I8342+G8343-H8343</f>
        <v>1597757.1149999886</v>
      </c>
      <c r="J8343" s="8" t="s">
        <v>3507</v>
      </c>
      <c r="K8343" s="2"/>
      <c r="L8343" s="2"/>
      <c r="M8343" s="10"/>
      <c r="N8343" s="10"/>
      <c r="O8343" s="10"/>
    </row>
    <row r="8344" spans="1:15" x14ac:dyDescent="0.2">
      <c r="A8344" s="9">
        <v>45028</v>
      </c>
      <c r="B8344" s="7">
        <v>3580020305</v>
      </c>
      <c r="C8344" s="8" t="s">
        <v>3500</v>
      </c>
      <c r="D8344" s="6"/>
      <c r="E8344" s="6"/>
      <c r="F8344" s="6">
        <f>E8344*0.05</f>
        <v>0</v>
      </c>
      <c r="G8344" s="6">
        <v>11000</v>
      </c>
      <c r="H8344" s="5">
        <f>D8344-F8344</f>
        <v>0</v>
      </c>
      <c r="I8344" s="4">
        <f>+I8343+G8344-H8344</f>
        <v>1608757.1149999886</v>
      </c>
      <c r="J8344" s="8" t="s">
        <v>3506</v>
      </c>
      <c r="K8344" s="2"/>
      <c r="L8344" s="2"/>
      <c r="M8344" s="10"/>
      <c r="N8344" s="10"/>
      <c r="O8344" s="10"/>
    </row>
    <row r="8345" spans="1:15" x14ac:dyDescent="0.2">
      <c r="A8345" s="9">
        <v>45029</v>
      </c>
      <c r="B8345" s="7">
        <v>4524000015</v>
      </c>
      <c r="C8345" s="8" t="s">
        <v>977</v>
      </c>
      <c r="D8345" s="6"/>
      <c r="E8345" s="6"/>
      <c r="F8345" s="6"/>
      <c r="G8345" s="6">
        <v>2270.6</v>
      </c>
      <c r="H8345" s="5"/>
      <c r="I8345" s="4">
        <f>+I8344+G8345-H8345</f>
        <v>1611027.7149999887</v>
      </c>
      <c r="J8345" s="8" t="s">
        <v>3505</v>
      </c>
      <c r="K8345" s="2"/>
      <c r="L8345" s="2"/>
      <c r="M8345" s="19"/>
      <c r="N8345" s="19"/>
      <c r="O8345" s="19"/>
    </row>
    <row r="8346" spans="1:15" x14ac:dyDescent="0.2">
      <c r="A8346" s="9">
        <v>45029</v>
      </c>
      <c r="B8346" s="7">
        <v>3580060431</v>
      </c>
      <c r="C8346" s="8" t="s">
        <v>3445</v>
      </c>
      <c r="D8346" s="6"/>
      <c r="E8346" s="6"/>
      <c r="F8346" s="6">
        <f>E8346*0.05</f>
        <v>0</v>
      </c>
      <c r="G8346" s="6">
        <v>6900</v>
      </c>
      <c r="H8346" s="5">
        <f>D8346-F8346</f>
        <v>0</v>
      </c>
      <c r="I8346" s="4">
        <f>+I8345+G8346-H8346</f>
        <v>1617927.7149999887</v>
      </c>
      <c r="J8346" s="8" t="s">
        <v>3504</v>
      </c>
      <c r="K8346" s="2"/>
      <c r="L8346" s="2"/>
      <c r="M8346" s="10"/>
      <c r="N8346" s="10"/>
      <c r="O8346" s="10"/>
    </row>
    <row r="8347" spans="1:15" x14ac:dyDescent="0.2">
      <c r="A8347" s="9">
        <v>45029</v>
      </c>
      <c r="B8347" s="7">
        <v>3580060434</v>
      </c>
      <c r="C8347" s="8" t="s">
        <v>3445</v>
      </c>
      <c r="D8347" s="6"/>
      <c r="E8347" s="6"/>
      <c r="F8347" s="6">
        <f>E8347*0.05</f>
        <v>0</v>
      </c>
      <c r="G8347" s="6">
        <v>6400</v>
      </c>
      <c r="H8347" s="5">
        <f>D8347-F8347</f>
        <v>0</v>
      </c>
      <c r="I8347" s="4">
        <f>+I8346+G8347-H8347</f>
        <v>1624327.7149999887</v>
      </c>
      <c r="J8347" s="8" t="s">
        <v>3503</v>
      </c>
      <c r="K8347" s="2"/>
      <c r="L8347" s="2"/>
      <c r="M8347" s="10"/>
      <c r="N8347" s="10"/>
      <c r="O8347" s="10"/>
    </row>
    <row r="8348" spans="1:15" x14ac:dyDescent="0.2">
      <c r="A8348" s="9">
        <v>45029</v>
      </c>
      <c r="B8348" s="7">
        <v>23046416</v>
      </c>
      <c r="C8348" s="8" t="s">
        <v>3502</v>
      </c>
      <c r="D8348" s="6">
        <v>10384</v>
      </c>
      <c r="E8348" s="6">
        <v>8800</v>
      </c>
      <c r="F8348" s="6">
        <f>E8348*0.05</f>
        <v>440</v>
      </c>
      <c r="G8348" s="6"/>
      <c r="H8348" s="5">
        <f>D8348-F8348</f>
        <v>9944</v>
      </c>
      <c r="I8348" s="4">
        <f>+I8347+G8348-H8348</f>
        <v>1614383.7149999887</v>
      </c>
      <c r="J8348" s="8" t="s">
        <v>3501</v>
      </c>
      <c r="K8348" s="2"/>
      <c r="L8348" s="2"/>
      <c r="M8348" s="10"/>
      <c r="N8348" s="10"/>
      <c r="O8348" s="10"/>
    </row>
    <row r="8349" spans="1:15" x14ac:dyDescent="0.2">
      <c r="A8349" s="9">
        <v>45030</v>
      </c>
      <c r="B8349" s="7">
        <v>200080320</v>
      </c>
      <c r="C8349" s="8" t="s">
        <v>3500</v>
      </c>
      <c r="D8349" s="6"/>
      <c r="E8349" s="6"/>
      <c r="F8349" s="6">
        <f>E8349*0.05</f>
        <v>0</v>
      </c>
      <c r="G8349" s="6">
        <v>1200</v>
      </c>
      <c r="H8349" s="5">
        <f>D8349-F8349</f>
        <v>0</v>
      </c>
      <c r="I8349" s="4">
        <f>+I8348+G8349-H8349</f>
        <v>1615583.7149999887</v>
      </c>
      <c r="J8349" s="8" t="s">
        <v>3499</v>
      </c>
      <c r="K8349" s="2"/>
      <c r="L8349" s="2"/>
      <c r="M8349" s="10"/>
      <c r="N8349" s="10"/>
      <c r="O8349" s="10"/>
    </row>
    <row r="8350" spans="1:15" x14ac:dyDescent="0.2">
      <c r="A8350" s="9">
        <v>45030</v>
      </c>
      <c r="B8350" s="7">
        <v>23074435</v>
      </c>
      <c r="C8350" s="8" t="s">
        <v>682</v>
      </c>
      <c r="D8350" s="6">
        <v>59312.95</v>
      </c>
      <c r="E8350" s="6">
        <v>50265.22</v>
      </c>
      <c r="F8350" s="6">
        <f>E8350*0.05</f>
        <v>2513.2610000000004</v>
      </c>
      <c r="G8350" s="6"/>
      <c r="H8350" s="5">
        <f>D8350-F8350</f>
        <v>56799.688999999998</v>
      </c>
      <c r="I8350" s="4">
        <f>+I8349+G8350-H8350</f>
        <v>1558784.0259999887</v>
      </c>
      <c r="J8350" s="8" t="s">
        <v>3498</v>
      </c>
      <c r="K8350" s="2"/>
      <c r="L8350" s="2"/>
      <c r="M8350" s="10"/>
      <c r="N8350" s="10"/>
      <c r="O8350" s="10"/>
    </row>
    <row r="8351" spans="1:15" x14ac:dyDescent="0.2">
      <c r="A8351" s="9">
        <v>45034</v>
      </c>
      <c r="B8351" s="7">
        <v>3580080177</v>
      </c>
      <c r="C8351" s="8" t="s">
        <v>3445</v>
      </c>
      <c r="D8351" s="6"/>
      <c r="E8351" s="6"/>
      <c r="F8351" s="6">
        <f>E8351*0.05</f>
        <v>0</v>
      </c>
      <c r="G8351" s="6">
        <v>10400</v>
      </c>
      <c r="H8351" s="5">
        <f>D8351-F8351</f>
        <v>0</v>
      </c>
      <c r="I8351" s="4">
        <f>+I8350+G8351-H8351</f>
        <v>1569184.0259999887</v>
      </c>
      <c r="J8351" s="8" t="s">
        <v>3497</v>
      </c>
      <c r="K8351" s="2"/>
      <c r="L8351" s="2"/>
      <c r="M8351" s="23"/>
      <c r="N8351" s="22"/>
      <c r="O8351" s="21"/>
    </row>
    <row r="8352" spans="1:15" x14ac:dyDescent="0.2">
      <c r="A8352" s="9">
        <v>45035</v>
      </c>
      <c r="B8352" s="7">
        <v>3580080268</v>
      </c>
      <c r="C8352" s="8" t="s">
        <v>3445</v>
      </c>
      <c r="D8352" s="6"/>
      <c r="E8352" s="6"/>
      <c r="F8352" s="6">
        <f>E8352*0.05</f>
        <v>0</v>
      </c>
      <c r="G8352" s="6">
        <v>3400</v>
      </c>
      <c r="H8352" s="5">
        <f>D8352-F8352</f>
        <v>0</v>
      </c>
      <c r="I8352" s="4">
        <f>+I8351+G8352-H8352</f>
        <v>1572584.0259999887</v>
      </c>
      <c r="J8352" s="8" t="s">
        <v>3496</v>
      </c>
      <c r="K8352" s="2"/>
      <c r="L8352" s="2"/>
      <c r="M8352" s="23"/>
      <c r="N8352" s="22"/>
      <c r="O8352" s="21"/>
    </row>
    <row r="8353" spans="1:15" x14ac:dyDescent="0.2">
      <c r="A8353" s="9">
        <v>45036</v>
      </c>
      <c r="B8353" s="7">
        <v>3580060490</v>
      </c>
      <c r="C8353" s="8" t="s">
        <v>3445</v>
      </c>
      <c r="D8353" s="6"/>
      <c r="E8353" s="6"/>
      <c r="F8353" s="6">
        <f>E8353*0.05</f>
        <v>0</v>
      </c>
      <c r="G8353" s="6">
        <v>7500</v>
      </c>
      <c r="H8353" s="5">
        <f>D8353-F8353</f>
        <v>0</v>
      </c>
      <c r="I8353" s="4">
        <f>+I8352+G8353-H8353</f>
        <v>1580084.0259999887</v>
      </c>
      <c r="J8353" s="8" t="s">
        <v>3495</v>
      </c>
      <c r="K8353" s="2"/>
      <c r="L8353" s="2"/>
      <c r="M8353" s="23"/>
      <c r="N8353" s="22"/>
      <c r="O8353" s="21"/>
    </row>
    <row r="8354" spans="1:15" x14ac:dyDescent="0.2">
      <c r="A8354" s="9">
        <v>45037</v>
      </c>
      <c r="B8354" s="7">
        <v>3580010288</v>
      </c>
      <c r="C8354" s="8" t="s">
        <v>3445</v>
      </c>
      <c r="D8354" s="6"/>
      <c r="E8354" s="6"/>
      <c r="F8354" s="6">
        <f>E8354*0.05</f>
        <v>0</v>
      </c>
      <c r="G8354" s="6">
        <v>17300</v>
      </c>
      <c r="H8354" s="5">
        <f>D8354-F8354</f>
        <v>0</v>
      </c>
      <c r="I8354" s="4">
        <f>+I8353+G8354-H8354</f>
        <v>1597384.0259999887</v>
      </c>
      <c r="J8354" s="8" t="s">
        <v>3494</v>
      </c>
      <c r="K8354" s="2"/>
      <c r="L8354" s="2"/>
      <c r="M8354" s="23"/>
      <c r="N8354" s="22"/>
      <c r="O8354" s="21"/>
    </row>
    <row r="8355" spans="1:15" x14ac:dyDescent="0.2">
      <c r="A8355" s="9">
        <v>45037</v>
      </c>
      <c r="B8355" s="7">
        <v>4524000014</v>
      </c>
      <c r="C8355" s="8" t="s">
        <v>977</v>
      </c>
      <c r="D8355" s="6"/>
      <c r="E8355" s="6"/>
      <c r="F8355" s="6"/>
      <c r="G8355" s="6">
        <v>247.5</v>
      </c>
      <c r="H8355" s="5"/>
      <c r="I8355" s="4">
        <f>+I8354+G8355-H8355</f>
        <v>1597631.5259999887</v>
      </c>
      <c r="J8355" s="8" t="s">
        <v>3493</v>
      </c>
      <c r="K8355" s="2"/>
      <c r="L8355" s="2"/>
      <c r="M8355" s="41"/>
      <c r="N8355" s="40"/>
      <c r="O8355" s="39"/>
    </row>
    <row r="8356" spans="1:15" x14ac:dyDescent="0.2">
      <c r="A8356" s="9">
        <v>45037</v>
      </c>
      <c r="B8356" s="7">
        <v>4524000015</v>
      </c>
      <c r="C8356" s="8" t="s">
        <v>977</v>
      </c>
      <c r="D8356" s="6"/>
      <c r="E8356" s="6"/>
      <c r="F8356" s="6"/>
      <c r="G8356" s="6">
        <v>1237.5</v>
      </c>
      <c r="H8356" s="5"/>
      <c r="I8356" s="4">
        <f>+I8355+G8356-H8356</f>
        <v>1598869.0259999887</v>
      </c>
      <c r="J8356" s="8" t="s">
        <v>3492</v>
      </c>
      <c r="K8356" s="2"/>
      <c r="L8356" s="2"/>
      <c r="M8356" s="41"/>
      <c r="N8356" s="40"/>
      <c r="O8356" s="39"/>
    </row>
    <row r="8357" spans="1:15" x14ac:dyDescent="0.2">
      <c r="A8357" s="9">
        <v>45040</v>
      </c>
      <c r="B8357" s="7">
        <v>3580080521</v>
      </c>
      <c r="C8357" s="8" t="s">
        <v>3445</v>
      </c>
      <c r="D8357" s="6"/>
      <c r="E8357" s="6"/>
      <c r="F8357" s="6">
        <f>E8357*0.05</f>
        <v>0</v>
      </c>
      <c r="G8357" s="6">
        <v>6500</v>
      </c>
      <c r="H8357" s="5">
        <f>D8357-F8357</f>
        <v>0</v>
      </c>
      <c r="I8357" s="4">
        <f>+I8356+G8357-H8357</f>
        <v>1605369.0259999887</v>
      </c>
      <c r="J8357" s="8" t="s">
        <v>3491</v>
      </c>
      <c r="K8357" s="2"/>
      <c r="L8357" s="2"/>
      <c r="M8357" s="23"/>
      <c r="N8357" s="22"/>
      <c r="O8357" s="21"/>
    </row>
    <row r="8358" spans="1:15" x14ac:dyDescent="0.2">
      <c r="A8358" s="9">
        <v>45040</v>
      </c>
      <c r="B8358" s="7">
        <v>3580080524</v>
      </c>
      <c r="C8358" s="8" t="s">
        <v>3445</v>
      </c>
      <c r="D8358" s="6"/>
      <c r="E8358" s="6"/>
      <c r="F8358" s="6">
        <f>E8358*0.05</f>
        <v>0</v>
      </c>
      <c r="G8358" s="6">
        <v>2700</v>
      </c>
      <c r="H8358" s="5">
        <f>D8358-F8358</f>
        <v>0</v>
      </c>
      <c r="I8358" s="4">
        <f>+I8357+G8358-H8358</f>
        <v>1608069.0259999887</v>
      </c>
      <c r="J8358" s="8" t="s">
        <v>3490</v>
      </c>
      <c r="K8358" s="2"/>
      <c r="L8358" s="2"/>
      <c r="M8358" s="23"/>
      <c r="N8358" s="22"/>
      <c r="O8358" s="21"/>
    </row>
    <row r="8359" spans="1:15" x14ac:dyDescent="0.2">
      <c r="A8359" s="9">
        <v>45041</v>
      </c>
      <c r="B8359" s="7">
        <v>2000160381</v>
      </c>
      <c r="C8359" s="8" t="s">
        <v>3445</v>
      </c>
      <c r="D8359" s="6"/>
      <c r="E8359" s="6"/>
      <c r="F8359" s="6">
        <f>E8359*0.05</f>
        <v>0</v>
      </c>
      <c r="G8359" s="6">
        <v>11550</v>
      </c>
      <c r="H8359" s="5">
        <f>D8359-F8359</f>
        <v>0</v>
      </c>
      <c r="I8359" s="4">
        <f>+I8358+G8359-H8359</f>
        <v>1619619.0259999887</v>
      </c>
      <c r="J8359" s="8" t="s">
        <v>3489</v>
      </c>
      <c r="K8359" s="2"/>
      <c r="L8359" s="2"/>
      <c r="M8359" s="10"/>
      <c r="N8359" s="10"/>
      <c r="O8359" s="10"/>
    </row>
    <row r="8360" spans="1:15" x14ac:dyDescent="0.2">
      <c r="A8360" s="9">
        <v>45041</v>
      </c>
      <c r="B8360" s="7">
        <v>4524000141</v>
      </c>
      <c r="C8360" s="8" t="s">
        <v>2118</v>
      </c>
      <c r="D8360" s="6"/>
      <c r="E8360" s="6"/>
      <c r="F8360" s="6">
        <f>E8360*0.05</f>
        <v>0</v>
      </c>
      <c r="G8360" s="6">
        <v>20000</v>
      </c>
      <c r="H8360" s="5">
        <f>D8360-F8360</f>
        <v>0</v>
      </c>
      <c r="I8360" s="4">
        <f>+I8359+G8360-H8360</f>
        <v>1639619.0259999887</v>
      </c>
      <c r="J8360" s="8" t="s">
        <v>2779</v>
      </c>
      <c r="K8360" s="2"/>
      <c r="L8360" s="2"/>
      <c r="M8360" s="10"/>
      <c r="N8360" s="10"/>
      <c r="O8360" s="10"/>
    </row>
    <row r="8361" spans="1:15" x14ac:dyDescent="0.2">
      <c r="A8361" s="9">
        <v>45041</v>
      </c>
      <c r="B8361" s="7">
        <v>4524000182</v>
      </c>
      <c r="C8361" s="8" t="s">
        <v>170</v>
      </c>
      <c r="D8361" s="6"/>
      <c r="E8361" s="6"/>
      <c r="F8361" s="6">
        <f>E8361*0.05</f>
        <v>0</v>
      </c>
      <c r="G8361" s="6">
        <v>3326080.1</v>
      </c>
      <c r="H8361" s="5">
        <f>D8361-F8361</f>
        <v>0</v>
      </c>
      <c r="I8361" s="4">
        <f>+I8360+G8361-H8361</f>
        <v>4965699.125999989</v>
      </c>
      <c r="J8361" s="8" t="s">
        <v>1304</v>
      </c>
      <c r="K8361" s="2"/>
      <c r="L8361" s="2"/>
      <c r="M8361" s="10"/>
      <c r="N8361" s="10"/>
      <c r="O8361" s="10"/>
    </row>
    <row r="8362" spans="1:15" x14ac:dyDescent="0.2">
      <c r="A8362" s="9">
        <v>45042</v>
      </c>
      <c r="B8362" s="7">
        <v>4524000009</v>
      </c>
      <c r="C8362" s="8" t="s">
        <v>2940</v>
      </c>
      <c r="D8362" s="6">
        <v>100000</v>
      </c>
      <c r="E8362" s="6"/>
      <c r="F8362" s="6">
        <f>E8362*0.05</f>
        <v>0</v>
      </c>
      <c r="G8362" s="6"/>
      <c r="H8362" s="5">
        <f>D8362-F8362</f>
        <v>100000</v>
      </c>
      <c r="I8362" s="4">
        <f>+I8361+G8362-H8362</f>
        <v>4865699.125999989</v>
      </c>
      <c r="J8362" s="8" t="s">
        <v>3488</v>
      </c>
      <c r="K8362" s="2"/>
      <c r="L8362" s="2"/>
      <c r="M8362" s="10"/>
      <c r="N8362" s="10"/>
      <c r="O8362" s="10"/>
    </row>
    <row r="8363" spans="1:15" x14ac:dyDescent="0.2">
      <c r="A8363" s="9">
        <v>45042</v>
      </c>
      <c r="B8363" s="7">
        <v>2000160410</v>
      </c>
      <c r="C8363" s="8" t="s">
        <v>3445</v>
      </c>
      <c r="D8363" s="6"/>
      <c r="E8363" s="6"/>
      <c r="F8363" s="6">
        <f>E8363*0.05</f>
        <v>0</v>
      </c>
      <c r="G8363" s="6">
        <v>5600</v>
      </c>
      <c r="H8363" s="5">
        <f>D8363-F8363</f>
        <v>0</v>
      </c>
      <c r="I8363" s="4">
        <f>+I8362+G8363-H8363</f>
        <v>4871299.125999989</v>
      </c>
      <c r="J8363" s="8" t="s">
        <v>3487</v>
      </c>
      <c r="K8363" s="2"/>
      <c r="L8363" s="2"/>
      <c r="M8363" s="10"/>
      <c r="N8363" s="10"/>
      <c r="O8363" s="10"/>
    </row>
    <row r="8364" spans="1:15" x14ac:dyDescent="0.2">
      <c r="A8364" s="9">
        <v>45043</v>
      </c>
      <c r="B8364" s="7">
        <v>23321696</v>
      </c>
      <c r="C8364" s="8" t="s">
        <v>1000</v>
      </c>
      <c r="D8364" s="6">
        <v>197475</v>
      </c>
      <c r="E8364" s="6">
        <v>179060.27</v>
      </c>
      <c r="F8364" s="6">
        <v>8953.01</v>
      </c>
      <c r="G8364" s="6"/>
      <c r="H8364" s="5">
        <f>D8364-F8364</f>
        <v>188521.99</v>
      </c>
      <c r="I8364" s="4">
        <f>+I8363+G8364-H8364</f>
        <v>4682777.1359999888</v>
      </c>
      <c r="J8364" s="8" t="s">
        <v>1580</v>
      </c>
      <c r="K8364" s="2"/>
      <c r="L8364" s="2"/>
      <c r="M8364" s="10" t="s">
        <v>3486</v>
      </c>
      <c r="N8364" s="10"/>
      <c r="O8364" s="10"/>
    </row>
    <row r="8365" spans="1:15" x14ac:dyDescent="0.2">
      <c r="A8365" s="9">
        <v>45043</v>
      </c>
      <c r="B8365" s="7">
        <v>23321851</v>
      </c>
      <c r="C8365" s="8" t="s">
        <v>821</v>
      </c>
      <c r="D8365" s="6">
        <v>495155.09</v>
      </c>
      <c r="E8365" s="6">
        <v>492200.66</v>
      </c>
      <c r="F8365" s="6">
        <f>E8365*0.05</f>
        <v>24610.032999999999</v>
      </c>
      <c r="G8365" s="6"/>
      <c r="H8365" s="5">
        <f>D8365-F8365</f>
        <v>470545.05700000003</v>
      </c>
      <c r="I8365" s="4">
        <f>+I8364+G8365-H8365</f>
        <v>4212232.0789999887</v>
      </c>
      <c r="J8365" s="8" t="s">
        <v>3485</v>
      </c>
      <c r="K8365" s="2"/>
      <c r="L8365" s="2"/>
      <c r="M8365" s="10" t="s">
        <v>3484</v>
      </c>
      <c r="N8365" s="10"/>
      <c r="O8365" s="10"/>
    </row>
    <row r="8366" spans="1:15" x14ac:dyDescent="0.2">
      <c r="A8366" s="9">
        <v>45043</v>
      </c>
      <c r="B8366" s="7">
        <v>23219907</v>
      </c>
      <c r="C8366" s="8" t="s">
        <v>1450</v>
      </c>
      <c r="D8366" s="6">
        <v>34491.32</v>
      </c>
      <c r="E8366" s="6">
        <v>26674.85</v>
      </c>
      <c r="F8366" s="6">
        <f>E8366*0.05</f>
        <v>1333.7425000000001</v>
      </c>
      <c r="G8366" s="6"/>
      <c r="H8366" s="5">
        <f>D8366-F8366</f>
        <v>33157.577499999999</v>
      </c>
      <c r="I8366" s="4">
        <f>+I8365+G8366-H8366</f>
        <v>4179074.5014999886</v>
      </c>
      <c r="J8366" s="8" t="s">
        <v>3483</v>
      </c>
      <c r="K8366" s="2"/>
      <c r="L8366" s="2"/>
      <c r="M8366" s="16" t="s">
        <v>3482</v>
      </c>
      <c r="N8366" s="10"/>
      <c r="O8366" s="10"/>
    </row>
    <row r="8367" spans="1:15" x14ac:dyDescent="0.2">
      <c r="A8367" s="9">
        <v>45043</v>
      </c>
      <c r="B8367" s="7">
        <v>23321998</v>
      </c>
      <c r="C8367" s="8" t="s">
        <v>120</v>
      </c>
      <c r="D8367" s="6">
        <v>13865</v>
      </c>
      <c r="E8367" s="6">
        <v>11750</v>
      </c>
      <c r="F8367" s="6">
        <f>E8367*0.05</f>
        <v>587.5</v>
      </c>
      <c r="G8367" s="6"/>
      <c r="H8367" s="5">
        <f>D8367-F8367</f>
        <v>13277.5</v>
      </c>
      <c r="I8367" s="4">
        <f>+I8366+G8367-H8367</f>
        <v>4165797.0014999886</v>
      </c>
      <c r="J8367" s="8" t="s">
        <v>3481</v>
      </c>
      <c r="K8367" s="2"/>
      <c r="L8367" s="2"/>
      <c r="M8367" s="16" t="s">
        <v>3480</v>
      </c>
      <c r="N8367" s="10"/>
      <c r="O8367" s="10"/>
    </row>
    <row r="8368" spans="1:15" x14ac:dyDescent="0.2">
      <c r="A8368" s="9">
        <v>45043</v>
      </c>
      <c r="B8368" s="7">
        <v>23322076</v>
      </c>
      <c r="C8368" s="8" t="s">
        <v>1443</v>
      </c>
      <c r="D8368" s="6">
        <v>73160</v>
      </c>
      <c r="E8368" s="6">
        <v>62000</v>
      </c>
      <c r="F8368" s="6">
        <f>E8368*0.05</f>
        <v>3100</v>
      </c>
      <c r="G8368" s="6"/>
      <c r="H8368" s="5">
        <f>D8368-F8368</f>
        <v>70060</v>
      </c>
      <c r="I8368" s="4">
        <f>+I8367+G8368-H8368</f>
        <v>4095737.0014999886</v>
      </c>
      <c r="J8368" s="8" t="s">
        <v>70</v>
      </c>
      <c r="K8368" s="2"/>
      <c r="L8368" s="2"/>
      <c r="M8368" s="16" t="s">
        <v>3479</v>
      </c>
      <c r="N8368" s="10"/>
      <c r="O8368" s="10"/>
    </row>
    <row r="8369" spans="1:15" x14ac:dyDescent="0.2">
      <c r="A8369" s="9">
        <v>45043</v>
      </c>
      <c r="B8369" s="7">
        <v>23322133</v>
      </c>
      <c r="C8369" s="8" t="s">
        <v>129</v>
      </c>
      <c r="D8369" s="6">
        <v>16084</v>
      </c>
      <c r="E8369" s="6">
        <v>16084</v>
      </c>
      <c r="F8369" s="6">
        <f>E8369*0.05</f>
        <v>804.2</v>
      </c>
      <c r="G8369" s="6"/>
      <c r="H8369" s="5">
        <f>D8369-F8369</f>
        <v>15279.8</v>
      </c>
      <c r="I8369" s="4">
        <f>+I8368+G8369-H8369</f>
        <v>4080457.2014999888</v>
      </c>
      <c r="J8369" s="8" t="s">
        <v>3478</v>
      </c>
      <c r="K8369" s="2"/>
      <c r="L8369" s="2"/>
      <c r="M8369" s="16" t="s">
        <v>3477</v>
      </c>
      <c r="N8369" s="10"/>
      <c r="O8369" s="10"/>
    </row>
    <row r="8370" spans="1:15" x14ac:dyDescent="0.2">
      <c r="A8370" s="9">
        <v>45043</v>
      </c>
      <c r="B8370" s="7">
        <v>23322451</v>
      </c>
      <c r="C8370" s="8" t="s">
        <v>1265</v>
      </c>
      <c r="D8370" s="6">
        <v>58000</v>
      </c>
      <c r="E8370" s="6">
        <v>58000</v>
      </c>
      <c r="F8370" s="6">
        <f>E8370*0.05</f>
        <v>2900</v>
      </c>
      <c r="G8370" s="6"/>
      <c r="H8370" s="5">
        <f>D8370-F8370</f>
        <v>55100</v>
      </c>
      <c r="I8370" s="4">
        <f>+I8369+G8370-H8370</f>
        <v>4025357.2014999888</v>
      </c>
      <c r="J8370" s="8" t="s">
        <v>3476</v>
      </c>
      <c r="K8370" s="2"/>
      <c r="L8370" s="2"/>
      <c r="M8370" s="16" t="s">
        <v>3475</v>
      </c>
      <c r="N8370" s="10"/>
      <c r="O8370" s="10"/>
    </row>
    <row r="8371" spans="1:15" x14ac:dyDescent="0.2">
      <c r="A8371" s="9">
        <v>45043</v>
      </c>
      <c r="B8371" s="7">
        <v>23322641</v>
      </c>
      <c r="C8371" s="8" t="s">
        <v>582</v>
      </c>
      <c r="D8371" s="6">
        <v>70194</v>
      </c>
      <c r="E8371" s="6">
        <v>59486.44</v>
      </c>
      <c r="F8371" s="6">
        <f>E8371*0.05</f>
        <v>2974.3220000000001</v>
      </c>
      <c r="G8371" s="6"/>
      <c r="H8371" s="5">
        <f>D8371-F8371</f>
        <v>67219.678</v>
      </c>
      <c r="I8371" s="4">
        <f>+I8370+G8371-H8371</f>
        <v>3958137.523499989</v>
      </c>
      <c r="J8371" s="8" t="s">
        <v>692</v>
      </c>
      <c r="K8371" s="2"/>
      <c r="L8371" s="2"/>
      <c r="M8371" s="16" t="s">
        <v>3474</v>
      </c>
      <c r="N8371" s="10"/>
      <c r="O8371" s="10"/>
    </row>
    <row r="8372" spans="1:15" x14ac:dyDescent="0.2">
      <c r="A8372" s="9">
        <v>45043</v>
      </c>
      <c r="B8372" s="7">
        <v>23322723</v>
      </c>
      <c r="C8372" s="8" t="s">
        <v>105</v>
      </c>
      <c r="D8372" s="6">
        <v>151634</v>
      </c>
      <c r="E8372" s="6">
        <v>151634</v>
      </c>
      <c r="F8372" s="6">
        <f>E8372*0.05</f>
        <v>7581.7000000000007</v>
      </c>
      <c r="G8372" s="6"/>
      <c r="H8372" s="5">
        <f>D8372-F8372</f>
        <v>144052.29999999999</v>
      </c>
      <c r="I8372" s="4">
        <f>+I8371+G8372-H8372</f>
        <v>3814085.2234999891</v>
      </c>
      <c r="J8372" s="8" t="s">
        <v>104</v>
      </c>
      <c r="K8372" s="2"/>
      <c r="L8372" s="2"/>
      <c r="M8372" s="16" t="s">
        <v>1904</v>
      </c>
      <c r="N8372" s="10"/>
      <c r="O8372" s="10"/>
    </row>
    <row r="8373" spans="1:15" x14ac:dyDescent="0.2">
      <c r="A8373" s="9">
        <v>45043</v>
      </c>
      <c r="B8373" s="7">
        <v>23322821</v>
      </c>
      <c r="C8373" s="8" t="s">
        <v>1634</v>
      </c>
      <c r="D8373" s="6">
        <v>13170</v>
      </c>
      <c r="E8373" s="6">
        <v>13170</v>
      </c>
      <c r="F8373" s="6">
        <f>E8373*0.05</f>
        <v>658.5</v>
      </c>
      <c r="G8373" s="6"/>
      <c r="H8373" s="5">
        <f>D8373-F8373</f>
        <v>12511.5</v>
      </c>
      <c r="I8373" s="4">
        <f>+I8372+G8373-H8373</f>
        <v>3801573.7234999891</v>
      </c>
      <c r="J8373" s="8" t="s">
        <v>101</v>
      </c>
      <c r="K8373" s="2"/>
      <c r="L8373" s="2"/>
      <c r="M8373" s="16" t="s">
        <v>3473</v>
      </c>
      <c r="N8373" s="10"/>
      <c r="O8373" s="10"/>
    </row>
    <row r="8374" spans="1:15" x14ac:dyDescent="0.2">
      <c r="A8374" s="9">
        <v>45043</v>
      </c>
      <c r="B8374" s="7">
        <v>23322861</v>
      </c>
      <c r="C8374" s="8" t="s">
        <v>99</v>
      </c>
      <c r="D8374" s="6">
        <v>11611.01</v>
      </c>
      <c r="E8374" s="6">
        <v>11611.01</v>
      </c>
      <c r="F8374" s="6">
        <v>0</v>
      </c>
      <c r="G8374" s="6"/>
      <c r="H8374" s="5">
        <f>D8374-F8374</f>
        <v>11611.01</v>
      </c>
      <c r="I8374" s="4">
        <f>+I8373+G8374-H8374</f>
        <v>3789962.7134999894</v>
      </c>
      <c r="J8374" s="8" t="s">
        <v>3472</v>
      </c>
      <c r="K8374" s="2"/>
      <c r="L8374" s="2"/>
      <c r="M8374" s="16" t="s">
        <v>3471</v>
      </c>
      <c r="N8374" s="10"/>
      <c r="O8374" s="10"/>
    </row>
    <row r="8375" spans="1:15" x14ac:dyDescent="0.2">
      <c r="A8375" s="9">
        <v>45043</v>
      </c>
      <c r="B8375" s="7">
        <v>23322933</v>
      </c>
      <c r="C8375" s="8" t="s">
        <v>1340</v>
      </c>
      <c r="D8375" s="6">
        <v>2857.36</v>
      </c>
      <c r="E8375" s="6">
        <v>2452</v>
      </c>
      <c r="F8375" s="6">
        <f>E8375*0.05</f>
        <v>122.60000000000001</v>
      </c>
      <c r="G8375" s="6"/>
      <c r="H8375" s="5">
        <f>D8375-F8375</f>
        <v>2734.76</v>
      </c>
      <c r="I8375" s="4">
        <f>+I8374+G8375-H8375</f>
        <v>3787227.9534999896</v>
      </c>
      <c r="J8375" s="8" t="s">
        <v>3470</v>
      </c>
      <c r="K8375" s="2"/>
      <c r="L8375" s="2"/>
      <c r="M8375" s="16" t="s">
        <v>3469</v>
      </c>
      <c r="N8375" s="10"/>
      <c r="O8375" s="10"/>
    </row>
    <row r="8376" spans="1:15" x14ac:dyDescent="0.2">
      <c r="A8376" s="9">
        <v>45043</v>
      </c>
      <c r="B8376" s="7">
        <v>23323169</v>
      </c>
      <c r="C8376" s="8" t="s">
        <v>1032</v>
      </c>
      <c r="D8376" s="6">
        <v>94100</v>
      </c>
      <c r="E8376" s="6">
        <v>79745.77</v>
      </c>
      <c r="F8376" s="6">
        <f>E8376*0.05</f>
        <v>3987.2885000000006</v>
      </c>
      <c r="G8376" s="6"/>
      <c r="H8376" s="5">
        <f>D8376-F8376</f>
        <v>90112.711500000005</v>
      </c>
      <c r="I8376" s="4">
        <f>+I8375+G8376-H8376</f>
        <v>3697115.2419999894</v>
      </c>
      <c r="J8376" s="8" t="s">
        <v>1040</v>
      </c>
      <c r="K8376" s="2"/>
      <c r="L8376" s="2"/>
      <c r="M8376" s="16" t="s">
        <v>3468</v>
      </c>
      <c r="N8376" s="10"/>
      <c r="O8376" s="10"/>
    </row>
    <row r="8377" spans="1:15" x14ac:dyDescent="0.2">
      <c r="A8377" s="9">
        <v>45043</v>
      </c>
      <c r="B8377" s="7">
        <v>23323802</v>
      </c>
      <c r="C8377" s="8" t="s">
        <v>890</v>
      </c>
      <c r="D8377" s="6">
        <v>77526</v>
      </c>
      <c r="E8377" s="6">
        <v>65700</v>
      </c>
      <c r="F8377" s="6">
        <f>E8377*0.05</f>
        <v>3285</v>
      </c>
      <c r="G8377" s="6"/>
      <c r="H8377" s="5">
        <f>D8377-F8377</f>
        <v>74241</v>
      </c>
      <c r="I8377" s="4">
        <f>+I8376+G8377-H8377</f>
        <v>3622874.2419999894</v>
      </c>
      <c r="J8377" s="8" t="s">
        <v>889</v>
      </c>
      <c r="K8377" s="2"/>
      <c r="L8377" s="2"/>
      <c r="M8377" s="16" t="s">
        <v>3467</v>
      </c>
      <c r="N8377" s="10"/>
      <c r="O8377" s="10"/>
    </row>
    <row r="8378" spans="1:15" x14ac:dyDescent="0.2">
      <c r="A8378" s="9">
        <v>45043</v>
      </c>
      <c r="B8378" s="7">
        <v>23323987</v>
      </c>
      <c r="C8378" s="8" t="s">
        <v>1145</v>
      </c>
      <c r="D8378" s="6">
        <v>129950</v>
      </c>
      <c r="E8378" s="6">
        <v>109250</v>
      </c>
      <c r="F8378" s="6">
        <f>E8378*0.05</f>
        <v>5462.5</v>
      </c>
      <c r="G8378" s="6"/>
      <c r="H8378" s="5">
        <f>D8378-F8378</f>
        <v>124487.5</v>
      </c>
      <c r="I8378" s="4">
        <f>+I8377+G8378-H8378</f>
        <v>3498386.7419999894</v>
      </c>
      <c r="J8378" s="8" t="s">
        <v>3466</v>
      </c>
      <c r="K8378" s="2"/>
      <c r="L8378" s="2"/>
      <c r="M8378" s="16" t="s">
        <v>3465</v>
      </c>
      <c r="N8378" s="10"/>
      <c r="O8378" s="10"/>
    </row>
    <row r="8379" spans="1:15" x14ac:dyDescent="0.2">
      <c r="A8379" s="9">
        <v>45043</v>
      </c>
      <c r="B8379" s="7">
        <v>23325537</v>
      </c>
      <c r="C8379" s="8" t="s">
        <v>1142</v>
      </c>
      <c r="D8379" s="6">
        <v>132160</v>
      </c>
      <c r="E8379" s="6">
        <v>112000</v>
      </c>
      <c r="F8379" s="6">
        <f>E8379*0.05</f>
        <v>5600</v>
      </c>
      <c r="G8379" s="6"/>
      <c r="H8379" s="5">
        <f>D8379-F8379</f>
        <v>126560</v>
      </c>
      <c r="I8379" s="4">
        <f>+I8378+G8379-H8379</f>
        <v>3371826.7419999894</v>
      </c>
      <c r="J8379" s="8" t="s">
        <v>3367</v>
      </c>
      <c r="K8379" s="2"/>
      <c r="L8379" s="2"/>
      <c r="M8379" s="47" t="s">
        <v>3010</v>
      </c>
      <c r="N8379" s="22"/>
      <c r="O8379" s="21"/>
    </row>
    <row r="8380" spans="1:15" x14ac:dyDescent="0.2">
      <c r="A8380" s="9">
        <v>45043</v>
      </c>
      <c r="B8380" s="7">
        <v>23324164</v>
      </c>
      <c r="C8380" s="8" t="s">
        <v>2914</v>
      </c>
      <c r="D8380" s="6">
        <v>5495</v>
      </c>
      <c r="E8380" s="6">
        <v>4226.92</v>
      </c>
      <c r="F8380" s="6">
        <f>E8380*0.05</f>
        <v>211.346</v>
      </c>
      <c r="G8380" s="6"/>
      <c r="H8380" s="5">
        <f>D8380-F8380</f>
        <v>5283.6540000000005</v>
      </c>
      <c r="I8380" s="4">
        <f>+I8379+G8380-H8380</f>
        <v>3366543.0879999893</v>
      </c>
      <c r="J8380" s="8" t="s">
        <v>3287</v>
      </c>
      <c r="K8380" s="2"/>
      <c r="L8380" s="2"/>
      <c r="M8380" s="47" t="s">
        <v>3464</v>
      </c>
      <c r="N8380" s="22"/>
      <c r="O8380" s="21"/>
    </row>
    <row r="8381" spans="1:15" x14ac:dyDescent="0.2">
      <c r="A8381" s="9">
        <v>45043</v>
      </c>
      <c r="B8381" s="7">
        <v>23324279</v>
      </c>
      <c r="C8381" s="8" t="s">
        <v>71</v>
      </c>
      <c r="D8381" s="6">
        <v>349383.66</v>
      </c>
      <c r="E8381" s="6">
        <v>348714.96</v>
      </c>
      <c r="F8381" s="6">
        <f>E8381*0.05</f>
        <v>17435.748000000003</v>
      </c>
      <c r="G8381" s="6"/>
      <c r="H8381" s="5">
        <f>D8381-F8381</f>
        <v>331947.91199999995</v>
      </c>
      <c r="I8381" s="4">
        <f>+I8380+G8381-H8381</f>
        <v>3034595.1759999893</v>
      </c>
      <c r="J8381" s="8" t="s">
        <v>70</v>
      </c>
      <c r="K8381" s="2"/>
      <c r="L8381" s="2"/>
      <c r="M8381" s="47" t="s">
        <v>3463</v>
      </c>
      <c r="N8381" s="22"/>
      <c r="O8381" s="21"/>
    </row>
    <row r="8382" spans="1:15" x14ac:dyDescent="0.2">
      <c r="A8382" s="9">
        <v>45043</v>
      </c>
      <c r="B8382" s="7">
        <v>23324364</v>
      </c>
      <c r="C8382" s="8" t="s">
        <v>1524</v>
      </c>
      <c r="D8382" s="6">
        <v>36130</v>
      </c>
      <c r="E8382" s="6">
        <v>30618.65</v>
      </c>
      <c r="F8382" s="6">
        <f>E8382*0.05</f>
        <v>1530.9325000000001</v>
      </c>
      <c r="G8382" s="6"/>
      <c r="H8382" s="5">
        <f>D8382-F8382</f>
        <v>34599.067499999997</v>
      </c>
      <c r="I8382" s="4">
        <f>+I8381+G8382-H8382</f>
        <v>2999996.1084999894</v>
      </c>
      <c r="J8382" s="8" t="s">
        <v>3462</v>
      </c>
      <c r="K8382" s="2"/>
      <c r="L8382" s="2"/>
      <c r="M8382" s="47" t="s">
        <v>3461</v>
      </c>
      <c r="N8382" s="22"/>
      <c r="O8382" s="21"/>
    </row>
    <row r="8383" spans="1:15" x14ac:dyDescent="0.2">
      <c r="A8383" s="9">
        <v>45043</v>
      </c>
      <c r="B8383" s="7">
        <v>23324451</v>
      </c>
      <c r="C8383" s="8" t="s">
        <v>54</v>
      </c>
      <c r="D8383" s="6">
        <v>4500</v>
      </c>
      <c r="E8383" s="6">
        <v>3813.56</v>
      </c>
      <c r="F8383" s="6">
        <f>E8383*0.05</f>
        <v>190.678</v>
      </c>
      <c r="G8383" s="6"/>
      <c r="H8383" s="5">
        <f>D8383-F8383</f>
        <v>4309.3220000000001</v>
      </c>
      <c r="I8383" s="4">
        <f>+I8382+G8383-H8383</f>
        <v>2995686.7864999892</v>
      </c>
      <c r="J8383" s="8" t="s">
        <v>3460</v>
      </c>
      <c r="K8383" s="2"/>
      <c r="L8383" s="2"/>
      <c r="M8383" s="16" t="s">
        <v>3459</v>
      </c>
      <c r="N8383" s="10"/>
      <c r="O8383" s="10"/>
    </row>
    <row r="8384" spans="1:15" x14ac:dyDescent="0.2">
      <c r="A8384" s="9">
        <v>45043</v>
      </c>
      <c r="B8384" s="7">
        <v>23325491</v>
      </c>
      <c r="C8384" s="8" t="s">
        <v>1421</v>
      </c>
      <c r="D8384" s="6">
        <v>160000</v>
      </c>
      <c r="E8384" s="6">
        <v>135593.22</v>
      </c>
      <c r="F8384" s="6">
        <f>E8384*0.05</f>
        <v>6779.6610000000001</v>
      </c>
      <c r="G8384" s="6"/>
      <c r="H8384" s="5">
        <f>D8384-F8384</f>
        <v>153220.33900000001</v>
      </c>
      <c r="I8384" s="4">
        <f>+I8383+G8384-H8384</f>
        <v>2842466.4474999891</v>
      </c>
      <c r="J8384" s="8" t="s">
        <v>3458</v>
      </c>
      <c r="K8384" s="2"/>
      <c r="L8384" s="2"/>
      <c r="M8384" s="16" t="s">
        <v>3457</v>
      </c>
      <c r="N8384" s="10"/>
      <c r="O8384" s="10"/>
    </row>
    <row r="8385" spans="1:15" x14ac:dyDescent="0.2">
      <c r="A8385" s="9">
        <v>45043</v>
      </c>
      <c r="B8385" s="7">
        <v>23324736</v>
      </c>
      <c r="C8385" s="8" t="s">
        <v>3356</v>
      </c>
      <c r="D8385" s="6">
        <v>65106.66</v>
      </c>
      <c r="E8385" s="6">
        <v>59186.64</v>
      </c>
      <c r="F8385" s="6">
        <f>E8385*0.05</f>
        <v>2959.3320000000003</v>
      </c>
      <c r="G8385" s="6"/>
      <c r="H8385" s="5">
        <f>D8385-F8385</f>
        <v>62147.328000000001</v>
      </c>
      <c r="I8385" s="4">
        <f>+I8384+G8385-H8385</f>
        <v>2780319.1194999889</v>
      </c>
      <c r="J8385" s="8" t="s">
        <v>1027</v>
      </c>
      <c r="K8385" s="2"/>
      <c r="L8385" s="2"/>
      <c r="M8385" s="16" t="s">
        <v>3456</v>
      </c>
      <c r="N8385" s="10"/>
      <c r="O8385" s="10"/>
    </row>
    <row r="8386" spans="1:15" x14ac:dyDescent="0.2">
      <c r="A8386" s="9">
        <v>45043</v>
      </c>
      <c r="B8386" s="7">
        <v>23324863</v>
      </c>
      <c r="C8386" s="8" t="s">
        <v>43</v>
      </c>
      <c r="D8386" s="6">
        <v>19875</v>
      </c>
      <c r="E8386" s="6">
        <v>16843.23</v>
      </c>
      <c r="F8386" s="6">
        <f>E8386*0.05</f>
        <v>842.16150000000005</v>
      </c>
      <c r="G8386" s="6"/>
      <c r="H8386" s="5">
        <f>D8386-F8386</f>
        <v>19032.838500000002</v>
      </c>
      <c r="I8386" s="4">
        <f>+I8385+G8386-H8386</f>
        <v>2761286.2809999888</v>
      </c>
      <c r="J8386" s="8" t="s">
        <v>3455</v>
      </c>
      <c r="K8386" s="2"/>
      <c r="L8386" s="2"/>
      <c r="M8386" s="16" t="s">
        <v>3454</v>
      </c>
      <c r="N8386" s="10"/>
      <c r="O8386" s="10"/>
    </row>
    <row r="8387" spans="1:15" x14ac:dyDescent="0.2">
      <c r="A8387" s="9">
        <v>45043</v>
      </c>
      <c r="B8387" s="7">
        <v>23324982</v>
      </c>
      <c r="C8387" s="8" t="s">
        <v>216</v>
      </c>
      <c r="D8387" s="6">
        <v>69420</v>
      </c>
      <c r="E8387" s="6">
        <v>69420</v>
      </c>
      <c r="F8387" s="6">
        <f>E8387*0.05</f>
        <v>3471</v>
      </c>
      <c r="G8387" s="6"/>
      <c r="H8387" s="5">
        <f>D8387-F8387</f>
        <v>65949</v>
      </c>
      <c r="I8387" s="4">
        <f>+I8386+G8387-H8387</f>
        <v>2695337.2809999888</v>
      </c>
      <c r="J8387" s="8" t="s">
        <v>3453</v>
      </c>
      <c r="K8387" s="2"/>
      <c r="L8387" s="2"/>
      <c r="M8387" s="16" t="s">
        <v>3452</v>
      </c>
      <c r="N8387" s="10"/>
      <c r="O8387" s="10"/>
    </row>
    <row r="8388" spans="1:15" x14ac:dyDescent="0.2">
      <c r="A8388" s="9">
        <v>45043</v>
      </c>
      <c r="B8388" s="7">
        <v>23325080</v>
      </c>
      <c r="C8388" s="8" t="s">
        <v>442</v>
      </c>
      <c r="D8388" s="6">
        <v>42432.800000000003</v>
      </c>
      <c r="E8388" s="6">
        <v>35960</v>
      </c>
      <c r="F8388" s="6">
        <f>E8388*0.05</f>
        <v>1798</v>
      </c>
      <c r="G8388" s="6"/>
      <c r="H8388" s="5">
        <f>D8388-F8388</f>
        <v>40634.800000000003</v>
      </c>
      <c r="I8388" s="4">
        <f>+I8387+G8388-H8388</f>
        <v>2654702.480999989</v>
      </c>
      <c r="J8388" s="8" t="s">
        <v>1170</v>
      </c>
      <c r="K8388" s="2"/>
      <c r="L8388" s="2"/>
      <c r="M8388" s="16" t="s">
        <v>3451</v>
      </c>
      <c r="N8388" s="10"/>
      <c r="O8388" s="10"/>
    </row>
    <row r="8389" spans="1:15" x14ac:dyDescent="0.2">
      <c r="A8389" s="9">
        <v>45043</v>
      </c>
      <c r="B8389" s="7">
        <v>23328215</v>
      </c>
      <c r="C8389" s="8" t="s">
        <v>2088</v>
      </c>
      <c r="D8389" s="6">
        <v>0</v>
      </c>
      <c r="E8389" s="6">
        <v>0</v>
      </c>
      <c r="F8389" s="6">
        <f>E8389*0.05</f>
        <v>0</v>
      </c>
      <c r="G8389" s="6"/>
      <c r="H8389" s="5">
        <f>D8389-F8389</f>
        <v>0</v>
      </c>
      <c r="I8389" s="4">
        <f>+I8388+G8389-H8389</f>
        <v>2654702.480999989</v>
      </c>
      <c r="J8389" s="8" t="s">
        <v>3450</v>
      </c>
      <c r="K8389" s="2"/>
      <c r="L8389" s="2"/>
      <c r="M8389" s="16" t="s">
        <v>3439</v>
      </c>
      <c r="N8389" s="10"/>
      <c r="O8389" s="10"/>
    </row>
    <row r="8390" spans="1:15" x14ac:dyDescent="0.2">
      <c r="A8390" s="9">
        <v>45043</v>
      </c>
      <c r="B8390" s="7">
        <v>23331613</v>
      </c>
      <c r="C8390" s="8" t="s">
        <v>3449</v>
      </c>
      <c r="D8390" s="6">
        <v>33845.25</v>
      </c>
      <c r="E8390" s="6">
        <v>33845.25</v>
      </c>
      <c r="F8390" s="6">
        <f>E8390*0.05</f>
        <v>1692.2625</v>
      </c>
      <c r="G8390" s="6"/>
      <c r="H8390" s="5">
        <f>D8390-F8390</f>
        <v>32152.987499999999</v>
      </c>
      <c r="I8390" s="4">
        <f>+I8389+G8390-H8390</f>
        <v>2622549.4934999892</v>
      </c>
      <c r="J8390" s="8" t="s">
        <v>3448</v>
      </c>
      <c r="K8390" s="2"/>
      <c r="L8390" s="2"/>
      <c r="M8390" s="47" t="s">
        <v>3447</v>
      </c>
      <c r="N8390" s="22"/>
      <c r="O8390" s="21"/>
    </row>
    <row r="8391" spans="1:15" x14ac:dyDescent="0.2">
      <c r="A8391" s="9">
        <v>45044</v>
      </c>
      <c r="B8391" s="7">
        <v>23350927</v>
      </c>
      <c r="C8391" s="8" t="s">
        <v>126</v>
      </c>
      <c r="D8391" s="6">
        <v>7645</v>
      </c>
      <c r="E8391" s="6">
        <v>7645</v>
      </c>
      <c r="F8391" s="6">
        <f>E8391*0.05</f>
        <v>382.25</v>
      </c>
      <c r="G8391" s="6"/>
      <c r="H8391" s="5">
        <f>D8391-F8391</f>
        <v>7262.75</v>
      </c>
      <c r="I8391" s="4">
        <f>+I8390+G8391-H8391</f>
        <v>2615286.7434999892</v>
      </c>
      <c r="J8391" s="8" t="s">
        <v>125</v>
      </c>
      <c r="K8391" s="2"/>
      <c r="L8391" s="2"/>
      <c r="M8391" s="47" t="s">
        <v>1904</v>
      </c>
      <c r="N8391" s="22"/>
      <c r="O8391" s="21"/>
    </row>
    <row r="8392" spans="1:15" x14ac:dyDescent="0.2">
      <c r="A8392" s="9">
        <v>45044</v>
      </c>
      <c r="B8392" s="7">
        <v>2000170238</v>
      </c>
      <c r="C8392" s="8" t="s">
        <v>3445</v>
      </c>
      <c r="D8392" s="6"/>
      <c r="E8392" s="6"/>
      <c r="F8392" s="6">
        <f>E8392*0.05</f>
        <v>0</v>
      </c>
      <c r="G8392" s="6">
        <v>6200</v>
      </c>
      <c r="H8392" s="5">
        <v>0</v>
      </c>
      <c r="I8392" s="4">
        <f>+I8391+G8392-H8392</f>
        <v>2621486.7434999892</v>
      </c>
      <c r="J8392" s="8" t="s">
        <v>3446</v>
      </c>
      <c r="K8392" s="2"/>
      <c r="L8392" s="2"/>
      <c r="M8392" s="52"/>
      <c r="N8392" s="40"/>
      <c r="O8392" s="39"/>
    </row>
    <row r="8393" spans="1:15" x14ac:dyDescent="0.2">
      <c r="A8393" s="9">
        <v>45044</v>
      </c>
      <c r="B8393" s="7">
        <v>2000170235</v>
      </c>
      <c r="C8393" s="8" t="s">
        <v>3445</v>
      </c>
      <c r="D8393" s="6"/>
      <c r="E8393" s="6"/>
      <c r="F8393" s="6"/>
      <c r="G8393" s="6">
        <v>5500</v>
      </c>
      <c r="H8393" s="5">
        <v>0</v>
      </c>
      <c r="I8393" s="4">
        <f>+I8392+G8393-H8393</f>
        <v>2626986.7434999892</v>
      </c>
      <c r="J8393" s="8" t="s">
        <v>3444</v>
      </c>
      <c r="K8393" s="2"/>
      <c r="L8393" s="2"/>
      <c r="M8393" s="52"/>
      <c r="N8393" s="40"/>
      <c r="O8393" s="39"/>
    </row>
    <row r="8394" spans="1:15" x14ac:dyDescent="0.2">
      <c r="A8394" s="9">
        <v>45046</v>
      </c>
      <c r="B8394" s="7">
        <v>4524000008</v>
      </c>
      <c r="C8394" s="8" t="s">
        <v>3253</v>
      </c>
      <c r="D8394" s="6">
        <v>19550</v>
      </c>
      <c r="E8394" s="6"/>
      <c r="F8394" s="6">
        <f>E8394*0.05</f>
        <v>0</v>
      </c>
      <c r="G8394" s="6"/>
      <c r="H8394" s="5">
        <f>D8394-F8394</f>
        <v>19550</v>
      </c>
      <c r="I8394" s="4">
        <f>+I8393+G8394-H8394</f>
        <v>2607436.7434999892</v>
      </c>
      <c r="J8394" s="8" t="s">
        <v>3443</v>
      </c>
      <c r="K8394" s="2"/>
      <c r="L8394" s="2"/>
      <c r="M8394" s="23"/>
      <c r="N8394" s="22"/>
      <c r="O8394" s="21"/>
    </row>
    <row r="8395" spans="1:15" x14ac:dyDescent="0.2">
      <c r="A8395" s="9">
        <v>45046</v>
      </c>
      <c r="B8395" s="7"/>
      <c r="C8395" s="8" t="s">
        <v>20</v>
      </c>
      <c r="D8395" s="6">
        <v>7266.78</v>
      </c>
      <c r="E8395" s="6"/>
      <c r="F8395" s="6">
        <f>E8395*0.05</f>
        <v>0</v>
      </c>
      <c r="G8395" s="6"/>
      <c r="H8395" s="5">
        <f>D8395-F8395</f>
        <v>7266.78</v>
      </c>
      <c r="I8395" s="4">
        <f>+I8394+G8395-H8395</f>
        <v>2600169.9634999894</v>
      </c>
      <c r="J8395" s="8" t="s">
        <v>3442</v>
      </c>
      <c r="K8395" s="2"/>
      <c r="L8395" s="2"/>
      <c r="M8395" s="23"/>
      <c r="N8395" s="22"/>
      <c r="O8395" s="21"/>
    </row>
    <row r="8396" spans="1:15" x14ac:dyDescent="0.2">
      <c r="A8396" s="9"/>
      <c r="B8396" s="7"/>
      <c r="C8396" s="38" t="s">
        <v>3441</v>
      </c>
      <c r="D8396" s="6"/>
      <c r="E8396" s="6"/>
      <c r="F8396" s="6">
        <f>E8396*0.05</f>
        <v>0</v>
      </c>
      <c r="G8396" s="6"/>
      <c r="H8396" s="5">
        <f>D8396-F8396</f>
        <v>0</v>
      </c>
      <c r="I8396" s="13">
        <f>+I8395+G8396-H8396</f>
        <v>2600169.9634999894</v>
      </c>
      <c r="J8396" s="8"/>
      <c r="K8396" s="2"/>
      <c r="L8396" s="2"/>
      <c r="M8396" s="23"/>
      <c r="N8396" s="22"/>
      <c r="O8396" s="21"/>
    </row>
    <row r="8397" spans="1:15" x14ac:dyDescent="0.2">
      <c r="A8397" s="9">
        <v>45048</v>
      </c>
      <c r="B8397" s="7">
        <v>23425495</v>
      </c>
      <c r="C8397" s="8" t="s">
        <v>3440</v>
      </c>
      <c r="D8397" s="6">
        <v>167117.5</v>
      </c>
      <c r="E8397" s="6">
        <v>141625</v>
      </c>
      <c r="F8397" s="6">
        <f>E8397*0.05</f>
        <v>7081.25</v>
      </c>
      <c r="G8397" s="6"/>
      <c r="H8397" s="5">
        <f>D8397-F8397</f>
        <v>160036.25</v>
      </c>
      <c r="I8397" s="4">
        <f>+I8396+G8397-H8397</f>
        <v>2440133.7134999894</v>
      </c>
      <c r="J8397" s="8" t="s">
        <v>3114</v>
      </c>
      <c r="K8397" s="2"/>
      <c r="L8397" s="2"/>
      <c r="M8397" s="23" t="s">
        <v>3439</v>
      </c>
      <c r="N8397" s="22"/>
      <c r="O8397" s="21"/>
    </row>
    <row r="8398" spans="1:15" x14ac:dyDescent="0.2">
      <c r="A8398" s="9">
        <v>45049</v>
      </c>
      <c r="B8398" s="7">
        <v>23477856</v>
      </c>
      <c r="C8398" s="8" t="s">
        <v>418</v>
      </c>
      <c r="D8398" s="6">
        <v>6000</v>
      </c>
      <c r="E8398" s="6"/>
      <c r="F8398" s="6">
        <f>E8398*0.05</f>
        <v>0</v>
      </c>
      <c r="G8398" s="6"/>
      <c r="H8398" s="5">
        <f>D8398-F8398</f>
        <v>6000</v>
      </c>
      <c r="I8398" s="4">
        <f>+I8397+G8398-H8398</f>
        <v>2434133.7134999894</v>
      </c>
      <c r="J8398" s="8" t="s">
        <v>3438</v>
      </c>
      <c r="K8398" s="2"/>
      <c r="L8398" s="2"/>
      <c r="M8398" s="10"/>
      <c r="N8398" s="10"/>
      <c r="O8398" s="10"/>
    </row>
    <row r="8399" spans="1:15" x14ac:dyDescent="0.2">
      <c r="A8399" s="9">
        <v>45050</v>
      </c>
      <c r="B8399" s="7">
        <v>2000050089</v>
      </c>
      <c r="C8399" s="8" t="s">
        <v>2772</v>
      </c>
      <c r="D8399" s="6"/>
      <c r="E8399" s="6"/>
      <c r="F8399" s="6">
        <f>E8399*0.05</f>
        <v>0</v>
      </c>
      <c r="G8399" s="6">
        <v>6200</v>
      </c>
      <c r="H8399" s="5">
        <f>D8399-F8399</f>
        <v>0</v>
      </c>
      <c r="I8399" s="4">
        <f>+I8398+G8399-H8399</f>
        <v>2440333.7134999894</v>
      </c>
      <c r="J8399" s="8" t="s">
        <v>3437</v>
      </c>
      <c r="K8399" s="2"/>
      <c r="L8399" s="2"/>
      <c r="M8399" s="10"/>
      <c r="N8399" s="10"/>
      <c r="O8399" s="10"/>
    </row>
    <row r="8400" spans="1:15" x14ac:dyDescent="0.2">
      <c r="A8400" s="9">
        <v>45050</v>
      </c>
      <c r="B8400" s="7">
        <v>2000050092</v>
      </c>
      <c r="C8400" s="8" t="s">
        <v>2772</v>
      </c>
      <c r="D8400" s="6"/>
      <c r="E8400" s="6"/>
      <c r="F8400" s="6">
        <f>E8400*0.05</f>
        <v>0</v>
      </c>
      <c r="G8400" s="6">
        <v>9900</v>
      </c>
      <c r="H8400" s="5">
        <f>D8400-F8400</f>
        <v>0</v>
      </c>
      <c r="I8400" s="4">
        <f>+I8399+G8400-H8400</f>
        <v>2450233.7134999894</v>
      </c>
      <c r="J8400" s="8" t="s">
        <v>3436</v>
      </c>
      <c r="K8400" s="2"/>
      <c r="L8400" s="2"/>
      <c r="M8400" s="10"/>
      <c r="N8400" s="10"/>
      <c r="O8400" s="10"/>
    </row>
    <row r="8401" spans="1:15" x14ac:dyDescent="0.2">
      <c r="A8401" s="9">
        <v>45050</v>
      </c>
      <c r="B8401" s="7">
        <v>2000050095</v>
      </c>
      <c r="C8401" s="8" t="s">
        <v>2772</v>
      </c>
      <c r="D8401" s="6"/>
      <c r="E8401" s="6"/>
      <c r="F8401" s="6">
        <f>E8401*0.05</f>
        <v>0</v>
      </c>
      <c r="G8401" s="6">
        <v>2600</v>
      </c>
      <c r="H8401" s="5">
        <f>D8401-F8401</f>
        <v>0</v>
      </c>
      <c r="I8401" s="4">
        <f>+I8400+G8401-H8401</f>
        <v>2452833.7134999894</v>
      </c>
      <c r="J8401" s="8" t="s">
        <v>3435</v>
      </c>
      <c r="K8401" s="2"/>
      <c r="L8401" s="2"/>
      <c r="M8401" s="10"/>
      <c r="N8401" s="10"/>
      <c r="O8401" s="10"/>
    </row>
    <row r="8402" spans="1:15" x14ac:dyDescent="0.2">
      <c r="A8402" s="9">
        <v>45051</v>
      </c>
      <c r="B8402" s="7">
        <v>2000080417</v>
      </c>
      <c r="C8402" s="8" t="s">
        <v>2772</v>
      </c>
      <c r="D8402" s="6"/>
      <c r="E8402" s="6"/>
      <c r="F8402" s="6">
        <f>E8402*0.05</f>
        <v>0</v>
      </c>
      <c r="G8402" s="6">
        <v>15800</v>
      </c>
      <c r="H8402" s="5">
        <f>D8402-F8402</f>
        <v>0</v>
      </c>
      <c r="I8402" s="4">
        <f>+I8401+G8402-H8402</f>
        <v>2468633.7134999894</v>
      </c>
      <c r="J8402" s="8" t="s">
        <v>3434</v>
      </c>
      <c r="K8402" s="2"/>
      <c r="L8402" s="2"/>
      <c r="M8402" s="10"/>
      <c r="N8402" s="10"/>
      <c r="O8402" s="10"/>
    </row>
    <row r="8403" spans="1:15" x14ac:dyDescent="0.2">
      <c r="A8403" s="9">
        <v>45051</v>
      </c>
      <c r="B8403" s="7">
        <v>2000080420</v>
      </c>
      <c r="C8403" s="8" t="s">
        <v>2772</v>
      </c>
      <c r="D8403" s="6"/>
      <c r="E8403" s="6"/>
      <c r="F8403" s="6">
        <f>E8403*0.05</f>
        <v>0</v>
      </c>
      <c r="G8403" s="6">
        <v>2750</v>
      </c>
      <c r="H8403" s="5">
        <f>D8403-F8403</f>
        <v>0</v>
      </c>
      <c r="I8403" s="4">
        <f>+I8402+G8403-H8403</f>
        <v>2471383.7134999894</v>
      </c>
      <c r="J8403" s="8" t="s">
        <v>3433</v>
      </c>
      <c r="K8403" s="2"/>
      <c r="L8403" s="2"/>
      <c r="M8403" s="10"/>
      <c r="N8403" s="10"/>
      <c r="O8403" s="10"/>
    </row>
    <row r="8404" spans="1:15" x14ac:dyDescent="0.2">
      <c r="A8404" s="9">
        <v>45051</v>
      </c>
      <c r="B8404" s="7">
        <v>2000080423</v>
      </c>
      <c r="C8404" s="8" t="s">
        <v>2772</v>
      </c>
      <c r="D8404" s="6"/>
      <c r="E8404" s="6"/>
      <c r="F8404" s="6">
        <f>E8404*0.05</f>
        <v>0</v>
      </c>
      <c r="G8404" s="6">
        <v>8500</v>
      </c>
      <c r="H8404" s="5">
        <f>D8404-F8404</f>
        <v>0</v>
      </c>
      <c r="I8404" s="4">
        <f>+I8403+G8404-H8404</f>
        <v>2479883.7134999894</v>
      </c>
      <c r="J8404" s="8" t="s">
        <v>3432</v>
      </c>
      <c r="K8404" s="2"/>
      <c r="L8404" s="2"/>
      <c r="M8404" s="10"/>
      <c r="N8404" s="10"/>
      <c r="O8404" s="10"/>
    </row>
    <row r="8405" spans="1:15" x14ac:dyDescent="0.2">
      <c r="A8405" s="9">
        <v>45054</v>
      </c>
      <c r="B8405" s="7">
        <v>23569927</v>
      </c>
      <c r="C8405" s="8" t="s">
        <v>3431</v>
      </c>
      <c r="D8405" s="6">
        <v>307410.05</v>
      </c>
      <c r="E8405" s="6">
        <v>279634.25</v>
      </c>
      <c r="F8405" s="6">
        <f>E8405*0.05</f>
        <v>13981.712500000001</v>
      </c>
      <c r="G8405" s="6"/>
      <c r="H8405" s="5">
        <f>D8405-F8405</f>
        <v>293428.33749999997</v>
      </c>
      <c r="I8405" s="4">
        <f>+I8404+G8405-H8405</f>
        <v>2186455.3759999895</v>
      </c>
      <c r="J8405" s="8" t="s">
        <v>3082</v>
      </c>
      <c r="K8405" s="2"/>
      <c r="L8405" s="2"/>
      <c r="M8405" s="10" t="s">
        <v>3430</v>
      </c>
      <c r="N8405" s="10"/>
      <c r="O8405" s="10"/>
    </row>
    <row r="8406" spans="1:15" x14ac:dyDescent="0.2">
      <c r="A8406" s="9">
        <v>45055</v>
      </c>
      <c r="B8406" s="7">
        <v>23579618</v>
      </c>
      <c r="C8406" s="8" t="s">
        <v>518</v>
      </c>
      <c r="D8406" s="6">
        <v>116977.03</v>
      </c>
      <c r="E8406" s="6"/>
      <c r="F8406" s="6">
        <f>E8406*0.05</f>
        <v>0</v>
      </c>
      <c r="G8406" s="6"/>
      <c r="H8406" s="5">
        <f>D8406-F8406</f>
        <v>116977.03</v>
      </c>
      <c r="I8406" s="4">
        <f>+I8405+G8406-H8406</f>
        <v>2069478.3459999894</v>
      </c>
      <c r="J8406" s="8" t="s">
        <v>3429</v>
      </c>
      <c r="K8406" s="2"/>
      <c r="L8406" s="2"/>
      <c r="M8406" s="10"/>
      <c r="N8406" s="10"/>
      <c r="O8406" s="10"/>
    </row>
    <row r="8407" spans="1:15" x14ac:dyDescent="0.2">
      <c r="A8407" s="9">
        <v>45055</v>
      </c>
      <c r="B8407" s="7">
        <v>2000170045</v>
      </c>
      <c r="C8407" s="8" t="s">
        <v>2772</v>
      </c>
      <c r="D8407" s="6"/>
      <c r="E8407" s="6"/>
      <c r="F8407" s="6">
        <f>E8407*0.05</f>
        <v>0</v>
      </c>
      <c r="G8407" s="6">
        <v>9400</v>
      </c>
      <c r="H8407" s="5">
        <f>D8407-F8407</f>
        <v>0</v>
      </c>
      <c r="I8407" s="4">
        <f>+I8406+G8407-H8407</f>
        <v>2078878.3459999894</v>
      </c>
      <c r="J8407" s="8" t="s">
        <v>3428</v>
      </c>
      <c r="K8407" s="2"/>
      <c r="L8407" s="2"/>
      <c r="M8407" s="10"/>
      <c r="N8407" s="10"/>
      <c r="O8407" s="10"/>
    </row>
    <row r="8408" spans="1:15" x14ac:dyDescent="0.2">
      <c r="A8408" s="9">
        <v>45055</v>
      </c>
      <c r="B8408" s="7">
        <v>2000080245</v>
      </c>
      <c r="C8408" s="8" t="s">
        <v>3427</v>
      </c>
      <c r="D8408" s="6"/>
      <c r="E8408" s="6"/>
      <c r="F8408" s="6">
        <f>E8408*0.05</f>
        <v>0</v>
      </c>
      <c r="G8408" s="6">
        <v>180137.2</v>
      </c>
      <c r="H8408" s="5">
        <f>D8408-F8408</f>
        <v>0</v>
      </c>
      <c r="I8408" s="4">
        <f>+I8407+G8408-H8408</f>
        <v>2259015.5459999894</v>
      </c>
      <c r="J8408" s="8" t="s">
        <v>3426</v>
      </c>
      <c r="K8408" s="2"/>
      <c r="L8408" s="2"/>
      <c r="M8408" s="10"/>
      <c r="N8408" s="10"/>
      <c r="O8408" s="10"/>
    </row>
    <row r="8409" spans="1:15" x14ac:dyDescent="0.2">
      <c r="A8409" s="9">
        <v>45055</v>
      </c>
      <c r="B8409" s="7">
        <v>23593124</v>
      </c>
      <c r="C8409" s="8" t="s">
        <v>32</v>
      </c>
      <c r="D8409" s="6">
        <v>29050</v>
      </c>
      <c r="E8409" s="6">
        <v>24618.639999999999</v>
      </c>
      <c r="F8409" s="6">
        <f>E8409*0.05</f>
        <v>1230.932</v>
      </c>
      <c r="G8409" s="6"/>
      <c r="H8409" s="5">
        <f>D8409-F8409</f>
        <v>27819.067999999999</v>
      </c>
      <c r="I8409" s="4">
        <f>+I8408+G8409-H8409</f>
        <v>2231196.4779999894</v>
      </c>
      <c r="J8409" s="8" t="s">
        <v>3186</v>
      </c>
      <c r="K8409" s="2"/>
      <c r="L8409" s="2"/>
      <c r="M8409" s="10" t="s">
        <v>2129</v>
      </c>
      <c r="N8409" s="10"/>
      <c r="O8409" s="10"/>
    </row>
    <row r="8410" spans="1:15" x14ac:dyDescent="0.2">
      <c r="A8410" s="9">
        <v>45056</v>
      </c>
      <c r="B8410" s="7">
        <v>2000040124</v>
      </c>
      <c r="C8410" s="8" t="s">
        <v>2772</v>
      </c>
      <c r="D8410" s="6"/>
      <c r="E8410" s="6"/>
      <c r="F8410" s="6">
        <f>E8410*0.05</f>
        <v>0</v>
      </c>
      <c r="G8410" s="6">
        <v>1200</v>
      </c>
      <c r="H8410" s="5">
        <f>D8410-F8410</f>
        <v>0</v>
      </c>
      <c r="I8410" s="4">
        <f>+I8409+G8410-H8410</f>
        <v>2232396.4779999894</v>
      </c>
      <c r="J8410" s="8" t="s">
        <v>3425</v>
      </c>
      <c r="K8410" s="2"/>
      <c r="L8410" s="2"/>
      <c r="M8410" s="10"/>
      <c r="N8410" s="10"/>
      <c r="O8410" s="10"/>
    </row>
    <row r="8411" spans="1:15" x14ac:dyDescent="0.2">
      <c r="A8411" s="9">
        <v>45056</v>
      </c>
      <c r="B8411" s="7">
        <v>23620679</v>
      </c>
      <c r="C8411" s="8" t="s">
        <v>682</v>
      </c>
      <c r="D8411" s="6">
        <v>32988.04</v>
      </c>
      <c r="E8411" s="6">
        <v>27955.96</v>
      </c>
      <c r="F8411" s="6">
        <f>E8411*0.05</f>
        <v>1397.798</v>
      </c>
      <c r="G8411" s="6"/>
      <c r="H8411" s="5">
        <f>D8411-F8411</f>
        <v>31590.242000000002</v>
      </c>
      <c r="I8411" s="4">
        <f>+I8410+G8411-H8411</f>
        <v>2200806.2359999893</v>
      </c>
      <c r="J8411" s="8" t="s">
        <v>3424</v>
      </c>
      <c r="K8411" s="2"/>
      <c r="L8411" s="2"/>
      <c r="M8411" s="10" t="s">
        <v>3423</v>
      </c>
      <c r="N8411" s="10"/>
      <c r="O8411" s="10"/>
    </row>
    <row r="8412" spans="1:15" x14ac:dyDescent="0.2">
      <c r="A8412" s="9">
        <v>45058</v>
      </c>
      <c r="B8412" s="7">
        <v>2000040131</v>
      </c>
      <c r="C8412" s="8" t="s">
        <v>2772</v>
      </c>
      <c r="D8412" s="6"/>
      <c r="E8412" s="6"/>
      <c r="F8412" s="6">
        <f>E8412*0.05</f>
        <v>0</v>
      </c>
      <c r="G8412" s="6">
        <v>200</v>
      </c>
      <c r="H8412" s="5">
        <f>D8412-F8412</f>
        <v>0</v>
      </c>
      <c r="I8412" s="4">
        <f>+I8411+G8412-H8412</f>
        <v>2201006.2359999893</v>
      </c>
      <c r="J8412" s="8" t="s">
        <v>3422</v>
      </c>
      <c r="K8412" s="2"/>
      <c r="L8412" s="2"/>
      <c r="M8412" s="10"/>
      <c r="N8412" s="10"/>
      <c r="O8412" s="10"/>
    </row>
    <row r="8413" spans="1:15" x14ac:dyDescent="0.2">
      <c r="A8413" s="9">
        <v>45058</v>
      </c>
      <c r="B8413" s="7">
        <v>4524031664</v>
      </c>
      <c r="C8413" s="8" t="s">
        <v>1468</v>
      </c>
      <c r="D8413" s="6"/>
      <c r="E8413" s="6"/>
      <c r="F8413" s="6">
        <f>E8413*0.05</f>
        <v>0</v>
      </c>
      <c r="G8413" s="6">
        <v>128863.38</v>
      </c>
      <c r="H8413" s="5">
        <f>D8413-F8413</f>
        <v>0</v>
      </c>
      <c r="I8413" s="4">
        <f>+I8412+G8413-H8413</f>
        <v>2329869.6159999892</v>
      </c>
      <c r="J8413" s="8" t="s">
        <v>3421</v>
      </c>
      <c r="K8413" s="2"/>
      <c r="L8413" s="2"/>
      <c r="M8413" s="10"/>
      <c r="N8413" s="10"/>
      <c r="O8413" s="10"/>
    </row>
    <row r="8414" spans="1:15" x14ac:dyDescent="0.2">
      <c r="A8414" s="9">
        <v>45059</v>
      </c>
      <c r="B8414" s="7">
        <v>23680802</v>
      </c>
      <c r="C8414" s="8" t="s">
        <v>3420</v>
      </c>
      <c r="D8414" s="6">
        <v>37000</v>
      </c>
      <c r="E8414" s="6"/>
      <c r="F8414" s="6">
        <f>E8414*0.05</f>
        <v>0</v>
      </c>
      <c r="G8414" s="6"/>
      <c r="H8414" s="5">
        <f>D8414-F8414</f>
        <v>37000</v>
      </c>
      <c r="I8414" s="4">
        <f>+I8413+G8414-H8414</f>
        <v>2292869.6159999892</v>
      </c>
      <c r="J8414" s="8" t="s">
        <v>1092</v>
      </c>
      <c r="K8414" s="2"/>
      <c r="L8414" s="2"/>
      <c r="M8414" s="10"/>
      <c r="N8414" s="10"/>
      <c r="O8414" s="10"/>
    </row>
    <row r="8415" spans="1:15" x14ac:dyDescent="0.2">
      <c r="A8415" s="9">
        <v>45061</v>
      </c>
      <c r="B8415" s="7">
        <v>3580030494</v>
      </c>
      <c r="C8415" s="8" t="s">
        <v>2772</v>
      </c>
      <c r="D8415" s="6"/>
      <c r="E8415" s="6"/>
      <c r="F8415" s="6">
        <f>E8415*0.05</f>
        <v>0</v>
      </c>
      <c r="G8415" s="6">
        <v>7900</v>
      </c>
      <c r="H8415" s="5">
        <f>D8415-F8415</f>
        <v>0</v>
      </c>
      <c r="I8415" s="4">
        <f>+I8414+G8415-H8415</f>
        <v>2300769.6159999892</v>
      </c>
      <c r="J8415" s="8" t="s">
        <v>3419</v>
      </c>
      <c r="K8415" s="2"/>
      <c r="L8415" s="2"/>
      <c r="M8415" s="10"/>
      <c r="N8415" s="10"/>
      <c r="O8415" s="10"/>
    </row>
    <row r="8416" spans="1:15" x14ac:dyDescent="0.2">
      <c r="A8416" s="9">
        <v>45061</v>
      </c>
      <c r="B8416" s="7">
        <v>23710880</v>
      </c>
      <c r="C8416" s="8" t="s">
        <v>3418</v>
      </c>
      <c r="D8416" s="6">
        <v>359800</v>
      </c>
      <c r="E8416" s="6">
        <v>304915.25</v>
      </c>
      <c r="F8416" s="6">
        <f>E8416*0.05</f>
        <v>15245.762500000001</v>
      </c>
      <c r="G8416" s="6"/>
      <c r="H8416" s="5">
        <f>D8416-F8416</f>
        <v>344554.23749999999</v>
      </c>
      <c r="I8416" s="4">
        <f>+I8415+G8416-H8416</f>
        <v>1956215.3784999892</v>
      </c>
      <c r="J8416" s="8" t="s">
        <v>3417</v>
      </c>
      <c r="K8416" s="2"/>
      <c r="L8416" s="2"/>
      <c r="M8416" s="16" t="s">
        <v>3416</v>
      </c>
      <c r="N8416" s="10"/>
      <c r="O8416" s="10"/>
    </row>
    <row r="8417" spans="1:15" x14ac:dyDescent="0.2">
      <c r="A8417" s="9">
        <v>45061</v>
      </c>
      <c r="B8417" s="7">
        <v>4524000045</v>
      </c>
      <c r="C8417" s="8" t="s">
        <v>145</v>
      </c>
      <c r="D8417" s="6"/>
      <c r="E8417" s="6"/>
      <c r="F8417" s="6"/>
      <c r="G8417" s="6">
        <v>231596.33</v>
      </c>
      <c r="H8417" s="5"/>
      <c r="I8417" s="4">
        <f>+I8416+G8417-H8417</f>
        <v>2187811.708499989</v>
      </c>
      <c r="J8417" s="8" t="s">
        <v>3415</v>
      </c>
      <c r="K8417" s="2"/>
      <c r="L8417" s="2"/>
      <c r="M8417" s="20"/>
      <c r="N8417" s="19"/>
      <c r="O8417" s="19"/>
    </row>
    <row r="8418" spans="1:15" x14ac:dyDescent="0.2">
      <c r="A8418" s="9">
        <v>45061</v>
      </c>
      <c r="B8418" s="7">
        <v>23729298</v>
      </c>
      <c r="C8418" s="8" t="s">
        <v>3142</v>
      </c>
      <c r="D8418" s="6">
        <v>16800</v>
      </c>
      <c r="E8418" s="6"/>
      <c r="F8418" s="6">
        <f>E8418*0.05</f>
        <v>0</v>
      </c>
      <c r="G8418" s="6"/>
      <c r="H8418" s="5">
        <f>D8418-F8418</f>
        <v>16800</v>
      </c>
      <c r="I8418" s="4">
        <f>+I8417+G8418-H8418</f>
        <v>2171011.708499989</v>
      </c>
      <c r="J8418" s="8" t="s">
        <v>3414</v>
      </c>
      <c r="K8418" s="2"/>
      <c r="L8418" s="2"/>
      <c r="M8418" s="10"/>
      <c r="N8418" s="10"/>
      <c r="O8418" s="10"/>
    </row>
    <row r="8419" spans="1:15" x14ac:dyDescent="0.2">
      <c r="A8419" s="9">
        <v>45061</v>
      </c>
      <c r="B8419" s="7">
        <v>23730044</v>
      </c>
      <c r="C8419" s="8" t="s">
        <v>3242</v>
      </c>
      <c r="D8419" s="6">
        <v>6000</v>
      </c>
      <c r="E8419" s="6"/>
      <c r="F8419" s="6">
        <f>E8419*0.05</f>
        <v>0</v>
      </c>
      <c r="G8419" s="6"/>
      <c r="H8419" s="5">
        <f>D8419-F8419</f>
        <v>6000</v>
      </c>
      <c r="I8419" s="4">
        <f>+I8418+G8419-H8419</f>
        <v>2165011.708499989</v>
      </c>
      <c r="J8419" s="8" t="s">
        <v>3413</v>
      </c>
      <c r="K8419" s="2"/>
      <c r="L8419" s="2"/>
      <c r="M8419" s="23"/>
      <c r="N8419" s="22"/>
      <c r="O8419" s="21"/>
    </row>
    <row r="8420" spans="1:15" x14ac:dyDescent="0.2">
      <c r="A8420" s="9">
        <v>45061</v>
      </c>
      <c r="B8420" s="7">
        <v>23732736</v>
      </c>
      <c r="C8420" s="8" t="s">
        <v>418</v>
      </c>
      <c r="D8420" s="6">
        <v>6000</v>
      </c>
      <c r="E8420" s="6"/>
      <c r="F8420" s="6">
        <f>E8420*0.05</f>
        <v>0</v>
      </c>
      <c r="G8420" s="6"/>
      <c r="H8420" s="5">
        <f>D8420-F8420</f>
        <v>6000</v>
      </c>
      <c r="I8420" s="4">
        <f>+I8419+G8420-H8420</f>
        <v>2159011.708499989</v>
      </c>
      <c r="J8420" s="8" t="s">
        <v>3412</v>
      </c>
      <c r="K8420" s="2"/>
      <c r="L8420" s="2"/>
      <c r="M8420" s="23"/>
      <c r="N8420" s="22"/>
      <c r="O8420" s="21"/>
    </row>
    <row r="8421" spans="1:15" x14ac:dyDescent="0.2">
      <c r="A8421" s="9">
        <v>45062</v>
      </c>
      <c r="B8421" s="7">
        <v>3580080377</v>
      </c>
      <c r="C8421" s="8" t="s">
        <v>2772</v>
      </c>
      <c r="D8421" s="6"/>
      <c r="E8421" s="6"/>
      <c r="F8421" s="6"/>
      <c r="G8421" s="6">
        <v>18400</v>
      </c>
      <c r="H8421" s="5"/>
      <c r="I8421" s="4">
        <f>+I8420+G8421-H8421</f>
        <v>2177411.708499989</v>
      </c>
      <c r="J8421" s="8" t="s">
        <v>3411</v>
      </c>
      <c r="K8421" s="2"/>
      <c r="L8421" s="2"/>
      <c r="M8421" s="41"/>
      <c r="N8421" s="40"/>
      <c r="O8421" s="39"/>
    </row>
    <row r="8422" spans="1:15" x14ac:dyDescent="0.2">
      <c r="A8422" s="9">
        <v>45062</v>
      </c>
      <c r="B8422" s="7">
        <v>23749932</v>
      </c>
      <c r="C8422" s="8" t="s">
        <v>2547</v>
      </c>
      <c r="D8422" s="6">
        <v>9000</v>
      </c>
      <c r="E8422" s="6">
        <v>7627.12</v>
      </c>
      <c r="F8422" s="6">
        <f>E8422*0.05</f>
        <v>381.35599999999999</v>
      </c>
      <c r="G8422" s="6"/>
      <c r="H8422" s="5">
        <f>D8422-F8422</f>
        <v>8618.6440000000002</v>
      </c>
      <c r="I8422" s="4">
        <f>+I8421+G8422-H8422</f>
        <v>2168793.0644999892</v>
      </c>
      <c r="J8422" s="8" t="s">
        <v>3410</v>
      </c>
      <c r="K8422" s="2"/>
      <c r="L8422" s="2"/>
      <c r="M8422" s="23" t="s">
        <v>3409</v>
      </c>
      <c r="N8422" s="22"/>
      <c r="O8422" s="21"/>
    </row>
    <row r="8423" spans="1:15" x14ac:dyDescent="0.2">
      <c r="A8423" s="9">
        <v>45062</v>
      </c>
      <c r="B8423" s="7">
        <v>23750010</v>
      </c>
      <c r="C8423" s="8" t="s">
        <v>3408</v>
      </c>
      <c r="D8423" s="6">
        <v>9490</v>
      </c>
      <c r="E8423" s="6">
        <v>9490</v>
      </c>
      <c r="F8423" s="6">
        <f>E8423*0.05</f>
        <v>474.5</v>
      </c>
      <c r="G8423" s="6"/>
      <c r="H8423" s="5">
        <f>D8423-F8423</f>
        <v>9015.5</v>
      </c>
      <c r="I8423" s="4">
        <f>+I8422+G8423-H8423</f>
        <v>2159777.5644999892</v>
      </c>
      <c r="J8423" s="8" t="s">
        <v>3167</v>
      </c>
      <c r="K8423" s="2"/>
      <c r="L8423" s="2"/>
      <c r="M8423" s="23" t="s">
        <v>3407</v>
      </c>
      <c r="N8423" s="22"/>
      <c r="O8423" s="21"/>
    </row>
    <row r="8424" spans="1:15" x14ac:dyDescent="0.2">
      <c r="A8424" s="9">
        <v>45062</v>
      </c>
      <c r="B8424" s="7">
        <v>23750150</v>
      </c>
      <c r="C8424" s="8" t="s">
        <v>1968</v>
      </c>
      <c r="D8424" s="6">
        <v>3555.56</v>
      </c>
      <c r="E8424" s="6">
        <v>3013.19</v>
      </c>
      <c r="F8424" s="6">
        <f>E8424*0.05</f>
        <v>150.65950000000001</v>
      </c>
      <c r="G8424" s="6"/>
      <c r="H8424" s="5">
        <f>D8424-F8424</f>
        <v>3404.9004999999997</v>
      </c>
      <c r="I8424" s="4">
        <f>+I8423+G8424-H8424</f>
        <v>2156372.6639999892</v>
      </c>
      <c r="J8424" s="8" t="s">
        <v>22</v>
      </c>
      <c r="K8424" s="2"/>
      <c r="L8424" s="2"/>
      <c r="M8424" s="10" t="s">
        <v>3406</v>
      </c>
      <c r="N8424" s="10"/>
      <c r="O8424" s="10"/>
    </row>
    <row r="8425" spans="1:15" x14ac:dyDescent="0.2">
      <c r="A8425" s="9">
        <v>45063</v>
      </c>
      <c r="B8425" s="7">
        <v>3580080031</v>
      </c>
      <c r="C8425" s="8" t="s">
        <v>2772</v>
      </c>
      <c r="D8425" s="6"/>
      <c r="E8425" s="6"/>
      <c r="F8425" s="6">
        <f>E8425*0.05</f>
        <v>0</v>
      </c>
      <c r="G8425" s="6">
        <v>10750</v>
      </c>
      <c r="H8425" s="5">
        <f>D8425-F8425</f>
        <v>0</v>
      </c>
      <c r="I8425" s="4">
        <f>+I8424+G8425-H8425</f>
        <v>2167122.6639999892</v>
      </c>
      <c r="J8425" s="8" t="s">
        <v>3405</v>
      </c>
      <c r="K8425" s="2"/>
      <c r="L8425" s="2"/>
      <c r="M8425" s="10"/>
      <c r="N8425" s="10"/>
      <c r="O8425" s="10"/>
    </row>
    <row r="8426" spans="1:15" x14ac:dyDescent="0.2">
      <c r="A8426" s="9">
        <v>45063</v>
      </c>
      <c r="B8426" s="7">
        <v>23775604</v>
      </c>
      <c r="C8426" s="8" t="s">
        <v>3404</v>
      </c>
      <c r="D8426" s="6">
        <v>51810.52</v>
      </c>
      <c r="E8426" s="6">
        <v>43907.22</v>
      </c>
      <c r="F8426" s="6">
        <f>E8426*0.05</f>
        <v>2195.3610000000003</v>
      </c>
      <c r="G8426" s="6"/>
      <c r="H8426" s="5">
        <f>D8426-F8426</f>
        <v>49615.159</v>
      </c>
      <c r="I8426" s="4">
        <f>+I8425+G8426-H8426</f>
        <v>2117507.5049999892</v>
      </c>
      <c r="J8426" s="8" t="s">
        <v>3403</v>
      </c>
      <c r="K8426" s="2"/>
      <c r="L8426" s="2"/>
      <c r="M8426" s="10" t="s">
        <v>2129</v>
      </c>
      <c r="N8426" s="10"/>
      <c r="O8426" s="10"/>
    </row>
    <row r="8427" spans="1:15" x14ac:dyDescent="0.2">
      <c r="A8427" s="9">
        <v>45063</v>
      </c>
      <c r="B8427" s="7">
        <v>23778849</v>
      </c>
      <c r="C8427" s="8" t="s">
        <v>3402</v>
      </c>
      <c r="D8427" s="6">
        <v>23100</v>
      </c>
      <c r="E8427" s="6"/>
      <c r="F8427" s="6">
        <f>E8427*0.05</f>
        <v>0</v>
      </c>
      <c r="G8427" s="6"/>
      <c r="H8427" s="5">
        <f>D8427-F8427</f>
        <v>23100</v>
      </c>
      <c r="I8427" s="4">
        <f>+I8426+G8427-H8427</f>
        <v>2094407.5049999892</v>
      </c>
      <c r="J8427" s="8" t="s">
        <v>3401</v>
      </c>
      <c r="K8427" s="2"/>
      <c r="L8427" s="2"/>
      <c r="M8427" s="10"/>
      <c r="N8427" s="10"/>
      <c r="O8427" s="10"/>
    </row>
    <row r="8428" spans="1:15" x14ac:dyDescent="0.2">
      <c r="A8428" s="9">
        <v>45064</v>
      </c>
      <c r="B8428" s="7">
        <v>2000170285</v>
      </c>
      <c r="C8428" s="8" t="s">
        <v>2772</v>
      </c>
      <c r="D8428" s="6"/>
      <c r="E8428" s="6"/>
      <c r="F8428" s="6">
        <f>E8428*0.05</f>
        <v>0</v>
      </c>
      <c r="G8428" s="6">
        <v>10300</v>
      </c>
      <c r="H8428" s="5">
        <f>D8428-F8428</f>
        <v>0</v>
      </c>
      <c r="I8428" s="4">
        <f>+I8427+G8428-H8428</f>
        <v>2104707.5049999892</v>
      </c>
      <c r="J8428" s="8" t="s">
        <v>3400</v>
      </c>
      <c r="K8428" s="2"/>
      <c r="L8428" s="2"/>
      <c r="M8428" s="10"/>
      <c r="N8428" s="10"/>
      <c r="O8428" s="10"/>
    </row>
    <row r="8429" spans="1:15" x14ac:dyDescent="0.2">
      <c r="A8429" s="9">
        <v>45065</v>
      </c>
      <c r="B8429" s="7">
        <v>3580020464</v>
      </c>
      <c r="C8429" s="8" t="s">
        <v>2772</v>
      </c>
      <c r="D8429" s="6"/>
      <c r="E8429" s="6"/>
      <c r="F8429" s="6">
        <f>E8429*0.05</f>
        <v>0</v>
      </c>
      <c r="G8429" s="6">
        <v>8400</v>
      </c>
      <c r="H8429" s="5">
        <f>D8429-F8429</f>
        <v>0</v>
      </c>
      <c r="I8429" s="4">
        <f>+I8428+G8429-H8429</f>
        <v>2113107.5049999892</v>
      </c>
      <c r="J8429" s="8" t="s">
        <v>3399</v>
      </c>
      <c r="K8429" s="2"/>
      <c r="L8429" s="2"/>
      <c r="M8429" s="10"/>
      <c r="N8429" s="10"/>
      <c r="O8429" s="10"/>
    </row>
    <row r="8430" spans="1:15" x14ac:dyDescent="0.2">
      <c r="A8430" s="9">
        <v>45068</v>
      </c>
      <c r="B8430" s="7">
        <v>2000160517</v>
      </c>
      <c r="C8430" s="8" t="s">
        <v>2772</v>
      </c>
      <c r="D8430" s="6"/>
      <c r="E8430" s="6"/>
      <c r="F8430" s="6">
        <f>E8430*0.05</f>
        <v>0</v>
      </c>
      <c r="G8430" s="6">
        <v>3300</v>
      </c>
      <c r="H8430" s="5">
        <f>D8430-F8430</f>
        <v>0</v>
      </c>
      <c r="I8430" s="4">
        <f>+I8429+G8430-H8430</f>
        <v>2116407.5049999892</v>
      </c>
      <c r="J8430" s="8" t="s">
        <v>3398</v>
      </c>
      <c r="K8430" s="2"/>
      <c r="L8430" s="2"/>
      <c r="M8430" s="10"/>
      <c r="N8430" s="10"/>
      <c r="O8430" s="10"/>
    </row>
    <row r="8431" spans="1:15" x14ac:dyDescent="0.2">
      <c r="A8431" s="9">
        <v>45069</v>
      </c>
      <c r="B8431" s="7">
        <v>3580020363</v>
      </c>
      <c r="C8431" s="8" t="s">
        <v>2772</v>
      </c>
      <c r="D8431" s="6"/>
      <c r="E8431" s="6"/>
      <c r="F8431" s="6">
        <f>E8431*0.05</f>
        <v>0</v>
      </c>
      <c r="G8431" s="6">
        <v>11550</v>
      </c>
      <c r="H8431" s="5">
        <f>D8431-F8431</f>
        <v>0</v>
      </c>
      <c r="I8431" s="4">
        <f>+I8430+G8431-H8431</f>
        <v>2127957.5049999892</v>
      </c>
      <c r="J8431" s="8" t="s">
        <v>3397</v>
      </c>
      <c r="K8431" s="2"/>
      <c r="L8431" s="2"/>
      <c r="M8431" s="23"/>
      <c r="N8431" s="22"/>
      <c r="O8431" s="21"/>
    </row>
    <row r="8432" spans="1:15" x14ac:dyDescent="0.2">
      <c r="A8432" s="9">
        <v>45069</v>
      </c>
      <c r="B8432" s="7">
        <v>23882640</v>
      </c>
      <c r="C8432" s="8" t="s">
        <v>316</v>
      </c>
      <c r="D8432" s="6">
        <v>94990</v>
      </c>
      <c r="E8432" s="6">
        <v>80500</v>
      </c>
      <c r="F8432" s="6">
        <f>E8432*0.05</f>
        <v>4025</v>
      </c>
      <c r="G8432" s="6"/>
      <c r="H8432" s="5">
        <f>D8432-F8432</f>
        <v>90965</v>
      </c>
      <c r="I8432" s="4">
        <f>+I8431+G8432-H8432</f>
        <v>2036992.5049999892</v>
      </c>
      <c r="J8432" s="8" t="s">
        <v>3396</v>
      </c>
      <c r="K8432" s="2"/>
      <c r="L8432" s="2"/>
      <c r="M8432" s="23" t="s">
        <v>3395</v>
      </c>
      <c r="N8432" s="22"/>
      <c r="O8432" s="21"/>
    </row>
    <row r="8433" spans="1:15" x14ac:dyDescent="0.2">
      <c r="A8433" s="9">
        <v>45070</v>
      </c>
      <c r="B8433" s="7">
        <v>45240009</v>
      </c>
      <c r="C8433" s="8" t="s">
        <v>2940</v>
      </c>
      <c r="D8433" s="6">
        <v>100000</v>
      </c>
      <c r="E8433" s="6"/>
      <c r="F8433" s="6">
        <f>E8433*0.05</f>
        <v>0</v>
      </c>
      <c r="G8433" s="6"/>
      <c r="H8433" s="5">
        <f>D8433-F8433</f>
        <v>100000</v>
      </c>
      <c r="I8433" s="4">
        <f>+I8432+G8433-H8433</f>
        <v>1936992.5049999892</v>
      </c>
      <c r="J8433" s="8" t="s">
        <v>3394</v>
      </c>
      <c r="K8433" s="2"/>
      <c r="L8433" s="2"/>
      <c r="M8433" s="23"/>
      <c r="N8433" s="22"/>
      <c r="O8433" s="21"/>
    </row>
    <row r="8434" spans="1:15" x14ac:dyDescent="0.2">
      <c r="A8434" s="9">
        <v>45070</v>
      </c>
      <c r="B8434" s="7">
        <v>2000160462</v>
      </c>
      <c r="C8434" s="8" t="s">
        <v>2772</v>
      </c>
      <c r="D8434" s="6"/>
      <c r="E8434" s="6"/>
      <c r="F8434" s="6"/>
      <c r="G8434" s="6">
        <v>5150</v>
      </c>
      <c r="H8434" s="5"/>
      <c r="I8434" s="4">
        <f>+I8433+G8434-H8434</f>
        <v>1942142.5049999892</v>
      </c>
      <c r="J8434" s="8" t="s">
        <v>3393</v>
      </c>
      <c r="K8434" s="2"/>
      <c r="L8434" s="2"/>
      <c r="M8434" s="41"/>
      <c r="N8434" s="40"/>
      <c r="O8434" s="39"/>
    </row>
    <row r="8435" spans="1:15" x14ac:dyDescent="0.2">
      <c r="A8435" s="9">
        <v>45071</v>
      </c>
      <c r="B8435" s="7">
        <v>23917080</v>
      </c>
      <c r="C8435" s="8" t="s">
        <v>3202</v>
      </c>
      <c r="D8435" s="6">
        <v>50705</v>
      </c>
      <c r="E8435" s="6">
        <v>42970.34</v>
      </c>
      <c r="F8435" s="6">
        <f>E8435*0.05</f>
        <v>2148.5169999999998</v>
      </c>
      <c r="G8435" s="6"/>
      <c r="H8435" s="5">
        <f>D8435-F8435</f>
        <v>48556.483</v>
      </c>
      <c r="I8435" s="4">
        <f>+I8434+G8435-H8435</f>
        <v>1893586.0219999892</v>
      </c>
      <c r="J8435" s="8" t="s">
        <v>3392</v>
      </c>
      <c r="K8435" s="2"/>
      <c r="L8435" s="2"/>
      <c r="M8435" s="23"/>
      <c r="N8435" s="22"/>
      <c r="O8435" s="21"/>
    </row>
    <row r="8436" spans="1:15" x14ac:dyDescent="0.2">
      <c r="A8436" s="9">
        <v>45071</v>
      </c>
      <c r="B8436" s="7">
        <v>4524000181</v>
      </c>
      <c r="C8436" s="8" t="s">
        <v>170</v>
      </c>
      <c r="D8436" s="6"/>
      <c r="E8436" s="6"/>
      <c r="F8436" s="6">
        <f>E8436*0.05</f>
        <v>0</v>
      </c>
      <c r="G8436" s="6">
        <v>3133724.26</v>
      </c>
      <c r="H8436" s="5">
        <f>D8436-F8436</f>
        <v>0</v>
      </c>
      <c r="I8436" s="4">
        <f>+I8435+G8436-H8436</f>
        <v>5027310.2819999885</v>
      </c>
      <c r="J8436" s="8" t="s">
        <v>1216</v>
      </c>
      <c r="K8436" s="2"/>
      <c r="L8436" s="2"/>
      <c r="M8436" s="23"/>
      <c r="N8436" s="22"/>
      <c r="O8436" s="21"/>
    </row>
    <row r="8437" spans="1:15" x14ac:dyDescent="0.2">
      <c r="A8437" s="9">
        <v>45071</v>
      </c>
      <c r="B8437" s="7">
        <v>10290</v>
      </c>
      <c r="C8437" s="8" t="s">
        <v>2329</v>
      </c>
      <c r="D8437" s="6">
        <v>7685</v>
      </c>
      <c r="E8437" s="6">
        <v>7685</v>
      </c>
      <c r="F8437" s="6">
        <v>768.5</v>
      </c>
      <c r="G8437" s="6"/>
      <c r="H8437" s="5">
        <f>D8437-F8437</f>
        <v>6916.5</v>
      </c>
      <c r="I8437" s="4">
        <f>+I8436+G8437-H8437</f>
        <v>5020393.7819999885</v>
      </c>
      <c r="J8437" s="8" t="s">
        <v>3391</v>
      </c>
      <c r="K8437" s="2"/>
      <c r="L8437" s="2"/>
      <c r="M8437" s="41"/>
      <c r="N8437" s="40"/>
      <c r="O8437" s="39"/>
    </row>
    <row r="8438" spans="1:15" x14ac:dyDescent="0.2">
      <c r="A8438" s="9">
        <v>45072</v>
      </c>
      <c r="B8438" s="7">
        <v>2000170222</v>
      </c>
      <c r="C8438" s="8" t="s">
        <v>2772</v>
      </c>
      <c r="D8438" s="6"/>
      <c r="E8438" s="6"/>
      <c r="F8438" s="6">
        <f>E8438*0.05</f>
        <v>0</v>
      </c>
      <c r="G8438" s="6">
        <v>3000</v>
      </c>
      <c r="H8438" s="5">
        <f>D8438-F8438</f>
        <v>0</v>
      </c>
      <c r="I8438" s="4">
        <f>+I8437+G8438-H8438</f>
        <v>5023393.7819999885</v>
      </c>
      <c r="J8438" s="8" t="s">
        <v>3390</v>
      </c>
      <c r="K8438" s="2"/>
      <c r="L8438" s="2"/>
      <c r="M8438" s="23"/>
      <c r="N8438" s="22"/>
      <c r="O8438" s="21"/>
    </row>
    <row r="8439" spans="1:15" x14ac:dyDescent="0.2">
      <c r="A8439" s="9">
        <v>45072</v>
      </c>
      <c r="B8439" s="7">
        <v>2000170225</v>
      </c>
      <c r="C8439" s="8" t="s">
        <v>2772</v>
      </c>
      <c r="D8439" s="6"/>
      <c r="E8439" s="6"/>
      <c r="F8439" s="6">
        <f>E8439*0.05</f>
        <v>0</v>
      </c>
      <c r="G8439" s="6">
        <v>6400</v>
      </c>
      <c r="H8439" s="5">
        <f>D8439-F8439</f>
        <v>0</v>
      </c>
      <c r="I8439" s="4">
        <f>+I8438+G8439-H8439</f>
        <v>5029793.7819999885</v>
      </c>
      <c r="J8439" s="8" t="s">
        <v>3389</v>
      </c>
      <c r="K8439" s="2"/>
      <c r="L8439" s="2"/>
      <c r="M8439" s="10"/>
      <c r="N8439" s="10"/>
      <c r="O8439" s="10"/>
    </row>
    <row r="8440" spans="1:15" x14ac:dyDescent="0.2">
      <c r="A8440" s="9">
        <v>45072</v>
      </c>
      <c r="B8440" s="7">
        <v>23946420</v>
      </c>
      <c r="C8440" s="8" t="s">
        <v>821</v>
      </c>
      <c r="D8440" s="6">
        <v>338569.7</v>
      </c>
      <c r="E8440" s="6">
        <v>334226.84000000003</v>
      </c>
      <c r="F8440" s="6">
        <v>16711.34</v>
      </c>
      <c r="G8440" s="6"/>
      <c r="H8440" s="5">
        <f>D8440-F8440</f>
        <v>321858.36</v>
      </c>
      <c r="I8440" s="4">
        <f>+I8439+G8440-H8440</f>
        <v>4707935.4219999881</v>
      </c>
      <c r="J8440" s="8" t="s">
        <v>107</v>
      </c>
      <c r="K8440" s="2"/>
      <c r="L8440" s="2"/>
      <c r="M8440" s="16" t="s">
        <v>3388</v>
      </c>
      <c r="N8440" s="10"/>
      <c r="O8440" s="10"/>
    </row>
    <row r="8441" spans="1:15" x14ac:dyDescent="0.2">
      <c r="A8441" s="9">
        <v>45072</v>
      </c>
      <c r="B8441" s="7">
        <v>23946663</v>
      </c>
      <c r="C8441" s="8" t="s">
        <v>120</v>
      </c>
      <c r="D8441" s="6">
        <v>38697</v>
      </c>
      <c r="E8441" s="6">
        <v>32794.07</v>
      </c>
      <c r="F8441" s="6">
        <f>E8441*0.05</f>
        <v>1639.7035000000001</v>
      </c>
      <c r="G8441" s="6"/>
      <c r="H8441" s="5">
        <f>D8441-F8441</f>
        <v>37057.296499999997</v>
      </c>
      <c r="I8441" s="4">
        <f>+I8440+G8441-H8441</f>
        <v>4670878.125499988</v>
      </c>
      <c r="J8441" s="8" t="s">
        <v>3303</v>
      </c>
      <c r="K8441" s="2"/>
      <c r="L8441" s="2"/>
      <c r="M8441" s="16" t="s">
        <v>3387</v>
      </c>
      <c r="N8441" s="10"/>
      <c r="O8441" s="10"/>
    </row>
    <row r="8442" spans="1:15" x14ac:dyDescent="0.2">
      <c r="A8442" s="9">
        <v>45072</v>
      </c>
      <c r="B8442" s="7">
        <v>23946884</v>
      </c>
      <c r="C8442" s="8" t="s">
        <v>126</v>
      </c>
      <c r="D8442" s="6">
        <v>6020</v>
      </c>
      <c r="E8442" s="6">
        <v>6020</v>
      </c>
      <c r="F8442" s="6">
        <f>E8442*0.05</f>
        <v>301</v>
      </c>
      <c r="G8442" s="6"/>
      <c r="H8442" s="5">
        <f>D8442-F8442</f>
        <v>5719</v>
      </c>
      <c r="I8442" s="4">
        <f>+I8441+G8442-H8442</f>
        <v>4665159.125499988</v>
      </c>
      <c r="J8442" s="8" t="s">
        <v>125</v>
      </c>
      <c r="K8442" s="2"/>
      <c r="L8442" s="2"/>
      <c r="M8442" s="16" t="s">
        <v>3386</v>
      </c>
      <c r="N8442" s="10"/>
      <c r="O8442" s="10"/>
    </row>
    <row r="8443" spans="1:15" x14ac:dyDescent="0.2">
      <c r="A8443" s="9">
        <v>45072</v>
      </c>
      <c r="B8443" s="7">
        <v>23947026</v>
      </c>
      <c r="C8443" s="8" t="s">
        <v>267</v>
      </c>
      <c r="D8443" s="6">
        <v>925</v>
      </c>
      <c r="E8443" s="6">
        <v>783.9</v>
      </c>
      <c r="F8443" s="6">
        <f>E8443*0.05</f>
        <v>39.195</v>
      </c>
      <c r="G8443" s="6"/>
      <c r="H8443" s="5">
        <f>D8443-F8443</f>
        <v>885.80499999999995</v>
      </c>
      <c r="I8443" s="4">
        <f>+I8442+G8443-H8443</f>
        <v>4664273.3204999883</v>
      </c>
      <c r="J8443" s="8" t="s">
        <v>266</v>
      </c>
      <c r="K8443" s="2"/>
      <c r="L8443" s="2"/>
      <c r="M8443" s="16" t="s">
        <v>3385</v>
      </c>
      <c r="N8443" s="10"/>
      <c r="O8443" s="10"/>
    </row>
    <row r="8444" spans="1:15" x14ac:dyDescent="0.2">
      <c r="A8444" s="9">
        <v>45072</v>
      </c>
      <c r="B8444" s="7">
        <v>23947188</v>
      </c>
      <c r="C8444" s="8" t="s">
        <v>3301</v>
      </c>
      <c r="D8444" s="6">
        <v>79296</v>
      </c>
      <c r="E8444" s="6">
        <v>67200</v>
      </c>
      <c r="F8444" s="6">
        <f>E8444*0.05</f>
        <v>3360</v>
      </c>
      <c r="G8444" s="6"/>
      <c r="H8444" s="5">
        <f>D8444-F8444</f>
        <v>75936</v>
      </c>
      <c r="I8444" s="4">
        <f>+I8443+G8444-H8444</f>
        <v>4588337.3204999883</v>
      </c>
      <c r="J8444" s="8" t="s">
        <v>2038</v>
      </c>
      <c r="K8444" s="2"/>
      <c r="L8444" s="2"/>
      <c r="M8444" s="10">
        <v>1790</v>
      </c>
      <c r="N8444" s="10"/>
      <c r="O8444" s="10"/>
    </row>
    <row r="8445" spans="1:15" x14ac:dyDescent="0.2">
      <c r="A8445" s="9">
        <v>45072</v>
      </c>
      <c r="B8445" s="7">
        <v>23947322</v>
      </c>
      <c r="C8445" s="8" t="s">
        <v>1443</v>
      </c>
      <c r="D8445" s="6">
        <v>91450</v>
      </c>
      <c r="E8445" s="6">
        <v>77500</v>
      </c>
      <c r="F8445" s="6">
        <f>E8445*0.05</f>
        <v>3875</v>
      </c>
      <c r="G8445" s="6"/>
      <c r="H8445" s="5">
        <f>D8445-F8445</f>
        <v>87575</v>
      </c>
      <c r="I8445" s="4">
        <f>+I8444+G8445-H8445</f>
        <v>4500762.3204999883</v>
      </c>
      <c r="J8445" s="8" t="s">
        <v>70</v>
      </c>
      <c r="K8445" s="2"/>
      <c r="L8445" s="2"/>
      <c r="M8445" s="16" t="s">
        <v>3384</v>
      </c>
      <c r="N8445" s="10"/>
      <c r="O8445" s="10"/>
    </row>
    <row r="8446" spans="1:15" x14ac:dyDescent="0.2">
      <c r="A8446" s="9">
        <v>45072</v>
      </c>
      <c r="B8446" s="7">
        <v>23947447</v>
      </c>
      <c r="C8446" s="8" t="s">
        <v>3013</v>
      </c>
      <c r="D8446" s="6">
        <v>20330</v>
      </c>
      <c r="E8446" s="6">
        <v>20330</v>
      </c>
      <c r="F8446" s="6">
        <f>E8446*0.05</f>
        <v>1016.5</v>
      </c>
      <c r="G8446" s="6"/>
      <c r="H8446" s="5">
        <f>D8446-F8446</f>
        <v>19313.5</v>
      </c>
      <c r="I8446" s="4">
        <f>+I8445+G8446-H8446</f>
        <v>4481448.8204999883</v>
      </c>
      <c r="J8446" s="8" t="s">
        <v>3383</v>
      </c>
      <c r="K8446" s="2"/>
      <c r="L8446" s="2"/>
      <c r="M8446" s="16" t="s">
        <v>3382</v>
      </c>
      <c r="N8446" s="10"/>
      <c r="O8446" s="10"/>
    </row>
    <row r="8447" spans="1:15" x14ac:dyDescent="0.2">
      <c r="A8447" s="9">
        <v>45072</v>
      </c>
      <c r="B8447" s="7">
        <v>23947596</v>
      </c>
      <c r="C8447" s="8" t="s">
        <v>1265</v>
      </c>
      <c r="D8447" s="6">
        <v>58000</v>
      </c>
      <c r="E8447" s="6">
        <v>58000</v>
      </c>
      <c r="F8447" s="6">
        <f>E8447*0.05</f>
        <v>2900</v>
      </c>
      <c r="G8447" s="6"/>
      <c r="H8447" s="5">
        <f>D8447-F8447</f>
        <v>55100</v>
      </c>
      <c r="I8447" s="4">
        <f>+I8446+G8447-H8447</f>
        <v>4426348.8204999883</v>
      </c>
      <c r="J8447" s="8" t="s">
        <v>3381</v>
      </c>
      <c r="K8447" s="2"/>
      <c r="L8447" s="2"/>
      <c r="M8447" s="10"/>
      <c r="N8447" s="10"/>
      <c r="O8447" s="10"/>
    </row>
    <row r="8448" spans="1:15" x14ac:dyDescent="0.2">
      <c r="A8448" s="9">
        <v>45072</v>
      </c>
      <c r="B8448" s="7">
        <v>23947756</v>
      </c>
      <c r="C8448" s="8" t="s">
        <v>1734</v>
      </c>
      <c r="D8448" s="6">
        <v>36363.46</v>
      </c>
      <c r="E8448" s="6">
        <v>32584</v>
      </c>
      <c r="F8448" s="6">
        <f>E8448*0.05</f>
        <v>1629.2</v>
      </c>
      <c r="G8448" s="6"/>
      <c r="H8448" s="5">
        <f>D8448-F8448</f>
        <v>34734.26</v>
      </c>
      <c r="I8448" s="4">
        <f>+I8447+G8448-H8448</f>
        <v>4391614.5604999885</v>
      </c>
      <c r="J8448" s="8" t="s">
        <v>107</v>
      </c>
      <c r="K8448" s="2"/>
      <c r="L8448" s="2"/>
      <c r="M8448" s="16" t="s">
        <v>3380</v>
      </c>
      <c r="N8448" s="10"/>
      <c r="O8448" s="10"/>
    </row>
    <row r="8449" spans="1:15" x14ac:dyDescent="0.2">
      <c r="A8449" s="9">
        <v>45072</v>
      </c>
      <c r="B8449" s="7">
        <v>23947930</v>
      </c>
      <c r="C8449" s="8" t="s">
        <v>582</v>
      </c>
      <c r="D8449" s="6">
        <v>91570.8</v>
      </c>
      <c r="E8449" s="6">
        <v>77602.37</v>
      </c>
      <c r="F8449" s="6">
        <f>E8449*0.05</f>
        <v>3880.1185</v>
      </c>
      <c r="G8449" s="6"/>
      <c r="H8449" s="5">
        <f>D8449-F8449</f>
        <v>87690.681500000006</v>
      </c>
      <c r="I8449" s="4">
        <f>+I8448+G8449-H8449</f>
        <v>4303923.8789999885</v>
      </c>
      <c r="J8449" s="8" t="s">
        <v>3111</v>
      </c>
      <c r="K8449" s="2"/>
      <c r="L8449" s="2"/>
      <c r="M8449" s="16" t="s">
        <v>3379</v>
      </c>
      <c r="N8449" s="10"/>
      <c r="O8449" s="10"/>
    </row>
    <row r="8450" spans="1:15" x14ac:dyDescent="0.2">
      <c r="A8450" s="9">
        <v>45072</v>
      </c>
      <c r="B8450" s="7">
        <v>23948678</v>
      </c>
      <c r="C8450" s="8" t="s">
        <v>930</v>
      </c>
      <c r="D8450" s="6">
        <v>56252</v>
      </c>
      <c r="E8450" s="6">
        <v>47900</v>
      </c>
      <c r="F8450" s="6">
        <f>E8450*0.05</f>
        <v>2395</v>
      </c>
      <c r="G8450" s="6"/>
      <c r="H8450" s="5">
        <f>D8450-F8450</f>
        <v>53857</v>
      </c>
      <c r="I8450" s="4">
        <f>+I8449+G8450-H8450</f>
        <v>4250066.8789999885</v>
      </c>
      <c r="J8450" s="8" t="s">
        <v>1955</v>
      </c>
      <c r="K8450" s="2"/>
      <c r="L8450" s="2"/>
      <c r="M8450" s="16" t="s">
        <v>3378</v>
      </c>
      <c r="N8450" s="10"/>
      <c r="O8450" s="10"/>
    </row>
    <row r="8451" spans="1:15" x14ac:dyDescent="0.2">
      <c r="A8451" s="9">
        <v>45072</v>
      </c>
      <c r="B8451" s="7">
        <v>23948955</v>
      </c>
      <c r="C8451" s="8" t="s">
        <v>105</v>
      </c>
      <c r="D8451" s="6">
        <v>123347</v>
      </c>
      <c r="E8451" s="6">
        <v>123347</v>
      </c>
      <c r="F8451" s="6">
        <f>E8451*0.05</f>
        <v>6167.35</v>
      </c>
      <c r="G8451" s="6"/>
      <c r="H8451" s="5">
        <f>D8451-F8451</f>
        <v>117179.65</v>
      </c>
      <c r="I8451" s="4">
        <f>+I8450+G8451-H8451</f>
        <v>4132887.2289999886</v>
      </c>
      <c r="J8451" s="8" t="s">
        <v>104</v>
      </c>
      <c r="K8451" s="2"/>
      <c r="L8451" s="2"/>
      <c r="M8451" s="16" t="s">
        <v>3377</v>
      </c>
      <c r="N8451" s="10"/>
      <c r="O8451" s="10"/>
    </row>
    <row r="8452" spans="1:15" x14ac:dyDescent="0.2">
      <c r="A8452" s="9">
        <v>45072</v>
      </c>
      <c r="B8452" s="7">
        <v>23949078</v>
      </c>
      <c r="C8452" s="8" t="s">
        <v>1634</v>
      </c>
      <c r="D8452" s="6">
        <v>16563</v>
      </c>
      <c r="E8452" s="6">
        <v>16563</v>
      </c>
      <c r="F8452" s="6">
        <f>E8452*0.05</f>
        <v>828.15000000000009</v>
      </c>
      <c r="G8452" s="6"/>
      <c r="H8452" s="5">
        <f>D8452-F8452</f>
        <v>15734.85</v>
      </c>
      <c r="I8452" s="4">
        <f>+I8451+G8452-H8452</f>
        <v>4117152.3789999885</v>
      </c>
      <c r="J8452" s="8" t="s">
        <v>101</v>
      </c>
      <c r="K8452" s="2"/>
      <c r="L8452" s="2"/>
      <c r="M8452" s="16" t="s">
        <v>3376</v>
      </c>
      <c r="N8452" s="10"/>
      <c r="O8452" s="10"/>
    </row>
    <row r="8453" spans="1:15" x14ac:dyDescent="0.2">
      <c r="A8453" s="9">
        <v>45072</v>
      </c>
      <c r="B8453" s="7">
        <v>23949283</v>
      </c>
      <c r="C8453" s="8" t="s">
        <v>3375</v>
      </c>
      <c r="D8453" s="6">
        <v>5960</v>
      </c>
      <c r="E8453" s="51">
        <v>5600</v>
      </c>
      <c r="F8453" s="6">
        <f>E8453*0.05</f>
        <v>280</v>
      </c>
      <c r="G8453" s="6"/>
      <c r="H8453" s="5">
        <f>D8453-F8453</f>
        <v>5680</v>
      </c>
      <c r="I8453" s="4">
        <f>+I8452+G8453-H8453</f>
        <v>4111472.3789999885</v>
      </c>
      <c r="J8453" s="8" t="s">
        <v>1705</v>
      </c>
      <c r="K8453" s="2"/>
      <c r="L8453" s="2"/>
      <c r="M8453" s="16" t="s">
        <v>3374</v>
      </c>
      <c r="N8453" s="10"/>
      <c r="O8453" s="10"/>
    </row>
    <row r="8454" spans="1:15" x14ac:dyDescent="0.2">
      <c r="A8454" s="9">
        <v>45072</v>
      </c>
      <c r="B8454" s="7">
        <v>23949395</v>
      </c>
      <c r="C8454" s="8" t="s">
        <v>99</v>
      </c>
      <c r="D8454" s="6">
        <v>15096.45</v>
      </c>
      <c r="E8454" s="6">
        <v>15096.45</v>
      </c>
      <c r="F8454" s="6">
        <v>0</v>
      </c>
      <c r="G8454" s="6"/>
      <c r="H8454" s="5">
        <f>D8454-F8454</f>
        <v>15096.45</v>
      </c>
      <c r="I8454" s="4">
        <f>+I8453+G8454-H8454</f>
        <v>4096375.9289999884</v>
      </c>
      <c r="J8454" s="8" t="s">
        <v>3171</v>
      </c>
      <c r="K8454" s="2"/>
      <c r="L8454" s="2"/>
      <c r="M8454" s="10"/>
      <c r="N8454" s="10"/>
      <c r="O8454" s="10"/>
    </row>
    <row r="8455" spans="1:15" x14ac:dyDescent="0.2">
      <c r="A8455" s="9">
        <v>45072</v>
      </c>
      <c r="B8455" s="7">
        <v>23950055</v>
      </c>
      <c r="C8455" s="8" t="s">
        <v>3028</v>
      </c>
      <c r="D8455" s="6">
        <v>51941</v>
      </c>
      <c r="E8455" s="6">
        <v>44017.8</v>
      </c>
      <c r="F8455" s="6">
        <f>E8455*0.05</f>
        <v>2200.8900000000003</v>
      </c>
      <c r="G8455" s="6"/>
      <c r="H8455" s="5">
        <f>D8455-F8455</f>
        <v>49740.11</v>
      </c>
      <c r="I8455" s="4">
        <f>+I8454+G8455-H8455</f>
        <v>4046635.8189999885</v>
      </c>
      <c r="J8455" s="8" t="s">
        <v>3373</v>
      </c>
      <c r="K8455" s="2"/>
      <c r="L8455" s="2"/>
      <c r="M8455" s="16" t="s">
        <v>3372</v>
      </c>
      <c r="N8455" s="10"/>
      <c r="O8455" s="10"/>
    </row>
    <row r="8456" spans="1:15" x14ac:dyDescent="0.2">
      <c r="A8456" s="9">
        <v>45072</v>
      </c>
      <c r="B8456" s="7">
        <v>23952671</v>
      </c>
      <c r="C8456" s="8" t="s">
        <v>447</v>
      </c>
      <c r="D8456" s="6">
        <v>56460</v>
      </c>
      <c r="E8456" s="6">
        <v>49412.54</v>
      </c>
      <c r="F8456" s="6">
        <f>E8456*0.05</f>
        <v>2470.6270000000004</v>
      </c>
      <c r="G8456" s="6"/>
      <c r="H8456" s="5">
        <f>D8456-F8456</f>
        <v>53989.373</v>
      </c>
      <c r="I8456" s="4">
        <f>+I8455+G8456-H8456</f>
        <v>3992646.4459999884</v>
      </c>
      <c r="J8456" s="8" t="s">
        <v>22</v>
      </c>
      <c r="K8456" s="2"/>
      <c r="L8456" s="2"/>
      <c r="M8456" s="16" t="s">
        <v>3371</v>
      </c>
      <c r="N8456" s="10"/>
      <c r="O8456" s="10"/>
    </row>
    <row r="8457" spans="1:15" x14ac:dyDescent="0.2">
      <c r="A8457" s="9">
        <v>45072</v>
      </c>
      <c r="B8457" s="7">
        <v>23953004</v>
      </c>
      <c r="C8457" s="8" t="s">
        <v>242</v>
      </c>
      <c r="D8457" s="6">
        <v>2666.8</v>
      </c>
      <c r="E8457" s="6">
        <v>2260</v>
      </c>
      <c r="F8457" s="6">
        <f>E8457*0.05</f>
        <v>113</v>
      </c>
      <c r="G8457" s="6"/>
      <c r="H8457" s="5">
        <f>D8457-F8457</f>
        <v>2553.8000000000002</v>
      </c>
      <c r="I8457" s="4">
        <f>+I8456+G8457-H8457</f>
        <v>3990092.6459999885</v>
      </c>
      <c r="J8457" s="8" t="s">
        <v>3362</v>
      </c>
      <c r="K8457" s="2"/>
      <c r="L8457" s="2"/>
      <c r="M8457" s="16" t="s">
        <v>3370</v>
      </c>
      <c r="N8457" s="10"/>
      <c r="O8457" s="10"/>
    </row>
    <row r="8458" spans="1:15" x14ac:dyDescent="0.2">
      <c r="A8458" s="9">
        <v>45072</v>
      </c>
      <c r="B8458" s="7">
        <v>23953146</v>
      </c>
      <c r="C8458" s="8" t="s">
        <v>1032</v>
      </c>
      <c r="D8458" s="6">
        <v>13231</v>
      </c>
      <c r="E8458" s="6">
        <v>12025</v>
      </c>
      <c r="F8458" s="6">
        <f>E8458*0.05</f>
        <v>601.25</v>
      </c>
      <c r="G8458" s="6"/>
      <c r="H8458" s="5">
        <f>D8458-F8458</f>
        <v>12629.75</v>
      </c>
      <c r="I8458" s="4">
        <f>+I8457+G8458-H8458</f>
        <v>3977462.8959999885</v>
      </c>
      <c r="J8458" s="8" t="s">
        <v>1040</v>
      </c>
      <c r="K8458" s="2"/>
      <c r="L8458" s="2"/>
      <c r="M8458" s="16" t="s">
        <v>3369</v>
      </c>
      <c r="N8458" s="10"/>
      <c r="O8458" s="10"/>
    </row>
    <row r="8459" spans="1:15" x14ac:dyDescent="0.2">
      <c r="A8459" s="9">
        <v>45072</v>
      </c>
      <c r="B8459" s="7">
        <v>23953424</v>
      </c>
      <c r="C8459" s="8" t="s">
        <v>650</v>
      </c>
      <c r="D8459" s="6">
        <v>4838</v>
      </c>
      <c r="E8459" s="6">
        <v>4100</v>
      </c>
      <c r="F8459" s="6">
        <f>E8459*0.05</f>
        <v>205</v>
      </c>
      <c r="G8459" s="6"/>
      <c r="H8459" s="5">
        <f>D8459-F8459</f>
        <v>4633</v>
      </c>
      <c r="I8459" s="4">
        <f>+I8458+G8459-H8459</f>
        <v>3972829.8959999885</v>
      </c>
      <c r="J8459" s="8" t="s">
        <v>3149</v>
      </c>
      <c r="K8459" s="2"/>
      <c r="L8459" s="2"/>
      <c r="M8459" s="16" t="s">
        <v>3368</v>
      </c>
      <c r="N8459" s="10"/>
      <c r="O8459" s="10"/>
    </row>
    <row r="8460" spans="1:15" x14ac:dyDescent="0.2">
      <c r="A8460" s="9">
        <v>45072</v>
      </c>
      <c r="B8460" s="7">
        <v>23953657</v>
      </c>
      <c r="C8460" s="8" t="s">
        <v>1142</v>
      </c>
      <c r="D8460" s="6">
        <v>103250</v>
      </c>
      <c r="E8460" s="6">
        <v>87500</v>
      </c>
      <c r="F8460" s="6">
        <f>E8460*0.05</f>
        <v>4375</v>
      </c>
      <c r="G8460" s="6"/>
      <c r="H8460" s="5">
        <f>D8460-F8460</f>
        <v>98875</v>
      </c>
      <c r="I8460" s="4">
        <f>+I8459+G8460-H8460</f>
        <v>3873954.8959999885</v>
      </c>
      <c r="J8460" s="8" t="s">
        <v>3367</v>
      </c>
      <c r="K8460" s="2"/>
      <c r="L8460" s="2"/>
      <c r="M8460" s="16" t="s">
        <v>3366</v>
      </c>
      <c r="N8460" s="10"/>
      <c r="O8460" s="10"/>
    </row>
    <row r="8461" spans="1:15" x14ac:dyDescent="0.2">
      <c r="A8461" s="9">
        <v>45072</v>
      </c>
      <c r="B8461" s="7">
        <v>23954642</v>
      </c>
      <c r="C8461" s="8" t="s">
        <v>74</v>
      </c>
      <c r="D8461" s="6">
        <v>31616</v>
      </c>
      <c r="E8461" s="6">
        <v>27460</v>
      </c>
      <c r="F8461" s="6">
        <f>E8461*0.05</f>
        <v>1373</v>
      </c>
      <c r="G8461" s="6"/>
      <c r="H8461" s="5">
        <f>D8461-F8461</f>
        <v>30243</v>
      </c>
      <c r="I8461" s="4">
        <f>+I8460+G8461-H8461</f>
        <v>3843711.8959999885</v>
      </c>
      <c r="J8461" s="8" t="s">
        <v>1170</v>
      </c>
      <c r="K8461" s="2"/>
      <c r="L8461" s="2"/>
      <c r="M8461" s="16" t="s">
        <v>3365</v>
      </c>
      <c r="N8461" s="10"/>
      <c r="O8461" s="10"/>
    </row>
    <row r="8462" spans="1:15" x14ac:dyDescent="0.2">
      <c r="A8462" s="9">
        <v>45072</v>
      </c>
      <c r="B8462" s="7">
        <v>23956640</v>
      </c>
      <c r="C8462" s="8" t="s">
        <v>71</v>
      </c>
      <c r="D8462" s="6">
        <v>440527.22</v>
      </c>
      <c r="E8462" s="6">
        <v>439684.08</v>
      </c>
      <c r="F8462" s="6">
        <f>E8462*0.05</f>
        <v>21984.204000000002</v>
      </c>
      <c r="G8462" s="6"/>
      <c r="H8462" s="5">
        <f>D8462-F8462</f>
        <v>418543.01599999995</v>
      </c>
      <c r="I8462" s="4">
        <f>+I8461+G8462-H8462</f>
        <v>3425168.8799999887</v>
      </c>
      <c r="J8462" s="8" t="s">
        <v>70</v>
      </c>
      <c r="K8462" s="2"/>
      <c r="L8462" s="2"/>
      <c r="M8462" s="16" t="s">
        <v>3364</v>
      </c>
      <c r="N8462" s="10"/>
      <c r="O8462" s="10"/>
    </row>
    <row r="8463" spans="1:15" x14ac:dyDescent="0.2">
      <c r="A8463" s="9">
        <v>45072</v>
      </c>
      <c r="B8463" s="7">
        <v>23957267</v>
      </c>
      <c r="C8463" s="8" t="s">
        <v>3363</v>
      </c>
      <c r="D8463" s="6">
        <v>14904</v>
      </c>
      <c r="E8463" s="6">
        <v>14904</v>
      </c>
      <c r="F8463" s="6">
        <f>E8463*0.05</f>
        <v>745.2</v>
      </c>
      <c r="G8463" s="6"/>
      <c r="H8463" s="5">
        <f>D8463-F8463</f>
        <v>14158.8</v>
      </c>
      <c r="I8463" s="4">
        <f>+I8462+G8463-H8463</f>
        <v>3411010.0799999889</v>
      </c>
      <c r="J8463" s="8" t="s">
        <v>3362</v>
      </c>
      <c r="K8463" s="2"/>
      <c r="L8463" s="2"/>
      <c r="M8463" s="16" t="s">
        <v>3361</v>
      </c>
      <c r="N8463" s="10"/>
      <c r="O8463" s="10"/>
    </row>
    <row r="8464" spans="1:15" x14ac:dyDescent="0.2">
      <c r="A8464" s="9">
        <v>45072</v>
      </c>
      <c r="B8464" s="7">
        <v>23957565</v>
      </c>
      <c r="C8464" s="8" t="s">
        <v>3360</v>
      </c>
      <c r="D8464" s="6">
        <v>5400</v>
      </c>
      <c r="E8464" s="6">
        <v>4576.2700000000004</v>
      </c>
      <c r="F8464" s="6">
        <f>E8464*0.05</f>
        <v>228.81350000000003</v>
      </c>
      <c r="G8464" s="6"/>
      <c r="H8464" s="5">
        <f>D8464-F8464</f>
        <v>5171.1864999999998</v>
      </c>
      <c r="I8464" s="4">
        <f>+I8463+G8464-H8464</f>
        <v>3405838.8934999891</v>
      </c>
      <c r="J8464" s="8" t="s">
        <v>1040</v>
      </c>
      <c r="K8464" s="2"/>
      <c r="L8464" s="2"/>
      <c r="M8464" s="16" t="s">
        <v>3359</v>
      </c>
      <c r="N8464" s="10"/>
      <c r="O8464" s="10"/>
    </row>
    <row r="8465" spans="1:15" x14ac:dyDescent="0.2">
      <c r="A8465" s="9">
        <v>45072</v>
      </c>
      <c r="B8465" s="7">
        <v>23957820</v>
      </c>
      <c r="C8465" s="8" t="s">
        <v>43</v>
      </c>
      <c r="D8465" s="6">
        <v>29310</v>
      </c>
      <c r="E8465" s="6">
        <v>24884.75</v>
      </c>
      <c r="F8465" s="6">
        <f>E8465*0.05</f>
        <v>1244.2375000000002</v>
      </c>
      <c r="G8465" s="6"/>
      <c r="H8465" s="5">
        <f>D8465-F8465</f>
        <v>28065.762500000001</v>
      </c>
      <c r="I8465" s="4">
        <f>+I8464+G8465-H8465</f>
        <v>3377773.1309999889</v>
      </c>
      <c r="J8465" s="8" t="s">
        <v>3358</v>
      </c>
      <c r="K8465" s="2"/>
      <c r="L8465" s="2"/>
      <c r="M8465" s="16" t="s">
        <v>3357</v>
      </c>
      <c r="N8465" s="10"/>
      <c r="O8465" s="10"/>
    </row>
    <row r="8466" spans="1:15" x14ac:dyDescent="0.2">
      <c r="A8466" s="9">
        <v>45072</v>
      </c>
      <c r="B8466" s="7">
        <v>23958124</v>
      </c>
      <c r="C8466" s="8" t="s">
        <v>3356</v>
      </c>
      <c r="D8466" s="6">
        <v>42252.73</v>
      </c>
      <c r="E8466" s="6">
        <v>35807.4</v>
      </c>
      <c r="F8466" s="6">
        <v>686.44</v>
      </c>
      <c r="G8466" s="6"/>
      <c r="H8466" s="5">
        <f>D8466-F8466</f>
        <v>41566.29</v>
      </c>
      <c r="I8466" s="4">
        <f>+I8465+G8466-H8466</f>
        <v>3336206.8409999888</v>
      </c>
      <c r="J8466" s="8" t="s">
        <v>1170</v>
      </c>
      <c r="K8466" s="2"/>
      <c r="L8466" s="2"/>
      <c r="M8466" s="10"/>
      <c r="N8466" s="10"/>
      <c r="O8466" s="10"/>
    </row>
    <row r="8467" spans="1:15" x14ac:dyDescent="0.2">
      <c r="A8467" s="9">
        <v>45072</v>
      </c>
      <c r="B8467" s="7">
        <v>23958443</v>
      </c>
      <c r="C8467" s="8" t="s">
        <v>447</v>
      </c>
      <c r="D8467" s="6">
        <v>100097.43</v>
      </c>
      <c r="E8467" s="6">
        <v>96786.34</v>
      </c>
      <c r="F8467" s="6">
        <f>E8467*0.05</f>
        <v>4839.317</v>
      </c>
      <c r="G8467" s="6"/>
      <c r="H8467" s="5">
        <f>D8467-F8467</f>
        <v>95258.112999999998</v>
      </c>
      <c r="I8467" s="4">
        <f>+I8466+G8467-H8467</f>
        <v>3240948.7279999889</v>
      </c>
      <c r="J8467" s="8" t="s">
        <v>3355</v>
      </c>
      <c r="K8467" s="2"/>
      <c r="L8467" s="2"/>
      <c r="M8467" s="16" t="s">
        <v>3354</v>
      </c>
      <c r="N8467" s="10"/>
      <c r="O8467" s="10"/>
    </row>
    <row r="8468" spans="1:15" x14ac:dyDescent="0.2">
      <c r="A8468" s="9">
        <v>45072</v>
      </c>
      <c r="B8468" s="7">
        <v>23958595</v>
      </c>
      <c r="C8468" s="8" t="s">
        <v>442</v>
      </c>
      <c r="D8468" s="6">
        <v>42432.800000000003</v>
      </c>
      <c r="E8468" s="6">
        <v>35960</v>
      </c>
      <c r="F8468" s="6">
        <f>E8468*0.05</f>
        <v>1798</v>
      </c>
      <c r="G8468" s="6"/>
      <c r="H8468" s="5">
        <f>D8468-F8468</f>
        <v>40634.800000000003</v>
      </c>
      <c r="I8468" s="4">
        <f>+I8467+G8468-H8468</f>
        <v>3200313.9279999891</v>
      </c>
      <c r="J8468" s="8" t="s">
        <v>1170</v>
      </c>
      <c r="K8468" s="2"/>
      <c r="L8468" s="2"/>
      <c r="M8468" s="16" t="s">
        <v>3353</v>
      </c>
      <c r="N8468" s="10"/>
      <c r="O8468" s="10"/>
    </row>
    <row r="8469" spans="1:15" x14ac:dyDescent="0.2">
      <c r="A8469" s="9">
        <v>45075</v>
      </c>
      <c r="B8469" s="7">
        <v>2000040560</v>
      </c>
      <c r="C8469" s="8" t="s">
        <v>2772</v>
      </c>
      <c r="D8469" s="6"/>
      <c r="E8469" s="6"/>
      <c r="F8469" s="6">
        <f>E8469*0.05</f>
        <v>0</v>
      </c>
      <c r="G8469" s="6">
        <v>3200</v>
      </c>
      <c r="H8469" s="5">
        <f>D8469-F8469</f>
        <v>0</v>
      </c>
      <c r="I8469" s="4">
        <f>+I8468+G8469-H8469</f>
        <v>3203513.9279999891</v>
      </c>
      <c r="J8469" s="8" t="s">
        <v>3352</v>
      </c>
      <c r="K8469" s="2"/>
      <c r="L8469" s="2"/>
      <c r="M8469" s="10"/>
      <c r="N8469" s="10"/>
      <c r="O8469" s="10"/>
    </row>
    <row r="8470" spans="1:15" x14ac:dyDescent="0.2">
      <c r="A8470" s="9">
        <v>45076</v>
      </c>
      <c r="B8470" s="7">
        <v>4524018983</v>
      </c>
      <c r="C8470" s="8" t="s">
        <v>1468</v>
      </c>
      <c r="D8470" s="6"/>
      <c r="E8470" s="6"/>
      <c r="F8470" s="6">
        <f>E8470*0.05</f>
        <v>0</v>
      </c>
      <c r="G8470" s="6">
        <v>5334.64</v>
      </c>
      <c r="H8470" s="5">
        <f>D8470-F8470</f>
        <v>0</v>
      </c>
      <c r="I8470" s="4">
        <f>+I8469+G8470-H8470</f>
        <v>3208848.5679999893</v>
      </c>
      <c r="J8470" s="8" t="s">
        <v>3351</v>
      </c>
      <c r="K8470" s="2"/>
      <c r="L8470" s="2"/>
      <c r="M8470" s="10"/>
      <c r="N8470" s="10"/>
      <c r="O8470" s="10"/>
    </row>
    <row r="8471" spans="1:15" x14ac:dyDescent="0.2">
      <c r="A8471" s="9">
        <v>45076</v>
      </c>
      <c r="B8471" s="7">
        <v>24018173</v>
      </c>
      <c r="C8471" s="8" t="s">
        <v>2165</v>
      </c>
      <c r="D8471" s="6">
        <v>70000</v>
      </c>
      <c r="E8471" s="6">
        <v>57400</v>
      </c>
      <c r="F8471" s="6">
        <f>E8471*0.05</f>
        <v>2870</v>
      </c>
      <c r="G8471" s="6"/>
      <c r="H8471" s="5">
        <f>D8471-F8471</f>
        <v>67130</v>
      </c>
      <c r="I8471" s="4">
        <f>+I8470+G8471-H8471</f>
        <v>3141718.5679999893</v>
      </c>
      <c r="J8471" s="8" t="s">
        <v>3350</v>
      </c>
      <c r="K8471" s="2"/>
      <c r="L8471" s="2"/>
      <c r="M8471" s="10" t="s">
        <v>3349</v>
      </c>
      <c r="N8471" s="10"/>
      <c r="O8471" s="10"/>
    </row>
    <row r="8472" spans="1:15" x14ac:dyDescent="0.2">
      <c r="A8472" s="9">
        <v>45076</v>
      </c>
      <c r="B8472" s="7">
        <v>24018504</v>
      </c>
      <c r="C8472" s="8" t="s">
        <v>2755</v>
      </c>
      <c r="D8472" s="6">
        <v>21320.12</v>
      </c>
      <c r="E8472" s="6">
        <v>17564</v>
      </c>
      <c r="F8472" s="6">
        <f>E8472*0.05</f>
        <v>878.2</v>
      </c>
      <c r="G8472" s="6"/>
      <c r="H8472" s="5">
        <f>D8472-F8472</f>
        <v>20441.919999999998</v>
      </c>
      <c r="I8472" s="4">
        <f>+I8471+G8472-H8472</f>
        <v>3121276.6479999893</v>
      </c>
      <c r="J8472" s="8" t="s">
        <v>664</v>
      </c>
      <c r="K8472" s="2"/>
      <c r="L8472" s="2"/>
      <c r="M8472" s="10" t="s">
        <v>3348</v>
      </c>
      <c r="N8472" s="10"/>
      <c r="O8472" s="10"/>
    </row>
    <row r="8473" spans="1:15" x14ac:dyDescent="0.2">
      <c r="A8473" s="9">
        <v>45076</v>
      </c>
      <c r="B8473" s="7">
        <v>24019227</v>
      </c>
      <c r="C8473" s="8" t="s">
        <v>890</v>
      </c>
      <c r="D8473" s="6">
        <v>113846.39999999999</v>
      </c>
      <c r="E8473" s="6">
        <v>96480</v>
      </c>
      <c r="F8473" s="6">
        <f>E8473*0.05</f>
        <v>4824</v>
      </c>
      <c r="G8473" s="6"/>
      <c r="H8473" s="5">
        <f>D8473-F8473</f>
        <v>109022.39999999999</v>
      </c>
      <c r="I8473" s="4">
        <f>+I8472+G8473-H8473</f>
        <v>3012254.2479999894</v>
      </c>
      <c r="J8473" s="8" t="s">
        <v>889</v>
      </c>
      <c r="K8473" s="2"/>
      <c r="L8473" s="2"/>
      <c r="M8473" s="10" t="s">
        <v>3347</v>
      </c>
      <c r="N8473" s="10"/>
      <c r="O8473" s="10"/>
    </row>
    <row r="8474" spans="1:15" x14ac:dyDescent="0.2">
      <c r="A8474" s="9">
        <v>45076</v>
      </c>
      <c r="B8474" s="7">
        <v>24020009</v>
      </c>
      <c r="C8474" s="8" t="s">
        <v>2914</v>
      </c>
      <c r="D8474" s="6">
        <v>5495</v>
      </c>
      <c r="E8474" s="6">
        <v>4226.92</v>
      </c>
      <c r="F8474" s="6">
        <f>E8474*0.05</f>
        <v>211.346</v>
      </c>
      <c r="G8474" s="6"/>
      <c r="H8474" s="5">
        <f>D8474-F8474</f>
        <v>5283.6540000000005</v>
      </c>
      <c r="I8474" s="4">
        <f>+I8473+G8474-H8474</f>
        <v>3006970.5939999893</v>
      </c>
      <c r="J8474" s="8" t="s">
        <v>3287</v>
      </c>
      <c r="K8474" s="2"/>
      <c r="L8474" s="2"/>
      <c r="M8474" s="10" t="s">
        <v>3346</v>
      </c>
      <c r="N8474" s="10"/>
      <c r="O8474" s="10"/>
    </row>
    <row r="8475" spans="1:15" x14ac:dyDescent="0.2">
      <c r="A8475" s="9">
        <v>45076</v>
      </c>
      <c r="B8475" s="7">
        <v>24020246</v>
      </c>
      <c r="C8475" s="8" t="s">
        <v>54</v>
      </c>
      <c r="D8475" s="6">
        <v>4500</v>
      </c>
      <c r="E8475" s="6">
        <v>3813.56</v>
      </c>
      <c r="F8475" s="6">
        <f>E8475*0.05</f>
        <v>190.678</v>
      </c>
      <c r="G8475" s="6"/>
      <c r="H8475" s="5">
        <f>D8475-F8475</f>
        <v>4309.3220000000001</v>
      </c>
      <c r="I8475" s="4">
        <f>+I8474+G8475-H8475</f>
        <v>3002661.2719999892</v>
      </c>
      <c r="J8475" s="8" t="s">
        <v>3276</v>
      </c>
      <c r="K8475" s="2"/>
      <c r="L8475" s="2"/>
      <c r="M8475" s="10"/>
      <c r="N8475" s="10"/>
      <c r="O8475" s="10"/>
    </row>
    <row r="8476" spans="1:15" x14ac:dyDescent="0.2">
      <c r="A8476" s="9">
        <v>45076</v>
      </c>
      <c r="B8476" s="7">
        <v>2000170295</v>
      </c>
      <c r="C8476" s="8" t="s">
        <v>2772</v>
      </c>
      <c r="D8476" s="6"/>
      <c r="E8476" s="6"/>
      <c r="F8476" s="6">
        <f>E8476*0.05</f>
        <v>0</v>
      </c>
      <c r="G8476" s="6">
        <v>8050</v>
      </c>
      <c r="H8476" s="5">
        <f>D8476-F8476</f>
        <v>0</v>
      </c>
      <c r="I8476" s="4">
        <f>+I8475+G8476-H8476</f>
        <v>3010711.2719999892</v>
      </c>
      <c r="J8476" s="8" t="s">
        <v>3345</v>
      </c>
      <c r="K8476" s="2"/>
      <c r="L8476" s="2"/>
      <c r="M8476" s="10"/>
      <c r="N8476" s="10"/>
      <c r="O8476" s="10"/>
    </row>
    <row r="8477" spans="1:15" x14ac:dyDescent="0.2">
      <c r="A8477" s="9">
        <v>45076</v>
      </c>
      <c r="B8477" s="7">
        <v>4524000017</v>
      </c>
      <c r="C8477" s="8" t="s">
        <v>3253</v>
      </c>
      <c r="D8477" s="6">
        <v>43900</v>
      </c>
      <c r="E8477" s="6"/>
      <c r="F8477" s="6">
        <f>E8477*0.05</f>
        <v>0</v>
      </c>
      <c r="G8477" s="6"/>
      <c r="H8477" s="5">
        <f>D8477-F8477</f>
        <v>43900</v>
      </c>
      <c r="I8477" s="4">
        <f>+I8476+G8477-H8477</f>
        <v>2966811.2719999892</v>
      </c>
      <c r="J8477" s="8" t="s">
        <v>3344</v>
      </c>
      <c r="K8477" s="2"/>
      <c r="L8477" s="2"/>
      <c r="M8477" s="10"/>
      <c r="N8477" s="10"/>
      <c r="O8477" s="10"/>
    </row>
    <row r="8478" spans="1:15" x14ac:dyDescent="0.2">
      <c r="A8478" s="9">
        <v>45077</v>
      </c>
      <c r="B8478" s="7">
        <v>24057516</v>
      </c>
      <c r="C8478" s="8" t="s">
        <v>1524</v>
      </c>
      <c r="D8478" s="6">
        <v>88465</v>
      </c>
      <c r="E8478" s="6">
        <v>74970.350000000006</v>
      </c>
      <c r="F8478" s="6">
        <f>E8478*0.05</f>
        <v>3748.5175000000004</v>
      </c>
      <c r="G8478" s="6"/>
      <c r="H8478" s="5">
        <f>D8478-F8478</f>
        <v>84716.482499999998</v>
      </c>
      <c r="I8478" s="4">
        <f>+I8477+G8478-H8478</f>
        <v>2882094.7894999892</v>
      </c>
      <c r="J8478" s="8" t="s">
        <v>3343</v>
      </c>
      <c r="K8478" s="2"/>
      <c r="L8478" s="2"/>
      <c r="M8478" s="10" t="s">
        <v>3342</v>
      </c>
      <c r="N8478" s="10"/>
      <c r="O8478" s="10"/>
    </row>
    <row r="8479" spans="1:15" x14ac:dyDescent="0.2">
      <c r="A8479" s="9">
        <v>45077</v>
      </c>
      <c r="B8479" s="7">
        <v>200050376</v>
      </c>
      <c r="C8479" s="8" t="s">
        <v>2772</v>
      </c>
      <c r="D8479" s="6"/>
      <c r="E8479" s="6"/>
      <c r="F8479" s="6">
        <f>E8479*0.05</f>
        <v>0</v>
      </c>
      <c r="G8479" s="6">
        <v>11400</v>
      </c>
      <c r="H8479" s="5">
        <f>D8479-F8479</f>
        <v>0</v>
      </c>
      <c r="I8479" s="4">
        <f>+I8478+G8479-H8479</f>
        <v>2893494.7894999892</v>
      </c>
      <c r="J8479" s="8" t="s">
        <v>3341</v>
      </c>
      <c r="K8479" s="2"/>
      <c r="L8479" s="2"/>
      <c r="M8479" s="10"/>
      <c r="N8479" s="10"/>
      <c r="O8479" s="10"/>
    </row>
    <row r="8480" spans="1:15" x14ac:dyDescent="0.2">
      <c r="A8480" s="9">
        <v>45077</v>
      </c>
      <c r="B8480" s="7">
        <v>24057909</v>
      </c>
      <c r="C8480" s="8" t="s">
        <v>335</v>
      </c>
      <c r="D8480" s="6">
        <v>13050</v>
      </c>
      <c r="E8480" s="6">
        <v>13050</v>
      </c>
      <c r="F8480" s="6">
        <f>E8480*0.05</f>
        <v>652.5</v>
      </c>
      <c r="G8480" s="6"/>
      <c r="H8480" s="5">
        <f>D8480-F8480</f>
        <v>12397.5</v>
      </c>
      <c r="I8480" s="4">
        <f>+I8479+G8480-H8480</f>
        <v>2881097.2894999892</v>
      </c>
      <c r="J8480" s="8" t="s">
        <v>1860</v>
      </c>
      <c r="K8480" s="2"/>
      <c r="L8480" s="2"/>
      <c r="M8480" s="10" t="s">
        <v>3340</v>
      </c>
      <c r="N8480" s="10"/>
      <c r="O8480" s="10"/>
    </row>
    <row r="8481" spans="1:15" x14ac:dyDescent="0.2">
      <c r="A8481" s="9">
        <v>45077</v>
      </c>
      <c r="B8481" s="7">
        <v>3580060429</v>
      </c>
      <c r="C8481" s="8" t="s">
        <v>2772</v>
      </c>
      <c r="D8481" s="6"/>
      <c r="E8481" s="6"/>
      <c r="F8481" s="6">
        <f>E8481*0.05</f>
        <v>0</v>
      </c>
      <c r="G8481" s="6">
        <v>1200</v>
      </c>
      <c r="H8481" s="5">
        <f>D8481-F8481</f>
        <v>0</v>
      </c>
      <c r="I8481" s="4">
        <f>+I8480+G8481-H8481</f>
        <v>2882297.2894999892</v>
      </c>
      <c r="J8481" s="8" t="s">
        <v>3339</v>
      </c>
      <c r="K8481" s="2"/>
      <c r="L8481" s="2"/>
      <c r="M8481" s="10"/>
      <c r="N8481" s="10"/>
      <c r="O8481" s="10"/>
    </row>
    <row r="8482" spans="1:15" x14ac:dyDescent="0.2">
      <c r="A8482" s="9">
        <v>45077</v>
      </c>
      <c r="B8482" s="7">
        <v>24068660</v>
      </c>
      <c r="C8482" s="8" t="s">
        <v>26</v>
      </c>
      <c r="D8482" s="6">
        <v>81871.3</v>
      </c>
      <c r="E8482" s="6">
        <v>72566.27</v>
      </c>
      <c r="F8482" s="6">
        <f>E8482*0.05</f>
        <v>3628.3135000000002</v>
      </c>
      <c r="G8482" s="6"/>
      <c r="H8482" s="5">
        <f>D8482-F8482</f>
        <v>78242.986499999999</v>
      </c>
      <c r="I8482" s="4">
        <f>+I8481+G8482-H8482</f>
        <v>2804054.3029999891</v>
      </c>
      <c r="J8482" s="8" t="s">
        <v>1860</v>
      </c>
      <c r="K8482" s="2"/>
      <c r="L8482" s="2"/>
      <c r="M8482" s="10"/>
      <c r="N8482" s="10"/>
      <c r="O8482" s="10"/>
    </row>
    <row r="8483" spans="1:15" x14ac:dyDescent="0.2">
      <c r="A8483" s="9">
        <v>45077</v>
      </c>
      <c r="B8483" s="7"/>
      <c r="C8483" s="8" t="s">
        <v>20</v>
      </c>
      <c r="D8483" s="6">
        <v>5970.82</v>
      </c>
      <c r="E8483" s="6"/>
      <c r="F8483" s="6">
        <f>E8483*0.05</f>
        <v>0</v>
      </c>
      <c r="G8483" s="6"/>
      <c r="H8483" s="5">
        <f>D8483-F8483</f>
        <v>5970.82</v>
      </c>
      <c r="I8483" s="4">
        <f>+I8482+G8483-H8483</f>
        <v>2798083.4829999893</v>
      </c>
      <c r="J8483" s="8" t="s">
        <v>19</v>
      </c>
      <c r="K8483" s="2"/>
      <c r="L8483" s="2"/>
      <c r="M8483" s="10"/>
      <c r="N8483" s="10"/>
      <c r="O8483" s="10"/>
    </row>
    <row r="8484" spans="1:15" x14ac:dyDescent="0.2">
      <c r="A8484" s="9"/>
      <c r="B8484" s="7"/>
      <c r="C8484" s="38" t="s">
        <v>3338</v>
      </c>
      <c r="D8484" s="6"/>
      <c r="E8484" s="6"/>
      <c r="F8484" s="6">
        <f>E8484*0.05</f>
        <v>0</v>
      </c>
      <c r="G8484" s="6"/>
      <c r="H8484" s="5">
        <f>D8484-F8484</f>
        <v>0</v>
      </c>
      <c r="I8484" s="13">
        <f>+I8483+G8484-H8484</f>
        <v>2798083.4829999893</v>
      </c>
      <c r="J8484" s="8"/>
      <c r="K8484" s="2"/>
      <c r="L8484" s="2"/>
      <c r="M8484" s="10"/>
      <c r="N8484" s="10"/>
      <c r="O8484" s="10"/>
    </row>
    <row r="8485" spans="1:15" x14ac:dyDescent="0.2">
      <c r="A8485" s="9">
        <v>45078</v>
      </c>
      <c r="B8485" s="7">
        <v>2000170372</v>
      </c>
      <c r="C8485" s="8" t="s">
        <v>2772</v>
      </c>
      <c r="D8485" s="6"/>
      <c r="E8485" s="6"/>
      <c r="F8485" s="6">
        <f>E8485*0.05</f>
        <v>0</v>
      </c>
      <c r="G8485" s="6">
        <v>4300</v>
      </c>
      <c r="H8485" s="5">
        <f>D8485-F8485</f>
        <v>0</v>
      </c>
      <c r="I8485" s="4">
        <f>+I8484+G8485-H8485</f>
        <v>2802383.4829999893</v>
      </c>
      <c r="J8485" s="8" t="s">
        <v>3337</v>
      </c>
      <c r="K8485" s="2"/>
      <c r="L8485" s="2"/>
      <c r="M8485" s="10"/>
      <c r="N8485" s="10"/>
      <c r="O8485" s="10"/>
    </row>
    <row r="8486" spans="1:15" x14ac:dyDescent="0.2">
      <c r="A8486" s="9">
        <v>45079</v>
      </c>
      <c r="B8486" s="7">
        <v>3580020516</v>
      </c>
      <c r="C8486" s="8" t="s">
        <v>2772</v>
      </c>
      <c r="D8486" s="6"/>
      <c r="E8486" s="6"/>
      <c r="F8486" s="6">
        <f>E8486*0.05</f>
        <v>0</v>
      </c>
      <c r="G8486" s="6">
        <v>4400</v>
      </c>
      <c r="H8486" s="5">
        <f>D8486-F8486</f>
        <v>0</v>
      </c>
      <c r="I8486" s="4">
        <f>+I8485+G8486-H8486</f>
        <v>2806783.4829999893</v>
      </c>
      <c r="J8486" s="8" t="s">
        <v>3336</v>
      </c>
      <c r="K8486" s="2"/>
      <c r="L8486" s="2"/>
      <c r="M8486" s="10"/>
      <c r="N8486" s="10"/>
      <c r="O8486" s="10"/>
    </row>
    <row r="8487" spans="1:15" x14ac:dyDescent="0.2">
      <c r="A8487" s="9">
        <v>45082</v>
      </c>
      <c r="B8487" s="7">
        <v>4524000131</v>
      </c>
      <c r="C8487" s="8" t="s">
        <v>2118</v>
      </c>
      <c r="D8487" s="6"/>
      <c r="E8487" s="6"/>
      <c r="F8487" s="6">
        <f>E8487*0.05</f>
        <v>0</v>
      </c>
      <c r="G8487" s="6">
        <v>20000</v>
      </c>
      <c r="H8487" s="5">
        <f>D8487-F8487</f>
        <v>0</v>
      </c>
      <c r="I8487" s="4">
        <f>+I8486+G8487-H8487</f>
        <v>2826783.4829999893</v>
      </c>
      <c r="J8487" s="8" t="s">
        <v>2779</v>
      </c>
      <c r="K8487" s="2"/>
      <c r="L8487" s="2"/>
      <c r="M8487" s="10"/>
      <c r="N8487" s="10"/>
      <c r="O8487" s="10"/>
    </row>
    <row r="8488" spans="1:15" x14ac:dyDescent="0.2">
      <c r="A8488" s="9">
        <v>45082</v>
      </c>
      <c r="B8488" s="7">
        <v>3580020351</v>
      </c>
      <c r="C8488" s="8" t="s">
        <v>2772</v>
      </c>
      <c r="D8488" s="6"/>
      <c r="E8488" s="6"/>
      <c r="F8488" s="6">
        <f>E8488*0.05</f>
        <v>0</v>
      </c>
      <c r="G8488" s="6">
        <v>8450</v>
      </c>
      <c r="H8488" s="5">
        <f>D8488-F8488</f>
        <v>0</v>
      </c>
      <c r="I8488" s="4">
        <f>+I8487+G8488-H8488</f>
        <v>2835233.4829999893</v>
      </c>
      <c r="J8488" s="8" t="s">
        <v>3335</v>
      </c>
      <c r="K8488" s="2"/>
      <c r="L8488" s="2"/>
      <c r="M8488" s="10"/>
      <c r="N8488" s="10"/>
      <c r="O8488" s="10"/>
    </row>
    <row r="8489" spans="1:15" x14ac:dyDescent="0.2">
      <c r="A8489" s="9">
        <v>45082</v>
      </c>
      <c r="B8489" s="7">
        <v>24163414</v>
      </c>
      <c r="C8489" s="8" t="s">
        <v>518</v>
      </c>
      <c r="D8489" s="6">
        <v>153972.45000000001</v>
      </c>
      <c r="E8489" s="6"/>
      <c r="F8489" s="6">
        <f>E8489*0.05</f>
        <v>0</v>
      </c>
      <c r="G8489" s="6"/>
      <c r="H8489" s="5">
        <f>D8489-F8489</f>
        <v>153972.45000000001</v>
      </c>
      <c r="I8489" s="4">
        <f>+I8488+G8489-H8489</f>
        <v>2681261.0329999891</v>
      </c>
      <c r="J8489" s="8" t="s">
        <v>3334</v>
      </c>
      <c r="K8489" s="2"/>
      <c r="L8489" s="2"/>
      <c r="M8489" s="10"/>
      <c r="N8489" s="10"/>
      <c r="O8489" s="10"/>
    </row>
    <row r="8490" spans="1:15" x14ac:dyDescent="0.2">
      <c r="A8490" s="9">
        <v>45082</v>
      </c>
      <c r="B8490" s="7">
        <v>24173933</v>
      </c>
      <c r="C8490" s="8" t="s">
        <v>3142</v>
      </c>
      <c r="D8490" s="6">
        <v>18400</v>
      </c>
      <c r="E8490" s="6"/>
      <c r="F8490" s="6">
        <f>E8490*0.05</f>
        <v>0</v>
      </c>
      <c r="G8490" s="6"/>
      <c r="H8490" s="5">
        <f>D8490-F8490</f>
        <v>18400</v>
      </c>
      <c r="I8490" s="4">
        <f>+I8489+G8490-H8490</f>
        <v>2662861.0329999891</v>
      </c>
      <c r="J8490" s="8" t="s">
        <v>3333</v>
      </c>
      <c r="K8490" s="2"/>
      <c r="L8490" s="2"/>
      <c r="M8490" s="10"/>
      <c r="N8490" s="10"/>
      <c r="O8490" s="10"/>
    </row>
    <row r="8491" spans="1:15" x14ac:dyDescent="0.2">
      <c r="A8491" s="9">
        <v>45083</v>
      </c>
      <c r="B8491" s="7">
        <v>3580020372</v>
      </c>
      <c r="C8491" s="8" t="s">
        <v>2772</v>
      </c>
      <c r="D8491" s="6"/>
      <c r="E8491" s="6"/>
      <c r="F8491" s="6">
        <f>E8491*0.05</f>
        <v>0</v>
      </c>
      <c r="G8491" s="6">
        <v>4500</v>
      </c>
      <c r="H8491" s="5">
        <f>D8491-F8491</f>
        <v>0</v>
      </c>
      <c r="I8491" s="4">
        <f>+I8490+G8491-H8491</f>
        <v>2667361.0329999891</v>
      </c>
      <c r="J8491" s="8" t="s">
        <v>3332</v>
      </c>
      <c r="K8491" s="2"/>
      <c r="L8491" s="2"/>
      <c r="M8491" s="10" t="s">
        <v>3331</v>
      </c>
      <c r="N8491" s="10"/>
      <c r="O8491" s="10"/>
    </row>
    <row r="8492" spans="1:15" x14ac:dyDescent="0.2">
      <c r="A8492" s="9">
        <v>45084</v>
      </c>
      <c r="B8492" s="7">
        <v>24210230</v>
      </c>
      <c r="C8492" s="8" t="s">
        <v>2946</v>
      </c>
      <c r="D8492" s="6">
        <v>18590</v>
      </c>
      <c r="E8492" s="6">
        <v>18590</v>
      </c>
      <c r="F8492" s="6">
        <f>E8492*0.05</f>
        <v>929.5</v>
      </c>
      <c r="G8492" s="6"/>
      <c r="H8492" s="5">
        <f>D8492-F8492</f>
        <v>17660.5</v>
      </c>
      <c r="I8492" s="4">
        <f>+I8491+G8492-H8492</f>
        <v>2649700.5329999891</v>
      </c>
      <c r="J8492" s="8" t="s">
        <v>128</v>
      </c>
      <c r="K8492" s="2"/>
      <c r="L8492" s="2"/>
      <c r="M8492" s="10"/>
      <c r="N8492" s="10"/>
      <c r="O8492" s="10"/>
    </row>
    <row r="8493" spans="1:15" x14ac:dyDescent="0.2">
      <c r="A8493" s="9">
        <v>45084</v>
      </c>
      <c r="B8493" s="7">
        <v>2000080360</v>
      </c>
      <c r="C8493" s="8" t="s">
        <v>2772</v>
      </c>
      <c r="D8493" s="6"/>
      <c r="E8493" s="6"/>
      <c r="F8493" s="6">
        <f>E8493*0.05</f>
        <v>0</v>
      </c>
      <c r="G8493" s="6">
        <v>6300</v>
      </c>
      <c r="H8493" s="5">
        <f>D8493-F8493</f>
        <v>0</v>
      </c>
      <c r="I8493" s="4">
        <f>+I8492+G8493-H8493</f>
        <v>2656000.5329999891</v>
      </c>
      <c r="J8493" s="8" t="s">
        <v>3330</v>
      </c>
      <c r="K8493" s="2"/>
      <c r="L8493" s="2"/>
      <c r="M8493" s="10"/>
      <c r="N8493" s="10"/>
      <c r="O8493" s="10"/>
    </row>
    <row r="8494" spans="1:15" x14ac:dyDescent="0.2">
      <c r="A8494" s="9">
        <v>45084</v>
      </c>
      <c r="B8494" s="7">
        <v>24216657</v>
      </c>
      <c r="C8494" s="8" t="s">
        <v>682</v>
      </c>
      <c r="D8494" s="6">
        <v>10113.209999999999</v>
      </c>
      <c r="E8494" s="6">
        <v>8570.52</v>
      </c>
      <c r="F8494" s="6">
        <f>E8494*0.05</f>
        <v>428.52600000000007</v>
      </c>
      <c r="G8494" s="6"/>
      <c r="H8494" s="5">
        <f>D8494-F8494</f>
        <v>9684.6839999999993</v>
      </c>
      <c r="I8494" s="4">
        <f>+I8493+G8494-H8494</f>
        <v>2646315.8489999892</v>
      </c>
      <c r="J8494" s="8" t="s">
        <v>3222</v>
      </c>
      <c r="K8494" s="2"/>
      <c r="L8494" s="2"/>
      <c r="M8494" s="10" t="s">
        <v>3329</v>
      </c>
      <c r="N8494" s="10"/>
      <c r="O8494" s="10"/>
    </row>
    <row r="8495" spans="1:15" x14ac:dyDescent="0.2">
      <c r="A8495" s="9">
        <v>45086</v>
      </c>
      <c r="B8495" s="7">
        <v>24249471</v>
      </c>
      <c r="C8495" s="8" t="s">
        <v>3328</v>
      </c>
      <c r="D8495" s="6">
        <v>3800</v>
      </c>
      <c r="E8495" s="6">
        <v>3220.34</v>
      </c>
      <c r="F8495" s="6">
        <v>161.02000000000001</v>
      </c>
      <c r="G8495" s="6"/>
      <c r="H8495" s="5">
        <f>D8495-F8495</f>
        <v>3638.98</v>
      </c>
      <c r="I8495" s="4">
        <f>+I8494+G8495-H8495</f>
        <v>2642676.8689999892</v>
      </c>
      <c r="J8495" s="8" t="s">
        <v>22</v>
      </c>
      <c r="K8495" s="2"/>
      <c r="L8495" s="2"/>
      <c r="M8495" s="10"/>
      <c r="N8495" s="10"/>
      <c r="O8495" s="10"/>
    </row>
    <row r="8496" spans="1:15" x14ac:dyDescent="0.2">
      <c r="A8496" s="9">
        <v>45089</v>
      </c>
      <c r="B8496" s="7">
        <v>3580080708</v>
      </c>
      <c r="C8496" s="8" t="s">
        <v>2772</v>
      </c>
      <c r="D8496" s="6"/>
      <c r="E8496" s="6"/>
      <c r="F8496" s="6">
        <f>E8496*0.05</f>
        <v>0</v>
      </c>
      <c r="G8496" s="6">
        <v>6000</v>
      </c>
      <c r="H8496" s="5">
        <f>D8496-F8496</f>
        <v>0</v>
      </c>
      <c r="I8496" s="4">
        <f>+I8495+G8496-H8496</f>
        <v>2648676.8689999892</v>
      </c>
      <c r="J8496" s="8" t="s">
        <v>3327</v>
      </c>
      <c r="K8496" s="2"/>
      <c r="L8496" s="2"/>
      <c r="M8496" s="10"/>
      <c r="N8496" s="10"/>
      <c r="O8496" s="10"/>
    </row>
    <row r="8497" spans="1:15" x14ac:dyDescent="0.2">
      <c r="A8497" s="9">
        <v>45089</v>
      </c>
      <c r="B8497" s="7">
        <v>3580080711</v>
      </c>
      <c r="C8497" s="8" t="s">
        <v>2772</v>
      </c>
      <c r="D8497" s="6"/>
      <c r="E8497" s="6"/>
      <c r="F8497" s="6">
        <f>E8497*0.05</f>
        <v>0</v>
      </c>
      <c r="G8497" s="6">
        <v>400</v>
      </c>
      <c r="H8497" s="5">
        <f>D8497-F8497</f>
        <v>0</v>
      </c>
      <c r="I8497" s="4">
        <f>+I8496+G8497-H8497</f>
        <v>2649076.8689999892</v>
      </c>
      <c r="J8497" s="8" t="s">
        <v>3326</v>
      </c>
      <c r="K8497" s="2"/>
      <c r="L8497" s="2"/>
      <c r="M8497" s="10"/>
      <c r="N8497" s="10"/>
      <c r="O8497" s="10"/>
    </row>
    <row r="8498" spans="1:15" x14ac:dyDescent="0.2">
      <c r="A8498" s="9">
        <v>45089</v>
      </c>
      <c r="B8498" s="7">
        <v>24290876</v>
      </c>
      <c r="C8498" s="8" t="s">
        <v>316</v>
      </c>
      <c r="D8498" s="6">
        <v>121304</v>
      </c>
      <c r="E8498" s="6">
        <v>102800</v>
      </c>
      <c r="F8498" s="6">
        <f>E8498*0.05</f>
        <v>5140</v>
      </c>
      <c r="G8498" s="6"/>
      <c r="H8498" s="5">
        <f>D8498-F8498</f>
        <v>116164</v>
      </c>
      <c r="I8498" s="4">
        <f>+I8497+G8498-H8498</f>
        <v>2532912.8689999892</v>
      </c>
      <c r="J8498" s="8" t="s">
        <v>3120</v>
      </c>
      <c r="K8498" s="2"/>
      <c r="L8498" s="2"/>
      <c r="M8498" s="10"/>
      <c r="N8498" s="10"/>
      <c r="O8498" s="10"/>
    </row>
    <row r="8499" spans="1:15" x14ac:dyDescent="0.2">
      <c r="A8499" s="9">
        <v>45090</v>
      </c>
      <c r="B8499" s="7">
        <v>3580020489</v>
      </c>
      <c r="C8499" s="8" t="s">
        <v>2772</v>
      </c>
      <c r="D8499" s="6"/>
      <c r="E8499" s="6"/>
      <c r="F8499" s="6">
        <f>E8499*0.05</f>
        <v>0</v>
      </c>
      <c r="G8499" s="6">
        <v>4750</v>
      </c>
      <c r="H8499" s="5">
        <f>D8499-F8499</f>
        <v>0</v>
      </c>
      <c r="I8499" s="4">
        <f>+I8498+G8499-H8499</f>
        <v>2537662.8689999892</v>
      </c>
      <c r="J8499" s="8" t="s">
        <v>3325</v>
      </c>
      <c r="K8499" s="2"/>
      <c r="L8499" s="2"/>
      <c r="M8499" s="10"/>
      <c r="N8499" s="10"/>
      <c r="O8499" s="10"/>
    </row>
    <row r="8500" spans="1:15" x14ac:dyDescent="0.2">
      <c r="A8500" s="9">
        <v>45090</v>
      </c>
      <c r="B8500" s="7">
        <v>24311098</v>
      </c>
      <c r="C8500" s="8" t="s">
        <v>418</v>
      </c>
      <c r="D8500" s="6">
        <v>9000</v>
      </c>
      <c r="E8500" s="6"/>
      <c r="F8500" s="6">
        <f>E8500*0.05</f>
        <v>0</v>
      </c>
      <c r="G8500" s="6"/>
      <c r="H8500" s="5">
        <f>D8500-F8500</f>
        <v>9000</v>
      </c>
      <c r="I8500" s="4">
        <f>+I8499+G8500-H8500</f>
        <v>2528662.8689999892</v>
      </c>
      <c r="J8500" s="8" t="s">
        <v>3324</v>
      </c>
      <c r="K8500" s="2"/>
      <c r="L8500" s="2"/>
      <c r="M8500" s="10"/>
      <c r="N8500" s="10"/>
      <c r="O8500" s="10"/>
    </row>
    <row r="8501" spans="1:15" x14ac:dyDescent="0.2">
      <c r="A8501" s="9">
        <v>45090</v>
      </c>
      <c r="B8501" s="7">
        <v>24311200</v>
      </c>
      <c r="C8501" s="8" t="s">
        <v>3323</v>
      </c>
      <c r="D8501" s="6">
        <v>4500</v>
      </c>
      <c r="E8501" s="6"/>
      <c r="F8501" s="6">
        <f>E8501*0.05</f>
        <v>0</v>
      </c>
      <c r="G8501" s="6"/>
      <c r="H8501" s="5">
        <f>D8501-F8501</f>
        <v>4500</v>
      </c>
      <c r="I8501" s="4">
        <f>+I8500+G8501-H8501</f>
        <v>2524162.8689999892</v>
      </c>
      <c r="J8501" s="8" t="s">
        <v>3322</v>
      </c>
      <c r="K8501" s="2"/>
      <c r="L8501" s="2"/>
      <c r="M8501" s="10"/>
      <c r="N8501" s="10"/>
      <c r="O8501" s="10"/>
    </row>
    <row r="8502" spans="1:15" x14ac:dyDescent="0.2">
      <c r="A8502" s="9">
        <v>45091</v>
      </c>
      <c r="B8502" s="7">
        <v>4524000131</v>
      </c>
      <c r="C8502" s="8" t="s">
        <v>3321</v>
      </c>
      <c r="D8502" s="6"/>
      <c r="E8502" s="6"/>
      <c r="F8502" s="6">
        <f>E8502*0.05</f>
        <v>0</v>
      </c>
      <c r="G8502" s="6">
        <v>289166.8</v>
      </c>
      <c r="H8502" s="5">
        <f>D8502-F8502</f>
        <v>0</v>
      </c>
      <c r="I8502" s="4">
        <f>+I8501+G8502-H8502</f>
        <v>2813329.6689999891</v>
      </c>
      <c r="J8502" s="8" t="s">
        <v>3320</v>
      </c>
      <c r="K8502" s="2"/>
      <c r="L8502" s="2"/>
      <c r="M8502" s="10"/>
      <c r="N8502" s="10"/>
      <c r="O8502" s="10"/>
    </row>
    <row r="8503" spans="1:15" x14ac:dyDescent="0.2">
      <c r="A8503" s="9">
        <v>45092</v>
      </c>
      <c r="B8503" s="7">
        <v>3580020271</v>
      </c>
      <c r="C8503" s="8" t="s">
        <v>2772</v>
      </c>
      <c r="D8503" s="6"/>
      <c r="E8503" s="6"/>
      <c r="F8503" s="6">
        <f>E8503*0.05</f>
        <v>0</v>
      </c>
      <c r="G8503" s="6">
        <v>6500</v>
      </c>
      <c r="H8503" s="5">
        <f>D8503-F8503</f>
        <v>0</v>
      </c>
      <c r="I8503" s="4">
        <f>+I8502+G8503-H8503</f>
        <v>2819829.6689999891</v>
      </c>
      <c r="J8503" s="8" t="s">
        <v>3319</v>
      </c>
      <c r="K8503" s="2"/>
      <c r="L8503" s="2"/>
      <c r="M8503" s="10"/>
      <c r="N8503" s="10"/>
      <c r="O8503" s="10"/>
    </row>
    <row r="8504" spans="1:15" x14ac:dyDescent="0.2">
      <c r="A8504" s="9">
        <v>45092</v>
      </c>
      <c r="B8504" s="7">
        <v>3580020274</v>
      </c>
      <c r="C8504" s="8" t="s">
        <v>2772</v>
      </c>
      <c r="D8504" s="6"/>
      <c r="E8504" s="6"/>
      <c r="F8504" s="6">
        <f>E8504*0.05</f>
        <v>0</v>
      </c>
      <c r="G8504" s="6">
        <v>900</v>
      </c>
      <c r="H8504" s="5">
        <f>D8504-F8504</f>
        <v>0</v>
      </c>
      <c r="I8504" s="4">
        <f>+I8503+G8504-H8504</f>
        <v>2820729.6689999891</v>
      </c>
      <c r="J8504" s="8" t="s">
        <v>3318</v>
      </c>
      <c r="K8504" s="2"/>
      <c r="L8504" s="2"/>
      <c r="M8504" s="10"/>
      <c r="N8504" s="10"/>
      <c r="O8504" s="10"/>
    </row>
    <row r="8505" spans="1:15" x14ac:dyDescent="0.2">
      <c r="A8505" s="9">
        <v>45092</v>
      </c>
      <c r="B8505" s="7">
        <v>24366905</v>
      </c>
      <c r="C8505" s="8" t="s">
        <v>2536</v>
      </c>
      <c r="D8505" s="6">
        <v>190600.4</v>
      </c>
      <c r="E8505" s="6">
        <v>187688</v>
      </c>
      <c r="F8505" s="6">
        <v>9384.4</v>
      </c>
      <c r="G8505" s="6"/>
      <c r="H8505" s="5">
        <f>D8505-F8505</f>
        <v>181216</v>
      </c>
      <c r="I8505" s="4">
        <f>+I8504+G8505-H8505</f>
        <v>2639513.6689999891</v>
      </c>
      <c r="J8505" s="8" t="s">
        <v>3317</v>
      </c>
      <c r="K8505" s="2"/>
      <c r="L8505" s="2"/>
      <c r="M8505" s="10"/>
      <c r="N8505" s="10"/>
      <c r="O8505" s="10"/>
    </row>
    <row r="8506" spans="1:15" x14ac:dyDescent="0.2">
      <c r="A8506" s="9">
        <v>45093</v>
      </c>
      <c r="B8506" s="7">
        <v>3580070314</v>
      </c>
      <c r="C8506" s="8" t="s">
        <v>2772</v>
      </c>
      <c r="D8506" s="6"/>
      <c r="E8506" s="6"/>
      <c r="F8506" s="6">
        <f>E8506*0.05</f>
        <v>0</v>
      </c>
      <c r="G8506" s="6">
        <v>4600</v>
      </c>
      <c r="H8506" s="5">
        <f>D8506-F8506</f>
        <v>0</v>
      </c>
      <c r="I8506" s="4">
        <f>+I8505+G8506-H8506</f>
        <v>2644113.6689999891</v>
      </c>
      <c r="J8506" s="8" t="s">
        <v>3316</v>
      </c>
      <c r="K8506" s="2"/>
      <c r="L8506" s="2"/>
      <c r="M8506" s="10"/>
      <c r="N8506" s="10"/>
      <c r="O8506" s="10"/>
    </row>
    <row r="8507" spans="1:15" x14ac:dyDescent="0.2">
      <c r="A8507" s="9">
        <v>45093</v>
      </c>
      <c r="B8507" s="7">
        <v>3580070317</v>
      </c>
      <c r="C8507" s="8" t="s">
        <v>2772</v>
      </c>
      <c r="D8507" s="6"/>
      <c r="E8507" s="6"/>
      <c r="F8507" s="6">
        <f>E8507*0.05</f>
        <v>0</v>
      </c>
      <c r="G8507" s="6">
        <v>3000</v>
      </c>
      <c r="H8507" s="5">
        <f>D8507-F8507</f>
        <v>0</v>
      </c>
      <c r="I8507" s="4">
        <f>+I8506+G8507-H8507</f>
        <v>2647113.6689999891</v>
      </c>
      <c r="J8507" s="8" t="s">
        <v>3315</v>
      </c>
      <c r="K8507" s="2"/>
      <c r="L8507" s="2"/>
      <c r="M8507" s="10"/>
      <c r="N8507" s="10"/>
      <c r="O8507" s="10"/>
    </row>
    <row r="8508" spans="1:15" x14ac:dyDescent="0.2">
      <c r="A8508" s="9">
        <v>45096</v>
      </c>
      <c r="B8508" s="7">
        <v>24447075</v>
      </c>
      <c r="C8508" s="8" t="s">
        <v>3314</v>
      </c>
      <c r="D8508" s="6">
        <v>11800</v>
      </c>
      <c r="E8508" s="6">
        <v>11800</v>
      </c>
      <c r="F8508" s="6">
        <v>1180</v>
      </c>
      <c r="G8508" s="6"/>
      <c r="H8508" s="5">
        <f>D8508-F8508</f>
        <v>10620</v>
      </c>
      <c r="I8508" s="4">
        <f>+I8507+G8508-H8508</f>
        <v>2636493.6689999891</v>
      </c>
      <c r="J8508" s="8" t="s">
        <v>3313</v>
      </c>
      <c r="K8508" s="2"/>
      <c r="L8508" s="2"/>
      <c r="M8508" s="10"/>
      <c r="N8508" s="10"/>
      <c r="O8508" s="10"/>
    </row>
    <row r="8509" spans="1:15" x14ac:dyDescent="0.2">
      <c r="A8509" s="9">
        <v>45097</v>
      </c>
      <c r="B8509" s="7">
        <v>3580030231</v>
      </c>
      <c r="C8509" s="8" t="s">
        <v>2772</v>
      </c>
      <c r="D8509" s="6"/>
      <c r="E8509" s="6"/>
      <c r="F8509" s="6">
        <f>E8509*0.05</f>
        <v>0</v>
      </c>
      <c r="G8509" s="6">
        <v>3600</v>
      </c>
      <c r="H8509" s="5">
        <f>D8509-F8509</f>
        <v>0</v>
      </c>
      <c r="I8509" s="4">
        <f>+I8508+G8509-H8509</f>
        <v>2640093.6689999891</v>
      </c>
      <c r="J8509" s="8" t="s">
        <v>3312</v>
      </c>
      <c r="K8509" s="2"/>
      <c r="L8509" s="2"/>
      <c r="M8509" s="10"/>
      <c r="N8509" s="10"/>
      <c r="O8509" s="10"/>
    </row>
    <row r="8510" spans="1:15" x14ac:dyDescent="0.2">
      <c r="A8510" s="9">
        <v>45099</v>
      </c>
      <c r="B8510" s="7">
        <v>3580070182</v>
      </c>
      <c r="C8510" s="8" t="s">
        <v>2772</v>
      </c>
      <c r="D8510" s="6"/>
      <c r="E8510" s="6"/>
      <c r="F8510" s="6">
        <f>E8510*0.05</f>
        <v>0</v>
      </c>
      <c r="G8510" s="6">
        <v>7400</v>
      </c>
      <c r="H8510" s="5">
        <f>D8510-F8510</f>
        <v>0</v>
      </c>
      <c r="I8510" s="4">
        <f>+I8509+G8510-H8510</f>
        <v>2647493.6689999891</v>
      </c>
      <c r="J8510" s="8" t="s">
        <v>3311</v>
      </c>
      <c r="K8510" s="2"/>
      <c r="L8510" s="2"/>
      <c r="M8510" s="10"/>
      <c r="N8510" s="10"/>
      <c r="O8510" s="10"/>
    </row>
    <row r="8511" spans="1:15" x14ac:dyDescent="0.2">
      <c r="A8511" s="9">
        <v>45099</v>
      </c>
      <c r="B8511" s="7">
        <v>3580070185</v>
      </c>
      <c r="C8511" s="8" t="s">
        <v>2772</v>
      </c>
      <c r="D8511" s="6"/>
      <c r="E8511" s="6"/>
      <c r="F8511" s="6">
        <f>E8511*0.05</f>
        <v>0</v>
      </c>
      <c r="G8511" s="6">
        <v>4000</v>
      </c>
      <c r="H8511" s="5">
        <f>D8511-F8511</f>
        <v>0</v>
      </c>
      <c r="I8511" s="4">
        <f>+I8510+G8511-H8511</f>
        <v>2651493.6689999891</v>
      </c>
      <c r="J8511" s="8" t="s">
        <v>3310</v>
      </c>
      <c r="K8511" s="2"/>
      <c r="L8511" s="2"/>
      <c r="M8511" s="10"/>
      <c r="N8511" s="10"/>
      <c r="O8511" s="10"/>
    </row>
    <row r="8512" spans="1:15" x14ac:dyDescent="0.2">
      <c r="A8512" s="9">
        <v>45099</v>
      </c>
      <c r="B8512" s="7">
        <v>3580070188</v>
      </c>
      <c r="C8512" s="8" t="s">
        <v>2772</v>
      </c>
      <c r="D8512" s="6"/>
      <c r="E8512" s="6"/>
      <c r="F8512" s="6">
        <f>E8512*0.05</f>
        <v>0</v>
      </c>
      <c r="G8512" s="6">
        <v>3900</v>
      </c>
      <c r="H8512" s="5">
        <f>D8512-F8512</f>
        <v>0</v>
      </c>
      <c r="I8512" s="4">
        <f>+I8511+G8512-H8512</f>
        <v>2655393.6689999891</v>
      </c>
      <c r="J8512" s="8" t="s">
        <v>3309</v>
      </c>
      <c r="K8512" s="2"/>
      <c r="L8512" s="2"/>
      <c r="M8512" s="10"/>
      <c r="N8512" s="10"/>
      <c r="O8512" s="10"/>
    </row>
    <row r="8513" spans="1:15" x14ac:dyDescent="0.2">
      <c r="A8513" s="9">
        <v>45100</v>
      </c>
      <c r="B8513" s="7">
        <v>3580040338</v>
      </c>
      <c r="C8513" s="8" t="s">
        <v>2772</v>
      </c>
      <c r="D8513" s="6"/>
      <c r="E8513" s="6"/>
      <c r="F8513" s="6">
        <f>E8513*0.05</f>
        <v>0</v>
      </c>
      <c r="G8513" s="6">
        <v>1400</v>
      </c>
      <c r="H8513" s="5">
        <f>D8513-F8513</f>
        <v>0</v>
      </c>
      <c r="I8513" s="4">
        <f>+I8512+G8513-H8513</f>
        <v>2656793.6689999891</v>
      </c>
      <c r="J8513" s="8" t="s">
        <v>3308</v>
      </c>
      <c r="K8513" s="2"/>
      <c r="L8513" s="2"/>
      <c r="M8513" s="10"/>
      <c r="N8513" s="10"/>
      <c r="O8513" s="10"/>
    </row>
    <row r="8514" spans="1:15" x14ac:dyDescent="0.2">
      <c r="A8514" s="9">
        <v>45100</v>
      </c>
      <c r="B8514" s="7">
        <v>4524000139</v>
      </c>
      <c r="C8514" s="8" t="s">
        <v>2118</v>
      </c>
      <c r="D8514" s="6"/>
      <c r="E8514" s="6"/>
      <c r="F8514" s="6">
        <f>E8514*0.05</f>
        <v>0</v>
      </c>
      <c r="G8514" s="6">
        <v>30000</v>
      </c>
      <c r="H8514" s="5">
        <f>D8514-F8514</f>
        <v>0</v>
      </c>
      <c r="I8514" s="4">
        <f>+I8513+G8514-H8514</f>
        <v>2686793.6689999891</v>
      </c>
      <c r="J8514" s="8" t="s">
        <v>2779</v>
      </c>
      <c r="K8514" s="2"/>
      <c r="L8514" s="2"/>
      <c r="M8514" s="10"/>
      <c r="N8514" s="10"/>
      <c r="O8514" s="10"/>
    </row>
    <row r="8515" spans="1:15" x14ac:dyDescent="0.2">
      <c r="A8515" s="9">
        <v>45100</v>
      </c>
      <c r="B8515" s="7">
        <v>4524000181</v>
      </c>
      <c r="C8515" s="8" t="s">
        <v>170</v>
      </c>
      <c r="D8515" s="6"/>
      <c r="E8515" s="6"/>
      <c r="F8515" s="6">
        <f>E8515*0.05</f>
        <v>0</v>
      </c>
      <c r="G8515" s="6">
        <v>3611434.35</v>
      </c>
      <c r="H8515" s="5">
        <f>D8515-F8515</f>
        <v>0</v>
      </c>
      <c r="I8515" s="4">
        <f>+I8514+G8515-H8515</f>
        <v>6298228.0189999891</v>
      </c>
      <c r="J8515" s="8" t="s">
        <v>1101</v>
      </c>
      <c r="K8515" s="2"/>
      <c r="L8515" s="2"/>
      <c r="M8515" s="10"/>
      <c r="N8515" s="10"/>
      <c r="O8515" s="10"/>
    </row>
    <row r="8516" spans="1:15" x14ac:dyDescent="0.2">
      <c r="A8516" s="9">
        <v>45009</v>
      </c>
      <c r="B8516" s="7">
        <v>45240009</v>
      </c>
      <c r="C8516" s="8" t="s">
        <v>2940</v>
      </c>
      <c r="D8516" s="6">
        <v>100000</v>
      </c>
      <c r="E8516" s="6"/>
      <c r="F8516" s="6">
        <f>E8516*0.05</f>
        <v>0</v>
      </c>
      <c r="G8516" s="6"/>
      <c r="H8516" s="5">
        <f>D8516-F8516</f>
        <v>100000</v>
      </c>
      <c r="I8516" s="4">
        <f>+I8515+G8516-H8516</f>
        <v>6198228.0189999891</v>
      </c>
      <c r="J8516" s="8" t="s">
        <v>3307</v>
      </c>
      <c r="K8516" s="2"/>
      <c r="L8516" s="2"/>
      <c r="M8516" s="10"/>
      <c r="N8516" s="10"/>
      <c r="O8516" s="10"/>
    </row>
    <row r="8517" spans="1:15" x14ac:dyDescent="0.2">
      <c r="A8517" s="9">
        <v>45104</v>
      </c>
      <c r="B8517" s="7">
        <v>3580030070</v>
      </c>
      <c r="C8517" s="8" t="s">
        <v>2772</v>
      </c>
      <c r="D8517" s="6"/>
      <c r="E8517" s="6"/>
      <c r="F8517" s="6">
        <f>E8517*0.05</f>
        <v>0</v>
      </c>
      <c r="G8517" s="6">
        <v>6800</v>
      </c>
      <c r="H8517" s="5">
        <f>D8517-F8517</f>
        <v>0</v>
      </c>
      <c r="I8517" s="4">
        <f>+I8516+G8517-H8517</f>
        <v>6205028.0189999891</v>
      </c>
      <c r="J8517" s="8" t="s">
        <v>3306</v>
      </c>
      <c r="K8517" s="2"/>
      <c r="L8517" s="2"/>
      <c r="M8517" s="10"/>
      <c r="N8517" s="10"/>
      <c r="O8517" s="10"/>
    </row>
    <row r="8518" spans="1:15" x14ac:dyDescent="0.2">
      <c r="A8518" s="9">
        <v>45104</v>
      </c>
      <c r="B8518" s="7">
        <v>4524016342</v>
      </c>
      <c r="C8518" s="8" t="s">
        <v>1468</v>
      </c>
      <c r="D8518" s="6"/>
      <c r="E8518" s="6"/>
      <c r="F8518" s="6">
        <f>E8518*0.05</f>
        <v>0</v>
      </c>
      <c r="G8518" s="6">
        <v>28196.37</v>
      </c>
      <c r="H8518" s="5">
        <f>D8518-F8518</f>
        <v>0</v>
      </c>
      <c r="I8518" s="4">
        <f>+I8517+G8518-H8518</f>
        <v>6233224.3889999893</v>
      </c>
      <c r="J8518" s="8" t="s">
        <v>3305</v>
      </c>
      <c r="K8518" s="2"/>
      <c r="L8518" s="2"/>
      <c r="M8518" s="10"/>
      <c r="N8518" s="10"/>
      <c r="O8518" s="10"/>
    </row>
    <row r="8519" spans="1:15" x14ac:dyDescent="0.2">
      <c r="A8519" s="9">
        <v>45104</v>
      </c>
      <c r="B8519" s="7">
        <v>24610317</v>
      </c>
      <c r="C8519" s="8" t="s">
        <v>821</v>
      </c>
      <c r="D8519" s="6">
        <v>500662.59</v>
      </c>
      <c r="E8519" s="6">
        <v>494820.47</v>
      </c>
      <c r="F8519" s="6">
        <v>24741.02</v>
      </c>
      <c r="G8519" s="6"/>
      <c r="H8519" s="5">
        <f>D8519-F8519</f>
        <v>475921.57</v>
      </c>
      <c r="I8519" s="4">
        <f>+I8518+G8519-H8519</f>
        <v>5757302.818999989</v>
      </c>
      <c r="J8519" s="8" t="s">
        <v>107</v>
      </c>
      <c r="K8519" s="2"/>
      <c r="L8519" s="2"/>
      <c r="M8519" s="16" t="s">
        <v>3304</v>
      </c>
      <c r="N8519" s="10"/>
      <c r="O8519" s="10"/>
    </row>
    <row r="8520" spans="1:15" x14ac:dyDescent="0.2">
      <c r="A8520" s="9">
        <v>45104</v>
      </c>
      <c r="B8520" s="7">
        <v>24610429</v>
      </c>
      <c r="C8520" s="8" t="s">
        <v>120</v>
      </c>
      <c r="D8520" s="6">
        <v>195390.07999999999</v>
      </c>
      <c r="E8520" s="6">
        <v>165584.81</v>
      </c>
      <c r="F8520" s="6">
        <v>8279.24</v>
      </c>
      <c r="G8520" s="6"/>
      <c r="H8520" s="5">
        <f>D8520-F8520</f>
        <v>187110.84</v>
      </c>
      <c r="I8520" s="4">
        <f>+I8519+G8520-H8520</f>
        <v>5570191.9789999891</v>
      </c>
      <c r="J8520" s="8" t="s">
        <v>3303</v>
      </c>
      <c r="K8520" s="2"/>
      <c r="L8520" s="2"/>
      <c r="M8520" s="16" t="s">
        <v>3302</v>
      </c>
      <c r="N8520" s="10"/>
      <c r="O8520" s="10"/>
    </row>
    <row r="8521" spans="1:15" x14ac:dyDescent="0.2">
      <c r="A8521" s="9">
        <v>45104</v>
      </c>
      <c r="B8521" s="7">
        <v>24610600</v>
      </c>
      <c r="C8521" s="8" t="s">
        <v>3301</v>
      </c>
      <c r="D8521" s="6">
        <v>43250</v>
      </c>
      <c r="E8521" s="6">
        <v>27500</v>
      </c>
      <c r="F8521" s="6">
        <f>E8521*0.05</f>
        <v>1375</v>
      </c>
      <c r="G8521" s="6"/>
      <c r="H8521" s="5">
        <f>D8521-F8521</f>
        <v>41875</v>
      </c>
      <c r="I8521" s="4">
        <f>+I8520+G8521-H8521</f>
        <v>5528316.9789999891</v>
      </c>
      <c r="J8521" s="8" t="s">
        <v>1170</v>
      </c>
      <c r="K8521" s="2"/>
      <c r="L8521" s="2"/>
      <c r="M8521" s="16" t="s">
        <v>3300</v>
      </c>
      <c r="N8521" s="10"/>
      <c r="O8521" s="10"/>
    </row>
    <row r="8522" spans="1:15" x14ac:dyDescent="0.2">
      <c r="A8522" s="9">
        <v>45104</v>
      </c>
      <c r="B8522" s="7">
        <v>24610920</v>
      </c>
      <c r="C8522" s="8" t="s">
        <v>1265</v>
      </c>
      <c r="D8522" s="6">
        <v>58000</v>
      </c>
      <c r="E8522" s="6">
        <v>58000</v>
      </c>
      <c r="F8522" s="6">
        <f>E8522*0.05</f>
        <v>2900</v>
      </c>
      <c r="G8522" s="6"/>
      <c r="H8522" s="5">
        <f>D8522-F8522</f>
        <v>55100</v>
      </c>
      <c r="I8522" s="4">
        <f>+I8521+G8522-H8522</f>
        <v>5473216.9789999891</v>
      </c>
      <c r="J8522" s="8" t="s">
        <v>3299</v>
      </c>
      <c r="K8522" s="2"/>
      <c r="L8522" s="2"/>
      <c r="M8522" s="10"/>
      <c r="N8522" s="10"/>
      <c r="O8522" s="10"/>
    </row>
    <row r="8523" spans="1:15" x14ac:dyDescent="0.2">
      <c r="A8523" s="9">
        <v>45104</v>
      </c>
      <c r="B8523" s="7">
        <v>24611126</v>
      </c>
      <c r="C8523" s="8" t="s">
        <v>582</v>
      </c>
      <c r="D8523" s="6">
        <v>61000</v>
      </c>
      <c r="E8523" s="6">
        <v>51694.91</v>
      </c>
      <c r="F8523" s="6">
        <v>2584.75</v>
      </c>
      <c r="G8523" s="6"/>
      <c r="H8523" s="5">
        <f>D8523-F8523</f>
        <v>58415.25</v>
      </c>
      <c r="I8523" s="4">
        <f>+I8522+G8523-H8523</f>
        <v>5414801.7289999891</v>
      </c>
      <c r="J8523" s="8" t="s">
        <v>3111</v>
      </c>
      <c r="K8523" s="2"/>
      <c r="L8523" s="2"/>
      <c r="M8523" s="16" t="s">
        <v>3298</v>
      </c>
      <c r="N8523" s="10"/>
      <c r="O8523" s="10"/>
    </row>
    <row r="8524" spans="1:15" x14ac:dyDescent="0.2">
      <c r="A8524" s="9">
        <v>45104</v>
      </c>
      <c r="B8524" s="7">
        <v>24611239</v>
      </c>
      <c r="C8524" s="8" t="s">
        <v>105</v>
      </c>
      <c r="D8524" s="6">
        <v>113303.8</v>
      </c>
      <c r="E8524" s="6">
        <v>113303.8</v>
      </c>
      <c r="F8524" s="6">
        <v>5665.19</v>
      </c>
      <c r="G8524" s="6"/>
      <c r="H8524" s="5">
        <f>D8524-F8524</f>
        <v>107638.61</v>
      </c>
      <c r="I8524" s="4">
        <f>+I8523+G8524-H8524</f>
        <v>5307163.1189999888</v>
      </c>
      <c r="J8524" s="8" t="s">
        <v>104</v>
      </c>
      <c r="K8524" s="2"/>
      <c r="L8524" s="2"/>
      <c r="M8524" s="16" t="s">
        <v>2129</v>
      </c>
      <c r="N8524" s="10"/>
      <c r="O8524" s="10"/>
    </row>
    <row r="8525" spans="1:15" x14ac:dyDescent="0.2">
      <c r="A8525" s="9">
        <v>45104</v>
      </c>
      <c r="B8525" s="7">
        <v>24611329</v>
      </c>
      <c r="C8525" s="8" t="s">
        <v>99</v>
      </c>
      <c r="D8525" s="6">
        <v>6629.39</v>
      </c>
      <c r="E8525" s="6"/>
      <c r="F8525" s="6">
        <f>E8525*0.05</f>
        <v>0</v>
      </c>
      <c r="G8525" s="6"/>
      <c r="H8525" s="5">
        <f>D8525-F8525</f>
        <v>6629.39</v>
      </c>
      <c r="I8525" s="4">
        <f>+I8524+G8525-H8525</f>
        <v>5300533.7289999891</v>
      </c>
      <c r="J8525" s="8" t="s">
        <v>3171</v>
      </c>
      <c r="K8525" s="2"/>
      <c r="L8525" s="2"/>
      <c r="M8525" s="16" t="s">
        <v>3297</v>
      </c>
      <c r="N8525" s="10"/>
      <c r="O8525" s="10"/>
    </row>
    <row r="8526" spans="1:15" x14ac:dyDescent="0.2">
      <c r="A8526" s="9">
        <v>45104</v>
      </c>
      <c r="B8526" s="7">
        <v>24611637</v>
      </c>
      <c r="C8526" s="8" t="s">
        <v>3296</v>
      </c>
      <c r="D8526" s="6">
        <v>58495.45</v>
      </c>
      <c r="E8526" s="6">
        <v>58495.45</v>
      </c>
      <c r="F8526" s="6">
        <v>2924.77</v>
      </c>
      <c r="G8526" s="6"/>
      <c r="H8526" s="5">
        <f>D8526-F8526</f>
        <v>55570.68</v>
      </c>
      <c r="I8526" s="4">
        <f>+I8525+G8526-H8526</f>
        <v>5244963.0489999894</v>
      </c>
      <c r="J8526" s="8" t="s">
        <v>101</v>
      </c>
      <c r="K8526" s="2"/>
      <c r="L8526" s="2"/>
      <c r="M8526" s="16" t="s">
        <v>3295</v>
      </c>
      <c r="N8526" s="10"/>
      <c r="O8526" s="10"/>
    </row>
    <row r="8527" spans="1:15" x14ac:dyDescent="0.2">
      <c r="A8527" s="9">
        <v>45104</v>
      </c>
      <c r="B8527" s="7">
        <v>24611858</v>
      </c>
      <c r="C8527" s="8" t="s">
        <v>447</v>
      </c>
      <c r="D8527" s="6">
        <v>8210</v>
      </c>
      <c r="E8527" s="6">
        <v>6957.63</v>
      </c>
      <c r="F8527" s="6">
        <v>347.88</v>
      </c>
      <c r="G8527" s="6"/>
      <c r="H8527" s="5">
        <f>D8527-F8527</f>
        <v>7862.12</v>
      </c>
      <c r="I8527" s="4">
        <f>+I8526+G8527-H8527</f>
        <v>5237100.9289999893</v>
      </c>
      <c r="J8527" s="8" t="s">
        <v>22</v>
      </c>
      <c r="K8527" s="2"/>
      <c r="L8527" s="2"/>
      <c r="M8527" s="16" t="s">
        <v>3294</v>
      </c>
      <c r="N8527" s="10"/>
      <c r="O8527" s="10"/>
    </row>
    <row r="8528" spans="1:15" x14ac:dyDescent="0.2">
      <c r="A8528" s="9">
        <v>45104</v>
      </c>
      <c r="B8528" s="7">
        <v>24612009</v>
      </c>
      <c r="C8528" s="8" t="s">
        <v>2616</v>
      </c>
      <c r="D8528" s="6">
        <v>5310</v>
      </c>
      <c r="E8528" s="6">
        <v>4500</v>
      </c>
      <c r="F8528" s="6">
        <f>E8528*0.05</f>
        <v>225</v>
      </c>
      <c r="G8528" s="6"/>
      <c r="H8528" s="5">
        <f>D8528-F8528</f>
        <v>5085</v>
      </c>
      <c r="I8528" s="4">
        <f>+I8527+G8528-H8528</f>
        <v>5232015.9289999893</v>
      </c>
      <c r="J8528" s="8" t="s">
        <v>1955</v>
      </c>
      <c r="K8528" s="2"/>
      <c r="L8528" s="2"/>
      <c r="M8528" s="16" t="s">
        <v>3293</v>
      </c>
      <c r="N8528" s="10"/>
      <c r="O8528" s="10"/>
    </row>
    <row r="8529" spans="1:15" x14ac:dyDescent="0.2">
      <c r="A8529" s="9">
        <v>45104</v>
      </c>
      <c r="B8529" s="7">
        <v>24612771</v>
      </c>
      <c r="C8529" s="8" t="s">
        <v>3292</v>
      </c>
      <c r="D8529" s="6">
        <v>176952.21</v>
      </c>
      <c r="E8529" s="6">
        <v>170620.37</v>
      </c>
      <c r="F8529" s="6">
        <v>8531.02</v>
      </c>
      <c r="G8529" s="6"/>
      <c r="H8529" s="5">
        <f>D8529-F8529</f>
        <v>168421.19</v>
      </c>
      <c r="I8529" s="4">
        <f>+I8528+G8529-H8529</f>
        <v>5063594.7389999889</v>
      </c>
      <c r="J8529" s="8" t="s">
        <v>107</v>
      </c>
      <c r="K8529" s="2"/>
      <c r="L8529" s="2"/>
      <c r="M8529" s="16" t="s">
        <v>3291</v>
      </c>
      <c r="N8529" s="10"/>
      <c r="O8529" s="10"/>
    </row>
    <row r="8530" spans="1:15" x14ac:dyDescent="0.2">
      <c r="A8530" s="9">
        <v>45104</v>
      </c>
      <c r="B8530" s="7">
        <v>24612465</v>
      </c>
      <c r="C8530" s="8" t="s">
        <v>682</v>
      </c>
      <c r="D8530" s="6">
        <v>31710.35</v>
      </c>
      <c r="E8530" s="6">
        <v>26873.18</v>
      </c>
      <c r="F8530" s="6">
        <v>1343.66</v>
      </c>
      <c r="G8530" s="6"/>
      <c r="H8530" s="5">
        <f>D8530-F8530</f>
        <v>30366.69</v>
      </c>
      <c r="I8530" s="4">
        <f>+I8529+G8530-H8530</f>
        <v>5033228.0489999885</v>
      </c>
      <c r="J8530" s="8" t="s">
        <v>1690</v>
      </c>
      <c r="K8530" s="2"/>
      <c r="L8530" s="2"/>
      <c r="M8530" s="16" t="s">
        <v>3290</v>
      </c>
      <c r="N8530" s="10"/>
      <c r="O8530" s="10"/>
    </row>
    <row r="8531" spans="1:15" x14ac:dyDescent="0.2">
      <c r="A8531" s="9">
        <v>45104</v>
      </c>
      <c r="B8531" s="7">
        <v>24612596</v>
      </c>
      <c r="C8531" s="8" t="s">
        <v>3104</v>
      </c>
      <c r="D8531" s="6">
        <v>117362.8</v>
      </c>
      <c r="E8531" s="6">
        <v>99460</v>
      </c>
      <c r="F8531" s="6">
        <f>E8531*0.05</f>
        <v>4973</v>
      </c>
      <c r="G8531" s="6"/>
      <c r="H8531" s="5">
        <f>D8531-F8531</f>
        <v>112389.8</v>
      </c>
      <c r="I8531" s="4">
        <f>+I8530+G8531-H8531</f>
        <v>4920838.2489999887</v>
      </c>
      <c r="J8531" s="8" t="s">
        <v>3289</v>
      </c>
      <c r="K8531" s="2"/>
      <c r="L8531" s="2"/>
      <c r="M8531" s="10" t="s">
        <v>3288</v>
      </c>
      <c r="N8531" s="10"/>
      <c r="O8531" s="10"/>
    </row>
    <row r="8532" spans="1:15" x14ac:dyDescent="0.2">
      <c r="A8532" s="9">
        <v>45104</v>
      </c>
      <c r="B8532" s="7">
        <v>24612723</v>
      </c>
      <c r="C8532" s="8" t="s">
        <v>2914</v>
      </c>
      <c r="D8532" s="6">
        <v>5495</v>
      </c>
      <c r="E8532" s="6">
        <v>4226.92</v>
      </c>
      <c r="F8532" s="6">
        <v>211.35</v>
      </c>
      <c r="G8532" s="6"/>
      <c r="H8532" s="5">
        <f>D8532-F8532</f>
        <v>5283.65</v>
      </c>
      <c r="I8532" s="4">
        <f>+I8531+G8532-H8532</f>
        <v>4915554.5989999883</v>
      </c>
      <c r="J8532" s="8" t="s">
        <v>3287</v>
      </c>
      <c r="K8532" s="2"/>
      <c r="L8532" s="2"/>
      <c r="M8532" s="10" t="s">
        <v>3286</v>
      </c>
      <c r="N8532" s="10"/>
      <c r="O8532" s="10"/>
    </row>
    <row r="8533" spans="1:15" x14ac:dyDescent="0.2">
      <c r="A8533" s="9">
        <v>45104</v>
      </c>
      <c r="B8533" s="7">
        <v>24612898</v>
      </c>
      <c r="C8533" s="8" t="s">
        <v>2179</v>
      </c>
      <c r="D8533" s="6">
        <v>55017.5</v>
      </c>
      <c r="E8533" s="6">
        <v>46625</v>
      </c>
      <c r="F8533" s="6">
        <v>2331.25</v>
      </c>
      <c r="G8533" s="6"/>
      <c r="H8533" s="5">
        <f>D8533-F8533</f>
        <v>52686.25</v>
      </c>
      <c r="I8533" s="4">
        <f>+I8532+G8533-H8533</f>
        <v>4862868.3489999883</v>
      </c>
      <c r="J8533" s="8" t="s">
        <v>3285</v>
      </c>
      <c r="K8533" s="2"/>
      <c r="L8533" s="2"/>
      <c r="M8533" s="10" t="s">
        <v>3284</v>
      </c>
      <c r="N8533" s="10"/>
      <c r="O8533" s="10"/>
    </row>
    <row r="8534" spans="1:15" x14ac:dyDescent="0.2">
      <c r="A8534" s="9">
        <v>45104</v>
      </c>
      <c r="B8534" s="7">
        <v>24613054</v>
      </c>
      <c r="C8534" s="8" t="s">
        <v>1524</v>
      </c>
      <c r="D8534" s="6">
        <v>29200</v>
      </c>
      <c r="E8534" s="6">
        <v>24745.77</v>
      </c>
      <c r="F8534" s="6">
        <v>1237.29</v>
      </c>
      <c r="G8534" s="6"/>
      <c r="H8534" s="5">
        <f>D8534-F8534</f>
        <v>27962.71</v>
      </c>
      <c r="I8534" s="4">
        <f>+I8533+G8534-H8534</f>
        <v>4834905.6389999883</v>
      </c>
      <c r="J8534" s="8" t="s">
        <v>3283</v>
      </c>
      <c r="K8534" s="2"/>
      <c r="L8534" s="2"/>
      <c r="M8534" s="10" t="s">
        <v>3282</v>
      </c>
      <c r="N8534" s="10"/>
      <c r="O8534" s="10"/>
    </row>
    <row r="8535" spans="1:15" x14ac:dyDescent="0.2">
      <c r="A8535" s="9">
        <v>45104</v>
      </c>
      <c r="B8535" s="7">
        <v>24613223</v>
      </c>
      <c r="C8535" s="8" t="s">
        <v>60</v>
      </c>
      <c r="D8535" s="6">
        <v>50500</v>
      </c>
      <c r="E8535" s="6">
        <v>42796.61</v>
      </c>
      <c r="F8535" s="6">
        <f>E8535*0.05</f>
        <v>2139.8305</v>
      </c>
      <c r="G8535" s="6"/>
      <c r="H8535" s="5">
        <f>D8535-F8535</f>
        <v>48360.169500000004</v>
      </c>
      <c r="I8535" s="4">
        <f>+I8534+G8535-H8535</f>
        <v>4786545.4694999885</v>
      </c>
      <c r="J8535" s="8" t="s">
        <v>3281</v>
      </c>
      <c r="K8535" s="2"/>
      <c r="L8535" s="2"/>
      <c r="M8535" s="10" t="s">
        <v>3280</v>
      </c>
      <c r="N8535" s="10"/>
      <c r="O8535" s="10"/>
    </row>
    <row r="8536" spans="1:15" x14ac:dyDescent="0.2">
      <c r="A8536" s="9">
        <v>45104</v>
      </c>
      <c r="B8536" s="7">
        <v>24613468</v>
      </c>
      <c r="C8536" s="8" t="s">
        <v>3099</v>
      </c>
      <c r="D8536" s="6">
        <v>137500</v>
      </c>
      <c r="E8536" s="6">
        <v>137500</v>
      </c>
      <c r="F8536" s="6">
        <f>E8536*0.05</f>
        <v>6875</v>
      </c>
      <c r="G8536" s="6"/>
      <c r="H8536" s="5">
        <f>D8536-F8536</f>
        <v>130625</v>
      </c>
      <c r="I8536" s="4">
        <f>+I8535+G8536-H8536</f>
        <v>4655920.4694999885</v>
      </c>
      <c r="J8536" s="8" t="s">
        <v>48</v>
      </c>
      <c r="K8536" s="2"/>
      <c r="L8536" s="2"/>
      <c r="M8536" s="10" t="s">
        <v>3279</v>
      </c>
      <c r="N8536" s="10"/>
      <c r="O8536" s="10"/>
    </row>
    <row r="8537" spans="1:15" x14ac:dyDescent="0.2">
      <c r="A8537" s="9">
        <v>45104</v>
      </c>
      <c r="B8537" s="7">
        <v>24613621</v>
      </c>
      <c r="C8537" s="8" t="s">
        <v>1968</v>
      </c>
      <c r="D8537" s="6">
        <v>5438.9</v>
      </c>
      <c r="E8537" s="6">
        <v>4609.24</v>
      </c>
      <c r="F8537" s="6">
        <f>E8537*0.05</f>
        <v>230.46199999999999</v>
      </c>
      <c r="G8537" s="6"/>
      <c r="H8537" s="5">
        <f>D8537-F8537</f>
        <v>5208.4380000000001</v>
      </c>
      <c r="I8537" s="4">
        <f>+I8536+G8537-H8537</f>
        <v>4650712.0314999884</v>
      </c>
      <c r="J8537" s="8" t="s">
        <v>3278</v>
      </c>
      <c r="K8537" s="2"/>
      <c r="L8537" s="2"/>
      <c r="M8537" s="10" t="s">
        <v>3277</v>
      </c>
      <c r="N8537" s="10"/>
      <c r="O8537" s="10"/>
    </row>
    <row r="8538" spans="1:15" x14ac:dyDescent="0.2">
      <c r="A8538" s="9">
        <v>45104</v>
      </c>
      <c r="B8538" s="7">
        <v>24613821</v>
      </c>
      <c r="C8538" s="8" t="s">
        <v>54</v>
      </c>
      <c r="D8538" s="6">
        <v>4500</v>
      </c>
      <c r="E8538" s="6">
        <v>3813.56</v>
      </c>
      <c r="F8538" s="6">
        <f>E8538*0.05</f>
        <v>190.678</v>
      </c>
      <c r="G8538" s="6"/>
      <c r="H8538" s="5">
        <f>D8538-F8538</f>
        <v>4309.3220000000001</v>
      </c>
      <c r="I8538" s="4">
        <f>+I8537+G8538-H8538</f>
        <v>4646402.7094999887</v>
      </c>
      <c r="J8538" s="8" t="s">
        <v>3276</v>
      </c>
      <c r="K8538" s="2"/>
      <c r="L8538" s="2"/>
      <c r="M8538" s="10" t="s">
        <v>3275</v>
      </c>
      <c r="N8538" s="10"/>
      <c r="O8538" s="10"/>
    </row>
    <row r="8539" spans="1:15" x14ac:dyDescent="0.2">
      <c r="A8539" s="9">
        <v>45104</v>
      </c>
      <c r="B8539" s="7">
        <v>24614065</v>
      </c>
      <c r="C8539" s="8" t="s">
        <v>43</v>
      </c>
      <c r="D8539" s="6">
        <v>196122.43</v>
      </c>
      <c r="E8539" s="6">
        <v>174123.81</v>
      </c>
      <c r="F8539" s="6">
        <v>8706.19</v>
      </c>
      <c r="G8539" s="6"/>
      <c r="H8539" s="5">
        <f>D8539-F8539</f>
        <v>187416.24</v>
      </c>
      <c r="I8539" s="4">
        <f>+I8538+G8539-H8539</f>
        <v>4458986.4694999885</v>
      </c>
      <c r="J8539" s="8" t="s">
        <v>666</v>
      </c>
      <c r="K8539" s="2"/>
      <c r="L8539" s="2"/>
      <c r="M8539" s="10" t="s">
        <v>3274</v>
      </c>
      <c r="N8539" s="10"/>
      <c r="O8539" s="10"/>
    </row>
    <row r="8540" spans="1:15" x14ac:dyDescent="0.2">
      <c r="A8540" s="9">
        <v>45104</v>
      </c>
      <c r="B8540" s="7">
        <v>24614116</v>
      </c>
      <c r="C8540" s="8" t="s">
        <v>447</v>
      </c>
      <c r="D8540" s="6">
        <v>103269.55</v>
      </c>
      <c r="E8540" s="6">
        <v>97188.21</v>
      </c>
      <c r="F8540" s="6">
        <v>4859.41</v>
      </c>
      <c r="G8540" s="6"/>
      <c r="H8540" s="5">
        <f>D8540-F8540</f>
        <v>98410.14</v>
      </c>
      <c r="I8540" s="4">
        <f>+I8539+G8540-H8540</f>
        <v>4360576.3294999888</v>
      </c>
      <c r="J8540" s="8" t="s">
        <v>22</v>
      </c>
      <c r="K8540" s="2"/>
      <c r="L8540" s="2"/>
      <c r="M8540" s="10" t="s">
        <v>3273</v>
      </c>
      <c r="N8540" s="10"/>
      <c r="O8540" s="10"/>
    </row>
    <row r="8541" spans="1:15" x14ac:dyDescent="0.2">
      <c r="A8541" s="9">
        <v>45104</v>
      </c>
      <c r="B8541" s="7">
        <v>24614556</v>
      </c>
      <c r="C8541" s="8" t="s">
        <v>442</v>
      </c>
      <c r="D8541" s="6">
        <v>127298.4</v>
      </c>
      <c r="E8541" s="6">
        <v>107880</v>
      </c>
      <c r="F8541" s="6">
        <f>E8541*0.05</f>
        <v>5394</v>
      </c>
      <c r="G8541" s="6"/>
      <c r="H8541" s="5">
        <f>D8541-F8541</f>
        <v>121904.4</v>
      </c>
      <c r="I8541" s="4">
        <f>+I8540+G8541-H8541</f>
        <v>4238671.9294999884</v>
      </c>
      <c r="J8541" s="8" t="s">
        <v>1955</v>
      </c>
      <c r="K8541" s="2"/>
      <c r="L8541" s="2"/>
      <c r="M8541" s="10" t="s">
        <v>3272</v>
      </c>
      <c r="N8541" s="10"/>
      <c r="O8541" s="10"/>
    </row>
    <row r="8542" spans="1:15" x14ac:dyDescent="0.2">
      <c r="A8542" s="9">
        <v>45104</v>
      </c>
      <c r="B8542" s="7">
        <v>26414740</v>
      </c>
      <c r="C8542" s="8" t="s">
        <v>32</v>
      </c>
      <c r="D8542" s="6">
        <v>19200</v>
      </c>
      <c r="E8542" s="6">
        <v>16271.18</v>
      </c>
      <c r="F8542" s="6">
        <f>E8542*0.05</f>
        <v>813.55900000000008</v>
      </c>
      <c r="G8542" s="6"/>
      <c r="H8542" s="5">
        <f>D8542-F8542</f>
        <v>18386.440999999999</v>
      </c>
      <c r="I8542" s="4">
        <f>+I8541+G8542-H8542</f>
        <v>4220285.4884999888</v>
      </c>
      <c r="J8542" s="8" t="s">
        <v>3271</v>
      </c>
      <c r="K8542" s="2"/>
      <c r="L8542" s="2"/>
      <c r="M8542" s="23" t="s">
        <v>3270</v>
      </c>
      <c r="N8542" s="22"/>
      <c r="O8542" s="21"/>
    </row>
    <row r="8543" spans="1:15" x14ac:dyDescent="0.2">
      <c r="A8543" s="9">
        <v>45105</v>
      </c>
      <c r="B8543" s="7">
        <v>24629051</v>
      </c>
      <c r="C8543" s="8" t="s">
        <v>2943</v>
      </c>
      <c r="D8543" s="6">
        <v>202224</v>
      </c>
      <c r="E8543" s="6">
        <v>186780</v>
      </c>
      <c r="F8543" s="6">
        <f>E8543*0.05</f>
        <v>9339</v>
      </c>
      <c r="G8543" s="6"/>
      <c r="H8543" s="5">
        <f>D8543-F8543</f>
        <v>192885</v>
      </c>
      <c r="I8543" s="4">
        <f>+I8542+G8543-H8543</f>
        <v>4027400.4884999888</v>
      </c>
      <c r="J8543" s="8" t="s">
        <v>3269</v>
      </c>
      <c r="K8543" s="2"/>
      <c r="L8543" s="2"/>
      <c r="M8543" s="10" t="s">
        <v>3268</v>
      </c>
      <c r="N8543" s="10"/>
      <c r="O8543" s="10"/>
    </row>
    <row r="8544" spans="1:15" x14ac:dyDescent="0.2">
      <c r="A8544" s="9">
        <v>45105</v>
      </c>
      <c r="B8544" s="7">
        <v>24629107</v>
      </c>
      <c r="C8544" s="8" t="s">
        <v>242</v>
      </c>
      <c r="D8544" s="6">
        <v>4622.96</v>
      </c>
      <c r="E8544" s="6">
        <v>4124</v>
      </c>
      <c r="F8544" s="6">
        <f>E8544*0.05</f>
        <v>206.20000000000002</v>
      </c>
      <c r="G8544" s="6"/>
      <c r="H8544" s="5">
        <f>D8544-F8544</f>
        <v>4416.76</v>
      </c>
      <c r="I8544" s="4">
        <f>+I8543+G8544-H8544</f>
        <v>4022983.728499989</v>
      </c>
      <c r="J8544" s="8" t="s">
        <v>1955</v>
      </c>
      <c r="K8544" s="2"/>
      <c r="L8544" s="2"/>
      <c r="M8544" s="10" t="s">
        <v>3267</v>
      </c>
      <c r="N8544" s="10"/>
      <c r="O8544" s="10"/>
    </row>
    <row r="8545" spans="1:15" x14ac:dyDescent="0.2">
      <c r="A8545" s="9">
        <v>45105</v>
      </c>
      <c r="B8545" s="7">
        <v>24634587</v>
      </c>
      <c r="C8545" s="42" t="s">
        <v>3266</v>
      </c>
      <c r="D8545" s="6">
        <v>8499</v>
      </c>
      <c r="E8545" s="6">
        <v>7202.54</v>
      </c>
      <c r="F8545" s="6">
        <v>360.13</v>
      </c>
      <c r="G8545" s="6"/>
      <c r="H8545" s="5">
        <f>D8545-F8545</f>
        <v>8138.87</v>
      </c>
      <c r="I8545" s="4">
        <f>+I8544+G8545-H8545</f>
        <v>4014844.8584999889</v>
      </c>
      <c r="J8545" s="8" t="s">
        <v>3265</v>
      </c>
      <c r="K8545" s="2"/>
      <c r="L8545" s="2"/>
      <c r="M8545" s="10" t="s">
        <v>3264</v>
      </c>
      <c r="N8545" s="10"/>
      <c r="O8545" s="10"/>
    </row>
    <row r="8546" spans="1:15" x14ac:dyDescent="0.2">
      <c r="A8546" s="9">
        <v>45106</v>
      </c>
      <c r="B8546" s="7">
        <v>2000120073</v>
      </c>
      <c r="C8546" s="8" t="s">
        <v>2772</v>
      </c>
      <c r="D8546" s="6"/>
      <c r="E8546" s="6"/>
      <c r="F8546" s="6"/>
      <c r="G8546" s="6">
        <v>10400</v>
      </c>
      <c r="H8546" s="5"/>
      <c r="I8546" s="4">
        <f>+I8545+G8546-H8546</f>
        <v>4025244.8584999889</v>
      </c>
      <c r="J8546" s="8" t="s">
        <v>3263</v>
      </c>
      <c r="K8546" s="2"/>
      <c r="L8546" s="2"/>
      <c r="M8546" s="19"/>
      <c r="N8546" s="19"/>
      <c r="O8546" s="19"/>
    </row>
    <row r="8547" spans="1:15" x14ac:dyDescent="0.2">
      <c r="A8547" s="9">
        <v>45106</v>
      </c>
      <c r="B8547" s="7">
        <v>2000120076</v>
      </c>
      <c r="C8547" s="8" t="s">
        <v>2772</v>
      </c>
      <c r="D8547" s="6"/>
      <c r="E8547" s="6"/>
      <c r="F8547" s="6"/>
      <c r="G8547" s="6">
        <v>11800</v>
      </c>
      <c r="H8547" s="5"/>
      <c r="I8547" s="4">
        <f>+I8546+G8547-H8547</f>
        <v>4037044.8584999889</v>
      </c>
      <c r="J8547" s="8" t="s">
        <v>3262</v>
      </c>
      <c r="K8547" s="2"/>
      <c r="L8547" s="2"/>
      <c r="M8547" s="19"/>
      <c r="N8547" s="19"/>
      <c r="O8547" s="19"/>
    </row>
    <row r="8548" spans="1:15" x14ac:dyDescent="0.2">
      <c r="A8548" s="9">
        <v>45106</v>
      </c>
      <c r="B8548" s="7">
        <v>2000120079</v>
      </c>
      <c r="C8548" s="8" t="s">
        <v>2772</v>
      </c>
      <c r="D8548" s="6"/>
      <c r="E8548" s="6"/>
      <c r="F8548" s="6"/>
      <c r="G8548" s="6">
        <v>10750</v>
      </c>
      <c r="H8548" s="5"/>
      <c r="I8548" s="4">
        <f>+I8547+G8548-H8548</f>
        <v>4047794.8584999889</v>
      </c>
      <c r="J8548" s="8" t="s">
        <v>3261</v>
      </c>
      <c r="K8548" s="2"/>
      <c r="L8548" s="2"/>
      <c r="M8548" s="19"/>
      <c r="N8548" s="19"/>
      <c r="O8548" s="19"/>
    </row>
    <row r="8549" spans="1:15" x14ac:dyDescent="0.2">
      <c r="A8549" s="9">
        <v>45106</v>
      </c>
      <c r="B8549" s="7">
        <v>26657740</v>
      </c>
      <c r="C8549" s="8" t="s">
        <v>890</v>
      </c>
      <c r="D8549" s="6">
        <v>188210</v>
      </c>
      <c r="E8549" s="6">
        <v>159500</v>
      </c>
      <c r="F8549" s="6">
        <f>E8549*0.05</f>
        <v>7975</v>
      </c>
      <c r="G8549" s="6"/>
      <c r="H8549" s="5">
        <f>D8549-F8549</f>
        <v>180235</v>
      </c>
      <c r="I8549" s="4">
        <f>+I8548+G8549-H8549</f>
        <v>3867559.8584999889</v>
      </c>
      <c r="J8549" s="8" t="s">
        <v>889</v>
      </c>
      <c r="K8549" s="2"/>
      <c r="L8549" s="2"/>
      <c r="M8549" s="10" t="s">
        <v>3260</v>
      </c>
      <c r="N8549" s="10"/>
      <c r="O8549" s="10"/>
    </row>
    <row r="8550" spans="1:15" x14ac:dyDescent="0.2">
      <c r="A8550" s="9">
        <v>45106</v>
      </c>
      <c r="B8550" s="7">
        <v>24659430</v>
      </c>
      <c r="C8550" s="8" t="s">
        <v>126</v>
      </c>
      <c r="D8550" s="6">
        <v>10040</v>
      </c>
      <c r="E8550" s="6">
        <v>10040</v>
      </c>
      <c r="F8550" s="6">
        <f>E8550*0.05</f>
        <v>502</v>
      </c>
      <c r="G8550" s="6"/>
      <c r="H8550" s="5">
        <f>D8550-F8550</f>
        <v>9538</v>
      </c>
      <c r="I8550" s="4">
        <f>+I8549+G8550-H8550</f>
        <v>3858021.8584999889</v>
      </c>
      <c r="J8550" s="8" t="s">
        <v>125</v>
      </c>
      <c r="K8550" s="2"/>
      <c r="L8550" s="2"/>
      <c r="M8550" s="10" t="s">
        <v>2129</v>
      </c>
      <c r="N8550" s="10"/>
      <c r="O8550" s="10"/>
    </row>
    <row r="8551" spans="1:15" x14ac:dyDescent="0.2">
      <c r="A8551" s="9">
        <v>45107</v>
      </c>
      <c r="B8551" s="7">
        <v>3580010199</v>
      </c>
      <c r="C8551" s="8" t="s">
        <v>611</v>
      </c>
      <c r="D8551" s="6"/>
      <c r="E8551" s="6"/>
      <c r="F8551" s="6">
        <f>E8551*0.05</f>
        <v>0</v>
      </c>
      <c r="G8551" s="6">
        <v>27215.24</v>
      </c>
      <c r="H8551" s="5">
        <f>D8551-F8551</f>
        <v>0</v>
      </c>
      <c r="I8551" s="4">
        <f>+I8550+G8551-H8551</f>
        <v>3885237.0984999891</v>
      </c>
      <c r="J8551" s="8" t="s">
        <v>3259</v>
      </c>
      <c r="K8551" s="2"/>
      <c r="L8551" s="2"/>
      <c r="M8551" s="10"/>
      <c r="N8551" s="10"/>
      <c r="O8551" s="10"/>
    </row>
    <row r="8552" spans="1:15" x14ac:dyDescent="0.2">
      <c r="A8552" s="9">
        <v>45107</v>
      </c>
      <c r="B8552" s="7">
        <v>24691093</v>
      </c>
      <c r="C8552" s="8" t="s">
        <v>213</v>
      </c>
      <c r="D8552" s="6">
        <v>24991.5</v>
      </c>
      <c r="E8552" s="6">
        <v>21179.24</v>
      </c>
      <c r="F8552" s="6">
        <v>1058.96</v>
      </c>
      <c r="G8552" s="6"/>
      <c r="H8552" s="5">
        <f>D8552-F8552</f>
        <v>23932.54</v>
      </c>
      <c r="I8552" s="4">
        <f>+I8551+G8552-H8552</f>
        <v>3861304.5584999891</v>
      </c>
      <c r="J8552" s="8" t="s">
        <v>1530</v>
      </c>
      <c r="K8552" s="2"/>
      <c r="L8552" s="2"/>
      <c r="M8552" s="16" t="s">
        <v>3258</v>
      </c>
      <c r="N8552" s="10"/>
      <c r="O8552" s="10"/>
    </row>
    <row r="8553" spans="1:15" x14ac:dyDescent="0.2">
      <c r="A8553" s="9">
        <v>45107</v>
      </c>
      <c r="B8553" s="7">
        <v>24691277</v>
      </c>
      <c r="C8553" s="8" t="s">
        <v>26</v>
      </c>
      <c r="D8553" s="6">
        <v>11295.95</v>
      </c>
      <c r="E8553" s="6">
        <v>10254.31</v>
      </c>
      <c r="F8553" s="6">
        <v>512.72</v>
      </c>
      <c r="G8553" s="6"/>
      <c r="H8553" s="5">
        <f>D8553-F8553</f>
        <v>10783.230000000001</v>
      </c>
      <c r="I8553" s="4">
        <f>+I8552+G8553-H8553</f>
        <v>3850521.3284999891</v>
      </c>
      <c r="J8553" s="8" t="s">
        <v>3257</v>
      </c>
      <c r="K8553" s="2"/>
      <c r="L8553" s="2"/>
      <c r="M8553" s="16" t="s">
        <v>3256</v>
      </c>
      <c r="N8553" s="10"/>
      <c r="O8553" s="10"/>
    </row>
    <row r="8554" spans="1:15" x14ac:dyDescent="0.2">
      <c r="A8554" s="9">
        <v>45107</v>
      </c>
      <c r="B8554" s="7">
        <v>24691569</v>
      </c>
      <c r="C8554" s="8" t="s">
        <v>439</v>
      </c>
      <c r="D8554" s="6">
        <v>29000.83</v>
      </c>
      <c r="E8554" s="6">
        <v>24607.48</v>
      </c>
      <c r="F8554" s="6">
        <v>1230.3699999999999</v>
      </c>
      <c r="G8554" s="6"/>
      <c r="H8554" s="5">
        <f>D8554-F8554</f>
        <v>27770.460000000003</v>
      </c>
      <c r="I8554" s="4">
        <f>+I8553+G8554-H8554</f>
        <v>3822750.8684999892</v>
      </c>
      <c r="J8554" s="8" t="s">
        <v>3255</v>
      </c>
      <c r="K8554" s="2"/>
      <c r="L8554" s="2"/>
      <c r="M8554" s="16" t="s">
        <v>3254</v>
      </c>
      <c r="N8554" s="10"/>
      <c r="O8554" s="10"/>
    </row>
    <row r="8555" spans="1:15" x14ac:dyDescent="0.2">
      <c r="A8555" s="9">
        <v>45107</v>
      </c>
      <c r="B8555" s="7">
        <v>45240014</v>
      </c>
      <c r="C8555" s="8" t="s">
        <v>3253</v>
      </c>
      <c r="D8555" s="6">
        <v>39950</v>
      </c>
      <c r="E8555" s="6"/>
      <c r="F8555" s="6">
        <f>E8555*0.05</f>
        <v>0</v>
      </c>
      <c r="G8555" s="6"/>
      <c r="H8555" s="5">
        <f>D8555-F8555</f>
        <v>39950</v>
      </c>
      <c r="I8555" s="4">
        <f>+I8554+G8555-H8555</f>
        <v>3782800.8684999892</v>
      </c>
      <c r="J8555" s="8" t="s">
        <v>3252</v>
      </c>
      <c r="K8555" s="2"/>
      <c r="L8555" s="2"/>
      <c r="M8555" s="10"/>
      <c r="N8555" s="10"/>
      <c r="O8555" s="10"/>
    </row>
    <row r="8556" spans="1:15" x14ac:dyDescent="0.2">
      <c r="A8556" s="9">
        <v>45107</v>
      </c>
      <c r="B8556" s="7"/>
      <c r="C8556" s="8" t="s">
        <v>20</v>
      </c>
      <c r="D8556" s="6">
        <v>4867.29</v>
      </c>
      <c r="E8556" s="6"/>
      <c r="F8556" s="6">
        <f>E8556*0.05</f>
        <v>0</v>
      </c>
      <c r="G8556" s="6"/>
      <c r="H8556" s="5">
        <f>D8556-F8556</f>
        <v>4867.29</v>
      </c>
      <c r="I8556" s="4">
        <f>+I8555+G8556-H8556</f>
        <v>3777933.5784999891</v>
      </c>
      <c r="J8556" s="8" t="s">
        <v>19</v>
      </c>
      <c r="K8556" s="2"/>
      <c r="L8556" s="2"/>
      <c r="M8556" s="10"/>
      <c r="N8556" s="10"/>
      <c r="O8556" s="10"/>
    </row>
    <row r="8557" spans="1:15" x14ac:dyDescent="0.2">
      <c r="A8557" s="9"/>
      <c r="B8557" s="7"/>
      <c r="C8557" s="38" t="s">
        <v>3251</v>
      </c>
      <c r="D8557" s="6"/>
      <c r="E8557" s="6"/>
      <c r="F8557" s="6">
        <f>E8557*0.05</f>
        <v>0</v>
      </c>
      <c r="G8557" s="6"/>
      <c r="H8557" s="5">
        <f>D8557-F8557</f>
        <v>0</v>
      </c>
      <c r="I8557" s="13">
        <f>+I8556+G8557-H8557</f>
        <v>3777933.5784999891</v>
      </c>
      <c r="J8557" s="8"/>
      <c r="K8557" s="2"/>
      <c r="L8557" s="2"/>
      <c r="M8557" s="10"/>
      <c r="N8557" s="10"/>
      <c r="O8557" s="10"/>
    </row>
    <row r="8558" spans="1:15" x14ac:dyDescent="0.2">
      <c r="A8558" s="9">
        <v>45112</v>
      </c>
      <c r="B8558" s="7">
        <v>3580070215</v>
      </c>
      <c r="C8558" s="8" t="s">
        <v>2772</v>
      </c>
      <c r="D8558" s="6"/>
      <c r="E8558" s="6"/>
      <c r="F8558" s="6">
        <f>E8558*0.05</f>
        <v>0</v>
      </c>
      <c r="G8558" s="6">
        <v>9100</v>
      </c>
      <c r="H8558" s="5">
        <f>D8558-F8558</f>
        <v>0</v>
      </c>
      <c r="I8558" s="4">
        <f>+I8557+G8558-H8558</f>
        <v>3787033.5784999891</v>
      </c>
      <c r="J8558" s="8" t="s">
        <v>3250</v>
      </c>
      <c r="K8558" s="2"/>
      <c r="L8558" s="2"/>
      <c r="M8558" s="10"/>
      <c r="N8558" s="10"/>
      <c r="O8558" s="10"/>
    </row>
    <row r="8559" spans="1:15" x14ac:dyDescent="0.2">
      <c r="A8559" s="9">
        <v>45112</v>
      </c>
      <c r="B8559" s="7">
        <v>3580070218</v>
      </c>
      <c r="C8559" s="8" t="s">
        <v>2772</v>
      </c>
      <c r="D8559" s="6"/>
      <c r="E8559" s="6"/>
      <c r="F8559" s="6">
        <f>E8559*0.05</f>
        <v>0</v>
      </c>
      <c r="G8559" s="6">
        <v>7600</v>
      </c>
      <c r="H8559" s="5">
        <f>D8559-F8559</f>
        <v>0</v>
      </c>
      <c r="I8559" s="4">
        <f>+I8558+G8559-H8559</f>
        <v>3794633.5784999891</v>
      </c>
      <c r="J8559" s="8" t="s">
        <v>3249</v>
      </c>
      <c r="K8559" s="2"/>
      <c r="L8559" s="2"/>
      <c r="M8559" s="10"/>
      <c r="N8559" s="10"/>
      <c r="O8559" s="10"/>
    </row>
    <row r="8560" spans="1:15" x14ac:dyDescent="0.2">
      <c r="A8560" s="9">
        <v>45112</v>
      </c>
      <c r="B8560" s="7">
        <v>24829121</v>
      </c>
      <c r="C8560" s="8" t="s">
        <v>3142</v>
      </c>
      <c r="D8560" s="6">
        <v>20000</v>
      </c>
      <c r="E8560" s="6"/>
      <c r="F8560" s="6">
        <f>E8560*0.05</f>
        <v>0</v>
      </c>
      <c r="G8560" s="6"/>
      <c r="H8560" s="5">
        <f>D8560-F8560</f>
        <v>20000</v>
      </c>
      <c r="I8560" s="4">
        <f>+I8559+G8560-H8560</f>
        <v>3774633.5784999891</v>
      </c>
      <c r="J8560" s="8" t="s">
        <v>3248</v>
      </c>
      <c r="K8560" s="2"/>
      <c r="L8560" s="2"/>
      <c r="M8560" s="10"/>
      <c r="N8560" s="10"/>
      <c r="O8560" s="10"/>
    </row>
    <row r="8561" spans="1:15" x14ac:dyDescent="0.2">
      <c r="A8561" s="9">
        <v>45113</v>
      </c>
      <c r="B8561" s="7">
        <v>24834863</v>
      </c>
      <c r="C8561" s="8" t="s">
        <v>3247</v>
      </c>
      <c r="D8561" s="6">
        <v>1100</v>
      </c>
      <c r="E8561" s="6"/>
      <c r="F8561" s="6">
        <f>E8561*0.05</f>
        <v>0</v>
      </c>
      <c r="G8561" s="6"/>
      <c r="H8561" s="5">
        <f>D8561-F8561</f>
        <v>1100</v>
      </c>
      <c r="I8561" s="4">
        <f>+I8560+G8561-H8561</f>
        <v>3773533.5784999891</v>
      </c>
      <c r="J8561" s="8" t="s">
        <v>3246</v>
      </c>
      <c r="K8561" s="2"/>
      <c r="L8561" s="2"/>
      <c r="M8561" s="10"/>
      <c r="N8561" s="10"/>
      <c r="O8561" s="10"/>
    </row>
    <row r="8562" spans="1:15" x14ac:dyDescent="0.2">
      <c r="A8562" s="9">
        <v>45113</v>
      </c>
      <c r="B8562" s="7">
        <v>24834935</v>
      </c>
      <c r="C8562" s="8" t="s">
        <v>418</v>
      </c>
      <c r="D8562" s="6">
        <v>6000</v>
      </c>
      <c r="E8562" s="6"/>
      <c r="F8562" s="6">
        <f>E8562*0.05</f>
        <v>0</v>
      </c>
      <c r="G8562" s="6"/>
      <c r="H8562" s="5">
        <f>D8562-F8562</f>
        <v>6000</v>
      </c>
      <c r="I8562" s="4">
        <f>+I8561+G8562-H8562</f>
        <v>3767533.5784999891</v>
      </c>
      <c r="J8562" s="8" t="s">
        <v>3245</v>
      </c>
      <c r="K8562" s="2"/>
      <c r="L8562" s="2"/>
      <c r="M8562" s="10"/>
      <c r="N8562" s="10"/>
      <c r="O8562" s="10"/>
    </row>
    <row r="8563" spans="1:15" x14ac:dyDescent="0.2">
      <c r="A8563" s="9">
        <v>45113</v>
      </c>
      <c r="B8563" s="7">
        <v>24845740</v>
      </c>
      <c r="C8563" s="8" t="s">
        <v>32</v>
      </c>
      <c r="D8563" s="6">
        <v>73500</v>
      </c>
      <c r="E8563" s="6">
        <v>62288.14</v>
      </c>
      <c r="F8563" s="6">
        <f>E8563*0.05</f>
        <v>3114.4070000000002</v>
      </c>
      <c r="G8563" s="6"/>
      <c r="H8563" s="5">
        <f>D8563-F8563</f>
        <v>70385.592999999993</v>
      </c>
      <c r="I8563" s="4">
        <f>+I8562+G8563-H8563</f>
        <v>3697147.9854999892</v>
      </c>
      <c r="J8563" s="8" t="s">
        <v>3186</v>
      </c>
      <c r="K8563" s="2"/>
      <c r="L8563" s="2"/>
      <c r="M8563" s="10" t="s">
        <v>3244</v>
      </c>
      <c r="N8563" s="10"/>
      <c r="O8563" s="10"/>
    </row>
    <row r="8564" spans="1:15" x14ac:dyDescent="0.2">
      <c r="A8564" s="9">
        <v>45113</v>
      </c>
      <c r="B8564" s="7">
        <v>4524000054</v>
      </c>
      <c r="C8564" s="8" t="s">
        <v>145</v>
      </c>
      <c r="D8564" s="6"/>
      <c r="E8564" s="6"/>
      <c r="F8564" s="6">
        <f>E8564*0.05</f>
        <v>0</v>
      </c>
      <c r="G8564" s="6">
        <v>637415.81000000006</v>
      </c>
      <c r="H8564" s="5">
        <f>D8564-F8564</f>
        <v>0</v>
      </c>
      <c r="I8564" s="4">
        <f>+I8563+G8564-H8564</f>
        <v>4334563.7954999898</v>
      </c>
      <c r="J8564" s="8" t="s">
        <v>3243</v>
      </c>
      <c r="K8564" s="2"/>
      <c r="L8564" s="2"/>
      <c r="M8564" s="10"/>
      <c r="N8564" s="10"/>
      <c r="O8564" s="10"/>
    </row>
    <row r="8565" spans="1:15" x14ac:dyDescent="0.2">
      <c r="A8565" s="9">
        <v>45114</v>
      </c>
      <c r="B8565" s="7">
        <v>24859186</v>
      </c>
      <c r="C8565" s="8" t="s">
        <v>3242</v>
      </c>
      <c r="D8565" s="6">
        <v>6000</v>
      </c>
      <c r="E8565" s="6"/>
      <c r="F8565" s="6">
        <f>E8565*0.05</f>
        <v>0</v>
      </c>
      <c r="G8565" s="6"/>
      <c r="H8565" s="5">
        <f>D8565-F8565</f>
        <v>6000</v>
      </c>
      <c r="I8565" s="4">
        <f>+I8564+G8565-H8565</f>
        <v>4328563.7954999898</v>
      </c>
      <c r="J8565" s="8" t="s">
        <v>3241</v>
      </c>
      <c r="K8565" s="2"/>
      <c r="L8565" s="2"/>
      <c r="M8565" s="10"/>
      <c r="N8565" s="10"/>
      <c r="O8565" s="10"/>
    </row>
    <row r="8566" spans="1:15" x14ac:dyDescent="0.2">
      <c r="A8566" s="9">
        <v>45114</v>
      </c>
      <c r="B8566" s="7">
        <v>3580010378</v>
      </c>
      <c r="C8566" s="8" t="s">
        <v>2772</v>
      </c>
      <c r="D8566" s="6"/>
      <c r="E8566" s="6"/>
      <c r="F8566" s="6">
        <f>E8566*0.05</f>
        <v>0</v>
      </c>
      <c r="G8566" s="6">
        <v>21000</v>
      </c>
      <c r="H8566" s="5">
        <f>D8566-F8566</f>
        <v>0</v>
      </c>
      <c r="I8566" s="4">
        <f>+I8565+G8566-H8566</f>
        <v>4349563.7954999898</v>
      </c>
      <c r="J8566" s="8" t="s">
        <v>3240</v>
      </c>
      <c r="K8566" s="2"/>
      <c r="L8566" s="2"/>
      <c r="M8566" s="10"/>
      <c r="N8566" s="10"/>
      <c r="O8566" s="10"/>
    </row>
    <row r="8567" spans="1:15" x14ac:dyDescent="0.2">
      <c r="A8567" s="9">
        <v>45114</v>
      </c>
      <c r="B8567" s="7">
        <v>3580010381</v>
      </c>
      <c r="C8567" s="8" t="s">
        <v>2772</v>
      </c>
      <c r="D8567" s="6"/>
      <c r="E8567" s="6"/>
      <c r="F8567" s="6">
        <f>E8567*0.05</f>
        <v>0</v>
      </c>
      <c r="G8567" s="6">
        <v>4000</v>
      </c>
      <c r="H8567" s="5">
        <f>D8567-F8567</f>
        <v>0</v>
      </c>
      <c r="I8567" s="4">
        <f>+I8566+G8567-H8567</f>
        <v>4353563.7954999898</v>
      </c>
      <c r="J8567" s="8" t="s">
        <v>3239</v>
      </c>
      <c r="K8567" s="2"/>
      <c r="L8567" s="2"/>
      <c r="M8567" s="10"/>
      <c r="N8567" s="10"/>
      <c r="O8567" s="10"/>
    </row>
    <row r="8568" spans="1:15" x14ac:dyDescent="0.2">
      <c r="A8568" s="9">
        <v>45114</v>
      </c>
      <c r="B8568" s="7">
        <v>24875061</v>
      </c>
      <c r="C8568" s="8" t="s">
        <v>316</v>
      </c>
      <c r="D8568" s="6">
        <v>38137.599999999999</v>
      </c>
      <c r="E8568" s="6">
        <v>32320</v>
      </c>
      <c r="F8568" s="6">
        <f>E8568*0.05</f>
        <v>1616</v>
      </c>
      <c r="G8568" s="6"/>
      <c r="H8568" s="5">
        <f>D8568-F8568</f>
        <v>36521.599999999999</v>
      </c>
      <c r="I8568" s="4">
        <f>+I8567+G8568-H8568</f>
        <v>4317042.1954999901</v>
      </c>
      <c r="J8568" s="8" t="s">
        <v>3238</v>
      </c>
      <c r="K8568" s="2"/>
      <c r="L8568" s="2"/>
      <c r="M8568" s="10" t="s">
        <v>3237</v>
      </c>
      <c r="N8568" s="10"/>
      <c r="O8568" s="10"/>
    </row>
    <row r="8569" spans="1:15" x14ac:dyDescent="0.2">
      <c r="A8569" s="9">
        <v>45115</v>
      </c>
      <c r="B8569" s="7">
        <v>24890486</v>
      </c>
      <c r="C8569" s="8" t="s">
        <v>2540</v>
      </c>
      <c r="D8569" s="6">
        <v>100000</v>
      </c>
      <c r="E8569" s="6">
        <v>84745.76</v>
      </c>
      <c r="F8569" s="6">
        <f>E8569*0.05</f>
        <v>4237.2879999999996</v>
      </c>
      <c r="G8569" s="6"/>
      <c r="H8569" s="5">
        <f>D8569-F8569</f>
        <v>95762.712</v>
      </c>
      <c r="I8569" s="4">
        <f>+I8568+G8569-H8569</f>
        <v>4221279.4834999898</v>
      </c>
      <c r="J8569" s="8" t="s">
        <v>3236</v>
      </c>
      <c r="K8569" s="2"/>
      <c r="L8569" s="2"/>
      <c r="M8569" s="10"/>
      <c r="N8569" s="10"/>
      <c r="O8569" s="10"/>
    </row>
    <row r="8570" spans="1:15" x14ac:dyDescent="0.2">
      <c r="A8570" s="9">
        <v>45117</v>
      </c>
      <c r="B8570" s="7">
        <v>24915325</v>
      </c>
      <c r="C8570" s="8" t="s">
        <v>3235</v>
      </c>
      <c r="D8570" s="6">
        <v>23200</v>
      </c>
      <c r="E8570" s="6"/>
      <c r="F8570" s="6">
        <f>E8570*0.05</f>
        <v>0</v>
      </c>
      <c r="G8570" s="6"/>
      <c r="H8570" s="5">
        <f>D8570-F8570</f>
        <v>23200</v>
      </c>
      <c r="I8570" s="4">
        <f>+I8569+G8570-H8570</f>
        <v>4198079.4834999898</v>
      </c>
      <c r="J8570" s="8" t="s">
        <v>3234</v>
      </c>
      <c r="K8570" s="2"/>
      <c r="L8570" s="2"/>
      <c r="M8570" s="10"/>
      <c r="N8570" s="10"/>
      <c r="O8570" s="10"/>
    </row>
    <row r="8571" spans="1:15" x14ac:dyDescent="0.2">
      <c r="A8571" s="9">
        <v>45117</v>
      </c>
      <c r="B8571" s="7">
        <v>24916306</v>
      </c>
      <c r="C8571" s="8" t="s">
        <v>316</v>
      </c>
      <c r="D8571" s="6">
        <v>52657.5</v>
      </c>
      <c r="E8571" s="6">
        <v>44625</v>
      </c>
      <c r="F8571" s="6">
        <f>E8571*0.05</f>
        <v>2231.25</v>
      </c>
      <c r="G8571" s="6"/>
      <c r="H8571" s="5">
        <f>D8571-F8571</f>
        <v>50426.25</v>
      </c>
      <c r="I8571" s="4">
        <f>+I8570+G8571-H8571</f>
        <v>4147653.2334999898</v>
      </c>
      <c r="J8571" s="8" t="s">
        <v>3233</v>
      </c>
      <c r="K8571" s="2"/>
      <c r="L8571" s="2"/>
      <c r="M8571" s="10" t="s">
        <v>3232</v>
      </c>
      <c r="N8571" s="10"/>
      <c r="O8571" s="10"/>
    </row>
    <row r="8572" spans="1:15" x14ac:dyDescent="0.2">
      <c r="A8572" s="9">
        <v>45118</v>
      </c>
      <c r="B8572" s="7">
        <v>24934951</v>
      </c>
      <c r="C8572" s="8" t="s">
        <v>3136</v>
      </c>
      <c r="D8572" s="6">
        <v>7000</v>
      </c>
      <c r="E8572" s="6">
        <v>7000</v>
      </c>
      <c r="F8572" s="6">
        <v>700</v>
      </c>
      <c r="G8572" s="6"/>
      <c r="H8572" s="5">
        <f>D8572-F8572</f>
        <v>6300</v>
      </c>
      <c r="I8572" s="4">
        <f>+I8571+G8572-H8572</f>
        <v>4141353.2334999898</v>
      </c>
      <c r="J8572" s="8" t="s">
        <v>3231</v>
      </c>
      <c r="K8572" s="2"/>
      <c r="L8572" s="2"/>
      <c r="M8572" s="10"/>
      <c r="N8572" s="10"/>
      <c r="O8572" s="10"/>
    </row>
    <row r="8573" spans="1:15" x14ac:dyDescent="0.2">
      <c r="A8573" s="9">
        <v>45118</v>
      </c>
      <c r="B8573" s="7">
        <v>24935352</v>
      </c>
      <c r="C8573" s="8" t="s">
        <v>518</v>
      </c>
      <c r="D8573" s="6">
        <v>135287.38</v>
      </c>
      <c r="E8573" s="6"/>
      <c r="F8573" s="6">
        <f>E8573*0.05</f>
        <v>0</v>
      </c>
      <c r="G8573" s="6"/>
      <c r="H8573" s="5">
        <f>D8573-F8573</f>
        <v>135287.38</v>
      </c>
      <c r="I8573" s="4">
        <f>+I8572+G8573-H8573</f>
        <v>4006065.85349999</v>
      </c>
      <c r="J8573" s="8" t="s">
        <v>3230</v>
      </c>
      <c r="K8573" s="2"/>
      <c r="L8573" s="2"/>
      <c r="M8573" s="10"/>
      <c r="N8573" s="10"/>
      <c r="O8573" s="10"/>
    </row>
    <row r="8574" spans="1:15" x14ac:dyDescent="0.2">
      <c r="A8574" s="9">
        <v>45118</v>
      </c>
      <c r="B8574" s="7">
        <v>2000120467</v>
      </c>
      <c r="C8574" s="8" t="s">
        <v>2772</v>
      </c>
      <c r="D8574" s="6"/>
      <c r="E8574" s="6"/>
      <c r="F8574" s="6">
        <f>E8574*0.05</f>
        <v>0</v>
      </c>
      <c r="G8574" s="6">
        <v>4000</v>
      </c>
      <c r="H8574" s="5">
        <f>D8574-F8574</f>
        <v>0</v>
      </c>
      <c r="I8574" s="4">
        <f>+I8573+G8574-H8574</f>
        <v>4010065.85349999</v>
      </c>
      <c r="J8574" s="8" t="s">
        <v>3229</v>
      </c>
      <c r="K8574" s="2"/>
      <c r="L8574" s="2"/>
      <c r="M8574" s="10"/>
      <c r="N8574" s="10"/>
      <c r="O8574" s="10"/>
    </row>
    <row r="8575" spans="1:15" x14ac:dyDescent="0.2">
      <c r="A8575" s="9">
        <v>45118</v>
      </c>
      <c r="B8575" s="7">
        <v>2000120470</v>
      </c>
      <c r="C8575" s="8" t="s">
        <v>2772</v>
      </c>
      <c r="D8575" s="6"/>
      <c r="E8575" s="6"/>
      <c r="F8575" s="6">
        <f>E8575*0.05</f>
        <v>0</v>
      </c>
      <c r="G8575" s="6">
        <v>4400</v>
      </c>
      <c r="H8575" s="5">
        <f>D8575-F8575</f>
        <v>0</v>
      </c>
      <c r="I8575" s="4">
        <f>+I8574+G8575-H8575</f>
        <v>4014465.85349999</v>
      </c>
      <c r="J8575" s="8" t="s">
        <v>3228</v>
      </c>
      <c r="K8575" s="2"/>
      <c r="L8575" s="2"/>
      <c r="M8575" s="10"/>
      <c r="N8575" s="10"/>
      <c r="O8575" s="10"/>
    </row>
    <row r="8576" spans="1:15" x14ac:dyDescent="0.2">
      <c r="A8576" s="9">
        <v>45120</v>
      </c>
      <c r="B8576" s="7">
        <v>2000120228</v>
      </c>
      <c r="C8576" s="8" t="s">
        <v>2772</v>
      </c>
      <c r="D8576" s="6"/>
      <c r="E8576" s="6"/>
      <c r="F8576" s="6"/>
      <c r="G8576" s="6">
        <v>3450</v>
      </c>
      <c r="H8576" s="5"/>
      <c r="I8576" s="4">
        <f>+I8575+G8576-H8576</f>
        <v>4017915.85349999</v>
      </c>
      <c r="J8576" s="8" t="s">
        <v>3227</v>
      </c>
      <c r="K8576" s="2"/>
      <c r="L8576" s="2"/>
      <c r="M8576" s="23"/>
      <c r="N8576" s="22"/>
      <c r="O8576" s="21"/>
    </row>
    <row r="8577" spans="1:15" x14ac:dyDescent="0.2">
      <c r="A8577" s="9">
        <v>45120</v>
      </c>
      <c r="B8577" s="7">
        <v>2000120232</v>
      </c>
      <c r="C8577" s="8" t="s">
        <v>2772</v>
      </c>
      <c r="D8577" s="6"/>
      <c r="E8577" s="6"/>
      <c r="F8577" s="6"/>
      <c r="G8577" s="6">
        <v>6800</v>
      </c>
      <c r="H8577" s="5"/>
      <c r="I8577" s="4">
        <f>+I8576+G8577-H8577</f>
        <v>4024715.85349999</v>
      </c>
      <c r="J8577" s="8" t="s">
        <v>3226</v>
      </c>
      <c r="K8577" s="2"/>
      <c r="L8577" s="2"/>
      <c r="M8577" s="23"/>
      <c r="N8577" s="22"/>
      <c r="O8577" s="21"/>
    </row>
    <row r="8578" spans="1:15" x14ac:dyDescent="0.2">
      <c r="A8578" s="9">
        <v>45121</v>
      </c>
      <c r="B8578" s="7">
        <v>2000140180</v>
      </c>
      <c r="C8578" s="8" t="s">
        <v>2772</v>
      </c>
      <c r="D8578" s="6"/>
      <c r="E8578" s="6"/>
      <c r="F8578" s="6">
        <f>E8578*0.05</f>
        <v>0</v>
      </c>
      <c r="G8578" s="6">
        <v>2850</v>
      </c>
      <c r="H8578" s="5">
        <f>D8578-F8578</f>
        <v>0</v>
      </c>
      <c r="I8578" s="4">
        <f>+I8577+G8578-H8578</f>
        <v>4027565.85349999</v>
      </c>
      <c r="J8578" s="8" t="s">
        <v>3225</v>
      </c>
      <c r="K8578" s="2"/>
      <c r="L8578" s="2"/>
      <c r="M8578" s="10"/>
      <c r="N8578" s="10"/>
      <c r="O8578" s="10"/>
    </row>
    <row r="8579" spans="1:15" x14ac:dyDescent="0.2">
      <c r="A8579" s="9">
        <v>45121</v>
      </c>
      <c r="B8579" s="7">
        <v>25009275</v>
      </c>
      <c r="C8579" s="8" t="s">
        <v>1949</v>
      </c>
      <c r="D8579" s="6">
        <v>53100</v>
      </c>
      <c r="E8579" s="6">
        <v>45000</v>
      </c>
      <c r="F8579" s="6">
        <f>E8579*0.05</f>
        <v>2250</v>
      </c>
      <c r="G8579" s="6"/>
      <c r="H8579" s="5">
        <f>D8579-F8579</f>
        <v>50850</v>
      </c>
      <c r="I8579" s="4">
        <f>+I8578+G8579-H8579</f>
        <v>3976715.85349999</v>
      </c>
      <c r="J8579" s="8" t="s">
        <v>3224</v>
      </c>
      <c r="K8579" s="2"/>
      <c r="L8579" s="2"/>
      <c r="M8579" s="10" t="s">
        <v>3223</v>
      </c>
      <c r="N8579" s="10"/>
      <c r="O8579" s="10"/>
    </row>
    <row r="8580" spans="1:15" x14ac:dyDescent="0.2">
      <c r="A8580" s="9">
        <v>45121</v>
      </c>
      <c r="B8580" s="7">
        <v>25015070</v>
      </c>
      <c r="C8580" s="8" t="s">
        <v>32</v>
      </c>
      <c r="D8580" s="6">
        <v>109740</v>
      </c>
      <c r="E8580" s="6">
        <v>93000.01</v>
      </c>
      <c r="F8580" s="6">
        <f>E8580*0.05</f>
        <v>4650.0005000000001</v>
      </c>
      <c r="G8580" s="6"/>
      <c r="H8580" s="5">
        <f>D8580-F8580</f>
        <v>105089.99950000001</v>
      </c>
      <c r="I8580" s="4">
        <f>+I8579+G8580-H8580</f>
        <v>3871625.85399999</v>
      </c>
      <c r="J8580" s="8" t="s">
        <v>3222</v>
      </c>
      <c r="K8580" s="2"/>
      <c r="L8580" s="2"/>
      <c r="M8580" s="10" t="s">
        <v>2129</v>
      </c>
      <c r="N8580" s="10"/>
      <c r="O8580" s="10"/>
    </row>
    <row r="8581" spans="1:15" x14ac:dyDescent="0.2">
      <c r="A8581" s="9">
        <v>45121</v>
      </c>
      <c r="B8581" s="7">
        <v>25020273</v>
      </c>
      <c r="C8581" s="8" t="s">
        <v>221</v>
      </c>
      <c r="D8581" s="6">
        <v>60809</v>
      </c>
      <c r="E8581" s="6">
        <v>51533.03</v>
      </c>
      <c r="F8581" s="6">
        <f>E8581*0.05</f>
        <v>2576.6514999999999</v>
      </c>
      <c r="G8581" s="6"/>
      <c r="H8581" s="5">
        <f>D8581-F8581</f>
        <v>58232.3485</v>
      </c>
      <c r="I8581" s="4">
        <f>+I8580+G8581-H8581</f>
        <v>3813393.5054999902</v>
      </c>
      <c r="J8581" s="8" t="s">
        <v>3222</v>
      </c>
      <c r="K8581" s="2"/>
      <c r="L8581" s="2"/>
      <c r="M8581" s="10" t="s">
        <v>2129</v>
      </c>
      <c r="N8581" s="10"/>
      <c r="O8581" s="10"/>
    </row>
    <row r="8582" spans="1:15" x14ac:dyDescent="0.2">
      <c r="A8582" s="9">
        <v>45124</v>
      </c>
      <c r="B8582" s="7">
        <v>3580030484</v>
      </c>
      <c r="C8582" s="8" t="s">
        <v>2772</v>
      </c>
      <c r="D8582" s="6"/>
      <c r="E8582" s="6"/>
      <c r="F8582" s="6">
        <f>E8582*0.05</f>
        <v>0</v>
      </c>
      <c r="G8582" s="6">
        <v>7200</v>
      </c>
      <c r="H8582" s="5">
        <f>D8582-F8582</f>
        <v>0</v>
      </c>
      <c r="I8582" s="4">
        <f>+I8581+G8582-H8582</f>
        <v>3820593.5054999902</v>
      </c>
      <c r="J8582" s="8" t="s">
        <v>3221</v>
      </c>
      <c r="K8582" s="2"/>
      <c r="L8582" s="2"/>
      <c r="M8582" s="10"/>
      <c r="N8582" s="10"/>
      <c r="O8582" s="10"/>
    </row>
    <row r="8583" spans="1:15" x14ac:dyDescent="0.2">
      <c r="A8583" s="9">
        <v>45124</v>
      </c>
      <c r="B8583" s="7">
        <v>4524000007</v>
      </c>
      <c r="C8583" s="8" t="s">
        <v>145</v>
      </c>
      <c r="D8583" s="6"/>
      <c r="E8583" s="6"/>
      <c r="F8583" s="6">
        <f>E8583*0.05</f>
        <v>0</v>
      </c>
      <c r="G8583" s="6">
        <v>232287.63</v>
      </c>
      <c r="H8583" s="5">
        <f>D8583-F8583</f>
        <v>0</v>
      </c>
      <c r="I8583" s="4">
        <f>+I8582+G8583-H8583</f>
        <v>4052881.1354999901</v>
      </c>
      <c r="J8583" s="8" t="s">
        <v>3220</v>
      </c>
      <c r="K8583" s="2"/>
      <c r="L8583" s="2"/>
      <c r="M8583" s="10"/>
      <c r="N8583" s="10"/>
      <c r="O8583" s="10"/>
    </row>
    <row r="8584" spans="1:15" x14ac:dyDescent="0.2">
      <c r="A8584" s="9">
        <v>45124</v>
      </c>
      <c r="B8584" s="7">
        <v>10291</v>
      </c>
      <c r="C8584" s="8" t="s">
        <v>3219</v>
      </c>
      <c r="D8584" s="6">
        <v>3625</v>
      </c>
      <c r="E8584" s="6">
        <v>3625</v>
      </c>
      <c r="F8584" s="6">
        <v>362.5</v>
      </c>
      <c r="G8584" s="6"/>
      <c r="H8584" s="5">
        <f>D8584-F8584</f>
        <v>3262.5</v>
      </c>
      <c r="I8584" s="4">
        <f>+I8583+G8584-H8584</f>
        <v>4049618.6354999901</v>
      </c>
      <c r="J8584" s="8" t="s">
        <v>3218</v>
      </c>
      <c r="K8584" s="2"/>
      <c r="L8584" s="2"/>
      <c r="M8584" s="47" t="s">
        <v>3217</v>
      </c>
      <c r="N8584" s="22"/>
      <c r="O8584" s="21"/>
    </row>
    <row r="8585" spans="1:15" x14ac:dyDescent="0.2">
      <c r="A8585" s="9">
        <v>45126</v>
      </c>
      <c r="B8585" s="7">
        <v>3580030337</v>
      </c>
      <c r="C8585" s="8" t="s">
        <v>611</v>
      </c>
      <c r="D8585" s="6"/>
      <c r="E8585" s="6"/>
      <c r="F8585" s="6">
        <f>E8585*0.05</f>
        <v>0</v>
      </c>
      <c r="G8585" s="6">
        <v>9064.68</v>
      </c>
      <c r="H8585" s="5">
        <f>D8585-F8585</f>
        <v>0</v>
      </c>
      <c r="I8585" s="4">
        <f>+I8584+G8585-H8585</f>
        <v>4058683.3154999902</v>
      </c>
      <c r="J8585" s="8" t="s">
        <v>3216</v>
      </c>
      <c r="K8585" s="2"/>
      <c r="L8585" s="2"/>
      <c r="M8585" s="16" t="s">
        <v>3215</v>
      </c>
      <c r="N8585" s="10"/>
      <c r="O8585" s="10"/>
    </row>
    <row r="8586" spans="1:15" x14ac:dyDescent="0.2">
      <c r="A8586" s="9">
        <v>45126</v>
      </c>
      <c r="B8586" s="7">
        <v>3580030340</v>
      </c>
      <c r="C8586" s="8" t="s">
        <v>746</v>
      </c>
      <c r="D8586" s="6"/>
      <c r="E8586" s="6"/>
      <c r="F8586" s="6">
        <f>E8586*0.05</f>
        <v>0</v>
      </c>
      <c r="G8586" s="6">
        <v>409070.64</v>
      </c>
      <c r="H8586" s="5">
        <f>D8586-F8586</f>
        <v>0</v>
      </c>
      <c r="I8586" s="4">
        <f>+I8585+G8586-H8586</f>
        <v>4467753.9554999899</v>
      </c>
      <c r="J8586" s="8" t="s">
        <v>3214</v>
      </c>
      <c r="K8586" s="2"/>
      <c r="L8586" s="2"/>
      <c r="M8586" s="10"/>
      <c r="N8586" s="10"/>
      <c r="O8586" s="10"/>
    </row>
    <row r="8587" spans="1:15" x14ac:dyDescent="0.2">
      <c r="A8587" s="9">
        <v>45126</v>
      </c>
      <c r="B8587" s="7">
        <v>3580030343</v>
      </c>
      <c r="C8587" s="8" t="s">
        <v>2772</v>
      </c>
      <c r="D8587" s="6"/>
      <c r="E8587" s="6"/>
      <c r="F8587" s="6">
        <f>E8587*0.05</f>
        <v>0</v>
      </c>
      <c r="G8587" s="6">
        <v>5000</v>
      </c>
      <c r="H8587" s="5">
        <f>D8587-F8587</f>
        <v>0</v>
      </c>
      <c r="I8587" s="4">
        <f>+I8586+G8587-H8587</f>
        <v>4472753.9554999899</v>
      </c>
      <c r="J8587" s="8" t="s">
        <v>3213</v>
      </c>
      <c r="K8587" s="2"/>
      <c r="L8587" s="2"/>
      <c r="M8587" s="10"/>
      <c r="N8587" s="10"/>
      <c r="O8587" s="10"/>
    </row>
    <row r="8588" spans="1:15" x14ac:dyDescent="0.2">
      <c r="A8588" s="9">
        <v>45126</v>
      </c>
      <c r="B8588" s="7">
        <v>3580030346</v>
      </c>
      <c r="C8588" s="8" t="s">
        <v>2772</v>
      </c>
      <c r="D8588" s="6"/>
      <c r="E8588" s="6"/>
      <c r="F8588" s="6">
        <f>E8588*0.05</f>
        <v>0</v>
      </c>
      <c r="G8588" s="6">
        <v>8000</v>
      </c>
      <c r="H8588" s="5">
        <f>D8588-F8588</f>
        <v>0</v>
      </c>
      <c r="I8588" s="4">
        <f>+I8587+G8588-H8588</f>
        <v>4480753.9554999899</v>
      </c>
      <c r="J8588" s="8" t="s">
        <v>3212</v>
      </c>
      <c r="K8588" s="2"/>
      <c r="L8588" s="2"/>
      <c r="M8588" s="10"/>
      <c r="N8588" s="10"/>
      <c r="O8588" s="10"/>
    </row>
    <row r="8589" spans="1:15" x14ac:dyDescent="0.2">
      <c r="A8589" s="9">
        <v>45127</v>
      </c>
      <c r="B8589" s="7">
        <v>3580030346</v>
      </c>
      <c r="C8589" s="8" t="s">
        <v>2772</v>
      </c>
      <c r="D8589" s="6"/>
      <c r="E8589" s="6"/>
      <c r="F8589" s="6">
        <f>E8589*0.05</f>
        <v>0</v>
      </c>
      <c r="G8589" s="6">
        <v>12200</v>
      </c>
      <c r="H8589" s="5">
        <f>D8589-F8589</f>
        <v>0</v>
      </c>
      <c r="I8589" s="4">
        <f>+I8588+G8589-H8589</f>
        <v>4492953.9554999899</v>
      </c>
      <c r="J8589" s="8" t="s">
        <v>3211</v>
      </c>
      <c r="K8589" s="2"/>
      <c r="L8589" s="2"/>
      <c r="M8589" s="10"/>
      <c r="N8589" s="10"/>
      <c r="O8589" s="10"/>
    </row>
    <row r="8590" spans="1:15" x14ac:dyDescent="0.2">
      <c r="A8590" s="9">
        <v>45129</v>
      </c>
      <c r="B8590" s="7">
        <v>25180268</v>
      </c>
      <c r="C8590" s="8" t="s">
        <v>3210</v>
      </c>
      <c r="D8590" s="6">
        <v>1750</v>
      </c>
      <c r="E8590" s="6"/>
      <c r="F8590" s="6">
        <f>E8590*0.05</f>
        <v>0</v>
      </c>
      <c r="G8590" s="6"/>
      <c r="H8590" s="5">
        <f>D8590-F8590</f>
        <v>1750</v>
      </c>
      <c r="I8590" s="4">
        <f>+I8589+G8590-H8590</f>
        <v>4491203.9554999899</v>
      </c>
      <c r="J8590" s="8" t="s">
        <v>3209</v>
      </c>
      <c r="K8590" s="2"/>
      <c r="L8590" s="2"/>
      <c r="M8590" s="10"/>
      <c r="N8590" s="10"/>
      <c r="O8590" s="10"/>
    </row>
    <row r="8591" spans="1:15" x14ac:dyDescent="0.2">
      <c r="A8591" s="9">
        <v>45129</v>
      </c>
      <c r="B8591" s="7">
        <v>25183755</v>
      </c>
      <c r="C8591" s="8" t="s">
        <v>316</v>
      </c>
      <c r="D8591" s="6">
        <v>52657.5</v>
      </c>
      <c r="E8591" s="6">
        <v>44625</v>
      </c>
      <c r="F8591" s="6">
        <f>E8591*0.05</f>
        <v>2231.25</v>
      </c>
      <c r="G8591" s="6"/>
      <c r="H8591" s="5">
        <f>D8591-F8591</f>
        <v>50426.25</v>
      </c>
      <c r="I8591" s="4">
        <f>+I8590+G8591-H8591</f>
        <v>4440777.7054999899</v>
      </c>
      <c r="J8591" s="8" t="s">
        <v>3208</v>
      </c>
      <c r="K8591" s="2"/>
      <c r="L8591" s="2"/>
      <c r="M8591" s="10"/>
      <c r="N8591" s="10"/>
      <c r="O8591" s="10"/>
    </row>
    <row r="8592" spans="1:15" x14ac:dyDescent="0.2">
      <c r="A8592" s="9">
        <v>45129</v>
      </c>
      <c r="B8592" s="7">
        <v>25184438</v>
      </c>
      <c r="C8592" s="8" t="s">
        <v>2536</v>
      </c>
      <c r="D8592" s="6">
        <v>199788.79999999999</v>
      </c>
      <c r="E8592" s="6">
        <v>196736</v>
      </c>
      <c r="F8592" s="6">
        <f>E8592*0.05</f>
        <v>9836.8000000000011</v>
      </c>
      <c r="G8592" s="6"/>
      <c r="H8592" s="5">
        <f>D8592-F8592</f>
        <v>189952</v>
      </c>
      <c r="I8592" s="4">
        <f>+I8591+G8592-H8592</f>
        <v>4250825.7054999899</v>
      </c>
      <c r="J8592" s="8" t="s">
        <v>3207</v>
      </c>
      <c r="K8592" s="2"/>
      <c r="L8592" s="2"/>
      <c r="M8592" s="10" t="s">
        <v>3206</v>
      </c>
      <c r="N8592" s="10"/>
      <c r="O8592" s="10"/>
    </row>
    <row r="8593" spans="1:15" x14ac:dyDescent="0.2">
      <c r="A8593" s="9">
        <v>45132</v>
      </c>
      <c r="B8593" s="7">
        <v>4524000179</v>
      </c>
      <c r="C8593" s="8" t="s">
        <v>170</v>
      </c>
      <c r="D8593" s="6"/>
      <c r="E8593" s="6"/>
      <c r="F8593" s="6">
        <f>E8593*0.05</f>
        <v>0</v>
      </c>
      <c r="G8593" s="6">
        <v>4029519.59</v>
      </c>
      <c r="H8593" s="5">
        <f>D8593-F8593</f>
        <v>0</v>
      </c>
      <c r="I8593" s="4">
        <f>+I8592+G8593-H8593</f>
        <v>8280345.2954999898</v>
      </c>
      <c r="J8593" s="8" t="s">
        <v>971</v>
      </c>
      <c r="K8593" s="2"/>
      <c r="L8593" s="2"/>
      <c r="M8593" s="10"/>
      <c r="N8593" s="10"/>
      <c r="O8593" s="10"/>
    </row>
    <row r="8594" spans="1:15" x14ac:dyDescent="0.2">
      <c r="A8594" s="9">
        <v>45133</v>
      </c>
      <c r="B8594" s="7">
        <v>25250788</v>
      </c>
      <c r="C8594" s="8" t="s">
        <v>1032</v>
      </c>
      <c r="D8594" s="6">
        <v>47976</v>
      </c>
      <c r="E8594" s="6">
        <v>40817.78</v>
      </c>
      <c r="F8594" s="6">
        <f>E8594*0.05</f>
        <v>2040.8890000000001</v>
      </c>
      <c r="G8594" s="6"/>
      <c r="H8594" s="5">
        <f>D8594-F8594</f>
        <v>45935.110999999997</v>
      </c>
      <c r="I8594" s="4">
        <f>+I8593+G8594-H8594</f>
        <v>8234410.1844999902</v>
      </c>
      <c r="J8594" s="8" t="s">
        <v>3205</v>
      </c>
      <c r="K8594" s="2"/>
      <c r="L8594" s="2"/>
      <c r="M8594" s="10" t="s">
        <v>3204</v>
      </c>
      <c r="N8594" s="10"/>
      <c r="O8594" s="10"/>
    </row>
    <row r="8595" spans="1:15" x14ac:dyDescent="0.2">
      <c r="A8595" s="9">
        <v>45133</v>
      </c>
      <c r="B8595" s="7">
        <v>4524000135</v>
      </c>
      <c r="C8595" s="8" t="s">
        <v>2118</v>
      </c>
      <c r="D8595" s="6"/>
      <c r="E8595" s="6"/>
      <c r="F8595" s="6"/>
      <c r="G8595" s="6">
        <v>20000</v>
      </c>
      <c r="H8595" s="5"/>
      <c r="I8595" s="4">
        <f>+I8594+G8595-H8595</f>
        <v>8254410.1844999902</v>
      </c>
      <c r="J8595" s="8" t="s">
        <v>2779</v>
      </c>
      <c r="K8595" s="2"/>
      <c r="L8595" s="2"/>
      <c r="M8595" s="19"/>
      <c r="N8595" s="19"/>
      <c r="O8595" s="19"/>
    </row>
    <row r="8596" spans="1:15" x14ac:dyDescent="0.2">
      <c r="A8596" s="9">
        <v>45073</v>
      </c>
      <c r="B8596" s="7">
        <v>45240009</v>
      </c>
      <c r="C8596" s="8" t="s">
        <v>2940</v>
      </c>
      <c r="D8596" s="6">
        <v>100000</v>
      </c>
      <c r="E8596" s="6"/>
      <c r="F8596" s="6">
        <f>E8596*0.05</f>
        <v>0</v>
      </c>
      <c r="G8596" s="6"/>
      <c r="H8596" s="5">
        <f>D8596-F8596</f>
        <v>100000</v>
      </c>
      <c r="I8596" s="4">
        <f>+I8595+G8596-H8596</f>
        <v>8154410.1844999902</v>
      </c>
      <c r="J8596" s="8" t="s">
        <v>3203</v>
      </c>
      <c r="K8596" s="2"/>
      <c r="L8596" s="2"/>
      <c r="M8596" s="10"/>
      <c r="N8596" s="10"/>
      <c r="O8596" s="10"/>
    </row>
    <row r="8597" spans="1:15" x14ac:dyDescent="0.2">
      <c r="A8597" s="9">
        <v>45134</v>
      </c>
      <c r="B8597" s="7">
        <v>10292</v>
      </c>
      <c r="C8597" s="8" t="s">
        <v>729</v>
      </c>
      <c r="D8597" s="6">
        <v>0</v>
      </c>
      <c r="E8597" s="6"/>
      <c r="F8597" s="6"/>
      <c r="G8597" s="6"/>
      <c r="H8597" s="5">
        <v>0</v>
      </c>
      <c r="I8597" s="4">
        <f>+I8596+G8597-H8597</f>
        <v>8154410.1844999902</v>
      </c>
      <c r="J8597" s="8" t="s">
        <v>3050</v>
      </c>
      <c r="K8597" s="2"/>
      <c r="L8597" s="2"/>
      <c r="M8597" s="19"/>
      <c r="N8597" s="19"/>
      <c r="O8597" s="19"/>
    </row>
    <row r="8598" spans="1:15" x14ac:dyDescent="0.2">
      <c r="A8598" s="9">
        <v>45134</v>
      </c>
      <c r="B8598" s="7">
        <v>10293</v>
      </c>
      <c r="C8598" s="8" t="s">
        <v>3202</v>
      </c>
      <c r="D8598" s="6">
        <v>33112</v>
      </c>
      <c r="E8598" s="6">
        <v>28061.02</v>
      </c>
      <c r="F8598" s="6">
        <v>1403.05</v>
      </c>
      <c r="G8598" s="6"/>
      <c r="H8598" s="5">
        <f>D8598-F8598</f>
        <v>31708.95</v>
      </c>
      <c r="I8598" s="4">
        <f>+I8597+G8598-H8598</f>
        <v>8122701.23449999</v>
      </c>
      <c r="J8598" s="8" t="s">
        <v>3201</v>
      </c>
      <c r="K8598" s="2"/>
      <c r="L8598" s="2"/>
      <c r="M8598" s="10"/>
      <c r="N8598" s="10"/>
      <c r="O8598" s="10"/>
    </row>
    <row r="8599" spans="1:15" x14ac:dyDescent="0.2">
      <c r="A8599" s="9">
        <v>45134</v>
      </c>
      <c r="B8599" s="7">
        <v>25282402</v>
      </c>
      <c r="C8599" s="8" t="s">
        <v>1226</v>
      </c>
      <c r="D8599" s="6">
        <v>27848</v>
      </c>
      <c r="E8599" s="6">
        <v>23600</v>
      </c>
      <c r="F8599" s="6">
        <f>E8599*0.05</f>
        <v>1180</v>
      </c>
      <c r="G8599" s="6"/>
      <c r="H8599" s="5">
        <f>D8599-F8599</f>
        <v>26668</v>
      </c>
      <c r="I8599" s="4">
        <f>+I8598+G8599-H8599</f>
        <v>8096033.23449999</v>
      </c>
      <c r="J8599" s="8" t="s">
        <v>2153</v>
      </c>
      <c r="K8599" s="2"/>
      <c r="L8599" s="2"/>
      <c r="M8599" s="10"/>
      <c r="N8599" s="10"/>
      <c r="O8599" s="10"/>
    </row>
    <row r="8600" spans="1:15" x14ac:dyDescent="0.2">
      <c r="A8600" s="9">
        <v>45135</v>
      </c>
      <c r="B8600" s="7">
        <v>25307393</v>
      </c>
      <c r="C8600" s="8" t="s">
        <v>2447</v>
      </c>
      <c r="D8600" s="6">
        <v>118845</v>
      </c>
      <c r="E8600" s="6">
        <v>100716.1</v>
      </c>
      <c r="F8600" s="6">
        <v>5035.8100000000004</v>
      </c>
      <c r="G8600" s="6"/>
      <c r="H8600" s="5">
        <f>D8600-F8600</f>
        <v>113809.19</v>
      </c>
      <c r="I8600" s="4">
        <f>+I8599+G8600-H8600</f>
        <v>7982224.0444999896</v>
      </c>
      <c r="J8600" s="8" t="s">
        <v>3200</v>
      </c>
      <c r="K8600" s="2"/>
      <c r="L8600" s="2"/>
      <c r="M8600" s="10" t="s">
        <v>1904</v>
      </c>
      <c r="N8600" s="10"/>
      <c r="O8600" s="10"/>
    </row>
    <row r="8601" spans="1:15" x14ac:dyDescent="0.2">
      <c r="A8601" s="9">
        <v>45135</v>
      </c>
      <c r="B8601" s="7">
        <v>25308637</v>
      </c>
      <c r="C8601" s="8" t="s">
        <v>821</v>
      </c>
      <c r="D8601" s="6">
        <v>589549.18999999994</v>
      </c>
      <c r="E8601" s="6">
        <v>575505.85</v>
      </c>
      <c r="F8601" s="6">
        <v>28775.29</v>
      </c>
      <c r="G8601" s="6"/>
      <c r="H8601" s="5">
        <f>D8601-F8601</f>
        <v>560773.89999999991</v>
      </c>
      <c r="I8601" s="4">
        <f>+I8600+G8601-H8601</f>
        <v>7421450.1444999892</v>
      </c>
      <c r="J8601" s="8" t="s">
        <v>107</v>
      </c>
      <c r="K8601" s="2"/>
      <c r="L8601" s="2"/>
      <c r="M8601" s="10" t="s">
        <v>3199</v>
      </c>
      <c r="N8601" s="10"/>
      <c r="O8601" s="10"/>
    </row>
    <row r="8602" spans="1:15" x14ac:dyDescent="0.2">
      <c r="A8602" s="9">
        <v>45135</v>
      </c>
      <c r="B8602" s="7">
        <v>25309865</v>
      </c>
      <c r="C8602" s="8" t="s">
        <v>120</v>
      </c>
      <c r="D8602" s="6">
        <v>276566.68</v>
      </c>
      <c r="E8602" s="6">
        <v>234378.55</v>
      </c>
      <c r="F8602" s="6">
        <v>11718.93</v>
      </c>
      <c r="G8602" s="6"/>
      <c r="H8602" s="5">
        <f>D8602-F8602</f>
        <v>264847.75</v>
      </c>
      <c r="I8602" s="4">
        <f>+I8601+G8602-H8602</f>
        <v>7156602.3944999892</v>
      </c>
      <c r="J8602" s="8" t="s">
        <v>273</v>
      </c>
      <c r="K8602" s="2"/>
      <c r="L8602" s="2"/>
      <c r="M8602" s="10" t="s">
        <v>3198</v>
      </c>
      <c r="N8602" s="10"/>
      <c r="O8602" s="10"/>
    </row>
    <row r="8603" spans="1:15" x14ac:dyDescent="0.2">
      <c r="A8603" s="9">
        <v>45135</v>
      </c>
      <c r="B8603" s="7">
        <v>25310398</v>
      </c>
      <c r="C8603" s="8" t="s">
        <v>267</v>
      </c>
      <c r="D8603" s="6">
        <v>19365</v>
      </c>
      <c r="E8603" s="6">
        <v>16411.02</v>
      </c>
      <c r="F8603" s="6">
        <v>820.55</v>
      </c>
      <c r="G8603" s="6"/>
      <c r="H8603" s="5">
        <f>D8603-F8603</f>
        <v>18544.45</v>
      </c>
      <c r="I8603" s="4">
        <f>+I8602+G8603-H8603</f>
        <v>7138057.944499989</v>
      </c>
      <c r="J8603" s="8" t="s">
        <v>3197</v>
      </c>
      <c r="K8603" s="2"/>
      <c r="L8603" s="2"/>
      <c r="M8603" s="10" t="s">
        <v>3196</v>
      </c>
      <c r="N8603" s="10"/>
      <c r="O8603" s="10"/>
    </row>
    <row r="8604" spans="1:15" x14ac:dyDescent="0.2">
      <c r="A8604" s="9">
        <v>45135</v>
      </c>
      <c r="B8604" s="50">
        <v>25310545</v>
      </c>
      <c r="C8604" s="8" t="s">
        <v>930</v>
      </c>
      <c r="D8604" s="6">
        <v>43660</v>
      </c>
      <c r="E8604" s="6">
        <v>37000</v>
      </c>
      <c r="F8604" s="6">
        <f>E8604*0.05</f>
        <v>1850</v>
      </c>
      <c r="G8604" s="6"/>
      <c r="H8604" s="5">
        <f>D8604-F8604</f>
        <v>41810</v>
      </c>
      <c r="I8604" s="4">
        <f>+I8603+G8604-H8604</f>
        <v>7096247.944499989</v>
      </c>
      <c r="J8604" s="8" t="s">
        <v>1971</v>
      </c>
      <c r="K8604" s="2"/>
      <c r="L8604" s="2"/>
      <c r="M8604" s="10" t="s">
        <v>3195</v>
      </c>
      <c r="N8604" s="10"/>
      <c r="O8604" s="10"/>
    </row>
    <row r="8605" spans="1:15" x14ac:dyDescent="0.2">
      <c r="A8605" s="9">
        <v>45135</v>
      </c>
      <c r="B8605" s="7">
        <v>25310711</v>
      </c>
      <c r="C8605" s="8" t="s">
        <v>105</v>
      </c>
      <c r="D8605" s="6">
        <v>56011</v>
      </c>
      <c r="E8605" s="6">
        <v>56011</v>
      </c>
      <c r="F8605" s="6">
        <v>2800.55</v>
      </c>
      <c r="G8605" s="6"/>
      <c r="H8605" s="5">
        <f>D8605-F8605</f>
        <v>53210.45</v>
      </c>
      <c r="I8605" s="4">
        <f>+I8604+G8605-H8605</f>
        <v>7043037.4944999889</v>
      </c>
      <c r="J8605" s="8" t="s">
        <v>104</v>
      </c>
      <c r="K8605" s="2"/>
      <c r="L8605" s="2"/>
      <c r="M8605" s="10" t="s">
        <v>3194</v>
      </c>
      <c r="N8605" s="10"/>
      <c r="O8605" s="10"/>
    </row>
    <row r="8606" spans="1:15" x14ac:dyDescent="0.2">
      <c r="A8606" s="9">
        <v>45135</v>
      </c>
      <c r="B8606" s="7">
        <v>25310857</v>
      </c>
      <c r="C8606" s="8" t="s">
        <v>1634</v>
      </c>
      <c r="D8606" s="6">
        <v>18786</v>
      </c>
      <c r="E8606" s="6">
        <v>18786</v>
      </c>
      <c r="F8606" s="6">
        <v>939.3</v>
      </c>
      <c r="G8606" s="6"/>
      <c r="H8606" s="5">
        <f>D8606-F8606</f>
        <v>17846.7</v>
      </c>
      <c r="I8606" s="4">
        <f>+I8605+G8606-H8606</f>
        <v>7025190.7944999887</v>
      </c>
      <c r="J8606" s="8" t="s">
        <v>101</v>
      </c>
      <c r="K8606" s="2"/>
      <c r="L8606" s="2"/>
      <c r="M8606" s="47" t="s">
        <v>3193</v>
      </c>
      <c r="N8606" s="22"/>
      <c r="O8606" s="21"/>
    </row>
    <row r="8607" spans="1:15" x14ac:dyDescent="0.2">
      <c r="A8607" s="9">
        <v>45135</v>
      </c>
      <c r="B8607" s="7">
        <v>25310962</v>
      </c>
      <c r="C8607" s="8" t="s">
        <v>99</v>
      </c>
      <c r="D8607" s="6">
        <v>11001.08</v>
      </c>
      <c r="E8607" s="6"/>
      <c r="F8607" s="6">
        <f>E8607*0.05</f>
        <v>0</v>
      </c>
      <c r="G8607" s="6"/>
      <c r="H8607" s="5">
        <f>D8607-F8607</f>
        <v>11001.08</v>
      </c>
      <c r="I8607" s="4">
        <f>+I8606+G8607-H8607</f>
        <v>7014189.7144999886</v>
      </c>
      <c r="J8607" s="8" t="s">
        <v>3171</v>
      </c>
      <c r="K8607" s="2"/>
      <c r="L8607" s="2"/>
      <c r="M8607" s="10"/>
      <c r="N8607" s="10"/>
      <c r="O8607" s="10"/>
    </row>
    <row r="8608" spans="1:15" x14ac:dyDescent="0.2">
      <c r="A8608" s="9">
        <v>45135</v>
      </c>
      <c r="B8608" s="7">
        <v>25311827</v>
      </c>
      <c r="C8608" s="8" t="s">
        <v>3192</v>
      </c>
      <c r="D8608" s="6">
        <v>1594.18</v>
      </c>
      <c r="E8608" s="6">
        <v>1351</v>
      </c>
      <c r="F8608" s="6">
        <v>67.55</v>
      </c>
      <c r="G8608" s="6"/>
      <c r="H8608" s="5">
        <f>D8608-F8608</f>
        <v>1526.63</v>
      </c>
      <c r="I8608" s="4">
        <f>+I8607+G8608-H8608</f>
        <v>7012663.0844999887</v>
      </c>
      <c r="J8608" s="8" t="s">
        <v>343</v>
      </c>
      <c r="K8608" s="2"/>
      <c r="L8608" s="2"/>
      <c r="M8608" s="10" t="s">
        <v>3191</v>
      </c>
      <c r="N8608" s="10"/>
      <c r="O8608" s="10"/>
    </row>
    <row r="8609" spans="1:15" x14ac:dyDescent="0.2">
      <c r="A8609" s="9">
        <v>45135</v>
      </c>
      <c r="B8609" s="7">
        <v>25312100</v>
      </c>
      <c r="C8609" s="8" t="s">
        <v>245</v>
      </c>
      <c r="D8609" s="6">
        <v>3199.98</v>
      </c>
      <c r="E8609" s="6">
        <v>2711.84</v>
      </c>
      <c r="F8609" s="6">
        <v>135.59</v>
      </c>
      <c r="G8609" s="6"/>
      <c r="H8609" s="5">
        <f>D8609-F8609</f>
        <v>3064.39</v>
      </c>
      <c r="I8609" s="4">
        <f>+I8608+G8609-H8609</f>
        <v>7009598.694499989</v>
      </c>
      <c r="J8609" s="8" t="s">
        <v>48</v>
      </c>
      <c r="K8609" s="2"/>
      <c r="L8609" s="2"/>
      <c r="M8609" s="10" t="s">
        <v>3190</v>
      </c>
      <c r="N8609" s="10"/>
      <c r="O8609" s="10"/>
    </row>
    <row r="8610" spans="1:15" x14ac:dyDescent="0.2">
      <c r="A8610" s="9">
        <v>45135</v>
      </c>
      <c r="B8610" s="7">
        <v>25312543</v>
      </c>
      <c r="C8610" s="8" t="s">
        <v>447</v>
      </c>
      <c r="D8610" s="6">
        <v>7975</v>
      </c>
      <c r="E8610" s="6">
        <v>6758.48</v>
      </c>
      <c r="F8610" s="6">
        <v>337.92</v>
      </c>
      <c r="G8610" s="6"/>
      <c r="H8610" s="5">
        <f>D8610-F8610</f>
        <v>7637.08</v>
      </c>
      <c r="I8610" s="4">
        <f>+I8609+G8610-H8610</f>
        <v>7001961.614499989</v>
      </c>
      <c r="J8610" s="8" t="s">
        <v>3189</v>
      </c>
      <c r="K8610" s="2"/>
      <c r="L8610" s="2"/>
      <c r="M8610" s="10" t="s">
        <v>3188</v>
      </c>
      <c r="N8610" s="10"/>
      <c r="O8610" s="10"/>
    </row>
    <row r="8611" spans="1:15" x14ac:dyDescent="0.2">
      <c r="A8611" s="9">
        <v>45135</v>
      </c>
      <c r="B8611" s="7">
        <v>25312968</v>
      </c>
      <c r="C8611" s="8" t="s">
        <v>890</v>
      </c>
      <c r="D8611" s="6">
        <v>51094</v>
      </c>
      <c r="E8611" s="6">
        <v>43300</v>
      </c>
      <c r="F8611" s="6">
        <f>E8611*0.05</f>
        <v>2165</v>
      </c>
      <c r="G8611" s="6"/>
      <c r="H8611" s="5">
        <f>D8611-F8611</f>
        <v>48929</v>
      </c>
      <c r="I8611" s="4">
        <f>+I8610+G8611-H8611</f>
        <v>6953032.614499989</v>
      </c>
      <c r="J8611" s="8" t="s">
        <v>889</v>
      </c>
      <c r="K8611" s="2"/>
      <c r="L8611" s="2"/>
      <c r="M8611" s="10" t="s">
        <v>3187</v>
      </c>
      <c r="N8611" s="10"/>
      <c r="O8611" s="10"/>
    </row>
    <row r="8612" spans="1:15" x14ac:dyDescent="0.2">
      <c r="A8612" s="9">
        <v>45135</v>
      </c>
      <c r="B8612" s="7">
        <v>25314085</v>
      </c>
      <c r="C8612" s="8" t="s">
        <v>682</v>
      </c>
      <c r="D8612" s="6">
        <v>36950</v>
      </c>
      <c r="E8612" s="6">
        <v>31313.56</v>
      </c>
      <c r="F8612" s="6">
        <v>1565.68</v>
      </c>
      <c r="G8612" s="6"/>
      <c r="H8612" s="5">
        <f>D8612-F8612</f>
        <v>35384.32</v>
      </c>
      <c r="I8612" s="4">
        <f>+I8611+G8612-H8612</f>
        <v>6917648.2944999887</v>
      </c>
      <c r="J8612" s="8" t="s">
        <v>3186</v>
      </c>
      <c r="K8612" s="2"/>
      <c r="L8612" s="2"/>
      <c r="M8612" s="10" t="s">
        <v>3185</v>
      </c>
      <c r="N8612" s="10"/>
      <c r="O8612" s="10"/>
    </row>
    <row r="8613" spans="1:15" x14ac:dyDescent="0.2">
      <c r="A8613" s="9">
        <v>45135</v>
      </c>
      <c r="B8613" s="7">
        <v>25314422</v>
      </c>
      <c r="C8613" s="8" t="s">
        <v>3184</v>
      </c>
      <c r="D8613" s="6">
        <v>91784.48</v>
      </c>
      <c r="E8613" s="6">
        <v>91784.48</v>
      </c>
      <c r="F8613" s="6">
        <v>4589.22</v>
      </c>
      <c r="G8613" s="6"/>
      <c r="H8613" s="5">
        <f>D8613-F8613</f>
        <v>87195.26</v>
      </c>
      <c r="I8613" s="4">
        <f>+I8612+G8613-H8613</f>
        <v>6830453.0344999889</v>
      </c>
      <c r="J8613" s="8" t="s">
        <v>48</v>
      </c>
      <c r="K8613" s="2"/>
      <c r="L8613" s="2"/>
      <c r="M8613" s="10" t="s">
        <v>3183</v>
      </c>
      <c r="N8613" s="10"/>
      <c r="O8613" s="10"/>
    </row>
    <row r="8614" spans="1:15" x14ac:dyDescent="0.2">
      <c r="A8614" s="9">
        <v>45135</v>
      </c>
      <c r="B8614" s="7">
        <v>25314599</v>
      </c>
      <c r="C8614" s="8" t="s">
        <v>74</v>
      </c>
      <c r="D8614" s="6">
        <v>257240</v>
      </c>
      <c r="E8614" s="6">
        <v>218000</v>
      </c>
      <c r="F8614" s="6">
        <f>E8614*0.05</f>
        <v>10900</v>
      </c>
      <c r="G8614" s="6"/>
      <c r="H8614" s="5">
        <f>D8614-F8614</f>
        <v>246340</v>
      </c>
      <c r="I8614" s="4">
        <f>+I8613+G8614-H8614</f>
        <v>6584113.0344999889</v>
      </c>
      <c r="J8614" s="8" t="s">
        <v>3182</v>
      </c>
      <c r="K8614" s="2"/>
      <c r="L8614" s="2"/>
      <c r="M8614" s="10" t="s">
        <v>3181</v>
      </c>
      <c r="N8614" s="10"/>
      <c r="O8614" s="10"/>
    </row>
    <row r="8615" spans="1:15" x14ac:dyDescent="0.2">
      <c r="A8615" s="9">
        <v>45135</v>
      </c>
      <c r="B8615" s="7">
        <v>25314880</v>
      </c>
      <c r="C8615" s="8" t="s">
        <v>2914</v>
      </c>
      <c r="D8615" s="6">
        <v>5495</v>
      </c>
      <c r="E8615" s="6">
        <v>4226.92</v>
      </c>
      <c r="F8615" s="6">
        <v>211.35</v>
      </c>
      <c r="G8615" s="6"/>
      <c r="H8615" s="5">
        <f>D8615-F8615</f>
        <v>5283.65</v>
      </c>
      <c r="I8615" s="4">
        <f>+I8614+G8615-H8615</f>
        <v>6578829.3844999885</v>
      </c>
      <c r="J8615" s="8" t="s">
        <v>229</v>
      </c>
      <c r="K8615" s="2"/>
      <c r="L8615" s="2"/>
      <c r="M8615" s="10" t="s">
        <v>2129</v>
      </c>
      <c r="N8615" s="10"/>
      <c r="O8615" s="10"/>
    </row>
    <row r="8616" spans="1:15" x14ac:dyDescent="0.2">
      <c r="A8616" s="9">
        <v>45135</v>
      </c>
      <c r="B8616" s="7">
        <v>25315178</v>
      </c>
      <c r="C8616" s="8" t="s">
        <v>3099</v>
      </c>
      <c r="D8616" s="6">
        <v>379000</v>
      </c>
      <c r="E8616" s="6">
        <v>379000</v>
      </c>
      <c r="F8616" s="6">
        <v>18950</v>
      </c>
      <c r="G8616" s="6"/>
      <c r="H8616" s="5">
        <f>D8616-F8616</f>
        <v>360050</v>
      </c>
      <c r="I8616" s="4">
        <f>+I8615+G8616-H8616</f>
        <v>6218779.3844999885</v>
      </c>
      <c r="J8616" s="8" t="s">
        <v>48</v>
      </c>
      <c r="K8616" s="2"/>
      <c r="L8616" s="2"/>
      <c r="M8616" s="10" t="s">
        <v>3180</v>
      </c>
      <c r="N8616" s="10"/>
      <c r="O8616" s="10"/>
    </row>
    <row r="8617" spans="1:15" x14ac:dyDescent="0.2">
      <c r="A8617" s="9">
        <v>45135</v>
      </c>
      <c r="B8617" s="7">
        <v>25316492</v>
      </c>
      <c r="C8617" s="8" t="s">
        <v>60</v>
      </c>
      <c r="D8617" s="6">
        <v>129500</v>
      </c>
      <c r="E8617" s="6">
        <v>109745.76</v>
      </c>
      <c r="F8617" s="6">
        <v>5487.29</v>
      </c>
      <c r="G8617" s="6"/>
      <c r="H8617" s="5">
        <v>124012.71</v>
      </c>
      <c r="I8617" s="4">
        <f>+I8616+G8617-H8617</f>
        <v>6094766.6744999886</v>
      </c>
      <c r="J8617" s="8" t="s">
        <v>1129</v>
      </c>
      <c r="K8617" s="2"/>
      <c r="L8617" s="2"/>
      <c r="M8617" s="10" t="s">
        <v>3179</v>
      </c>
      <c r="N8617" s="10"/>
      <c r="O8617" s="10"/>
    </row>
    <row r="8618" spans="1:15" x14ac:dyDescent="0.2">
      <c r="A8618" s="9">
        <v>45135</v>
      </c>
      <c r="B8618" s="7">
        <v>25316727</v>
      </c>
      <c r="C8618" s="8" t="s">
        <v>54</v>
      </c>
      <c r="D8618" s="6">
        <v>9000</v>
      </c>
      <c r="E8618" s="6">
        <v>7627.12</v>
      </c>
      <c r="F8618" s="6">
        <f>E8618*0.05</f>
        <v>381.35599999999999</v>
      </c>
      <c r="G8618" s="6"/>
      <c r="H8618" s="5">
        <f>D8618-F8618</f>
        <v>8618.6440000000002</v>
      </c>
      <c r="I8618" s="4">
        <f>+I8617+G8618-H8618</f>
        <v>6086148.0304999882</v>
      </c>
      <c r="J8618" s="8" t="s">
        <v>1125</v>
      </c>
      <c r="K8618" s="2"/>
      <c r="L8618" s="2"/>
      <c r="M8618" s="10" t="s">
        <v>3178</v>
      </c>
      <c r="N8618" s="10"/>
      <c r="O8618" s="10"/>
    </row>
    <row r="8619" spans="1:15" x14ac:dyDescent="0.2">
      <c r="A8619" s="9">
        <v>45135</v>
      </c>
      <c r="B8619" s="7">
        <v>25316944</v>
      </c>
      <c r="C8619" s="8" t="s">
        <v>1421</v>
      </c>
      <c r="D8619" s="6">
        <v>170000</v>
      </c>
      <c r="E8619" s="6">
        <v>144067.79999999999</v>
      </c>
      <c r="F8619" s="6">
        <v>7203.39</v>
      </c>
      <c r="G8619" s="6"/>
      <c r="H8619" s="5">
        <f>D8619-F8619</f>
        <v>162796.60999999999</v>
      </c>
      <c r="I8619" s="4">
        <f>+I8618+G8619-H8619</f>
        <v>5923351.4204999879</v>
      </c>
      <c r="J8619" s="8" t="s">
        <v>3177</v>
      </c>
      <c r="K8619" s="2"/>
      <c r="L8619" s="2"/>
      <c r="M8619" s="10" t="s">
        <v>3176</v>
      </c>
      <c r="N8619" s="10"/>
      <c r="O8619" s="10"/>
    </row>
    <row r="8620" spans="1:15" x14ac:dyDescent="0.2">
      <c r="A8620" s="9">
        <v>45135</v>
      </c>
      <c r="B8620" s="7">
        <v>25317120</v>
      </c>
      <c r="C8620" s="8" t="s">
        <v>43</v>
      </c>
      <c r="D8620" s="6">
        <v>116282.32</v>
      </c>
      <c r="E8620" s="6">
        <v>105963.31</v>
      </c>
      <c r="F8620" s="6">
        <v>5298.17</v>
      </c>
      <c r="G8620" s="6"/>
      <c r="H8620" s="5">
        <f>D8620-F8620</f>
        <v>110984.15000000001</v>
      </c>
      <c r="I8620" s="4">
        <f>+I8619+G8620-H8620</f>
        <v>5812367.2704999875</v>
      </c>
      <c r="J8620" s="8" t="s">
        <v>666</v>
      </c>
      <c r="K8620" s="2"/>
      <c r="L8620" s="2"/>
      <c r="M8620" s="10" t="s">
        <v>3175</v>
      </c>
      <c r="N8620" s="10"/>
      <c r="O8620" s="10"/>
    </row>
    <row r="8621" spans="1:15" x14ac:dyDescent="0.2">
      <c r="A8621" s="9">
        <v>45135</v>
      </c>
      <c r="B8621" s="7">
        <v>25317290</v>
      </c>
      <c r="C8621" s="8" t="s">
        <v>447</v>
      </c>
      <c r="D8621" s="6">
        <v>25181.37</v>
      </c>
      <c r="E8621" s="6">
        <v>25078.400000000001</v>
      </c>
      <c r="F8621" s="6">
        <v>1253.92</v>
      </c>
      <c r="G8621" s="6"/>
      <c r="H8621" s="5">
        <f>D8621-F8621</f>
        <v>23927.449999999997</v>
      </c>
      <c r="I8621" s="4">
        <f>+I8620+G8621-H8621</f>
        <v>5788439.8204999873</v>
      </c>
      <c r="J8621" s="8" t="s">
        <v>22</v>
      </c>
      <c r="K8621" s="2"/>
      <c r="L8621" s="2"/>
      <c r="M8621" s="10" t="s">
        <v>3174</v>
      </c>
      <c r="N8621" s="10"/>
      <c r="O8621" s="10"/>
    </row>
    <row r="8622" spans="1:15" x14ac:dyDescent="0.2">
      <c r="A8622" s="9">
        <v>45135</v>
      </c>
      <c r="B8622" s="7">
        <v>25317440</v>
      </c>
      <c r="C8622" s="8" t="s">
        <v>337</v>
      </c>
      <c r="D8622" s="6">
        <v>58880</v>
      </c>
      <c r="E8622" s="6">
        <v>58680</v>
      </c>
      <c r="F8622" s="6">
        <f>E8622*0.05</f>
        <v>2934</v>
      </c>
      <c r="G8622" s="6"/>
      <c r="H8622" s="5">
        <f>D8622-F8622</f>
        <v>55946</v>
      </c>
      <c r="I8622" s="4">
        <f>+I8621+G8622-H8622</f>
        <v>5732493.8204999873</v>
      </c>
      <c r="J8622" s="8" t="s">
        <v>788</v>
      </c>
      <c r="K8622" s="2"/>
      <c r="L8622" s="2"/>
      <c r="M8622" s="10" t="s">
        <v>3173</v>
      </c>
      <c r="N8622" s="10"/>
      <c r="O8622" s="10"/>
    </row>
    <row r="8623" spans="1:15" x14ac:dyDescent="0.2">
      <c r="A8623" s="9">
        <v>45135</v>
      </c>
      <c r="B8623" s="7">
        <v>25317591</v>
      </c>
      <c r="C8623" s="8" t="s">
        <v>442</v>
      </c>
      <c r="D8623" s="6">
        <v>84865.600000000006</v>
      </c>
      <c r="E8623" s="6">
        <v>71920</v>
      </c>
      <c r="F8623" s="6">
        <f>E8623*0.05</f>
        <v>3596</v>
      </c>
      <c r="G8623" s="6"/>
      <c r="H8623" s="5">
        <f>D8623-F8623</f>
        <v>81269.600000000006</v>
      </c>
      <c r="I8623" s="4">
        <f>+I8622+G8623-H8623</f>
        <v>5651224.2204999877</v>
      </c>
      <c r="J8623" s="8" t="s">
        <v>784</v>
      </c>
      <c r="K8623" s="2"/>
      <c r="L8623" s="2"/>
      <c r="M8623" s="10" t="s">
        <v>3172</v>
      </c>
      <c r="N8623" s="10"/>
      <c r="O8623" s="10"/>
    </row>
    <row r="8624" spans="1:15" x14ac:dyDescent="0.2">
      <c r="A8624" s="9">
        <v>45135</v>
      </c>
      <c r="B8624" s="7">
        <v>25317766</v>
      </c>
      <c r="C8624" s="8" t="s">
        <v>1450</v>
      </c>
      <c r="D8624" s="6">
        <v>34475.61</v>
      </c>
      <c r="E8624" s="6">
        <v>29676.53</v>
      </c>
      <c r="F8624" s="6">
        <v>1483.83</v>
      </c>
      <c r="G8624" s="6"/>
      <c r="H8624" s="5">
        <f>D8624-F8624</f>
        <v>32991.78</v>
      </c>
      <c r="I8624" s="4">
        <f>+I8623+G8624-H8624</f>
        <v>5618232.4404999875</v>
      </c>
      <c r="J8624" s="8" t="s">
        <v>3171</v>
      </c>
      <c r="K8624" s="2"/>
      <c r="L8624" s="2"/>
      <c r="M8624" s="10" t="s">
        <v>3170</v>
      </c>
      <c r="N8624" s="10"/>
      <c r="O8624" s="10"/>
    </row>
    <row r="8625" spans="1:15" x14ac:dyDescent="0.2">
      <c r="A8625" s="9">
        <v>45136</v>
      </c>
      <c r="B8625" s="7">
        <v>25339998</v>
      </c>
      <c r="C8625" s="8" t="s">
        <v>2540</v>
      </c>
      <c r="D8625" s="6">
        <v>205000</v>
      </c>
      <c r="E8625" s="6">
        <v>173728.81</v>
      </c>
      <c r="F8625" s="6">
        <v>8686.44</v>
      </c>
      <c r="G8625" s="6"/>
      <c r="H8625" s="5">
        <f>D8625-F8625</f>
        <v>196313.56</v>
      </c>
      <c r="I8625" s="4">
        <f>+I8624+G8625-H8625</f>
        <v>5421918.8804999879</v>
      </c>
      <c r="J8625" s="8" t="s">
        <v>3169</v>
      </c>
      <c r="K8625" s="2"/>
      <c r="L8625" s="2"/>
      <c r="M8625" s="10"/>
      <c r="N8625" s="10"/>
      <c r="O8625" s="10"/>
    </row>
    <row r="8626" spans="1:15" x14ac:dyDescent="0.2">
      <c r="A8626" s="9">
        <v>45138</v>
      </c>
      <c r="B8626" s="7">
        <v>25366827</v>
      </c>
      <c r="C8626" s="8" t="s">
        <v>126</v>
      </c>
      <c r="D8626" s="6">
        <v>10790</v>
      </c>
      <c r="E8626" s="6">
        <v>10790</v>
      </c>
      <c r="F8626" s="6">
        <v>539.5</v>
      </c>
      <c r="G8626" s="6"/>
      <c r="H8626" s="5">
        <f>D8626-F8626</f>
        <v>10250.5</v>
      </c>
      <c r="I8626" s="4">
        <f>+I8625+G8626-H8626</f>
        <v>5411668.3804999879</v>
      </c>
      <c r="J8626" s="8" t="s">
        <v>125</v>
      </c>
      <c r="K8626" s="2"/>
      <c r="L8626" s="2"/>
      <c r="M8626" s="10"/>
      <c r="N8626" s="10"/>
      <c r="O8626" s="10"/>
    </row>
    <row r="8627" spans="1:15" x14ac:dyDescent="0.2">
      <c r="A8627" s="9">
        <v>45138</v>
      </c>
      <c r="B8627" s="7">
        <v>25366306</v>
      </c>
      <c r="C8627" s="8" t="s">
        <v>3013</v>
      </c>
      <c r="D8627" s="6">
        <v>59544</v>
      </c>
      <c r="E8627" s="6">
        <v>59544</v>
      </c>
      <c r="F8627" s="6">
        <v>2977.2</v>
      </c>
      <c r="G8627" s="6"/>
      <c r="H8627" s="5">
        <f>D8627-F8627</f>
        <v>56566.8</v>
      </c>
      <c r="I8627" s="4">
        <f>+I8626+G8627-H8627</f>
        <v>5355101.580499988</v>
      </c>
      <c r="J8627" s="8" t="s">
        <v>22</v>
      </c>
      <c r="K8627" s="2"/>
      <c r="L8627" s="2"/>
      <c r="M8627" s="10" t="s">
        <v>3168</v>
      </c>
      <c r="N8627" s="10"/>
      <c r="O8627" s="10"/>
    </row>
    <row r="8628" spans="1:15" x14ac:dyDescent="0.2">
      <c r="A8628" s="9">
        <v>45138</v>
      </c>
      <c r="B8628" s="7">
        <v>25367078</v>
      </c>
      <c r="C8628" s="8" t="s">
        <v>1968</v>
      </c>
      <c r="D8628" s="6">
        <v>3411.12</v>
      </c>
      <c r="E8628" s="6">
        <v>2890.78</v>
      </c>
      <c r="F8628" s="6">
        <v>144.54</v>
      </c>
      <c r="G8628" s="6"/>
      <c r="H8628" s="5">
        <f>D8628-F8628</f>
        <v>3266.58</v>
      </c>
      <c r="I8628" s="4">
        <f>+I8627+G8628-H8628</f>
        <v>5351835.000499988</v>
      </c>
      <c r="J8628" s="8" t="s">
        <v>3167</v>
      </c>
      <c r="K8628" s="2"/>
      <c r="L8628" s="2"/>
      <c r="M8628" s="10" t="s">
        <v>3166</v>
      </c>
      <c r="N8628" s="10"/>
      <c r="O8628" s="10"/>
    </row>
    <row r="8629" spans="1:15" x14ac:dyDescent="0.2">
      <c r="A8629" s="9">
        <v>45138</v>
      </c>
      <c r="B8629" s="7">
        <v>25367278</v>
      </c>
      <c r="C8629" s="8" t="s">
        <v>3165</v>
      </c>
      <c r="D8629" s="6">
        <v>18920</v>
      </c>
      <c r="E8629" s="6">
        <v>18920</v>
      </c>
      <c r="F8629" s="6">
        <f>E8629*0.05</f>
        <v>946</v>
      </c>
      <c r="G8629" s="6"/>
      <c r="H8629" s="5">
        <f>D8629-F8629</f>
        <v>17974</v>
      </c>
      <c r="I8629" s="4">
        <f>+I8628+G8629-H8629</f>
        <v>5333861.000499988</v>
      </c>
      <c r="J8629" s="8" t="s">
        <v>48</v>
      </c>
      <c r="K8629" s="2"/>
      <c r="L8629" s="2"/>
      <c r="M8629" s="10" t="s">
        <v>2129</v>
      </c>
      <c r="N8629" s="10"/>
      <c r="O8629" s="10"/>
    </row>
    <row r="8630" spans="1:15" x14ac:dyDescent="0.2">
      <c r="A8630" s="9">
        <v>45138</v>
      </c>
      <c r="B8630" s="7">
        <v>25378899</v>
      </c>
      <c r="C8630" s="8" t="s">
        <v>3164</v>
      </c>
      <c r="D8630" s="6">
        <v>17000</v>
      </c>
      <c r="E8630" s="6"/>
      <c r="F8630" s="6">
        <f>E8630*0.05</f>
        <v>0</v>
      </c>
      <c r="G8630" s="6"/>
      <c r="H8630" s="5">
        <f>D8630-F8630</f>
        <v>17000</v>
      </c>
      <c r="I8630" s="4">
        <f>+I8629+G8630-H8630</f>
        <v>5316861.000499988</v>
      </c>
      <c r="J8630" s="8" t="s">
        <v>2461</v>
      </c>
      <c r="K8630" s="2"/>
      <c r="L8630" s="2"/>
      <c r="M8630" s="10"/>
      <c r="N8630" s="10"/>
      <c r="O8630" s="10"/>
    </row>
    <row r="8631" spans="1:15" ht="13.5" customHeight="1" x14ac:dyDescent="0.2">
      <c r="A8631" s="9">
        <v>45138</v>
      </c>
      <c r="B8631" s="7">
        <v>25378941</v>
      </c>
      <c r="C8631" s="8" t="s">
        <v>3073</v>
      </c>
      <c r="D8631" s="6">
        <v>17000</v>
      </c>
      <c r="E8631" s="6"/>
      <c r="F8631" s="6">
        <f>E8631*0.05</f>
        <v>0</v>
      </c>
      <c r="G8631" s="6"/>
      <c r="H8631" s="5">
        <f>D8631-F8631</f>
        <v>17000</v>
      </c>
      <c r="I8631" s="4">
        <f>+I8630+G8631-H8631</f>
        <v>5299861.000499988</v>
      </c>
      <c r="J8631" s="8" t="s">
        <v>2461</v>
      </c>
      <c r="K8631" s="2"/>
      <c r="L8631" s="2"/>
      <c r="M8631" s="10"/>
      <c r="N8631" s="10"/>
      <c r="O8631" s="10"/>
    </row>
    <row r="8632" spans="1:15" x14ac:dyDescent="0.2">
      <c r="A8632" s="9">
        <v>45138</v>
      </c>
      <c r="B8632" s="7"/>
      <c r="C8632" s="8" t="s">
        <v>20</v>
      </c>
      <c r="D8632" s="6">
        <v>6978.57</v>
      </c>
      <c r="E8632" s="6"/>
      <c r="F8632" s="6">
        <f>E8632*0.05</f>
        <v>0</v>
      </c>
      <c r="G8632" s="6"/>
      <c r="H8632" s="5">
        <f>D8632-F8632</f>
        <v>6978.57</v>
      </c>
      <c r="I8632" s="4">
        <f>+I8631+G8632-H8632</f>
        <v>5292882.4304999877</v>
      </c>
      <c r="J8632" s="8" t="s">
        <v>19</v>
      </c>
      <c r="K8632" s="2"/>
      <c r="L8632" s="2"/>
      <c r="M8632" s="10"/>
      <c r="N8632" s="10"/>
      <c r="O8632" s="10"/>
    </row>
    <row r="8633" spans="1:15" x14ac:dyDescent="0.2">
      <c r="A8633" s="9"/>
      <c r="B8633" s="7"/>
      <c r="C8633" s="38" t="s">
        <v>3163</v>
      </c>
      <c r="D8633" s="6"/>
      <c r="E8633" s="6"/>
      <c r="F8633" s="6">
        <f>E8633*0.05</f>
        <v>0</v>
      </c>
      <c r="G8633" s="6"/>
      <c r="H8633" s="5">
        <f>D8633-F8633</f>
        <v>0</v>
      </c>
      <c r="I8633" s="13">
        <f>+I8632+G8633-H8633</f>
        <v>5292882.4304999877</v>
      </c>
      <c r="J8633" s="8"/>
      <c r="K8633" s="2"/>
      <c r="L8633" s="2"/>
      <c r="M8633" s="10"/>
      <c r="N8633" s="10"/>
      <c r="O8633" s="10"/>
    </row>
    <row r="8634" spans="1:15" x14ac:dyDescent="0.2">
      <c r="A8634" s="9">
        <v>45139</v>
      </c>
      <c r="B8634" s="7">
        <v>3580030215</v>
      </c>
      <c r="C8634" s="8" t="s">
        <v>2772</v>
      </c>
      <c r="D8634" s="6"/>
      <c r="E8634" s="6"/>
      <c r="F8634" s="6">
        <f>E8634*0.05</f>
        <v>0</v>
      </c>
      <c r="G8634" s="6">
        <v>10600</v>
      </c>
      <c r="H8634" s="5">
        <f>D8634-F8634</f>
        <v>0</v>
      </c>
      <c r="I8634" s="4">
        <f>+I8633+G8634-H8634</f>
        <v>5303482.4304999877</v>
      </c>
      <c r="J8634" s="8" t="s">
        <v>3162</v>
      </c>
      <c r="K8634" s="2"/>
      <c r="L8634" s="2"/>
      <c r="M8634" s="10"/>
      <c r="N8634" s="10"/>
      <c r="O8634" s="10"/>
    </row>
    <row r="8635" spans="1:15" x14ac:dyDescent="0.2">
      <c r="A8635" s="9">
        <v>45139</v>
      </c>
      <c r="B8635" s="7">
        <v>3580030219</v>
      </c>
      <c r="C8635" s="8" t="s">
        <v>2772</v>
      </c>
      <c r="D8635" s="6"/>
      <c r="E8635" s="6"/>
      <c r="F8635" s="6">
        <f>E8635*0.05</f>
        <v>0</v>
      </c>
      <c r="G8635" s="6">
        <v>9300</v>
      </c>
      <c r="H8635" s="5">
        <f>D8635-F8635</f>
        <v>0</v>
      </c>
      <c r="I8635" s="4">
        <f>+I8634+G8635-H8635</f>
        <v>5312782.4304999877</v>
      </c>
      <c r="J8635" s="8" t="s">
        <v>3161</v>
      </c>
      <c r="K8635" s="2"/>
      <c r="L8635" s="2"/>
      <c r="M8635" s="10"/>
      <c r="N8635" s="10"/>
      <c r="O8635" s="10"/>
    </row>
    <row r="8636" spans="1:15" x14ac:dyDescent="0.2">
      <c r="A8636" s="9">
        <v>45139</v>
      </c>
      <c r="B8636" s="7">
        <v>3580030222</v>
      </c>
      <c r="C8636" s="8" t="s">
        <v>2772</v>
      </c>
      <c r="D8636" s="6"/>
      <c r="E8636" s="6"/>
      <c r="F8636" s="6">
        <f>E8636*0.05</f>
        <v>0</v>
      </c>
      <c r="G8636" s="6">
        <v>6600</v>
      </c>
      <c r="H8636" s="5">
        <f>D8636-F8636</f>
        <v>0</v>
      </c>
      <c r="I8636" s="4">
        <f>+I8635+G8636-H8636</f>
        <v>5319382.4304999877</v>
      </c>
      <c r="J8636" s="8" t="s">
        <v>3160</v>
      </c>
      <c r="K8636" s="2"/>
      <c r="L8636" s="2"/>
      <c r="M8636" s="10"/>
      <c r="N8636" s="10"/>
      <c r="O8636" s="10"/>
    </row>
    <row r="8637" spans="1:15" x14ac:dyDescent="0.2">
      <c r="A8637" s="9">
        <v>45139</v>
      </c>
      <c r="B8637" s="7">
        <v>3880030225</v>
      </c>
      <c r="C8637" s="8" t="s">
        <v>2772</v>
      </c>
      <c r="D8637" s="6"/>
      <c r="E8637" s="6"/>
      <c r="F8637" s="6">
        <f>E8637*0.05</f>
        <v>0</v>
      </c>
      <c r="G8637" s="6">
        <v>6300</v>
      </c>
      <c r="H8637" s="5">
        <f>D8637-F8637</f>
        <v>0</v>
      </c>
      <c r="I8637" s="4">
        <f>+I8636+G8637-H8637</f>
        <v>5325682.4304999877</v>
      </c>
      <c r="J8637" s="8" t="s">
        <v>3159</v>
      </c>
      <c r="K8637" s="2"/>
      <c r="L8637" s="2"/>
      <c r="M8637" s="10"/>
      <c r="N8637" s="10"/>
      <c r="O8637" s="10"/>
    </row>
    <row r="8638" spans="1:15" x14ac:dyDescent="0.2">
      <c r="A8638" s="9">
        <v>45139</v>
      </c>
      <c r="B8638" s="7">
        <v>3580030228</v>
      </c>
      <c r="C8638" s="8" t="s">
        <v>2772</v>
      </c>
      <c r="D8638" s="6"/>
      <c r="E8638" s="6"/>
      <c r="F8638" s="6">
        <f>E8638*0.05</f>
        <v>0</v>
      </c>
      <c r="G8638" s="6">
        <v>16000</v>
      </c>
      <c r="H8638" s="5">
        <f>D8638-F8638</f>
        <v>0</v>
      </c>
      <c r="I8638" s="4">
        <f>+I8637+G8638-H8638</f>
        <v>5341682.4304999877</v>
      </c>
      <c r="J8638" s="8" t="s">
        <v>3158</v>
      </c>
      <c r="K8638" s="2"/>
      <c r="L8638" s="2"/>
      <c r="M8638" s="10"/>
      <c r="N8638" s="10"/>
      <c r="O8638" s="10"/>
    </row>
    <row r="8639" spans="1:15" x14ac:dyDescent="0.2">
      <c r="A8639" s="9">
        <v>45139</v>
      </c>
      <c r="B8639" s="7">
        <v>3580030231</v>
      </c>
      <c r="C8639" s="8" t="s">
        <v>2772</v>
      </c>
      <c r="D8639" s="6"/>
      <c r="E8639" s="6"/>
      <c r="F8639" s="6">
        <f>E8639*0.05</f>
        <v>0</v>
      </c>
      <c r="G8639" s="6">
        <v>8750</v>
      </c>
      <c r="H8639" s="5">
        <f>D8639-F8639</f>
        <v>0</v>
      </c>
      <c r="I8639" s="4">
        <f>+I8638+G8639-H8639</f>
        <v>5350432.4304999877</v>
      </c>
      <c r="J8639" s="8" t="s">
        <v>3157</v>
      </c>
      <c r="K8639" s="2"/>
      <c r="L8639" s="2"/>
      <c r="M8639" s="10"/>
      <c r="N8639" s="10"/>
      <c r="O8639" s="10"/>
    </row>
    <row r="8640" spans="1:15" x14ac:dyDescent="0.2">
      <c r="A8640" s="9">
        <v>45139</v>
      </c>
      <c r="B8640" s="7">
        <v>3580030234</v>
      </c>
      <c r="C8640" s="8" t="s">
        <v>2772</v>
      </c>
      <c r="D8640" s="6"/>
      <c r="E8640" s="6"/>
      <c r="F8640" s="6">
        <f>E8640*0.05</f>
        <v>0</v>
      </c>
      <c r="G8640" s="6">
        <v>7500</v>
      </c>
      <c r="H8640" s="5">
        <f>D8640-F8640</f>
        <v>0</v>
      </c>
      <c r="I8640" s="4">
        <f>+I8639+G8640-H8640</f>
        <v>5357932.4304999877</v>
      </c>
      <c r="J8640" s="8" t="s">
        <v>3156</v>
      </c>
      <c r="K8640" s="2"/>
      <c r="L8640" s="2"/>
      <c r="M8640" s="10"/>
      <c r="N8640" s="10"/>
      <c r="O8640" s="10"/>
    </row>
    <row r="8641" spans="1:15" x14ac:dyDescent="0.2">
      <c r="A8641" s="9">
        <v>45139</v>
      </c>
      <c r="B8641" s="7">
        <v>25405881</v>
      </c>
      <c r="C8641" s="8" t="s">
        <v>2412</v>
      </c>
      <c r="D8641" s="6">
        <v>150332</v>
      </c>
      <c r="E8641" s="6">
        <v>127400</v>
      </c>
      <c r="F8641" s="6">
        <f>E8641*0.05</f>
        <v>6370</v>
      </c>
      <c r="G8641" s="6"/>
      <c r="H8641" s="5">
        <f>D8641-F8641</f>
        <v>143962</v>
      </c>
      <c r="I8641" s="4">
        <f>+I8640+G8641-H8641</f>
        <v>5213970.4304999877</v>
      </c>
      <c r="J8641" s="8" t="s">
        <v>3155</v>
      </c>
      <c r="K8641" s="2"/>
      <c r="L8641" s="2"/>
      <c r="M8641" s="10" t="s">
        <v>3154</v>
      </c>
      <c r="N8641" s="10"/>
      <c r="O8641" s="10"/>
    </row>
    <row r="8642" spans="1:15" x14ac:dyDescent="0.2">
      <c r="A8642" s="9">
        <v>45139</v>
      </c>
      <c r="B8642" s="7">
        <v>10294</v>
      </c>
      <c r="C8642" s="8" t="s">
        <v>729</v>
      </c>
      <c r="D8642" s="6"/>
      <c r="E8642" s="6"/>
      <c r="F8642" s="6"/>
      <c r="G8642" s="6"/>
      <c r="H8642" s="5">
        <v>0</v>
      </c>
      <c r="I8642" s="4">
        <f>+I8641+G8642-H8642</f>
        <v>5213970.4304999877</v>
      </c>
      <c r="J8642" s="8" t="s">
        <v>3050</v>
      </c>
      <c r="K8642" s="2"/>
      <c r="L8642" s="2"/>
      <c r="M8642" s="19"/>
      <c r="N8642" s="19"/>
      <c r="O8642" s="19"/>
    </row>
    <row r="8643" spans="1:15" x14ac:dyDescent="0.2">
      <c r="A8643" s="9">
        <v>45139</v>
      </c>
      <c r="B8643" s="7">
        <v>10295</v>
      </c>
      <c r="C8643" s="8" t="s">
        <v>3153</v>
      </c>
      <c r="D8643" s="6">
        <v>17000</v>
      </c>
      <c r="E8643" s="6"/>
      <c r="F8643" s="6"/>
      <c r="G8643" s="6"/>
      <c r="H8643" s="5">
        <f>D8643-F8643</f>
        <v>17000</v>
      </c>
      <c r="I8643" s="4">
        <f>+I8642+G8643-H8643</f>
        <v>5196970.4304999877</v>
      </c>
      <c r="J8643" s="8" t="s">
        <v>2461</v>
      </c>
      <c r="K8643" s="2"/>
      <c r="L8643" s="2"/>
      <c r="M8643" s="19"/>
      <c r="N8643" s="19"/>
      <c r="O8643" s="19"/>
    </row>
    <row r="8644" spans="1:15" x14ac:dyDescent="0.2">
      <c r="A8644" s="9">
        <v>45140</v>
      </c>
      <c r="B8644" s="7">
        <v>3580040197</v>
      </c>
      <c r="C8644" s="8" t="s">
        <v>2772</v>
      </c>
      <c r="D8644" s="6"/>
      <c r="E8644" s="6"/>
      <c r="F8644" s="6">
        <f>E8644*0.05</f>
        <v>0</v>
      </c>
      <c r="G8644" s="6">
        <v>13000</v>
      </c>
      <c r="H8644" s="5">
        <f>D8644-F8644</f>
        <v>0</v>
      </c>
      <c r="I8644" s="4">
        <f>+I8643+G8644-H8644</f>
        <v>5209970.4304999877</v>
      </c>
      <c r="J8644" s="8" t="s">
        <v>3152</v>
      </c>
      <c r="K8644" s="2"/>
      <c r="L8644" s="2"/>
      <c r="M8644" s="10"/>
      <c r="N8644" s="10"/>
      <c r="O8644" s="10"/>
    </row>
    <row r="8645" spans="1:15" x14ac:dyDescent="0.2">
      <c r="A8645" s="9">
        <v>45141</v>
      </c>
      <c r="B8645" s="7">
        <v>3580020329</v>
      </c>
      <c r="C8645" s="8" t="s">
        <v>2772</v>
      </c>
      <c r="D8645" s="6"/>
      <c r="E8645" s="6"/>
      <c r="F8645" s="6">
        <f>E8645*0.05</f>
        <v>0</v>
      </c>
      <c r="G8645" s="6">
        <v>2000</v>
      </c>
      <c r="H8645" s="5">
        <f>D8645-F8645</f>
        <v>0</v>
      </c>
      <c r="I8645" s="4">
        <f>+I8644+G8645-H8645</f>
        <v>5211970.4304999877</v>
      </c>
      <c r="J8645" s="8" t="s">
        <v>3151</v>
      </c>
      <c r="K8645" s="2"/>
      <c r="L8645" s="2"/>
      <c r="M8645" s="10"/>
      <c r="N8645" s="10"/>
      <c r="O8645" s="10"/>
    </row>
    <row r="8646" spans="1:15" x14ac:dyDescent="0.2">
      <c r="A8646" s="9">
        <v>45142</v>
      </c>
      <c r="B8646" s="7">
        <v>3580100248</v>
      </c>
      <c r="C8646" s="8" t="s">
        <v>2772</v>
      </c>
      <c r="D8646" s="6"/>
      <c r="E8646" s="6"/>
      <c r="F8646" s="6">
        <f>E8646*0.05</f>
        <v>0</v>
      </c>
      <c r="G8646" s="6">
        <v>3400</v>
      </c>
      <c r="H8646" s="5">
        <f>D8646-F8646</f>
        <v>0</v>
      </c>
      <c r="I8646" s="4">
        <f>+I8645+G8646-H8646</f>
        <v>5215370.4304999877</v>
      </c>
      <c r="J8646" s="8" t="s">
        <v>3150</v>
      </c>
      <c r="K8646" s="2"/>
      <c r="L8646" s="2"/>
      <c r="M8646" s="10"/>
      <c r="N8646" s="10"/>
      <c r="O8646" s="10"/>
    </row>
    <row r="8647" spans="1:15" x14ac:dyDescent="0.2">
      <c r="A8647" s="9">
        <v>45142</v>
      </c>
      <c r="B8647" s="7">
        <v>25485290</v>
      </c>
      <c r="C8647" s="8" t="s">
        <v>650</v>
      </c>
      <c r="D8647" s="6">
        <v>10974</v>
      </c>
      <c r="E8647" s="6">
        <v>9300</v>
      </c>
      <c r="F8647" s="6">
        <f>E8647*0.05</f>
        <v>465</v>
      </c>
      <c r="G8647" s="6"/>
      <c r="H8647" s="5">
        <f>D8647-F8647</f>
        <v>10509</v>
      </c>
      <c r="I8647" s="4">
        <f>+I8646+G8647-H8647</f>
        <v>5204861.4304999877</v>
      </c>
      <c r="J8647" s="8" t="s">
        <v>3149</v>
      </c>
      <c r="K8647" s="2"/>
      <c r="L8647" s="2"/>
      <c r="M8647" s="10" t="s">
        <v>3148</v>
      </c>
      <c r="N8647" s="10"/>
      <c r="O8647" s="10"/>
    </row>
    <row r="8648" spans="1:15" x14ac:dyDescent="0.2">
      <c r="A8648" s="9">
        <v>45142</v>
      </c>
      <c r="B8648" s="7">
        <v>25485735</v>
      </c>
      <c r="C8648" s="8" t="s">
        <v>518</v>
      </c>
      <c r="D8648" s="6">
        <v>170224.47</v>
      </c>
      <c r="E8648" s="6"/>
      <c r="F8648" s="6"/>
      <c r="G8648" s="6"/>
      <c r="H8648" s="5">
        <f>D8648-F8648</f>
        <v>170224.47</v>
      </c>
      <c r="I8648" s="4">
        <f>+I8647+G8648-H8648</f>
        <v>5034636.9604999879</v>
      </c>
      <c r="J8648" s="8" t="s">
        <v>3147</v>
      </c>
      <c r="K8648" s="2"/>
      <c r="L8648" s="2"/>
      <c r="M8648" s="19"/>
      <c r="N8648" s="19"/>
      <c r="O8648" s="19"/>
    </row>
    <row r="8649" spans="1:15" x14ac:dyDescent="0.2">
      <c r="A8649" s="9">
        <v>45142</v>
      </c>
      <c r="B8649" s="7">
        <v>25490066</v>
      </c>
      <c r="C8649" s="8" t="s">
        <v>3146</v>
      </c>
      <c r="D8649" s="6">
        <v>20000</v>
      </c>
      <c r="E8649" s="6"/>
      <c r="F8649" s="6">
        <f>E8649*0.05</f>
        <v>0</v>
      </c>
      <c r="G8649" s="6"/>
      <c r="H8649" s="5">
        <f>D8649-F8649</f>
        <v>20000</v>
      </c>
      <c r="I8649" s="4">
        <f>+I8648+G8649-H8649</f>
        <v>5014636.9604999879</v>
      </c>
      <c r="J8649" s="8" t="s">
        <v>3145</v>
      </c>
      <c r="K8649" s="2"/>
      <c r="L8649" s="2"/>
      <c r="M8649" s="10"/>
      <c r="N8649" s="10"/>
      <c r="O8649" s="10"/>
    </row>
    <row r="8650" spans="1:15" x14ac:dyDescent="0.2">
      <c r="A8650" s="9">
        <v>45145</v>
      </c>
      <c r="B8650" s="7">
        <v>3580100522</v>
      </c>
      <c r="C8650" s="8" t="s">
        <v>2772</v>
      </c>
      <c r="D8650" s="6"/>
      <c r="E8650" s="6"/>
      <c r="F8650" s="6">
        <f>E8650*0.05</f>
        <v>0</v>
      </c>
      <c r="G8650" s="6">
        <v>8300</v>
      </c>
      <c r="H8650" s="5">
        <f>D8650-F8650</f>
        <v>0</v>
      </c>
      <c r="I8650" s="4">
        <f>+I8649+G8650-H8650</f>
        <v>5022936.9604999879</v>
      </c>
      <c r="J8650" s="8" t="s">
        <v>3144</v>
      </c>
      <c r="K8650" s="2"/>
      <c r="L8650" s="2"/>
      <c r="M8650" s="10"/>
      <c r="N8650" s="10"/>
      <c r="O8650" s="10"/>
    </row>
    <row r="8651" spans="1:15" x14ac:dyDescent="0.2">
      <c r="A8651" s="9">
        <v>45146</v>
      </c>
      <c r="B8651" s="7">
        <v>2000120120</v>
      </c>
      <c r="C8651" s="8" t="s">
        <v>2772</v>
      </c>
      <c r="D8651" s="6"/>
      <c r="E8651" s="6"/>
      <c r="F8651" s="6">
        <f>E8651*0.05</f>
        <v>0</v>
      </c>
      <c r="G8651" s="6">
        <v>10000</v>
      </c>
      <c r="H8651" s="5">
        <f>D8651-F8651</f>
        <v>0</v>
      </c>
      <c r="I8651" s="4">
        <f>+I8650+G8651-H8651</f>
        <v>5032936.9604999879</v>
      </c>
      <c r="J8651" s="8" t="s">
        <v>3143</v>
      </c>
      <c r="K8651" s="2"/>
      <c r="L8651" s="2"/>
      <c r="M8651" s="10"/>
      <c r="N8651" s="10"/>
      <c r="O8651" s="10"/>
    </row>
    <row r="8652" spans="1:15" x14ac:dyDescent="0.2">
      <c r="A8652" s="9">
        <v>45146</v>
      </c>
      <c r="B8652" s="7">
        <v>25557372</v>
      </c>
      <c r="C8652" s="8" t="s">
        <v>2787</v>
      </c>
      <c r="D8652" s="6">
        <v>23100</v>
      </c>
      <c r="E8652" s="6"/>
      <c r="F8652" s="6">
        <f>E8652*0.05</f>
        <v>0</v>
      </c>
      <c r="G8652" s="6"/>
      <c r="H8652" s="5">
        <f>D8652-F8652</f>
        <v>23100</v>
      </c>
      <c r="I8652" s="4">
        <f>+I8651+G8652-H8652</f>
        <v>5009836.9604999879</v>
      </c>
      <c r="J8652" s="8" t="s">
        <v>3141</v>
      </c>
      <c r="K8652" s="2"/>
      <c r="L8652" s="2"/>
      <c r="M8652" s="10"/>
      <c r="N8652" s="10"/>
      <c r="O8652" s="10"/>
    </row>
    <row r="8653" spans="1:15" x14ac:dyDescent="0.2">
      <c r="A8653" s="9">
        <v>45146</v>
      </c>
      <c r="B8653" s="7">
        <v>25561850</v>
      </c>
      <c r="C8653" s="8" t="s">
        <v>3142</v>
      </c>
      <c r="D8653" s="6">
        <v>18400</v>
      </c>
      <c r="E8653" s="6"/>
      <c r="F8653" s="6">
        <f>E8653*0.05</f>
        <v>0</v>
      </c>
      <c r="G8653" s="6"/>
      <c r="H8653" s="5">
        <f>D8653-F8653</f>
        <v>18400</v>
      </c>
      <c r="I8653" s="4">
        <f>+I8652+G8653-H8653</f>
        <v>4991436.9604999879</v>
      </c>
      <c r="J8653" s="8" t="s">
        <v>3141</v>
      </c>
      <c r="K8653" s="2"/>
      <c r="L8653" s="2"/>
      <c r="M8653" s="10"/>
      <c r="N8653" s="10"/>
      <c r="O8653" s="10"/>
    </row>
    <row r="8654" spans="1:15" x14ac:dyDescent="0.2">
      <c r="A8654" s="9">
        <v>45147</v>
      </c>
      <c r="B8654" s="7">
        <v>3580100257</v>
      </c>
      <c r="C8654" s="8" t="s">
        <v>2772</v>
      </c>
      <c r="D8654" s="6"/>
      <c r="E8654" s="6"/>
      <c r="F8654" s="6">
        <f>E8654*0.05</f>
        <v>0</v>
      </c>
      <c r="G8654" s="6">
        <v>2000</v>
      </c>
      <c r="H8654" s="5">
        <f>D8654-F8654</f>
        <v>0</v>
      </c>
      <c r="I8654" s="4">
        <f>+I8653+G8654-H8654</f>
        <v>4993436.9604999879</v>
      </c>
      <c r="J8654" s="8" t="s">
        <v>3140</v>
      </c>
      <c r="K8654" s="2"/>
      <c r="L8654" s="2"/>
      <c r="M8654" s="10"/>
      <c r="N8654" s="10"/>
      <c r="O8654" s="10"/>
    </row>
    <row r="8655" spans="1:15" x14ac:dyDescent="0.2">
      <c r="A8655" s="9">
        <v>45148</v>
      </c>
      <c r="B8655" s="7">
        <v>3580020165</v>
      </c>
      <c r="C8655" s="8" t="s">
        <v>2772</v>
      </c>
      <c r="D8655" s="6"/>
      <c r="E8655" s="6"/>
      <c r="F8655" s="6">
        <f>E8655*0.05</f>
        <v>0</v>
      </c>
      <c r="G8655" s="6">
        <v>24350</v>
      </c>
      <c r="H8655" s="5">
        <f>D8655-F8655</f>
        <v>0</v>
      </c>
      <c r="I8655" s="4">
        <f>+I8654+G8655-H8655</f>
        <v>5017786.9604999879</v>
      </c>
      <c r="J8655" s="8" t="s">
        <v>3139</v>
      </c>
      <c r="K8655" s="2"/>
      <c r="L8655" s="2"/>
      <c r="M8655" s="10"/>
      <c r="N8655" s="10"/>
      <c r="O8655" s="10"/>
    </row>
    <row r="8656" spans="1:15" x14ac:dyDescent="0.2">
      <c r="A8656" s="9">
        <v>45148</v>
      </c>
      <c r="B8656" s="7">
        <v>10296</v>
      </c>
      <c r="C8656" s="8" t="s">
        <v>729</v>
      </c>
      <c r="D8656" s="6">
        <v>0</v>
      </c>
      <c r="E8656" s="6"/>
      <c r="F8656" s="6">
        <f>E8656*0.05</f>
        <v>0</v>
      </c>
      <c r="G8656" s="6"/>
      <c r="H8656" s="5">
        <f>D8656-F8656</f>
        <v>0</v>
      </c>
      <c r="I8656" s="4">
        <f>+I8655+G8656-H8656</f>
        <v>5017786.9604999879</v>
      </c>
      <c r="J8656" s="8" t="s">
        <v>3050</v>
      </c>
      <c r="K8656" s="2"/>
      <c r="L8656" s="2"/>
      <c r="M8656" s="10"/>
      <c r="N8656" s="10"/>
      <c r="O8656" s="10"/>
    </row>
    <row r="8657" spans="1:15" x14ac:dyDescent="0.2">
      <c r="A8657" s="9">
        <v>45148</v>
      </c>
      <c r="B8657" s="7">
        <v>10297</v>
      </c>
      <c r="C8657" s="8" t="s">
        <v>2329</v>
      </c>
      <c r="D8657" s="6">
        <v>6900</v>
      </c>
      <c r="E8657" s="6">
        <v>6900</v>
      </c>
      <c r="F8657" s="6">
        <f>E8657*0.1</f>
        <v>690</v>
      </c>
      <c r="G8657" s="6"/>
      <c r="H8657" s="5">
        <f>D8657-F8657</f>
        <v>6210</v>
      </c>
      <c r="I8657" s="4">
        <f>+I8656+G8657-H8657</f>
        <v>5011576.9604999879</v>
      </c>
      <c r="J8657" s="8" t="s">
        <v>3138</v>
      </c>
      <c r="K8657" s="2"/>
      <c r="L8657" s="2"/>
      <c r="M8657" s="10"/>
      <c r="N8657" s="10"/>
      <c r="O8657" s="10"/>
    </row>
    <row r="8658" spans="1:15" x14ac:dyDescent="0.2">
      <c r="A8658" s="9">
        <v>45148</v>
      </c>
      <c r="B8658" s="7">
        <v>25605559</v>
      </c>
      <c r="C8658" s="8" t="s">
        <v>418</v>
      </c>
      <c r="D8658" s="6">
        <v>6000</v>
      </c>
      <c r="E8658" s="6"/>
      <c r="F8658" s="6">
        <f>E8658*0.05</f>
        <v>0</v>
      </c>
      <c r="G8658" s="6"/>
      <c r="H8658" s="5">
        <f>D8658-F8658</f>
        <v>6000</v>
      </c>
      <c r="I8658" s="4">
        <f>+I8657+G8658-H8658</f>
        <v>5005576.9604999879</v>
      </c>
      <c r="J8658" s="8" t="s">
        <v>3137</v>
      </c>
      <c r="K8658" s="2"/>
      <c r="L8658" s="2"/>
      <c r="M8658" s="10"/>
      <c r="N8658" s="10"/>
      <c r="O8658" s="10"/>
    </row>
    <row r="8659" spans="1:15" x14ac:dyDescent="0.2">
      <c r="A8659" s="9">
        <v>45148</v>
      </c>
      <c r="B8659" s="7">
        <v>25605648</v>
      </c>
      <c r="C8659" s="8" t="s">
        <v>3136</v>
      </c>
      <c r="D8659" s="6">
        <v>7000</v>
      </c>
      <c r="E8659" s="6">
        <v>7000</v>
      </c>
      <c r="F8659" s="6">
        <f>E8659*0.1</f>
        <v>700</v>
      </c>
      <c r="G8659" s="6"/>
      <c r="H8659" s="5">
        <f>D8659-F8659</f>
        <v>6300</v>
      </c>
      <c r="I8659" s="4">
        <f>+I8658+G8659-H8659</f>
        <v>4999276.9604999879</v>
      </c>
      <c r="J8659" s="8" t="s">
        <v>3135</v>
      </c>
      <c r="K8659" s="2"/>
      <c r="L8659" s="2"/>
      <c r="M8659" s="10"/>
      <c r="N8659" s="10"/>
      <c r="O8659" s="10"/>
    </row>
    <row r="8660" spans="1:15" x14ac:dyDescent="0.2">
      <c r="A8660" s="9">
        <v>45149</v>
      </c>
      <c r="B8660" s="7">
        <v>25624899</v>
      </c>
      <c r="C8660" s="8" t="s">
        <v>3134</v>
      </c>
      <c r="D8660" s="6">
        <v>79650</v>
      </c>
      <c r="E8660" s="6">
        <v>67500</v>
      </c>
      <c r="F8660" s="6">
        <f>E8660*0.05</f>
        <v>3375</v>
      </c>
      <c r="G8660" s="6"/>
      <c r="H8660" s="5">
        <f>D8660-F8660</f>
        <v>76275</v>
      </c>
      <c r="I8660" s="4">
        <f>+I8659+G8660-H8660</f>
        <v>4923001.9604999879</v>
      </c>
      <c r="J8660" s="8" t="s">
        <v>3133</v>
      </c>
      <c r="K8660" s="2"/>
      <c r="L8660" s="2"/>
      <c r="M8660" s="10" t="s">
        <v>3132</v>
      </c>
      <c r="N8660" s="10"/>
      <c r="O8660" s="10"/>
    </row>
    <row r="8661" spans="1:15" x14ac:dyDescent="0.2">
      <c r="A8661" s="9">
        <v>45153</v>
      </c>
      <c r="B8661" s="7">
        <v>3580010140</v>
      </c>
      <c r="C8661" s="8" t="s">
        <v>2772</v>
      </c>
      <c r="D8661" s="6"/>
      <c r="E8661" s="6"/>
      <c r="F8661" s="6">
        <f>E8661*0.05</f>
        <v>0</v>
      </c>
      <c r="G8661" s="6">
        <v>1900</v>
      </c>
      <c r="H8661" s="5">
        <f>D8661-F8661</f>
        <v>0</v>
      </c>
      <c r="I8661" s="4">
        <f>+I8660+G8661-H8661</f>
        <v>4924901.9604999879</v>
      </c>
      <c r="J8661" s="8" t="s">
        <v>3131</v>
      </c>
      <c r="K8661" s="2"/>
      <c r="L8661" s="2"/>
      <c r="M8661" s="10"/>
      <c r="N8661" s="10"/>
      <c r="O8661" s="10"/>
    </row>
    <row r="8662" spans="1:15" x14ac:dyDescent="0.2">
      <c r="A8662" s="9">
        <v>45153</v>
      </c>
      <c r="B8662" s="7">
        <v>25702437</v>
      </c>
      <c r="C8662" s="8" t="s">
        <v>2447</v>
      </c>
      <c r="D8662" s="6">
        <v>95970</v>
      </c>
      <c r="E8662" s="6">
        <v>81330.509999999995</v>
      </c>
      <c r="F8662" s="6">
        <f>E8662*0.05</f>
        <v>4066.5254999999997</v>
      </c>
      <c r="G8662" s="6"/>
      <c r="H8662" s="5">
        <f>D8662-F8662</f>
        <v>91903.474499999997</v>
      </c>
      <c r="I8662" s="4">
        <f>+I8661+G8662-H8662</f>
        <v>4832998.4859999884</v>
      </c>
      <c r="J8662" s="8" t="s">
        <v>3130</v>
      </c>
      <c r="K8662" s="2"/>
      <c r="L8662" s="2"/>
      <c r="M8662" s="10" t="s">
        <v>1904</v>
      </c>
      <c r="N8662" s="10"/>
      <c r="O8662" s="10"/>
    </row>
    <row r="8663" spans="1:15" x14ac:dyDescent="0.2">
      <c r="A8663" s="9">
        <v>45153</v>
      </c>
      <c r="B8663" s="7">
        <v>25702632</v>
      </c>
      <c r="C8663" s="8" t="s">
        <v>3129</v>
      </c>
      <c r="D8663" s="6">
        <v>2000</v>
      </c>
      <c r="E8663" s="6"/>
      <c r="F8663" s="6">
        <f>E8663*0.05</f>
        <v>0</v>
      </c>
      <c r="G8663" s="6"/>
      <c r="H8663" s="5">
        <f>D8663-F8663</f>
        <v>2000</v>
      </c>
      <c r="I8663" s="4">
        <f>+I8662+G8663-H8663</f>
        <v>4830998.4859999884</v>
      </c>
      <c r="J8663" s="8" t="s">
        <v>1838</v>
      </c>
      <c r="K8663" s="2"/>
      <c r="L8663" s="2"/>
      <c r="M8663" s="10"/>
      <c r="N8663" s="10"/>
      <c r="O8663" s="10"/>
    </row>
    <row r="8664" spans="1:15" x14ac:dyDescent="0.2">
      <c r="A8664" s="9">
        <v>45155</v>
      </c>
      <c r="B8664" s="7">
        <v>3580100060</v>
      </c>
      <c r="C8664" s="8" t="s">
        <v>2772</v>
      </c>
      <c r="D8664" s="6"/>
      <c r="E8664" s="6"/>
      <c r="F8664" s="6">
        <f>E8664*0.05</f>
        <v>0</v>
      </c>
      <c r="G8664" s="6">
        <v>4400</v>
      </c>
      <c r="H8664" s="5">
        <f>D8664-F8664</f>
        <v>0</v>
      </c>
      <c r="I8664" s="4">
        <f>+I8663+G8664-H8664</f>
        <v>4835398.4859999884</v>
      </c>
      <c r="J8664" s="8" t="s">
        <v>3128</v>
      </c>
      <c r="K8664" s="2"/>
      <c r="L8664" s="2"/>
      <c r="M8664" s="10"/>
      <c r="N8664" s="10"/>
      <c r="O8664" s="10"/>
    </row>
    <row r="8665" spans="1:15" x14ac:dyDescent="0.2">
      <c r="A8665" s="9">
        <v>45156</v>
      </c>
      <c r="B8665" s="7">
        <v>2000120113</v>
      </c>
      <c r="C8665" s="8" t="s">
        <v>2772</v>
      </c>
      <c r="D8665" s="6"/>
      <c r="E8665" s="6"/>
      <c r="F8665" s="6">
        <f>E8665*0.05</f>
        <v>0</v>
      </c>
      <c r="G8665" s="6">
        <v>18200</v>
      </c>
      <c r="H8665" s="5">
        <f>D8665-F8665</f>
        <v>0</v>
      </c>
      <c r="I8665" s="4">
        <f>+I8664+G8665-H8665</f>
        <v>4853598.4859999884</v>
      </c>
      <c r="J8665" s="8" t="s">
        <v>3127</v>
      </c>
      <c r="K8665" s="2"/>
      <c r="L8665" s="2"/>
      <c r="M8665" s="10"/>
      <c r="N8665" s="10"/>
      <c r="O8665" s="10"/>
    </row>
    <row r="8666" spans="1:15" x14ac:dyDescent="0.2">
      <c r="A8666" s="9">
        <v>45159</v>
      </c>
      <c r="B8666" s="7">
        <v>3580100375</v>
      </c>
      <c r="C8666" s="8" t="s">
        <v>2772</v>
      </c>
      <c r="D8666" s="6"/>
      <c r="E8666" s="6"/>
      <c r="F8666" s="6">
        <f>E8666*0.05</f>
        <v>0</v>
      </c>
      <c r="G8666" s="6">
        <v>13700</v>
      </c>
      <c r="H8666" s="5">
        <f>D8666-F8666</f>
        <v>0</v>
      </c>
      <c r="I8666" s="4">
        <f>+I8665+G8666-H8666</f>
        <v>4867298.4859999884</v>
      </c>
      <c r="J8666" s="8" t="s">
        <v>3126</v>
      </c>
      <c r="K8666" s="2"/>
      <c r="L8666" s="2"/>
      <c r="M8666" s="10"/>
      <c r="N8666" s="10"/>
      <c r="O8666" s="10"/>
    </row>
    <row r="8667" spans="1:15" x14ac:dyDescent="0.2">
      <c r="A8667" s="9">
        <v>45160</v>
      </c>
      <c r="B8667" s="7">
        <v>3580010144</v>
      </c>
      <c r="C8667" s="8" t="s">
        <v>2772</v>
      </c>
      <c r="D8667" s="6"/>
      <c r="E8667" s="6"/>
      <c r="F8667" s="6">
        <f>E8667*0.05</f>
        <v>0</v>
      </c>
      <c r="G8667" s="6">
        <v>10800</v>
      </c>
      <c r="H8667" s="5">
        <f>D8667-F8667</f>
        <v>0</v>
      </c>
      <c r="I8667" s="4">
        <f>+I8666+G8667-H8667</f>
        <v>4878098.4859999884</v>
      </c>
      <c r="J8667" s="8" t="s">
        <v>3125</v>
      </c>
      <c r="K8667" s="2"/>
      <c r="L8667" s="2"/>
      <c r="M8667" s="10"/>
      <c r="N8667" s="10"/>
      <c r="O8667" s="10"/>
    </row>
    <row r="8668" spans="1:15" x14ac:dyDescent="0.2">
      <c r="A8668" s="9">
        <v>45160</v>
      </c>
      <c r="B8668" s="7">
        <v>25839693</v>
      </c>
      <c r="C8668" s="8" t="s">
        <v>418</v>
      </c>
      <c r="D8668" s="6">
        <v>6000</v>
      </c>
      <c r="E8668" s="6"/>
      <c r="F8668" s="6">
        <f>E8668*0.05</f>
        <v>0</v>
      </c>
      <c r="G8668" s="6"/>
      <c r="H8668" s="5">
        <f>D8668-F8668</f>
        <v>6000</v>
      </c>
      <c r="I8668" s="4">
        <f>+I8667+G8668-H8668</f>
        <v>4872098.4859999884</v>
      </c>
      <c r="J8668" s="8" t="s">
        <v>3124</v>
      </c>
      <c r="K8668" s="2"/>
      <c r="L8668" s="2"/>
      <c r="M8668" s="10"/>
      <c r="N8668" s="10"/>
      <c r="O8668" s="10"/>
    </row>
    <row r="8669" spans="1:15" x14ac:dyDescent="0.2">
      <c r="A8669" s="9">
        <v>45162</v>
      </c>
      <c r="B8669" s="7">
        <v>3580100192</v>
      </c>
      <c r="C8669" s="8" t="s">
        <v>2772</v>
      </c>
      <c r="D8669" s="6"/>
      <c r="E8669" s="6"/>
      <c r="F8669" s="6">
        <f>E8669*0.05</f>
        <v>0</v>
      </c>
      <c r="G8669" s="6">
        <v>3300</v>
      </c>
      <c r="H8669" s="5">
        <f>D8669-F8669</f>
        <v>0</v>
      </c>
      <c r="I8669" s="4">
        <f>+I8668+G8669-H8669</f>
        <v>4875398.4859999884</v>
      </c>
      <c r="J8669" s="8" t="s">
        <v>3123</v>
      </c>
      <c r="K8669" s="2"/>
      <c r="L8669" s="2"/>
      <c r="M8669" s="10"/>
      <c r="N8669" s="10"/>
      <c r="O8669" s="10"/>
    </row>
    <row r="8670" spans="1:15" x14ac:dyDescent="0.2">
      <c r="A8670" s="9">
        <v>45163</v>
      </c>
      <c r="B8670" s="7">
        <v>3580080052</v>
      </c>
      <c r="C8670" s="8" t="s">
        <v>2772</v>
      </c>
      <c r="D8670" s="6"/>
      <c r="E8670" s="6"/>
      <c r="F8670" s="6">
        <f>E8670*0.05</f>
        <v>0</v>
      </c>
      <c r="G8670" s="6">
        <v>6100</v>
      </c>
      <c r="H8670" s="5">
        <f>D8670-F8670</f>
        <v>0</v>
      </c>
      <c r="I8670" s="4">
        <f>+I8669+G8670-H8670</f>
        <v>4881498.4859999884</v>
      </c>
      <c r="J8670" s="8" t="s">
        <v>3122</v>
      </c>
      <c r="K8670" s="2"/>
      <c r="L8670" s="2"/>
      <c r="M8670" s="10"/>
      <c r="N8670" s="10"/>
      <c r="O8670" s="10"/>
    </row>
    <row r="8671" spans="1:15" x14ac:dyDescent="0.2">
      <c r="A8671" s="9">
        <v>45163</v>
      </c>
      <c r="B8671" s="7">
        <v>45240009</v>
      </c>
      <c r="C8671" s="8" t="s">
        <v>2940</v>
      </c>
      <c r="D8671" s="6">
        <v>100000</v>
      </c>
      <c r="E8671" s="6"/>
      <c r="F8671" s="6">
        <f>E8671*0.05</f>
        <v>0</v>
      </c>
      <c r="G8671" s="6"/>
      <c r="H8671" s="5">
        <f>D8671-F8671</f>
        <v>100000</v>
      </c>
      <c r="I8671" s="4">
        <f>+I8670+G8671-H8671</f>
        <v>4781498.4859999884</v>
      </c>
      <c r="J8671" s="8" t="s">
        <v>3121</v>
      </c>
      <c r="K8671" s="2"/>
      <c r="L8671" s="2"/>
      <c r="M8671" s="10"/>
      <c r="N8671" s="10"/>
      <c r="O8671" s="10"/>
    </row>
    <row r="8672" spans="1:15" x14ac:dyDescent="0.2">
      <c r="A8672" s="9">
        <v>45163</v>
      </c>
      <c r="B8672" s="7">
        <v>4524000133</v>
      </c>
      <c r="C8672" s="8" t="s">
        <v>2118</v>
      </c>
      <c r="D8672" s="6"/>
      <c r="E8672" s="6"/>
      <c r="F8672" s="6">
        <f>E8672*0.05</f>
        <v>0</v>
      </c>
      <c r="G8672" s="6">
        <v>20000</v>
      </c>
      <c r="H8672" s="5">
        <f>D8672-F8672</f>
        <v>0</v>
      </c>
      <c r="I8672" s="4">
        <f>+I8671+G8672-H8672</f>
        <v>4801498.4859999884</v>
      </c>
      <c r="J8672" s="8" t="s">
        <v>2779</v>
      </c>
      <c r="K8672" s="2"/>
      <c r="L8672" s="2"/>
      <c r="M8672" s="10"/>
      <c r="N8672" s="10"/>
      <c r="O8672" s="10"/>
    </row>
    <row r="8673" spans="1:15" x14ac:dyDescent="0.2">
      <c r="A8673" s="9">
        <v>45163</v>
      </c>
      <c r="B8673" s="7">
        <v>4524000177</v>
      </c>
      <c r="C8673" s="8" t="s">
        <v>170</v>
      </c>
      <c r="D8673" s="6"/>
      <c r="E8673" s="6"/>
      <c r="F8673" s="6">
        <f>E8673*0.05</f>
        <v>0</v>
      </c>
      <c r="G8673" s="6">
        <v>3167133.39</v>
      </c>
      <c r="H8673" s="5">
        <f>D8673-F8673</f>
        <v>0</v>
      </c>
      <c r="I8673" s="4">
        <f>+I8672+G8673-H8673</f>
        <v>7968631.875999989</v>
      </c>
      <c r="J8673" s="8" t="s">
        <v>880</v>
      </c>
      <c r="K8673" s="2"/>
      <c r="L8673" s="2"/>
      <c r="M8673" s="10"/>
      <c r="N8673" s="10"/>
      <c r="O8673" s="10"/>
    </row>
    <row r="8674" spans="1:15" x14ac:dyDescent="0.2">
      <c r="A8674" s="9">
        <v>45163</v>
      </c>
      <c r="B8674" s="7">
        <v>25898266</v>
      </c>
      <c r="C8674" s="8" t="s">
        <v>1461</v>
      </c>
      <c r="D8674" s="6">
        <v>78516.899999999994</v>
      </c>
      <c r="E8674" s="6">
        <v>61455</v>
      </c>
      <c r="F8674" s="6">
        <f>E8674*0.05</f>
        <v>3072.75</v>
      </c>
      <c r="G8674" s="6"/>
      <c r="H8674" s="5">
        <f>D8674-F8674</f>
        <v>75444.149999999994</v>
      </c>
      <c r="I8674" s="4">
        <f>+I8673+G8674-H8674</f>
        <v>7893187.7259999886</v>
      </c>
      <c r="J8674" s="8" t="s">
        <v>3120</v>
      </c>
      <c r="K8674" s="2"/>
      <c r="L8674" s="2"/>
      <c r="M8674" s="10" t="s">
        <v>3119</v>
      </c>
      <c r="N8674" s="10"/>
      <c r="O8674" s="10"/>
    </row>
    <row r="8675" spans="1:15" x14ac:dyDescent="0.2">
      <c r="A8675" s="9">
        <v>45166</v>
      </c>
      <c r="B8675" s="7">
        <v>3580020660</v>
      </c>
      <c r="C8675" s="8" t="s">
        <v>2772</v>
      </c>
      <c r="D8675" s="6"/>
      <c r="E8675" s="6"/>
      <c r="F8675" s="6">
        <f>E8675*0.05</f>
        <v>0</v>
      </c>
      <c r="G8675" s="6">
        <v>5300</v>
      </c>
      <c r="H8675" s="5">
        <f>D8675-F8675</f>
        <v>0</v>
      </c>
      <c r="I8675" s="4">
        <f>+I8674+G8675-H8675</f>
        <v>7898487.7259999886</v>
      </c>
      <c r="J8675" s="8" t="s">
        <v>3118</v>
      </c>
      <c r="K8675" s="2"/>
      <c r="L8675" s="2"/>
      <c r="M8675" s="10"/>
      <c r="N8675" s="10"/>
      <c r="O8675" s="10"/>
    </row>
    <row r="8676" spans="1:15" x14ac:dyDescent="0.2">
      <c r="A8676" s="9">
        <v>45167</v>
      </c>
      <c r="B8676" s="7">
        <v>2000040154</v>
      </c>
      <c r="C8676" s="8" t="s">
        <v>2772</v>
      </c>
      <c r="D8676" s="6"/>
      <c r="E8676" s="6"/>
      <c r="F8676" s="6">
        <f>E8676*0.05</f>
        <v>0</v>
      </c>
      <c r="G8676" s="6">
        <v>9500</v>
      </c>
      <c r="H8676" s="5">
        <f>D8676-F8676</f>
        <v>0</v>
      </c>
      <c r="I8676" s="4">
        <f>+I8675+G8676-H8676</f>
        <v>7907987.7259999886</v>
      </c>
      <c r="J8676" s="8" t="s">
        <v>3117</v>
      </c>
      <c r="K8676" s="2"/>
      <c r="L8676" s="2"/>
      <c r="M8676" s="10"/>
      <c r="N8676" s="10"/>
      <c r="O8676" s="10"/>
    </row>
    <row r="8677" spans="1:15" x14ac:dyDescent="0.2">
      <c r="A8677" s="9">
        <v>45167</v>
      </c>
      <c r="B8677" s="7">
        <v>4524000013</v>
      </c>
      <c r="C8677" s="8" t="s">
        <v>145</v>
      </c>
      <c r="D8677" s="6"/>
      <c r="E8677" s="6"/>
      <c r="F8677" s="6">
        <f>E8677*0.05</f>
        <v>0</v>
      </c>
      <c r="G8677" s="6">
        <v>1302929.28</v>
      </c>
      <c r="H8677" s="5">
        <f>D8677-F8677</f>
        <v>0</v>
      </c>
      <c r="I8677" s="4">
        <f>+I8676+G8677-H8677</f>
        <v>9210917.0059999879</v>
      </c>
      <c r="J8677" s="8" t="s">
        <v>3116</v>
      </c>
      <c r="K8677" s="2"/>
      <c r="L8677" s="2"/>
      <c r="M8677" s="10"/>
      <c r="N8677" s="10"/>
      <c r="O8677" s="10"/>
    </row>
    <row r="8678" spans="1:15" x14ac:dyDescent="0.2">
      <c r="A8678" s="9">
        <v>45167</v>
      </c>
      <c r="B8678" s="7">
        <v>25968792</v>
      </c>
      <c r="C8678" s="8" t="s">
        <v>126</v>
      </c>
      <c r="D8678" s="6">
        <v>7730</v>
      </c>
      <c r="E8678" s="6">
        <v>7730</v>
      </c>
      <c r="F8678" s="6">
        <f>E8678*0.05</f>
        <v>386.5</v>
      </c>
      <c r="G8678" s="6"/>
      <c r="H8678" s="5">
        <f>D8678-F8678</f>
        <v>7343.5</v>
      </c>
      <c r="I8678" s="4">
        <f>+I8677+G8678-H8678</f>
        <v>9203573.5059999879</v>
      </c>
      <c r="J8678" s="8" t="s">
        <v>125</v>
      </c>
      <c r="K8678" s="2"/>
      <c r="L8678" s="2"/>
      <c r="M8678" s="10" t="s">
        <v>1855</v>
      </c>
      <c r="N8678" s="10"/>
      <c r="O8678" s="10"/>
    </row>
    <row r="8679" spans="1:15" x14ac:dyDescent="0.2">
      <c r="A8679" s="9">
        <v>45167</v>
      </c>
      <c r="B8679" s="7">
        <v>25968921</v>
      </c>
      <c r="C8679" s="8" t="s">
        <v>3115</v>
      </c>
      <c r="D8679" s="6">
        <v>126260</v>
      </c>
      <c r="E8679" s="6">
        <v>107000</v>
      </c>
      <c r="F8679" s="6">
        <f>E8679*0.05</f>
        <v>5350</v>
      </c>
      <c r="G8679" s="6"/>
      <c r="H8679" s="5">
        <f>D8679-F8679</f>
        <v>120910</v>
      </c>
      <c r="I8679" s="4">
        <f>+I8678+G8679-H8679</f>
        <v>9082663.5059999879</v>
      </c>
      <c r="J8679" s="8" t="s">
        <v>3114</v>
      </c>
      <c r="K8679" s="2"/>
      <c r="L8679" s="2"/>
      <c r="M8679" s="10" t="s">
        <v>3113</v>
      </c>
      <c r="N8679" s="10"/>
      <c r="O8679" s="10"/>
    </row>
    <row r="8680" spans="1:15" x14ac:dyDescent="0.2">
      <c r="A8680" s="9">
        <v>45167</v>
      </c>
      <c r="B8680" s="7">
        <v>25969039</v>
      </c>
      <c r="C8680" s="8" t="s">
        <v>821</v>
      </c>
      <c r="D8680" s="6">
        <v>657071.55000000005</v>
      </c>
      <c r="E8680" s="6">
        <v>643985.07999999996</v>
      </c>
      <c r="F8680" s="6">
        <v>32199.25</v>
      </c>
      <c r="G8680" s="6"/>
      <c r="H8680" s="5">
        <f>D8680-F8680</f>
        <v>624872.30000000005</v>
      </c>
      <c r="I8680" s="4">
        <f>+I8679+G8680-H8680</f>
        <v>8457791.2059999872</v>
      </c>
      <c r="J8680" s="8" t="s">
        <v>2938</v>
      </c>
      <c r="K8680" s="2"/>
      <c r="L8680" s="2"/>
      <c r="M8680" s="10" t="s">
        <v>3112</v>
      </c>
      <c r="N8680" s="10"/>
      <c r="O8680" s="10"/>
    </row>
    <row r="8681" spans="1:15" x14ac:dyDescent="0.2">
      <c r="A8681" s="9">
        <v>45167</v>
      </c>
      <c r="B8681" s="7">
        <v>25969097</v>
      </c>
      <c r="C8681" s="8" t="s">
        <v>582</v>
      </c>
      <c r="D8681" s="6">
        <v>92155</v>
      </c>
      <c r="E8681" s="6">
        <v>78954.75</v>
      </c>
      <c r="F8681" s="6">
        <v>3947.74</v>
      </c>
      <c r="G8681" s="6"/>
      <c r="H8681" s="5">
        <f>D8681-F8681</f>
        <v>88207.26</v>
      </c>
      <c r="I8681" s="4">
        <f>+I8680+G8681-H8681</f>
        <v>8369583.9459999874</v>
      </c>
      <c r="J8681" s="8" t="s">
        <v>3111</v>
      </c>
      <c r="K8681" s="2"/>
      <c r="L8681" s="2"/>
      <c r="M8681" s="10" t="s">
        <v>3110</v>
      </c>
      <c r="N8681" s="10"/>
      <c r="O8681" s="10"/>
    </row>
    <row r="8682" spans="1:15" x14ac:dyDescent="0.2">
      <c r="A8682" s="9">
        <v>45167</v>
      </c>
      <c r="B8682" s="7">
        <v>25969176</v>
      </c>
      <c r="C8682" s="8" t="s">
        <v>105</v>
      </c>
      <c r="D8682" s="6">
        <v>55072</v>
      </c>
      <c r="E8682" s="6">
        <v>52072</v>
      </c>
      <c r="F8682" s="6">
        <f>E8682*0.05</f>
        <v>2603.6000000000004</v>
      </c>
      <c r="G8682" s="6"/>
      <c r="H8682" s="5">
        <f>D8682-F8682</f>
        <v>52468.4</v>
      </c>
      <c r="I8682" s="4">
        <f>+I8681+G8682-H8682</f>
        <v>8317115.5459999871</v>
      </c>
      <c r="J8682" s="8" t="s">
        <v>104</v>
      </c>
      <c r="K8682" s="2"/>
      <c r="L8682" s="2"/>
      <c r="M8682" s="10" t="s">
        <v>3109</v>
      </c>
      <c r="N8682" s="10"/>
      <c r="O8682" s="10"/>
    </row>
    <row r="8683" spans="1:15" x14ac:dyDescent="0.2">
      <c r="A8683" s="9">
        <v>45167</v>
      </c>
      <c r="B8683" s="7">
        <v>25969232</v>
      </c>
      <c r="C8683" s="8" t="s">
        <v>1634</v>
      </c>
      <c r="D8683" s="6">
        <v>26615</v>
      </c>
      <c r="E8683" s="6">
        <v>26615</v>
      </c>
      <c r="F8683" s="6">
        <f>E8683*0.05</f>
        <v>1330.75</v>
      </c>
      <c r="G8683" s="6"/>
      <c r="H8683" s="5">
        <f>D8683-F8683</f>
        <v>25284.25</v>
      </c>
      <c r="I8683" s="4">
        <f>+I8682+G8683-H8683</f>
        <v>8291831.2959999871</v>
      </c>
      <c r="J8683" s="8" t="s">
        <v>2192</v>
      </c>
      <c r="K8683" s="2"/>
      <c r="L8683" s="2"/>
      <c r="M8683" s="10" t="s">
        <v>3108</v>
      </c>
      <c r="N8683" s="10"/>
      <c r="O8683" s="10"/>
    </row>
    <row r="8684" spans="1:15" x14ac:dyDescent="0.2">
      <c r="A8684" s="9">
        <v>45167</v>
      </c>
      <c r="B8684" s="7">
        <v>25969261</v>
      </c>
      <c r="C8684" s="8" t="s">
        <v>99</v>
      </c>
      <c r="D8684" s="6">
        <v>11552.91</v>
      </c>
      <c r="E8684" s="6">
        <v>0</v>
      </c>
      <c r="F8684" s="6">
        <f>E8684*0.05</f>
        <v>0</v>
      </c>
      <c r="G8684" s="6"/>
      <c r="H8684" s="5">
        <f>D8684-F8684</f>
        <v>11552.91</v>
      </c>
      <c r="I8684" s="4">
        <f>+I8683+G8684-H8684</f>
        <v>8280278.3859999869</v>
      </c>
      <c r="J8684" s="8" t="s">
        <v>2759</v>
      </c>
      <c r="K8684" s="2"/>
      <c r="L8684" s="2"/>
      <c r="M8684" s="10" t="s">
        <v>2678</v>
      </c>
      <c r="N8684" s="10"/>
      <c r="O8684" s="10"/>
    </row>
    <row r="8685" spans="1:15" x14ac:dyDescent="0.2">
      <c r="A8685" s="9">
        <v>45167</v>
      </c>
      <c r="B8685" s="7">
        <v>25969416</v>
      </c>
      <c r="C8685" s="8" t="s">
        <v>3107</v>
      </c>
      <c r="D8685" s="6">
        <v>12555.2</v>
      </c>
      <c r="E8685" s="6">
        <v>10640</v>
      </c>
      <c r="F8685" s="6">
        <f>E8685*0.05</f>
        <v>532</v>
      </c>
      <c r="G8685" s="6"/>
      <c r="H8685" s="5">
        <f>D8685-F8685</f>
        <v>12023.2</v>
      </c>
      <c r="I8685" s="4">
        <f>+I8684+G8685-H8685</f>
        <v>8268255.1859999867</v>
      </c>
      <c r="J8685" s="8" t="s">
        <v>3106</v>
      </c>
      <c r="K8685" s="2"/>
      <c r="L8685" s="2"/>
      <c r="M8685" s="10" t="s">
        <v>3105</v>
      </c>
      <c r="N8685" s="10"/>
      <c r="O8685" s="10"/>
    </row>
    <row r="8686" spans="1:15" x14ac:dyDescent="0.2">
      <c r="A8686" s="9">
        <v>45167</v>
      </c>
      <c r="B8686" s="7">
        <v>25969472</v>
      </c>
      <c r="C8686" s="8" t="s">
        <v>3104</v>
      </c>
      <c r="D8686" s="6">
        <v>238419</v>
      </c>
      <c r="E8686" s="6">
        <v>202050</v>
      </c>
      <c r="F8686" s="6">
        <f>E8686*0.05</f>
        <v>10102.5</v>
      </c>
      <c r="G8686" s="6"/>
      <c r="H8686" s="5">
        <f>D8686-F8686</f>
        <v>228316.5</v>
      </c>
      <c r="I8686" s="4">
        <f>+I8685+G8686-H8686</f>
        <v>8039938.6859999867</v>
      </c>
      <c r="J8686" s="8" t="s">
        <v>3103</v>
      </c>
      <c r="K8686" s="2"/>
      <c r="L8686" s="2"/>
      <c r="M8686" s="10" t="s">
        <v>3102</v>
      </c>
      <c r="N8686" s="10"/>
      <c r="O8686" s="10"/>
    </row>
    <row r="8687" spans="1:15" x14ac:dyDescent="0.2">
      <c r="A8687" s="9">
        <v>45167</v>
      </c>
      <c r="B8687" s="7">
        <v>25969505</v>
      </c>
      <c r="C8687" s="8" t="s">
        <v>74</v>
      </c>
      <c r="D8687" s="6">
        <v>652468</v>
      </c>
      <c r="E8687" s="6">
        <v>562180</v>
      </c>
      <c r="F8687" s="6">
        <f>E8687*0.05</f>
        <v>28109</v>
      </c>
      <c r="G8687" s="6"/>
      <c r="H8687" s="5">
        <f>D8687-F8687</f>
        <v>624359</v>
      </c>
      <c r="I8687" s="4">
        <f>+I8686+G8687-H8687</f>
        <v>7415579.6859999867</v>
      </c>
      <c r="J8687" s="8" t="s">
        <v>3101</v>
      </c>
      <c r="K8687" s="2"/>
      <c r="L8687" s="2"/>
      <c r="M8687" s="10" t="s">
        <v>3100</v>
      </c>
      <c r="N8687" s="10"/>
      <c r="O8687" s="10"/>
    </row>
    <row r="8688" spans="1:15" x14ac:dyDescent="0.2">
      <c r="A8688" s="9">
        <v>45167</v>
      </c>
      <c r="B8688" s="7">
        <v>25969626</v>
      </c>
      <c r="C8688" s="8" t="s">
        <v>3099</v>
      </c>
      <c r="D8688" s="6">
        <v>50000</v>
      </c>
      <c r="E8688" s="6">
        <v>50000</v>
      </c>
      <c r="F8688" s="6">
        <f>E8688*0.05</f>
        <v>2500</v>
      </c>
      <c r="G8688" s="6"/>
      <c r="H8688" s="5">
        <f>D8688-F8688</f>
        <v>47500</v>
      </c>
      <c r="I8688" s="4">
        <f>+I8687+G8688-H8688</f>
        <v>7368079.6859999867</v>
      </c>
      <c r="J8688" s="8" t="s">
        <v>48</v>
      </c>
      <c r="K8688" s="2"/>
      <c r="L8688" s="2"/>
      <c r="M8688" s="10" t="s">
        <v>3098</v>
      </c>
      <c r="N8688" s="10"/>
      <c r="O8688" s="10"/>
    </row>
    <row r="8689" spans="1:15" x14ac:dyDescent="0.2">
      <c r="A8689" s="9">
        <v>45167</v>
      </c>
      <c r="B8689" s="7">
        <v>25969709</v>
      </c>
      <c r="C8689" s="8" t="s">
        <v>54</v>
      </c>
      <c r="D8689" s="6">
        <v>4500</v>
      </c>
      <c r="E8689" s="6">
        <v>3813.56</v>
      </c>
      <c r="F8689" s="6">
        <f>E8689*0.05</f>
        <v>190.678</v>
      </c>
      <c r="G8689" s="6"/>
      <c r="H8689" s="5">
        <f>D8689-F8689</f>
        <v>4309.3220000000001</v>
      </c>
      <c r="I8689" s="4">
        <f>+I8688+G8689-H8689</f>
        <v>7363770.363999987</v>
      </c>
      <c r="J8689" s="8" t="s">
        <v>53</v>
      </c>
      <c r="K8689" s="2"/>
      <c r="L8689" s="2"/>
      <c r="M8689" s="10" t="s">
        <v>3097</v>
      </c>
      <c r="N8689" s="10"/>
      <c r="O8689" s="10"/>
    </row>
    <row r="8690" spans="1:15" x14ac:dyDescent="0.2">
      <c r="A8690" s="9">
        <v>45167</v>
      </c>
      <c r="B8690" s="7">
        <v>25969763</v>
      </c>
      <c r="C8690" s="8" t="s">
        <v>43</v>
      </c>
      <c r="D8690" s="31">
        <v>205686</v>
      </c>
      <c r="E8690" s="31">
        <v>189202.24</v>
      </c>
      <c r="F8690" s="31">
        <f>E8690*0.05</f>
        <v>9460.1119999999992</v>
      </c>
      <c r="G8690" s="31"/>
      <c r="H8690" s="31">
        <f>D8690-F8690</f>
        <v>196225.88800000001</v>
      </c>
      <c r="I8690" s="31">
        <f>+I8689+G8690-H8690</f>
        <v>7167544.4759999868</v>
      </c>
      <c r="J8690" s="8" t="s">
        <v>1867</v>
      </c>
      <c r="K8690" s="2"/>
      <c r="L8690" s="2"/>
      <c r="M8690" s="10" t="s">
        <v>3096</v>
      </c>
      <c r="N8690" s="10"/>
      <c r="O8690" s="10"/>
    </row>
    <row r="8691" spans="1:15" x14ac:dyDescent="0.2">
      <c r="A8691" s="9">
        <v>45167</v>
      </c>
      <c r="B8691" s="7">
        <v>25969853</v>
      </c>
      <c r="C8691" s="8" t="s">
        <v>2043</v>
      </c>
      <c r="D8691" s="31">
        <v>179690.4</v>
      </c>
      <c r="E8691" s="31">
        <v>152280</v>
      </c>
      <c r="F8691" s="31">
        <f>E8691*0.05</f>
        <v>7614</v>
      </c>
      <c r="G8691" s="31"/>
      <c r="H8691" s="31">
        <f>D8691-F8691</f>
        <v>172076.4</v>
      </c>
      <c r="I8691" s="31">
        <f>+I8690+G8691-H8691</f>
        <v>6995468.0759999864</v>
      </c>
      <c r="J8691" s="8" t="s">
        <v>3095</v>
      </c>
      <c r="K8691" s="2"/>
      <c r="L8691" s="2"/>
      <c r="M8691" s="10" t="s">
        <v>3094</v>
      </c>
      <c r="N8691" s="10"/>
      <c r="O8691" s="10"/>
    </row>
    <row r="8692" spans="1:15" x14ac:dyDescent="0.2">
      <c r="A8692" s="9">
        <v>45167</v>
      </c>
      <c r="B8692" s="7">
        <v>25969879</v>
      </c>
      <c r="C8692" s="8" t="s">
        <v>442</v>
      </c>
      <c r="D8692" s="6">
        <v>42432.800000000003</v>
      </c>
      <c r="E8692" s="6">
        <v>35960</v>
      </c>
      <c r="F8692" s="6">
        <f>E8692*0.05</f>
        <v>1798</v>
      </c>
      <c r="G8692" s="6"/>
      <c r="H8692" s="5">
        <f>D8692-F8692</f>
        <v>40634.800000000003</v>
      </c>
      <c r="I8692" s="4">
        <f>+I8691+G8692-H8692</f>
        <v>6954833.2759999866</v>
      </c>
      <c r="J8692" s="8" t="s">
        <v>1955</v>
      </c>
      <c r="K8692" s="2"/>
      <c r="L8692" s="2"/>
      <c r="M8692" s="10" t="s">
        <v>3093</v>
      </c>
      <c r="N8692" s="10"/>
      <c r="O8692" s="10"/>
    </row>
    <row r="8693" spans="1:15" x14ac:dyDescent="0.2">
      <c r="A8693" s="9">
        <v>45168</v>
      </c>
      <c r="B8693" s="7">
        <v>25975836</v>
      </c>
      <c r="C8693" s="8" t="s">
        <v>831</v>
      </c>
      <c r="D8693" s="6">
        <v>53703</v>
      </c>
      <c r="E8693" s="6">
        <v>53703</v>
      </c>
      <c r="F8693" s="6">
        <f>E8693*0.05</f>
        <v>2685.15</v>
      </c>
      <c r="G8693" s="6"/>
      <c r="H8693" s="5">
        <f>D8693-F8693</f>
        <v>51017.85</v>
      </c>
      <c r="I8693" s="4">
        <f>+I8692+G8693-H8693</f>
        <v>6903815.4259999869</v>
      </c>
      <c r="J8693" s="8" t="s">
        <v>101</v>
      </c>
      <c r="K8693" s="2"/>
      <c r="L8693" s="2"/>
      <c r="M8693" s="10" t="s">
        <v>3092</v>
      </c>
      <c r="N8693" s="10"/>
      <c r="O8693" s="10"/>
    </row>
    <row r="8694" spans="1:15" x14ac:dyDescent="0.2">
      <c r="A8694" s="9">
        <v>45168</v>
      </c>
      <c r="B8694" s="7">
        <v>3580010173</v>
      </c>
      <c r="C8694" s="8" t="s">
        <v>2772</v>
      </c>
      <c r="D8694" s="6"/>
      <c r="E8694" s="6"/>
      <c r="F8694" s="6"/>
      <c r="G8694" s="6">
        <v>4300</v>
      </c>
      <c r="H8694" s="5">
        <f>D8694-F8694</f>
        <v>0</v>
      </c>
      <c r="I8694" s="4">
        <f>+I8693+G8694-H8694</f>
        <v>6908115.4259999869</v>
      </c>
      <c r="J8694" s="8" t="s">
        <v>3091</v>
      </c>
      <c r="K8694" s="2"/>
      <c r="L8694" s="2"/>
      <c r="M8694" s="19"/>
      <c r="N8694" s="19"/>
      <c r="O8694" s="19"/>
    </row>
    <row r="8695" spans="1:15" x14ac:dyDescent="0.2">
      <c r="A8695" s="9">
        <v>45168</v>
      </c>
      <c r="B8695" s="7">
        <v>25999180</v>
      </c>
      <c r="C8695" s="8" t="s">
        <v>2585</v>
      </c>
      <c r="D8695" s="6">
        <v>95580</v>
      </c>
      <c r="E8695" s="6">
        <v>81000</v>
      </c>
      <c r="F8695" s="6">
        <f>E8695*0.05</f>
        <v>4050</v>
      </c>
      <c r="G8695" s="6"/>
      <c r="H8695" s="5">
        <f>D8695-F8695</f>
        <v>91530</v>
      </c>
      <c r="I8695" s="4">
        <f>+I8694+G8695-H8695</f>
        <v>6816585.4259999869</v>
      </c>
      <c r="J8695" s="8" t="s">
        <v>553</v>
      </c>
      <c r="K8695" s="2"/>
      <c r="L8695" s="2"/>
      <c r="M8695" s="10"/>
      <c r="N8695" s="10"/>
      <c r="O8695" s="10"/>
    </row>
    <row r="8696" spans="1:15" x14ac:dyDescent="0.2">
      <c r="A8696" s="9">
        <v>45168</v>
      </c>
      <c r="B8696" s="7">
        <v>25999264</v>
      </c>
      <c r="C8696" s="8" t="s">
        <v>1524</v>
      </c>
      <c r="D8696" s="6">
        <v>76760</v>
      </c>
      <c r="E8696" s="6">
        <v>65050.85</v>
      </c>
      <c r="F8696" s="6">
        <f>E8696*0.05</f>
        <v>3252.5425</v>
      </c>
      <c r="G8696" s="6"/>
      <c r="H8696" s="5">
        <f>D8696-F8696</f>
        <v>73507.457500000004</v>
      </c>
      <c r="I8696" s="4">
        <f>+I8695+G8696-H8696</f>
        <v>6743077.9684999874</v>
      </c>
      <c r="J8696" s="8" t="s">
        <v>1162</v>
      </c>
      <c r="K8696" s="2"/>
      <c r="L8696" s="2"/>
      <c r="M8696" s="10" t="s">
        <v>3090</v>
      </c>
      <c r="N8696" s="10"/>
      <c r="O8696" s="10"/>
    </row>
    <row r="8697" spans="1:15" x14ac:dyDescent="0.2">
      <c r="A8697" s="9">
        <v>45168</v>
      </c>
      <c r="B8697" s="7">
        <v>25999480</v>
      </c>
      <c r="C8697" s="8" t="s">
        <v>1282</v>
      </c>
      <c r="D8697" s="6">
        <v>85000</v>
      </c>
      <c r="E8697" s="6">
        <v>72033.899999999994</v>
      </c>
      <c r="F8697" s="6">
        <f>E8697*0.05</f>
        <v>3601.6949999999997</v>
      </c>
      <c r="G8697" s="6"/>
      <c r="H8697" s="5">
        <f>D8697-F8697</f>
        <v>81398.304999999993</v>
      </c>
      <c r="I8697" s="4">
        <f>+I8696+G8697-H8697</f>
        <v>6661679.6634999877</v>
      </c>
      <c r="J8697" s="8" t="s">
        <v>3089</v>
      </c>
      <c r="K8697" s="2"/>
      <c r="L8697" s="2"/>
      <c r="M8697" s="10" t="s">
        <v>3088</v>
      </c>
      <c r="N8697" s="10"/>
      <c r="O8697" s="10"/>
    </row>
    <row r="8698" spans="1:15" x14ac:dyDescent="0.2">
      <c r="A8698" s="9">
        <v>45168</v>
      </c>
      <c r="B8698" s="7">
        <v>25999658</v>
      </c>
      <c r="C8698" s="8" t="s">
        <v>213</v>
      </c>
      <c r="D8698" s="6">
        <v>38003.5</v>
      </c>
      <c r="E8698" s="6">
        <v>32206.36</v>
      </c>
      <c r="F8698" s="6">
        <f>E8698*0.05</f>
        <v>1610.3180000000002</v>
      </c>
      <c r="G8698" s="6"/>
      <c r="H8698" s="5">
        <f>D8698-F8698</f>
        <v>36393.182000000001</v>
      </c>
      <c r="I8698" s="4">
        <f>+I8697+G8698-H8698</f>
        <v>6625286.4814999877</v>
      </c>
      <c r="J8698" s="8" t="s">
        <v>1860</v>
      </c>
      <c r="K8698" s="2"/>
      <c r="L8698" s="2"/>
      <c r="M8698" s="10" t="s">
        <v>3087</v>
      </c>
      <c r="N8698" s="10"/>
      <c r="O8698" s="10"/>
    </row>
    <row r="8699" spans="1:15" x14ac:dyDescent="0.2">
      <c r="A8699" s="9">
        <v>45168</v>
      </c>
      <c r="B8699" s="7">
        <v>26001023</v>
      </c>
      <c r="C8699" s="8" t="s">
        <v>439</v>
      </c>
      <c r="D8699" s="6">
        <v>40436.699999999997</v>
      </c>
      <c r="E8699" s="6">
        <v>36267</v>
      </c>
      <c r="F8699" s="6">
        <f>E8699*0.05</f>
        <v>1813.3500000000001</v>
      </c>
      <c r="G8699" s="6"/>
      <c r="H8699" s="5">
        <f>D8699-F8699</f>
        <v>38623.35</v>
      </c>
      <c r="I8699" s="4">
        <f>+I8698+G8699-H8699</f>
        <v>6586663.131499988</v>
      </c>
      <c r="J8699" s="8" t="s">
        <v>1860</v>
      </c>
      <c r="K8699" s="2"/>
      <c r="L8699" s="2"/>
      <c r="M8699" s="10" t="s">
        <v>3086</v>
      </c>
      <c r="N8699" s="10"/>
      <c r="O8699" s="10"/>
    </row>
    <row r="8700" spans="1:15" x14ac:dyDescent="0.2">
      <c r="A8700" s="9">
        <v>45169</v>
      </c>
      <c r="B8700" s="7">
        <v>3580100097</v>
      </c>
      <c r="C8700" s="8" t="s">
        <v>2772</v>
      </c>
      <c r="D8700" s="6"/>
      <c r="E8700" s="6"/>
      <c r="F8700" s="6">
        <f>E8700*0.05</f>
        <v>0</v>
      </c>
      <c r="G8700" s="6">
        <v>10400</v>
      </c>
      <c r="H8700" s="5">
        <f>D8700-F8700</f>
        <v>0</v>
      </c>
      <c r="I8700" s="4">
        <f>+I8699+G8700-H8700</f>
        <v>6597063.131499988</v>
      </c>
      <c r="J8700" s="8" t="s">
        <v>3085</v>
      </c>
      <c r="K8700" s="2"/>
      <c r="L8700" s="2"/>
      <c r="M8700" s="10"/>
      <c r="N8700" s="10"/>
      <c r="O8700" s="10"/>
    </row>
    <row r="8701" spans="1:15" x14ac:dyDescent="0.2">
      <c r="A8701" s="9">
        <v>45169</v>
      </c>
      <c r="B8701" s="7">
        <v>26030766</v>
      </c>
      <c r="C8701" s="8" t="s">
        <v>267</v>
      </c>
      <c r="D8701" s="6">
        <v>90000</v>
      </c>
      <c r="E8701" s="6">
        <v>76271.19</v>
      </c>
      <c r="F8701" s="6">
        <f>E8701*0.05</f>
        <v>3813.5595000000003</v>
      </c>
      <c r="G8701" s="6"/>
      <c r="H8701" s="5">
        <f>D8701-F8701</f>
        <v>86186.440499999997</v>
      </c>
      <c r="I8701" s="4">
        <f>+I8700+G8701-H8701</f>
        <v>6510876.6909999885</v>
      </c>
      <c r="J8701" s="8" t="s">
        <v>3084</v>
      </c>
      <c r="K8701" s="2"/>
      <c r="L8701" s="2"/>
      <c r="M8701" s="10" t="s">
        <v>3083</v>
      </c>
      <c r="N8701" s="10"/>
      <c r="O8701" s="10"/>
    </row>
    <row r="8702" spans="1:15" x14ac:dyDescent="0.2">
      <c r="A8702" s="9">
        <v>45169</v>
      </c>
      <c r="B8702" s="7">
        <v>26030832</v>
      </c>
      <c r="C8702" s="8" t="s">
        <v>2224</v>
      </c>
      <c r="D8702" s="6">
        <v>193682.84</v>
      </c>
      <c r="E8702" s="6">
        <v>193682.84</v>
      </c>
      <c r="F8702" s="6">
        <f>E8702*0.05</f>
        <v>9684.1419999999998</v>
      </c>
      <c r="G8702" s="6"/>
      <c r="H8702" s="5">
        <f>D8702-F8702</f>
        <v>183998.698</v>
      </c>
      <c r="I8702" s="4">
        <f>+I8701+G8702-H8702</f>
        <v>6326877.9929999886</v>
      </c>
      <c r="J8702" s="8" t="s">
        <v>3082</v>
      </c>
      <c r="K8702" s="2"/>
      <c r="L8702" s="2"/>
      <c r="M8702" s="10" t="s">
        <v>3081</v>
      </c>
      <c r="N8702" s="10"/>
      <c r="O8702" s="10"/>
    </row>
    <row r="8703" spans="1:15" x14ac:dyDescent="0.2">
      <c r="A8703" s="9">
        <v>45169</v>
      </c>
      <c r="B8703" s="7">
        <v>26031277</v>
      </c>
      <c r="C8703" s="8" t="s">
        <v>682</v>
      </c>
      <c r="D8703" s="6">
        <v>139029.35</v>
      </c>
      <c r="E8703" s="6">
        <v>117821.48</v>
      </c>
      <c r="F8703" s="6">
        <v>5891.07</v>
      </c>
      <c r="G8703" s="6"/>
      <c r="H8703" s="5">
        <f>D8703-F8703</f>
        <v>133138.28</v>
      </c>
      <c r="I8703" s="4">
        <f>+I8702+G8703-H8703</f>
        <v>6193739.7129999883</v>
      </c>
      <c r="J8703" s="8" t="s">
        <v>1574</v>
      </c>
      <c r="K8703" s="2"/>
      <c r="L8703" s="2"/>
      <c r="M8703" s="10" t="s">
        <v>3080</v>
      </c>
      <c r="N8703" s="10"/>
      <c r="O8703" s="10"/>
    </row>
    <row r="8704" spans="1:15" x14ac:dyDescent="0.2">
      <c r="A8704" s="9">
        <v>45169</v>
      </c>
      <c r="B8704" s="7">
        <v>26031323</v>
      </c>
      <c r="C8704" s="8" t="s">
        <v>26</v>
      </c>
      <c r="D8704" s="6">
        <v>292793.5</v>
      </c>
      <c r="E8704" s="6">
        <v>268332.23</v>
      </c>
      <c r="F8704" s="6">
        <v>13416.61</v>
      </c>
      <c r="G8704" s="6"/>
      <c r="H8704" s="5">
        <f>D8704-F8704</f>
        <v>279376.89</v>
      </c>
      <c r="I8704" s="4">
        <f>+I8703+G8704-H8704</f>
        <v>5914362.8229999887</v>
      </c>
      <c r="J8704" s="8" t="s">
        <v>1860</v>
      </c>
      <c r="K8704" s="2"/>
      <c r="L8704" s="2"/>
      <c r="M8704" s="10" t="s">
        <v>3079</v>
      </c>
      <c r="N8704" s="10"/>
      <c r="O8704" s="10"/>
    </row>
    <row r="8705" spans="1:15" x14ac:dyDescent="0.2">
      <c r="A8705" s="9">
        <v>45169</v>
      </c>
      <c r="B8705" s="7">
        <v>26041415</v>
      </c>
      <c r="C8705" s="8" t="s">
        <v>337</v>
      </c>
      <c r="D8705" s="6">
        <v>213972.56</v>
      </c>
      <c r="E8705" s="6">
        <v>205190.85</v>
      </c>
      <c r="F8705" s="6">
        <v>10259.540000000001</v>
      </c>
      <c r="G8705" s="6"/>
      <c r="H8705" s="5">
        <f>D8705-F8705</f>
        <v>203713.02</v>
      </c>
      <c r="I8705" s="4">
        <f>+I8704+G8705-H8705</f>
        <v>5710649.8029999891</v>
      </c>
      <c r="J8705" s="8" t="s">
        <v>2938</v>
      </c>
      <c r="K8705" s="2"/>
      <c r="L8705" s="2"/>
      <c r="M8705" s="16" t="s">
        <v>3078</v>
      </c>
      <c r="N8705" s="10"/>
      <c r="O8705" s="10"/>
    </row>
    <row r="8706" spans="1:15" x14ac:dyDescent="0.2">
      <c r="A8706" s="9">
        <v>45169</v>
      </c>
      <c r="B8706" s="7"/>
      <c r="C8706" s="8" t="s">
        <v>20</v>
      </c>
      <c r="D8706" s="6">
        <v>6632.13</v>
      </c>
      <c r="E8706" s="6"/>
      <c r="F8706" s="6">
        <f>E8706*0.05</f>
        <v>0</v>
      </c>
      <c r="G8706" s="6"/>
      <c r="H8706" s="5">
        <f>D8706-F8706</f>
        <v>6632.13</v>
      </c>
      <c r="I8706" s="13">
        <f>+I8705+G8706-H8706</f>
        <v>5704017.6729999892</v>
      </c>
      <c r="J8706" s="8" t="s">
        <v>19</v>
      </c>
      <c r="K8706" s="2"/>
      <c r="L8706" s="2"/>
      <c r="M8706" s="10"/>
      <c r="N8706" s="10"/>
      <c r="O8706" s="10"/>
    </row>
    <row r="8707" spans="1:15" x14ac:dyDescent="0.2">
      <c r="A8707" s="9"/>
      <c r="B8707" s="7"/>
      <c r="C8707" s="38" t="s">
        <v>3077</v>
      </c>
      <c r="D8707" s="6"/>
      <c r="E8707" s="6"/>
      <c r="F8707" s="6">
        <f>E8707*0.05</f>
        <v>0</v>
      </c>
      <c r="G8707" s="6"/>
      <c r="H8707" s="5">
        <f>D8707-F8707</f>
        <v>0</v>
      </c>
      <c r="I8707" s="4">
        <f>+I8706+G8707-H8707</f>
        <v>5704017.6729999892</v>
      </c>
      <c r="J8707" s="8"/>
      <c r="K8707" s="2"/>
      <c r="L8707" s="2"/>
      <c r="M8707" s="10"/>
      <c r="N8707" s="10"/>
      <c r="O8707" s="10"/>
    </row>
    <row r="8708" spans="1:15" x14ac:dyDescent="0.2">
      <c r="A8708" s="9">
        <v>45170</v>
      </c>
      <c r="B8708" s="7">
        <v>3580020032</v>
      </c>
      <c r="C8708" s="8" t="s">
        <v>2772</v>
      </c>
      <c r="D8708" s="6"/>
      <c r="E8708" s="6"/>
      <c r="F8708" s="6">
        <f>E8708*0.05</f>
        <v>0</v>
      </c>
      <c r="G8708" s="6">
        <v>8250</v>
      </c>
      <c r="H8708" s="5">
        <f>D8708-F8708</f>
        <v>0</v>
      </c>
      <c r="I8708" s="4">
        <f>+I8707+G8708-H8708</f>
        <v>5712267.6729999892</v>
      </c>
      <c r="J8708" s="8" t="s">
        <v>3076</v>
      </c>
      <c r="K8708" s="2"/>
      <c r="L8708" s="2"/>
      <c r="M8708" s="10"/>
      <c r="N8708" s="10"/>
      <c r="O8708" s="10"/>
    </row>
    <row r="8709" spans="1:15" x14ac:dyDescent="0.2">
      <c r="A8709" s="9">
        <v>45170</v>
      </c>
      <c r="B8709" s="7">
        <v>260682273</v>
      </c>
      <c r="C8709" s="8" t="s">
        <v>518</v>
      </c>
      <c r="D8709" s="6">
        <v>184941.39</v>
      </c>
      <c r="E8709" s="6"/>
      <c r="F8709" s="6">
        <f>E8709*0.05</f>
        <v>0</v>
      </c>
      <c r="G8709" s="6"/>
      <c r="H8709" s="5">
        <f>D8709-F8709</f>
        <v>184941.39</v>
      </c>
      <c r="I8709" s="4">
        <f>+I8708+G8709-H8709</f>
        <v>5527326.2829999896</v>
      </c>
      <c r="J8709" s="8" t="s">
        <v>3075</v>
      </c>
      <c r="K8709" s="2"/>
      <c r="L8709" s="2"/>
      <c r="M8709" s="10"/>
      <c r="N8709" s="10"/>
      <c r="O8709" s="10"/>
    </row>
    <row r="8710" spans="1:15" x14ac:dyDescent="0.2">
      <c r="A8710" s="9">
        <v>45173</v>
      </c>
      <c r="B8710" s="7">
        <v>3580100359</v>
      </c>
      <c r="C8710" s="8" t="s">
        <v>2772</v>
      </c>
      <c r="D8710" s="6"/>
      <c r="E8710" s="6"/>
      <c r="F8710" s="6">
        <f>E8710*0.05</f>
        <v>0</v>
      </c>
      <c r="G8710" s="6">
        <v>6900</v>
      </c>
      <c r="H8710" s="5">
        <f>D8710-F8710</f>
        <v>0</v>
      </c>
      <c r="I8710" s="4">
        <f>+I8709+G8710-H8710</f>
        <v>5534226.2829999896</v>
      </c>
      <c r="J8710" s="8" t="s">
        <v>3074</v>
      </c>
      <c r="K8710" s="2"/>
      <c r="L8710" s="2"/>
      <c r="M8710" s="10"/>
      <c r="N8710" s="10"/>
      <c r="O8710" s="10"/>
    </row>
    <row r="8711" spans="1:15" x14ac:dyDescent="0.2">
      <c r="A8711" s="9">
        <v>45173</v>
      </c>
      <c r="B8711" s="7">
        <v>26112428</v>
      </c>
      <c r="C8711" s="8" t="s">
        <v>3073</v>
      </c>
      <c r="D8711" s="6">
        <v>10200</v>
      </c>
      <c r="E8711" s="6"/>
      <c r="F8711" s="6">
        <f>E8711*0.05</f>
        <v>0</v>
      </c>
      <c r="G8711" s="6"/>
      <c r="H8711" s="5">
        <f>D8711-F8711</f>
        <v>10200</v>
      </c>
      <c r="I8711" s="4">
        <f>+I8710+G8711-H8711</f>
        <v>5524026.2829999896</v>
      </c>
      <c r="J8711" s="8" t="s">
        <v>2461</v>
      </c>
      <c r="K8711" s="2"/>
      <c r="L8711" s="2"/>
      <c r="M8711" s="10"/>
      <c r="N8711" s="10"/>
      <c r="O8711" s="10"/>
    </row>
    <row r="8712" spans="1:15" x14ac:dyDescent="0.2">
      <c r="A8712" s="9">
        <v>45174</v>
      </c>
      <c r="B8712" s="7">
        <v>26148850</v>
      </c>
      <c r="C8712" s="8" t="s">
        <v>3072</v>
      </c>
      <c r="D8712" s="6">
        <v>59902.47</v>
      </c>
      <c r="E8712" s="6">
        <v>52940.44</v>
      </c>
      <c r="F8712" s="6">
        <f>E8712*0.05</f>
        <v>2647.0220000000004</v>
      </c>
      <c r="G8712" s="6"/>
      <c r="H8712" s="5">
        <f>D8712-F8712</f>
        <v>57255.448000000004</v>
      </c>
      <c r="I8712" s="4">
        <f>+I8711+G8712-H8712</f>
        <v>5466770.8349999897</v>
      </c>
      <c r="J8712" s="8" t="s">
        <v>3071</v>
      </c>
      <c r="K8712" s="2"/>
      <c r="L8712" s="2"/>
      <c r="M8712" s="10" t="s">
        <v>3070</v>
      </c>
      <c r="N8712" s="10"/>
      <c r="O8712" s="10"/>
    </row>
    <row r="8713" spans="1:15" x14ac:dyDescent="0.2">
      <c r="A8713" s="9">
        <v>45175</v>
      </c>
      <c r="B8713" s="7">
        <v>3580100031</v>
      </c>
      <c r="C8713" s="8" t="s">
        <v>2772</v>
      </c>
      <c r="D8713" s="6"/>
      <c r="E8713" s="6"/>
      <c r="F8713" s="6">
        <f>E8713*0.05</f>
        <v>0</v>
      </c>
      <c r="G8713" s="6">
        <v>6200</v>
      </c>
      <c r="H8713" s="5">
        <f>D8713-F8713</f>
        <v>0</v>
      </c>
      <c r="I8713" s="4">
        <f>+I8712+G8713-H8713</f>
        <v>5472970.8349999897</v>
      </c>
      <c r="J8713" s="8" t="s">
        <v>3069</v>
      </c>
      <c r="K8713" s="2"/>
      <c r="L8713" s="2"/>
      <c r="M8713" s="10"/>
      <c r="N8713" s="10"/>
      <c r="O8713" s="10"/>
    </row>
    <row r="8714" spans="1:15" x14ac:dyDescent="0.2">
      <c r="A8714" s="9">
        <v>45176</v>
      </c>
      <c r="B8714" s="7">
        <v>26201046</v>
      </c>
      <c r="C8714" s="8" t="s">
        <v>3068</v>
      </c>
      <c r="D8714" s="6">
        <v>53385</v>
      </c>
      <c r="E8714" s="6">
        <v>45250</v>
      </c>
      <c r="F8714" s="6">
        <f>E8714*0.05</f>
        <v>2262.5</v>
      </c>
      <c r="G8714" s="6"/>
      <c r="H8714" s="5">
        <f>D8714-F8714</f>
        <v>51122.5</v>
      </c>
      <c r="I8714" s="4">
        <f>+I8713+G8714-H8714</f>
        <v>5421848.3349999897</v>
      </c>
      <c r="J8714" s="8" t="s">
        <v>3067</v>
      </c>
      <c r="K8714" s="2"/>
      <c r="L8714" s="2"/>
      <c r="M8714" s="10" t="s">
        <v>3066</v>
      </c>
      <c r="N8714" s="10"/>
      <c r="O8714" s="10"/>
    </row>
    <row r="8715" spans="1:15" x14ac:dyDescent="0.2">
      <c r="A8715" s="9">
        <v>45177</v>
      </c>
      <c r="B8715" s="7">
        <v>26236491</v>
      </c>
      <c r="C8715" s="8" t="s">
        <v>2787</v>
      </c>
      <c r="D8715" s="6">
        <v>23200</v>
      </c>
      <c r="E8715" s="6"/>
      <c r="F8715" s="6">
        <f>E8715*0.05</f>
        <v>0</v>
      </c>
      <c r="G8715" s="6"/>
      <c r="H8715" s="5">
        <f>D8715-F8715</f>
        <v>23200</v>
      </c>
      <c r="I8715" s="4">
        <f>+I8714+G8715-H8715</f>
        <v>5398648.3349999897</v>
      </c>
      <c r="J8715" s="8" t="s">
        <v>3065</v>
      </c>
      <c r="K8715" s="2"/>
      <c r="L8715" s="2"/>
      <c r="M8715" s="10"/>
      <c r="N8715" s="10"/>
      <c r="O8715" s="10"/>
    </row>
    <row r="8716" spans="1:15" x14ac:dyDescent="0.2">
      <c r="A8716" s="9">
        <v>45180</v>
      </c>
      <c r="B8716" s="7">
        <v>3580050602</v>
      </c>
      <c r="C8716" s="8" t="s">
        <v>2772</v>
      </c>
      <c r="D8716" s="6"/>
      <c r="E8716" s="6"/>
      <c r="F8716" s="6">
        <f>E8716*0.05</f>
        <v>0</v>
      </c>
      <c r="G8716" s="6">
        <v>7600</v>
      </c>
      <c r="H8716" s="5">
        <f>D8716-F8716</f>
        <v>0</v>
      </c>
      <c r="I8716" s="4">
        <f>+I8715+G8716-H8716</f>
        <v>5406248.3349999897</v>
      </c>
      <c r="J8716" s="8" t="s">
        <v>3064</v>
      </c>
      <c r="K8716" s="2"/>
      <c r="L8716" s="2"/>
      <c r="M8716" s="10"/>
      <c r="N8716" s="10"/>
      <c r="O8716" s="10"/>
    </row>
    <row r="8717" spans="1:15" x14ac:dyDescent="0.2">
      <c r="A8717" s="9">
        <v>45180</v>
      </c>
      <c r="B8717" s="7">
        <v>3580050605</v>
      </c>
      <c r="C8717" s="8" t="s">
        <v>2772</v>
      </c>
      <c r="D8717" s="6"/>
      <c r="E8717" s="6"/>
      <c r="F8717" s="6">
        <f>E8717*0.05</f>
        <v>0</v>
      </c>
      <c r="G8717" s="6">
        <v>2500</v>
      </c>
      <c r="H8717" s="5">
        <f>D8717-F8717</f>
        <v>0</v>
      </c>
      <c r="I8717" s="4">
        <f>+I8716+G8717-H8717</f>
        <v>5408748.3349999897</v>
      </c>
      <c r="J8717" s="8" t="s">
        <v>3063</v>
      </c>
      <c r="K8717" s="2"/>
      <c r="L8717" s="2"/>
      <c r="M8717" s="10"/>
      <c r="N8717" s="10"/>
      <c r="O8717" s="10"/>
    </row>
    <row r="8718" spans="1:15" x14ac:dyDescent="0.2">
      <c r="A8718" s="9">
        <v>45181</v>
      </c>
      <c r="B8718" s="7">
        <v>3580100071</v>
      </c>
      <c r="C8718" s="8" t="s">
        <v>2772</v>
      </c>
      <c r="D8718" s="6"/>
      <c r="E8718" s="6"/>
      <c r="F8718" s="6">
        <f>E8718*0.05</f>
        <v>0</v>
      </c>
      <c r="G8718" s="6">
        <v>7000</v>
      </c>
      <c r="H8718" s="5">
        <f>D8718-F8718</f>
        <v>0</v>
      </c>
      <c r="I8718" s="4">
        <f>+I8717+G8718-H8718</f>
        <v>5415748.3349999897</v>
      </c>
      <c r="J8718" s="8" t="s">
        <v>3062</v>
      </c>
      <c r="K8718" s="2"/>
      <c r="L8718" s="2"/>
      <c r="M8718" s="10"/>
      <c r="N8718" s="10"/>
      <c r="O8718" s="10"/>
    </row>
    <row r="8719" spans="1:15" x14ac:dyDescent="0.2">
      <c r="A8719" s="9">
        <v>45181</v>
      </c>
      <c r="B8719" s="7">
        <v>26302051</v>
      </c>
      <c r="C8719" s="8" t="s">
        <v>2540</v>
      </c>
      <c r="D8719" s="6">
        <v>181106.4</v>
      </c>
      <c r="E8719" s="6">
        <v>153480</v>
      </c>
      <c r="F8719" s="6">
        <f>E8719*0.05</f>
        <v>7674</v>
      </c>
      <c r="G8719" s="6"/>
      <c r="H8719" s="5">
        <f>D8719-F8719</f>
        <v>173432.4</v>
      </c>
      <c r="I8719" s="4">
        <f>+I8718+G8719-H8719</f>
        <v>5242315.9349999893</v>
      </c>
      <c r="J8719" s="8" t="s">
        <v>3061</v>
      </c>
      <c r="K8719" s="2"/>
      <c r="L8719" s="2"/>
      <c r="M8719" s="10" t="s">
        <v>3060</v>
      </c>
      <c r="N8719" s="10"/>
      <c r="O8719" s="10"/>
    </row>
    <row r="8720" spans="1:15" x14ac:dyDescent="0.2">
      <c r="A8720" s="9">
        <v>45182</v>
      </c>
      <c r="B8720" s="7">
        <v>3580050062</v>
      </c>
      <c r="C8720" s="8" t="s">
        <v>2772</v>
      </c>
      <c r="D8720" s="6"/>
      <c r="E8720" s="6"/>
      <c r="F8720" s="6">
        <f>E8720*0.05</f>
        <v>0</v>
      </c>
      <c r="G8720" s="6">
        <v>4000</v>
      </c>
      <c r="H8720" s="5">
        <f>D8720-F8720</f>
        <v>0</v>
      </c>
      <c r="I8720" s="4">
        <f>+I8719+G8720-H8720</f>
        <v>5246315.9349999893</v>
      </c>
      <c r="J8720" s="8" t="s">
        <v>3059</v>
      </c>
      <c r="K8720" s="2"/>
      <c r="L8720" s="2"/>
      <c r="M8720" s="10"/>
      <c r="N8720" s="10"/>
      <c r="O8720" s="10"/>
    </row>
    <row r="8721" spans="1:15" x14ac:dyDescent="0.2">
      <c r="A8721" s="9">
        <v>45183</v>
      </c>
      <c r="B8721" s="7">
        <v>3580100027</v>
      </c>
      <c r="C8721" s="8" t="s">
        <v>2772</v>
      </c>
      <c r="D8721" s="6"/>
      <c r="E8721" s="6"/>
      <c r="F8721" s="6">
        <f>E8721*0.05</f>
        <v>0</v>
      </c>
      <c r="G8721" s="6">
        <v>1900</v>
      </c>
      <c r="H8721" s="5">
        <f>D8721-F8721</f>
        <v>0</v>
      </c>
      <c r="I8721" s="4">
        <f>+I8720+G8721-H8721</f>
        <v>5248215.9349999893</v>
      </c>
      <c r="J8721" s="8" t="s">
        <v>3058</v>
      </c>
      <c r="K8721" s="2"/>
      <c r="L8721" s="2"/>
      <c r="M8721" s="10"/>
      <c r="N8721" s="10"/>
      <c r="O8721" s="10"/>
    </row>
    <row r="8722" spans="1:15" x14ac:dyDescent="0.2">
      <c r="A8722" s="9">
        <v>45184</v>
      </c>
      <c r="B8722" s="7">
        <v>26348632</v>
      </c>
      <c r="C8722" s="8" t="s">
        <v>2438</v>
      </c>
      <c r="D8722" s="6">
        <v>94046</v>
      </c>
      <c r="E8722" s="6">
        <v>79700</v>
      </c>
      <c r="F8722" s="6">
        <f>E8722*0.05</f>
        <v>3985</v>
      </c>
      <c r="G8722" s="6"/>
      <c r="H8722" s="5">
        <f>D8722-F8722</f>
        <v>90061</v>
      </c>
      <c r="I8722" s="4">
        <f>+I8721+G8722-H8722</f>
        <v>5158154.9349999893</v>
      </c>
      <c r="J8722" s="8" t="s">
        <v>3057</v>
      </c>
      <c r="K8722" s="2"/>
      <c r="L8722" s="2"/>
      <c r="M8722" s="10" t="s">
        <v>3056</v>
      </c>
      <c r="N8722" s="10"/>
      <c r="O8722" s="10"/>
    </row>
    <row r="8723" spans="1:15" x14ac:dyDescent="0.2">
      <c r="A8723" s="9">
        <v>45184</v>
      </c>
      <c r="B8723" s="7">
        <v>3580050055</v>
      </c>
      <c r="C8723" s="8" t="s">
        <v>2772</v>
      </c>
      <c r="D8723" s="6"/>
      <c r="E8723" s="6"/>
      <c r="F8723" s="6">
        <f>E8723*0.05</f>
        <v>0</v>
      </c>
      <c r="G8723" s="6">
        <v>4400</v>
      </c>
      <c r="H8723" s="5">
        <f>D8723-F8723</f>
        <v>0</v>
      </c>
      <c r="I8723" s="4">
        <f>+I8722+G8723-H8723</f>
        <v>5162554.9349999893</v>
      </c>
      <c r="J8723" s="8" t="s">
        <v>3055</v>
      </c>
      <c r="K8723" s="2"/>
      <c r="L8723" s="2"/>
      <c r="M8723" s="10"/>
      <c r="N8723" s="10"/>
      <c r="O8723" s="10"/>
    </row>
    <row r="8724" spans="1:15" x14ac:dyDescent="0.2">
      <c r="A8724" s="9">
        <v>45184</v>
      </c>
      <c r="B8724" s="7">
        <v>3580050058</v>
      </c>
      <c r="C8724" s="8" t="s">
        <v>611</v>
      </c>
      <c r="D8724" s="6"/>
      <c r="E8724" s="6"/>
      <c r="F8724" s="6">
        <f>E8724*0.05</f>
        <v>0</v>
      </c>
      <c r="G8724" s="6">
        <v>14348.06</v>
      </c>
      <c r="H8724" s="5">
        <f>D8724-F8724</f>
        <v>0</v>
      </c>
      <c r="I8724" s="4">
        <f>+I8723+G8724-H8724</f>
        <v>5176902.9949999889</v>
      </c>
      <c r="J8724" s="8" t="s">
        <v>3054</v>
      </c>
      <c r="K8724" s="2"/>
      <c r="L8724" s="2"/>
      <c r="M8724" s="10" t="s">
        <v>3053</v>
      </c>
      <c r="N8724" s="10"/>
      <c r="O8724" s="10"/>
    </row>
    <row r="8725" spans="1:15" x14ac:dyDescent="0.2">
      <c r="A8725" s="9">
        <v>45187</v>
      </c>
      <c r="B8725" s="7">
        <v>3580050564</v>
      </c>
      <c r="C8725" s="8" t="s">
        <v>2772</v>
      </c>
      <c r="D8725" s="6"/>
      <c r="E8725" s="6"/>
      <c r="F8725" s="6">
        <f>E8725*0.05</f>
        <v>0</v>
      </c>
      <c r="G8725" s="6">
        <v>6300</v>
      </c>
      <c r="H8725" s="5">
        <f>D8725-F8725</f>
        <v>0</v>
      </c>
      <c r="I8725" s="4">
        <f>+I8724+G8725-H8725</f>
        <v>5183202.9949999889</v>
      </c>
      <c r="J8725" s="8" t="s">
        <v>3052</v>
      </c>
      <c r="K8725" s="2"/>
      <c r="L8725" s="2"/>
      <c r="M8725" s="10"/>
      <c r="N8725" s="10"/>
      <c r="O8725" s="10"/>
    </row>
    <row r="8726" spans="1:15" x14ac:dyDescent="0.2">
      <c r="A8726" s="9">
        <v>45187</v>
      </c>
      <c r="B8726" s="7">
        <v>26440887</v>
      </c>
      <c r="C8726" s="8" t="s">
        <v>418</v>
      </c>
      <c r="D8726" s="6">
        <v>12000</v>
      </c>
      <c r="E8726" s="6"/>
      <c r="F8726" s="6">
        <f>E8726*0.05</f>
        <v>0</v>
      </c>
      <c r="G8726" s="6"/>
      <c r="H8726" s="5">
        <f>D8726-F8726</f>
        <v>12000</v>
      </c>
      <c r="I8726" s="4">
        <f>+I8725+G8726-H8726</f>
        <v>5171202.9949999889</v>
      </c>
      <c r="J8726" s="8" t="s">
        <v>3051</v>
      </c>
      <c r="K8726" s="2"/>
      <c r="L8726" s="2"/>
      <c r="M8726" s="10"/>
      <c r="N8726" s="10"/>
      <c r="O8726" s="10"/>
    </row>
    <row r="8727" spans="1:15" x14ac:dyDescent="0.2">
      <c r="A8727" s="9">
        <v>45187</v>
      </c>
      <c r="B8727" s="7">
        <v>26449272</v>
      </c>
      <c r="C8727" s="8" t="s">
        <v>1917</v>
      </c>
      <c r="D8727" s="6">
        <v>53000</v>
      </c>
      <c r="E8727" s="6"/>
      <c r="F8727" s="6">
        <f>E8727*0.05</f>
        <v>0</v>
      </c>
      <c r="G8727" s="6"/>
      <c r="H8727" s="5">
        <f>D8727-F8727</f>
        <v>53000</v>
      </c>
      <c r="I8727" s="4">
        <f>+I8726+G8727-H8727</f>
        <v>5118202.9949999889</v>
      </c>
      <c r="J8727" s="8" t="s">
        <v>1916</v>
      </c>
      <c r="K8727" s="2"/>
      <c r="L8727" s="2"/>
      <c r="M8727" s="10"/>
      <c r="N8727" s="10"/>
      <c r="O8727" s="10"/>
    </row>
    <row r="8728" spans="1:15" x14ac:dyDescent="0.2">
      <c r="A8728" s="9">
        <v>45187</v>
      </c>
      <c r="B8728" s="7">
        <v>10298</v>
      </c>
      <c r="C8728" s="8" t="s">
        <v>729</v>
      </c>
      <c r="D8728" s="6">
        <v>0</v>
      </c>
      <c r="E8728" s="6"/>
      <c r="F8728" s="6">
        <f>E8728*0.05</f>
        <v>0</v>
      </c>
      <c r="G8728" s="6"/>
      <c r="H8728" s="5">
        <f>D8728-F8728</f>
        <v>0</v>
      </c>
      <c r="I8728" s="4">
        <f>+I8727+G8728-H8728</f>
        <v>5118202.9949999889</v>
      </c>
      <c r="J8728" s="8" t="s">
        <v>3050</v>
      </c>
      <c r="K8728" s="2"/>
      <c r="L8728" s="2"/>
      <c r="M8728" s="10"/>
      <c r="N8728" s="10"/>
      <c r="O8728" s="10"/>
    </row>
    <row r="8729" spans="1:15" x14ac:dyDescent="0.2">
      <c r="A8729" s="9">
        <v>45187</v>
      </c>
      <c r="B8729" s="7">
        <v>10299</v>
      </c>
      <c r="C8729" s="8" t="s">
        <v>2329</v>
      </c>
      <c r="D8729" s="6">
        <v>6750</v>
      </c>
      <c r="E8729" s="6">
        <v>6750</v>
      </c>
      <c r="F8729" s="6">
        <v>675</v>
      </c>
      <c r="G8729" s="6"/>
      <c r="H8729" s="5">
        <f>D8729-F8729</f>
        <v>6075</v>
      </c>
      <c r="I8729" s="4">
        <f>+I8728+G8729-H8729</f>
        <v>5112127.9949999889</v>
      </c>
      <c r="J8729" s="8" t="s">
        <v>3049</v>
      </c>
      <c r="K8729" s="2"/>
      <c r="L8729" s="2"/>
      <c r="M8729" s="10" t="s">
        <v>3048</v>
      </c>
      <c r="N8729" s="10"/>
      <c r="O8729" s="10"/>
    </row>
    <row r="8730" spans="1:15" x14ac:dyDescent="0.2">
      <c r="A8730" s="9">
        <v>45188</v>
      </c>
      <c r="B8730" s="7">
        <v>3580030081</v>
      </c>
      <c r="C8730" s="8" t="s">
        <v>2772</v>
      </c>
      <c r="D8730" s="6"/>
      <c r="E8730" s="6"/>
      <c r="F8730" s="6">
        <f>E8730*0.05</f>
        <v>0</v>
      </c>
      <c r="G8730" s="6">
        <v>5300</v>
      </c>
      <c r="H8730" s="5">
        <f>D8730-F8730</f>
        <v>0</v>
      </c>
      <c r="I8730" s="4">
        <f>+I8729+G8730-H8730</f>
        <v>5117427.9949999889</v>
      </c>
      <c r="J8730" s="8" t="s">
        <v>3047</v>
      </c>
      <c r="K8730" s="2"/>
      <c r="L8730" s="2"/>
      <c r="M8730" s="10"/>
      <c r="N8730" s="10"/>
      <c r="O8730" s="10"/>
    </row>
    <row r="8731" spans="1:15" x14ac:dyDescent="0.2">
      <c r="A8731" s="9">
        <v>45188</v>
      </c>
      <c r="B8731" s="7">
        <v>4524000016</v>
      </c>
      <c r="C8731" s="8" t="s">
        <v>145</v>
      </c>
      <c r="D8731" s="6"/>
      <c r="E8731" s="6"/>
      <c r="F8731" s="6">
        <f>E8731*0.05</f>
        <v>0</v>
      </c>
      <c r="G8731" s="6">
        <v>293805.89</v>
      </c>
      <c r="H8731" s="5">
        <f>D8731-F8731</f>
        <v>0</v>
      </c>
      <c r="I8731" s="4">
        <f>+I8730+G8731-H8731</f>
        <v>5411233.8849999886</v>
      </c>
      <c r="J8731" s="8" t="s">
        <v>3046</v>
      </c>
      <c r="K8731" s="2"/>
      <c r="L8731" s="2"/>
      <c r="M8731" s="10"/>
      <c r="N8731" s="10"/>
      <c r="O8731" s="10"/>
    </row>
    <row r="8732" spans="1:15" x14ac:dyDescent="0.2">
      <c r="A8732" s="9">
        <v>45189</v>
      </c>
      <c r="B8732" s="7">
        <v>3580030058</v>
      </c>
      <c r="C8732" s="8" t="s">
        <v>2772</v>
      </c>
      <c r="D8732" s="6"/>
      <c r="E8732" s="6"/>
      <c r="F8732" s="6">
        <f>E8732*0.05</f>
        <v>0</v>
      </c>
      <c r="G8732" s="6">
        <v>6400</v>
      </c>
      <c r="H8732" s="5">
        <f>D8732-F8732</f>
        <v>0</v>
      </c>
      <c r="I8732" s="4">
        <f>+I8731+G8732-H8732</f>
        <v>5417633.8849999886</v>
      </c>
      <c r="J8732" s="8" t="s">
        <v>3045</v>
      </c>
      <c r="K8732" s="2"/>
      <c r="L8732" s="2"/>
      <c r="M8732" s="10"/>
      <c r="N8732" s="10"/>
      <c r="O8732" s="10"/>
    </row>
    <row r="8733" spans="1:15" x14ac:dyDescent="0.2">
      <c r="A8733" s="9">
        <v>45189</v>
      </c>
      <c r="B8733" s="7">
        <v>26492268</v>
      </c>
      <c r="C8733" s="8" t="s">
        <v>1669</v>
      </c>
      <c r="D8733" s="6">
        <v>12985</v>
      </c>
      <c r="E8733" s="6">
        <v>11050</v>
      </c>
      <c r="F8733" s="6">
        <f>E8733*0.05</f>
        <v>552.5</v>
      </c>
      <c r="G8733" s="6"/>
      <c r="H8733" s="5">
        <f>D8733-F8733</f>
        <v>12432.5</v>
      </c>
      <c r="I8733" s="4">
        <f>+I8732+G8733-H8733</f>
        <v>5405201.3849999886</v>
      </c>
      <c r="J8733" s="8" t="s">
        <v>2495</v>
      </c>
      <c r="K8733" s="2"/>
      <c r="L8733" s="2"/>
      <c r="M8733" s="10" t="s">
        <v>3044</v>
      </c>
      <c r="N8733" s="10"/>
      <c r="O8733" s="10"/>
    </row>
    <row r="8734" spans="1:15" x14ac:dyDescent="0.2">
      <c r="A8734" s="9">
        <v>45190</v>
      </c>
      <c r="B8734" s="7">
        <v>3580100133</v>
      </c>
      <c r="C8734" s="8" t="s">
        <v>2772</v>
      </c>
      <c r="D8734" s="6"/>
      <c r="E8734" s="6"/>
      <c r="F8734" s="6">
        <f>E8734*0.05</f>
        <v>0</v>
      </c>
      <c r="G8734" s="6">
        <v>1900</v>
      </c>
      <c r="H8734" s="5">
        <f>D8734-F8734</f>
        <v>0</v>
      </c>
      <c r="I8734" s="4">
        <f>+I8733+G8734-H8734</f>
        <v>5407101.3849999886</v>
      </c>
      <c r="J8734" s="8" t="s">
        <v>3043</v>
      </c>
      <c r="K8734" s="2"/>
      <c r="L8734" s="2"/>
      <c r="M8734" s="10" t="s">
        <v>3042</v>
      </c>
      <c r="N8734" s="10"/>
      <c r="O8734" s="10"/>
    </row>
    <row r="8735" spans="1:15" x14ac:dyDescent="0.2">
      <c r="A8735" s="9">
        <v>45191</v>
      </c>
      <c r="B8735" s="7">
        <v>3580100165</v>
      </c>
      <c r="C8735" s="8" t="s">
        <v>2772</v>
      </c>
      <c r="D8735" s="6"/>
      <c r="E8735" s="6"/>
      <c r="F8735" s="6">
        <f>E8735*0.05</f>
        <v>0</v>
      </c>
      <c r="G8735" s="6">
        <v>9400</v>
      </c>
      <c r="H8735" s="5">
        <f>D8735-F8735</f>
        <v>0</v>
      </c>
      <c r="I8735" s="4">
        <f>+I8734+G8735-H8735</f>
        <v>5416501.3849999886</v>
      </c>
      <c r="J8735" s="8" t="s">
        <v>3041</v>
      </c>
      <c r="K8735" s="2"/>
      <c r="L8735" s="2"/>
      <c r="M8735" s="10"/>
      <c r="N8735" s="10"/>
      <c r="O8735" s="10"/>
    </row>
    <row r="8736" spans="1:15" x14ac:dyDescent="0.2">
      <c r="A8736" s="9">
        <v>45194</v>
      </c>
      <c r="B8736" s="7">
        <v>4524000179</v>
      </c>
      <c r="C8736" s="8" t="s">
        <v>170</v>
      </c>
      <c r="D8736" s="6"/>
      <c r="E8736" s="6"/>
      <c r="F8736" s="6">
        <f>E8736*0.05</f>
        <v>0</v>
      </c>
      <c r="G8736" s="6">
        <v>3434442.18</v>
      </c>
      <c r="H8736" s="5">
        <f>D8736-F8736</f>
        <v>0</v>
      </c>
      <c r="I8736" s="4">
        <f>+I8735+G8736-H8736</f>
        <v>8850943.5649999883</v>
      </c>
      <c r="J8736" s="8" t="s">
        <v>1935</v>
      </c>
      <c r="K8736" s="2"/>
      <c r="L8736" s="2"/>
      <c r="M8736" s="10"/>
      <c r="N8736" s="10"/>
      <c r="O8736" s="10"/>
    </row>
    <row r="8737" spans="1:15" x14ac:dyDescent="0.2">
      <c r="A8737" s="9">
        <v>45195</v>
      </c>
      <c r="B8737" s="7">
        <v>3580050107</v>
      </c>
      <c r="C8737" s="8" t="s">
        <v>2772</v>
      </c>
      <c r="D8737" s="6"/>
      <c r="E8737" s="6"/>
      <c r="F8737" s="6">
        <f>E8737*0.05</f>
        <v>0</v>
      </c>
      <c r="G8737" s="6">
        <v>13000</v>
      </c>
      <c r="H8737" s="5">
        <f>D8737-F8737</f>
        <v>0</v>
      </c>
      <c r="I8737" s="4">
        <f>+I8736+G8737-H8737</f>
        <v>8863943.5649999883</v>
      </c>
      <c r="J8737" s="8" t="s">
        <v>3040</v>
      </c>
      <c r="K8737" s="2"/>
      <c r="L8737" s="2"/>
      <c r="M8737" s="10"/>
      <c r="N8737" s="10"/>
      <c r="O8737" s="10"/>
    </row>
    <row r="8738" spans="1:15" x14ac:dyDescent="0.2">
      <c r="A8738" s="9">
        <v>45195</v>
      </c>
      <c r="B8738" s="7">
        <v>45240007</v>
      </c>
      <c r="C8738" s="8" t="s">
        <v>2940</v>
      </c>
      <c r="D8738" s="6">
        <v>72000</v>
      </c>
      <c r="E8738" s="6"/>
      <c r="F8738" s="6">
        <f>E8738*0.05</f>
        <v>0</v>
      </c>
      <c r="G8738" s="6"/>
      <c r="H8738" s="5">
        <f>D8738-F8738</f>
        <v>72000</v>
      </c>
      <c r="I8738" s="4">
        <f>+I8737+G8738-H8738</f>
        <v>8791943.5649999883</v>
      </c>
      <c r="J8738" s="8" t="s">
        <v>3039</v>
      </c>
      <c r="K8738" s="2"/>
      <c r="L8738" s="2"/>
      <c r="M8738" s="10"/>
      <c r="N8738" s="10"/>
      <c r="O8738" s="10"/>
    </row>
    <row r="8739" spans="1:15" x14ac:dyDescent="0.2">
      <c r="A8739" s="9">
        <v>45195</v>
      </c>
      <c r="B8739" s="7">
        <v>26617378</v>
      </c>
      <c r="C8739" s="8" t="s">
        <v>32</v>
      </c>
      <c r="D8739" s="6">
        <v>32800</v>
      </c>
      <c r="E8739" s="6">
        <v>27796.61</v>
      </c>
      <c r="F8739" s="6">
        <f>E8739*0.05</f>
        <v>1389.8305</v>
      </c>
      <c r="G8739" s="6"/>
      <c r="H8739" s="5">
        <f>D8739-F8739</f>
        <v>31410.1695</v>
      </c>
      <c r="I8739" s="4">
        <f>+I8738+G8739-H8739</f>
        <v>8760533.3954999875</v>
      </c>
      <c r="J8739" s="8" t="s">
        <v>3038</v>
      </c>
      <c r="K8739" s="2"/>
      <c r="L8739" s="2"/>
      <c r="M8739" s="10" t="s">
        <v>3037</v>
      </c>
      <c r="N8739" s="10"/>
      <c r="O8739" s="10"/>
    </row>
    <row r="8740" spans="1:15" x14ac:dyDescent="0.2">
      <c r="A8740" s="9">
        <v>45196</v>
      </c>
      <c r="B8740" s="7">
        <v>3580100124</v>
      </c>
      <c r="C8740" s="8" t="s">
        <v>2772</v>
      </c>
      <c r="D8740" s="6"/>
      <c r="E8740" s="6"/>
      <c r="F8740" s="6">
        <f>E8740*0.05</f>
        <v>0</v>
      </c>
      <c r="G8740" s="6">
        <v>1700</v>
      </c>
      <c r="H8740" s="5">
        <f>D8740-F8740</f>
        <v>0</v>
      </c>
      <c r="I8740" s="4">
        <f>+I8739+G8740-H8740</f>
        <v>8762233.3954999875</v>
      </c>
      <c r="J8740" s="8" t="s">
        <v>3036</v>
      </c>
      <c r="K8740" s="2"/>
      <c r="L8740" s="2"/>
      <c r="M8740" s="10"/>
      <c r="N8740" s="10"/>
      <c r="O8740" s="10"/>
    </row>
    <row r="8741" spans="1:15" x14ac:dyDescent="0.2">
      <c r="A8741" s="9">
        <v>45196</v>
      </c>
      <c r="B8741" s="7">
        <v>26638902</v>
      </c>
      <c r="C8741" s="8" t="s">
        <v>821</v>
      </c>
      <c r="D8741" s="6">
        <v>415441.67</v>
      </c>
      <c r="E8741" s="6">
        <v>402577.38</v>
      </c>
      <c r="F8741" s="6">
        <v>20128.87</v>
      </c>
      <c r="G8741" s="6"/>
      <c r="H8741" s="5">
        <f>D8741-F8741</f>
        <v>395312.8</v>
      </c>
      <c r="I8741" s="4">
        <f>+I8740+G8741-H8741</f>
        <v>8366920.5954999877</v>
      </c>
      <c r="J8741" s="8" t="s">
        <v>2938</v>
      </c>
      <c r="K8741" s="2"/>
      <c r="L8741" s="2"/>
      <c r="M8741" s="10" t="s">
        <v>3035</v>
      </c>
      <c r="N8741" s="10"/>
      <c r="O8741" s="10"/>
    </row>
    <row r="8742" spans="1:15" x14ac:dyDescent="0.2">
      <c r="A8742" s="9">
        <v>45196</v>
      </c>
      <c r="B8742" s="7">
        <v>26639420</v>
      </c>
      <c r="C8742" s="8" t="s">
        <v>99</v>
      </c>
      <c r="D8742" s="6">
        <v>4079.4</v>
      </c>
      <c r="E8742" s="6"/>
      <c r="F8742" s="6">
        <f>E8742*0.05</f>
        <v>0</v>
      </c>
      <c r="G8742" s="6"/>
      <c r="H8742" s="5">
        <f>D8742-F8742</f>
        <v>4079.4</v>
      </c>
      <c r="I8742" s="4">
        <f>+I8741+G8742-H8742</f>
        <v>8362841.1954999873</v>
      </c>
      <c r="J8742" s="8" t="s">
        <v>3034</v>
      </c>
      <c r="K8742" s="2"/>
      <c r="L8742" s="2"/>
      <c r="M8742" s="10"/>
      <c r="N8742" s="10"/>
      <c r="O8742" s="10"/>
    </row>
    <row r="8743" spans="1:15" x14ac:dyDescent="0.2">
      <c r="A8743" s="9">
        <v>45196</v>
      </c>
      <c r="B8743" s="7">
        <v>26639647</v>
      </c>
      <c r="C8743" s="8" t="s">
        <v>1953</v>
      </c>
      <c r="D8743" s="6">
        <v>35577</v>
      </c>
      <c r="E8743" s="6">
        <v>30150</v>
      </c>
      <c r="F8743" s="6">
        <f>E8743*0.05</f>
        <v>1507.5</v>
      </c>
      <c r="G8743" s="6"/>
      <c r="H8743" s="5">
        <f>D8743-F8743</f>
        <v>34069.5</v>
      </c>
      <c r="I8743" s="4">
        <f>+I8742+G8743-H8743</f>
        <v>8328771.6954999873</v>
      </c>
      <c r="J8743" s="8" t="s">
        <v>3033</v>
      </c>
      <c r="K8743" s="2"/>
      <c r="L8743" s="2"/>
      <c r="M8743" s="10" t="s">
        <v>3032</v>
      </c>
      <c r="N8743" s="10"/>
      <c r="O8743" s="10"/>
    </row>
    <row r="8744" spans="1:15" x14ac:dyDescent="0.2">
      <c r="A8744" s="9">
        <v>45196</v>
      </c>
      <c r="B8744" s="7">
        <v>26639832</v>
      </c>
      <c r="C8744" s="8" t="s">
        <v>2594</v>
      </c>
      <c r="D8744" s="6">
        <v>56658</v>
      </c>
      <c r="E8744" s="6">
        <v>56658</v>
      </c>
      <c r="F8744" s="6">
        <v>2832.9</v>
      </c>
      <c r="G8744" s="6"/>
      <c r="H8744" s="5">
        <f>D8744-F8744</f>
        <v>53825.1</v>
      </c>
      <c r="I8744" s="4">
        <f>+I8743+G8744-H8744</f>
        <v>8274946.5954999877</v>
      </c>
      <c r="J8744" s="8" t="s">
        <v>664</v>
      </c>
      <c r="K8744" s="2"/>
      <c r="L8744" s="2"/>
      <c r="M8744" s="10" t="s">
        <v>3031</v>
      </c>
      <c r="N8744" s="10"/>
      <c r="O8744" s="10"/>
    </row>
    <row r="8745" spans="1:15" x14ac:dyDescent="0.2">
      <c r="A8745" s="9">
        <v>45196</v>
      </c>
      <c r="B8745" s="7">
        <v>26640189</v>
      </c>
      <c r="C8745" s="8" t="s">
        <v>582</v>
      </c>
      <c r="D8745" s="6">
        <v>4885</v>
      </c>
      <c r="E8745" s="6">
        <v>4139.83</v>
      </c>
      <c r="F8745" s="6">
        <v>206.99</v>
      </c>
      <c r="G8745" s="6"/>
      <c r="H8745" s="5">
        <f>D8745-F8745</f>
        <v>4678.01</v>
      </c>
      <c r="I8745" s="4">
        <f>+I8744+G8745-H8745</f>
        <v>8270268.5854999879</v>
      </c>
      <c r="J8745" s="8" t="s">
        <v>465</v>
      </c>
      <c r="K8745" s="2"/>
      <c r="L8745" s="2"/>
      <c r="M8745" s="10" t="s">
        <v>3030</v>
      </c>
      <c r="N8745" s="10"/>
      <c r="O8745" s="10"/>
    </row>
    <row r="8746" spans="1:15" x14ac:dyDescent="0.2">
      <c r="A8746" s="9">
        <v>45196</v>
      </c>
      <c r="B8746" s="7">
        <v>26640322</v>
      </c>
      <c r="C8746" s="8" t="s">
        <v>105</v>
      </c>
      <c r="D8746" s="6">
        <v>123437</v>
      </c>
      <c r="E8746" s="6">
        <v>123437</v>
      </c>
      <c r="F8746" s="6">
        <f>E8746*0.05</f>
        <v>6171.85</v>
      </c>
      <c r="G8746" s="6"/>
      <c r="H8746" s="5">
        <f>D8746-F8746</f>
        <v>117265.15</v>
      </c>
      <c r="I8746" s="4">
        <f>+I8745+G8746-H8746</f>
        <v>8153003.4354999876</v>
      </c>
      <c r="J8746" s="8" t="s">
        <v>104</v>
      </c>
      <c r="K8746" s="2"/>
      <c r="L8746" s="2"/>
      <c r="M8746" s="10" t="s">
        <v>3029</v>
      </c>
      <c r="N8746" s="10"/>
      <c r="O8746" s="10"/>
    </row>
    <row r="8747" spans="1:15" x14ac:dyDescent="0.2">
      <c r="A8747" s="9">
        <v>45196</v>
      </c>
      <c r="B8747" s="7">
        <v>26640754</v>
      </c>
      <c r="C8747" s="8" t="s">
        <v>3028</v>
      </c>
      <c r="D8747" s="6">
        <v>43284.17</v>
      </c>
      <c r="E8747" s="6">
        <v>36681.5</v>
      </c>
      <c r="F8747" s="6">
        <f>E8747*0.05</f>
        <v>1834.075</v>
      </c>
      <c r="G8747" s="6"/>
      <c r="H8747" s="5">
        <f>D8747-F8747</f>
        <v>41450.095000000001</v>
      </c>
      <c r="I8747" s="4">
        <f>+I8746+G8747-H8747</f>
        <v>8111553.3404999878</v>
      </c>
      <c r="J8747" s="8" t="s">
        <v>1631</v>
      </c>
      <c r="K8747" s="2"/>
      <c r="L8747" s="2"/>
      <c r="M8747" s="10" t="s">
        <v>3027</v>
      </c>
      <c r="N8747" s="10"/>
      <c r="O8747" s="10"/>
    </row>
    <row r="8748" spans="1:15" x14ac:dyDescent="0.2">
      <c r="A8748" s="9">
        <v>45196</v>
      </c>
      <c r="B8748" s="7">
        <v>26640965</v>
      </c>
      <c r="C8748" s="8" t="s">
        <v>245</v>
      </c>
      <c r="D8748" s="6">
        <v>4396</v>
      </c>
      <c r="E8748" s="6">
        <v>4080.3</v>
      </c>
      <c r="F8748" s="6">
        <f>E8748*0.05</f>
        <v>204.01500000000001</v>
      </c>
      <c r="G8748" s="6"/>
      <c r="H8748" s="5">
        <f>D8748-F8748</f>
        <v>4191.9849999999997</v>
      </c>
      <c r="I8748" s="4">
        <f>+I8747+G8748-H8748</f>
        <v>8107361.3554999875</v>
      </c>
      <c r="J8748" s="8" t="s">
        <v>48</v>
      </c>
      <c r="K8748" s="2"/>
      <c r="L8748" s="2"/>
      <c r="M8748" s="10"/>
      <c r="N8748" s="10"/>
      <c r="O8748" s="10"/>
    </row>
    <row r="8749" spans="1:15" x14ac:dyDescent="0.2">
      <c r="A8749" s="9">
        <v>45196</v>
      </c>
      <c r="B8749" s="7">
        <v>26641116</v>
      </c>
      <c r="C8749" s="8" t="s">
        <v>3026</v>
      </c>
      <c r="D8749" s="6">
        <v>5200</v>
      </c>
      <c r="E8749" s="6">
        <v>5200</v>
      </c>
      <c r="F8749" s="6">
        <f>E8749*0.05</f>
        <v>260</v>
      </c>
      <c r="G8749" s="6"/>
      <c r="H8749" s="5">
        <f>D8749-F8749</f>
        <v>4940</v>
      </c>
      <c r="I8749" s="4">
        <f>+I8748+G8749-H8749</f>
        <v>8102421.3554999875</v>
      </c>
      <c r="J8749" s="8" t="s">
        <v>48</v>
      </c>
      <c r="K8749" s="2"/>
      <c r="L8749" s="2"/>
      <c r="M8749" s="10" t="s">
        <v>3025</v>
      </c>
      <c r="N8749" s="10"/>
      <c r="O8749" s="10"/>
    </row>
    <row r="8750" spans="1:15" x14ac:dyDescent="0.2">
      <c r="A8750" s="9">
        <v>45196</v>
      </c>
      <c r="B8750" s="7">
        <v>26641214</v>
      </c>
      <c r="C8750" s="8" t="s">
        <v>1340</v>
      </c>
      <c r="D8750" s="6">
        <v>3360</v>
      </c>
      <c r="E8750" s="6">
        <v>3360</v>
      </c>
      <c r="F8750" s="6">
        <f>E8750*0.05</f>
        <v>168</v>
      </c>
      <c r="G8750" s="6"/>
      <c r="H8750" s="5">
        <f>D8750-F8750</f>
        <v>3192</v>
      </c>
      <c r="I8750" s="4">
        <f>+I8749+G8750-H8750</f>
        <v>8099229.3554999875</v>
      </c>
      <c r="J8750" s="8" t="s">
        <v>48</v>
      </c>
      <c r="K8750" s="2"/>
      <c r="L8750" s="2"/>
      <c r="M8750" s="10" t="s">
        <v>3024</v>
      </c>
      <c r="N8750" s="10"/>
      <c r="O8750" s="10"/>
    </row>
    <row r="8751" spans="1:15" x14ac:dyDescent="0.2">
      <c r="A8751" s="9">
        <v>45196</v>
      </c>
      <c r="B8751" s="7">
        <v>26641314</v>
      </c>
      <c r="C8751" s="8" t="s">
        <v>2943</v>
      </c>
      <c r="D8751" s="6">
        <v>241500.6</v>
      </c>
      <c r="E8751" s="6">
        <v>225360</v>
      </c>
      <c r="F8751" s="6">
        <f>E8751*0.05</f>
        <v>11268</v>
      </c>
      <c r="G8751" s="6"/>
      <c r="H8751" s="5">
        <f>D8751-F8751</f>
        <v>230232.6</v>
      </c>
      <c r="I8751" s="4">
        <f>+I8750+G8751-H8751</f>
        <v>7868996.7554999879</v>
      </c>
      <c r="J8751" s="8" t="s">
        <v>2248</v>
      </c>
      <c r="K8751" s="2"/>
      <c r="L8751" s="2"/>
      <c r="M8751" s="10" t="s">
        <v>3023</v>
      </c>
      <c r="N8751" s="10"/>
      <c r="O8751" s="10"/>
    </row>
    <row r="8752" spans="1:15" x14ac:dyDescent="0.2">
      <c r="A8752" s="9">
        <v>45196</v>
      </c>
      <c r="B8752" s="7">
        <v>26641509</v>
      </c>
      <c r="C8752" s="8" t="s">
        <v>3022</v>
      </c>
      <c r="D8752" s="6">
        <v>10990</v>
      </c>
      <c r="E8752" s="6">
        <v>8453.84</v>
      </c>
      <c r="F8752" s="6">
        <v>422.69</v>
      </c>
      <c r="G8752" s="6"/>
      <c r="H8752" s="5">
        <f>D8752-F8752</f>
        <v>10567.31</v>
      </c>
      <c r="I8752" s="4">
        <f>+I8751+G8752-H8752</f>
        <v>7858429.4454999883</v>
      </c>
      <c r="J8752" s="8" t="s">
        <v>229</v>
      </c>
      <c r="K8752" s="2"/>
      <c r="L8752" s="2"/>
      <c r="M8752" s="10" t="s">
        <v>3021</v>
      </c>
      <c r="N8752" s="10"/>
      <c r="O8752" s="10"/>
    </row>
    <row r="8753" spans="1:15" x14ac:dyDescent="0.2">
      <c r="A8753" s="9">
        <v>45196</v>
      </c>
      <c r="B8753" s="7">
        <v>26641602</v>
      </c>
      <c r="C8753" s="8" t="s">
        <v>74</v>
      </c>
      <c r="D8753" s="6">
        <v>131420</v>
      </c>
      <c r="E8753" s="6">
        <v>131420</v>
      </c>
      <c r="F8753" s="6">
        <f>E8753*0.05</f>
        <v>6571</v>
      </c>
      <c r="G8753" s="6"/>
      <c r="H8753" s="5">
        <f>D8753-F8753</f>
        <v>124849</v>
      </c>
      <c r="I8753" s="4">
        <f>+I8752+G8753-H8753</f>
        <v>7733580.4454999883</v>
      </c>
      <c r="J8753" s="8" t="s">
        <v>1955</v>
      </c>
      <c r="K8753" s="2"/>
      <c r="L8753" s="2"/>
      <c r="M8753" s="10" t="s">
        <v>3020</v>
      </c>
      <c r="N8753" s="10"/>
      <c r="O8753" s="10"/>
    </row>
    <row r="8754" spans="1:15" x14ac:dyDescent="0.2">
      <c r="A8754" s="9">
        <v>45196</v>
      </c>
      <c r="B8754" s="7">
        <v>26641787</v>
      </c>
      <c r="C8754" s="8" t="s">
        <v>2179</v>
      </c>
      <c r="D8754" s="6">
        <v>48970</v>
      </c>
      <c r="E8754" s="6">
        <v>41500</v>
      </c>
      <c r="F8754" s="6">
        <f>E8754*0.05</f>
        <v>2075</v>
      </c>
      <c r="G8754" s="6"/>
      <c r="H8754" s="5">
        <f>D8754-F8754</f>
        <v>46895</v>
      </c>
      <c r="I8754" s="4">
        <f>+I8753+G8754-H8754</f>
        <v>7686685.4454999883</v>
      </c>
      <c r="J8754" s="8" t="s">
        <v>3019</v>
      </c>
      <c r="K8754" s="2"/>
      <c r="L8754" s="2"/>
      <c r="M8754" s="10" t="s">
        <v>3018</v>
      </c>
      <c r="N8754" s="10"/>
      <c r="O8754" s="10"/>
    </row>
    <row r="8755" spans="1:15" x14ac:dyDescent="0.2">
      <c r="A8755" s="9">
        <v>45196</v>
      </c>
      <c r="B8755" s="7">
        <v>26642026</v>
      </c>
      <c r="C8755" s="8" t="s">
        <v>3017</v>
      </c>
      <c r="D8755" s="6">
        <v>20768</v>
      </c>
      <c r="E8755" s="6">
        <v>17600</v>
      </c>
      <c r="F8755" s="6">
        <f>E8755*0.05</f>
        <v>880</v>
      </c>
      <c r="G8755" s="6"/>
      <c r="H8755" s="5">
        <f>D8755-F8755</f>
        <v>19888</v>
      </c>
      <c r="I8755" s="4">
        <f>+I8754+G8755-H8755</f>
        <v>7666797.4454999883</v>
      </c>
      <c r="J8755" s="8" t="s">
        <v>3016</v>
      </c>
      <c r="K8755" s="2"/>
      <c r="L8755" s="2"/>
      <c r="M8755" s="10" t="s">
        <v>3015</v>
      </c>
      <c r="N8755" s="10"/>
      <c r="O8755" s="10"/>
    </row>
    <row r="8756" spans="1:15" x14ac:dyDescent="0.2">
      <c r="A8756" s="9">
        <v>45196</v>
      </c>
      <c r="B8756" s="7">
        <v>26642267</v>
      </c>
      <c r="C8756" s="8" t="s">
        <v>442</v>
      </c>
      <c r="D8756" s="6">
        <v>63649.2</v>
      </c>
      <c r="E8756" s="6">
        <v>53940</v>
      </c>
      <c r="F8756" s="6">
        <f>E8756*0.05</f>
        <v>2697</v>
      </c>
      <c r="G8756" s="6"/>
      <c r="H8756" s="5">
        <f>D8756-F8756</f>
        <v>60952.2</v>
      </c>
      <c r="I8756" s="4">
        <f>+I8755+G8756-H8756</f>
        <v>7605845.2454999881</v>
      </c>
      <c r="J8756" s="8" t="s">
        <v>1955</v>
      </c>
      <c r="K8756" s="2"/>
      <c r="L8756" s="2"/>
      <c r="M8756" s="10" t="s">
        <v>3014</v>
      </c>
      <c r="N8756" s="10"/>
      <c r="O8756" s="10"/>
    </row>
    <row r="8757" spans="1:15" x14ac:dyDescent="0.2">
      <c r="A8757" s="9">
        <v>45196</v>
      </c>
      <c r="B8757" s="7">
        <v>26643123</v>
      </c>
      <c r="C8757" s="8" t="s">
        <v>3013</v>
      </c>
      <c r="D8757" s="6">
        <v>34266</v>
      </c>
      <c r="E8757" s="6">
        <v>34266</v>
      </c>
      <c r="F8757" s="6">
        <f>E8757*0.05</f>
        <v>1713.3000000000002</v>
      </c>
      <c r="G8757" s="6"/>
      <c r="H8757" s="5">
        <f>D8757-F8757</f>
        <v>32552.7</v>
      </c>
      <c r="I8757" s="4">
        <f>+I8756+G8757-H8757</f>
        <v>7573292.5454999879</v>
      </c>
      <c r="J8757" s="8" t="s">
        <v>431</v>
      </c>
      <c r="K8757" s="2"/>
      <c r="L8757" s="2"/>
      <c r="M8757" s="10" t="s">
        <v>3012</v>
      </c>
      <c r="N8757" s="10"/>
      <c r="O8757" s="10"/>
    </row>
    <row r="8758" spans="1:15" x14ac:dyDescent="0.2">
      <c r="A8758" s="9">
        <v>45196</v>
      </c>
      <c r="B8758" s="7">
        <v>26643244</v>
      </c>
      <c r="C8758" s="8" t="s">
        <v>3011</v>
      </c>
      <c r="D8758" s="6">
        <v>8968</v>
      </c>
      <c r="E8758" s="6">
        <v>7600</v>
      </c>
      <c r="F8758" s="6">
        <f>E8758*0.05</f>
        <v>380</v>
      </c>
      <c r="G8758" s="6"/>
      <c r="H8758" s="5">
        <f>D8758-F8758</f>
        <v>8588</v>
      </c>
      <c r="I8758" s="4">
        <f>+I8757+G8758-H8758</f>
        <v>7564704.5454999879</v>
      </c>
      <c r="J8758" s="8" t="s">
        <v>1162</v>
      </c>
      <c r="K8758" s="2"/>
      <c r="L8758" s="2"/>
      <c r="M8758" s="10" t="s">
        <v>3010</v>
      </c>
      <c r="N8758" s="10"/>
      <c r="O8758" s="10"/>
    </row>
    <row r="8759" spans="1:15" x14ac:dyDescent="0.2">
      <c r="A8759" s="9">
        <v>45196</v>
      </c>
      <c r="B8759" s="7">
        <v>26643607</v>
      </c>
      <c r="C8759" s="8" t="s">
        <v>2165</v>
      </c>
      <c r="D8759" s="6">
        <v>28000</v>
      </c>
      <c r="E8759" s="6">
        <v>23728.799999999999</v>
      </c>
      <c r="F8759" s="6">
        <f>E8759*0.05</f>
        <v>1186.44</v>
      </c>
      <c r="G8759" s="6"/>
      <c r="H8759" s="5">
        <f>D8759-F8759</f>
        <v>26813.56</v>
      </c>
      <c r="I8759" s="4">
        <f>+I8758+G8759-H8759</f>
        <v>7537890.9854999883</v>
      </c>
      <c r="J8759" s="8" t="s">
        <v>3009</v>
      </c>
      <c r="K8759" s="2"/>
      <c r="L8759" s="2"/>
      <c r="M8759" s="10" t="s">
        <v>1855</v>
      </c>
      <c r="N8759" s="10"/>
      <c r="O8759" s="10"/>
    </row>
    <row r="8760" spans="1:15" x14ac:dyDescent="0.2">
      <c r="A8760" s="9">
        <v>45196</v>
      </c>
      <c r="B8760" s="7">
        <v>26643802</v>
      </c>
      <c r="C8760" s="8" t="s">
        <v>3008</v>
      </c>
      <c r="D8760" s="6">
        <v>6900</v>
      </c>
      <c r="E8760" s="6">
        <v>6900</v>
      </c>
      <c r="F8760" s="6">
        <f>E8760*0.1</f>
        <v>690</v>
      </c>
      <c r="G8760" s="6"/>
      <c r="H8760" s="5">
        <f>D8760-F8760</f>
        <v>6210</v>
      </c>
      <c r="I8760" s="4">
        <f>+I8759+G8760-H8760</f>
        <v>7531680.9854999883</v>
      </c>
      <c r="J8760" s="8" t="s">
        <v>3007</v>
      </c>
      <c r="K8760" s="2"/>
      <c r="L8760" s="2"/>
      <c r="M8760" s="10" t="s">
        <v>3006</v>
      </c>
      <c r="N8760" s="10"/>
      <c r="O8760" s="10"/>
    </row>
    <row r="8761" spans="1:15" x14ac:dyDescent="0.2">
      <c r="A8761" s="9">
        <v>45197</v>
      </c>
      <c r="B8761" s="7">
        <v>350030352</v>
      </c>
      <c r="C8761" s="8" t="s">
        <v>2772</v>
      </c>
      <c r="D8761" s="6"/>
      <c r="E8761" s="6"/>
      <c r="F8761" s="6">
        <f>E8761*0.05</f>
        <v>0</v>
      </c>
      <c r="G8761" s="6">
        <v>1200</v>
      </c>
      <c r="H8761" s="5">
        <f>D8761-F8761</f>
        <v>0</v>
      </c>
      <c r="I8761" s="4">
        <f>+I8760+G8761-H8761</f>
        <v>7532880.9854999883</v>
      </c>
      <c r="J8761" s="8" t="s">
        <v>3005</v>
      </c>
      <c r="K8761" s="2"/>
      <c r="L8761" s="2"/>
      <c r="M8761" s="10"/>
      <c r="N8761" s="10"/>
      <c r="O8761" s="10"/>
    </row>
    <row r="8762" spans="1:15" x14ac:dyDescent="0.2">
      <c r="A8762" s="9">
        <v>45197</v>
      </c>
      <c r="B8762" s="7">
        <v>4524000132</v>
      </c>
      <c r="C8762" s="8" t="s">
        <v>2118</v>
      </c>
      <c r="D8762" s="6"/>
      <c r="E8762" s="6"/>
      <c r="F8762" s="6">
        <f>E8762*0.05</f>
        <v>0</v>
      </c>
      <c r="G8762" s="6">
        <v>40000</v>
      </c>
      <c r="H8762" s="5">
        <f>D8762-F8762</f>
        <v>0</v>
      </c>
      <c r="I8762" s="4">
        <f>+I8761+G8762-H8762</f>
        <v>7572880.9854999883</v>
      </c>
      <c r="J8762" s="8" t="s">
        <v>2779</v>
      </c>
      <c r="K8762" s="2"/>
      <c r="L8762" s="2"/>
      <c r="M8762" s="10"/>
      <c r="N8762" s="10"/>
      <c r="O8762" s="10"/>
    </row>
    <row r="8763" spans="1:15" x14ac:dyDescent="0.2">
      <c r="A8763" s="9">
        <v>45198</v>
      </c>
      <c r="B8763" s="7">
        <v>3580030047</v>
      </c>
      <c r="C8763" s="8" t="s">
        <v>2772</v>
      </c>
      <c r="D8763" s="6"/>
      <c r="E8763" s="6"/>
      <c r="F8763" s="6">
        <f>E8763*0.05</f>
        <v>0</v>
      </c>
      <c r="G8763" s="6">
        <v>3500</v>
      </c>
      <c r="H8763" s="5">
        <f>D8763-F8763</f>
        <v>0</v>
      </c>
      <c r="I8763" s="4">
        <f>+I8762+G8763-H8763</f>
        <v>7576380.9854999883</v>
      </c>
      <c r="J8763" s="8" t="s">
        <v>3004</v>
      </c>
      <c r="K8763" s="2"/>
      <c r="L8763" s="2"/>
      <c r="M8763" s="10"/>
      <c r="N8763" s="10"/>
      <c r="O8763" s="10"/>
    </row>
    <row r="8764" spans="1:15" x14ac:dyDescent="0.2">
      <c r="A8764" s="9">
        <v>45198</v>
      </c>
      <c r="B8764" s="7">
        <v>26694193</v>
      </c>
      <c r="C8764" s="8" t="s">
        <v>2934</v>
      </c>
      <c r="D8764" s="6">
        <v>121201</v>
      </c>
      <c r="E8764" s="6">
        <v>114526.55</v>
      </c>
      <c r="F8764" s="6">
        <f>E8764*0.05</f>
        <v>5726.3275000000003</v>
      </c>
      <c r="G8764" s="6"/>
      <c r="H8764" s="5">
        <f>D8764-F8764</f>
        <v>115474.6725</v>
      </c>
      <c r="I8764" s="4">
        <f>+I8763+G8764-H8764</f>
        <v>7460906.312999988</v>
      </c>
      <c r="J8764" s="8" t="s">
        <v>260</v>
      </c>
      <c r="K8764" s="2"/>
      <c r="L8764" s="2"/>
      <c r="M8764" s="16" t="s">
        <v>3003</v>
      </c>
      <c r="N8764" s="10"/>
      <c r="O8764" s="10"/>
    </row>
    <row r="8765" spans="1:15" x14ac:dyDescent="0.2">
      <c r="A8765" s="9">
        <v>45198</v>
      </c>
      <c r="B8765" s="7">
        <v>26694319</v>
      </c>
      <c r="C8765" s="8" t="s">
        <v>99</v>
      </c>
      <c r="D8765" s="6">
        <v>8571.59</v>
      </c>
      <c r="E8765" s="6">
        <v>8571.59</v>
      </c>
      <c r="F8765" s="6"/>
      <c r="G8765" s="6"/>
      <c r="H8765" s="5">
        <f>D8765-F8765</f>
        <v>8571.59</v>
      </c>
      <c r="I8765" s="4">
        <f>+I8764+G8765-H8765</f>
        <v>7452334.7229999881</v>
      </c>
      <c r="J8765" s="8" t="s">
        <v>3002</v>
      </c>
      <c r="K8765" s="2"/>
      <c r="L8765" s="2"/>
      <c r="M8765" s="10"/>
      <c r="N8765" s="10"/>
      <c r="O8765" s="10"/>
    </row>
    <row r="8766" spans="1:15" x14ac:dyDescent="0.2">
      <c r="A8766" s="9">
        <v>45198</v>
      </c>
      <c r="B8766" s="7">
        <v>26694692</v>
      </c>
      <c r="C8766" s="8" t="s">
        <v>890</v>
      </c>
      <c r="D8766" s="6">
        <v>254939</v>
      </c>
      <c r="E8766" s="6">
        <v>216050</v>
      </c>
      <c r="F8766" s="6">
        <f>E8766*0.05</f>
        <v>10802.5</v>
      </c>
      <c r="G8766" s="6"/>
      <c r="H8766" s="5">
        <f>D8766-F8766</f>
        <v>244136.5</v>
      </c>
      <c r="I8766" s="4">
        <f>+I8765+G8766-H8766</f>
        <v>7208198.2229999881</v>
      </c>
      <c r="J8766" s="8" t="s">
        <v>889</v>
      </c>
      <c r="K8766" s="2"/>
      <c r="L8766" s="2"/>
      <c r="M8766" s="16" t="s">
        <v>3001</v>
      </c>
      <c r="N8766" s="10"/>
      <c r="O8766" s="10"/>
    </row>
    <row r="8767" spans="1:15" x14ac:dyDescent="0.2">
      <c r="A8767" s="9">
        <v>45198</v>
      </c>
      <c r="B8767" s="7">
        <v>26694896</v>
      </c>
      <c r="C8767" s="8" t="s">
        <v>682</v>
      </c>
      <c r="D8767" s="6">
        <v>105958.5</v>
      </c>
      <c r="E8767" s="6">
        <v>89795.34</v>
      </c>
      <c r="F8767" s="6">
        <f>E8767*0.05</f>
        <v>4489.7669999999998</v>
      </c>
      <c r="G8767" s="6"/>
      <c r="H8767" s="5">
        <f>D8767-F8767</f>
        <v>101468.73300000001</v>
      </c>
      <c r="I8767" s="4">
        <f>+I8766+G8767-H8767</f>
        <v>7106729.4899999881</v>
      </c>
      <c r="J8767" s="8" t="s">
        <v>1336</v>
      </c>
      <c r="K8767" s="2"/>
      <c r="L8767" s="2"/>
      <c r="M8767" s="16" t="s">
        <v>3000</v>
      </c>
      <c r="N8767" s="10"/>
      <c r="O8767" s="10"/>
    </row>
    <row r="8768" spans="1:15" x14ac:dyDescent="0.2">
      <c r="A8768" s="9">
        <v>45198</v>
      </c>
      <c r="B8768" s="7">
        <v>26706405</v>
      </c>
      <c r="C8768" s="8" t="s">
        <v>2521</v>
      </c>
      <c r="D8768" s="6">
        <v>29135.85</v>
      </c>
      <c r="E8768" s="6">
        <v>22762.38</v>
      </c>
      <c r="F8768" s="6">
        <f>E8768*0.05</f>
        <v>1138.1190000000001</v>
      </c>
      <c r="G8768" s="6"/>
      <c r="H8768" s="5">
        <f>D8768-F8768</f>
        <v>27997.731</v>
      </c>
      <c r="I8768" s="4">
        <f>+I8767+G8768-H8768</f>
        <v>7078731.7589999884</v>
      </c>
      <c r="J8768" s="8" t="s">
        <v>2999</v>
      </c>
      <c r="K8768" s="2"/>
      <c r="L8768" s="2"/>
      <c r="M8768" s="16" t="s">
        <v>2998</v>
      </c>
      <c r="N8768" s="10"/>
      <c r="O8768" s="10"/>
    </row>
    <row r="8769" spans="1:15" x14ac:dyDescent="0.2">
      <c r="A8769" s="9">
        <v>45198</v>
      </c>
      <c r="B8769" s="7">
        <v>26709530</v>
      </c>
      <c r="C8769" s="8" t="s">
        <v>447</v>
      </c>
      <c r="D8769" s="6">
        <v>116262.7</v>
      </c>
      <c r="E8769" s="6">
        <v>106604.38</v>
      </c>
      <c r="F8769" s="6">
        <f>E8769*0.05</f>
        <v>5330.219000000001</v>
      </c>
      <c r="G8769" s="6"/>
      <c r="H8769" s="5">
        <f>D8769-F8769</f>
        <v>110932.481</v>
      </c>
      <c r="I8769" s="4">
        <f>+I8768+G8769-H8769</f>
        <v>6967799.2779999888</v>
      </c>
      <c r="J8769" s="8" t="s">
        <v>22</v>
      </c>
      <c r="K8769" s="2"/>
      <c r="L8769" s="2"/>
      <c r="M8769" s="16" t="s">
        <v>2997</v>
      </c>
      <c r="N8769" s="10"/>
      <c r="O8769" s="10"/>
    </row>
    <row r="8770" spans="1:15" x14ac:dyDescent="0.2">
      <c r="A8770" s="9">
        <v>45198</v>
      </c>
      <c r="B8770" s="7">
        <v>26710031</v>
      </c>
      <c r="C8770" s="8" t="s">
        <v>447</v>
      </c>
      <c r="D8770" s="6">
        <v>23750</v>
      </c>
      <c r="E8770" s="6">
        <v>20127.12</v>
      </c>
      <c r="F8770" s="6">
        <f>E8770*0.05</f>
        <v>1006.356</v>
      </c>
      <c r="G8770" s="6"/>
      <c r="H8770" s="5">
        <f>D8770-F8770</f>
        <v>22743.644</v>
      </c>
      <c r="I8770" s="4">
        <f>+I8769+G8770-H8770</f>
        <v>6945055.6339999884</v>
      </c>
      <c r="J8770" s="8" t="s">
        <v>22</v>
      </c>
      <c r="K8770" s="2"/>
      <c r="L8770" s="2"/>
      <c r="M8770" s="16" t="s">
        <v>2996</v>
      </c>
      <c r="N8770" s="10"/>
      <c r="O8770" s="10"/>
    </row>
    <row r="8771" spans="1:15" x14ac:dyDescent="0.2">
      <c r="A8771" s="9">
        <v>45199</v>
      </c>
      <c r="B8771" s="7">
        <v>45240019</v>
      </c>
      <c r="C8771" s="8" t="s">
        <v>1982</v>
      </c>
      <c r="D8771" s="6">
        <v>203646</v>
      </c>
      <c r="E8771" s="6"/>
      <c r="F8771" s="6">
        <f>E8771*0.05</f>
        <v>0</v>
      </c>
      <c r="G8771" s="6"/>
      <c r="H8771" s="5">
        <f>D8771-F8771</f>
        <v>203646</v>
      </c>
      <c r="I8771" s="4">
        <f>+I8770+G8771-H8771</f>
        <v>6741409.6339999884</v>
      </c>
      <c r="J8771" s="8" t="s">
        <v>2995</v>
      </c>
      <c r="K8771" s="2"/>
      <c r="L8771" s="2"/>
      <c r="M8771" s="10"/>
      <c r="N8771" s="10"/>
      <c r="O8771" s="10"/>
    </row>
    <row r="8772" spans="1:15" x14ac:dyDescent="0.2">
      <c r="A8772" s="9">
        <v>45199</v>
      </c>
      <c r="B8772" s="7"/>
      <c r="C8772" s="8" t="s">
        <v>20</v>
      </c>
      <c r="D8772" s="6">
        <v>4036.11</v>
      </c>
      <c r="E8772" s="6"/>
      <c r="F8772" s="6">
        <f>E8772*0.05</f>
        <v>0</v>
      </c>
      <c r="G8772" s="6"/>
      <c r="H8772" s="5">
        <f>D8772-F8772</f>
        <v>4036.11</v>
      </c>
      <c r="I8772" s="13">
        <f>+I8771+G8772-H8772</f>
        <v>6737373.5239999881</v>
      </c>
      <c r="J8772" s="8" t="s">
        <v>19</v>
      </c>
      <c r="K8772" s="2"/>
      <c r="L8772" s="2"/>
      <c r="M8772" s="10"/>
      <c r="N8772" s="10"/>
      <c r="O8772" s="10"/>
    </row>
    <row r="8773" spans="1:15" x14ac:dyDescent="0.2">
      <c r="A8773" s="9"/>
      <c r="B8773" s="7"/>
      <c r="C8773" s="38" t="s">
        <v>2994</v>
      </c>
      <c r="D8773" s="6"/>
      <c r="E8773" s="6"/>
      <c r="F8773" s="6">
        <f>E8773*0.05</f>
        <v>0</v>
      </c>
      <c r="G8773" s="6"/>
      <c r="H8773" s="5">
        <f>D8773-F8773</f>
        <v>0</v>
      </c>
      <c r="I8773" s="4">
        <f>+I8772+G8773-H8773</f>
        <v>6737373.5239999881</v>
      </c>
      <c r="J8773" s="8"/>
      <c r="K8773" s="2"/>
      <c r="L8773" s="2"/>
      <c r="M8773" s="10"/>
      <c r="N8773" s="10"/>
      <c r="O8773" s="10"/>
    </row>
    <row r="8774" spans="1:15" x14ac:dyDescent="0.2">
      <c r="A8774" s="9">
        <v>45201</v>
      </c>
      <c r="B8774" s="7">
        <v>3580100543</v>
      </c>
      <c r="C8774" s="8" t="s">
        <v>2772</v>
      </c>
      <c r="D8774" s="6"/>
      <c r="E8774" s="6"/>
      <c r="F8774" s="6">
        <f>E8774*0.05</f>
        <v>0</v>
      </c>
      <c r="G8774" s="6">
        <v>2800</v>
      </c>
      <c r="H8774" s="5">
        <f>D8774-F8774</f>
        <v>0</v>
      </c>
      <c r="I8774" s="4">
        <f>+I8773+G8774-H8774</f>
        <v>6740173.5239999881</v>
      </c>
      <c r="J8774" s="8" t="s">
        <v>2993</v>
      </c>
      <c r="K8774" s="2"/>
      <c r="L8774" s="2"/>
      <c r="M8774" s="10"/>
      <c r="N8774" s="10"/>
      <c r="O8774" s="10"/>
    </row>
    <row r="8775" spans="1:15" x14ac:dyDescent="0.2">
      <c r="A8775" s="9">
        <v>45201</v>
      </c>
      <c r="B8775" s="7">
        <v>4524017084</v>
      </c>
      <c r="C8775" s="8" t="s">
        <v>1468</v>
      </c>
      <c r="D8775" s="6"/>
      <c r="E8775" s="6"/>
      <c r="F8775" s="6">
        <f>E8775*0.05</f>
        <v>0</v>
      </c>
      <c r="G8775" s="6">
        <v>1755.86</v>
      </c>
      <c r="H8775" s="5">
        <f>D8775-F8775</f>
        <v>0</v>
      </c>
      <c r="I8775" s="4">
        <f>+I8774+G8775-H8775</f>
        <v>6741929.3839999884</v>
      </c>
      <c r="J8775" s="8" t="s">
        <v>2992</v>
      </c>
      <c r="K8775" s="2"/>
      <c r="L8775" s="2"/>
      <c r="M8775" s="10"/>
      <c r="N8775" s="10"/>
      <c r="O8775" s="10"/>
    </row>
    <row r="8776" spans="1:15" x14ac:dyDescent="0.2">
      <c r="A8776" s="9">
        <v>45202</v>
      </c>
      <c r="B8776" s="7">
        <v>3580010357</v>
      </c>
      <c r="C8776" s="8" t="s">
        <v>2772</v>
      </c>
      <c r="D8776" s="6"/>
      <c r="E8776" s="6"/>
      <c r="F8776" s="6">
        <f>E8776*0.05</f>
        <v>0</v>
      </c>
      <c r="G8776" s="6">
        <v>1800</v>
      </c>
      <c r="H8776" s="5">
        <f>D8776-F8776</f>
        <v>0</v>
      </c>
      <c r="I8776" s="4">
        <f>+I8775+G8776-H8776</f>
        <v>6743729.3839999884</v>
      </c>
      <c r="J8776" s="8" t="s">
        <v>2991</v>
      </c>
      <c r="K8776" s="2"/>
      <c r="L8776" s="2"/>
      <c r="M8776" s="10"/>
      <c r="N8776" s="10"/>
      <c r="O8776" s="10"/>
    </row>
    <row r="8777" spans="1:15" x14ac:dyDescent="0.2">
      <c r="A8777" s="9">
        <v>45203</v>
      </c>
      <c r="B8777" s="7">
        <v>3580010357</v>
      </c>
      <c r="C8777" s="8" t="s">
        <v>2772</v>
      </c>
      <c r="D8777" s="6"/>
      <c r="E8777" s="6"/>
      <c r="F8777" s="6">
        <f>E8777*0.05</f>
        <v>0</v>
      </c>
      <c r="G8777" s="6">
        <v>1200</v>
      </c>
      <c r="H8777" s="5">
        <f>D8777-F8777</f>
        <v>0</v>
      </c>
      <c r="I8777" s="4">
        <f>+I8776+G8777-H8777</f>
        <v>6744929.3839999884</v>
      </c>
      <c r="J8777" s="8" t="s">
        <v>2990</v>
      </c>
      <c r="K8777" s="2"/>
      <c r="L8777" s="2"/>
      <c r="M8777" s="10"/>
      <c r="N8777" s="10"/>
      <c r="O8777" s="10"/>
    </row>
    <row r="8778" spans="1:15" x14ac:dyDescent="0.2">
      <c r="A8778" s="9">
        <v>45204</v>
      </c>
      <c r="B8778" s="7">
        <v>3580100059</v>
      </c>
      <c r="C8778" s="8" t="s">
        <v>2772</v>
      </c>
      <c r="D8778" s="6"/>
      <c r="E8778" s="6"/>
      <c r="F8778" s="6">
        <f>E8778*0.05</f>
        <v>0</v>
      </c>
      <c r="G8778" s="6">
        <v>2800</v>
      </c>
      <c r="H8778" s="5">
        <f>D8778-F8778</f>
        <v>0</v>
      </c>
      <c r="I8778" s="4">
        <f>+I8777+G8778-H8778</f>
        <v>6747729.3839999884</v>
      </c>
      <c r="J8778" s="8" t="s">
        <v>2989</v>
      </c>
      <c r="K8778" s="2"/>
      <c r="L8778" s="2"/>
      <c r="M8778" s="10"/>
      <c r="N8778" s="10"/>
      <c r="O8778" s="10"/>
    </row>
    <row r="8779" spans="1:15" x14ac:dyDescent="0.2">
      <c r="A8779" s="9">
        <v>45205</v>
      </c>
      <c r="B8779" s="7">
        <v>3580020093</v>
      </c>
      <c r="C8779" s="8" t="s">
        <v>2772</v>
      </c>
      <c r="D8779" s="6"/>
      <c r="E8779" s="6"/>
      <c r="F8779" s="6">
        <f>E8779*0.05</f>
        <v>0</v>
      </c>
      <c r="G8779" s="6">
        <v>7200</v>
      </c>
      <c r="H8779" s="5">
        <f>D8779-F8779</f>
        <v>0</v>
      </c>
      <c r="I8779" s="4">
        <f>+I8778+G8779-H8779</f>
        <v>6754929.3839999884</v>
      </c>
      <c r="J8779" s="8" t="s">
        <v>2988</v>
      </c>
      <c r="K8779" s="2"/>
      <c r="L8779" s="2"/>
      <c r="M8779" s="10"/>
      <c r="N8779" s="10"/>
      <c r="O8779" s="10"/>
    </row>
    <row r="8780" spans="1:15" x14ac:dyDescent="0.2">
      <c r="A8780" s="9">
        <v>45205</v>
      </c>
      <c r="B8780" s="7">
        <v>10300</v>
      </c>
      <c r="C8780" s="8" t="s">
        <v>316</v>
      </c>
      <c r="D8780" s="6">
        <v>23895</v>
      </c>
      <c r="E8780" s="6">
        <v>20250</v>
      </c>
      <c r="F8780" s="6">
        <v>1012.5</v>
      </c>
      <c r="G8780" s="6"/>
      <c r="H8780" s="5">
        <f>D8780-F8780</f>
        <v>22882.5</v>
      </c>
      <c r="I8780" s="4">
        <f>+I8779+G8780-H8780</f>
        <v>6732046.8839999884</v>
      </c>
      <c r="J8780" s="8" t="s">
        <v>2987</v>
      </c>
      <c r="K8780" s="2"/>
      <c r="L8780" s="2"/>
      <c r="M8780" s="10" t="s">
        <v>2986</v>
      </c>
      <c r="N8780" s="10"/>
      <c r="O8780" s="10"/>
    </row>
    <row r="8781" spans="1:15" x14ac:dyDescent="0.2">
      <c r="A8781" s="9">
        <v>45208</v>
      </c>
      <c r="B8781" s="7">
        <v>3580100374</v>
      </c>
      <c r="C8781" s="8" t="s">
        <v>2772</v>
      </c>
      <c r="D8781" s="6"/>
      <c r="E8781" s="6"/>
      <c r="F8781" s="6">
        <f>E8781*0.05</f>
        <v>0</v>
      </c>
      <c r="G8781" s="6">
        <v>5400</v>
      </c>
      <c r="H8781" s="5">
        <f>D8781-F8781</f>
        <v>0</v>
      </c>
      <c r="I8781" s="4">
        <f>+I8780+G8781-H8781</f>
        <v>6737446.8839999884</v>
      </c>
      <c r="J8781" s="8" t="s">
        <v>2985</v>
      </c>
      <c r="K8781" s="2"/>
      <c r="L8781" s="2"/>
      <c r="M8781" s="10"/>
      <c r="N8781" s="10"/>
      <c r="O8781" s="10"/>
    </row>
    <row r="8782" spans="1:15" x14ac:dyDescent="0.2">
      <c r="A8782" s="9">
        <v>45209</v>
      </c>
      <c r="B8782" s="7">
        <v>3580010088</v>
      </c>
      <c r="C8782" s="8" t="s">
        <v>2772</v>
      </c>
      <c r="D8782" s="6"/>
      <c r="E8782" s="6"/>
      <c r="F8782" s="6">
        <f>E8782*0.05</f>
        <v>0</v>
      </c>
      <c r="G8782" s="6">
        <v>6200</v>
      </c>
      <c r="H8782" s="5">
        <f>D8782-F8782</f>
        <v>0</v>
      </c>
      <c r="I8782" s="4">
        <f>+I8781+G8782-H8782</f>
        <v>6743646.8839999884</v>
      </c>
      <c r="J8782" s="8" t="s">
        <v>2984</v>
      </c>
      <c r="K8782" s="2"/>
      <c r="L8782" s="2"/>
      <c r="M8782" s="10"/>
      <c r="N8782" s="10"/>
      <c r="O8782" s="10"/>
    </row>
    <row r="8783" spans="1:15" x14ac:dyDescent="0.2">
      <c r="A8783" s="9">
        <v>45210</v>
      </c>
      <c r="B8783" s="7">
        <v>3580080021</v>
      </c>
      <c r="C8783" s="8" t="s">
        <v>2772</v>
      </c>
      <c r="D8783" s="6"/>
      <c r="E8783" s="6"/>
      <c r="F8783" s="6">
        <f>E8783*0.05</f>
        <v>0</v>
      </c>
      <c r="G8783" s="6">
        <v>3800</v>
      </c>
      <c r="H8783" s="5">
        <f>D8783-F8783</f>
        <v>0</v>
      </c>
      <c r="I8783" s="4">
        <f>+I8782+G8783-H8783</f>
        <v>6747446.8839999884</v>
      </c>
      <c r="J8783" s="8" t="s">
        <v>2983</v>
      </c>
      <c r="K8783" s="2"/>
      <c r="L8783" s="2"/>
      <c r="M8783" s="10"/>
      <c r="N8783" s="10"/>
      <c r="O8783" s="10"/>
    </row>
    <row r="8784" spans="1:15" x14ac:dyDescent="0.2">
      <c r="A8784" s="9">
        <v>45210</v>
      </c>
      <c r="B8784" s="7">
        <v>27004401</v>
      </c>
      <c r="C8784" s="8" t="s">
        <v>518</v>
      </c>
      <c r="D8784" s="6">
        <v>108876.79</v>
      </c>
      <c r="E8784" s="6"/>
      <c r="F8784" s="6">
        <f>E8784*0.05</f>
        <v>0</v>
      </c>
      <c r="G8784" s="6"/>
      <c r="H8784" s="5">
        <f>D8784-F8784</f>
        <v>108876.79</v>
      </c>
      <c r="I8784" s="4">
        <f>+I8783+G8784-H8784</f>
        <v>6638570.0939999884</v>
      </c>
      <c r="J8784" s="8" t="s">
        <v>2982</v>
      </c>
      <c r="K8784" s="2"/>
      <c r="L8784" s="2"/>
      <c r="M8784" s="10"/>
      <c r="N8784" s="10"/>
      <c r="O8784" s="10"/>
    </row>
    <row r="8785" spans="1:15" x14ac:dyDescent="0.2">
      <c r="A8785" s="9">
        <v>45211</v>
      </c>
      <c r="B8785" s="7">
        <v>3580010029</v>
      </c>
      <c r="C8785" s="8" t="s">
        <v>2772</v>
      </c>
      <c r="D8785" s="6"/>
      <c r="E8785" s="6"/>
      <c r="F8785" s="6">
        <f>E8785*0.05</f>
        <v>0</v>
      </c>
      <c r="G8785" s="6">
        <v>800</v>
      </c>
      <c r="H8785" s="5">
        <f>D8785-F8785</f>
        <v>0</v>
      </c>
      <c r="I8785" s="4">
        <f>+I8784+G8785-H8785</f>
        <v>6639370.0939999884</v>
      </c>
      <c r="J8785" s="8" t="s">
        <v>2981</v>
      </c>
      <c r="K8785" s="2"/>
      <c r="L8785" s="2"/>
      <c r="M8785" s="10"/>
      <c r="N8785" s="10"/>
      <c r="O8785" s="10"/>
    </row>
    <row r="8786" spans="1:15" x14ac:dyDescent="0.2">
      <c r="A8786" s="9">
        <v>45211</v>
      </c>
      <c r="B8786" s="7">
        <v>27034827</v>
      </c>
      <c r="C8786" s="8" t="s">
        <v>1450</v>
      </c>
      <c r="D8786" s="6">
        <v>336477.86</v>
      </c>
      <c r="E8786" s="6">
        <v>271780.84999999998</v>
      </c>
      <c r="F8786" s="6">
        <v>13589.04</v>
      </c>
      <c r="G8786" s="6"/>
      <c r="H8786" s="5">
        <f>D8786-F8786</f>
        <v>322888.82</v>
      </c>
      <c r="I8786" s="4">
        <f>+I8785+G8786-H8786</f>
        <v>6316481.2739999881</v>
      </c>
      <c r="J8786" s="8" t="s">
        <v>2980</v>
      </c>
      <c r="K8786" s="2"/>
      <c r="L8786" s="2"/>
      <c r="M8786" s="10"/>
      <c r="N8786" s="10"/>
      <c r="O8786" s="10"/>
    </row>
    <row r="8787" spans="1:15" x14ac:dyDescent="0.2">
      <c r="A8787" s="9">
        <v>45212</v>
      </c>
      <c r="B8787" s="7">
        <v>45240425</v>
      </c>
      <c r="C8787" s="8" t="s">
        <v>1982</v>
      </c>
      <c r="D8787" s="6">
        <v>1963407.68</v>
      </c>
      <c r="E8787" s="6"/>
      <c r="F8787" s="6">
        <f>E8787*0.05</f>
        <v>0</v>
      </c>
      <c r="G8787" s="6"/>
      <c r="H8787" s="5">
        <f>D8787-F8787</f>
        <v>1963407.68</v>
      </c>
      <c r="I8787" s="4">
        <f>+I8786+G8787-H8787</f>
        <v>4353073.5939999884</v>
      </c>
      <c r="J8787" s="8" t="s">
        <v>2979</v>
      </c>
      <c r="K8787" s="2"/>
      <c r="L8787" s="2"/>
      <c r="M8787" s="10"/>
      <c r="N8787" s="10"/>
      <c r="O8787" s="10"/>
    </row>
    <row r="8788" spans="1:15" x14ac:dyDescent="0.2">
      <c r="A8788" s="9">
        <v>45215</v>
      </c>
      <c r="B8788" s="7">
        <v>3580030397</v>
      </c>
      <c r="C8788" s="8" t="s">
        <v>2772</v>
      </c>
      <c r="D8788" s="6"/>
      <c r="E8788" s="6"/>
      <c r="F8788" s="6">
        <f>E8788*0.05</f>
        <v>0</v>
      </c>
      <c r="G8788" s="6">
        <v>2800</v>
      </c>
      <c r="H8788" s="5">
        <f>D8788-F8788</f>
        <v>0</v>
      </c>
      <c r="I8788" s="4">
        <f>+I8787+G8788-H8788</f>
        <v>4355873.5939999884</v>
      </c>
      <c r="J8788" s="8" t="s">
        <v>2978</v>
      </c>
      <c r="K8788" s="2"/>
      <c r="L8788" s="2"/>
      <c r="M8788" s="10"/>
      <c r="N8788" s="10"/>
      <c r="O8788" s="10"/>
    </row>
    <row r="8789" spans="1:15" x14ac:dyDescent="0.2">
      <c r="A8789" s="9">
        <v>45215</v>
      </c>
      <c r="B8789" s="7">
        <v>3580030400</v>
      </c>
      <c r="C8789" s="8" t="s">
        <v>2772</v>
      </c>
      <c r="D8789" s="6"/>
      <c r="E8789" s="6"/>
      <c r="F8789" s="6">
        <f>E8789*0.05</f>
        <v>0</v>
      </c>
      <c r="G8789" s="6">
        <v>7050</v>
      </c>
      <c r="H8789" s="5">
        <f>D8789-F8789</f>
        <v>0</v>
      </c>
      <c r="I8789" s="4">
        <f>+I8788+G8789-H8789</f>
        <v>4362923.5939999884</v>
      </c>
      <c r="J8789" s="8" t="s">
        <v>2977</v>
      </c>
      <c r="K8789" s="2"/>
      <c r="L8789" s="2"/>
      <c r="M8789" s="10"/>
      <c r="N8789" s="10"/>
      <c r="O8789" s="10"/>
    </row>
    <row r="8790" spans="1:15" x14ac:dyDescent="0.2">
      <c r="A8790" s="9">
        <v>45215</v>
      </c>
      <c r="B8790" s="7">
        <v>27120593</v>
      </c>
      <c r="C8790" s="8" t="s">
        <v>2976</v>
      </c>
      <c r="D8790" s="6">
        <v>14850.02</v>
      </c>
      <c r="E8790" s="6">
        <v>12288.15</v>
      </c>
      <c r="F8790" s="6">
        <f>E8790*0.05</f>
        <v>614.40750000000003</v>
      </c>
      <c r="G8790" s="6"/>
      <c r="H8790" s="5">
        <f>D8790-F8790</f>
        <v>14235.612500000001</v>
      </c>
      <c r="I8790" s="4">
        <f>+I8789+G8790-H8790</f>
        <v>4348687.9814999886</v>
      </c>
      <c r="J8790" s="8" t="s">
        <v>1955</v>
      </c>
      <c r="K8790" s="2"/>
      <c r="L8790" s="2"/>
      <c r="M8790" s="10" t="s">
        <v>2975</v>
      </c>
      <c r="N8790" s="10"/>
      <c r="O8790" s="10"/>
    </row>
    <row r="8791" spans="1:15" x14ac:dyDescent="0.2">
      <c r="A8791" s="9">
        <v>45215</v>
      </c>
      <c r="B8791" s="7">
        <v>27120654</v>
      </c>
      <c r="C8791" s="8" t="s">
        <v>74</v>
      </c>
      <c r="D8791" s="6">
        <v>27140</v>
      </c>
      <c r="E8791" s="6">
        <v>23000</v>
      </c>
      <c r="F8791" s="6">
        <f>E8791*0.05</f>
        <v>1150</v>
      </c>
      <c r="G8791" s="6"/>
      <c r="H8791" s="5">
        <f>D8791-F8791</f>
        <v>25990</v>
      </c>
      <c r="I8791" s="4">
        <f>+I8790+G8791-H8791</f>
        <v>4322697.9814999886</v>
      </c>
      <c r="J8791" s="8" t="s">
        <v>2974</v>
      </c>
      <c r="K8791" s="2"/>
      <c r="L8791" s="2"/>
      <c r="M8791" s="10" t="s">
        <v>2973</v>
      </c>
      <c r="N8791" s="10"/>
      <c r="O8791" s="10"/>
    </row>
    <row r="8792" spans="1:15" x14ac:dyDescent="0.2">
      <c r="A8792" s="9">
        <v>45215</v>
      </c>
      <c r="B8792" s="7">
        <v>27127899</v>
      </c>
      <c r="C8792" s="8" t="s">
        <v>2972</v>
      </c>
      <c r="D8792" s="6">
        <v>7000</v>
      </c>
      <c r="E8792" s="6">
        <v>7000</v>
      </c>
      <c r="F8792" s="6">
        <f>E8792*0.1</f>
        <v>700</v>
      </c>
      <c r="G8792" s="6"/>
      <c r="H8792" s="5">
        <f>D8792-F8792</f>
        <v>6300</v>
      </c>
      <c r="I8792" s="4">
        <f>+I8791+G8792-H8792</f>
        <v>4316397.9814999886</v>
      </c>
      <c r="J8792" s="8" t="s">
        <v>2971</v>
      </c>
      <c r="K8792" s="2"/>
      <c r="L8792" s="2"/>
      <c r="M8792" s="10" t="s">
        <v>2970</v>
      </c>
      <c r="N8792" s="10"/>
      <c r="O8792" s="10"/>
    </row>
    <row r="8793" spans="1:15" x14ac:dyDescent="0.2">
      <c r="A8793" s="9">
        <v>45215</v>
      </c>
      <c r="B8793" s="7">
        <v>27144257</v>
      </c>
      <c r="C8793" s="8" t="s">
        <v>2787</v>
      </c>
      <c r="D8793" s="6">
        <v>23100</v>
      </c>
      <c r="E8793" s="6"/>
      <c r="F8793" s="6">
        <f>E8793*0.05</f>
        <v>0</v>
      </c>
      <c r="G8793" s="6"/>
      <c r="H8793" s="5">
        <f>D8793-F8793</f>
        <v>23100</v>
      </c>
      <c r="I8793" s="4">
        <f>+I8792+G8793-H8793</f>
        <v>4293297.9814999886</v>
      </c>
      <c r="J8793" s="8" t="s">
        <v>2969</v>
      </c>
      <c r="K8793" s="2"/>
      <c r="L8793" s="2"/>
      <c r="M8793" s="10"/>
      <c r="N8793" s="10"/>
      <c r="O8793" s="10"/>
    </row>
    <row r="8794" spans="1:15" x14ac:dyDescent="0.2">
      <c r="A8794" s="9">
        <v>45216</v>
      </c>
      <c r="B8794" s="7">
        <v>24174280</v>
      </c>
      <c r="C8794" s="8" t="s">
        <v>1917</v>
      </c>
      <c r="D8794" s="6">
        <v>53000</v>
      </c>
      <c r="E8794" s="6"/>
      <c r="F8794" s="6">
        <f>E8794*0.05</f>
        <v>0</v>
      </c>
      <c r="G8794" s="6"/>
      <c r="H8794" s="5">
        <f>D8794-F8794</f>
        <v>53000</v>
      </c>
      <c r="I8794" s="4">
        <f>+I8793+G8794-H8794</f>
        <v>4240297.9814999886</v>
      </c>
      <c r="J8794" s="8" t="s">
        <v>1916</v>
      </c>
      <c r="K8794" s="2"/>
      <c r="L8794" s="2"/>
      <c r="M8794" s="10"/>
      <c r="N8794" s="10"/>
      <c r="O8794" s="10"/>
    </row>
    <row r="8795" spans="1:15" x14ac:dyDescent="0.2">
      <c r="A8795" s="9">
        <v>45216</v>
      </c>
      <c r="B8795" s="7">
        <v>3580100053</v>
      </c>
      <c r="C8795" s="8" t="s">
        <v>2772</v>
      </c>
      <c r="D8795" s="6"/>
      <c r="E8795" s="6"/>
      <c r="F8795" s="6"/>
      <c r="G8795" s="6">
        <v>8000</v>
      </c>
      <c r="H8795" s="5"/>
      <c r="I8795" s="4">
        <f>+I8794+G8795-H8795</f>
        <v>4248297.9814999886</v>
      </c>
      <c r="J8795" s="8" t="s">
        <v>2968</v>
      </c>
      <c r="K8795" s="2"/>
      <c r="L8795" s="2"/>
      <c r="M8795" s="41"/>
      <c r="N8795" s="40"/>
      <c r="O8795" s="39"/>
    </row>
    <row r="8796" spans="1:15" x14ac:dyDescent="0.2">
      <c r="A8796" s="9">
        <v>45216</v>
      </c>
      <c r="B8796" s="7">
        <v>27153689</v>
      </c>
      <c r="C8796" s="8" t="s">
        <v>831</v>
      </c>
      <c r="D8796" s="6">
        <v>53040</v>
      </c>
      <c r="E8796" s="6">
        <v>53040</v>
      </c>
      <c r="F8796" s="6">
        <f>E8796*0.05</f>
        <v>2652</v>
      </c>
      <c r="G8796" s="6"/>
      <c r="H8796" s="5">
        <f>D8796-F8796</f>
        <v>50388</v>
      </c>
      <c r="I8796" s="4">
        <f>+I8795+G8796-H8796</f>
        <v>4197909.9814999886</v>
      </c>
      <c r="J8796" s="8" t="s">
        <v>101</v>
      </c>
      <c r="K8796" s="2"/>
      <c r="L8796" s="2"/>
      <c r="M8796" s="23" t="s">
        <v>2967</v>
      </c>
      <c r="N8796" s="22"/>
      <c r="O8796" s="21"/>
    </row>
    <row r="8797" spans="1:15" x14ac:dyDescent="0.2">
      <c r="A8797" s="9">
        <v>45216</v>
      </c>
      <c r="B8797" s="7">
        <v>27157138</v>
      </c>
      <c r="C8797" s="8" t="s">
        <v>2966</v>
      </c>
      <c r="D8797" s="6">
        <v>10832.4</v>
      </c>
      <c r="E8797" s="6">
        <v>9180</v>
      </c>
      <c r="F8797" s="6">
        <f>E8797*0.05</f>
        <v>459</v>
      </c>
      <c r="G8797" s="6"/>
      <c r="H8797" s="5">
        <f>D8797-F8797</f>
        <v>10373.4</v>
      </c>
      <c r="I8797" s="4">
        <f>+I8796+G8797-H8797</f>
        <v>4187536.5814999887</v>
      </c>
      <c r="J8797" s="8" t="s">
        <v>2965</v>
      </c>
      <c r="K8797" s="2"/>
      <c r="L8797" s="2"/>
      <c r="M8797" s="10" t="s">
        <v>2964</v>
      </c>
      <c r="N8797" s="10"/>
      <c r="O8797" s="10"/>
    </row>
    <row r="8798" spans="1:15" x14ac:dyDescent="0.2">
      <c r="A8798" s="9">
        <v>45216</v>
      </c>
      <c r="B8798" s="7">
        <v>27157287</v>
      </c>
      <c r="C8798" s="8" t="s">
        <v>2963</v>
      </c>
      <c r="D8798" s="6">
        <v>94400</v>
      </c>
      <c r="E8798" s="6">
        <v>80000</v>
      </c>
      <c r="F8798" s="6">
        <f>E8798*0.05</f>
        <v>4000</v>
      </c>
      <c r="G8798" s="6"/>
      <c r="H8798" s="5">
        <f>D8798-F8798</f>
        <v>90400</v>
      </c>
      <c r="I8798" s="4">
        <f>+I8797+G8798-H8798</f>
        <v>4097136.5814999887</v>
      </c>
      <c r="J8798" s="8" t="s">
        <v>2962</v>
      </c>
      <c r="K8798" s="2"/>
      <c r="L8798" s="2"/>
      <c r="M8798" s="10" t="s">
        <v>2961</v>
      </c>
      <c r="N8798" s="10"/>
      <c r="O8798" s="10"/>
    </row>
    <row r="8799" spans="1:15" x14ac:dyDescent="0.2">
      <c r="A8799" s="9">
        <v>45216</v>
      </c>
      <c r="B8799" s="7">
        <v>27161231</v>
      </c>
      <c r="C8799" s="8" t="s">
        <v>2960</v>
      </c>
      <c r="D8799" s="6">
        <v>18000</v>
      </c>
      <c r="E8799" s="6"/>
      <c r="F8799" s="6">
        <f>E8799*0.05</f>
        <v>0</v>
      </c>
      <c r="G8799" s="6"/>
      <c r="H8799" s="5">
        <f>D8799-F8799</f>
        <v>18000</v>
      </c>
      <c r="I8799" s="4">
        <f>+I8798+G8799-H8799</f>
        <v>4079136.5814999887</v>
      </c>
      <c r="J8799" s="8" t="s">
        <v>2959</v>
      </c>
      <c r="K8799" s="2"/>
      <c r="L8799" s="2"/>
      <c r="M8799" s="10"/>
      <c r="N8799" s="10"/>
      <c r="O8799" s="10"/>
    </row>
    <row r="8800" spans="1:15" x14ac:dyDescent="0.2">
      <c r="A8800" s="9">
        <v>45217</v>
      </c>
      <c r="B8800" s="7">
        <v>3580020268</v>
      </c>
      <c r="C8800" s="8" t="s">
        <v>2772</v>
      </c>
      <c r="D8800" s="6"/>
      <c r="E8800" s="6"/>
      <c r="F8800" s="6">
        <f>E8800*0.05</f>
        <v>0</v>
      </c>
      <c r="G8800" s="6">
        <v>6800</v>
      </c>
      <c r="H8800" s="5">
        <f>D8800-F8800</f>
        <v>0</v>
      </c>
      <c r="I8800" s="4">
        <f>+I8799+G8800-H8800</f>
        <v>4085936.5814999887</v>
      </c>
      <c r="J8800" s="8" t="s">
        <v>2958</v>
      </c>
      <c r="K8800" s="2"/>
      <c r="L8800" s="2"/>
      <c r="M8800" s="10"/>
      <c r="N8800" s="10"/>
      <c r="O8800" s="10"/>
    </row>
    <row r="8801" spans="1:15" x14ac:dyDescent="0.2">
      <c r="A8801" s="9">
        <v>45217</v>
      </c>
      <c r="B8801" s="7">
        <v>27189705</v>
      </c>
      <c r="C8801" s="8" t="s">
        <v>1461</v>
      </c>
      <c r="D8801" s="6">
        <v>75681.440000000002</v>
      </c>
      <c r="E8801" s="6">
        <v>61210</v>
      </c>
      <c r="F8801" s="6">
        <f>E8801*0.05</f>
        <v>3060.5</v>
      </c>
      <c r="G8801" s="6"/>
      <c r="H8801" s="5">
        <f>D8801-F8801</f>
        <v>72620.94</v>
      </c>
      <c r="I8801" s="4">
        <f>+I8800+G8801-H8801</f>
        <v>4013315.6414999887</v>
      </c>
      <c r="J8801" s="8" t="s">
        <v>2442</v>
      </c>
      <c r="K8801" s="2"/>
      <c r="L8801" s="2"/>
      <c r="M8801" s="16" t="s">
        <v>2957</v>
      </c>
      <c r="N8801" s="10"/>
      <c r="O8801" s="10"/>
    </row>
    <row r="8802" spans="1:15" x14ac:dyDescent="0.2">
      <c r="A8802" s="9">
        <v>45217</v>
      </c>
      <c r="B8802" s="7">
        <v>27191683</v>
      </c>
      <c r="C8802" s="8" t="s">
        <v>2629</v>
      </c>
      <c r="D8802" s="6">
        <v>10950</v>
      </c>
      <c r="E8802" s="6"/>
      <c r="F8802" s="6">
        <f>E8802*0.05</f>
        <v>0</v>
      </c>
      <c r="G8802" s="6"/>
      <c r="H8802" s="5">
        <f>D8802-F8802</f>
        <v>10950</v>
      </c>
      <c r="I8802" s="4">
        <f>+I8801+G8802-H8802</f>
        <v>4002365.6414999887</v>
      </c>
      <c r="J8802" s="8" t="s">
        <v>2461</v>
      </c>
      <c r="K8802" s="2"/>
      <c r="L8802" s="2"/>
      <c r="M8802" s="10"/>
      <c r="N8802" s="10"/>
      <c r="O8802" s="10"/>
    </row>
    <row r="8803" spans="1:15" x14ac:dyDescent="0.2">
      <c r="A8803" s="9">
        <v>45217</v>
      </c>
      <c r="B8803" s="7">
        <v>27191693</v>
      </c>
      <c r="C8803" s="8" t="s">
        <v>2876</v>
      </c>
      <c r="D8803" s="6">
        <v>10950</v>
      </c>
      <c r="E8803" s="6"/>
      <c r="F8803" s="6">
        <f>E8803*0.05</f>
        <v>0</v>
      </c>
      <c r="G8803" s="6"/>
      <c r="H8803" s="5">
        <f>D8803-F8803</f>
        <v>10950</v>
      </c>
      <c r="I8803" s="4">
        <f>+I8802+G8803-H8803</f>
        <v>3991415.6414999887</v>
      </c>
      <c r="J8803" s="8" t="s">
        <v>2461</v>
      </c>
      <c r="K8803" s="2"/>
      <c r="L8803" s="2"/>
      <c r="M8803" s="10"/>
      <c r="N8803" s="10"/>
      <c r="O8803" s="10"/>
    </row>
    <row r="8804" spans="1:15" x14ac:dyDescent="0.2">
      <c r="A8804" s="9">
        <v>45217</v>
      </c>
      <c r="B8804" s="7">
        <v>27191738</v>
      </c>
      <c r="C8804" s="8" t="s">
        <v>2788</v>
      </c>
      <c r="D8804" s="6">
        <v>10950</v>
      </c>
      <c r="E8804" s="6"/>
      <c r="F8804" s="6">
        <f>E8804*0.05</f>
        <v>0</v>
      </c>
      <c r="G8804" s="6"/>
      <c r="H8804" s="5">
        <f>D8804-F8804</f>
        <v>10950</v>
      </c>
      <c r="I8804" s="4">
        <f>+I8803+G8804-H8804</f>
        <v>3980465.6414999887</v>
      </c>
      <c r="J8804" s="8" t="s">
        <v>2461</v>
      </c>
      <c r="K8804" s="2"/>
      <c r="L8804" s="2"/>
      <c r="M8804" s="10"/>
      <c r="N8804" s="10"/>
      <c r="O8804" s="10"/>
    </row>
    <row r="8805" spans="1:15" x14ac:dyDescent="0.2">
      <c r="A8805" s="9">
        <v>45218</v>
      </c>
      <c r="B8805" s="7">
        <v>3580020072</v>
      </c>
      <c r="C8805" s="8" t="s">
        <v>2772</v>
      </c>
      <c r="D8805" s="6"/>
      <c r="E8805" s="6"/>
      <c r="F8805" s="6"/>
      <c r="G8805" s="6">
        <v>4500</v>
      </c>
      <c r="H8805" s="5"/>
      <c r="I8805" s="4">
        <f>+I8804+G8805-H8805</f>
        <v>3984965.6414999887</v>
      </c>
      <c r="J8805" s="8" t="s">
        <v>2956</v>
      </c>
      <c r="K8805" s="2"/>
      <c r="L8805" s="2"/>
      <c r="M8805" s="19"/>
      <c r="N8805" s="19"/>
      <c r="O8805" s="19"/>
    </row>
    <row r="8806" spans="1:15" x14ac:dyDescent="0.2">
      <c r="A8806" s="9">
        <v>45218</v>
      </c>
      <c r="B8806" s="7">
        <v>27208303</v>
      </c>
      <c r="C8806" s="8" t="s">
        <v>948</v>
      </c>
      <c r="D8806" s="6">
        <v>4500</v>
      </c>
      <c r="E8806" s="6"/>
      <c r="F8806" s="6">
        <f>E8806*0.05</f>
        <v>0</v>
      </c>
      <c r="G8806" s="6"/>
      <c r="H8806" s="5">
        <f>D8806-F8806</f>
        <v>4500</v>
      </c>
      <c r="I8806" s="4">
        <f>+I8805+G8806-H8806</f>
        <v>3980465.6414999887</v>
      </c>
      <c r="J8806" s="8" t="s">
        <v>2955</v>
      </c>
      <c r="K8806" s="2"/>
      <c r="L8806" s="2"/>
      <c r="M8806" s="10"/>
      <c r="N8806" s="10"/>
      <c r="O8806" s="10"/>
    </row>
    <row r="8807" spans="1:15" x14ac:dyDescent="0.2">
      <c r="A8807" s="9">
        <v>45223</v>
      </c>
      <c r="B8807" s="7">
        <v>3580020518</v>
      </c>
      <c r="C8807" s="8" t="s">
        <v>2772</v>
      </c>
      <c r="D8807" s="6"/>
      <c r="E8807" s="6"/>
      <c r="F8807" s="6">
        <f>E8807*0.05</f>
        <v>0</v>
      </c>
      <c r="G8807" s="6">
        <v>8050</v>
      </c>
      <c r="H8807" s="5">
        <f>D8807-F8807</f>
        <v>0</v>
      </c>
      <c r="I8807" s="4">
        <f>+I8806+G8807-H8807</f>
        <v>3988515.6414999887</v>
      </c>
      <c r="J8807" s="8" t="s">
        <v>2954</v>
      </c>
      <c r="K8807" s="2"/>
      <c r="L8807" s="2"/>
      <c r="M8807" s="10"/>
      <c r="N8807" s="10"/>
      <c r="O8807" s="10"/>
    </row>
    <row r="8808" spans="1:15" x14ac:dyDescent="0.2">
      <c r="A8808" s="9">
        <v>45223</v>
      </c>
      <c r="B8808" s="7">
        <v>3580020521</v>
      </c>
      <c r="C8808" s="8" t="s">
        <v>2772</v>
      </c>
      <c r="D8808" s="6"/>
      <c r="E8808" s="6"/>
      <c r="F8808" s="6">
        <f>E8808*0.05</f>
        <v>0</v>
      </c>
      <c r="G8808" s="6">
        <v>2000</v>
      </c>
      <c r="H8808" s="5">
        <f>D8808-F8808</f>
        <v>0</v>
      </c>
      <c r="I8808" s="4">
        <f>+I8807+G8808-H8808</f>
        <v>3990515.6414999887</v>
      </c>
      <c r="J8808" s="8" t="s">
        <v>2953</v>
      </c>
      <c r="K8808" s="2"/>
      <c r="L8808" s="2"/>
      <c r="M8808" s="10"/>
      <c r="N8808" s="10"/>
      <c r="O8808" s="10"/>
    </row>
    <row r="8809" spans="1:15" x14ac:dyDescent="0.2">
      <c r="A8809" s="9">
        <v>45223</v>
      </c>
      <c r="B8809" s="7">
        <v>3580020524</v>
      </c>
      <c r="C8809" s="8" t="s">
        <v>2772</v>
      </c>
      <c r="D8809" s="6"/>
      <c r="E8809" s="6"/>
      <c r="F8809" s="6">
        <f>E8809*0.05</f>
        <v>0</v>
      </c>
      <c r="G8809" s="6">
        <v>6000</v>
      </c>
      <c r="H8809" s="5">
        <f>D8809-F8809</f>
        <v>0</v>
      </c>
      <c r="I8809" s="4">
        <f>+I8808+G8809-H8809</f>
        <v>3996515.6414999887</v>
      </c>
      <c r="J8809" s="8" t="s">
        <v>2952</v>
      </c>
      <c r="K8809" s="2"/>
      <c r="L8809" s="2"/>
      <c r="M8809" s="10"/>
      <c r="N8809" s="10"/>
      <c r="O8809" s="10"/>
    </row>
    <row r="8810" spans="1:15" x14ac:dyDescent="0.2">
      <c r="A8810" s="9">
        <v>45223</v>
      </c>
      <c r="B8810" s="7">
        <v>27306772</v>
      </c>
      <c r="C8810" s="8" t="s">
        <v>1461</v>
      </c>
      <c r="D8810" s="6">
        <v>107701.84</v>
      </c>
      <c r="E8810" s="6">
        <v>86188</v>
      </c>
      <c r="F8810" s="6">
        <f>E8810*0.05</f>
        <v>4309.4000000000005</v>
      </c>
      <c r="G8810" s="6"/>
      <c r="H8810" s="5">
        <f>D8810-F8810</f>
        <v>103392.44</v>
      </c>
      <c r="I8810" s="4">
        <f>+I8809+G8810-H8810</f>
        <v>3893123.2014999888</v>
      </c>
      <c r="J8810" s="8" t="s">
        <v>2951</v>
      </c>
      <c r="K8810" s="2"/>
      <c r="L8810" s="2"/>
      <c r="M8810" s="10" t="s">
        <v>2950</v>
      </c>
      <c r="N8810" s="10"/>
      <c r="O8810" s="10"/>
    </row>
    <row r="8811" spans="1:15" x14ac:dyDescent="0.2">
      <c r="A8811" s="9">
        <v>45224</v>
      </c>
      <c r="B8811" s="7">
        <v>4524000182</v>
      </c>
      <c r="C8811" s="8" t="s">
        <v>170</v>
      </c>
      <c r="D8811" s="6"/>
      <c r="E8811" s="6"/>
      <c r="F8811" s="6">
        <f>E8811*0.05</f>
        <v>0</v>
      </c>
      <c r="G8811" s="6">
        <v>5324495.47</v>
      </c>
      <c r="H8811" s="5">
        <f>D8811-F8811</f>
        <v>0</v>
      </c>
      <c r="I8811" s="4">
        <f>+I8810+G8811-H8811</f>
        <v>9217618.6714999881</v>
      </c>
      <c r="J8811" s="8" t="s">
        <v>2949</v>
      </c>
      <c r="K8811" s="2"/>
      <c r="L8811" s="2"/>
      <c r="M8811" s="10"/>
      <c r="N8811" s="10"/>
      <c r="O8811" s="10"/>
    </row>
    <row r="8812" spans="1:15" x14ac:dyDescent="0.2">
      <c r="A8812" s="9">
        <v>45224</v>
      </c>
      <c r="B8812" s="7">
        <v>45240007</v>
      </c>
      <c r="C8812" s="8" t="s">
        <v>2948</v>
      </c>
      <c r="D8812" s="6">
        <v>30210</v>
      </c>
      <c r="E8812" s="6"/>
      <c r="F8812" s="6">
        <f>E8812*0.05</f>
        <v>0</v>
      </c>
      <c r="G8812" s="6"/>
      <c r="H8812" s="5">
        <f>D8812-F8812</f>
        <v>30210</v>
      </c>
      <c r="I8812" s="4">
        <f>+I8811+G8812-H8812</f>
        <v>9187408.6714999881</v>
      </c>
      <c r="J8812" s="8" t="s">
        <v>2947</v>
      </c>
      <c r="K8812" s="2"/>
      <c r="L8812" s="2"/>
      <c r="M8812" s="10"/>
      <c r="N8812" s="10"/>
      <c r="O8812" s="10"/>
    </row>
    <row r="8813" spans="1:15" x14ac:dyDescent="0.2">
      <c r="A8813" s="9">
        <v>45224</v>
      </c>
      <c r="B8813" s="7">
        <v>27330388</v>
      </c>
      <c r="C8813" s="8" t="s">
        <v>2946</v>
      </c>
      <c r="D8813" s="6">
        <v>9230</v>
      </c>
      <c r="E8813" s="6">
        <v>9230</v>
      </c>
      <c r="F8813" s="6">
        <f>E8813*0.05</f>
        <v>461.5</v>
      </c>
      <c r="G8813" s="6"/>
      <c r="H8813" s="5">
        <f>D8813-F8813</f>
        <v>8768.5</v>
      </c>
      <c r="I8813" s="4">
        <f>+I8812+G8813-H8813</f>
        <v>9178640.1714999881</v>
      </c>
      <c r="J8813" s="8" t="s">
        <v>446</v>
      </c>
      <c r="K8813" s="2"/>
      <c r="L8813" s="2"/>
      <c r="M8813" s="10" t="s">
        <v>2945</v>
      </c>
      <c r="N8813" s="10"/>
      <c r="O8813" s="10"/>
    </row>
    <row r="8814" spans="1:15" x14ac:dyDescent="0.2">
      <c r="A8814" s="9">
        <v>45224</v>
      </c>
      <c r="B8814" s="7">
        <v>27330515</v>
      </c>
      <c r="C8814" s="8" t="s">
        <v>120</v>
      </c>
      <c r="D8814" s="6">
        <v>117242.72</v>
      </c>
      <c r="E8814" s="6">
        <v>99358.24</v>
      </c>
      <c r="F8814" s="6">
        <f>E8814*0.05</f>
        <v>4967.9120000000003</v>
      </c>
      <c r="G8814" s="6"/>
      <c r="H8814" s="5">
        <f>D8814-F8814</f>
        <v>112274.808</v>
      </c>
      <c r="I8814" s="4">
        <f>+I8813+G8814-H8814</f>
        <v>9066365.3634999879</v>
      </c>
      <c r="J8814" s="8" t="s">
        <v>273</v>
      </c>
      <c r="K8814" s="2"/>
      <c r="L8814" s="2"/>
      <c r="M8814" s="23" t="s">
        <v>2944</v>
      </c>
      <c r="N8814" s="22"/>
      <c r="O8814" s="21"/>
    </row>
    <row r="8815" spans="1:15" x14ac:dyDescent="0.2">
      <c r="A8815" s="9">
        <v>45224</v>
      </c>
      <c r="B8815" s="7">
        <v>27330597</v>
      </c>
      <c r="C8815" s="8" t="s">
        <v>2943</v>
      </c>
      <c r="D8815" s="6">
        <v>292565.71999999997</v>
      </c>
      <c r="E8815" s="6">
        <v>259531.79</v>
      </c>
      <c r="F8815" s="6">
        <f>E8815*0.05</f>
        <v>12976.589500000002</v>
      </c>
      <c r="G8815" s="6"/>
      <c r="H8815" s="5">
        <f>D8815-F8815</f>
        <v>279589.13049999997</v>
      </c>
      <c r="I8815" s="4">
        <f>+I8814+G8815-H8815</f>
        <v>8786776.2329999879</v>
      </c>
      <c r="J8815" s="8" t="s">
        <v>2248</v>
      </c>
      <c r="K8815" s="2"/>
      <c r="L8815" s="2"/>
      <c r="M8815" s="10" t="s">
        <v>2942</v>
      </c>
      <c r="N8815" s="10"/>
      <c r="O8815" s="10"/>
    </row>
    <row r="8816" spans="1:15" x14ac:dyDescent="0.2">
      <c r="A8816" s="9">
        <v>45224</v>
      </c>
      <c r="B8816" s="7">
        <v>3580100396</v>
      </c>
      <c r="C8816" s="8" t="s">
        <v>2772</v>
      </c>
      <c r="D8816" s="6"/>
      <c r="E8816" s="6"/>
      <c r="F8816" s="6">
        <f>E8816*0.05</f>
        <v>0</v>
      </c>
      <c r="G8816" s="6">
        <v>11700</v>
      </c>
      <c r="H8816" s="5">
        <f>D8816-F8816</f>
        <v>0</v>
      </c>
      <c r="I8816" s="4">
        <f>+I8815+G8816-H8816</f>
        <v>8798476.2329999879</v>
      </c>
      <c r="J8816" s="8" t="s">
        <v>2941</v>
      </c>
      <c r="K8816" s="2"/>
      <c r="L8816" s="2"/>
      <c r="M8816" s="10"/>
      <c r="N8816" s="10"/>
      <c r="O8816" s="10"/>
    </row>
    <row r="8817" spans="1:15" x14ac:dyDescent="0.2">
      <c r="A8817" s="9">
        <v>45224</v>
      </c>
      <c r="B8817" s="7">
        <v>45240007</v>
      </c>
      <c r="C8817" s="8" t="s">
        <v>2940</v>
      </c>
      <c r="D8817" s="6">
        <v>72000</v>
      </c>
      <c r="E8817" s="6"/>
      <c r="F8817" s="6">
        <f>E8817*0.05</f>
        <v>0</v>
      </c>
      <c r="G8817" s="6"/>
      <c r="H8817" s="5">
        <f>D8817-F8817</f>
        <v>72000</v>
      </c>
      <c r="I8817" s="4">
        <f>+I8816+G8817-H8817</f>
        <v>8726476.2329999879</v>
      </c>
      <c r="J8817" s="8" t="s">
        <v>2939</v>
      </c>
      <c r="K8817" s="2"/>
      <c r="L8817" s="2"/>
      <c r="M8817" s="10"/>
      <c r="N8817" s="10"/>
      <c r="O8817" s="10"/>
    </row>
    <row r="8818" spans="1:15" x14ac:dyDescent="0.2">
      <c r="A8818" s="9">
        <v>45225</v>
      </c>
      <c r="B8818" s="7">
        <v>27355147</v>
      </c>
      <c r="C8818" s="8" t="s">
        <v>821</v>
      </c>
      <c r="D8818" s="6">
        <v>555899.38</v>
      </c>
      <c r="E8818" s="6">
        <v>538962.9</v>
      </c>
      <c r="F8818" s="6">
        <f>E8818*0.05</f>
        <v>26948.145000000004</v>
      </c>
      <c r="G8818" s="6"/>
      <c r="H8818" s="5">
        <f>D8818-F8818</f>
        <v>528951.23499999999</v>
      </c>
      <c r="I8818" s="4">
        <f>+I8817+G8818-H8818</f>
        <v>8197524.9979999876</v>
      </c>
      <c r="J8818" s="8" t="s">
        <v>2938</v>
      </c>
      <c r="K8818" s="2"/>
      <c r="L8818" s="2"/>
      <c r="M8818" s="10" t="s">
        <v>2937</v>
      </c>
      <c r="N8818" s="10"/>
      <c r="O8818" s="10"/>
    </row>
    <row r="8819" spans="1:15" x14ac:dyDescent="0.2">
      <c r="A8819" s="9">
        <v>45225</v>
      </c>
      <c r="B8819" s="7">
        <v>27355279</v>
      </c>
      <c r="C8819" s="8" t="s">
        <v>1450</v>
      </c>
      <c r="D8819" s="6">
        <v>108866.18</v>
      </c>
      <c r="E8819" s="6">
        <v>85674.78</v>
      </c>
      <c r="F8819" s="6">
        <f>E8819*0.05</f>
        <v>4283.7390000000005</v>
      </c>
      <c r="G8819" s="6"/>
      <c r="H8819" s="5">
        <f>D8819-F8819</f>
        <v>104582.44099999999</v>
      </c>
      <c r="I8819" s="4">
        <f>+I8818+G8819-H8819</f>
        <v>8092942.5569999879</v>
      </c>
      <c r="J8819" s="8" t="s">
        <v>2936</v>
      </c>
      <c r="K8819" s="2"/>
      <c r="L8819" s="2"/>
      <c r="M8819" s="10" t="s">
        <v>2935</v>
      </c>
      <c r="N8819" s="10"/>
      <c r="O8819" s="10"/>
    </row>
    <row r="8820" spans="1:15" x14ac:dyDescent="0.2">
      <c r="A8820" s="9">
        <v>45225</v>
      </c>
      <c r="B8820" s="7">
        <v>27355740</v>
      </c>
      <c r="C8820" s="8" t="s">
        <v>2934</v>
      </c>
      <c r="D8820" s="6">
        <v>127057</v>
      </c>
      <c r="E8820" s="6">
        <v>118573.41</v>
      </c>
      <c r="F8820" s="6">
        <f>E8820*0.05</f>
        <v>5928.6705000000002</v>
      </c>
      <c r="G8820" s="6"/>
      <c r="H8820" s="5">
        <f>D8820-F8820</f>
        <v>121128.32949999999</v>
      </c>
      <c r="I8820" s="4">
        <f>+I8819+G8820-H8820</f>
        <v>7971814.2274999879</v>
      </c>
      <c r="J8820" s="8" t="s">
        <v>22</v>
      </c>
      <c r="K8820" s="2"/>
      <c r="L8820" s="2"/>
      <c r="M8820" s="10" t="s">
        <v>2933</v>
      </c>
      <c r="N8820" s="10"/>
      <c r="O8820" s="10"/>
    </row>
    <row r="8821" spans="1:15" x14ac:dyDescent="0.2">
      <c r="A8821" s="9">
        <v>45225</v>
      </c>
      <c r="B8821" s="18">
        <v>27355847</v>
      </c>
      <c r="C8821" s="8" t="s">
        <v>1443</v>
      </c>
      <c r="D8821" s="6">
        <v>88513.74</v>
      </c>
      <c r="E8821" s="6">
        <v>75011.649999999994</v>
      </c>
      <c r="F8821" s="6">
        <f>E8821*0.05</f>
        <v>3750.5825</v>
      </c>
      <c r="G8821" s="6"/>
      <c r="H8821" s="5">
        <f>D8821-F8821</f>
        <v>84763.157500000001</v>
      </c>
      <c r="I8821" s="4">
        <f>+I8820+G8821-H8821</f>
        <v>7887051.0699999882</v>
      </c>
      <c r="J8821" s="8" t="s">
        <v>70</v>
      </c>
      <c r="K8821" s="2"/>
      <c r="L8821" s="2"/>
      <c r="M8821" s="10" t="s">
        <v>2932</v>
      </c>
      <c r="N8821" s="10"/>
      <c r="O8821" s="10"/>
    </row>
    <row r="8822" spans="1:15" x14ac:dyDescent="0.2">
      <c r="A8822" s="9">
        <v>45225</v>
      </c>
      <c r="B8822" s="7">
        <v>27355954</v>
      </c>
      <c r="C8822" s="8" t="s">
        <v>2931</v>
      </c>
      <c r="D8822" s="6">
        <v>59999.99</v>
      </c>
      <c r="E8822" s="6">
        <v>50847.45</v>
      </c>
      <c r="F8822" s="6">
        <f>E8822*0.05</f>
        <v>2542.3724999999999</v>
      </c>
      <c r="G8822" s="6"/>
      <c r="H8822" s="5">
        <f>D8822-F8822</f>
        <v>57457.6175</v>
      </c>
      <c r="I8822" s="4">
        <f>+I8821+G8822-H8822</f>
        <v>7829593.4524999885</v>
      </c>
      <c r="J8822" s="8" t="s">
        <v>1690</v>
      </c>
      <c r="K8822" s="2"/>
      <c r="L8822" s="2"/>
      <c r="M8822" s="10" t="s">
        <v>2930</v>
      </c>
      <c r="N8822" s="10"/>
      <c r="O8822" s="10"/>
    </row>
    <row r="8823" spans="1:15" x14ac:dyDescent="0.2">
      <c r="A8823" s="9">
        <v>45225</v>
      </c>
      <c r="B8823" s="7">
        <v>27356088</v>
      </c>
      <c r="C8823" s="8" t="s">
        <v>105</v>
      </c>
      <c r="D8823" s="6">
        <v>273969</v>
      </c>
      <c r="E8823" s="6">
        <v>273969</v>
      </c>
      <c r="F8823" s="6">
        <f>E8823*0.05</f>
        <v>13698.45</v>
      </c>
      <c r="G8823" s="6"/>
      <c r="H8823" s="5">
        <f>D8823-F8823</f>
        <v>260270.55</v>
      </c>
      <c r="I8823" s="4">
        <f>+I8822+G8823-H8823</f>
        <v>7569322.9024999887</v>
      </c>
      <c r="J8823" s="8" t="s">
        <v>104</v>
      </c>
      <c r="K8823" s="2"/>
      <c r="L8823" s="2"/>
      <c r="M8823" s="10" t="s">
        <v>2929</v>
      </c>
      <c r="N8823" s="10"/>
      <c r="O8823" s="10"/>
    </row>
    <row r="8824" spans="1:15" x14ac:dyDescent="0.2">
      <c r="A8824" s="9">
        <v>45225</v>
      </c>
      <c r="B8824" s="7">
        <v>3580080509</v>
      </c>
      <c r="C8824" s="8" t="s">
        <v>2772</v>
      </c>
      <c r="D8824" s="6"/>
      <c r="E8824" s="6"/>
      <c r="F8824" s="6"/>
      <c r="G8824" s="6">
        <v>1800</v>
      </c>
      <c r="H8824" s="5"/>
      <c r="I8824" s="4">
        <f>+I8823+G8824-H8824</f>
        <v>7571122.9024999887</v>
      </c>
      <c r="J8824" s="8" t="s">
        <v>2928</v>
      </c>
      <c r="K8824" s="2"/>
      <c r="L8824" s="2"/>
      <c r="M8824" s="19"/>
      <c r="N8824" s="19"/>
      <c r="O8824" s="19"/>
    </row>
    <row r="8825" spans="1:15" x14ac:dyDescent="0.2">
      <c r="A8825" s="9">
        <v>45225</v>
      </c>
      <c r="B8825" s="7">
        <v>2736273</v>
      </c>
      <c r="C8825" s="8" t="s">
        <v>1634</v>
      </c>
      <c r="D8825" s="6">
        <v>38021</v>
      </c>
      <c r="E8825" s="6">
        <v>38021</v>
      </c>
      <c r="F8825" s="6">
        <f>E8825*0.05</f>
        <v>1901.0500000000002</v>
      </c>
      <c r="G8825" s="6"/>
      <c r="H8825" s="5">
        <f>D8825-F8825</f>
        <v>36119.949999999997</v>
      </c>
      <c r="I8825" s="4">
        <f>+I8824+G8825-H8825</f>
        <v>7535002.9524999885</v>
      </c>
      <c r="J8825" s="8" t="s">
        <v>101</v>
      </c>
      <c r="K8825" s="2"/>
      <c r="L8825" s="2"/>
      <c r="M8825" s="10" t="s">
        <v>2927</v>
      </c>
      <c r="N8825" s="10"/>
      <c r="O8825" s="10"/>
    </row>
    <row r="8826" spans="1:15" x14ac:dyDescent="0.2">
      <c r="A8826" s="9">
        <v>45225</v>
      </c>
      <c r="B8826" s="7">
        <v>27356503</v>
      </c>
      <c r="C8826" s="8" t="s">
        <v>99</v>
      </c>
      <c r="D8826" s="6">
        <v>12123.51</v>
      </c>
      <c r="E8826" s="6">
        <v>12123.41</v>
      </c>
      <c r="F8826" s="6">
        <v>0</v>
      </c>
      <c r="G8826" s="6"/>
      <c r="H8826" s="5">
        <f>D8826-F8826</f>
        <v>12123.51</v>
      </c>
      <c r="I8826" s="4">
        <f>+I8825+G8826-H8826</f>
        <v>7522879.4424999887</v>
      </c>
      <c r="J8826" s="8" t="s">
        <v>2926</v>
      </c>
      <c r="K8826" s="2"/>
      <c r="L8826" s="2"/>
      <c r="M8826" s="10" t="s">
        <v>2925</v>
      </c>
      <c r="N8826" s="10"/>
      <c r="O8826" s="10"/>
    </row>
    <row r="8827" spans="1:15" x14ac:dyDescent="0.2">
      <c r="A8827" s="9">
        <v>45225</v>
      </c>
      <c r="B8827" s="7">
        <v>27356574</v>
      </c>
      <c r="C8827" s="8" t="s">
        <v>99</v>
      </c>
      <c r="D8827" s="6">
        <v>4079.4</v>
      </c>
      <c r="E8827" s="6">
        <v>4079.4</v>
      </c>
      <c r="F8827" s="6">
        <v>0</v>
      </c>
      <c r="G8827" s="6"/>
      <c r="H8827" s="5">
        <f>D8827-F8827</f>
        <v>4079.4</v>
      </c>
      <c r="I8827" s="4">
        <f>+I8826+G8827-H8827</f>
        <v>7518800.0424999883</v>
      </c>
      <c r="J8827" s="8" t="s">
        <v>100</v>
      </c>
      <c r="K8827" s="2"/>
      <c r="L8827" s="2"/>
      <c r="M8827" s="10" t="s">
        <v>2925</v>
      </c>
      <c r="N8827" s="10"/>
      <c r="O8827" s="10"/>
    </row>
    <row r="8828" spans="1:15" x14ac:dyDescent="0.2">
      <c r="A8828" s="9">
        <v>45225</v>
      </c>
      <c r="B8828" s="7">
        <v>27357299</v>
      </c>
      <c r="C8828" s="8" t="s">
        <v>2924</v>
      </c>
      <c r="D8828" s="6">
        <v>118000</v>
      </c>
      <c r="E8828" s="6">
        <v>100000</v>
      </c>
      <c r="F8828" s="6">
        <f>E8828*0.05</f>
        <v>5000</v>
      </c>
      <c r="G8828" s="6"/>
      <c r="H8828" s="5">
        <f>D8828-F8828</f>
        <v>113000</v>
      </c>
      <c r="I8828" s="4">
        <f>+I8827+G8828-H8828</f>
        <v>7405800.0424999883</v>
      </c>
      <c r="J8828" s="8" t="s">
        <v>2923</v>
      </c>
      <c r="K8828" s="2"/>
      <c r="L8828" s="2"/>
      <c r="M8828" s="10" t="s">
        <v>2922</v>
      </c>
      <c r="N8828" s="10"/>
      <c r="O8828" s="10"/>
    </row>
    <row r="8829" spans="1:15" x14ac:dyDescent="0.2">
      <c r="A8829" s="9">
        <v>45225</v>
      </c>
      <c r="B8829" s="7">
        <v>27357384</v>
      </c>
      <c r="C8829" s="8" t="s">
        <v>2921</v>
      </c>
      <c r="D8829" s="6">
        <v>38000</v>
      </c>
      <c r="E8829" s="6">
        <v>38000</v>
      </c>
      <c r="F8829" s="6">
        <f>E8829*0.05</f>
        <v>1900</v>
      </c>
      <c r="G8829" s="6"/>
      <c r="H8829" s="5">
        <f>D8829-F8829</f>
        <v>36100</v>
      </c>
      <c r="I8829" s="4">
        <f>+I8828+G8829-H8829</f>
        <v>7369700.0424999883</v>
      </c>
      <c r="J8829" s="8" t="s">
        <v>70</v>
      </c>
      <c r="K8829" s="2"/>
      <c r="L8829" s="2"/>
      <c r="M8829" s="10" t="s">
        <v>2920</v>
      </c>
      <c r="N8829" s="10"/>
      <c r="O8829" s="10"/>
    </row>
    <row r="8830" spans="1:15" x14ac:dyDescent="0.2">
      <c r="A8830" s="9">
        <v>45225</v>
      </c>
      <c r="B8830" s="7">
        <v>27357449</v>
      </c>
      <c r="C8830" s="8" t="s">
        <v>1340</v>
      </c>
      <c r="D8830" s="6">
        <v>9000</v>
      </c>
      <c r="E8830" s="6">
        <v>9000</v>
      </c>
      <c r="F8830" s="6">
        <f>E8830*0.05</f>
        <v>450</v>
      </c>
      <c r="G8830" s="6"/>
      <c r="H8830" s="5">
        <f>D8830-F8830</f>
        <v>8550</v>
      </c>
      <c r="I8830" s="4">
        <f>+I8829+G8830-H8830</f>
        <v>7361150.0424999883</v>
      </c>
      <c r="J8830" s="8" t="s">
        <v>48</v>
      </c>
      <c r="K8830" s="2"/>
      <c r="L8830" s="2"/>
      <c r="M8830" s="10" t="s">
        <v>2919</v>
      </c>
      <c r="N8830" s="10"/>
      <c r="O8830" s="10"/>
    </row>
    <row r="8831" spans="1:15" x14ac:dyDescent="0.2">
      <c r="A8831" s="9">
        <v>45225</v>
      </c>
      <c r="B8831" s="7">
        <v>27357610</v>
      </c>
      <c r="C8831" s="8" t="s">
        <v>1968</v>
      </c>
      <c r="D8831" s="6">
        <v>5588.92</v>
      </c>
      <c r="E8831" s="6">
        <v>4736.37</v>
      </c>
      <c r="F8831" s="6">
        <f>E8831*0.05</f>
        <v>236.8185</v>
      </c>
      <c r="G8831" s="6"/>
      <c r="H8831" s="5">
        <f>D8831-F8831</f>
        <v>5352.1014999999998</v>
      </c>
      <c r="I8831" s="4">
        <f>+I8830+G8831-H8831</f>
        <v>7355797.9409999885</v>
      </c>
      <c r="J8831" s="8" t="s">
        <v>2918</v>
      </c>
      <c r="K8831" s="2"/>
      <c r="L8831" s="2"/>
      <c r="M8831" s="10" t="s">
        <v>2917</v>
      </c>
      <c r="N8831" s="10"/>
      <c r="O8831" s="10"/>
    </row>
    <row r="8832" spans="1:15" x14ac:dyDescent="0.2">
      <c r="A8832" s="9">
        <v>45226</v>
      </c>
      <c r="B8832" s="7">
        <v>27357892</v>
      </c>
      <c r="C8832" s="8" t="s">
        <v>1880</v>
      </c>
      <c r="D8832" s="6">
        <v>19271.759999999998</v>
      </c>
      <c r="E8832" s="6">
        <v>16332</v>
      </c>
      <c r="F8832" s="6">
        <f>E8832*0.05</f>
        <v>816.6</v>
      </c>
      <c r="G8832" s="6"/>
      <c r="H8832" s="5">
        <f>D8832-F8832</f>
        <v>18455.16</v>
      </c>
      <c r="I8832" s="4">
        <f>+I8831+G8832-H8832</f>
        <v>7337342.7809999883</v>
      </c>
      <c r="J8832" s="8" t="s">
        <v>1607</v>
      </c>
      <c r="K8832" s="2"/>
      <c r="L8832" s="2"/>
      <c r="M8832" s="23" t="s">
        <v>2916</v>
      </c>
      <c r="N8832" s="22"/>
      <c r="O8832" s="21"/>
    </row>
    <row r="8833" spans="1:15" x14ac:dyDescent="0.2">
      <c r="A8833" s="9">
        <v>45225</v>
      </c>
      <c r="B8833" s="7">
        <v>27358044</v>
      </c>
      <c r="C8833" s="8" t="s">
        <v>1226</v>
      </c>
      <c r="D8833" s="6">
        <v>43583.3</v>
      </c>
      <c r="E8833" s="6">
        <v>36935</v>
      </c>
      <c r="F8833" s="6">
        <f>E8833*0.05</f>
        <v>1846.75</v>
      </c>
      <c r="G8833" s="6"/>
      <c r="H8833" s="5">
        <f>D8833-F8833</f>
        <v>41736.550000000003</v>
      </c>
      <c r="I8833" s="4">
        <f>+I8832+G8833-H8833</f>
        <v>7295606.2309999885</v>
      </c>
      <c r="J8833" s="8" t="s">
        <v>1046</v>
      </c>
      <c r="K8833" s="2"/>
      <c r="L8833" s="2"/>
      <c r="M8833" s="10" t="s">
        <v>2915</v>
      </c>
      <c r="N8833" s="10"/>
      <c r="O8833" s="10"/>
    </row>
    <row r="8834" spans="1:15" x14ac:dyDescent="0.2">
      <c r="A8834" s="9">
        <v>45225</v>
      </c>
      <c r="B8834" s="7">
        <v>27358136</v>
      </c>
      <c r="C8834" s="8" t="s">
        <v>2914</v>
      </c>
      <c r="D8834" s="6">
        <v>5495</v>
      </c>
      <c r="E8834" s="6">
        <v>4226.92</v>
      </c>
      <c r="F8834" s="6">
        <f>E8834*0.05</f>
        <v>211.346</v>
      </c>
      <c r="G8834" s="6"/>
      <c r="H8834" s="5">
        <f>D8834-F8834</f>
        <v>5283.6540000000005</v>
      </c>
      <c r="I8834" s="4">
        <f>+I8833+G8834-H8834</f>
        <v>7290322.5769999884</v>
      </c>
      <c r="J8834" s="8" t="s">
        <v>2670</v>
      </c>
      <c r="K8834" s="2"/>
      <c r="L8834" s="2"/>
      <c r="M8834" s="10" t="s">
        <v>2913</v>
      </c>
      <c r="N8834" s="10"/>
      <c r="O8834" s="10"/>
    </row>
    <row r="8835" spans="1:15" x14ac:dyDescent="0.2">
      <c r="A8835" s="9">
        <v>45225</v>
      </c>
      <c r="B8835" s="7">
        <v>27358264</v>
      </c>
      <c r="C8835" s="8" t="s">
        <v>1524</v>
      </c>
      <c r="D8835" s="6">
        <v>54945</v>
      </c>
      <c r="E8835" s="6">
        <v>46563.57</v>
      </c>
      <c r="F8835" s="6">
        <f>E8835*0.05</f>
        <v>2328.1785</v>
      </c>
      <c r="G8835" s="6"/>
      <c r="H8835" s="5">
        <f>D8835-F8835</f>
        <v>52616.821499999998</v>
      </c>
      <c r="I8835" s="4">
        <f>+I8834+G8835-H8835</f>
        <v>7237705.7554999888</v>
      </c>
      <c r="J8835" s="8" t="s">
        <v>2912</v>
      </c>
      <c r="K8835" s="2"/>
      <c r="L8835" s="2"/>
      <c r="M8835" s="10" t="s">
        <v>2911</v>
      </c>
      <c r="N8835" s="10"/>
      <c r="O8835" s="10"/>
    </row>
    <row r="8836" spans="1:15" x14ac:dyDescent="0.2">
      <c r="A8836" s="9">
        <v>45225</v>
      </c>
      <c r="B8836" s="7">
        <v>27358486</v>
      </c>
      <c r="C8836" s="8" t="s">
        <v>63</v>
      </c>
      <c r="D8836" s="6">
        <v>13175</v>
      </c>
      <c r="E8836" s="6">
        <v>11165.25</v>
      </c>
      <c r="F8836" s="6">
        <f>E8836*0.05</f>
        <v>558.26250000000005</v>
      </c>
      <c r="G8836" s="6"/>
      <c r="H8836" s="5">
        <f>D8836-F8836</f>
        <v>12616.737499999999</v>
      </c>
      <c r="I8836" s="4">
        <f>+I8835+G8836-H8836</f>
        <v>7225089.017999989</v>
      </c>
      <c r="J8836" s="8" t="s">
        <v>22</v>
      </c>
      <c r="K8836" s="2"/>
      <c r="L8836" s="2"/>
      <c r="M8836" s="10" t="s">
        <v>2910</v>
      </c>
      <c r="N8836" s="10"/>
      <c r="O8836" s="10"/>
    </row>
    <row r="8837" spans="1:15" x14ac:dyDescent="0.2">
      <c r="A8837" s="9">
        <v>45225</v>
      </c>
      <c r="B8837" s="7">
        <v>27358602</v>
      </c>
      <c r="C8837" s="8" t="s">
        <v>54</v>
      </c>
      <c r="D8837" s="6">
        <v>9000</v>
      </c>
      <c r="E8837" s="6">
        <v>7627.12</v>
      </c>
      <c r="F8837" s="6">
        <f>E8837*0.05</f>
        <v>381.35599999999999</v>
      </c>
      <c r="G8837" s="6"/>
      <c r="H8837" s="5">
        <f>D8837-F8837</f>
        <v>8618.6440000000002</v>
      </c>
      <c r="I8837" s="4">
        <f>+I8836+G8837-H8837</f>
        <v>7216470.3739999887</v>
      </c>
      <c r="J8837" s="8" t="s">
        <v>53</v>
      </c>
      <c r="K8837" s="2"/>
      <c r="L8837" s="2"/>
      <c r="M8837" s="10"/>
      <c r="N8837" s="10"/>
      <c r="O8837" s="10"/>
    </row>
    <row r="8838" spans="1:15" x14ac:dyDescent="0.2">
      <c r="A8838" s="9">
        <v>45225</v>
      </c>
      <c r="B8838" s="50">
        <v>27358793</v>
      </c>
      <c r="C8838" s="8" t="s">
        <v>43</v>
      </c>
      <c r="D8838" s="6">
        <v>370966.83</v>
      </c>
      <c r="E8838" s="6">
        <v>341190.88</v>
      </c>
      <c r="F8838" s="6">
        <f>E8838*0.05</f>
        <v>17059.544000000002</v>
      </c>
      <c r="G8838" s="6"/>
      <c r="H8838" s="5">
        <f>D8838-F8838</f>
        <v>353907.28600000002</v>
      </c>
      <c r="I8838" s="4">
        <f>+I8837+G8838-H8838</f>
        <v>6862563.0879999883</v>
      </c>
      <c r="J8838" s="8" t="s">
        <v>2909</v>
      </c>
      <c r="K8838" s="2"/>
      <c r="L8838" s="2"/>
      <c r="M8838" s="10" t="s">
        <v>2908</v>
      </c>
      <c r="N8838" s="10"/>
      <c r="O8838" s="10"/>
    </row>
    <row r="8839" spans="1:15" x14ac:dyDescent="0.2">
      <c r="A8839" s="9">
        <v>45225</v>
      </c>
      <c r="B8839" s="7">
        <v>27358870</v>
      </c>
      <c r="C8839" s="8" t="s">
        <v>337</v>
      </c>
      <c r="D8839" s="6">
        <v>164046.24</v>
      </c>
      <c r="E8839" s="6">
        <v>162454</v>
      </c>
      <c r="F8839" s="6">
        <f>E8839*0.05</f>
        <v>8122.7000000000007</v>
      </c>
      <c r="G8839" s="6"/>
      <c r="H8839" s="5">
        <f>D8839-F8839</f>
        <v>155923.53999999998</v>
      </c>
      <c r="I8839" s="4">
        <f>+I8838+G8839-H8839</f>
        <v>6706639.5479999883</v>
      </c>
      <c r="J8839" s="8" t="s">
        <v>2907</v>
      </c>
      <c r="K8839" s="2"/>
      <c r="L8839" s="2"/>
      <c r="M8839" s="10" t="s">
        <v>2906</v>
      </c>
      <c r="N8839" s="10"/>
      <c r="O8839" s="10"/>
    </row>
    <row r="8840" spans="1:15" x14ac:dyDescent="0.2">
      <c r="A8840" s="9">
        <v>45225</v>
      </c>
      <c r="B8840" s="7">
        <v>27358937</v>
      </c>
      <c r="C8840" s="8" t="s">
        <v>442</v>
      </c>
      <c r="D8840" s="6">
        <v>63649.2</v>
      </c>
      <c r="E8840" s="6">
        <v>53940</v>
      </c>
      <c r="F8840" s="6">
        <f>E8840*0.05</f>
        <v>2697</v>
      </c>
      <c r="G8840" s="6"/>
      <c r="H8840" s="5">
        <f>D8840-F8840</f>
        <v>60952.2</v>
      </c>
      <c r="I8840" s="4">
        <f>+I8839+G8840-H8840</f>
        <v>6645687.3479999881</v>
      </c>
      <c r="J8840" s="8" t="s">
        <v>1603</v>
      </c>
      <c r="K8840" s="2"/>
      <c r="L8840" s="2"/>
      <c r="M8840" s="10" t="s">
        <v>2905</v>
      </c>
      <c r="N8840" s="10"/>
      <c r="O8840" s="10"/>
    </row>
    <row r="8841" spans="1:15" x14ac:dyDescent="0.2">
      <c r="A8841" s="9">
        <v>45225</v>
      </c>
      <c r="B8841" s="7">
        <v>27359039</v>
      </c>
      <c r="C8841" s="8" t="s">
        <v>2904</v>
      </c>
      <c r="D8841" s="6">
        <v>34338</v>
      </c>
      <c r="E8841" s="6">
        <v>29100</v>
      </c>
      <c r="F8841" s="6">
        <f>E8841*0.05</f>
        <v>1455</v>
      </c>
      <c r="G8841" s="6"/>
      <c r="H8841" s="5">
        <f>D8841-F8841</f>
        <v>32883</v>
      </c>
      <c r="I8841" s="4">
        <f>+I8840+G8841-H8841</f>
        <v>6612804.3479999881</v>
      </c>
      <c r="J8841" s="8" t="s">
        <v>2865</v>
      </c>
      <c r="K8841" s="2"/>
      <c r="L8841" s="2"/>
      <c r="M8841" s="10" t="s">
        <v>2903</v>
      </c>
      <c r="N8841" s="10"/>
      <c r="O8841" s="10"/>
    </row>
    <row r="8842" spans="1:15" x14ac:dyDescent="0.2">
      <c r="A8842" s="9">
        <v>45226</v>
      </c>
      <c r="B8842" s="7">
        <v>3580070021</v>
      </c>
      <c r="C8842" s="8" t="s">
        <v>2772</v>
      </c>
      <c r="D8842" s="6"/>
      <c r="E8842" s="6"/>
      <c r="F8842" s="6">
        <f>E8842*0.05</f>
        <v>0</v>
      </c>
      <c r="G8842" s="6">
        <v>4500</v>
      </c>
      <c r="H8842" s="5">
        <f>D8842-F8842</f>
        <v>0</v>
      </c>
      <c r="I8842" s="4">
        <f>+I8841+G8842-H8842</f>
        <v>6617304.3479999881</v>
      </c>
      <c r="J8842" s="8" t="s">
        <v>2902</v>
      </c>
      <c r="K8842" s="2"/>
      <c r="L8842" s="2"/>
      <c r="M8842" s="10"/>
      <c r="N8842" s="10"/>
      <c r="O8842" s="10"/>
    </row>
    <row r="8843" spans="1:15" x14ac:dyDescent="0.2">
      <c r="A8843" s="9">
        <v>45226</v>
      </c>
      <c r="B8843" s="7">
        <v>27380382</v>
      </c>
      <c r="C8843" s="8" t="s">
        <v>2901</v>
      </c>
      <c r="D8843" s="6">
        <v>18000</v>
      </c>
      <c r="E8843" s="6">
        <v>0</v>
      </c>
      <c r="F8843" s="6">
        <f>E8843*0.05</f>
        <v>0</v>
      </c>
      <c r="G8843" s="6"/>
      <c r="H8843" s="5">
        <f>D8843-F8843</f>
        <v>18000</v>
      </c>
      <c r="I8843" s="4">
        <f>+I8842+G8843-H8843</f>
        <v>6599304.3479999881</v>
      </c>
      <c r="J8843" s="8" t="s">
        <v>2900</v>
      </c>
      <c r="K8843" s="2"/>
      <c r="L8843" s="2"/>
      <c r="M8843" s="10" t="s">
        <v>2899</v>
      </c>
      <c r="N8843" s="10"/>
      <c r="O8843" s="10"/>
    </row>
    <row r="8844" spans="1:15" x14ac:dyDescent="0.2">
      <c r="A8844" s="9">
        <v>45226</v>
      </c>
      <c r="B8844" s="7">
        <v>27380511</v>
      </c>
      <c r="C8844" s="8" t="s">
        <v>582</v>
      </c>
      <c r="D8844" s="6">
        <v>37334</v>
      </c>
      <c r="E8844" s="6">
        <v>32330.92</v>
      </c>
      <c r="F8844" s="6">
        <f>E8844*0.05</f>
        <v>1616.546</v>
      </c>
      <c r="G8844" s="6"/>
      <c r="H8844" s="5">
        <f>D8844-F8844</f>
        <v>35717.453999999998</v>
      </c>
      <c r="I8844" s="4">
        <f>+I8843+G8844-H8844</f>
        <v>6563586.8939999882</v>
      </c>
      <c r="J8844" s="8" t="s">
        <v>2000</v>
      </c>
      <c r="K8844" s="2"/>
      <c r="L8844" s="2"/>
      <c r="M8844" s="10" t="s">
        <v>2898</v>
      </c>
      <c r="N8844" s="10"/>
      <c r="O8844" s="10"/>
    </row>
    <row r="8845" spans="1:15" x14ac:dyDescent="0.2">
      <c r="A8845" s="9">
        <v>45226</v>
      </c>
      <c r="B8845" s="7">
        <v>27380640</v>
      </c>
      <c r="C8845" s="8" t="s">
        <v>682</v>
      </c>
      <c r="D8845" s="6">
        <v>152740.01</v>
      </c>
      <c r="E8845" s="6">
        <v>129440.68</v>
      </c>
      <c r="F8845" s="6">
        <f>E8845*0.05</f>
        <v>6472.0339999999997</v>
      </c>
      <c r="G8845" s="6"/>
      <c r="H8845" s="5">
        <f>D8845-F8845</f>
        <v>146267.97600000002</v>
      </c>
      <c r="I8845" s="4">
        <f>+I8844+G8845-H8845</f>
        <v>6417318.9179999884</v>
      </c>
      <c r="J8845" s="8" t="s">
        <v>1336</v>
      </c>
      <c r="K8845" s="2"/>
      <c r="L8845" s="2"/>
      <c r="M8845" s="10" t="s">
        <v>2897</v>
      </c>
      <c r="N8845" s="10"/>
      <c r="O8845" s="10"/>
    </row>
    <row r="8846" spans="1:15" x14ac:dyDescent="0.2">
      <c r="A8846" s="9">
        <v>45226</v>
      </c>
      <c r="B8846" s="7">
        <v>27380783</v>
      </c>
      <c r="C8846" s="8" t="s">
        <v>2896</v>
      </c>
      <c r="D8846" s="6">
        <v>16520</v>
      </c>
      <c r="E8846" s="6">
        <v>14000</v>
      </c>
      <c r="F8846" s="6">
        <f>E8846*0.05</f>
        <v>700</v>
      </c>
      <c r="G8846" s="6"/>
      <c r="H8846" s="5">
        <f>D8846-F8846</f>
        <v>15820</v>
      </c>
      <c r="I8846" s="4">
        <f>+I8845+G8846-H8846</f>
        <v>6401498.9179999884</v>
      </c>
      <c r="J8846" s="8" t="s">
        <v>1955</v>
      </c>
      <c r="K8846" s="2"/>
      <c r="L8846" s="2"/>
      <c r="M8846" s="10" t="s">
        <v>2895</v>
      </c>
      <c r="N8846" s="10"/>
      <c r="O8846" s="10"/>
    </row>
    <row r="8847" spans="1:15" x14ac:dyDescent="0.2">
      <c r="A8847" s="9">
        <v>45226</v>
      </c>
      <c r="B8847" s="7">
        <v>27380938</v>
      </c>
      <c r="C8847" s="8" t="s">
        <v>2335</v>
      </c>
      <c r="D8847" s="6">
        <v>25370</v>
      </c>
      <c r="E8847" s="6">
        <v>21500</v>
      </c>
      <c r="F8847" s="6">
        <f>E8847*0.05</f>
        <v>1075</v>
      </c>
      <c r="G8847" s="6"/>
      <c r="H8847" s="5">
        <f>D8847-F8847</f>
        <v>24295</v>
      </c>
      <c r="I8847" s="4">
        <f>+I8846+G8847-H8847</f>
        <v>6377203.9179999884</v>
      </c>
      <c r="J8847" s="8" t="s">
        <v>2894</v>
      </c>
      <c r="K8847" s="2"/>
      <c r="L8847" s="2"/>
      <c r="M8847" s="10" t="s">
        <v>2893</v>
      </c>
      <c r="N8847" s="10"/>
      <c r="O8847" s="10"/>
    </row>
    <row r="8848" spans="1:15" x14ac:dyDescent="0.2">
      <c r="A8848" s="9">
        <v>45226</v>
      </c>
      <c r="B8848" s="7">
        <v>27381071</v>
      </c>
      <c r="C8848" s="8" t="s">
        <v>245</v>
      </c>
      <c r="D8848" s="6">
        <v>1957.52</v>
      </c>
      <c r="E8848" s="6">
        <v>1925.8</v>
      </c>
      <c r="F8848" s="6">
        <f>E8848*0.05</f>
        <v>96.29</v>
      </c>
      <c r="G8848" s="6"/>
      <c r="H8848" s="5">
        <f>D8848-F8848</f>
        <v>1861.23</v>
      </c>
      <c r="I8848" s="4">
        <f>+I8847+G8848-H8848</f>
        <v>6375342.687999988</v>
      </c>
      <c r="J8848" s="8" t="s">
        <v>48</v>
      </c>
      <c r="K8848" s="2"/>
      <c r="L8848" s="2"/>
      <c r="M8848" s="10" t="s">
        <v>2892</v>
      </c>
      <c r="N8848" s="10"/>
      <c r="O8848" s="10"/>
    </row>
    <row r="8849" spans="1:15" x14ac:dyDescent="0.2">
      <c r="A8849" s="9">
        <v>45229</v>
      </c>
      <c r="B8849" s="7">
        <v>3580020569</v>
      </c>
      <c r="C8849" s="8" t="s">
        <v>2772</v>
      </c>
      <c r="D8849" s="6"/>
      <c r="E8849" s="6"/>
      <c r="F8849" s="6">
        <f>E8849*0.05</f>
        <v>0</v>
      </c>
      <c r="G8849" s="6">
        <v>900</v>
      </c>
      <c r="H8849" s="5">
        <f>D8849-F8849</f>
        <v>0</v>
      </c>
      <c r="I8849" s="4">
        <f>+I8848+G8849-H8849</f>
        <v>6376242.687999988</v>
      </c>
      <c r="J8849" s="8" t="s">
        <v>2891</v>
      </c>
      <c r="K8849" s="2"/>
      <c r="L8849" s="2"/>
      <c r="M8849" s="10"/>
      <c r="N8849" s="10"/>
      <c r="O8849" s="10"/>
    </row>
    <row r="8850" spans="1:15" x14ac:dyDescent="0.2">
      <c r="A8850" s="9">
        <v>45229</v>
      </c>
      <c r="B8850" s="7">
        <v>27442831</v>
      </c>
      <c r="C8850" s="8" t="s">
        <v>2080</v>
      </c>
      <c r="D8850" s="6">
        <v>88500</v>
      </c>
      <c r="E8850" s="6">
        <v>75000</v>
      </c>
      <c r="F8850" s="6">
        <f>E8850*0.05</f>
        <v>3750</v>
      </c>
      <c r="G8850" s="6"/>
      <c r="H8850" s="5">
        <f>D8850-F8850</f>
        <v>84750</v>
      </c>
      <c r="I8850" s="4">
        <f>+I8849+G8850-H8850</f>
        <v>6291492.687999988</v>
      </c>
      <c r="J8850" s="8" t="s">
        <v>2890</v>
      </c>
      <c r="K8850" s="2"/>
      <c r="L8850" s="2"/>
      <c r="M8850" s="16" t="s">
        <v>2889</v>
      </c>
      <c r="N8850" s="10"/>
      <c r="O8850" s="10"/>
    </row>
    <row r="8851" spans="1:15" x14ac:dyDescent="0.2">
      <c r="A8851" s="9">
        <v>45229</v>
      </c>
      <c r="B8851" s="7">
        <v>27443068</v>
      </c>
      <c r="C8851" s="8" t="s">
        <v>196</v>
      </c>
      <c r="D8851" s="6">
        <v>40000</v>
      </c>
      <c r="E8851" s="6">
        <v>40000</v>
      </c>
      <c r="F8851" s="6">
        <f>E8851*0.05</f>
        <v>2000</v>
      </c>
      <c r="G8851" s="6"/>
      <c r="H8851" s="5">
        <f>D8851-F8851</f>
        <v>38000</v>
      </c>
      <c r="I8851" s="4">
        <f>+I8850+G8851-H8851</f>
        <v>6253492.687999988</v>
      </c>
      <c r="J8851" s="8" t="s">
        <v>2888</v>
      </c>
      <c r="K8851" s="2"/>
      <c r="L8851" s="2"/>
      <c r="M8851" s="16" t="s">
        <v>2649</v>
      </c>
      <c r="N8851" s="10"/>
      <c r="O8851" s="10"/>
    </row>
    <row r="8852" spans="1:15" x14ac:dyDescent="0.2">
      <c r="A8852" s="9">
        <v>45230</v>
      </c>
      <c r="B8852" s="7">
        <v>3580020070</v>
      </c>
      <c r="C8852" s="8" t="s">
        <v>2772</v>
      </c>
      <c r="D8852" s="6"/>
      <c r="E8852" s="6"/>
      <c r="F8852" s="6">
        <f>E8852*0.05</f>
        <v>0</v>
      </c>
      <c r="G8852" s="6">
        <v>7100</v>
      </c>
      <c r="H8852" s="5">
        <f>D8852-F8852</f>
        <v>0</v>
      </c>
      <c r="I8852" s="4">
        <f>+I8851+G8852-H8852</f>
        <v>6260592.687999988</v>
      </c>
      <c r="J8852" s="8" t="s">
        <v>2887</v>
      </c>
      <c r="K8852" s="2"/>
      <c r="L8852" s="2"/>
      <c r="M8852" s="10"/>
      <c r="N8852" s="10"/>
      <c r="O8852" s="10"/>
    </row>
    <row r="8853" spans="1:15" x14ac:dyDescent="0.2">
      <c r="A8853" s="9">
        <v>45230</v>
      </c>
      <c r="B8853" s="7">
        <v>27481640</v>
      </c>
      <c r="C8853" s="8" t="s">
        <v>335</v>
      </c>
      <c r="D8853" s="6">
        <v>4250</v>
      </c>
      <c r="E8853" s="6">
        <v>4250</v>
      </c>
      <c r="F8853" s="6">
        <f>E8853*0.05</f>
        <v>212.5</v>
      </c>
      <c r="G8853" s="6"/>
      <c r="H8853" s="5">
        <f>D8853-F8853</f>
        <v>4037.5</v>
      </c>
      <c r="I8853" s="4">
        <f>+I8852+G8853-H8853</f>
        <v>6256555.187999988</v>
      </c>
      <c r="J8853" s="8" t="s">
        <v>2656</v>
      </c>
      <c r="K8853" s="2"/>
      <c r="L8853" s="2"/>
      <c r="M8853" s="10" t="s">
        <v>2886</v>
      </c>
      <c r="N8853" s="10"/>
      <c r="O8853" s="10"/>
    </row>
    <row r="8854" spans="1:15" x14ac:dyDescent="0.2">
      <c r="A8854" s="9">
        <v>45230</v>
      </c>
      <c r="B8854" s="7">
        <v>27481866</v>
      </c>
      <c r="C8854" s="8" t="s">
        <v>213</v>
      </c>
      <c r="D8854" s="6">
        <v>25702</v>
      </c>
      <c r="E8854" s="6">
        <v>21781.360000000001</v>
      </c>
      <c r="F8854" s="6">
        <f>E8854*0.05</f>
        <v>1089.068</v>
      </c>
      <c r="G8854" s="6"/>
      <c r="H8854" s="5">
        <f>D8854-F8854</f>
        <v>24612.932000000001</v>
      </c>
      <c r="I8854" s="4">
        <f>+I8853+G8854-H8854</f>
        <v>6231942.2559999879</v>
      </c>
      <c r="J8854" s="8" t="s">
        <v>2656</v>
      </c>
      <c r="K8854" s="2"/>
      <c r="L8854" s="2"/>
      <c r="M8854" s="10" t="s">
        <v>2885</v>
      </c>
      <c r="N8854" s="10"/>
      <c r="O8854" s="10"/>
    </row>
    <row r="8855" spans="1:15" x14ac:dyDescent="0.2">
      <c r="A8855" s="9">
        <v>45230</v>
      </c>
      <c r="B8855" s="7">
        <v>27481640</v>
      </c>
      <c r="C8855" s="8" t="s">
        <v>26</v>
      </c>
      <c r="D8855" s="6">
        <v>2888.76</v>
      </c>
      <c r="E8855" s="6">
        <v>2888.76</v>
      </c>
      <c r="F8855" s="6">
        <f>E8855*0.05</f>
        <v>144.43800000000002</v>
      </c>
      <c r="G8855" s="6"/>
      <c r="H8855" s="5">
        <f>D8855-F8855</f>
        <v>2744.3220000000001</v>
      </c>
      <c r="I8855" s="4">
        <f>+I8854+G8855-H8855</f>
        <v>6229197.9339999883</v>
      </c>
      <c r="J8855" s="8" t="s">
        <v>2656</v>
      </c>
      <c r="K8855" s="2"/>
      <c r="L8855" s="2"/>
      <c r="M8855" s="10" t="s">
        <v>2884</v>
      </c>
      <c r="N8855" s="10"/>
      <c r="O8855" s="10"/>
    </row>
    <row r="8856" spans="1:15" x14ac:dyDescent="0.2">
      <c r="A8856" s="9">
        <v>45230</v>
      </c>
      <c r="B8856" s="7"/>
      <c r="C8856" s="8" t="s">
        <v>20</v>
      </c>
      <c r="D8856" s="6">
        <v>9503.6299999999992</v>
      </c>
      <c r="E8856" s="6"/>
      <c r="F8856" s="6">
        <f>E8856*0.05</f>
        <v>0</v>
      </c>
      <c r="G8856" s="6"/>
      <c r="H8856" s="5">
        <f>D8856-F8856</f>
        <v>9503.6299999999992</v>
      </c>
      <c r="I8856" s="4">
        <f>+I8855+G8856-H8856</f>
        <v>6219694.3039999884</v>
      </c>
      <c r="J8856" s="8" t="s">
        <v>19</v>
      </c>
      <c r="K8856" s="2"/>
      <c r="L8856" s="2"/>
      <c r="M8856" s="10"/>
      <c r="N8856" s="10"/>
      <c r="O8856" s="10"/>
    </row>
    <row r="8857" spans="1:15" x14ac:dyDescent="0.2">
      <c r="A8857" s="9"/>
      <c r="B8857" s="7"/>
      <c r="C8857" s="38" t="s">
        <v>2883</v>
      </c>
      <c r="D8857" s="6"/>
      <c r="E8857" s="6"/>
      <c r="F8857" s="6">
        <f>E8857*0.05</f>
        <v>0</v>
      </c>
      <c r="G8857" s="6"/>
      <c r="H8857" s="5">
        <f>D8857-F8857</f>
        <v>0</v>
      </c>
      <c r="I8857" s="13">
        <f>+I8856+G8857-H8857</f>
        <v>6219694.3039999884</v>
      </c>
      <c r="J8857" s="8"/>
      <c r="K8857" s="2"/>
      <c r="L8857" s="2"/>
      <c r="M8857" s="10"/>
      <c r="N8857" s="10"/>
      <c r="O8857" s="10"/>
    </row>
    <row r="8858" spans="1:15" x14ac:dyDescent="0.2">
      <c r="A8858" s="9">
        <v>45231</v>
      </c>
      <c r="B8858" s="7">
        <v>3580020097</v>
      </c>
      <c r="C8858" s="8" t="s">
        <v>2772</v>
      </c>
      <c r="D8858" s="6"/>
      <c r="E8858" s="6"/>
      <c r="F8858" s="6">
        <f>E8858*0.05</f>
        <v>0</v>
      </c>
      <c r="G8858" s="6">
        <v>3300</v>
      </c>
      <c r="H8858" s="5">
        <f>D8858-F8858</f>
        <v>0</v>
      </c>
      <c r="I8858" s="4">
        <f>+I8857+G8858-H8858</f>
        <v>6222994.3039999884</v>
      </c>
      <c r="J8858" s="8" t="s">
        <v>2882</v>
      </c>
      <c r="K8858" s="2"/>
      <c r="L8858" s="2"/>
      <c r="M8858" s="10"/>
      <c r="N8858" s="10"/>
      <c r="O8858" s="10"/>
    </row>
    <row r="8859" spans="1:15" x14ac:dyDescent="0.2">
      <c r="A8859" s="9">
        <v>45232</v>
      </c>
      <c r="B8859" s="7">
        <v>4524000014</v>
      </c>
      <c r="C8859" s="8" t="s">
        <v>145</v>
      </c>
      <c r="D8859" s="6"/>
      <c r="E8859" s="6"/>
      <c r="F8859" s="6">
        <f>E8859*0.05</f>
        <v>0</v>
      </c>
      <c r="G8859" s="6">
        <v>753831.48</v>
      </c>
      <c r="H8859" s="5">
        <f>D8859-F8859</f>
        <v>0</v>
      </c>
      <c r="I8859" s="4">
        <f>+I8858+G8859-H8859</f>
        <v>6976825.7839999888</v>
      </c>
      <c r="J8859" s="8" t="s">
        <v>2881</v>
      </c>
      <c r="K8859" s="2"/>
      <c r="L8859" s="2"/>
      <c r="M8859" s="10"/>
      <c r="N8859" s="10"/>
      <c r="O8859" s="10"/>
    </row>
    <row r="8860" spans="1:15" x14ac:dyDescent="0.2">
      <c r="A8860" s="9">
        <v>45232</v>
      </c>
      <c r="B8860" s="7">
        <v>3580050080</v>
      </c>
      <c r="C8860" s="8" t="s">
        <v>2772</v>
      </c>
      <c r="D8860" s="6"/>
      <c r="E8860" s="6"/>
      <c r="F8860" s="6">
        <f>E8860*0.05</f>
        <v>0</v>
      </c>
      <c r="G8860" s="6">
        <v>7400</v>
      </c>
      <c r="H8860" s="5">
        <f>D8860-F8860</f>
        <v>0</v>
      </c>
      <c r="I8860" s="4">
        <f>+I8859+G8860-H8860</f>
        <v>6984225.7839999888</v>
      </c>
      <c r="J8860" s="8" t="s">
        <v>2880</v>
      </c>
      <c r="K8860" s="2"/>
      <c r="L8860" s="2"/>
      <c r="M8860" s="10"/>
      <c r="N8860" s="10"/>
      <c r="O8860" s="10"/>
    </row>
    <row r="8861" spans="1:15" x14ac:dyDescent="0.2">
      <c r="A8861" s="9">
        <v>45232</v>
      </c>
      <c r="B8861" s="7">
        <v>27540445</v>
      </c>
      <c r="C8861" s="8" t="s">
        <v>249</v>
      </c>
      <c r="D8861" s="6">
        <v>28500</v>
      </c>
      <c r="E8861" s="6">
        <v>24152.55</v>
      </c>
      <c r="F8861" s="6">
        <f>E8861*0.05</f>
        <v>1207.6275000000001</v>
      </c>
      <c r="G8861" s="6"/>
      <c r="H8861" s="5">
        <f>D8861-F8861</f>
        <v>27292.372500000001</v>
      </c>
      <c r="I8861" s="4">
        <f>+I8860+G8861-H8861</f>
        <v>6956933.4114999892</v>
      </c>
      <c r="J8861" s="8" t="s">
        <v>2879</v>
      </c>
      <c r="K8861" s="2"/>
      <c r="L8861" s="2"/>
      <c r="M8861" s="16" t="s">
        <v>2878</v>
      </c>
      <c r="N8861" s="10"/>
      <c r="O8861" s="10"/>
    </row>
    <row r="8862" spans="1:15" x14ac:dyDescent="0.2">
      <c r="A8862" s="9">
        <v>45233</v>
      </c>
      <c r="B8862" s="7">
        <v>3580100090</v>
      </c>
      <c r="C8862" s="8" t="s">
        <v>2772</v>
      </c>
      <c r="D8862" s="6"/>
      <c r="E8862" s="6"/>
      <c r="F8862" s="6"/>
      <c r="G8862" s="6">
        <v>6400</v>
      </c>
      <c r="H8862" s="5"/>
      <c r="I8862" s="4">
        <f>+I8861+G8862-H8862</f>
        <v>6963333.4114999892</v>
      </c>
      <c r="J8862" s="8" t="s">
        <v>2877</v>
      </c>
      <c r="K8862" s="2"/>
      <c r="L8862" s="2"/>
      <c r="M8862" s="20"/>
      <c r="N8862" s="19"/>
      <c r="O8862" s="19"/>
    </row>
    <row r="8863" spans="1:15" x14ac:dyDescent="0.2">
      <c r="A8863" s="9">
        <v>45233</v>
      </c>
      <c r="B8863" s="7">
        <v>27568655</v>
      </c>
      <c r="C8863" s="8" t="s">
        <v>2876</v>
      </c>
      <c r="D8863" s="6">
        <v>10950</v>
      </c>
      <c r="E8863" s="6"/>
      <c r="F8863" s="6">
        <f>E8863*0.05</f>
        <v>0</v>
      </c>
      <c r="G8863" s="6"/>
      <c r="H8863" s="5">
        <f>D8863-F8863</f>
        <v>10950</v>
      </c>
      <c r="I8863" s="4">
        <f>+I8862+G8863-H8863</f>
        <v>6952383.4114999892</v>
      </c>
      <c r="J8863" s="8" t="s">
        <v>2461</v>
      </c>
      <c r="K8863" s="2"/>
      <c r="L8863" s="2"/>
      <c r="M8863" s="10"/>
      <c r="N8863" s="10"/>
      <c r="O8863" s="10"/>
    </row>
    <row r="8864" spans="1:15" x14ac:dyDescent="0.2">
      <c r="A8864" s="9">
        <v>45233</v>
      </c>
      <c r="B8864" s="7">
        <v>27578770</v>
      </c>
      <c r="C8864" s="8" t="s">
        <v>2629</v>
      </c>
      <c r="D8864" s="6">
        <v>10950</v>
      </c>
      <c r="E8864" s="6"/>
      <c r="F8864" s="6">
        <f>E8864*0.05</f>
        <v>0</v>
      </c>
      <c r="G8864" s="6"/>
      <c r="H8864" s="5">
        <f>D8864-F8864</f>
        <v>10950</v>
      </c>
      <c r="I8864" s="4">
        <f>+I8863+G8864-H8864</f>
        <v>6941433.4114999892</v>
      </c>
      <c r="J8864" s="8" t="s">
        <v>2461</v>
      </c>
      <c r="K8864" s="2"/>
      <c r="L8864" s="2"/>
      <c r="M8864" s="10"/>
      <c r="N8864" s="10"/>
      <c r="O8864" s="10"/>
    </row>
    <row r="8865" spans="1:15" x14ac:dyDescent="0.2">
      <c r="A8865" s="9">
        <v>45233</v>
      </c>
      <c r="B8865" s="7">
        <v>27579458</v>
      </c>
      <c r="C8865" s="8" t="s">
        <v>2788</v>
      </c>
      <c r="D8865" s="6">
        <v>10950</v>
      </c>
      <c r="E8865" s="6"/>
      <c r="F8865" s="6">
        <f>E8865*0.05</f>
        <v>0</v>
      </c>
      <c r="G8865" s="6"/>
      <c r="H8865" s="5">
        <f>D8865-F8865</f>
        <v>10950</v>
      </c>
      <c r="I8865" s="4">
        <f>+I8864+G8865-H8865</f>
        <v>6930483.4114999892</v>
      </c>
      <c r="J8865" s="8" t="s">
        <v>2461</v>
      </c>
      <c r="K8865" s="2"/>
      <c r="L8865" s="2"/>
      <c r="M8865" s="10"/>
      <c r="N8865" s="10"/>
      <c r="O8865" s="10"/>
    </row>
    <row r="8866" spans="1:15" x14ac:dyDescent="0.2">
      <c r="A8866" s="9">
        <v>45233</v>
      </c>
      <c r="B8866" s="7">
        <v>27580986</v>
      </c>
      <c r="C8866" s="8" t="s">
        <v>2787</v>
      </c>
      <c r="D8866" s="6">
        <v>23100</v>
      </c>
      <c r="E8866" s="6"/>
      <c r="F8866" s="6">
        <f>E8866*0.05</f>
        <v>0</v>
      </c>
      <c r="G8866" s="6"/>
      <c r="H8866" s="5">
        <f>D8866-F8866</f>
        <v>23100</v>
      </c>
      <c r="I8866" s="4">
        <f>+I8865+G8866-H8866</f>
        <v>6907383.4114999892</v>
      </c>
      <c r="J8866" s="8" t="s">
        <v>2875</v>
      </c>
      <c r="K8866" s="2"/>
      <c r="L8866" s="2"/>
      <c r="M8866" s="10"/>
      <c r="N8866" s="10"/>
      <c r="O8866" s="10"/>
    </row>
    <row r="8867" spans="1:15" x14ac:dyDescent="0.2">
      <c r="A8867" s="9">
        <v>45233</v>
      </c>
      <c r="B8867" s="7">
        <v>27582241</v>
      </c>
      <c r="C8867" s="8" t="s">
        <v>2545</v>
      </c>
      <c r="D8867" s="6">
        <v>18400</v>
      </c>
      <c r="E8867" s="6"/>
      <c r="F8867" s="6">
        <f>E8867*0.05</f>
        <v>0</v>
      </c>
      <c r="G8867" s="6"/>
      <c r="H8867" s="5">
        <f>D8867-F8867</f>
        <v>18400</v>
      </c>
      <c r="I8867" s="4">
        <f>+I8866+G8867-H8867</f>
        <v>6888983.4114999892</v>
      </c>
      <c r="J8867" s="8" t="s">
        <v>2874</v>
      </c>
      <c r="K8867" s="2"/>
      <c r="L8867" s="2"/>
      <c r="M8867" s="10"/>
      <c r="N8867" s="10"/>
      <c r="O8867" s="10"/>
    </row>
    <row r="8868" spans="1:15" x14ac:dyDescent="0.2">
      <c r="A8868" s="9">
        <v>45233</v>
      </c>
      <c r="B8868" s="7">
        <v>27583647</v>
      </c>
      <c r="C8868" s="8" t="s">
        <v>1226</v>
      </c>
      <c r="D8868" s="6">
        <v>32922</v>
      </c>
      <c r="E8868" s="6">
        <v>27900</v>
      </c>
      <c r="F8868" s="6">
        <f>E8868*0.05</f>
        <v>1395</v>
      </c>
      <c r="G8868" s="6"/>
      <c r="H8868" s="5">
        <f>D8868-F8868</f>
        <v>31527</v>
      </c>
      <c r="I8868" s="4">
        <f>+I8867+G8868-H8868</f>
        <v>6857456.4114999892</v>
      </c>
      <c r="J8868" s="8" t="s">
        <v>2873</v>
      </c>
      <c r="K8868" s="2"/>
      <c r="L8868" s="2"/>
      <c r="M8868" s="10" t="s">
        <v>2872</v>
      </c>
      <c r="N8868" s="10"/>
      <c r="O8868" s="10"/>
    </row>
    <row r="8869" spans="1:15" x14ac:dyDescent="0.2">
      <c r="A8869" s="9">
        <v>45233</v>
      </c>
      <c r="B8869" s="7">
        <v>27589661</v>
      </c>
      <c r="C8869" s="8" t="s">
        <v>2871</v>
      </c>
      <c r="D8869" s="6">
        <v>3000</v>
      </c>
      <c r="E8869" s="6"/>
      <c r="F8869" s="6">
        <v>0</v>
      </c>
      <c r="G8869" s="6"/>
      <c r="H8869" s="5">
        <f>D8869-F8869</f>
        <v>3000</v>
      </c>
      <c r="I8869" s="4">
        <f>+I8868+G8869-H8869</f>
        <v>6854456.4114999892</v>
      </c>
      <c r="J8869" s="8" t="s">
        <v>2427</v>
      </c>
      <c r="K8869" s="2"/>
      <c r="L8869" s="2"/>
      <c r="M8869" s="10"/>
      <c r="N8869" s="10"/>
      <c r="O8869" s="10"/>
    </row>
    <row r="8870" spans="1:15" x14ac:dyDescent="0.2">
      <c r="A8870" s="9">
        <v>45237</v>
      </c>
      <c r="B8870" s="7">
        <v>27619127</v>
      </c>
      <c r="C8870" s="8" t="s">
        <v>518</v>
      </c>
      <c r="D8870" s="6">
        <v>169225.3</v>
      </c>
      <c r="E8870" s="6"/>
      <c r="F8870" s="6">
        <f>E8870*0.05</f>
        <v>0</v>
      </c>
      <c r="G8870" s="6"/>
      <c r="H8870" s="5">
        <f>D8870-F8870</f>
        <v>169225.3</v>
      </c>
      <c r="I8870" s="4">
        <f>+I8869+G8870-H8870</f>
        <v>6685231.1114999894</v>
      </c>
      <c r="J8870" s="8" t="s">
        <v>2870</v>
      </c>
      <c r="K8870" s="2"/>
      <c r="L8870" s="2"/>
      <c r="M8870" s="10"/>
      <c r="N8870" s="10"/>
      <c r="O8870" s="10"/>
    </row>
    <row r="8871" spans="1:15" x14ac:dyDescent="0.2">
      <c r="A8871" s="9">
        <v>45237</v>
      </c>
      <c r="B8871" s="7">
        <v>3580100372</v>
      </c>
      <c r="C8871" s="8" t="s">
        <v>2772</v>
      </c>
      <c r="D8871" s="6"/>
      <c r="E8871" s="6"/>
      <c r="F8871" s="6">
        <f>E8871*0.05</f>
        <v>0</v>
      </c>
      <c r="G8871" s="6">
        <v>6500</v>
      </c>
      <c r="H8871" s="5">
        <f>D8871-F8871</f>
        <v>0</v>
      </c>
      <c r="I8871" s="4">
        <f>+I8870+G8871-H8871</f>
        <v>6691731.1114999894</v>
      </c>
      <c r="J8871" s="8" t="s">
        <v>2869</v>
      </c>
      <c r="K8871" s="2"/>
      <c r="L8871" s="2"/>
      <c r="M8871" s="10"/>
      <c r="N8871" s="10"/>
      <c r="O8871" s="10"/>
    </row>
    <row r="8872" spans="1:15" x14ac:dyDescent="0.2">
      <c r="A8872" s="9">
        <v>45239</v>
      </c>
      <c r="B8872" s="7">
        <v>3580050194</v>
      </c>
      <c r="C8872" s="8" t="s">
        <v>2772</v>
      </c>
      <c r="D8872" s="6"/>
      <c r="E8872" s="6"/>
      <c r="F8872" s="6">
        <f>E8872*0.05</f>
        <v>0</v>
      </c>
      <c r="G8872" s="6">
        <v>3850</v>
      </c>
      <c r="H8872" s="5">
        <f>D8872-F8872</f>
        <v>0</v>
      </c>
      <c r="I8872" s="4">
        <f>+I8871+G8872-H8872</f>
        <v>6695581.1114999894</v>
      </c>
      <c r="J8872" s="8" t="s">
        <v>2868</v>
      </c>
      <c r="K8872" s="2"/>
      <c r="L8872" s="2"/>
      <c r="M8872" s="10"/>
      <c r="N8872" s="10"/>
      <c r="O8872" s="10"/>
    </row>
    <row r="8873" spans="1:15" x14ac:dyDescent="0.2">
      <c r="A8873" s="9">
        <v>45239</v>
      </c>
      <c r="B8873" s="7">
        <v>3580050191</v>
      </c>
      <c r="C8873" s="8" t="s">
        <v>2772</v>
      </c>
      <c r="D8873" s="6"/>
      <c r="E8873" s="6"/>
      <c r="F8873" s="6">
        <f>E8873*0.05</f>
        <v>0</v>
      </c>
      <c r="G8873" s="6">
        <v>6900</v>
      </c>
      <c r="H8873" s="5">
        <f>D8873-F8873</f>
        <v>0</v>
      </c>
      <c r="I8873" s="4">
        <f>+I8872+G8873-H8873</f>
        <v>6702481.1114999894</v>
      </c>
      <c r="J8873" s="8" t="s">
        <v>2867</v>
      </c>
      <c r="K8873" s="2"/>
      <c r="L8873" s="2"/>
      <c r="M8873" s="10"/>
      <c r="N8873" s="10"/>
      <c r="O8873" s="10"/>
    </row>
    <row r="8874" spans="1:15" x14ac:dyDescent="0.2">
      <c r="A8874" s="9">
        <v>45239</v>
      </c>
      <c r="B8874" s="7">
        <v>3580050613</v>
      </c>
      <c r="C8874" s="8" t="s">
        <v>2772</v>
      </c>
      <c r="D8874" s="6"/>
      <c r="E8874" s="6"/>
      <c r="F8874" s="6">
        <f>E8874*0.05</f>
        <v>0</v>
      </c>
      <c r="G8874" s="6">
        <v>23100</v>
      </c>
      <c r="H8874" s="5">
        <f>D8874-F8874</f>
        <v>0</v>
      </c>
      <c r="I8874" s="4">
        <f>+I8873+G8874-H8874</f>
        <v>6725581.1114999894</v>
      </c>
      <c r="J8874" s="8" t="s">
        <v>2863</v>
      </c>
      <c r="K8874" s="2"/>
      <c r="L8874" s="2"/>
      <c r="M8874" s="10"/>
      <c r="N8874" s="10"/>
      <c r="O8874" s="10"/>
    </row>
    <row r="8875" spans="1:15" x14ac:dyDescent="0.2">
      <c r="A8875" s="9">
        <v>45240</v>
      </c>
      <c r="B8875" s="7">
        <v>3580020036</v>
      </c>
      <c r="C8875" s="8" t="s">
        <v>2772</v>
      </c>
      <c r="D8875" s="6"/>
      <c r="E8875" s="6"/>
      <c r="F8875" s="6"/>
      <c r="G8875" s="6">
        <v>800</v>
      </c>
      <c r="H8875" s="5">
        <f>D8875-F8875</f>
        <v>0</v>
      </c>
      <c r="I8875" s="4">
        <f>+I8874+G8875-H8875</f>
        <v>6726381.1114999894</v>
      </c>
      <c r="J8875" s="8" t="s">
        <v>2866</v>
      </c>
      <c r="K8875" s="2"/>
      <c r="L8875" s="2"/>
      <c r="M8875" s="10"/>
      <c r="N8875" s="10"/>
      <c r="O8875" s="10"/>
    </row>
    <row r="8876" spans="1:15" x14ac:dyDescent="0.2">
      <c r="A8876" s="9">
        <v>45240</v>
      </c>
      <c r="B8876" s="7">
        <v>27709212</v>
      </c>
      <c r="C8876" s="8" t="s">
        <v>32</v>
      </c>
      <c r="D8876" s="6">
        <v>16725</v>
      </c>
      <c r="E8876" s="6">
        <v>14173.74</v>
      </c>
      <c r="F8876" s="6">
        <v>708.69</v>
      </c>
      <c r="G8876" s="6"/>
      <c r="H8876" s="5">
        <f>D8876-F8876</f>
        <v>16016.31</v>
      </c>
      <c r="I8876" s="4">
        <f>+I8875+G8876-H8876</f>
        <v>6710364.8014999898</v>
      </c>
      <c r="J8876" s="8" t="s">
        <v>2865</v>
      </c>
      <c r="K8876" s="2"/>
      <c r="L8876" s="2"/>
      <c r="M8876" s="10" t="s">
        <v>2864</v>
      </c>
      <c r="N8876" s="10"/>
      <c r="O8876" s="10"/>
    </row>
    <row r="8877" spans="1:15" x14ac:dyDescent="0.2">
      <c r="A8877" s="9">
        <v>45243</v>
      </c>
      <c r="B8877" s="7">
        <v>3580100382</v>
      </c>
      <c r="C8877" s="8" t="s">
        <v>2772</v>
      </c>
      <c r="D8877" s="6"/>
      <c r="E8877" s="6"/>
      <c r="F8877" s="6">
        <f>E8877*0.05</f>
        <v>0</v>
      </c>
      <c r="G8877" s="6">
        <v>100</v>
      </c>
      <c r="H8877" s="5">
        <f>D8877-F8877</f>
        <v>0</v>
      </c>
      <c r="I8877" s="4">
        <f>+I8876+G8877-H8877</f>
        <v>6710464.8014999898</v>
      </c>
      <c r="J8877" s="8" t="s">
        <v>2863</v>
      </c>
      <c r="K8877" s="2"/>
      <c r="L8877" s="2"/>
      <c r="M8877" s="10" t="s">
        <v>2862</v>
      </c>
      <c r="N8877" s="10"/>
      <c r="O8877" s="10"/>
    </row>
    <row r="8878" spans="1:15" x14ac:dyDescent="0.2">
      <c r="A8878" s="9">
        <v>45243</v>
      </c>
      <c r="B8878" s="7">
        <v>3580100385</v>
      </c>
      <c r="C8878" s="8" t="s">
        <v>2772</v>
      </c>
      <c r="D8878" s="6"/>
      <c r="E8878" s="6"/>
      <c r="F8878" s="6">
        <f>E8878*0.05</f>
        <v>0</v>
      </c>
      <c r="G8878" s="6">
        <v>12500</v>
      </c>
      <c r="H8878" s="5">
        <f>D8878-F8878</f>
        <v>0</v>
      </c>
      <c r="I8878" s="4">
        <f>+I8877+G8878-H8878</f>
        <v>6722964.8014999898</v>
      </c>
      <c r="J8878" s="8" t="s">
        <v>2861</v>
      </c>
      <c r="K8878" s="2"/>
      <c r="L8878" s="2"/>
      <c r="M8878" s="10"/>
      <c r="N8878" s="10"/>
      <c r="O8878" s="10"/>
    </row>
    <row r="8879" spans="1:15" x14ac:dyDescent="0.2">
      <c r="A8879" s="9">
        <v>45245</v>
      </c>
      <c r="B8879" s="7">
        <v>3580100052</v>
      </c>
      <c r="C8879" s="8" t="s">
        <v>2772</v>
      </c>
      <c r="D8879" s="6"/>
      <c r="E8879" s="6"/>
      <c r="F8879" s="6">
        <f>E8879*0.05</f>
        <v>0</v>
      </c>
      <c r="G8879" s="6">
        <v>6000</v>
      </c>
      <c r="H8879" s="5">
        <f>D8879-F8879</f>
        <v>0</v>
      </c>
      <c r="I8879" s="4">
        <f>+I8878+G8879-H8879</f>
        <v>6728964.8014999898</v>
      </c>
      <c r="J8879" s="8" t="s">
        <v>2860</v>
      </c>
      <c r="K8879" s="2"/>
      <c r="L8879" s="2"/>
      <c r="M8879" s="10"/>
      <c r="N8879" s="10"/>
      <c r="O8879" s="10"/>
    </row>
    <row r="8880" spans="1:15" x14ac:dyDescent="0.2">
      <c r="A8880" s="9">
        <v>45246</v>
      </c>
      <c r="B8880" s="7">
        <v>3580070042</v>
      </c>
      <c r="C8880" s="8" t="s">
        <v>2772</v>
      </c>
      <c r="D8880" s="6"/>
      <c r="E8880" s="6"/>
      <c r="F8880" s="6">
        <f>E8880*0.05</f>
        <v>0</v>
      </c>
      <c r="G8880" s="6">
        <v>1000</v>
      </c>
      <c r="H8880" s="5">
        <f>D8880-F8880</f>
        <v>0</v>
      </c>
      <c r="I8880" s="4">
        <f>+I8879+G8880-H8880</f>
        <v>6729964.8014999898</v>
      </c>
      <c r="J8880" s="8" t="s">
        <v>2859</v>
      </c>
      <c r="K8880" s="2"/>
      <c r="L8880" s="2"/>
      <c r="M8880" s="10"/>
      <c r="N8880" s="10"/>
      <c r="O8880" s="10"/>
    </row>
    <row r="8881" spans="1:15" x14ac:dyDescent="0.2">
      <c r="A8881" s="9">
        <v>45246</v>
      </c>
      <c r="B8881" s="7">
        <v>4524000011</v>
      </c>
      <c r="C8881" s="8" t="s">
        <v>977</v>
      </c>
      <c r="D8881" s="6"/>
      <c r="E8881" s="6"/>
      <c r="F8881" s="6">
        <f>E8881*0.05</f>
        <v>0</v>
      </c>
      <c r="G8881" s="6">
        <v>11903.57</v>
      </c>
      <c r="H8881" s="5">
        <f>D8881-F8881</f>
        <v>0</v>
      </c>
      <c r="I8881" s="4">
        <f>+I8880+G8881-H8881</f>
        <v>6741868.3714999901</v>
      </c>
      <c r="J8881" s="8" t="s">
        <v>2858</v>
      </c>
      <c r="K8881" s="2"/>
      <c r="L8881" s="2"/>
      <c r="M8881" s="10"/>
      <c r="N8881" s="10"/>
      <c r="O8881" s="10"/>
    </row>
    <row r="8882" spans="1:15" ht="15.75" customHeight="1" x14ac:dyDescent="0.2">
      <c r="A8882" s="9">
        <v>45247</v>
      </c>
      <c r="B8882" s="7">
        <v>3580100110</v>
      </c>
      <c r="C8882" s="8" t="s">
        <v>2772</v>
      </c>
      <c r="D8882" s="6"/>
      <c r="E8882" s="6"/>
      <c r="F8882" s="6">
        <f>E8882*0.05</f>
        <v>0</v>
      </c>
      <c r="G8882" s="6">
        <v>3800</v>
      </c>
      <c r="H8882" s="5">
        <f>D8882-F8882</f>
        <v>0</v>
      </c>
      <c r="I8882" s="4">
        <f>+I8881+G8882-H8882</f>
        <v>6745668.3714999901</v>
      </c>
      <c r="J8882" s="8" t="s">
        <v>2857</v>
      </c>
      <c r="K8882" s="2"/>
      <c r="L8882" s="2"/>
      <c r="M8882" s="10"/>
      <c r="N8882" s="10"/>
      <c r="O8882" s="10"/>
    </row>
    <row r="8883" spans="1:15" x14ac:dyDescent="0.2">
      <c r="A8883" s="9">
        <v>45247</v>
      </c>
      <c r="B8883" s="7">
        <v>27892546</v>
      </c>
      <c r="C8883" s="8" t="s">
        <v>2856</v>
      </c>
      <c r="D8883" s="6">
        <v>7000</v>
      </c>
      <c r="E8883" s="6">
        <v>7000</v>
      </c>
      <c r="F8883" s="6">
        <v>700</v>
      </c>
      <c r="G8883" s="6"/>
      <c r="H8883" s="5">
        <f>D8883-F8883</f>
        <v>6300</v>
      </c>
      <c r="I8883" s="4">
        <f>+I8882+G8883-H8883</f>
        <v>6739368.3714999901</v>
      </c>
      <c r="J8883" s="8" t="s">
        <v>2855</v>
      </c>
      <c r="K8883" s="2"/>
      <c r="L8883" s="2"/>
      <c r="M8883" s="10" t="s">
        <v>2854</v>
      </c>
      <c r="N8883" s="10"/>
      <c r="O8883" s="10"/>
    </row>
    <row r="8884" spans="1:15" x14ac:dyDescent="0.2">
      <c r="A8884" s="9">
        <v>45247</v>
      </c>
      <c r="B8884" s="7">
        <v>27892546</v>
      </c>
      <c r="C8884" s="8" t="s">
        <v>1917</v>
      </c>
      <c r="D8884" s="6">
        <v>52000</v>
      </c>
      <c r="E8884" s="6"/>
      <c r="F8884" s="6">
        <f>E8884*0.05</f>
        <v>0</v>
      </c>
      <c r="G8884" s="6"/>
      <c r="H8884" s="5">
        <f>D8884-F8884</f>
        <v>52000</v>
      </c>
      <c r="I8884" s="4">
        <f>+I8883+G8884-H8884</f>
        <v>6687368.3714999901</v>
      </c>
      <c r="J8884" s="8" t="s">
        <v>1916</v>
      </c>
      <c r="K8884" s="2"/>
      <c r="L8884" s="2"/>
      <c r="M8884" s="10"/>
      <c r="N8884" s="10"/>
      <c r="O8884" s="10"/>
    </row>
    <row r="8885" spans="1:15" x14ac:dyDescent="0.2">
      <c r="A8885" s="9">
        <v>45247</v>
      </c>
      <c r="B8885" s="7">
        <v>27894234</v>
      </c>
      <c r="C8885" s="8" t="s">
        <v>418</v>
      </c>
      <c r="D8885" s="6">
        <v>9500</v>
      </c>
      <c r="E8885" s="6"/>
      <c r="F8885" s="6">
        <f>E8885*0.05</f>
        <v>0</v>
      </c>
      <c r="G8885" s="6"/>
      <c r="H8885" s="5">
        <f>D8885-F8885</f>
        <v>9500</v>
      </c>
      <c r="I8885" s="4">
        <f>+I8884+G8885-H8885</f>
        <v>6677868.3714999901</v>
      </c>
      <c r="J8885" s="8" t="s">
        <v>2601</v>
      </c>
      <c r="K8885" s="2"/>
      <c r="L8885" s="2"/>
      <c r="M8885" s="10"/>
      <c r="N8885" s="10"/>
      <c r="O8885" s="10"/>
    </row>
    <row r="8886" spans="1:15" x14ac:dyDescent="0.2">
      <c r="A8886" s="9">
        <v>45247</v>
      </c>
      <c r="B8886" s="7">
        <v>27897267</v>
      </c>
      <c r="C8886" s="8" t="s">
        <v>2853</v>
      </c>
      <c r="D8886" s="6">
        <v>4191</v>
      </c>
      <c r="E8886" s="6"/>
      <c r="F8886" s="6">
        <f>E8886*0.05</f>
        <v>0</v>
      </c>
      <c r="G8886" s="6"/>
      <c r="H8886" s="5">
        <f>D8886-F8886</f>
        <v>4191</v>
      </c>
      <c r="I8886" s="4">
        <f>+I8885+G8886-H8886</f>
        <v>6673677.3714999901</v>
      </c>
      <c r="J8886" s="8" t="s">
        <v>2852</v>
      </c>
      <c r="K8886" s="2"/>
      <c r="L8886" s="2"/>
      <c r="M8886" s="10"/>
      <c r="N8886" s="10"/>
      <c r="O8886" s="10"/>
    </row>
    <row r="8887" spans="1:15" x14ac:dyDescent="0.2">
      <c r="A8887" s="9">
        <v>45250</v>
      </c>
      <c r="B8887" s="7">
        <v>2000080901</v>
      </c>
      <c r="C8887" s="8" t="s">
        <v>2772</v>
      </c>
      <c r="D8887" s="6"/>
      <c r="E8887" s="6"/>
      <c r="F8887" s="6">
        <f>E8887*0.05</f>
        <v>0</v>
      </c>
      <c r="G8887" s="6">
        <v>5500</v>
      </c>
      <c r="H8887" s="5">
        <f>D8887-F8887</f>
        <v>0</v>
      </c>
      <c r="I8887" s="4">
        <f>+I8886+G8887-H8887</f>
        <v>6679177.3714999901</v>
      </c>
      <c r="J8887" s="8" t="s">
        <v>2851</v>
      </c>
      <c r="K8887" s="2"/>
      <c r="L8887" s="2"/>
      <c r="M8887" s="10"/>
      <c r="N8887" s="10"/>
      <c r="O8887" s="10"/>
    </row>
    <row r="8888" spans="1:15" x14ac:dyDescent="0.2">
      <c r="A8888" s="9">
        <v>45251</v>
      </c>
      <c r="B8888" s="7">
        <v>3580020098</v>
      </c>
      <c r="C8888" s="8" t="s">
        <v>2772</v>
      </c>
      <c r="D8888" s="6"/>
      <c r="E8888" s="6"/>
      <c r="F8888" s="6">
        <f>E8888*0.05</f>
        <v>0</v>
      </c>
      <c r="G8888" s="6">
        <v>4600</v>
      </c>
      <c r="H8888" s="5">
        <f>D8888-F8888</f>
        <v>0</v>
      </c>
      <c r="I8888" s="4">
        <f>+I8887+G8888-H8888</f>
        <v>6683777.3714999901</v>
      </c>
      <c r="J8888" s="8" t="s">
        <v>2850</v>
      </c>
      <c r="K8888" s="2"/>
      <c r="L8888" s="2"/>
      <c r="M8888" s="10"/>
      <c r="N8888" s="10"/>
      <c r="O8888" s="10"/>
    </row>
    <row r="8889" spans="1:15" x14ac:dyDescent="0.2">
      <c r="A8889" s="9">
        <v>45252</v>
      </c>
      <c r="B8889" s="7">
        <v>3580100213</v>
      </c>
      <c r="C8889" s="8" t="s">
        <v>2772</v>
      </c>
      <c r="D8889" s="6"/>
      <c r="E8889" s="6"/>
      <c r="F8889" s="6">
        <f>E8889*0.05</f>
        <v>0</v>
      </c>
      <c r="G8889" s="6">
        <v>4100</v>
      </c>
      <c r="H8889" s="5">
        <f>D8889-F8889</f>
        <v>0</v>
      </c>
      <c r="I8889" s="4">
        <f>+I8888+G8889-H8889</f>
        <v>6687877.3714999901</v>
      </c>
      <c r="J8889" s="8" t="s">
        <v>2849</v>
      </c>
      <c r="K8889" s="2"/>
      <c r="L8889" s="2"/>
      <c r="M8889" s="10"/>
      <c r="N8889" s="10"/>
      <c r="O8889" s="10"/>
    </row>
    <row r="8890" spans="1:15" x14ac:dyDescent="0.2">
      <c r="A8890" s="9">
        <v>45253</v>
      </c>
      <c r="B8890" s="7">
        <v>2000040070</v>
      </c>
      <c r="C8890" s="8" t="s">
        <v>2772</v>
      </c>
      <c r="D8890" s="6"/>
      <c r="E8890" s="6"/>
      <c r="F8890" s="6">
        <f>E8890*0.05</f>
        <v>0</v>
      </c>
      <c r="G8890" s="6">
        <v>11350</v>
      </c>
      <c r="H8890" s="5">
        <f>D8890-F8890</f>
        <v>0</v>
      </c>
      <c r="I8890" s="4">
        <f>+I8889+G8890-H8890</f>
        <v>6699227.3714999901</v>
      </c>
      <c r="J8890" s="8" t="s">
        <v>2848</v>
      </c>
      <c r="K8890" s="2"/>
      <c r="L8890" s="2"/>
      <c r="M8890" s="10"/>
      <c r="N8890" s="10"/>
      <c r="O8890" s="10"/>
    </row>
    <row r="8891" spans="1:15" x14ac:dyDescent="0.2">
      <c r="A8891" s="9">
        <v>45253</v>
      </c>
      <c r="B8891" s="7">
        <v>4524000177</v>
      </c>
      <c r="C8891" s="8" t="s">
        <v>170</v>
      </c>
      <c r="D8891" s="6"/>
      <c r="E8891" s="6"/>
      <c r="F8891" s="6">
        <f>E8891*0.05</f>
        <v>0</v>
      </c>
      <c r="G8891" s="6">
        <v>4026550.73</v>
      </c>
      <c r="H8891" s="5">
        <f>D8891-F8891</f>
        <v>0</v>
      </c>
      <c r="I8891" s="4">
        <f>+I8890+G8891-H8891</f>
        <v>10725778.10149999</v>
      </c>
      <c r="J8891" s="8" t="s">
        <v>1781</v>
      </c>
      <c r="K8891" s="2"/>
      <c r="L8891" s="2"/>
      <c r="M8891" s="10"/>
      <c r="N8891" s="10"/>
      <c r="O8891" s="10"/>
    </row>
    <row r="8892" spans="1:15" x14ac:dyDescent="0.2">
      <c r="A8892" s="9">
        <v>45254</v>
      </c>
      <c r="B8892" s="7">
        <v>3580100116</v>
      </c>
      <c r="C8892" s="8" t="s">
        <v>2772</v>
      </c>
      <c r="D8892" s="6"/>
      <c r="E8892" s="6"/>
      <c r="F8892" s="6">
        <f>E8892*0.05</f>
        <v>0</v>
      </c>
      <c r="G8892" s="6">
        <v>11300</v>
      </c>
      <c r="H8892" s="5"/>
      <c r="I8892" s="4">
        <f>+I8891+G8892-H8892</f>
        <v>10737078.10149999</v>
      </c>
      <c r="J8892" s="8" t="s">
        <v>2847</v>
      </c>
      <c r="K8892" s="2"/>
      <c r="L8892" s="2"/>
      <c r="M8892" s="19"/>
      <c r="N8892" s="19"/>
      <c r="O8892" s="19"/>
    </row>
    <row r="8893" spans="1:15" x14ac:dyDescent="0.2">
      <c r="A8893" s="9">
        <v>45254</v>
      </c>
      <c r="B8893" s="7">
        <v>28026266</v>
      </c>
      <c r="C8893" s="8" t="s">
        <v>126</v>
      </c>
      <c r="D8893" s="6">
        <v>30485</v>
      </c>
      <c r="E8893" s="6">
        <v>30485</v>
      </c>
      <c r="F8893" s="6">
        <f>E8893*0.05</f>
        <v>1524.25</v>
      </c>
      <c r="G8893" s="6"/>
      <c r="H8893" s="5">
        <f>D8893-F8893</f>
        <v>28960.75</v>
      </c>
      <c r="I8893" s="4">
        <f>+I8892+G8893-H8893</f>
        <v>10708117.35149999</v>
      </c>
      <c r="J8893" s="8" t="s">
        <v>125</v>
      </c>
      <c r="K8893" s="2"/>
      <c r="L8893" s="2"/>
      <c r="M8893" s="10" t="s">
        <v>2846</v>
      </c>
      <c r="N8893" s="10"/>
      <c r="O8893" s="10"/>
    </row>
    <row r="8894" spans="1:15" x14ac:dyDescent="0.2">
      <c r="A8894" s="9">
        <v>45254</v>
      </c>
      <c r="B8894" s="7">
        <v>28038751</v>
      </c>
      <c r="C8894" s="8" t="s">
        <v>2845</v>
      </c>
      <c r="D8894" s="6">
        <v>25600</v>
      </c>
      <c r="E8894" s="6">
        <v>25600</v>
      </c>
      <c r="F8894" s="6">
        <f>E8894*0.05</f>
        <v>1280</v>
      </c>
      <c r="G8894" s="6"/>
      <c r="H8894" s="5">
        <f>D8894-F8894</f>
        <v>24320</v>
      </c>
      <c r="I8894" s="4">
        <f>+I8893+G8894-H8894</f>
        <v>10683797.35149999</v>
      </c>
      <c r="J8894" s="8" t="s">
        <v>210</v>
      </c>
      <c r="K8894" s="2"/>
      <c r="L8894" s="2"/>
      <c r="M8894" s="10"/>
      <c r="N8894" s="10"/>
      <c r="O8894" s="10"/>
    </row>
    <row r="8895" spans="1:15" x14ac:dyDescent="0.2">
      <c r="A8895" s="9">
        <v>45257</v>
      </c>
      <c r="B8895" s="7">
        <v>3580080590</v>
      </c>
      <c r="C8895" s="8" t="s">
        <v>2772</v>
      </c>
      <c r="D8895" s="6"/>
      <c r="E8895" s="6"/>
      <c r="F8895" s="6">
        <f>E8895*0.05</f>
        <v>0</v>
      </c>
      <c r="G8895" s="6">
        <v>4500</v>
      </c>
      <c r="H8895" s="5">
        <f>D8895-F8895</f>
        <v>0</v>
      </c>
      <c r="I8895" s="4">
        <f>+I8894+G8895-H8895</f>
        <v>10688297.35149999</v>
      </c>
      <c r="J8895" s="8" t="s">
        <v>2844</v>
      </c>
      <c r="K8895" s="2"/>
      <c r="L8895" s="2"/>
      <c r="M8895" s="10"/>
      <c r="N8895" s="10"/>
      <c r="O8895" s="10"/>
    </row>
    <row r="8896" spans="1:15" x14ac:dyDescent="0.2">
      <c r="A8896" s="9">
        <v>45257</v>
      </c>
      <c r="B8896" s="7">
        <v>28082623</v>
      </c>
      <c r="C8896" s="8" t="s">
        <v>821</v>
      </c>
      <c r="D8896" s="6">
        <v>365532.81</v>
      </c>
      <c r="E8896" s="6">
        <v>360372.75</v>
      </c>
      <c r="F8896" s="6">
        <v>18018.64</v>
      </c>
      <c r="G8896" s="6"/>
      <c r="H8896" s="5">
        <f>D8896-F8896</f>
        <v>347514.17</v>
      </c>
      <c r="I8896" s="4">
        <f>+I8895+G8896-H8896</f>
        <v>10340783.18149999</v>
      </c>
      <c r="J8896" s="8" t="s">
        <v>215</v>
      </c>
      <c r="K8896" s="2"/>
      <c r="L8896" s="2"/>
      <c r="M8896" s="10" t="s">
        <v>2843</v>
      </c>
      <c r="N8896" s="10"/>
      <c r="O8896" s="10"/>
    </row>
    <row r="8897" spans="1:15" x14ac:dyDescent="0.2">
      <c r="A8897" s="9">
        <v>45258</v>
      </c>
      <c r="B8897" s="7">
        <v>3580080151</v>
      </c>
      <c r="C8897" s="8" t="s">
        <v>2772</v>
      </c>
      <c r="D8897" s="6"/>
      <c r="E8897" s="6"/>
      <c r="F8897" s="6">
        <f>E8897*0.05</f>
        <v>0</v>
      </c>
      <c r="G8897" s="6">
        <v>6900</v>
      </c>
      <c r="H8897" s="5">
        <f>D8897-F8897</f>
        <v>0</v>
      </c>
      <c r="I8897" s="4">
        <f>+I8896+G8897-H8897</f>
        <v>10347683.18149999</v>
      </c>
      <c r="J8897" s="8" t="s">
        <v>2842</v>
      </c>
      <c r="K8897" s="2"/>
      <c r="L8897" s="2"/>
      <c r="M8897" s="10"/>
      <c r="N8897" s="10"/>
      <c r="O8897" s="10"/>
    </row>
    <row r="8898" spans="1:15" x14ac:dyDescent="0.2">
      <c r="A8898" s="9">
        <v>45259</v>
      </c>
      <c r="B8898" s="7">
        <v>3580020176</v>
      </c>
      <c r="C8898" s="8" t="s">
        <v>2772</v>
      </c>
      <c r="D8898" s="6"/>
      <c r="E8898" s="6"/>
      <c r="F8898" s="6">
        <f>E8898*0.05</f>
        <v>0</v>
      </c>
      <c r="G8898" s="6">
        <v>2900</v>
      </c>
      <c r="H8898" s="5">
        <f>D8898-F8898</f>
        <v>0</v>
      </c>
      <c r="I8898" s="4">
        <f>+I8897+G8898-H8898</f>
        <v>10350583.18149999</v>
      </c>
      <c r="J8898" s="8" t="s">
        <v>2841</v>
      </c>
      <c r="K8898" s="2"/>
      <c r="L8898" s="2"/>
      <c r="M8898" s="10"/>
      <c r="N8898" s="10"/>
      <c r="O8898" s="10"/>
    </row>
    <row r="8899" spans="1:15" x14ac:dyDescent="0.2">
      <c r="A8899" s="9">
        <v>45260</v>
      </c>
      <c r="B8899" s="7">
        <v>3580100077</v>
      </c>
      <c r="C8899" s="8" t="s">
        <v>2772</v>
      </c>
      <c r="D8899" s="6"/>
      <c r="E8899" s="6"/>
      <c r="F8899" s="6">
        <f>E8899*0.05</f>
        <v>0</v>
      </c>
      <c r="G8899" s="6">
        <v>6500</v>
      </c>
      <c r="H8899" s="5">
        <f>D8899-F8899</f>
        <v>0</v>
      </c>
      <c r="I8899" s="4">
        <f>+I8898+G8899-H8899</f>
        <v>10357083.18149999</v>
      </c>
      <c r="J8899" s="8" t="s">
        <v>2840</v>
      </c>
      <c r="K8899" s="2"/>
      <c r="L8899" s="2"/>
      <c r="M8899" s="10"/>
      <c r="N8899" s="10"/>
      <c r="O8899" s="10"/>
    </row>
    <row r="8900" spans="1:15" x14ac:dyDescent="0.2">
      <c r="A8900" s="9">
        <v>45260</v>
      </c>
      <c r="B8900" s="7">
        <v>28175478</v>
      </c>
      <c r="C8900" s="8" t="s">
        <v>1450</v>
      </c>
      <c r="D8900" s="6">
        <v>89976.55</v>
      </c>
      <c r="E8900" s="6">
        <v>69664.94</v>
      </c>
      <c r="F8900" s="6">
        <v>3483.25</v>
      </c>
      <c r="G8900" s="6"/>
      <c r="H8900" s="5">
        <f>D8900-F8900</f>
        <v>86493.3</v>
      </c>
      <c r="I8900" s="4">
        <f>+I8899+G8900-H8900</f>
        <v>10270589.881499989</v>
      </c>
      <c r="J8900" s="8" t="s">
        <v>2839</v>
      </c>
      <c r="K8900" s="2"/>
      <c r="L8900" s="2"/>
      <c r="M8900" s="10" t="s">
        <v>2838</v>
      </c>
      <c r="N8900" s="10"/>
      <c r="O8900" s="10"/>
    </row>
    <row r="8901" spans="1:15" x14ac:dyDescent="0.2">
      <c r="A8901" s="9">
        <v>45260</v>
      </c>
      <c r="B8901" s="7">
        <v>28175977</v>
      </c>
      <c r="C8901" s="8" t="s">
        <v>267</v>
      </c>
      <c r="D8901" s="6">
        <v>6480</v>
      </c>
      <c r="E8901" s="6">
        <v>5491.52</v>
      </c>
      <c r="F8901" s="6">
        <v>274.58</v>
      </c>
      <c r="G8901" s="6"/>
      <c r="H8901" s="5">
        <f>D8901-F8901</f>
        <v>6205.42</v>
      </c>
      <c r="I8901" s="4">
        <f>+I8900+G8901-H8901</f>
        <v>10264384.461499989</v>
      </c>
      <c r="J8901" s="8" t="s">
        <v>2837</v>
      </c>
      <c r="K8901" s="2"/>
      <c r="L8901" s="2"/>
      <c r="M8901" s="10" t="s">
        <v>2836</v>
      </c>
      <c r="N8901" s="10"/>
      <c r="O8901" s="10"/>
    </row>
    <row r="8902" spans="1:15" x14ac:dyDescent="0.2">
      <c r="A8902" s="9">
        <v>45260</v>
      </c>
      <c r="B8902" s="7">
        <v>28176396</v>
      </c>
      <c r="C8902" s="8" t="s">
        <v>120</v>
      </c>
      <c r="D8902" s="6">
        <v>102863.44</v>
      </c>
      <c r="E8902" s="6">
        <v>87172.41</v>
      </c>
      <c r="F8902" s="6">
        <f>E8902*0.05</f>
        <v>4358.6205</v>
      </c>
      <c r="G8902" s="6"/>
      <c r="H8902" s="5">
        <f>D8902-F8902</f>
        <v>98504.819499999998</v>
      </c>
      <c r="I8902" s="4">
        <f>+I8901+G8902-H8902</f>
        <v>10165879.64199999</v>
      </c>
      <c r="J8902" s="8" t="s">
        <v>273</v>
      </c>
      <c r="K8902" s="2"/>
      <c r="L8902" s="2"/>
      <c r="M8902" s="10" t="s">
        <v>2835</v>
      </c>
      <c r="N8902" s="10"/>
      <c r="O8902" s="10"/>
    </row>
    <row r="8903" spans="1:15" x14ac:dyDescent="0.2">
      <c r="A8903" s="9">
        <v>45260</v>
      </c>
      <c r="B8903" s="7">
        <v>28176635</v>
      </c>
      <c r="C8903" s="8" t="s">
        <v>2594</v>
      </c>
      <c r="D8903" s="6">
        <v>6584.4</v>
      </c>
      <c r="E8903" s="6">
        <v>5580</v>
      </c>
      <c r="F8903" s="6">
        <f>E8903*0.05</f>
        <v>279</v>
      </c>
      <c r="G8903" s="6"/>
      <c r="H8903" s="5">
        <f>D8903-F8903</f>
        <v>6305.4</v>
      </c>
      <c r="I8903" s="4">
        <f>+I8902+G8903-H8903</f>
        <v>10159574.241999989</v>
      </c>
      <c r="J8903" s="8" t="s">
        <v>2834</v>
      </c>
      <c r="K8903" s="2"/>
      <c r="L8903" s="2"/>
      <c r="M8903" s="10" t="s">
        <v>2833</v>
      </c>
      <c r="N8903" s="10"/>
      <c r="O8903" s="10"/>
    </row>
    <row r="8904" spans="1:15" x14ac:dyDescent="0.2">
      <c r="A8904" s="9">
        <v>45260</v>
      </c>
      <c r="B8904" s="7">
        <v>28176842</v>
      </c>
      <c r="C8904" s="8" t="s">
        <v>930</v>
      </c>
      <c r="D8904" s="6">
        <v>8280</v>
      </c>
      <c r="E8904" s="6">
        <v>7110</v>
      </c>
      <c r="F8904" s="6">
        <f>E8904*0.05</f>
        <v>355.5</v>
      </c>
      <c r="G8904" s="6"/>
      <c r="H8904" s="5">
        <f>D8904-F8904</f>
        <v>7924.5</v>
      </c>
      <c r="I8904" s="4">
        <f>+I8903+G8904-H8904</f>
        <v>10151649.741999989</v>
      </c>
      <c r="J8904" s="8" t="s">
        <v>2832</v>
      </c>
      <c r="K8904" s="2"/>
      <c r="L8904" s="2"/>
      <c r="M8904" s="10" t="s">
        <v>2831</v>
      </c>
      <c r="N8904" s="10"/>
      <c r="O8904" s="10"/>
    </row>
    <row r="8905" spans="1:15" x14ac:dyDescent="0.2">
      <c r="A8905" s="9">
        <v>45260</v>
      </c>
      <c r="B8905" s="7">
        <v>28177189</v>
      </c>
      <c r="C8905" s="8" t="s">
        <v>316</v>
      </c>
      <c r="D8905" s="6">
        <v>100300</v>
      </c>
      <c r="E8905" s="6">
        <v>85000</v>
      </c>
      <c r="F8905" s="6">
        <f>E8905*0.05</f>
        <v>4250</v>
      </c>
      <c r="G8905" s="6"/>
      <c r="H8905" s="5">
        <f>D8905-F8905</f>
        <v>96050</v>
      </c>
      <c r="I8905" s="4">
        <f>+I8904+G8905-H8905</f>
        <v>10055599.741999989</v>
      </c>
      <c r="J8905" s="8" t="s">
        <v>1805</v>
      </c>
      <c r="K8905" s="2"/>
      <c r="L8905" s="2"/>
      <c r="M8905" s="10" t="s">
        <v>2830</v>
      </c>
      <c r="N8905" s="10"/>
      <c r="O8905" s="10"/>
    </row>
    <row r="8906" spans="1:15" x14ac:dyDescent="0.2">
      <c r="A8906" s="9">
        <v>45260</v>
      </c>
      <c r="B8906" s="7">
        <v>28177390</v>
      </c>
      <c r="C8906" s="8" t="s">
        <v>105</v>
      </c>
      <c r="D8906" s="6">
        <v>340163</v>
      </c>
      <c r="E8906" s="6">
        <v>340163</v>
      </c>
      <c r="F8906" s="6">
        <f>E8906*0.05</f>
        <v>17008.150000000001</v>
      </c>
      <c r="G8906" s="6"/>
      <c r="H8906" s="5">
        <f>D8906-F8906</f>
        <v>323154.84999999998</v>
      </c>
      <c r="I8906" s="4">
        <f>+I8905+G8906-H8906</f>
        <v>9732444.8919999897</v>
      </c>
      <c r="J8906" s="8" t="s">
        <v>2262</v>
      </c>
      <c r="K8906" s="2"/>
      <c r="L8906" s="2"/>
      <c r="M8906" s="10" t="s">
        <v>2829</v>
      </c>
      <c r="N8906" s="10"/>
      <c r="O8906" s="10"/>
    </row>
    <row r="8907" spans="1:15" x14ac:dyDescent="0.2">
      <c r="A8907" s="9">
        <v>45260</v>
      </c>
      <c r="B8907" s="7">
        <v>28177697</v>
      </c>
      <c r="C8907" s="8" t="s">
        <v>2828</v>
      </c>
      <c r="D8907" s="6">
        <v>33040</v>
      </c>
      <c r="E8907" s="6">
        <v>28000</v>
      </c>
      <c r="F8907" s="6">
        <f>E8907*0.05</f>
        <v>1400</v>
      </c>
      <c r="G8907" s="6"/>
      <c r="H8907" s="5">
        <f>D8907-F8907</f>
        <v>31640</v>
      </c>
      <c r="I8907" s="4">
        <f>+I8906+G8907-H8907</f>
        <v>9700804.8919999897</v>
      </c>
      <c r="J8907" s="8" t="s">
        <v>2827</v>
      </c>
      <c r="K8907" s="2"/>
      <c r="L8907" s="2"/>
      <c r="M8907" s="10" t="s">
        <v>2826</v>
      </c>
      <c r="N8907" s="10"/>
      <c r="O8907" s="10"/>
    </row>
    <row r="8908" spans="1:15" x14ac:dyDescent="0.2">
      <c r="A8908" s="9">
        <v>45260</v>
      </c>
      <c r="B8908" s="18">
        <v>28177905</v>
      </c>
      <c r="C8908" s="8" t="s">
        <v>1634</v>
      </c>
      <c r="D8908" s="6">
        <v>19637.8</v>
      </c>
      <c r="E8908" s="6">
        <v>19637.8</v>
      </c>
      <c r="F8908" s="6">
        <f>E8908*0.05</f>
        <v>981.89</v>
      </c>
      <c r="G8908" s="6"/>
      <c r="H8908" s="5">
        <f>D8908-F8908</f>
        <v>18655.91</v>
      </c>
      <c r="I8908" s="4">
        <f>+I8907+G8908-H8908</f>
        <v>9682148.9819999896</v>
      </c>
      <c r="J8908" s="8" t="s">
        <v>101</v>
      </c>
      <c r="K8908" s="2"/>
      <c r="L8908" s="2"/>
      <c r="M8908" s="10" t="s">
        <v>2825</v>
      </c>
      <c r="N8908" s="10"/>
      <c r="O8908" s="10"/>
    </row>
    <row r="8909" spans="1:15" x14ac:dyDescent="0.2">
      <c r="A8909" s="9">
        <v>45260</v>
      </c>
      <c r="B8909" s="7">
        <v>28178243</v>
      </c>
      <c r="C8909" s="8" t="s">
        <v>99</v>
      </c>
      <c r="D8909" s="6">
        <v>12263.01</v>
      </c>
      <c r="E8909" s="6">
        <v>0</v>
      </c>
      <c r="F8909" s="6">
        <f>E8909*0.05</f>
        <v>0</v>
      </c>
      <c r="G8909" s="6"/>
      <c r="H8909" s="5">
        <f>D8909-F8909</f>
        <v>12263.01</v>
      </c>
      <c r="I8909" s="4">
        <f>+I8908+G8909-H8909</f>
        <v>9669885.9719999898</v>
      </c>
      <c r="J8909" s="8" t="s">
        <v>2759</v>
      </c>
      <c r="K8909" s="2"/>
      <c r="L8909" s="2"/>
      <c r="M8909" s="10" t="s">
        <v>2824</v>
      </c>
      <c r="N8909" s="10"/>
      <c r="O8909" s="10"/>
    </row>
    <row r="8910" spans="1:15" x14ac:dyDescent="0.2">
      <c r="A8910" s="9">
        <v>45260</v>
      </c>
      <c r="B8910" s="7">
        <v>28178402</v>
      </c>
      <c r="C8910" s="8" t="s">
        <v>99</v>
      </c>
      <c r="D8910" s="6">
        <v>4079.4</v>
      </c>
      <c r="E8910" s="6">
        <v>0</v>
      </c>
      <c r="F8910" s="6">
        <f>E8910*0.05</f>
        <v>0</v>
      </c>
      <c r="G8910" s="6"/>
      <c r="H8910" s="5">
        <f>D8910-F8910</f>
        <v>4079.4</v>
      </c>
      <c r="I8910" s="4">
        <f>+I8909+G8910-H8910</f>
        <v>9665806.5719999894</v>
      </c>
      <c r="J8910" s="8" t="s">
        <v>2125</v>
      </c>
      <c r="K8910" s="2"/>
      <c r="L8910" s="2"/>
      <c r="M8910" s="10" t="s">
        <v>2824</v>
      </c>
      <c r="N8910" s="10"/>
      <c r="O8910" s="10"/>
    </row>
    <row r="8911" spans="1:15" x14ac:dyDescent="0.2">
      <c r="A8911" s="9">
        <v>45260</v>
      </c>
      <c r="B8911" s="7">
        <v>28178967</v>
      </c>
      <c r="C8911" s="8" t="s">
        <v>2823</v>
      </c>
      <c r="D8911" s="6">
        <v>223269</v>
      </c>
      <c r="E8911" s="6">
        <v>222711</v>
      </c>
      <c r="F8911" s="6">
        <f>E8911*0.05</f>
        <v>11135.550000000001</v>
      </c>
      <c r="G8911" s="6"/>
      <c r="H8911" s="5">
        <f>D8911-F8911</f>
        <v>212133.45</v>
      </c>
      <c r="I8911" s="4">
        <f>+I8910+G8911-H8911</f>
        <v>9453673.1219999902</v>
      </c>
      <c r="J8911" s="8" t="s">
        <v>2281</v>
      </c>
      <c r="K8911" s="2"/>
      <c r="L8911" s="2"/>
      <c r="M8911" s="10" t="s">
        <v>2822</v>
      </c>
      <c r="N8911" s="10"/>
      <c r="O8911" s="10"/>
    </row>
    <row r="8912" spans="1:15" x14ac:dyDescent="0.2">
      <c r="A8912" s="9">
        <v>45260</v>
      </c>
      <c r="B8912" s="7">
        <v>28179211</v>
      </c>
      <c r="C8912" s="8" t="s">
        <v>245</v>
      </c>
      <c r="D8912" s="6">
        <v>3129.73</v>
      </c>
      <c r="E8912" s="6">
        <v>3122.79</v>
      </c>
      <c r="F8912" s="6">
        <f>E8912*0.05</f>
        <v>156.1395</v>
      </c>
      <c r="G8912" s="6"/>
      <c r="H8912" s="5">
        <f>D8912-F8912</f>
        <v>2973.5905000000002</v>
      </c>
      <c r="I8912" s="4">
        <f>+I8911+G8912-H8912</f>
        <v>9450699.5314999893</v>
      </c>
      <c r="J8912" s="8" t="s">
        <v>48</v>
      </c>
      <c r="K8912" s="2"/>
      <c r="L8912" s="2"/>
      <c r="M8912" s="10" t="s">
        <v>2821</v>
      </c>
      <c r="N8912" s="10"/>
      <c r="O8912" s="10"/>
    </row>
    <row r="8913" spans="1:15" x14ac:dyDescent="0.2">
      <c r="A8913" s="9">
        <v>45260</v>
      </c>
      <c r="B8913" s="7">
        <v>28179683</v>
      </c>
      <c r="C8913" s="8" t="s">
        <v>447</v>
      </c>
      <c r="D8913" s="6">
        <v>13700</v>
      </c>
      <c r="E8913" s="6">
        <v>11610.16</v>
      </c>
      <c r="F8913" s="6">
        <f>E8913*0.05</f>
        <v>580.50800000000004</v>
      </c>
      <c r="G8913" s="6"/>
      <c r="H8913" s="5">
        <f>D8913-F8913</f>
        <v>13119.492</v>
      </c>
      <c r="I8913" s="4">
        <f>+I8912+G8913-H8913</f>
        <v>9437580.0394999888</v>
      </c>
      <c r="J8913" s="8" t="s">
        <v>446</v>
      </c>
      <c r="K8913" s="2"/>
      <c r="L8913" s="2"/>
      <c r="M8913" s="16" t="s">
        <v>2820</v>
      </c>
      <c r="N8913" s="10"/>
      <c r="O8913" s="10"/>
    </row>
    <row r="8914" spans="1:15" x14ac:dyDescent="0.2">
      <c r="A8914" s="9">
        <v>45260</v>
      </c>
      <c r="B8914" s="7">
        <v>28180019</v>
      </c>
      <c r="C8914" s="8" t="s">
        <v>1032</v>
      </c>
      <c r="D8914" s="6">
        <v>73380</v>
      </c>
      <c r="E8914" s="6">
        <v>62186.44</v>
      </c>
      <c r="F8914" s="6">
        <f>E8914*0.05</f>
        <v>3109.3220000000001</v>
      </c>
      <c r="G8914" s="6"/>
      <c r="H8914" s="5">
        <f>D8914-F8914</f>
        <v>70270.678</v>
      </c>
      <c r="I8914" s="4">
        <f>+I8913+G8914-H8914</f>
        <v>9367309.3614999894</v>
      </c>
      <c r="J8914" s="8" t="s">
        <v>465</v>
      </c>
      <c r="K8914" s="2"/>
      <c r="L8914" s="2"/>
      <c r="M8914" s="10" t="s">
        <v>2819</v>
      </c>
      <c r="N8914" s="10"/>
      <c r="O8914" s="10"/>
    </row>
    <row r="8915" spans="1:15" x14ac:dyDescent="0.2">
      <c r="A8915" s="9">
        <v>45260</v>
      </c>
      <c r="B8915" s="7">
        <v>28180447</v>
      </c>
      <c r="C8915" s="8" t="s">
        <v>890</v>
      </c>
      <c r="D8915" s="6">
        <v>165790</v>
      </c>
      <c r="E8915" s="6">
        <v>140500</v>
      </c>
      <c r="F8915" s="6">
        <f>E8915*0.05</f>
        <v>7025</v>
      </c>
      <c r="G8915" s="6"/>
      <c r="H8915" s="5">
        <f>D8915-F8915</f>
        <v>158765</v>
      </c>
      <c r="I8915" s="4">
        <f>+I8914+G8915-H8915</f>
        <v>9208544.3614999894</v>
      </c>
      <c r="J8915" s="8" t="s">
        <v>889</v>
      </c>
      <c r="K8915" s="2"/>
      <c r="L8915" s="2"/>
      <c r="M8915" s="10" t="s">
        <v>2818</v>
      </c>
      <c r="N8915" s="10"/>
      <c r="O8915" s="10"/>
    </row>
    <row r="8916" spans="1:15" x14ac:dyDescent="0.2">
      <c r="A8916" s="9">
        <v>45260</v>
      </c>
      <c r="B8916" s="7">
        <v>28180751</v>
      </c>
      <c r="C8916" s="8" t="s">
        <v>682</v>
      </c>
      <c r="D8916" s="6">
        <v>85562.97</v>
      </c>
      <c r="E8916" s="6">
        <v>72510.990000000005</v>
      </c>
      <c r="F8916" s="6">
        <f>E8916*0.05</f>
        <v>3625.5495000000005</v>
      </c>
      <c r="G8916" s="6"/>
      <c r="H8916" s="5">
        <f>D8916-F8916</f>
        <v>81937.420500000007</v>
      </c>
      <c r="I8916" s="4">
        <f>+I8915+G8916-H8916</f>
        <v>9126606.9409999885</v>
      </c>
      <c r="J8916" s="8" t="s">
        <v>2817</v>
      </c>
      <c r="K8916" s="2"/>
      <c r="L8916" s="2"/>
      <c r="M8916" s="10" t="s">
        <v>2816</v>
      </c>
      <c r="N8916" s="10"/>
      <c r="O8916" s="10"/>
    </row>
    <row r="8917" spans="1:15" x14ac:dyDescent="0.2">
      <c r="A8917" s="9">
        <v>45260</v>
      </c>
      <c r="B8917" s="7">
        <v>28180957</v>
      </c>
      <c r="C8917" s="8" t="s">
        <v>77</v>
      </c>
      <c r="D8917" s="6">
        <v>5495</v>
      </c>
      <c r="E8917" s="6">
        <v>4226.92</v>
      </c>
      <c r="F8917" s="6">
        <v>211.35</v>
      </c>
      <c r="G8917" s="6"/>
      <c r="H8917" s="5">
        <f>D8917-F8917</f>
        <v>5283.65</v>
      </c>
      <c r="I8917" s="4">
        <f>+I8916+G8917-H8917</f>
        <v>9121323.2909999881</v>
      </c>
      <c r="J8917" s="8" t="s">
        <v>2670</v>
      </c>
      <c r="K8917" s="2"/>
      <c r="L8917" s="2"/>
      <c r="M8917" s="10" t="s">
        <v>2815</v>
      </c>
      <c r="N8917" s="10"/>
      <c r="O8917" s="10"/>
    </row>
    <row r="8918" spans="1:15" x14ac:dyDescent="0.2">
      <c r="A8918" s="9">
        <v>45260</v>
      </c>
      <c r="B8918" s="7">
        <v>28181148</v>
      </c>
      <c r="C8918" s="8" t="s">
        <v>74</v>
      </c>
      <c r="D8918" s="6">
        <v>240684</v>
      </c>
      <c r="E8918" s="6">
        <v>219480</v>
      </c>
      <c r="F8918" s="6">
        <f>E8918*0.05</f>
        <v>10974</v>
      </c>
      <c r="G8918" s="6"/>
      <c r="H8918" s="5">
        <f>D8918-F8918</f>
        <v>229710</v>
      </c>
      <c r="I8918" s="4">
        <f>+I8917+G8918-H8918</f>
        <v>8891613.2909999881</v>
      </c>
      <c r="J8918" s="8" t="s">
        <v>2814</v>
      </c>
      <c r="K8918" s="2"/>
      <c r="L8918" s="2"/>
      <c r="M8918" s="10" t="s">
        <v>2813</v>
      </c>
      <c r="N8918" s="10"/>
      <c r="O8918" s="10"/>
    </row>
    <row r="8919" spans="1:15" x14ac:dyDescent="0.2">
      <c r="A8919" s="9">
        <v>45260</v>
      </c>
      <c r="B8919" s="7">
        <v>28181325</v>
      </c>
      <c r="C8919" s="8" t="s">
        <v>1524</v>
      </c>
      <c r="D8919" s="6">
        <v>109790</v>
      </c>
      <c r="E8919" s="6">
        <v>93042.38</v>
      </c>
      <c r="F8919" s="6">
        <f>E8919*0.05</f>
        <v>4652.1190000000006</v>
      </c>
      <c r="G8919" s="6"/>
      <c r="H8919" s="5">
        <f>D8919-F8919</f>
        <v>105137.88099999999</v>
      </c>
      <c r="I8919" s="4">
        <f>+I8918+G8919-H8919</f>
        <v>8786475.409999989</v>
      </c>
      <c r="J8919" s="8" t="s">
        <v>2812</v>
      </c>
      <c r="K8919" s="2"/>
      <c r="L8919" s="2"/>
      <c r="M8919" s="10" t="s">
        <v>2811</v>
      </c>
      <c r="N8919" s="10"/>
      <c r="O8919" s="10"/>
    </row>
    <row r="8920" spans="1:15" x14ac:dyDescent="0.2">
      <c r="A8920" s="9">
        <v>45260</v>
      </c>
      <c r="B8920" s="7">
        <v>28181725</v>
      </c>
      <c r="C8920" s="8" t="s">
        <v>54</v>
      </c>
      <c r="D8920" s="6">
        <v>4500</v>
      </c>
      <c r="E8920" s="6">
        <v>3813.56</v>
      </c>
      <c r="F8920" s="6">
        <v>190.68</v>
      </c>
      <c r="G8920" s="6"/>
      <c r="H8920" s="5">
        <f>D8920-F8920</f>
        <v>4309.32</v>
      </c>
      <c r="I8920" s="4">
        <f>+I8919+G8920-H8920</f>
        <v>8782166.0899999887</v>
      </c>
      <c r="J8920" s="8" t="s">
        <v>412</v>
      </c>
      <c r="K8920" s="2"/>
      <c r="L8920" s="2"/>
      <c r="M8920" s="10" t="s">
        <v>2810</v>
      </c>
      <c r="N8920" s="10"/>
      <c r="O8920" s="10"/>
    </row>
    <row r="8921" spans="1:15" x14ac:dyDescent="0.2">
      <c r="A8921" s="9">
        <v>45260</v>
      </c>
      <c r="B8921" s="7">
        <v>28182558</v>
      </c>
      <c r="C8921" s="8" t="s">
        <v>2809</v>
      </c>
      <c r="D8921" s="6">
        <v>123487</v>
      </c>
      <c r="E8921" s="6">
        <v>104650</v>
      </c>
      <c r="F8921" s="6">
        <f>E8921*0.05</f>
        <v>5232.5</v>
      </c>
      <c r="G8921" s="6"/>
      <c r="H8921" s="5">
        <f>D8921-F8921</f>
        <v>118254.5</v>
      </c>
      <c r="I8921" s="4">
        <f>+I8920+G8921-H8921</f>
        <v>8663911.5899999887</v>
      </c>
      <c r="J8921" s="8" t="s">
        <v>2504</v>
      </c>
      <c r="K8921" s="2"/>
      <c r="L8921" s="2"/>
      <c r="M8921" s="10" t="s">
        <v>2808</v>
      </c>
      <c r="N8921" s="10"/>
      <c r="O8921" s="10"/>
    </row>
    <row r="8922" spans="1:15" x14ac:dyDescent="0.2">
      <c r="A8922" s="9">
        <v>45260</v>
      </c>
      <c r="B8922" s="7">
        <v>28182791</v>
      </c>
      <c r="C8922" s="8" t="s">
        <v>43</v>
      </c>
      <c r="D8922" s="6">
        <v>319860.05</v>
      </c>
      <c r="E8922" s="6">
        <v>296696.28000000003</v>
      </c>
      <c r="F8922" s="6">
        <f>E8922*0.05</f>
        <v>14834.814000000002</v>
      </c>
      <c r="G8922" s="6"/>
      <c r="H8922" s="5">
        <f>D8922-F8922</f>
        <v>305025.23599999998</v>
      </c>
      <c r="I8922" s="4">
        <f>+I8921+G8922-H8922</f>
        <v>8358886.3539999891</v>
      </c>
      <c r="J8922" s="8" t="s">
        <v>2807</v>
      </c>
      <c r="K8922" s="2"/>
      <c r="L8922" s="2"/>
      <c r="M8922" s="10" t="s">
        <v>2806</v>
      </c>
      <c r="N8922" s="10"/>
      <c r="O8922" s="10"/>
    </row>
    <row r="8923" spans="1:15" x14ac:dyDescent="0.2">
      <c r="A8923" s="9">
        <v>45260</v>
      </c>
      <c r="B8923" s="7">
        <v>2813005</v>
      </c>
      <c r="C8923" s="8" t="s">
        <v>442</v>
      </c>
      <c r="D8923" s="6">
        <v>84865.600000000006</v>
      </c>
      <c r="E8923" s="6">
        <v>71920</v>
      </c>
      <c r="F8923" s="6">
        <f>E8923*0.05</f>
        <v>3596</v>
      </c>
      <c r="G8923" s="6"/>
      <c r="H8923" s="5">
        <f>D8923-F8923</f>
        <v>81269.600000000006</v>
      </c>
      <c r="I8923" s="4">
        <f>+I8922+G8923-H8923</f>
        <v>8277616.7539999895</v>
      </c>
      <c r="J8923" s="8" t="s">
        <v>1955</v>
      </c>
      <c r="K8923" s="2"/>
      <c r="L8923" s="2"/>
      <c r="M8923" s="10" t="s">
        <v>2805</v>
      </c>
      <c r="N8923" s="10"/>
      <c r="O8923" s="10"/>
    </row>
    <row r="8924" spans="1:15" x14ac:dyDescent="0.2">
      <c r="A8924" s="9">
        <v>45260</v>
      </c>
      <c r="B8924" s="7">
        <v>28183700</v>
      </c>
      <c r="C8924" s="8" t="s">
        <v>2329</v>
      </c>
      <c r="D8924" s="6">
        <v>6300</v>
      </c>
      <c r="E8924" s="6">
        <v>6300</v>
      </c>
      <c r="F8924" s="6">
        <v>630</v>
      </c>
      <c r="G8924" s="6"/>
      <c r="H8924" s="5">
        <f>D8924-F8924</f>
        <v>5670</v>
      </c>
      <c r="I8924" s="4">
        <f>+I8923+G8924-H8924</f>
        <v>8271946.7539999895</v>
      </c>
      <c r="J8924" s="8" t="s">
        <v>2804</v>
      </c>
      <c r="K8924" s="2"/>
      <c r="L8924" s="2"/>
      <c r="M8924" s="10" t="s">
        <v>2129</v>
      </c>
      <c r="N8924" s="10"/>
      <c r="O8924" s="10"/>
    </row>
    <row r="8925" spans="1:15" x14ac:dyDescent="0.2">
      <c r="A8925" s="9">
        <v>45260</v>
      </c>
      <c r="B8925" s="7">
        <v>28184002</v>
      </c>
      <c r="C8925" s="8" t="s">
        <v>26</v>
      </c>
      <c r="D8925" s="6">
        <v>46594.04</v>
      </c>
      <c r="E8925" s="6">
        <v>46213.38</v>
      </c>
      <c r="F8925" s="6">
        <f>E8925*0.05</f>
        <v>2310.6689999999999</v>
      </c>
      <c r="G8925" s="6"/>
      <c r="H8925" s="5">
        <f>D8925-F8925</f>
        <v>44283.370999999999</v>
      </c>
      <c r="I8925" s="4">
        <f>+I8924+G8925-H8925</f>
        <v>8227663.3829999892</v>
      </c>
      <c r="J8925" s="8" t="s">
        <v>1530</v>
      </c>
      <c r="K8925" s="2"/>
      <c r="L8925" s="2"/>
      <c r="M8925" s="10" t="s">
        <v>2803</v>
      </c>
      <c r="N8925" s="10"/>
      <c r="O8925" s="10"/>
    </row>
    <row r="8926" spans="1:15" x14ac:dyDescent="0.2">
      <c r="A8926" s="9">
        <v>45260</v>
      </c>
      <c r="B8926" s="7"/>
      <c r="C8926" s="8" t="s">
        <v>20</v>
      </c>
      <c r="D8926" s="6">
        <v>4686.63</v>
      </c>
      <c r="E8926" s="6"/>
      <c r="F8926" s="6">
        <f>E8926*0.05</f>
        <v>0</v>
      </c>
      <c r="G8926" s="6"/>
      <c r="H8926" s="5">
        <f>D8926-F8926</f>
        <v>4686.63</v>
      </c>
      <c r="I8926" s="4">
        <f>+I8925+G8926-H8926</f>
        <v>8222976.7529999893</v>
      </c>
      <c r="J8926" s="8" t="s">
        <v>19</v>
      </c>
      <c r="K8926" s="2"/>
      <c r="L8926" s="2"/>
      <c r="M8926" s="10"/>
      <c r="N8926" s="10"/>
      <c r="O8926" s="10"/>
    </row>
    <row r="8927" spans="1:15" x14ac:dyDescent="0.2">
      <c r="A8927" s="9"/>
      <c r="B8927" s="7"/>
      <c r="C8927" s="38" t="s">
        <v>2802</v>
      </c>
      <c r="D8927" s="6"/>
      <c r="E8927" s="6"/>
      <c r="F8927" s="6">
        <f>E8927*0.05</f>
        <v>0</v>
      </c>
      <c r="G8927" s="6"/>
      <c r="H8927" s="5">
        <f>D8927-F8927</f>
        <v>0</v>
      </c>
      <c r="I8927" s="13">
        <f>+I8926+G8927-H8927</f>
        <v>8222976.7529999893</v>
      </c>
      <c r="J8927" s="8"/>
      <c r="K8927" s="2"/>
      <c r="L8927" s="2"/>
      <c r="M8927" s="10"/>
      <c r="N8927" s="10"/>
      <c r="O8927" s="10"/>
    </row>
    <row r="8928" spans="1:15" x14ac:dyDescent="0.2">
      <c r="A8928" s="9">
        <v>45261</v>
      </c>
      <c r="B8928" s="7">
        <v>4524000006</v>
      </c>
      <c r="C8928" s="12" t="s">
        <v>145</v>
      </c>
      <c r="D8928" s="6"/>
      <c r="E8928" s="6"/>
      <c r="F8928" s="6">
        <f>E8928*0.05</f>
        <v>0</v>
      </c>
      <c r="G8928" s="6">
        <v>234144.82</v>
      </c>
      <c r="H8928" s="5">
        <f>D8928-F8928</f>
        <v>0</v>
      </c>
      <c r="I8928" s="4">
        <f>+I8927+G8928-H8928</f>
        <v>8457121.5729999896</v>
      </c>
      <c r="J8928" s="8" t="s">
        <v>2801</v>
      </c>
      <c r="K8928" s="2"/>
      <c r="L8928" s="2"/>
      <c r="M8928" s="10"/>
      <c r="N8928" s="10"/>
      <c r="O8928" s="10"/>
    </row>
    <row r="8929" spans="1:15" x14ac:dyDescent="0.2">
      <c r="A8929" s="9">
        <v>45261</v>
      </c>
      <c r="B8929" s="7">
        <v>3580100381</v>
      </c>
      <c r="C8929" s="8" t="s">
        <v>2772</v>
      </c>
      <c r="D8929" s="31"/>
      <c r="E8929" s="31"/>
      <c r="F8929" s="31">
        <f>E8929*0.05</f>
        <v>0</v>
      </c>
      <c r="G8929" s="31">
        <v>9300</v>
      </c>
      <c r="H8929" s="31">
        <f>D8929-F8929</f>
        <v>0</v>
      </c>
      <c r="I8929" s="31">
        <f>+I8928+G8929-H8929</f>
        <v>8466421.5729999896</v>
      </c>
      <c r="J8929" s="8" t="s">
        <v>2800</v>
      </c>
      <c r="K8929" s="2"/>
      <c r="L8929" s="2"/>
      <c r="M8929" s="10"/>
      <c r="N8929" s="10"/>
      <c r="O8929" s="10"/>
    </row>
    <row r="8930" spans="1:15" x14ac:dyDescent="0.2">
      <c r="A8930" s="9">
        <v>45264</v>
      </c>
      <c r="B8930" s="7">
        <v>3580070097</v>
      </c>
      <c r="C8930" s="8" t="s">
        <v>2772</v>
      </c>
      <c r="D8930" s="31"/>
      <c r="E8930" s="31"/>
      <c r="F8930" s="31">
        <f>E8930*0.05</f>
        <v>0</v>
      </c>
      <c r="G8930" s="31">
        <v>11500</v>
      </c>
      <c r="H8930" s="31">
        <f>D8930-F8930</f>
        <v>0</v>
      </c>
      <c r="I8930" s="31">
        <f>+I8929+G8930-H8930</f>
        <v>8477921.5729999896</v>
      </c>
      <c r="J8930" s="8" t="s">
        <v>2799</v>
      </c>
      <c r="K8930" s="2"/>
      <c r="L8930" s="2"/>
      <c r="M8930" s="10"/>
      <c r="N8930" s="10"/>
      <c r="O8930" s="10"/>
    </row>
    <row r="8931" spans="1:15" x14ac:dyDescent="0.2">
      <c r="A8931" s="9">
        <v>45265</v>
      </c>
      <c r="B8931" s="7">
        <v>3580010156</v>
      </c>
      <c r="C8931" s="8" t="s">
        <v>2772</v>
      </c>
      <c r="D8931" s="31"/>
      <c r="E8931" s="31"/>
      <c r="F8931" s="31">
        <f>E8931*0.05</f>
        <v>0</v>
      </c>
      <c r="G8931" s="31">
        <v>3500</v>
      </c>
      <c r="H8931" s="31">
        <f>D8931-F8931</f>
        <v>0</v>
      </c>
      <c r="I8931" s="31">
        <f>+I8930+G8931-H8931</f>
        <v>8481421.5729999896</v>
      </c>
      <c r="J8931" s="8" t="s">
        <v>2798</v>
      </c>
      <c r="K8931" s="2"/>
      <c r="L8931" s="2"/>
      <c r="M8931" s="10"/>
      <c r="N8931" s="10"/>
      <c r="O8931" s="10"/>
    </row>
    <row r="8932" spans="1:15" x14ac:dyDescent="0.2">
      <c r="A8932" s="9">
        <v>45266</v>
      </c>
      <c r="B8932" s="7">
        <v>3580080060</v>
      </c>
      <c r="C8932" s="8" t="s">
        <v>2772</v>
      </c>
      <c r="D8932" s="31"/>
      <c r="E8932" s="31"/>
      <c r="F8932" s="31"/>
      <c r="G8932" s="31">
        <v>5100</v>
      </c>
      <c r="H8932" s="31"/>
      <c r="I8932" s="31">
        <f>+I8931+G8932-H8932</f>
        <v>8486521.5729999896</v>
      </c>
      <c r="J8932" s="8" t="s">
        <v>2797</v>
      </c>
      <c r="K8932" s="2"/>
      <c r="L8932" s="2"/>
      <c r="M8932" s="19"/>
      <c r="N8932" s="19"/>
      <c r="O8932" s="19"/>
    </row>
    <row r="8933" spans="1:15" x14ac:dyDescent="0.2">
      <c r="A8933" s="9">
        <v>45266</v>
      </c>
      <c r="B8933" s="7">
        <v>28331992</v>
      </c>
      <c r="C8933" s="8" t="s">
        <v>518</v>
      </c>
      <c r="D8933" s="5">
        <v>125489.4</v>
      </c>
      <c r="E8933" s="5"/>
      <c r="F8933" s="5">
        <f>E8933*0.05</f>
        <v>0</v>
      </c>
      <c r="G8933" s="5"/>
      <c r="H8933" s="5">
        <f>D8933-F8933</f>
        <v>125489.4</v>
      </c>
      <c r="I8933" s="31">
        <f>+I8932+G8933-H8933</f>
        <v>8361032.1729999892</v>
      </c>
      <c r="J8933" s="8" t="s">
        <v>2796</v>
      </c>
      <c r="K8933" s="2"/>
      <c r="L8933" s="2"/>
      <c r="M8933" s="10"/>
      <c r="N8933" s="10"/>
      <c r="O8933" s="10"/>
    </row>
    <row r="8934" spans="1:15" x14ac:dyDescent="0.2">
      <c r="A8934" s="9">
        <v>45266</v>
      </c>
      <c r="B8934" s="7">
        <v>28332083</v>
      </c>
      <c r="C8934" s="8" t="s">
        <v>2329</v>
      </c>
      <c r="D8934" s="5">
        <v>9750</v>
      </c>
      <c r="E8934" s="5">
        <v>9750</v>
      </c>
      <c r="F8934" s="5">
        <f>E8934*0.1</f>
        <v>975</v>
      </c>
      <c r="G8934" s="5"/>
      <c r="H8934" s="5">
        <f>D8934-F8934</f>
        <v>8775</v>
      </c>
      <c r="I8934" s="31">
        <f>+I8933+G8934-H8934</f>
        <v>8352257.1729999892</v>
      </c>
      <c r="J8934" s="8" t="s">
        <v>2795</v>
      </c>
      <c r="K8934" s="2"/>
      <c r="L8934" s="2"/>
      <c r="M8934" s="16" t="s">
        <v>2794</v>
      </c>
      <c r="N8934" s="10"/>
      <c r="O8934" s="10"/>
    </row>
    <row r="8935" spans="1:15" x14ac:dyDescent="0.2">
      <c r="A8935" s="33">
        <v>45266</v>
      </c>
      <c r="B8935" s="7">
        <v>28340305</v>
      </c>
      <c r="C8935" s="8" t="s">
        <v>2793</v>
      </c>
      <c r="D8935" s="5">
        <v>168323.12</v>
      </c>
      <c r="E8935" s="5">
        <v>150884</v>
      </c>
      <c r="F8935" s="5">
        <f>E8935*0.05</f>
        <v>7544.2000000000007</v>
      </c>
      <c r="G8935" s="5"/>
      <c r="H8935" s="5">
        <f>D8935-F8935</f>
        <v>160778.91999999998</v>
      </c>
      <c r="I8935" s="31">
        <f>+I8934+G8935-H8935</f>
        <v>8191478.2529999893</v>
      </c>
      <c r="J8935" s="8" t="s">
        <v>2792</v>
      </c>
      <c r="K8935" s="2"/>
      <c r="L8935" s="2"/>
      <c r="M8935" s="10" t="s">
        <v>2791</v>
      </c>
      <c r="N8935" s="10"/>
      <c r="O8935" s="10"/>
    </row>
    <row r="8936" spans="1:15" x14ac:dyDescent="0.2">
      <c r="A8936" s="9">
        <v>45267</v>
      </c>
      <c r="B8936" s="7">
        <v>2000080384</v>
      </c>
      <c r="C8936" s="8" t="s">
        <v>2772</v>
      </c>
      <c r="D8936" s="31"/>
      <c r="E8936" s="31"/>
      <c r="F8936" s="31">
        <f>E8936*0.05</f>
        <v>0</v>
      </c>
      <c r="G8936" s="31">
        <v>2550</v>
      </c>
      <c r="H8936" s="31">
        <f>D8936-F8936</f>
        <v>0</v>
      </c>
      <c r="I8936" s="31">
        <f>+I8935+G8936-H8936</f>
        <v>8194028.2529999893</v>
      </c>
      <c r="J8936" s="8" t="s">
        <v>2790</v>
      </c>
      <c r="K8936" s="2"/>
      <c r="L8936" s="2"/>
      <c r="M8936" s="10"/>
      <c r="N8936" s="10"/>
      <c r="O8936" s="10"/>
    </row>
    <row r="8937" spans="1:15" x14ac:dyDescent="0.2">
      <c r="A8937" s="9">
        <v>45268</v>
      </c>
      <c r="B8937" s="7">
        <v>3580020144</v>
      </c>
      <c r="C8937" s="8" t="s">
        <v>2772</v>
      </c>
      <c r="D8937" s="31"/>
      <c r="E8937" s="31"/>
      <c r="F8937" s="31">
        <f>E8937*0.05</f>
        <v>0</v>
      </c>
      <c r="G8937" s="31">
        <v>6300</v>
      </c>
      <c r="H8937" s="31">
        <f>D8937-F8937</f>
        <v>0</v>
      </c>
      <c r="I8937" s="31">
        <f>+I8936+G8937-H8937</f>
        <v>8200328.2529999893</v>
      </c>
      <c r="J8937" s="8" t="s">
        <v>2789</v>
      </c>
      <c r="K8937" s="2"/>
      <c r="L8937" s="2"/>
      <c r="M8937" s="10"/>
      <c r="N8937" s="10"/>
      <c r="O8937" s="10"/>
    </row>
    <row r="8938" spans="1:15" x14ac:dyDescent="0.2">
      <c r="A8938" s="9">
        <v>45268</v>
      </c>
      <c r="B8938" s="7">
        <v>28410258</v>
      </c>
      <c r="C8938" s="8" t="s">
        <v>2629</v>
      </c>
      <c r="D8938" s="5">
        <v>12650</v>
      </c>
      <c r="E8938" s="5"/>
      <c r="F8938" s="5"/>
      <c r="G8938" s="5"/>
      <c r="H8938" s="5">
        <v>12650</v>
      </c>
      <c r="I8938" s="31">
        <f>+I8937+G8938-H8938</f>
        <v>8187678.2529999893</v>
      </c>
      <c r="J8938" s="8" t="s">
        <v>2461</v>
      </c>
      <c r="K8938" s="2"/>
      <c r="L8938" s="2"/>
      <c r="M8938" s="19"/>
      <c r="N8938" s="19"/>
      <c r="O8938" s="19"/>
    </row>
    <row r="8939" spans="1:15" x14ac:dyDescent="0.2">
      <c r="A8939" s="9">
        <v>45268</v>
      </c>
      <c r="B8939" s="7">
        <v>28410343</v>
      </c>
      <c r="C8939" s="8" t="s">
        <v>2788</v>
      </c>
      <c r="D8939" s="5">
        <v>12250</v>
      </c>
      <c r="E8939" s="5"/>
      <c r="F8939" s="5"/>
      <c r="G8939" s="5"/>
      <c r="H8939" s="5">
        <v>12250</v>
      </c>
      <c r="I8939" s="31">
        <f>+I8938+G8939-H8939</f>
        <v>8175428.2529999893</v>
      </c>
      <c r="J8939" s="8" t="s">
        <v>2461</v>
      </c>
      <c r="K8939" s="2"/>
      <c r="L8939" s="2"/>
      <c r="M8939" s="19"/>
      <c r="N8939" s="19"/>
      <c r="O8939" s="19"/>
    </row>
    <row r="8940" spans="1:15" x14ac:dyDescent="0.2">
      <c r="A8940" s="9">
        <v>45268</v>
      </c>
      <c r="B8940" s="7">
        <v>28410373</v>
      </c>
      <c r="C8940" s="8" t="s">
        <v>2787</v>
      </c>
      <c r="D8940" s="5">
        <v>23100</v>
      </c>
      <c r="E8940" s="5"/>
      <c r="F8940" s="5"/>
      <c r="G8940" s="5"/>
      <c r="H8940" s="5">
        <v>23100</v>
      </c>
      <c r="I8940" s="31">
        <f>+I8939+G8940-H8940</f>
        <v>8152328.2529999893</v>
      </c>
      <c r="J8940" s="8" t="s">
        <v>2786</v>
      </c>
      <c r="K8940" s="2"/>
      <c r="L8940" s="2"/>
      <c r="M8940" s="19"/>
      <c r="N8940" s="19"/>
      <c r="O8940" s="19"/>
    </row>
    <row r="8941" spans="1:15" x14ac:dyDescent="0.2">
      <c r="A8941" s="9">
        <v>45268</v>
      </c>
      <c r="B8941" s="7">
        <v>28410405</v>
      </c>
      <c r="C8941" s="8" t="s">
        <v>2545</v>
      </c>
      <c r="D8941" s="5">
        <v>18400</v>
      </c>
      <c r="E8941" s="5"/>
      <c r="F8941" s="5"/>
      <c r="G8941" s="5"/>
      <c r="H8941" s="5">
        <v>18400</v>
      </c>
      <c r="I8941" s="31">
        <f>+I8940+G8941-H8941</f>
        <v>8133928.2529999893</v>
      </c>
      <c r="J8941" s="8" t="s">
        <v>2706</v>
      </c>
      <c r="K8941" s="2"/>
      <c r="L8941" s="2"/>
      <c r="M8941" s="19"/>
      <c r="N8941" s="19"/>
      <c r="O8941" s="19"/>
    </row>
    <row r="8942" spans="1:15" x14ac:dyDescent="0.2">
      <c r="A8942" s="9">
        <v>45149</v>
      </c>
      <c r="B8942" s="7">
        <v>3580051001</v>
      </c>
      <c r="C8942" s="8" t="s">
        <v>2772</v>
      </c>
      <c r="D8942" s="31"/>
      <c r="E8942" s="31"/>
      <c r="F8942" s="31">
        <f>E8942*0.05</f>
        <v>0</v>
      </c>
      <c r="G8942" s="31">
        <v>4000</v>
      </c>
      <c r="H8942" s="31">
        <f>D8942-F8942</f>
        <v>0</v>
      </c>
      <c r="I8942" s="31">
        <f>+I8941+G8942-H8942</f>
        <v>8137928.2529999893</v>
      </c>
      <c r="J8942" s="8" t="s">
        <v>2785</v>
      </c>
      <c r="K8942" s="2"/>
      <c r="L8942" s="2"/>
      <c r="M8942" s="10"/>
      <c r="N8942" s="10"/>
      <c r="O8942" s="10"/>
    </row>
    <row r="8943" spans="1:15" x14ac:dyDescent="0.2">
      <c r="A8943" s="9">
        <v>45149</v>
      </c>
      <c r="B8943" s="7">
        <v>4524000131</v>
      </c>
      <c r="C8943" s="8" t="s">
        <v>2118</v>
      </c>
      <c r="D8943" s="31"/>
      <c r="E8943" s="31"/>
      <c r="F8943" s="31">
        <f>E8943*0.05</f>
        <v>0</v>
      </c>
      <c r="G8943" s="31">
        <v>30000</v>
      </c>
      <c r="H8943" s="31">
        <f>D8943-F8943</f>
        <v>0</v>
      </c>
      <c r="I8943" s="31">
        <f>+I8942+G8943-H8943</f>
        <v>8167928.2529999893</v>
      </c>
      <c r="J8943" s="8" t="s">
        <v>2779</v>
      </c>
      <c r="K8943" s="2"/>
      <c r="L8943" s="2"/>
      <c r="M8943" s="10"/>
      <c r="N8943" s="10"/>
      <c r="O8943" s="10"/>
    </row>
    <row r="8944" spans="1:15" x14ac:dyDescent="0.2">
      <c r="A8944" s="9">
        <v>45272</v>
      </c>
      <c r="B8944" s="7">
        <v>3580080208</v>
      </c>
      <c r="C8944" s="8" t="s">
        <v>2772</v>
      </c>
      <c r="D8944" s="31"/>
      <c r="E8944" s="31"/>
      <c r="F8944" s="31">
        <f>E8944*0.05</f>
        <v>0</v>
      </c>
      <c r="G8944" s="31">
        <v>8125</v>
      </c>
      <c r="H8944" s="31">
        <f>D8944-F8944</f>
        <v>0</v>
      </c>
      <c r="I8944" s="31">
        <f>+I8943+G8944-H8944</f>
        <v>8176053.2529999893</v>
      </c>
      <c r="J8944" s="8" t="s">
        <v>2784</v>
      </c>
      <c r="K8944" s="2"/>
      <c r="L8944" s="2"/>
      <c r="M8944" s="10"/>
      <c r="N8944" s="10"/>
      <c r="O8944" s="10"/>
    </row>
    <row r="8945" spans="1:15" x14ac:dyDescent="0.2">
      <c r="A8945" s="9">
        <v>45273</v>
      </c>
      <c r="B8945" s="7">
        <v>2000080056</v>
      </c>
      <c r="C8945" s="8" t="s">
        <v>2772</v>
      </c>
      <c r="D8945" s="31"/>
      <c r="E8945" s="31"/>
      <c r="F8945" s="31">
        <f>E8945*0.05</f>
        <v>0</v>
      </c>
      <c r="G8945" s="31">
        <v>15350</v>
      </c>
      <c r="H8945" s="31">
        <f>D8945-F8945</f>
        <v>0</v>
      </c>
      <c r="I8945" s="31">
        <f>+I8944+G8945-H8945</f>
        <v>8191403.2529999893</v>
      </c>
      <c r="J8945" s="8" t="s">
        <v>2783</v>
      </c>
      <c r="K8945" s="2"/>
      <c r="L8945" s="2"/>
      <c r="M8945" s="10"/>
      <c r="N8945" s="10"/>
      <c r="O8945" s="10"/>
    </row>
    <row r="8946" spans="1:15" x14ac:dyDescent="0.2">
      <c r="A8946" s="9">
        <v>45273</v>
      </c>
      <c r="B8946" s="7">
        <v>4524000009</v>
      </c>
      <c r="C8946" s="8" t="s">
        <v>2782</v>
      </c>
      <c r="D8946" s="5">
        <v>59166.66</v>
      </c>
      <c r="E8946" s="5"/>
      <c r="F8946" s="5">
        <f>E8946*0.05</f>
        <v>0</v>
      </c>
      <c r="G8946" s="5"/>
      <c r="H8946" s="5">
        <f>D8946-F8946</f>
        <v>59166.66</v>
      </c>
      <c r="I8946" s="31">
        <f>+I8945+G8946-H8946</f>
        <v>8132236.5929999892</v>
      </c>
      <c r="J8946" s="8" t="s">
        <v>2781</v>
      </c>
      <c r="K8946" s="2"/>
      <c r="L8946" s="2"/>
      <c r="M8946" s="10"/>
      <c r="N8946" s="10"/>
      <c r="O8946" s="10"/>
    </row>
    <row r="8947" spans="1:15" x14ac:dyDescent="0.2">
      <c r="A8947" s="9">
        <v>45274</v>
      </c>
      <c r="B8947" s="7">
        <v>2000040065</v>
      </c>
      <c r="C8947" s="8" t="s">
        <v>2772</v>
      </c>
      <c r="D8947" s="31"/>
      <c r="E8947" s="31"/>
      <c r="F8947" s="31">
        <f>E8947*0.05</f>
        <v>0</v>
      </c>
      <c r="G8947" s="31">
        <v>10200</v>
      </c>
      <c r="H8947" s="31">
        <f>D8947-F8947</f>
        <v>0</v>
      </c>
      <c r="I8947" s="31">
        <f>+I8946+G8947-H8947</f>
        <v>8142436.5929999892</v>
      </c>
      <c r="J8947" s="8" t="s">
        <v>2780</v>
      </c>
      <c r="K8947" s="2"/>
      <c r="L8947" s="2"/>
      <c r="M8947" s="10"/>
      <c r="N8947" s="10"/>
      <c r="O8947" s="10"/>
    </row>
    <row r="8948" spans="1:15" x14ac:dyDescent="0.2">
      <c r="A8948" s="9">
        <v>45274</v>
      </c>
      <c r="B8948" s="7">
        <v>4524000135</v>
      </c>
      <c r="C8948" s="8" t="s">
        <v>2118</v>
      </c>
      <c r="D8948" s="5"/>
      <c r="E8948" s="5"/>
      <c r="F8948" s="5">
        <f>E8948*0.05</f>
        <v>0</v>
      </c>
      <c r="G8948" s="5">
        <v>30000</v>
      </c>
      <c r="H8948" s="5">
        <f>D8948-F8948</f>
        <v>0</v>
      </c>
      <c r="I8948" s="31">
        <f>+I8947+G8948-H8948</f>
        <v>8172436.5929999892</v>
      </c>
      <c r="J8948" s="8" t="s">
        <v>2779</v>
      </c>
      <c r="K8948" s="2"/>
      <c r="L8948" s="2"/>
      <c r="M8948" s="10"/>
      <c r="N8948" s="10"/>
      <c r="O8948" s="10"/>
    </row>
    <row r="8949" spans="1:15" x14ac:dyDescent="0.2">
      <c r="A8949" s="9">
        <v>45275</v>
      </c>
      <c r="B8949" s="7">
        <v>10301</v>
      </c>
      <c r="C8949" s="8" t="s">
        <v>1980</v>
      </c>
      <c r="D8949" s="5">
        <v>23478.43</v>
      </c>
      <c r="E8949" s="5"/>
      <c r="F8949" s="5">
        <f>E8949*0.05</f>
        <v>0</v>
      </c>
      <c r="G8949" s="5"/>
      <c r="H8949" s="5">
        <f>D8949-F8949</f>
        <v>23478.43</v>
      </c>
      <c r="I8949" s="31">
        <f>+I8948+G8949-H8949</f>
        <v>8148958.1629999895</v>
      </c>
      <c r="J8949" s="8" t="s">
        <v>2778</v>
      </c>
      <c r="K8949" s="2"/>
      <c r="L8949" s="2"/>
      <c r="M8949" s="10"/>
      <c r="N8949" s="10"/>
      <c r="O8949" s="10"/>
    </row>
    <row r="8950" spans="1:15" x14ac:dyDescent="0.2">
      <c r="A8950" s="9">
        <v>45275</v>
      </c>
      <c r="B8950" s="7">
        <v>28595774</v>
      </c>
      <c r="C8950" s="8" t="s">
        <v>831</v>
      </c>
      <c r="D8950" s="5">
        <v>55692</v>
      </c>
      <c r="E8950" s="5">
        <v>55692</v>
      </c>
      <c r="F8950" s="5">
        <f>E8950*0.05</f>
        <v>2784.6000000000004</v>
      </c>
      <c r="G8950" s="5"/>
      <c r="H8950" s="5">
        <f>D8950-F8950</f>
        <v>52907.4</v>
      </c>
      <c r="I8950" s="31">
        <f>+I8949+G8950-H8950</f>
        <v>8096050.7629999891</v>
      </c>
      <c r="J8950" s="8" t="s">
        <v>101</v>
      </c>
      <c r="K8950" s="2"/>
      <c r="L8950" s="2"/>
      <c r="M8950" s="16" t="s">
        <v>2777</v>
      </c>
      <c r="N8950" s="10"/>
      <c r="O8950" s="10"/>
    </row>
    <row r="8951" spans="1:15" x14ac:dyDescent="0.2">
      <c r="A8951" s="9">
        <v>45278</v>
      </c>
      <c r="B8951" s="7">
        <v>3580100341</v>
      </c>
      <c r="C8951" s="8" t="s">
        <v>2772</v>
      </c>
      <c r="D8951" s="31"/>
      <c r="E8951" s="31"/>
      <c r="F8951" s="31">
        <f>E8951*0.05</f>
        <v>0</v>
      </c>
      <c r="G8951" s="31">
        <v>8650</v>
      </c>
      <c r="H8951" s="31">
        <f>D8951-F8951</f>
        <v>0</v>
      </c>
      <c r="I8951" s="31">
        <f>+I8950+G8951-H8951</f>
        <v>8104700.7629999891</v>
      </c>
      <c r="J8951" s="8" t="s">
        <v>2776</v>
      </c>
      <c r="K8951" s="2"/>
      <c r="L8951" s="2"/>
      <c r="M8951" s="16" t="s">
        <v>2775</v>
      </c>
      <c r="N8951" s="10"/>
      <c r="O8951" s="10"/>
    </row>
    <row r="8952" spans="1:15" x14ac:dyDescent="0.2">
      <c r="A8952" s="9">
        <v>45278</v>
      </c>
      <c r="B8952" s="7">
        <v>3580100344</v>
      </c>
      <c r="C8952" s="8" t="s">
        <v>2772</v>
      </c>
      <c r="D8952" s="31"/>
      <c r="E8952" s="31"/>
      <c r="F8952" s="31">
        <f>E8952*0.05</f>
        <v>0</v>
      </c>
      <c r="G8952" s="31">
        <v>6000</v>
      </c>
      <c r="H8952" s="31">
        <f>D8952-F8952</f>
        <v>0</v>
      </c>
      <c r="I8952" s="31">
        <f>+I8951+G8952-H8952</f>
        <v>8110700.7629999891</v>
      </c>
      <c r="J8952" s="8" t="s">
        <v>2774</v>
      </c>
      <c r="K8952" s="2"/>
      <c r="L8952" s="2"/>
      <c r="M8952" s="10"/>
      <c r="N8952" s="10"/>
      <c r="O8952" s="10"/>
    </row>
    <row r="8953" spans="1:15" x14ac:dyDescent="0.2">
      <c r="A8953" s="9">
        <v>45279</v>
      </c>
      <c r="B8953" s="7">
        <v>4524000183</v>
      </c>
      <c r="C8953" s="8" t="s">
        <v>170</v>
      </c>
      <c r="D8953" s="5"/>
      <c r="E8953" s="5"/>
      <c r="F8953" s="5">
        <f>E8953*0.05</f>
        <v>0</v>
      </c>
      <c r="G8953" s="5">
        <v>4298829</v>
      </c>
      <c r="H8953" s="5">
        <f>D8953-F8953</f>
        <v>0</v>
      </c>
      <c r="I8953" s="31">
        <f>+I8952+G8953-H8953</f>
        <v>12409529.762999989</v>
      </c>
      <c r="J8953" s="8" t="s">
        <v>1682</v>
      </c>
      <c r="K8953" s="2"/>
      <c r="L8953" s="2"/>
      <c r="M8953" s="10"/>
      <c r="N8953" s="10"/>
      <c r="O8953" s="10"/>
    </row>
    <row r="8954" spans="1:15" x14ac:dyDescent="0.2">
      <c r="A8954" s="9">
        <v>45280</v>
      </c>
      <c r="B8954" s="7">
        <v>3580070138</v>
      </c>
      <c r="C8954" s="8" t="s">
        <v>2772</v>
      </c>
      <c r="D8954" s="31"/>
      <c r="E8954" s="31"/>
      <c r="F8954" s="31"/>
      <c r="G8954" s="31">
        <v>6400</v>
      </c>
      <c r="H8954" s="31"/>
      <c r="I8954" s="31">
        <f>+I8953+G8954-H8954</f>
        <v>12415929.762999989</v>
      </c>
      <c r="J8954" s="8" t="s">
        <v>2773</v>
      </c>
      <c r="K8954" s="2"/>
      <c r="L8954" s="2"/>
      <c r="M8954" s="19"/>
      <c r="N8954" s="19"/>
      <c r="O8954" s="19"/>
    </row>
    <row r="8955" spans="1:15" x14ac:dyDescent="0.2">
      <c r="A8955" s="9">
        <v>45280</v>
      </c>
      <c r="B8955" s="7">
        <v>3580070141</v>
      </c>
      <c r="C8955" s="8" t="s">
        <v>2772</v>
      </c>
      <c r="D8955" s="31"/>
      <c r="E8955" s="31"/>
      <c r="F8955" s="31"/>
      <c r="G8955" s="31">
        <v>4200</v>
      </c>
      <c r="H8955" s="31"/>
      <c r="I8955" s="31">
        <f>+I8954+G8955-H8955</f>
        <v>12420129.762999989</v>
      </c>
      <c r="J8955" s="8" t="s">
        <v>2771</v>
      </c>
      <c r="K8955" s="2"/>
      <c r="L8955" s="2"/>
      <c r="M8955" s="19"/>
      <c r="N8955" s="19"/>
      <c r="O8955" s="19"/>
    </row>
    <row r="8956" spans="1:15" x14ac:dyDescent="0.2">
      <c r="A8956" s="9">
        <v>45280</v>
      </c>
      <c r="B8956" s="7">
        <v>28717208</v>
      </c>
      <c r="C8956" s="8" t="s">
        <v>821</v>
      </c>
      <c r="D8956" s="5">
        <v>428685.16</v>
      </c>
      <c r="E8956" s="5">
        <v>417512.38</v>
      </c>
      <c r="F8956" s="5">
        <f>E8956*0.05</f>
        <v>20875.619000000002</v>
      </c>
      <c r="G8956" s="5"/>
      <c r="H8956" s="5">
        <f>D8956-F8956</f>
        <v>407809.54099999997</v>
      </c>
      <c r="I8956" s="31">
        <f>+I8955+G8956-H8956</f>
        <v>12012320.22199999</v>
      </c>
      <c r="J8956" s="8" t="s">
        <v>107</v>
      </c>
      <c r="K8956" s="2"/>
      <c r="L8956" s="2"/>
      <c r="M8956" s="16" t="s">
        <v>2770</v>
      </c>
      <c r="N8956" s="10"/>
      <c r="O8956" s="10"/>
    </row>
    <row r="8957" spans="1:15" x14ac:dyDescent="0.2">
      <c r="A8957" s="9">
        <v>45280</v>
      </c>
      <c r="B8957" s="7">
        <v>28717365</v>
      </c>
      <c r="C8957" s="8" t="s">
        <v>1450</v>
      </c>
      <c r="D8957" s="5">
        <v>88965.1</v>
      </c>
      <c r="E8957" s="5">
        <v>68808.44</v>
      </c>
      <c r="F8957" s="5">
        <f>E8957*0.05</f>
        <v>3440.4220000000005</v>
      </c>
      <c r="G8957" s="5"/>
      <c r="H8957" s="5">
        <f>D8957-F8957</f>
        <v>85524.678</v>
      </c>
      <c r="I8957" s="31">
        <f>+I8956+G8957-H8957</f>
        <v>11926795.54399999</v>
      </c>
      <c r="J8957" s="8" t="s">
        <v>2769</v>
      </c>
      <c r="K8957" s="2"/>
      <c r="L8957" s="2"/>
      <c r="M8957" s="16" t="s">
        <v>2768</v>
      </c>
      <c r="N8957" s="10"/>
      <c r="O8957" s="10"/>
    </row>
    <row r="8958" spans="1:15" x14ac:dyDescent="0.2">
      <c r="A8958" s="9">
        <v>45280</v>
      </c>
      <c r="B8958" s="7">
        <v>28717510</v>
      </c>
      <c r="C8958" s="8" t="s">
        <v>267</v>
      </c>
      <c r="D8958" s="5">
        <v>15390</v>
      </c>
      <c r="E8958" s="5">
        <v>13042.37</v>
      </c>
      <c r="F8958" s="5">
        <f>E8958*0.05</f>
        <v>652.11850000000004</v>
      </c>
      <c r="G8958" s="5"/>
      <c r="H8958" s="5">
        <f>D8958-F8958</f>
        <v>14737.8815</v>
      </c>
      <c r="I8958" s="31">
        <f>+I8957+G8958-H8958</f>
        <v>11912057.66249999</v>
      </c>
      <c r="J8958" s="8" t="s">
        <v>266</v>
      </c>
      <c r="K8958" s="2"/>
      <c r="L8958" s="2"/>
      <c r="M8958" s="16" t="s">
        <v>2767</v>
      </c>
      <c r="N8958" s="10"/>
      <c r="O8958" s="10"/>
    </row>
    <row r="8959" spans="1:15" x14ac:dyDescent="0.2">
      <c r="A8959" s="9">
        <v>45280</v>
      </c>
      <c r="B8959" s="7">
        <v>28717687</v>
      </c>
      <c r="C8959" s="8" t="s">
        <v>120</v>
      </c>
      <c r="D8959" s="5">
        <v>75937.75</v>
      </c>
      <c r="E8959" s="5">
        <v>64354.03</v>
      </c>
      <c r="F8959" s="5">
        <f>E8959*0.05</f>
        <v>3217.7015000000001</v>
      </c>
      <c r="G8959" s="5"/>
      <c r="H8959" s="5">
        <f>D8959-F8959</f>
        <v>72720.048500000004</v>
      </c>
      <c r="I8959" s="31">
        <f>+I8958+G8959-H8959</f>
        <v>11839337.613999991</v>
      </c>
      <c r="J8959" s="8" t="s">
        <v>2766</v>
      </c>
      <c r="K8959" s="2"/>
      <c r="L8959" s="2"/>
      <c r="M8959" s="16" t="s">
        <v>2765</v>
      </c>
      <c r="N8959" s="10"/>
      <c r="O8959" s="10"/>
    </row>
    <row r="8960" spans="1:15" x14ac:dyDescent="0.2">
      <c r="A8960" s="9">
        <v>45280</v>
      </c>
      <c r="B8960" s="7">
        <v>28717804</v>
      </c>
      <c r="C8960" s="8" t="s">
        <v>1734</v>
      </c>
      <c r="D8960" s="5">
        <v>132929.85999999999</v>
      </c>
      <c r="E8960" s="5">
        <v>124357</v>
      </c>
      <c r="F8960" s="5">
        <f>E8960*0.05</f>
        <v>6217.85</v>
      </c>
      <c r="G8960" s="5"/>
      <c r="H8960" s="5">
        <f>D8960-F8960</f>
        <v>126712.00999999998</v>
      </c>
      <c r="I8960" s="31">
        <f>+I8959+G8960-H8960</f>
        <v>11712625.603999991</v>
      </c>
      <c r="J8960" s="8" t="s">
        <v>814</v>
      </c>
      <c r="K8960" s="2"/>
      <c r="L8960" s="2"/>
      <c r="M8960" s="16" t="s">
        <v>2764</v>
      </c>
      <c r="N8960" s="10"/>
      <c r="O8960" s="10"/>
    </row>
    <row r="8961" spans="1:15" x14ac:dyDescent="0.2">
      <c r="A8961" s="9">
        <v>45280</v>
      </c>
      <c r="B8961" s="7">
        <v>28718040</v>
      </c>
      <c r="C8961" s="8" t="s">
        <v>582</v>
      </c>
      <c r="D8961" s="5">
        <v>86831</v>
      </c>
      <c r="E8961" s="5">
        <v>74167.69</v>
      </c>
      <c r="F8961" s="5">
        <v>3708.38</v>
      </c>
      <c r="G8961" s="5"/>
      <c r="H8961" s="5">
        <f>D8961-F8961</f>
        <v>83122.62</v>
      </c>
      <c r="I8961" s="31">
        <f>+I8960+G8961-H8961</f>
        <v>11629502.983999992</v>
      </c>
      <c r="J8961" s="8" t="s">
        <v>254</v>
      </c>
      <c r="K8961" s="2"/>
      <c r="L8961" s="2"/>
      <c r="M8961" s="16" t="s">
        <v>2763</v>
      </c>
      <c r="N8961" s="10"/>
      <c r="O8961" s="10"/>
    </row>
    <row r="8962" spans="1:15" x14ac:dyDescent="0.2">
      <c r="A8962" s="9">
        <v>45280</v>
      </c>
      <c r="B8962" s="7">
        <v>28718254</v>
      </c>
      <c r="C8962" s="8" t="s">
        <v>930</v>
      </c>
      <c r="D8962" s="5">
        <v>250844.4</v>
      </c>
      <c r="E8962" s="5">
        <v>212580</v>
      </c>
      <c r="F8962" s="5">
        <f>E8962*0.05</f>
        <v>10629</v>
      </c>
      <c r="G8962" s="5"/>
      <c r="H8962" s="5">
        <f>D8962-F8962</f>
        <v>240215.4</v>
      </c>
      <c r="I8962" s="31">
        <f>+I8961+G8962-H8962</f>
        <v>11389287.583999991</v>
      </c>
      <c r="J8962" s="8" t="s">
        <v>2749</v>
      </c>
      <c r="K8962" s="2"/>
      <c r="L8962" s="2"/>
      <c r="M8962" s="16" t="s">
        <v>2762</v>
      </c>
      <c r="N8962" s="10"/>
      <c r="O8962" s="10"/>
    </row>
    <row r="8963" spans="1:15" x14ac:dyDescent="0.2">
      <c r="A8963" s="9">
        <v>45280</v>
      </c>
      <c r="B8963" s="18">
        <v>28718445</v>
      </c>
      <c r="C8963" s="8" t="s">
        <v>105</v>
      </c>
      <c r="D8963" s="5">
        <v>345113</v>
      </c>
      <c r="E8963" s="5">
        <v>345113</v>
      </c>
      <c r="F8963" s="5">
        <f>E8963*0.05</f>
        <v>17255.650000000001</v>
      </c>
      <c r="G8963" s="5"/>
      <c r="H8963" s="5">
        <f>D8963-F8963</f>
        <v>327857.34999999998</v>
      </c>
      <c r="I8963" s="31">
        <f>+I8962+G8963-H8963</f>
        <v>11061430.233999992</v>
      </c>
      <c r="J8963" s="8" t="s">
        <v>2262</v>
      </c>
      <c r="K8963" s="2"/>
      <c r="L8963" s="2"/>
      <c r="M8963" s="16" t="s">
        <v>2761</v>
      </c>
      <c r="N8963" s="10"/>
      <c r="O8963" s="10"/>
    </row>
    <row r="8964" spans="1:15" x14ac:dyDescent="0.2">
      <c r="A8964" s="9">
        <v>45280</v>
      </c>
      <c r="B8964" s="7">
        <v>28718748</v>
      </c>
      <c r="C8964" s="8" t="s">
        <v>1634</v>
      </c>
      <c r="D8964" s="5">
        <v>31496</v>
      </c>
      <c r="E8964" s="5">
        <v>31496</v>
      </c>
      <c r="F8964" s="5">
        <f>E8964*0.05</f>
        <v>1574.8000000000002</v>
      </c>
      <c r="G8964" s="5"/>
      <c r="H8964" s="5">
        <f>D8964-F8964</f>
        <v>29921.200000000001</v>
      </c>
      <c r="I8964" s="31">
        <f>+I8963+G8964-H8964</f>
        <v>11031509.033999993</v>
      </c>
      <c r="J8964" s="8" t="s">
        <v>101</v>
      </c>
      <c r="K8964" s="2"/>
      <c r="L8964" s="2"/>
      <c r="M8964" s="16" t="s">
        <v>2760</v>
      </c>
      <c r="N8964" s="10"/>
      <c r="O8964" s="10"/>
    </row>
    <row r="8965" spans="1:15" x14ac:dyDescent="0.2">
      <c r="A8965" s="9">
        <v>45280</v>
      </c>
      <c r="B8965" s="7">
        <v>28718919</v>
      </c>
      <c r="C8965" s="8" t="s">
        <v>99</v>
      </c>
      <c r="D8965" s="5">
        <v>11984.01</v>
      </c>
      <c r="E8965" s="5">
        <v>0</v>
      </c>
      <c r="F8965" s="5">
        <f>E8965*0.05</f>
        <v>0</v>
      </c>
      <c r="G8965" s="5"/>
      <c r="H8965" s="5">
        <f>D8965-F8965</f>
        <v>11984.01</v>
      </c>
      <c r="I8965" s="31">
        <f>+I8964+G8965-H8965</f>
        <v>11019525.023999993</v>
      </c>
      <c r="J8965" s="8" t="s">
        <v>2759</v>
      </c>
      <c r="K8965" s="2"/>
      <c r="L8965" s="2"/>
      <c r="M8965" s="16" t="s">
        <v>2758</v>
      </c>
      <c r="N8965" s="10"/>
      <c r="O8965" s="10"/>
    </row>
    <row r="8966" spans="1:15" x14ac:dyDescent="0.2">
      <c r="A8966" s="9">
        <v>45280</v>
      </c>
      <c r="B8966" s="7">
        <v>28719006</v>
      </c>
      <c r="C8966" s="8" t="s">
        <v>99</v>
      </c>
      <c r="D8966" s="5">
        <v>4073.03</v>
      </c>
      <c r="E8966" s="5">
        <v>0</v>
      </c>
      <c r="F8966" s="5">
        <f>E8966*0.05</f>
        <v>0</v>
      </c>
      <c r="G8966" s="5"/>
      <c r="H8966" s="5">
        <f>D8966-F8966</f>
        <v>4073.03</v>
      </c>
      <c r="I8966" s="31">
        <f>+I8965+G8966-H8966</f>
        <v>11015451.993999993</v>
      </c>
      <c r="J8966" s="8" t="s">
        <v>2125</v>
      </c>
      <c r="K8966" s="2"/>
      <c r="L8966" s="2"/>
      <c r="M8966" s="16" t="s">
        <v>2758</v>
      </c>
      <c r="N8966" s="10"/>
      <c r="O8966" s="10"/>
    </row>
    <row r="8967" spans="1:15" x14ac:dyDescent="0.2">
      <c r="A8967" s="9">
        <v>45280</v>
      </c>
      <c r="B8967" s="7">
        <v>28719465</v>
      </c>
      <c r="C8967" s="8" t="s">
        <v>2757</v>
      </c>
      <c r="D8967" s="5">
        <v>85900.01</v>
      </c>
      <c r="E8967" s="5">
        <v>72796.62</v>
      </c>
      <c r="F8967" s="5">
        <f>E8967*0.05</f>
        <v>3639.8310000000001</v>
      </c>
      <c r="G8967" s="5"/>
      <c r="H8967" s="5">
        <f>D8967-F8967</f>
        <v>82260.178999999989</v>
      </c>
      <c r="I8967" s="31">
        <f>+I8966+G8967-H8967</f>
        <v>10933191.814999994</v>
      </c>
      <c r="J8967" s="8" t="s">
        <v>2510</v>
      </c>
      <c r="K8967" s="2"/>
      <c r="L8967" s="2"/>
      <c r="M8967" s="16" t="s">
        <v>2756</v>
      </c>
      <c r="N8967" s="10"/>
      <c r="O8967" s="10"/>
    </row>
    <row r="8968" spans="1:15" x14ac:dyDescent="0.2">
      <c r="A8968" s="9">
        <v>45280</v>
      </c>
      <c r="B8968" s="7">
        <v>28725667</v>
      </c>
      <c r="C8968" s="8" t="s">
        <v>2755</v>
      </c>
      <c r="D8968" s="5">
        <v>11379.77</v>
      </c>
      <c r="E8968" s="5">
        <v>9769.3700000000008</v>
      </c>
      <c r="F8968" s="5">
        <f>E8968*0.05</f>
        <v>488.46850000000006</v>
      </c>
      <c r="G8968" s="5"/>
      <c r="H8968" s="5">
        <f>D8968-F8968</f>
        <v>10891.3015</v>
      </c>
      <c r="I8968" s="31">
        <f>+I8967+G8968-H8968</f>
        <v>10922300.513499994</v>
      </c>
      <c r="J8968" s="8" t="s">
        <v>814</v>
      </c>
      <c r="K8968" s="2"/>
      <c r="L8968" s="2"/>
      <c r="M8968" s="16" t="s">
        <v>2754</v>
      </c>
      <c r="N8968" s="10"/>
      <c r="O8968" s="10"/>
    </row>
    <row r="8969" spans="1:15" x14ac:dyDescent="0.2">
      <c r="A8969" s="9">
        <v>45280</v>
      </c>
      <c r="B8969" s="7">
        <v>28719926</v>
      </c>
      <c r="C8969" s="8" t="s">
        <v>249</v>
      </c>
      <c r="D8969" s="5">
        <v>44801.4</v>
      </c>
      <c r="E8969" s="5">
        <v>38235</v>
      </c>
      <c r="F8969" s="5">
        <f>E8969*0.05</f>
        <v>1911.75</v>
      </c>
      <c r="G8969" s="5"/>
      <c r="H8969" s="5">
        <f>D8969-F8969</f>
        <v>42889.65</v>
      </c>
      <c r="I8969" s="31">
        <f>+I8968+G8969-H8969</f>
        <v>10879410.863499993</v>
      </c>
      <c r="J8969" s="8" t="s">
        <v>2749</v>
      </c>
      <c r="K8969" s="2"/>
      <c r="L8969" s="2"/>
      <c r="M8969" s="16" t="s">
        <v>2753</v>
      </c>
      <c r="N8969" s="10"/>
      <c r="O8969" s="10"/>
    </row>
    <row r="8970" spans="1:15" x14ac:dyDescent="0.2">
      <c r="A8970" s="9">
        <v>45280</v>
      </c>
      <c r="B8970" s="7">
        <v>28720097</v>
      </c>
      <c r="C8970" s="8" t="s">
        <v>469</v>
      </c>
      <c r="D8970" s="5">
        <v>15965.04</v>
      </c>
      <c r="E8970" s="5">
        <v>15965.04</v>
      </c>
      <c r="F8970" s="5">
        <f>E8970*0.05</f>
        <v>798.25200000000007</v>
      </c>
      <c r="G8970" s="5"/>
      <c r="H8970" s="5">
        <f>D8970-F8970</f>
        <v>15166.788</v>
      </c>
      <c r="I8970" s="31">
        <f>+I8969+G8970-H8970</f>
        <v>10864244.075499993</v>
      </c>
      <c r="J8970" s="8" t="s">
        <v>1728</v>
      </c>
      <c r="K8970" s="2"/>
      <c r="L8970" s="2"/>
      <c r="M8970" s="16" t="s">
        <v>2752</v>
      </c>
      <c r="N8970" s="10"/>
      <c r="O8970" s="10"/>
    </row>
    <row r="8971" spans="1:15" x14ac:dyDescent="0.2">
      <c r="A8971" s="9">
        <v>45280</v>
      </c>
      <c r="B8971" s="7">
        <v>28720390</v>
      </c>
      <c r="C8971" s="8" t="s">
        <v>447</v>
      </c>
      <c r="D8971" s="5">
        <v>26575</v>
      </c>
      <c r="E8971" s="5">
        <v>23009.32</v>
      </c>
      <c r="F8971" s="5">
        <f>E8971*0.05</f>
        <v>1150.4660000000001</v>
      </c>
      <c r="G8971" s="5"/>
      <c r="H8971" s="5">
        <f>D8971-F8971</f>
        <v>25424.534</v>
      </c>
      <c r="I8971" s="31">
        <f>+I8970+G8971-H8971</f>
        <v>10838819.541499993</v>
      </c>
      <c r="J8971" s="8" t="s">
        <v>938</v>
      </c>
      <c r="K8971" s="2"/>
      <c r="L8971" s="2"/>
      <c r="M8971" s="16" t="s">
        <v>2751</v>
      </c>
      <c r="N8971" s="10"/>
      <c r="O8971" s="10"/>
    </row>
    <row r="8972" spans="1:15" x14ac:dyDescent="0.2">
      <c r="A8972" s="9">
        <v>45280</v>
      </c>
      <c r="B8972" s="7">
        <v>28720598</v>
      </c>
      <c r="C8972" s="8" t="s">
        <v>1601</v>
      </c>
      <c r="D8972" s="5">
        <v>141585</v>
      </c>
      <c r="E8972" s="5">
        <v>141585</v>
      </c>
      <c r="F8972" s="5">
        <v>7079.25</v>
      </c>
      <c r="G8972" s="5"/>
      <c r="H8972" s="5">
        <f>D8972-F8972</f>
        <v>134505.75</v>
      </c>
      <c r="I8972" s="31">
        <f>+I8971+G8972-H8972</f>
        <v>10704313.791499993</v>
      </c>
      <c r="J8972" s="8" t="s">
        <v>1728</v>
      </c>
      <c r="K8972" s="2"/>
      <c r="L8972" s="2"/>
      <c r="M8972" s="16" t="s">
        <v>2750</v>
      </c>
      <c r="N8972" s="10"/>
      <c r="O8972" s="10"/>
    </row>
    <row r="8973" spans="1:15" x14ac:dyDescent="0.2">
      <c r="A8973" s="9">
        <v>45280</v>
      </c>
      <c r="B8973" s="7">
        <v>28720879</v>
      </c>
      <c r="C8973" s="8" t="s">
        <v>1340</v>
      </c>
      <c r="D8973" s="5">
        <v>37170</v>
      </c>
      <c r="E8973" s="5">
        <v>31500</v>
      </c>
      <c r="F8973" s="5">
        <v>1575</v>
      </c>
      <c r="G8973" s="5"/>
      <c r="H8973" s="5">
        <f>D8973-F8973</f>
        <v>35595</v>
      </c>
      <c r="I8973" s="31">
        <f>+I8972+G8973-H8973</f>
        <v>10668718.791499993</v>
      </c>
      <c r="J8973" s="8" t="s">
        <v>2749</v>
      </c>
      <c r="K8973" s="2"/>
      <c r="L8973" s="2"/>
      <c r="M8973" s="16" t="s">
        <v>2748</v>
      </c>
      <c r="N8973" s="10"/>
      <c r="O8973" s="10"/>
    </row>
    <row r="8974" spans="1:15" x14ac:dyDescent="0.2">
      <c r="A8974" s="9">
        <v>45280</v>
      </c>
      <c r="B8974" s="7">
        <v>28721076</v>
      </c>
      <c r="C8974" s="8" t="s">
        <v>242</v>
      </c>
      <c r="D8974" s="5">
        <v>164616.54999999999</v>
      </c>
      <c r="E8974" s="5">
        <v>153002.5</v>
      </c>
      <c r="F8974" s="5">
        <v>7650.13</v>
      </c>
      <c r="G8974" s="5"/>
      <c r="H8974" s="5">
        <v>156966.43</v>
      </c>
      <c r="I8974" s="31">
        <f>+I8973+G8974-H8974</f>
        <v>10511752.361499993</v>
      </c>
      <c r="J8974" s="8" t="s">
        <v>2747</v>
      </c>
      <c r="K8974" s="2"/>
      <c r="L8974" s="2"/>
      <c r="M8974" s="16" t="s">
        <v>2746</v>
      </c>
      <c r="N8974" s="10"/>
      <c r="O8974" s="10"/>
    </row>
    <row r="8975" spans="1:15" x14ac:dyDescent="0.2">
      <c r="A8975" s="9">
        <v>45280</v>
      </c>
      <c r="B8975" s="7">
        <v>28721245</v>
      </c>
      <c r="C8975" s="8" t="s">
        <v>1032</v>
      </c>
      <c r="D8975" s="5">
        <v>9200</v>
      </c>
      <c r="E8975" s="5">
        <v>7796.61</v>
      </c>
      <c r="F8975" s="5">
        <f>E8975*0.05</f>
        <v>389.83050000000003</v>
      </c>
      <c r="G8975" s="5"/>
      <c r="H8975" s="5">
        <f>D8975-F8975</f>
        <v>8810.1695</v>
      </c>
      <c r="I8975" s="31">
        <f>+I8974+G8975-H8975</f>
        <v>10502942.191999992</v>
      </c>
      <c r="J8975" s="8" t="s">
        <v>254</v>
      </c>
      <c r="K8975" s="2"/>
      <c r="L8975" s="2"/>
      <c r="M8975" s="16" t="s">
        <v>2745</v>
      </c>
      <c r="N8975" s="10"/>
      <c r="O8975" s="10"/>
    </row>
    <row r="8976" spans="1:15" x14ac:dyDescent="0.2">
      <c r="A8976" s="9">
        <v>45280</v>
      </c>
      <c r="B8976" s="7">
        <v>28721611</v>
      </c>
      <c r="C8976" s="8" t="s">
        <v>682</v>
      </c>
      <c r="D8976" s="5">
        <v>48515.34</v>
      </c>
      <c r="E8976" s="5">
        <v>41114.69</v>
      </c>
      <c r="F8976" s="5">
        <f>E8976*0.05</f>
        <v>2055.7345</v>
      </c>
      <c r="G8976" s="5"/>
      <c r="H8976" s="5">
        <f>D8976-F8976</f>
        <v>46459.605499999998</v>
      </c>
      <c r="I8976" s="31">
        <f>+I8975+G8976-H8976</f>
        <v>10456482.586499993</v>
      </c>
      <c r="J8976" s="8" t="s">
        <v>2744</v>
      </c>
      <c r="K8976" s="2"/>
      <c r="L8976" s="2"/>
      <c r="M8976" s="16" t="s">
        <v>2743</v>
      </c>
      <c r="N8976" s="10"/>
      <c r="O8976" s="10"/>
    </row>
    <row r="8977" spans="1:17" x14ac:dyDescent="0.2">
      <c r="A8977" s="9">
        <v>45280</v>
      </c>
      <c r="B8977" s="7">
        <v>28721991</v>
      </c>
      <c r="C8977" s="8" t="s">
        <v>1145</v>
      </c>
      <c r="D8977" s="5">
        <v>106200</v>
      </c>
      <c r="E8977" s="5">
        <v>90000</v>
      </c>
      <c r="F8977" s="5">
        <f>E8977*0.05</f>
        <v>4500</v>
      </c>
      <c r="G8977" s="5"/>
      <c r="H8977" s="5">
        <f>D8977-F8977</f>
        <v>101700</v>
      </c>
      <c r="I8977" s="31">
        <f>+I8976+G8977-H8977</f>
        <v>10354782.586499993</v>
      </c>
      <c r="J8977" s="8" t="s">
        <v>553</v>
      </c>
      <c r="K8977" s="2"/>
      <c r="L8977" s="2"/>
      <c r="M8977" s="16" t="s">
        <v>2742</v>
      </c>
      <c r="N8977" s="10"/>
      <c r="O8977" s="10"/>
    </row>
    <row r="8978" spans="1:17" x14ac:dyDescent="0.2">
      <c r="A8978" s="9">
        <v>45280</v>
      </c>
      <c r="B8978" s="7">
        <v>28722196</v>
      </c>
      <c r="C8978" s="48" t="s">
        <v>2606</v>
      </c>
      <c r="D8978" s="5">
        <v>185850</v>
      </c>
      <c r="E8978" s="5">
        <v>157500</v>
      </c>
      <c r="F8978" s="5">
        <f>E8978*0.05</f>
        <v>7875</v>
      </c>
      <c r="G8978" s="5"/>
      <c r="H8978" s="5">
        <f>D8978-F8978</f>
        <v>177975</v>
      </c>
      <c r="I8978" s="31">
        <f>+I8977+G8978-H8978</f>
        <v>10176807.586499993</v>
      </c>
      <c r="J8978" s="8" t="s">
        <v>2741</v>
      </c>
      <c r="K8978" s="2"/>
      <c r="L8978" s="2"/>
      <c r="M8978" s="16" t="s">
        <v>2740</v>
      </c>
      <c r="N8978" s="10"/>
      <c r="O8978" s="10"/>
    </row>
    <row r="8979" spans="1:17" x14ac:dyDescent="0.2">
      <c r="A8979" s="9">
        <v>45280</v>
      </c>
      <c r="B8979" s="7">
        <v>28722300</v>
      </c>
      <c r="C8979" s="8" t="s">
        <v>77</v>
      </c>
      <c r="D8979" s="5">
        <v>5495</v>
      </c>
      <c r="E8979" s="5">
        <v>4226.92</v>
      </c>
      <c r="F8979" s="5">
        <f>E8979*0.05</f>
        <v>211.346</v>
      </c>
      <c r="G8979" s="5"/>
      <c r="H8979" s="5">
        <f>D8979-F8979</f>
        <v>5283.6540000000005</v>
      </c>
      <c r="I8979" s="31">
        <f>+I8978+G8979-H8979</f>
        <v>10171523.932499994</v>
      </c>
      <c r="J8979" s="8" t="s">
        <v>2670</v>
      </c>
      <c r="K8979" s="2"/>
      <c r="L8979" s="2"/>
      <c r="M8979" s="16" t="s">
        <v>2739</v>
      </c>
      <c r="N8979" s="10"/>
      <c r="O8979" s="10"/>
    </row>
    <row r="8980" spans="1:17" x14ac:dyDescent="0.2">
      <c r="A8980" s="9">
        <v>45280</v>
      </c>
      <c r="B8980" s="7">
        <v>28722972</v>
      </c>
      <c r="C8980" s="8" t="s">
        <v>2438</v>
      </c>
      <c r="D8980" s="5">
        <v>94046</v>
      </c>
      <c r="E8980" s="5">
        <v>79700</v>
      </c>
      <c r="F8980" s="5">
        <f>E8980*0.05</f>
        <v>3985</v>
      </c>
      <c r="G8980" s="5"/>
      <c r="H8980" s="5">
        <f>D8980-F8980</f>
        <v>90061</v>
      </c>
      <c r="I8980" s="31">
        <f>+I8979+G8980-H8980</f>
        <v>10081462.932499994</v>
      </c>
      <c r="J8980" s="8" t="s">
        <v>2738</v>
      </c>
      <c r="K8980" s="2"/>
      <c r="L8980" s="2"/>
      <c r="M8980" s="16" t="s">
        <v>2737</v>
      </c>
      <c r="N8980" s="10"/>
      <c r="O8980" s="10"/>
      <c r="Q8980" s="49" t="s">
        <v>2736</v>
      </c>
    </row>
    <row r="8981" spans="1:17" x14ac:dyDescent="0.2">
      <c r="A8981" s="9">
        <v>45280</v>
      </c>
      <c r="B8981" s="7">
        <v>28723300</v>
      </c>
      <c r="C8981" s="8" t="s">
        <v>2179</v>
      </c>
      <c r="D8981" s="5">
        <v>58410</v>
      </c>
      <c r="E8981" s="5">
        <v>49500</v>
      </c>
      <c r="F8981" s="5">
        <f>E8981*0.05</f>
        <v>2475</v>
      </c>
      <c r="G8981" s="5"/>
      <c r="H8981" s="5">
        <f>D8981-F8981</f>
        <v>55935</v>
      </c>
      <c r="I8981" s="31">
        <f>+I8980+G8981-H8981</f>
        <v>10025527.932499994</v>
      </c>
      <c r="J8981" s="8" t="s">
        <v>1749</v>
      </c>
      <c r="K8981" s="2"/>
      <c r="L8981" s="2"/>
      <c r="M8981" s="16" t="s">
        <v>2735</v>
      </c>
      <c r="N8981" s="10"/>
      <c r="O8981" s="10"/>
    </row>
    <row r="8982" spans="1:17" x14ac:dyDescent="0.2">
      <c r="A8982" s="9">
        <v>45280</v>
      </c>
      <c r="B8982" s="7">
        <v>28723476</v>
      </c>
      <c r="C8982" s="8" t="s">
        <v>1524</v>
      </c>
      <c r="D8982" s="5">
        <v>22575</v>
      </c>
      <c r="E8982" s="5">
        <v>19131.36</v>
      </c>
      <c r="F8982" s="5">
        <f>E8982*0.05</f>
        <v>956.5680000000001</v>
      </c>
      <c r="G8982" s="5"/>
      <c r="H8982" s="5">
        <f>D8982-F8982</f>
        <v>21618.432000000001</v>
      </c>
      <c r="I8982" s="31">
        <f>+I8981+G8982-H8982</f>
        <v>10003909.500499994</v>
      </c>
      <c r="J8982" s="8" t="s">
        <v>1162</v>
      </c>
      <c r="K8982" s="2"/>
      <c r="L8982" s="2"/>
      <c r="M8982" s="16" t="s">
        <v>2734</v>
      </c>
      <c r="N8982" s="10"/>
      <c r="O8982" s="10"/>
    </row>
    <row r="8983" spans="1:17" x14ac:dyDescent="0.2">
      <c r="A8983" s="9">
        <v>45280</v>
      </c>
      <c r="B8983" s="7">
        <v>28723649</v>
      </c>
      <c r="C8983" s="8" t="s">
        <v>2733</v>
      </c>
      <c r="D8983" s="5">
        <v>235818</v>
      </c>
      <c r="E8983" s="5">
        <v>232650</v>
      </c>
      <c r="F8983" s="5">
        <f>E8983*0.05</f>
        <v>11632.5</v>
      </c>
      <c r="G8983" s="5"/>
      <c r="H8983" s="5">
        <f>D8983-F8983</f>
        <v>224185.5</v>
      </c>
      <c r="I8983" s="31">
        <f>+I8982+G8983-H8983</f>
        <v>9779724.0004999936</v>
      </c>
      <c r="J8983" s="8" t="s">
        <v>48</v>
      </c>
      <c r="K8983" s="2"/>
      <c r="L8983" s="2"/>
      <c r="M8983" s="16" t="s">
        <v>2732</v>
      </c>
      <c r="N8983" s="10"/>
      <c r="O8983" s="10"/>
    </row>
    <row r="8984" spans="1:17" x14ac:dyDescent="0.2">
      <c r="A8984" s="9">
        <v>45280</v>
      </c>
      <c r="B8984" s="18">
        <v>28723972</v>
      </c>
      <c r="C8984" s="8" t="s">
        <v>2731</v>
      </c>
      <c r="D8984" s="5">
        <v>180000</v>
      </c>
      <c r="E8984" s="5">
        <v>180000</v>
      </c>
      <c r="F8984" s="5">
        <f>E8984*0.05</f>
        <v>9000</v>
      </c>
      <c r="G8984" s="5"/>
      <c r="H8984" s="5">
        <f>D8984-F8984</f>
        <v>171000</v>
      </c>
      <c r="I8984" s="31">
        <f>+I8983+G8984-H8984</f>
        <v>9608724.0004999936</v>
      </c>
      <c r="J8984" s="8" t="s">
        <v>210</v>
      </c>
      <c r="K8984" s="2"/>
      <c r="L8984" s="2"/>
      <c r="M8984" s="16" t="s">
        <v>2730</v>
      </c>
      <c r="N8984" s="10"/>
      <c r="O8984" s="10"/>
    </row>
    <row r="8985" spans="1:17" x14ac:dyDescent="0.2">
      <c r="A8985" s="9">
        <v>45280</v>
      </c>
      <c r="B8985" s="7">
        <v>28724714</v>
      </c>
      <c r="C8985" s="8" t="s">
        <v>2573</v>
      </c>
      <c r="D8985" s="5">
        <v>30000</v>
      </c>
      <c r="E8985" s="5">
        <v>30000</v>
      </c>
      <c r="F8985" s="5">
        <f>E8985*0.05</f>
        <v>1500</v>
      </c>
      <c r="G8985" s="5"/>
      <c r="H8985" s="5">
        <f>D8985-F8985</f>
        <v>28500</v>
      </c>
      <c r="I8985" s="31">
        <f>+I8984+G8985-H8985</f>
        <v>9580224.0004999936</v>
      </c>
      <c r="J8985" s="8" t="s">
        <v>2143</v>
      </c>
      <c r="K8985" s="2"/>
      <c r="L8985" s="2"/>
      <c r="M8985" s="16" t="s">
        <v>2729</v>
      </c>
      <c r="N8985" s="10"/>
      <c r="O8985" s="10"/>
    </row>
    <row r="8986" spans="1:17" x14ac:dyDescent="0.2">
      <c r="A8986" s="9">
        <v>45280</v>
      </c>
      <c r="B8986" s="7">
        <v>28724799</v>
      </c>
      <c r="C8986" s="8" t="s">
        <v>43</v>
      </c>
      <c r="D8986" s="5">
        <v>263463</v>
      </c>
      <c r="E8986" s="5">
        <v>235645.57</v>
      </c>
      <c r="F8986" s="5">
        <f>E8986*0.05</f>
        <v>11782.2785</v>
      </c>
      <c r="G8986" s="5"/>
      <c r="H8986" s="5">
        <f>D8986-F8986</f>
        <v>251680.72149999999</v>
      </c>
      <c r="I8986" s="31">
        <f>+I8985+G8986-H8986</f>
        <v>9328543.2789999936</v>
      </c>
      <c r="J8986" s="8" t="s">
        <v>1580</v>
      </c>
      <c r="K8986" s="2"/>
      <c r="L8986" s="2"/>
      <c r="M8986" s="16" t="s">
        <v>2728</v>
      </c>
      <c r="N8986" s="10"/>
      <c r="O8986" s="10"/>
    </row>
    <row r="8987" spans="1:17" x14ac:dyDescent="0.2">
      <c r="A8987" s="9">
        <v>45280</v>
      </c>
      <c r="B8987" s="7">
        <v>28724927</v>
      </c>
      <c r="C8987" s="8" t="s">
        <v>216</v>
      </c>
      <c r="D8987" s="5">
        <v>90000</v>
      </c>
      <c r="E8987" s="5">
        <v>90000</v>
      </c>
      <c r="F8987" s="5">
        <f>E8987*0.05</f>
        <v>4500</v>
      </c>
      <c r="G8987" s="5"/>
      <c r="H8987" s="5">
        <f>D8987-F8987</f>
        <v>85500</v>
      </c>
      <c r="I8987" s="31">
        <f>+I8986+G8987-H8987</f>
        <v>9243043.2789999936</v>
      </c>
      <c r="J8987" s="8" t="s">
        <v>210</v>
      </c>
      <c r="K8987" s="2"/>
      <c r="L8987" s="2"/>
      <c r="M8987" s="16" t="s">
        <v>2727</v>
      </c>
      <c r="N8987" s="10"/>
      <c r="O8987" s="10"/>
    </row>
    <row r="8988" spans="1:17" x14ac:dyDescent="0.2">
      <c r="A8988" s="9">
        <v>45280</v>
      </c>
      <c r="B8988" s="7">
        <v>28725064</v>
      </c>
      <c r="C8988" s="8" t="s">
        <v>2043</v>
      </c>
      <c r="D8988" s="5">
        <v>179690.4</v>
      </c>
      <c r="E8988" s="5">
        <v>152280</v>
      </c>
      <c r="F8988" s="5">
        <f>E8988*0.05</f>
        <v>7614</v>
      </c>
      <c r="G8988" s="5"/>
      <c r="H8988" s="5">
        <f>D8988-F8988</f>
        <v>172076.4</v>
      </c>
      <c r="I8988" s="31">
        <f>+I8987+G8988-H8988</f>
        <v>9070966.8789999932</v>
      </c>
      <c r="J8988" s="8" t="s">
        <v>2726</v>
      </c>
      <c r="K8988" s="2"/>
      <c r="L8988" s="2"/>
      <c r="M8988" s="16" t="s">
        <v>2725</v>
      </c>
      <c r="N8988" s="10"/>
      <c r="O8988" s="10"/>
    </row>
    <row r="8989" spans="1:17" x14ac:dyDescent="0.2">
      <c r="A8989" s="9">
        <v>45280</v>
      </c>
      <c r="B8989" s="7">
        <v>28725443</v>
      </c>
      <c r="C8989" s="48" t="s">
        <v>1511</v>
      </c>
      <c r="D8989" s="5">
        <v>206431</v>
      </c>
      <c r="E8989" s="5">
        <v>200185</v>
      </c>
      <c r="F8989" s="5">
        <f>E8989*0.05</f>
        <v>10009.25</v>
      </c>
      <c r="G8989" s="5"/>
      <c r="H8989" s="5">
        <f>D8989-F8989</f>
        <v>196421.75</v>
      </c>
      <c r="I8989" s="31">
        <f>+I8988+G8989-H8989</f>
        <v>8874545.1289999932</v>
      </c>
      <c r="J8989" s="8" t="s">
        <v>2248</v>
      </c>
      <c r="K8989" s="2"/>
      <c r="L8989" s="2"/>
      <c r="M8989" s="16" t="s">
        <v>2724</v>
      </c>
      <c r="N8989" s="10"/>
      <c r="O8989" s="10"/>
    </row>
    <row r="8990" spans="1:17" x14ac:dyDescent="0.2">
      <c r="A8990" s="9">
        <v>45280</v>
      </c>
      <c r="B8990" s="7">
        <v>28725574</v>
      </c>
      <c r="C8990" s="8" t="s">
        <v>447</v>
      </c>
      <c r="D8990" s="5">
        <v>21836.49</v>
      </c>
      <c r="E8990" s="5">
        <v>20194.32</v>
      </c>
      <c r="F8990" s="5">
        <v>1009.72</v>
      </c>
      <c r="G8990" s="5"/>
      <c r="H8990" s="5">
        <f>D8990-F8990</f>
        <v>20826.77</v>
      </c>
      <c r="I8990" s="31">
        <f>+I8989+G8990-H8990</f>
        <v>8853718.3589999937</v>
      </c>
      <c r="J8990" s="8" t="s">
        <v>22</v>
      </c>
      <c r="K8990" s="2"/>
      <c r="L8990" s="2"/>
      <c r="M8990" s="16" t="s">
        <v>2723</v>
      </c>
      <c r="N8990" s="10"/>
      <c r="O8990" s="10"/>
    </row>
    <row r="8991" spans="1:17" x14ac:dyDescent="0.2">
      <c r="A8991" s="9">
        <v>45280</v>
      </c>
      <c r="B8991" s="7">
        <v>28725667</v>
      </c>
      <c r="C8991" s="8" t="s">
        <v>2259</v>
      </c>
      <c r="D8991" s="5">
        <v>52843</v>
      </c>
      <c r="E8991" s="5">
        <v>43850</v>
      </c>
      <c r="F8991" s="5">
        <f>E8991*0.05</f>
        <v>2192.5</v>
      </c>
      <c r="G8991" s="5"/>
      <c r="H8991" s="5">
        <f>D8991-F8991</f>
        <v>50650.5</v>
      </c>
      <c r="I8991" s="31">
        <f>+I8990+G8991-H8991</f>
        <v>8803067.8589999937</v>
      </c>
      <c r="J8991" s="8" t="s">
        <v>2722</v>
      </c>
      <c r="K8991" s="2"/>
      <c r="L8991" s="2"/>
      <c r="M8991" s="16" t="s">
        <v>2721</v>
      </c>
      <c r="N8991" s="10"/>
      <c r="O8991" s="10"/>
    </row>
    <row r="8992" spans="1:17" x14ac:dyDescent="0.2">
      <c r="A8992" s="9">
        <v>45280</v>
      </c>
      <c r="B8992" s="7">
        <v>28725770</v>
      </c>
      <c r="C8992" s="8" t="s">
        <v>26</v>
      </c>
      <c r="D8992" s="31">
        <v>263191.34999999998</v>
      </c>
      <c r="E8992" s="31">
        <v>236846.52</v>
      </c>
      <c r="F8992" s="31">
        <v>11842.33</v>
      </c>
      <c r="G8992" s="31"/>
      <c r="H8992" s="31">
        <f>D8992-F8992</f>
        <v>251349.02</v>
      </c>
      <c r="I8992" s="31">
        <f>+I8991+G8992-H8992</f>
        <v>8551718.8389999941</v>
      </c>
      <c r="J8992" s="8" t="s">
        <v>1860</v>
      </c>
      <c r="K8992" s="2"/>
      <c r="L8992" s="2"/>
      <c r="M8992" s="16" t="s">
        <v>2720</v>
      </c>
      <c r="N8992" s="10"/>
      <c r="O8992" s="10"/>
    </row>
    <row r="8993" spans="1:15" x14ac:dyDescent="0.2">
      <c r="A8993" s="9">
        <v>45280</v>
      </c>
      <c r="B8993" s="7">
        <v>28725895</v>
      </c>
      <c r="C8993" s="8" t="s">
        <v>418</v>
      </c>
      <c r="D8993" s="5">
        <v>21500</v>
      </c>
      <c r="E8993" s="5">
        <v>0</v>
      </c>
      <c r="F8993" s="5">
        <f>E8993*0.05</f>
        <v>0</v>
      </c>
      <c r="G8993" s="5"/>
      <c r="H8993" s="5">
        <f>D8993-F8993</f>
        <v>21500</v>
      </c>
      <c r="I8993" s="31">
        <f>+I8992+G8993-H8993</f>
        <v>8530218.8389999941</v>
      </c>
      <c r="J8993" s="8" t="s">
        <v>2719</v>
      </c>
      <c r="K8993" s="2"/>
      <c r="L8993" s="2"/>
      <c r="M8993" s="16" t="s">
        <v>2129</v>
      </c>
      <c r="N8993" s="10"/>
      <c r="O8993" s="10"/>
    </row>
    <row r="8994" spans="1:15" x14ac:dyDescent="0.2">
      <c r="A8994" s="9">
        <v>45280</v>
      </c>
      <c r="B8994" s="7">
        <v>28725975</v>
      </c>
      <c r="C8994" s="12" t="s">
        <v>2329</v>
      </c>
      <c r="D8994" s="6">
        <v>5000</v>
      </c>
      <c r="E8994" s="6">
        <v>5000</v>
      </c>
      <c r="F8994" s="6">
        <v>500</v>
      </c>
      <c r="G8994" s="6"/>
      <c r="H8994" s="5">
        <f>D8994-F8994</f>
        <v>4500</v>
      </c>
      <c r="I8994" s="4">
        <f>+I8993+G8994-H8994</f>
        <v>8525718.8389999941</v>
      </c>
      <c r="J8994" s="8" t="s">
        <v>2718</v>
      </c>
      <c r="K8994" s="2"/>
      <c r="L8994" s="2"/>
      <c r="M8994" s="16" t="s">
        <v>2129</v>
      </c>
      <c r="N8994" s="10"/>
      <c r="O8994" s="10"/>
    </row>
    <row r="8995" spans="1:15" x14ac:dyDescent="0.2">
      <c r="A8995" s="9">
        <v>45657</v>
      </c>
      <c r="B8995" s="7"/>
      <c r="C8995" s="8" t="s">
        <v>20</v>
      </c>
      <c r="D8995" s="6">
        <v>6718.67</v>
      </c>
      <c r="E8995" s="6"/>
      <c r="F8995" s="6">
        <f>E8995*0.05</f>
        <v>0</v>
      </c>
      <c r="G8995" s="6"/>
      <c r="H8995" s="5">
        <f>D8995-F8995</f>
        <v>6718.67</v>
      </c>
      <c r="I8995" s="4">
        <f>+I8994+G8995-H8995</f>
        <v>8519000.1689999942</v>
      </c>
      <c r="J8995" s="8" t="s">
        <v>19</v>
      </c>
      <c r="K8995" s="2"/>
      <c r="L8995" s="2"/>
      <c r="M8995" s="16" t="s">
        <v>2129</v>
      </c>
      <c r="N8995" s="10"/>
      <c r="O8995" s="10"/>
    </row>
    <row r="8996" spans="1:15" x14ac:dyDescent="0.2">
      <c r="A8996" s="9"/>
      <c r="B8996" s="7"/>
      <c r="C8996" s="38" t="s">
        <v>2717</v>
      </c>
      <c r="D8996" s="6"/>
      <c r="E8996" s="6"/>
      <c r="F8996" s="6">
        <f>E8996*0.05</f>
        <v>0</v>
      </c>
      <c r="G8996" s="6"/>
      <c r="H8996" s="5">
        <f>D8996-F8996</f>
        <v>0</v>
      </c>
      <c r="I8996" s="4">
        <f>+I8995+G8996-H8996</f>
        <v>8519000.1689999942</v>
      </c>
      <c r="J8996" s="8"/>
      <c r="K8996" s="2"/>
      <c r="L8996" s="2"/>
      <c r="M8996" s="16" t="s">
        <v>2129</v>
      </c>
      <c r="N8996" s="10"/>
      <c r="O8996" s="10"/>
    </row>
    <row r="8997" spans="1:15" x14ac:dyDescent="0.2">
      <c r="A8997" s="9">
        <v>45295</v>
      </c>
      <c r="B8997" s="7">
        <v>2000050217</v>
      </c>
      <c r="C8997" s="8" t="s">
        <v>2</v>
      </c>
      <c r="D8997" s="6"/>
      <c r="E8997" s="6"/>
      <c r="F8997" s="6">
        <f>E8997*0.05</f>
        <v>0</v>
      </c>
      <c r="G8997" s="6">
        <v>1800</v>
      </c>
      <c r="H8997" s="5">
        <f>D8997-F8997</f>
        <v>0</v>
      </c>
      <c r="I8997" s="4">
        <f>+I8996+G8997-H8997</f>
        <v>8520800.1689999942</v>
      </c>
      <c r="J8997" s="8" t="s">
        <v>2716</v>
      </c>
      <c r="K8997" s="2"/>
      <c r="L8997" s="2"/>
      <c r="M8997" s="16" t="s">
        <v>2129</v>
      </c>
      <c r="N8997" s="10"/>
      <c r="O8997" s="10"/>
    </row>
    <row r="8998" spans="1:15" x14ac:dyDescent="0.2">
      <c r="A8998" s="9">
        <v>45295</v>
      </c>
      <c r="B8998" s="7">
        <v>2000050220</v>
      </c>
      <c r="C8998" s="8" t="s">
        <v>2</v>
      </c>
      <c r="D8998" s="6"/>
      <c r="E8998" s="6"/>
      <c r="F8998" s="6">
        <f>E8998*0.05</f>
        <v>0</v>
      </c>
      <c r="G8998" s="6">
        <v>650</v>
      </c>
      <c r="H8998" s="5">
        <f>D8998-F8998</f>
        <v>0</v>
      </c>
      <c r="I8998" s="4">
        <f>+I8997+G8998-H8998</f>
        <v>8521450.1689999942</v>
      </c>
      <c r="J8998" s="8" t="s">
        <v>2715</v>
      </c>
      <c r="K8998" s="2"/>
      <c r="L8998" s="2"/>
      <c r="M8998" s="16" t="s">
        <v>2129</v>
      </c>
      <c r="N8998" s="10"/>
      <c r="O8998" s="10"/>
    </row>
    <row r="8999" spans="1:15" x14ac:dyDescent="0.2">
      <c r="A8999" s="9">
        <v>45299</v>
      </c>
      <c r="B8999" s="7">
        <v>4524000133</v>
      </c>
      <c r="C8999" s="8" t="s">
        <v>2118</v>
      </c>
      <c r="D8999" s="6"/>
      <c r="E8999" s="6"/>
      <c r="F8999" s="6">
        <f>E8999*0.05</f>
        <v>0</v>
      </c>
      <c r="G8999" s="6">
        <v>20000</v>
      </c>
      <c r="H8999" s="5">
        <f>D8999-F8999</f>
        <v>0</v>
      </c>
      <c r="I8999" s="4">
        <f>+I8998+G8999-H8999</f>
        <v>8541450.1689999942</v>
      </c>
      <c r="J8999" s="8" t="s">
        <v>2009</v>
      </c>
      <c r="K8999" s="2"/>
      <c r="L8999" s="2"/>
      <c r="M8999" s="16" t="s">
        <v>2129</v>
      </c>
      <c r="N8999" s="10"/>
      <c r="O8999" s="10"/>
    </row>
    <row r="9000" spans="1:15" x14ac:dyDescent="0.2">
      <c r="A9000" s="9">
        <v>45300</v>
      </c>
      <c r="B9000" s="7">
        <v>2000030117</v>
      </c>
      <c r="C9000" s="8" t="s">
        <v>2</v>
      </c>
      <c r="D9000" s="6"/>
      <c r="E9000" s="6"/>
      <c r="F9000" s="6">
        <f>E9000*0.05</f>
        <v>0</v>
      </c>
      <c r="G9000" s="6">
        <v>2600</v>
      </c>
      <c r="H9000" s="5">
        <f>D9000-F9000</f>
        <v>0</v>
      </c>
      <c r="I9000" s="4">
        <f>+I8999+G9000-H9000</f>
        <v>8544050.1689999942</v>
      </c>
      <c r="J9000" s="8" t="s">
        <v>2714</v>
      </c>
      <c r="K9000" s="2"/>
      <c r="L9000" s="2"/>
      <c r="M9000" s="16" t="s">
        <v>2129</v>
      </c>
      <c r="N9000" s="10"/>
      <c r="O9000" s="10"/>
    </row>
    <row r="9001" spans="1:15" x14ac:dyDescent="0.2">
      <c r="A9001" s="9">
        <v>45300</v>
      </c>
      <c r="B9001" s="7">
        <v>2000030121</v>
      </c>
      <c r="C9001" s="8" t="s">
        <v>2</v>
      </c>
      <c r="D9001" s="6"/>
      <c r="E9001" s="6"/>
      <c r="F9001" s="6">
        <f>E9001*0.05</f>
        <v>0</v>
      </c>
      <c r="G9001" s="6">
        <v>21100</v>
      </c>
      <c r="H9001" s="5">
        <f>D9001-F9001</f>
        <v>0</v>
      </c>
      <c r="I9001" s="4">
        <f>+I9000+G9001-H9001</f>
        <v>8565150.1689999942</v>
      </c>
      <c r="J9001" s="8" t="s">
        <v>2713</v>
      </c>
      <c r="K9001" s="2"/>
      <c r="L9001" s="2"/>
      <c r="M9001" s="16" t="s">
        <v>2129</v>
      </c>
      <c r="N9001" s="10"/>
      <c r="O9001" s="10"/>
    </row>
    <row r="9002" spans="1:15" x14ac:dyDescent="0.2">
      <c r="A9002" s="9">
        <v>45301</v>
      </c>
      <c r="B9002" s="7">
        <v>3580050072</v>
      </c>
      <c r="C9002" s="8" t="s">
        <v>2</v>
      </c>
      <c r="D9002" s="6"/>
      <c r="E9002" s="6"/>
      <c r="F9002" s="6">
        <f>E9002*0.05</f>
        <v>0</v>
      </c>
      <c r="G9002" s="6">
        <v>2000</v>
      </c>
      <c r="H9002" s="5">
        <f>D9002-F9002</f>
        <v>0</v>
      </c>
      <c r="I9002" s="4">
        <f>+I9001+G9002-H9002</f>
        <v>8567150.1689999942</v>
      </c>
      <c r="J9002" s="8" t="s">
        <v>2712</v>
      </c>
      <c r="K9002" s="2"/>
      <c r="L9002" s="2"/>
      <c r="M9002" s="16" t="s">
        <v>2129</v>
      </c>
      <c r="N9002" s="10"/>
      <c r="O9002" s="10"/>
    </row>
    <row r="9003" spans="1:15" x14ac:dyDescent="0.2">
      <c r="A9003" s="9">
        <v>45301</v>
      </c>
      <c r="B9003" s="7">
        <v>3580050075</v>
      </c>
      <c r="C9003" s="8" t="s">
        <v>2</v>
      </c>
      <c r="D9003" s="6"/>
      <c r="E9003" s="6"/>
      <c r="F9003" s="6">
        <f>E9003*0.05</f>
        <v>0</v>
      </c>
      <c r="G9003" s="6">
        <v>7800</v>
      </c>
      <c r="H9003" s="5">
        <f>D9003-F9003</f>
        <v>0</v>
      </c>
      <c r="I9003" s="4">
        <f>+I9002+G9003-H9003</f>
        <v>8574950.1689999942</v>
      </c>
      <c r="J9003" s="8" t="s">
        <v>2711</v>
      </c>
      <c r="K9003" s="2"/>
      <c r="L9003" s="2"/>
      <c r="M9003" s="16" t="s">
        <v>2129</v>
      </c>
      <c r="N9003" s="10"/>
      <c r="O9003" s="10"/>
    </row>
    <row r="9004" spans="1:15" x14ac:dyDescent="0.2">
      <c r="A9004" s="9">
        <v>45301</v>
      </c>
      <c r="B9004" s="7">
        <v>4524000008</v>
      </c>
      <c r="C9004" s="12" t="s">
        <v>145</v>
      </c>
      <c r="D9004" s="6"/>
      <c r="E9004" s="6"/>
      <c r="F9004" s="6">
        <f>E9004*0.05</f>
        <v>0</v>
      </c>
      <c r="G9004" s="6">
        <v>793150.8</v>
      </c>
      <c r="H9004" s="5">
        <f>D9004-F9004</f>
        <v>0</v>
      </c>
      <c r="I9004" s="4">
        <f>+I9003+G9004-H9004</f>
        <v>9368100.9689999949</v>
      </c>
      <c r="J9004" s="8" t="s">
        <v>2710</v>
      </c>
      <c r="K9004" s="2"/>
      <c r="L9004" s="2"/>
      <c r="M9004" s="16" t="s">
        <v>2129</v>
      </c>
      <c r="N9004" s="10"/>
      <c r="O9004" s="10"/>
    </row>
    <row r="9005" spans="1:15" x14ac:dyDescent="0.2">
      <c r="A9005" s="9">
        <v>45301</v>
      </c>
      <c r="B9005" s="7">
        <v>29163776</v>
      </c>
      <c r="C9005" s="8" t="s">
        <v>518</v>
      </c>
      <c r="D9005" s="6">
        <v>197199.55</v>
      </c>
      <c r="E9005" s="6"/>
      <c r="F9005" s="6">
        <f>E9005*0.05</f>
        <v>0</v>
      </c>
      <c r="G9005" s="6"/>
      <c r="H9005" s="5">
        <f>D9005-F9005</f>
        <v>197199.55</v>
      </c>
      <c r="I9005" s="4">
        <f>+I9004+G9005-H9005</f>
        <v>9170901.4189999942</v>
      </c>
      <c r="J9005" s="8" t="s">
        <v>2709</v>
      </c>
      <c r="K9005" s="2"/>
      <c r="L9005" s="2"/>
      <c r="M9005" s="16" t="s">
        <v>2129</v>
      </c>
      <c r="N9005" s="10"/>
      <c r="O9005" s="10"/>
    </row>
    <row r="9006" spans="1:15" x14ac:dyDescent="0.2">
      <c r="A9006" s="9">
        <v>45302</v>
      </c>
      <c r="B9006" s="7">
        <v>2000070227</v>
      </c>
      <c r="C9006" s="8" t="s">
        <v>2</v>
      </c>
      <c r="D9006" s="6"/>
      <c r="E9006" s="6"/>
      <c r="F9006" s="6">
        <f>E9006*0.05</f>
        <v>0</v>
      </c>
      <c r="G9006" s="6">
        <v>13500</v>
      </c>
      <c r="H9006" s="5">
        <f>D9006-F9006</f>
        <v>0</v>
      </c>
      <c r="I9006" s="4">
        <f>+I9005+G9006-H9006</f>
        <v>9184401.4189999942</v>
      </c>
      <c r="J9006" s="8" t="s">
        <v>2708</v>
      </c>
      <c r="K9006" s="2"/>
      <c r="L9006" s="2"/>
      <c r="M9006" s="16" t="s">
        <v>2129</v>
      </c>
      <c r="N9006" s="10"/>
      <c r="O9006" s="10"/>
    </row>
    <row r="9007" spans="1:15" x14ac:dyDescent="0.2">
      <c r="A9007" s="9">
        <v>45303</v>
      </c>
      <c r="B9007" s="7">
        <v>2000010130</v>
      </c>
      <c r="C9007" s="8" t="s">
        <v>2</v>
      </c>
      <c r="D9007" s="6"/>
      <c r="E9007" s="6"/>
      <c r="F9007" s="6">
        <f>E9007*0.05</f>
        <v>0</v>
      </c>
      <c r="G9007" s="6">
        <v>10800</v>
      </c>
      <c r="H9007" s="5">
        <f>D9007-F9007</f>
        <v>0</v>
      </c>
      <c r="I9007" s="4">
        <f>+I9006+G9007-H9007</f>
        <v>9195201.4189999942</v>
      </c>
      <c r="J9007" s="8" t="s">
        <v>2707</v>
      </c>
      <c r="K9007" s="2"/>
      <c r="L9007" s="2"/>
      <c r="M9007" s="10"/>
      <c r="N9007" s="10"/>
      <c r="O9007" s="10"/>
    </row>
    <row r="9008" spans="1:15" x14ac:dyDescent="0.2">
      <c r="A9008" s="9">
        <v>45303</v>
      </c>
      <c r="B9008" s="7">
        <v>29232563</v>
      </c>
      <c r="C9008" s="8" t="s">
        <v>2629</v>
      </c>
      <c r="D9008" s="6">
        <v>12650</v>
      </c>
      <c r="E9008" s="6"/>
      <c r="F9008" s="6">
        <f>E9008*0.05</f>
        <v>0</v>
      </c>
      <c r="G9008" s="6"/>
      <c r="H9008" s="5">
        <f>D9008-F9008</f>
        <v>12650</v>
      </c>
      <c r="I9008" s="4">
        <f>+I9007+G9008-H9008</f>
        <v>9182551.4189999942</v>
      </c>
      <c r="J9008" s="8" t="s">
        <v>2461</v>
      </c>
      <c r="K9008" s="2"/>
      <c r="L9008" s="2"/>
      <c r="M9008" s="10"/>
      <c r="N9008" s="10"/>
      <c r="O9008" s="10"/>
    </row>
    <row r="9009" spans="1:15" x14ac:dyDescent="0.2">
      <c r="A9009" s="9">
        <v>45303</v>
      </c>
      <c r="B9009" s="7">
        <v>29232595</v>
      </c>
      <c r="C9009" s="8" t="s">
        <v>2545</v>
      </c>
      <c r="D9009" s="6">
        <v>18400</v>
      </c>
      <c r="E9009" s="6"/>
      <c r="F9009" s="6">
        <f>E9009*0.05</f>
        <v>0</v>
      </c>
      <c r="G9009" s="6"/>
      <c r="H9009" s="5">
        <f>D9009-F9009</f>
        <v>18400</v>
      </c>
      <c r="I9009" s="4">
        <f>+I9008+G9009-H9009</f>
        <v>9164151.4189999942</v>
      </c>
      <c r="J9009" s="8" t="s">
        <v>2706</v>
      </c>
      <c r="K9009" s="2"/>
      <c r="L9009" s="2"/>
      <c r="M9009" s="10"/>
      <c r="N9009" s="10"/>
      <c r="O9009" s="10"/>
    </row>
    <row r="9010" spans="1:15" x14ac:dyDescent="0.2">
      <c r="A9010" s="9">
        <v>45307</v>
      </c>
      <c r="B9010" s="7">
        <v>3580050204</v>
      </c>
      <c r="C9010" s="8" t="s">
        <v>2</v>
      </c>
      <c r="D9010" s="6"/>
      <c r="E9010" s="6"/>
      <c r="F9010" s="6">
        <f>E9010*0.05</f>
        <v>0</v>
      </c>
      <c r="G9010" s="6">
        <v>5000</v>
      </c>
      <c r="H9010" s="5">
        <f>D9010-F9010</f>
        <v>0</v>
      </c>
      <c r="I9010" s="4">
        <f>+I9009+G9010-H9010</f>
        <v>9169151.4189999942</v>
      </c>
      <c r="J9010" s="8" t="s">
        <v>2705</v>
      </c>
      <c r="K9010" s="2"/>
      <c r="L9010" s="2"/>
      <c r="M9010" s="10"/>
      <c r="N9010" s="10"/>
      <c r="O9010" s="10"/>
    </row>
    <row r="9011" spans="1:15" x14ac:dyDescent="0.2">
      <c r="A9011" s="9">
        <v>45307</v>
      </c>
      <c r="B9011" s="7">
        <v>3580050207</v>
      </c>
      <c r="C9011" s="8" t="s">
        <v>2</v>
      </c>
      <c r="D9011" s="6"/>
      <c r="E9011" s="6"/>
      <c r="F9011" s="6">
        <f>E9011*0.05</f>
        <v>0</v>
      </c>
      <c r="G9011" s="6">
        <v>5000</v>
      </c>
      <c r="H9011" s="5">
        <f>D9011-F9011</f>
        <v>0</v>
      </c>
      <c r="I9011" s="4">
        <f>+I9010+G9011-H9011</f>
        <v>9174151.4189999942</v>
      </c>
      <c r="J9011" s="8" t="s">
        <v>2704</v>
      </c>
      <c r="K9011" s="2"/>
      <c r="L9011" s="2"/>
      <c r="M9011" s="10" t="s">
        <v>2703</v>
      </c>
      <c r="N9011" s="10"/>
      <c r="O9011" s="10"/>
    </row>
    <row r="9012" spans="1:15" x14ac:dyDescent="0.2">
      <c r="A9012" s="9">
        <v>45308</v>
      </c>
      <c r="B9012" s="7">
        <v>3580050232</v>
      </c>
      <c r="C9012" s="8" t="s">
        <v>2</v>
      </c>
      <c r="D9012" s="6"/>
      <c r="E9012" s="6"/>
      <c r="F9012" s="6">
        <f>E9012*0.05</f>
        <v>0</v>
      </c>
      <c r="G9012" s="6">
        <v>8200</v>
      </c>
      <c r="H9012" s="5">
        <f>D9012-F9012</f>
        <v>0</v>
      </c>
      <c r="I9012" s="4">
        <f>+I9011+G9012-H9012</f>
        <v>9182351.4189999942</v>
      </c>
      <c r="J9012" s="8" t="s">
        <v>2702</v>
      </c>
      <c r="K9012" s="2"/>
      <c r="L9012" s="2"/>
      <c r="M9012" s="10"/>
      <c r="N9012" s="10"/>
      <c r="O9012" s="10"/>
    </row>
    <row r="9013" spans="1:15" x14ac:dyDescent="0.2">
      <c r="A9013" s="9">
        <v>45309</v>
      </c>
      <c r="B9013" s="7">
        <v>3580050232</v>
      </c>
      <c r="C9013" s="8" t="s">
        <v>2</v>
      </c>
      <c r="D9013" s="6"/>
      <c r="E9013" s="6"/>
      <c r="F9013" s="6">
        <f>E9013*0.05</f>
        <v>0</v>
      </c>
      <c r="G9013" s="6">
        <v>7800</v>
      </c>
      <c r="H9013" s="5">
        <f>D9013-F9013</f>
        <v>0</v>
      </c>
      <c r="I9013" s="4">
        <f>+I9012+G9013-H9013</f>
        <v>9190151.4189999942</v>
      </c>
      <c r="J9013" s="8" t="s">
        <v>2701</v>
      </c>
      <c r="K9013" s="2"/>
      <c r="L9013" s="2"/>
      <c r="M9013" s="10"/>
      <c r="N9013" s="10"/>
      <c r="O9013" s="10"/>
    </row>
    <row r="9014" spans="1:15" x14ac:dyDescent="0.2">
      <c r="A9014" s="9">
        <v>45309</v>
      </c>
      <c r="B9014" s="7">
        <v>4524000004</v>
      </c>
      <c r="C9014" s="8" t="s">
        <v>977</v>
      </c>
      <c r="D9014" s="6"/>
      <c r="E9014" s="6"/>
      <c r="F9014" s="6">
        <f>E9014*0.05</f>
        <v>0</v>
      </c>
      <c r="G9014" s="6">
        <v>3709.1</v>
      </c>
      <c r="H9014" s="5">
        <f>D9014-F9014</f>
        <v>0</v>
      </c>
      <c r="I9014" s="4">
        <f>+I9013+G9014-H9014</f>
        <v>9193860.5189999938</v>
      </c>
      <c r="J9014" s="8" t="s">
        <v>2700</v>
      </c>
      <c r="K9014" s="2"/>
      <c r="L9014" s="2"/>
      <c r="M9014" s="10"/>
      <c r="N9014" s="10"/>
      <c r="O9014" s="10"/>
    </row>
    <row r="9015" spans="1:15" x14ac:dyDescent="0.2">
      <c r="A9015" s="9">
        <v>45310</v>
      </c>
      <c r="B9015" s="7">
        <v>3580050092</v>
      </c>
      <c r="C9015" s="8" t="s">
        <v>2</v>
      </c>
      <c r="D9015" s="6"/>
      <c r="E9015" s="6"/>
      <c r="F9015" s="6">
        <f>E9015*0.05</f>
        <v>0</v>
      </c>
      <c r="G9015" s="6">
        <v>4250</v>
      </c>
      <c r="H9015" s="5">
        <f>D9015-F9015</f>
        <v>0</v>
      </c>
      <c r="I9015" s="4">
        <f>+I9014+G9015-H9015</f>
        <v>9198110.5189999938</v>
      </c>
      <c r="J9015" s="8" t="s">
        <v>2699</v>
      </c>
      <c r="K9015" s="2"/>
      <c r="L9015" s="2"/>
      <c r="M9015" s="10"/>
      <c r="N9015" s="10"/>
      <c r="O9015" s="10"/>
    </row>
    <row r="9016" spans="1:15" x14ac:dyDescent="0.2">
      <c r="A9016" s="9">
        <v>45310</v>
      </c>
      <c r="B9016" s="7">
        <v>29390709</v>
      </c>
      <c r="C9016" s="8" t="s">
        <v>2335</v>
      </c>
      <c r="D9016" s="6">
        <v>15930</v>
      </c>
      <c r="E9016" s="6">
        <v>13500</v>
      </c>
      <c r="F9016" s="6">
        <f>E9016*0.05</f>
        <v>675</v>
      </c>
      <c r="G9016" s="6"/>
      <c r="H9016" s="5">
        <f>D9016-F9016</f>
        <v>15255</v>
      </c>
      <c r="I9016" s="4">
        <f>+I9015+G9016-H9016</f>
        <v>9182855.5189999938</v>
      </c>
      <c r="J9016" s="8" t="s">
        <v>2698</v>
      </c>
      <c r="K9016" s="2"/>
      <c r="L9016" s="2"/>
      <c r="M9016" s="47" t="s">
        <v>2697</v>
      </c>
      <c r="N9016" s="22"/>
      <c r="O9016" s="21"/>
    </row>
    <row r="9017" spans="1:15" x14ac:dyDescent="0.2">
      <c r="A9017" s="9">
        <v>45315</v>
      </c>
      <c r="B9017" s="7">
        <v>2000090347</v>
      </c>
      <c r="C9017" s="8" t="s">
        <v>2</v>
      </c>
      <c r="D9017" s="6"/>
      <c r="E9017" s="6"/>
      <c r="F9017" s="6">
        <f>E9017*0.05</f>
        <v>0</v>
      </c>
      <c r="G9017" s="6">
        <v>6700</v>
      </c>
      <c r="H9017" s="5">
        <f>D9017-F9017</f>
        <v>0</v>
      </c>
      <c r="I9017" s="4">
        <f>+I9016+G9017-H9017</f>
        <v>9189555.5189999938</v>
      </c>
      <c r="J9017" s="8" t="s">
        <v>2696</v>
      </c>
      <c r="K9017" s="2"/>
      <c r="L9017" s="2"/>
      <c r="M9017" s="10"/>
      <c r="N9017" s="10"/>
      <c r="O9017" s="10"/>
    </row>
    <row r="9018" spans="1:15" x14ac:dyDescent="0.2">
      <c r="A9018" s="9">
        <v>45315</v>
      </c>
      <c r="B9018" s="7">
        <v>2000090351</v>
      </c>
      <c r="C9018" s="8" t="s">
        <v>2</v>
      </c>
      <c r="D9018" s="6"/>
      <c r="E9018" s="6"/>
      <c r="F9018" s="6">
        <f>E9018*0.05</f>
        <v>0</v>
      </c>
      <c r="G9018" s="6">
        <v>9000</v>
      </c>
      <c r="H9018" s="5">
        <f>D9018-F9018</f>
        <v>0</v>
      </c>
      <c r="I9018" s="4">
        <f>+I9017+G9018-H9018</f>
        <v>9198555.5189999938</v>
      </c>
      <c r="J9018" s="8" t="s">
        <v>2695</v>
      </c>
      <c r="K9018" s="2"/>
      <c r="L9018" s="2"/>
      <c r="M9018" s="10"/>
      <c r="N9018" s="10"/>
      <c r="O9018" s="10"/>
    </row>
    <row r="9019" spans="1:15" x14ac:dyDescent="0.2">
      <c r="A9019" s="9">
        <v>45315</v>
      </c>
      <c r="B9019" s="7">
        <v>2000090354</v>
      </c>
      <c r="C9019" s="8" t="s">
        <v>2</v>
      </c>
      <c r="D9019" s="6"/>
      <c r="E9019" s="6"/>
      <c r="F9019" s="6">
        <f>E9019*0.05</f>
        <v>0</v>
      </c>
      <c r="G9019" s="6">
        <v>17000</v>
      </c>
      <c r="H9019" s="5">
        <f>D9019-F9019</f>
        <v>0</v>
      </c>
      <c r="I9019" s="4">
        <f>+I9018+G9019-H9019</f>
        <v>9215555.5189999938</v>
      </c>
      <c r="J9019" s="8" t="s">
        <v>2694</v>
      </c>
      <c r="K9019" s="2"/>
      <c r="L9019" s="2"/>
      <c r="M9019" s="10"/>
      <c r="N9019" s="10"/>
      <c r="O9019" s="10"/>
    </row>
    <row r="9020" spans="1:15" x14ac:dyDescent="0.2">
      <c r="A9020" s="9">
        <v>45316</v>
      </c>
      <c r="B9020" s="7">
        <v>2000050280</v>
      </c>
      <c r="C9020" s="8" t="s">
        <v>2</v>
      </c>
      <c r="D9020" s="6"/>
      <c r="E9020" s="6"/>
      <c r="F9020" s="6">
        <f>E9020*0.05</f>
        <v>0</v>
      </c>
      <c r="G9020" s="6">
        <v>10600</v>
      </c>
      <c r="H9020" s="5">
        <f>D9020-F9020</f>
        <v>0</v>
      </c>
      <c r="I9020" s="4">
        <f>+I9019+G9020-H9020</f>
        <v>9226155.5189999938</v>
      </c>
      <c r="J9020" s="8" t="s">
        <v>2693</v>
      </c>
      <c r="K9020" s="2"/>
      <c r="L9020" s="2"/>
      <c r="M9020" s="10"/>
      <c r="N9020" s="10"/>
      <c r="O9020" s="10"/>
    </row>
    <row r="9021" spans="1:15" x14ac:dyDescent="0.2">
      <c r="A9021" s="9">
        <v>45316</v>
      </c>
      <c r="B9021" s="7">
        <v>4524000131</v>
      </c>
      <c r="C9021" s="8" t="s">
        <v>2118</v>
      </c>
      <c r="D9021" s="6"/>
      <c r="E9021" s="6"/>
      <c r="F9021" s="6">
        <f>E9021*0.05</f>
        <v>0</v>
      </c>
      <c r="G9021" s="6">
        <v>20000</v>
      </c>
      <c r="H9021" s="5">
        <f>D9021-F9021</f>
        <v>0</v>
      </c>
      <c r="I9021" s="4">
        <f>+I9020+G9021-H9021</f>
        <v>9246155.5189999938</v>
      </c>
      <c r="J9021" s="8" t="s">
        <v>2009</v>
      </c>
      <c r="K9021" s="2"/>
      <c r="L9021" s="2"/>
      <c r="M9021" s="10"/>
      <c r="N9021" s="10"/>
      <c r="O9021" s="10"/>
    </row>
    <row r="9022" spans="1:15" x14ac:dyDescent="0.2">
      <c r="A9022" s="9">
        <v>45316</v>
      </c>
      <c r="B9022" s="7">
        <v>4524000181</v>
      </c>
      <c r="C9022" s="8" t="s">
        <v>170</v>
      </c>
      <c r="D9022" s="6"/>
      <c r="E9022" s="6"/>
      <c r="F9022" s="6">
        <f>E9022*0.05</f>
        <v>0</v>
      </c>
      <c r="G9022" s="6">
        <v>3659206.65</v>
      </c>
      <c r="H9022" s="5">
        <f>D9022-F9022</f>
        <v>0</v>
      </c>
      <c r="I9022" s="4">
        <f>+I9021+G9022-H9022</f>
        <v>12905362.168999994</v>
      </c>
      <c r="J9022" s="8" t="s">
        <v>1588</v>
      </c>
      <c r="K9022" s="2"/>
      <c r="L9022" s="2"/>
      <c r="M9022" s="10"/>
      <c r="N9022" s="10"/>
      <c r="O9022" s="10"/>
    </row>
    <row r="9023" spans="1:15" x14ac:dyDescent="0.2">
      <c r="A9023" s="46">
        <v>45317</v>
      </c>
      <c r="B9023" s="45">
        <v>2000020064</v>
      </c>
      <c r="C9023" s="42" t="s">
        <v>611</v>
      </c>
      <c r="D9023" s="43"/>
      <c r="E9023" s="43"/>
      <c r="F9023" s="43">
        <f>E9023*0.05</f>
        <v>0</v>
      </c>
      <c r="G9023" s="43">
        <v>25927.599999999999</v>
      </c>
      <c r="H9023" s="44">
        <f>D9023-F9023</f>
        <v>0</v>
      </c>
      <c r="I9023" s="43">
        <f>+I9022+G9023-H9023</f>
        <v>12931289.768999994</v>
      </c>
      <c r="J9023" s="42" t="s">
        <v>2692</v>
      </c>
      <c r="K9023" s="2"/>
      <c r="L9023" s="2"/>
      <c r="M9023" s="10"/>
      <c r="N9023" s="10"/>
      <c r="O9023" s="10"/>
    </row>
    <row r="9024" spans="1:15" x14ac:dyDescent="0.2">
      <c r="A9024" s="46">
        <v>45321</v>
      </c>
      <c r="B9024" s="45">
        <v>45240020011</v>
      </c>
      <c r="C9024" s="42" t="s">
        <v>2691</v>
      </c>
      <c r="D9024" s="43">
        <v>14624.42</v>
      </c>
      <c r="E9024" s="43"/>
      <c r="F9024" s="43"/>
      <c r="G9024" s="43"/>
      <c r="H9024" s="44">
        <f>D9024-F9024</f>
        <v>14624.42</v>
      </c>
      <c r="I9024" s="43">
        <f>+I9023+G9024-H9024</f>
        <v>12916665.348999994</v>
      </c>
      <c r="J9024" s="42" t="s">
        <v>2690</v>
      </c>
      <c r="K9024" s="2"/>
      <c r="L9024" s="2"/>
      <c r="M9024" s="19"/>
      <c r="N9024" s="19"/>
      <c r="O9024" s="19"/>
    </row>
    <row r="9025" spans="1:15" x14ac:dyDescent="0.2">
      <c r="A9025" s="46">
        <v>45321</v>
      </c>
      <c r="B9025" s="45">
        <v>45240020012</v>
      </c>
      <c r="C9025" s="42" t="s">
        <v>2691</v>
      </c>
      <c r="D9025" s="43">
        <v>11303.18</v>
      </c>
      <c r="E9025" s="43"/>
      <c r="F9025" s="43"/>
      <c r="G9025" s="43"/>
      <c r="H9025" s="44">
        <f>D9025-F9025</f>
        <v>11303.18</v>
      </c>
      <c r="I9025" s="43">
        <f>+I9024+G9025-H9025</f>
        <v>12905362.168999994</v>
      </c>
      <c r="J9025" s="42" t="s">
        <v>2690</v>
      </c>
      <c r="K9025" s="2"/>
      <c r="L9025" s="2"/>
      <c r="M9025" s="19"/>
      <c r="N9025" s="19"/>
      <c r="O9025" s="19"/>
    </row>
    <row r="9026" spans="1:15" x14ac:dyDescent="0.2">
      <c r="A9026" s="9">
        <v>45322</v>
      </c>
      <c r="B9026" s="7">
        <v>29641531</v>
      </c>
      <c r="C9026" s="8" t="s">
        <v>821</v>
      </c>
      <c r="D9026" s="6">
        <v>5664</v>
      </c>
      <c r="E9026" s="6">
        <v>4800</v>
      </c>
      <c r="F9026" s="6">
        <f>E9026*0.05</f>
        <v>240</v>
      </c>
      <c r="G9026" s="6"/>
      <c r="H9026" s="5">
        <f>D9026-F9026</f>
        <v>5424</v>
      </c>
      <c r="I9026" s="4">
        <f>+I9025+G9026-H9026</f>
        <v>12899938.168999994</v>
      </c>
      <c r="J9026" s="8" t="s">
        <v>2689</v>
      </c>
      <c r="K9026" s="2"/>
      <c r="L9026" s="2"/>
      <c r="M9026" s="10" t="s">
        <v>2688</v>
      </c>
      <c r="N9026" s="10"/>
      <c r="O9026" s="10"/>
    </row>
    <row r="9027" spans="1:15" x14ac:dyDescent="0.2">
      <c r="A9027" s="9">
        <v>45322</v>
      </c>
      <c r="B9027" s="7">
        <v>29641748</v>
      </c>
      <c r="C9027" s="8" t="s">
        <v>1450</v>
      </c>
      <c r="D9027" s="6">
        <v>84371.68</v>
      </c>
      <c r="E9027" s="6">
        <v>64915.58</v>
      </c>
      <c r="F9027" s="6">
        <f>E9027*0.05</f>
        <v>3245.7790000000005</v>
      </c>
      <c r="G9027" s="6"/>
      <c r="H9027" s="5">
        <f>D9027-F9027</f>
        <v>81125.900999999998</v>
      </c>
      <c r="I9027" s="4">
        <f>+I9026+G9027-H9027</f>
        <v>12818812.267999994</v>
      </c>
      <c r="J9027" s="8" t="s">
        <v>2512</v>
      </c>
      <c r="K9027" s="2"/>
      <c r="L9027" s="2"/>
      <c r="M9027" s="10"/>
      <c r="N9027" s="10"/>
      <c r="O9027" s="10"/>
    </row>
    <row r="9028" spans="1:15" x14ac:dyDescent="0.2">
      <c r="A9028" s="9">
        <v>45322</v>
      </c>
      <c r="B9028" s="7">
        <v>29641955</v>
      </c>
      <c r="C9028" s="8" t="s">
        <v>267</v>
      </c>
      <c r="D9028" s="6">
        <v>60050</v>
      </c>
      <c r="E9028" s="6">
        <v>50889.83</v>
      </c>
      <c r="F9028" s="6">
        <f>E9028*0.05</f>
        <v>2544.4915000000001</v>
      </c>
      <c r="G9028" s="6"/>
      <c r="H9028" s="5">
        <f>D9028-F9028</f>
        <v>57505.508499999996</v>
      </c>
      <c r="I9028" s="4">
        <f>+I9027+G9028-H9028</f>
        <v>12761306.759499993</v>
      </c>
      <c r="J9028" s="8" t="s">
        <v>2687</v>
      </c>
      <c r="K9028" s="2"/>
      <c r="L9028" s="2"/>
      <c r="M9028" s="10" t="s">
        <v>2686</v>
      </c>
      <c r="N9028" s="10"/>
      <c r="O9028" s="10"/>
    </row>
    <row r="9029" spans="1:15" x14ac:dyDescent="0.2">
      <c r="A9029" s="9">
        <v>45322</v>
      </c>
      <c r="B9029" s="7">
        <v>29642088</v>
      </c>
      <c r="C9029" s="8" t="s">
        <v>129</v>
      </c>
      <c r="D9029" s="6">
        <v>63159.6</v>
      </c>
      <c r="E9029" s="6">
        <v>63159.6</v>
      </c>
      <c r="F9029" s="6">
        <f>E9029*0.05</f>
        <v>3157.98</v>
      </c>
      <c r="G9029" s="6"/>
      <c r="H9029" s="5">
        <f>D9029-F9029</f>
        <v>60001.619999999995</v>
      </c>
      <c r="I9029" s="4">
        <f>+I9028+G9029-H9029</f>
        <v>12701305.139499994</v>
      </c>
      <c r="J9029" s="8" t="s">
        <v>1555</v>
      </c>
      <c r="K9029" s="2"/>
      <c r="L9029" s="2"/>
      <c r="M9029" s="10" t="s">
        <v>2685</v>
      </c>
      <c r="N9029" s="10"/>
      <c r="O9029" s="10"/>
    </row>
    <row r="9030" spans="1:15" x14ac:dyDescent="0.2">
      <c r="A9030" s="9">
        <v>45322</v>
      </c>
      <c r="B9030" s="7">
        <v>29642267</v>
      </c>
      <c r="C9030" s="8" t="s">
        <v>2594</v>
      </c>
      <c r="D9030" s="6">
        <v>104553</v>
      </c>
      <c r="E9030" s="6">
        <v>104553</v>
      </c>
      <c r="F9030" s="6">
        <f>E9030*0.05</f>
        <v>5227.6500000000005</v>
      </c>
      <c r="G9030" s="6"/>
      <c r="H9030" s="5">
        <f>D9030-F9030</f>
        <v>99325.35</v>
      </c>
      <c r="I9030" s="4">
        <f>+I9029+G9030-H9030</f>
        <v>12601979.789499994</v>
      </c>
      <c r="J9030" s="8" t="s">
        <v>215</v>
      </c>
      <c r="K9030" s="2"/>
      <c r="L9030" s="2"/>
      <c r="M9030" s="10" t="s">
        <v>2684</v>
      </c>
      <c r="N9030" s="10"/>
      <c r="O9030" s="10"/>
    </row>
    <row r="9031" spans="1:15" x14ac:dyDescent="0.2">
      <c r="A9031" s="9">
        <v>45322</v>
      </c>
      <c r="B9031" s="7">
        <v>29642368</v>
      </c>
      <c r="C9031" s="8" t="s">
        <v>582</v>
      </c>
      <c r="D9031" s="6">
        <v>16120</v>
      </c>
      <c r="E9031" s="6">
        <v>13661.02</v>
      </c>
      <c r="F9031" s="6">
        <f>E9031*0.05</f>
        <v>683.05100000000004</v>
      </c>
      <c r="G9031" s="6"/>
      <c r="H9031" s="5">
        <f>D9031-F9031</f>
        <v>15436.949000000001</v>
      </c>
      <c r="I9031" s="4">
        <f>+I9030+G9031-H9031</f>
        <v>12586542.840499995</v>
      </c>
      <c r="J9031" s="8" t="s">
        <v>465</v>
      </c>
      <c r="K9031" s="2"/>
      <c r="L9031" s="2"/>
      <c r="M9031" s="10" t="s">
        <v>2683</v>
      </c>
      <c r="N9031" s="10"/>
      <c r="O9031" s="10"/>
    </row>
    <row r="9032" spans="1:15" x14ac:dyDescent="0.2">
      <c r="A9032" s="9">
        <v>45322</v>
      </c>
      <c r="B9032" s="7">
        <v>29642518</v>
      </c>
      <c r="C9032" s="8" t="s">
        <v>1055</v>
      </c>
      <c r="D9032" s="6">
        <v>50000.02</v>
      </c>
      <c r="E9032" s="6">
        <v>42372.9</v>
      </c>
      <c r="F9032" s="6">
        <f>E9032*0.05</f>
        <v>2118.645</v>
      </c>
      <c r="G9032" s="6"/>
      <c r="H9032" s="5">
        <v>47881.38</v>
      </c>
      <c r="I9032" s="4">
        <f>+I9031+G9032-H9032</f>
        <v>12538661.460499994</v>
      </c>
      <c r="J9032" s="8" t="s">
        <v>1872</v>
      </c>
      <c r="K9032" s="2"/>
      <c r="L9032" s="2"/>
      <c r="M9032" s="10" t="s">
        <v>2682</v>
      </c>
      <c r="N9032" s="10"/>
      <c r="O9032" s="10"/>
    </row>
    <row r="9033" spans="1:15" x14ac:dyDescent="0.2">
      <c r="A9033" s="9">
        <v>45322</v>
      </c>
      <c r="B9033" s="7">
        <v>29642647</v>
      </c>
      <c r="C9033" s="8" t="s">
        <v>930</v>
      </c>
      <c r="D9033" s="6">
        <v>87910</v>
      </c>
      <c r="E9033" s="6">
        <v>74500</v>
      </c>
      <c r="F9033" s="6">
        <f>E9033*0.05</f>
        <v>3725</v>
      </c>
      <c r="G9033" s="6"/>
      <c r="H9033" s="5">
        <f>D9033-F9033</f>
        <v>84185</v>
      </c>
      <c r="I9033" s="4">
        <f>+I9032+G9033-H9033</f>
        <v>12454476.460499994</v>
      </c>
      <c r="J9033" s="8" t="s">
        <v>1955</v>
      </c>
      <c r="K9033" s="2"/>
      <c r="L9033" s="2"/>
      <c r="M9033" s="10" t="s">
        <v>2681</v>
      </c>
      <c r="N9033" s="10"/>
      <c r="O9033" s="10"/>
    </row>
    <row r="9034" spans="1:15" x14ac:dyDescent="0.2">
      <c r="A9034" s="9">
        <v>45322</v>
      </c>
      <c r="B9034" s="7">
        <v>29642754</v>
      </c>
      <c r="C9034" s="8" t="s">
        <v>105</v>
      </c>
      <c r="D9034" s="6">
        <v>305527</v>
      </c>
      <c r="E9034" s="6">
        <v>305527</v>
      </c>
      <c r="F9034" s="6">
        <f>E9034*0.05</f>
        <v>15276.35</v>
      </c>
      <c r="G9034" s="6"/>
      <c r="H9034" s="5">
        <f>D9034-F9034</f>
        <v>290250.65000000002</v>
      </c>
      <c r="I9034" s="4">
        <f>+I9033+G9034-H9034</f>
        <v>12164225.810499994</v>
      </c>
      <c r="J9034" s="8" t="s">
        <v>2262</v>
      </c>
      <c r="K9034" s="2"/>
      <c r="L9034" s="2"/>
      <c r="M9034" s="10" t="s">
        <v>2680</v>
      </c>
      <c r="N9034" s="10"/>
      <c r="O9034" s="10"/>
    </row>
    <row r="9035" spans="1:15" x14ac:dyDescent="0.2">
      <c r="A9035" s="9">
        <v>45322</v>
      </c>
      <c r="B9035" s="7">
        <v>29642866</v>
      </c>
      <c r="C9035" s="8" t="s">
        <v>1634</v>
      </c>
      <c r="D9035" s="6">
        <v>40704</v>
      </c>
      <c r="E9035" s="6">
        <v>40704</v>
      </c>
      <c r="F9035" s="6">
        <f>E9035*0.05</f>
        <v>2035.2</v>
      </c>
      <c r="G9035" s="6"/>
      <c r="H9035" s="5">
        <f>D9035-F9035</f>
        <v>38668.800000000003</v>
      </c>
      <c r="I9035" s="4">
        <f>+I9034+G9035-H9035</f>
        <v>12125557.010499993</v>
      </c>
      <c r="J9035" s="8" t="s">
        <v>101</v>
      </c>
      <c r="K9035" s="2"/>
      <c r="L9035" s="2"/>
      <c r="M9035" s="10" t="s">
        <v>2679</v>
      </c>
      <c r="N9035" s="10"/>
      <c r="O9035" s="10"/>
    </row>
    <row r="9036" spans="1:15" x14ac:dyDescent="0.2">
      <c r="A9036" s="9">
        <v>45322</v>
      </c>
      <c r="B9036" s="7">
        <v>29643019</v>
      </c>
      <c r="C9036" s="8" t="s">
        <v>99</v>
      </c>
      <c r="D9036" s="6">
        <v>4079.4</v>
      </c>
      <c r="E9036" s="6">
        <v>0</v>
      </c>
      <c r="F9036" s="6">
        <f>E9036*0.05</f>
        <v>0</v>
      </c>
      <c r="G9036" s="6"/>
      <c r="H9036" s="5">
        <f>D9036-F9036</f>
        <v>4079.4</v>
      </c>
      <c r="I9036" s="4">
        <f>+I9035+G9036-H9036</f>
        <v>12121477.610499993</v>
      </c>
      <c r="J9036" s="8" t="s">
        <v>2125</v>
      </c>
      <c r="K9036" s="2"/>
      <c r="L9036" s="2"/>
      <c r="M9036" s="10"/>
      <c r="N9036" s="10"/>
      <c r="O9036" s="10"/>
    </row>
    <row r="9037" spans="1:15" x14ac:dyDescent="0.2">
      <c r="A9037" s="9">
        <v>45322</v>
      </c>
      <c r="B9037" s="7">
        <v>29643116</v>
      </c>
      <c r="C9037" s="8" t="s">
        <v>99</v>
      </c>
      <c r="D9037" s="6">
        <v>12123.51</v>
      </c>
      <c r="E9037" s="6">
        <v>0</v>
      </c>
      <c r="F9037" s="6">
        <f>E9037*0.05</f>
        <v>0</v>
      </c>
      <c r="G9037" s="6"/>
      <c r="H9037" s="5">
        <f>D9037-F9037</f>
        <v>12123.51</v>
      </c>
      <c r="I9037" s="4">
        <f>+I9036+G9037-H9037</f>
        <v>12109354.100499993</v>
      </c>
      <c r="J9037" s="8" t="s">
        <v>1436</v>
      </c>
      <c r="K9037" s="2"/>
      <c r="L9037" s="2"/>
      <c r="M9037" s="10"/>
      <c r="N9037" s="10"/>
      <c r="O9037" s="10"/>
    </row>
    <row r="9038" spans="1:15" x14ac:dyDescent="0.2">
      <c r="A9038" s="9">
        <v>45322</v>
      </c>
      <c r="B9038" s="7">
        <v>29643265</v>
      </c>
      <c r="C9038" s="8" t="s">
        <v>1252</v>
      </c>
      <c r="D9038" s="6">
        <v>30000</v>
      </c>
      <c r="E9038" s="6">
        <v>30000</v>
      </c>
      <c r="F9038" s="6">
        <f>E9038*0.05</f>
        <v>1500</v>
      </c>
      <c r="G9038" s="6"/>
      <c r="H9038" s="5">
        <f>D9038-F9038</f>
        <v>28500</v>
      </c>
      <c r="I9038" s="4">
        <f>+I9037+G9038-H9038</f>
        <v>12080854.100499993</v>
      </c>
      <c r="J9038" s="8" t="s">
        <v>48</v>
      </c>
      <c r="K9038" s="2"/>
      <c r="L9038" s="2"/>
      <c r="M9038" s="10" t="s">
        <v>2678</v>
      </c>
      <c r="N9038" s="10"/>
      <c r="O9038" s="10"/>
    </row>
    <row r="9039" spans="1:15" x14ac:dyDescent="0.2">
      <c r="A9039" s="9">
        <v>45322</v>
      </c>
      <c r="B9039" s="7">
        <v>29643872</v>
      </c>
      <c r="C9039" s="8" t="s">
        <v>469</v>
      </c>
      <c r="D9039" s="6">
        <v>77946.960000000006</v>
      </c>
      <c r="E9039" s="6">
        <v>77946.960000000006</v>
      </c>
      <c r="F9039" s="6">
        <f>E9039*0.05</f>
        <v>3897.3480000000004</v>
      </c>
      <c r="G9039" s="6"/>
      <c r="H9039" s="5">
        <f>D9039-F9039</f>
        <v>74049.612000000008</v>
      </c>
      <c r="I9039" s="4">
        <f>+I9038+G9039-H9039</f>
        <v>12006804.488499993</v>
      </c>
      <c r="J9039" s="8" t="s">
        <v>48</v>
      </c>
      <c r="K9039" s="2"/>
      <c r="L9039" s="2"/>
      <c r="M9039" s="10" t="s">
        <v>2677</v>
      </c>
      <c r="N9039" s="10"/>
      <c r="O9039" s="10"/>
    </row>
    <row r="9040" spans="1:15" x14ac:dyDescent="0.2">
      <c r="A9040" s="9">
        <v>45322</v>
      </c>
      <c r="B9040" s="7">
        <v>29644342</v>
      </c>
      <c r="C9040" s="8" t="s">
        <v>2521</v>
      </c>
      <c r="D9040" s="6">
        <v>38796.589999999997</v>
      </c>
      <c r="E9040" s="6">
        <v>30309.84</v>
      </c>
      <c r="F9040" s="6">
        <f>E9040*0.05</f>
        <v>1515.4920000000002</v>
      </c>
      <c r="G9040" s="6"/>
      <c r="H9040" s="5">
        <f>D9040-F9040</f>
        <v>37281.097999999998</v>
      </c>
      <c r="I9040" s="4">
        <f>+I9039+G9040-H9040</f>
        <v>11969523.390499994</v>
      </c>
      <c r="J9040" s="8" t="s">
        <v>1694</v>
      </c>
      <c r="K9040" s="2"/>
      <c r="L9040" s="2"/>
      <c r="M9040" s="10" t="s">
        <v>2676</v>
      </c>
      <c r="N9040" s="10"/>
      <c r="O9040" s="10"/>
    </row>
    <row r="9041" spans="1:15" x14ac:dyDescent="0.2">
      <c r="A9041" s="9">
        <v>45322</v>
      </c>
      <c r="B9041" s="7">
        <v>29644597</v>
      </c>
      <c r="C9041" s="8" t="s">
        <v>242</v>
      </c>
      <c r="D9041" s="6">
        <v>39500</v>
      </c>
      <c r="E9041" s="6">
        <v>39500</v>
      </c>
      <c r="F9041" s="6">
        <f>E9041*0.05</f>
        <v>1975</v>
      </c>
      <c r="G9041" s="6"/>
      <c r="H9041" s="5">
        <f>D9041-F9041</f>
        <v>37525</v>
      </c>
      <c r="I9041" s="4">
        <f>+I9040+G9041-H9041</f>
        <v>11931998.390499994</v>
      </c>
      <c r="J9041" s="8" t="s">
        <v>48</v>
      </c>
      <c r="K9041" s="2"/>
      <c r="L9041" s="2"/>
      <c r="M9041" s="10" t="s">
        <v>2675</v>
      </c>
      <c r="N9041" s="10"/>
      <c r="O9041" s="10"/>
    </row>
    <row r="9042" spans="1:15" x14ac:dyDescent="0.2">
      <c r="A9042" s="9">
        <v>45322</v>
      </c>
      <c r="B9042" s="7">
        <v>29645358</v>
      </c>
      <c r="C9042" s="8" t="s">
        <v>1032</v>
      </c>
      <c r="D9042" s="6">
        <v>49825</v>
      </c>
      <c r="E9042" s="6">
        <v>42670.76</v>
      </c>
      <c r="F9042" s="6">
        <f>E9042*0.05</f>
        <v>2133.538</v>
      </c>
      <c r="G9042" s="6"/>
      <c r="H9042" s="5">
        <f>D9042-F9042</f>
        <v>47691.462</v>
      </c>
      <c r="I9042" s="4">
        <f>+I9041+G9042-H9042</f>
        <v>11884306.928499995</v>
      </c>
      <c r="J9042" s="8" t="s">
        <v>2674</v>
      </c>
      <c r="K9042" s="2"/>
      <c r="L9042" s="2"/>
      <c r="M9042" s="10" t="s">
        <v>2673</v>
      </c>
      <c r="N9042" s="10"/>
      <c r="O9042" s="10"/>
    </row>
    <row r="9043" spans="1:15" x14ac:dyDescent="0.2">
      <c r="A9043" s="9">
        <v>45322</v>
      </c>
      <c r="B9043" s="7">
        <v>29645505</v>
      </c>
      <c r="C9043" s="8" t="s">
        <v>682</v>
      </c>
      <c r="D9043" s="6">
        <v>121352.48</v>
      </c>
      <c r="E9043" s="6">
        <v>102841.09</v>
      </c>
      <c r="F9043" s="6">
        <f>E9043*0.05</f>
        <v>5142.0545000000002</v>
      </c>
      <c r="G9043" s="6"/>
      <c r="H9043" s="5">
        <f>D9043-F9043</f>
        <v>116210.4255</v>
      </c>
      <c r="I9043" s="4">
        <f>+I9042+G9043-H9043</f>
        <v>11768096.502999995</v>
      </c>
      <c r="J9043" s="8" t="s">
        <v>2672</v>
      </c>
      <c r="K9043" s="2"/>
      <c r="L9043" s="2"/>
      <c r="M9043" s="10" t="s">
        <v>2671</v>
      </c>
      <c r="N9043" s="10"/>
      <c r="O9043" s="10"/>
    </row>
    <row r="9044" spans="1:15" x14ac:dyDescent="0.2">
      <c r="A9044" s="9">
        <v>45322</v>
      </c>
      <c r="B9044" s="7">
        <v>29645701</v>
      </c>
      <c r="C9044" s="8" t="s">
        <v>77</v>
      </c>
      <c r="D9044" s="6">
        <v>5495</v>
      </c>
      <c r="E9044" s="6">
        <v>4226.92</v>
      </c>
      <c r="F9044" s="6">
        <f>E9044*0.05</f>
        <v>211.346</v>
      </c>
      <c r="G9044" s="6"/>
      <c r="H9044" s="5">
        <f>D9044-F9044</f>
        <v>5283.6540000000005</v>
      </c>
      <c r="I9044" s="4">
        <f>+I9043+G9044-H9044</f>
        <v>11762812.848999996</v>
      </c>
      <c r="J9044" s="8" t="s">
        <v>2670</v>
      </c>
      <c r="K9044" s="2"/>
      <c r="L9044" s="2"/>
      <c r="M9044" s="10" t="s">
        <v>2669</v>
      </c>
      <c r="N9044" s="10"/>
      <c r="O9044" s="10"/>
    </row>
    <row r="9045" spans="1:15" x14ac:dyDescent="0.2">
      <c r="A9045" s="9">
        <v>45322</v>
      </c>
      <c r="B9045" s="7">
        <v>29645831</v>
      </c>
      <c r="C9045" s="8" t="s">
        <v>74</v>
      </c>
      <c r="D9045" s="6">
        <v>461947</v>
      </c>
      <c r="E9045" s="6">
        <v>444955</v>
      </c>
      <c r="F9045" s="6">
        <f>E9045*0.05</f>
        <v>22247.75</v>
      </c>
      <c r="G9045" s="6"/>
      <c r="H9045" s="5">
        <f>D9045-F9045</f>
        <v>439699.25</v>
      </c>
      <c r="I9045" s="4">
        <f>+I9044+G9045-H9045</f>
        <v>11323113.598999996</v>
      </c>
      <c r="J9045" s="8" t="s">
        <v>2248</v>
      </c>
      <c r="K9045" s="2"/>
      <c r="L9045" s="2"/>
      <c r="M9045" s="10" t="s">
        <v>2668</v>
      </c>
      <c r="N9045" s="10"/>
      <c r="O9045" s="10"/>
    </row>
    <row r="9046" spans="1:15" x14ac:dyDescent="0.2">
      <c r="A9046" s="9">
        <v>45322</v>
      </c>
      <c r="B9046" s="7">
        <v>29646059</v>
      </c>
      <c r="C9046" s="8" t="s">
        <v>71</v>
      </c>
      <c r="D9046" s="6">
        <v>611381.53</v>
      </c>
      <c r="E9046" s="6">
        <v>609645.36</v>
      </c>
      <c r="F9046" s="6">
        <v>30482.27</v>
      </c>
      <c r="G9046" s="6"/>
      <c r="H9046" s="5">
        <f>D9046-F9046</f>
        <v>580899.26</v>
      </c>
      <c r="I9046" s="4">
        <f>+I9045+G9046-H9046</f>
        <v>10742214.338999996</v>
      </c>
      <c r="J9046" s="8" t="s">
        <v>70</v>
      </c>
      <c r="K9046" s="2"/>
      <c r="L9046" s="2"/>
      <c r="M9046" s="10" t="s">
        <v>2667</v>
      </c>
      <c r="N9046" s="10"/>
      <c r="O9046" s="10"/>
    </row>
    <row r="9047" spans="1:15" x14ac:dyDescent="0.2">
      <c r="A9047" s="9">
        <v>45322</v>
      </c>
      <c r="B9047" s="7">
        <v>29647065</v>
      </c>
      <c r="C9047" s="8" t="s">
        <v>2573</v>
      </c>
      <c r="D9047" s="6">
        <v>10000</v>
      </c>
      <c r="E9047" s="6">
        <v>10000</v>
      </c>
      <c r="F9047" s="6">
        <f>E9047*0.05</f>
        <v>500</v>
      </c>
      <c r="G9047" s="6"/>
      <c r="H9047" s="5">
        <f>D9047-F9047</f>
        <v>9500</v>
      </c>
      <c r="I9047" s="4">
        <f>+I9046+G9047-H9047</f>
        <v>10732714.338999996</v>
      </c>
      <c r="J9047" s="8" t="s">
        <v>2572</v>
      </c>
      <c r="K9047" s="2"/>
      <c r="L9047" s="2"/>
      <c r="M9047" s="10" t="s">
        <v>2666</v>
      </c>
      <c r="N9047" s="10"/>
      <c r="O9047" s="10"/>
    </row>
    <row r="9048" spans="1:15" x14ac:dyDescent="0.2">
      <c r="A9048" s="9">
        <v>45322</v>
      </c>
      <c r="B9048" s="7">
        <v>29647993</v>
      </c>
      <c r="C9048" s="8" t="s">
        <v>40</v>
      </c>
      <c r="D9048" s="6">
        <v>100275.3</v>
      </c>
      <c r="E9048" s="6">
        <v>100275.3</v>
      </c>
      <c r="F9048" s="6">
        <v>5013.7700000000004</v>
      </c>
      <c r="G9048" s="6"/>
      <c r="H9048" s="5">
        <v>95261.54</v>
      </c>
      <c r="I9048" s="4">
        <f>+I9047+G9048-H9048</f>
        <v>10637452.798999997</v>
      </c>
      <c r="J9048" s="8" t="s">
        <v>104</v>
      </c>
      <c r="K9048" s="2"/>
      <c r="L9048" s="2"/>
      <c r="M9048" s="10" t="s">
        <v>2665</v>
      </c>
      <c r="N9048" s="10"/>
      <c r="O9048" s="10"/>
    </row>
    <row r="9049" spans="1:15" x14ac:dyDescent="0.2">
      <c r="A9049" s="9">
        <v>45322</v>
      </c>
      <c r="B9049" s="7">
        <v>29648175</v>
      </c>
      <c r="C9049" s="8" t="s">
        <v>43</v>
      </c>
      <c r="D9049" s="6">
        <v>132564.4</v>
      </c>
      <c r="E9049" s="6">
        <v>121136.77</v>
      </c>
      <c r="F9049" s="6">
        <v>6056.84</v>
      </c>
      <c r="G9049" s="6"/>
      <c r="H9049" s="5">
        <f>D9049-F9049</f>
        <v>126507.56</v>
      </c>
      <c r="I9049" s="4">
        <f>+I9048+G9049-H9049</f>
        <v>10510945.238999996</v>
      </c>
      <c r="J9049" s="8" t="s">
        <v>2664</v>
      </c>
      <c r="K9049" s="2"/>
      <c r="L9049" s="2"/>
      <c r="M9049" s="10" t="s">
        <v>2663</v>
      </c>
      <c r="N9049" s="10"/>
      <c r="O9049" s="10"/>
    </row>
    <row r="9050" spans="1:15" x14ac:dyDescent="0.2">
      <c r="A9050" s="9">
        <v>45322</v>
      </c>
      <c r="B9050" s="7">
        <v>29648357</v>
      </c>
      <c r="C9050" s="8" t="s">
        <v>216</v>
      </c>
      <c r="D9050" s="6">
        <v>49300</v>
      </c>
      <c r="E9050" s="6">
        <v>49300</v>
      </c>
      <c r="F9050" s="6">
        <f>E9050*0.05</f>
        <v>2465</v>
      </c>
      <c r="G9050" s="6"/>
      <c r="H9050" s="5">
        <f>D9050-F9050</f>
        <v>46835</v>
      </c>
      <c r="I9050" s="4">
        <f>+I9049+G9050-H9050</f>
        <v>10464110.238999996</v>
      </c>
      <c r="J9050" s="8" t="s">
        <v>788</v>
      </c>
      <c r="K9050" s="2"/>
      <c r="L9050" s="2"/>
      <c r="M9050" s="10" t="s">
        <v>2662</v>
      </c>
      <c r="N9050" s="10"/>
      <c r="O9050" s="10"/>
    </row>
    <row r="9051" spans="1:15" x14ac:dyDescent="0.2">
      <c r="A9051" s="9">
        <v>45322</v>
      </c>
      <c r="B9051" s="7">
        <v>29648596</v>
      </c>
      <c r="C9051" s="8" t="s">
        <v>2043</v>
      </c>
      <c r="D9051" s="6">
        <v>179690.4</v>
      </c>
      <c r="E9051" s="6">
        <v>152280</v>
      </c>
      <c r="F9051" s="6">
        <f>E9051*0.05</f>
        <v>7614</v>
      </c>
      <c r="G9051" s="6"/>
      <c r="H9051" s="5">
        <f>D9051-F9051</f>
        <v>172076.4</v>
      </c>
      <c r="I9051" s="4">
        <f>+I9050+G9051-H9051</f>
        <v>10292033.838999996</v>
      </c>
      <c r="J9051" s="8" t="s">
        <v>1698</v>
      </c>
      <c r="K9051" s="2"/>
      <c r="L9051" s="2"/>
      <c r="M9051" s="10" t="s">
        <v>2661</v>
      </c>
      <c r="N9051" s="10"/>
      <c r="O9051" s="10"/>
    </row>
    <row r="9052" spans="1:15" x14ac:dyDescent="0.2">
      <c r="A9052" s="9">
        <v>45322</v>
      </c>
      <c r="B9052" s="7">
        <v>29648758</v>
      </c>
      <c r="C9052" s="8" t="s">
        <v>337</v>
      </c>
      <c r="D9052" s="6">
        <v>102651</v>
      </c>
      <c r="E9052" s="6">
        <v>98714</v>
      </c>
      <c r="F9052" s="6">
        <f>E9052*0.05</f>
        <v>4935.7000000000007</v>
      </c>
      <c r="G9052" s="6"/>
      <c r="H9052" s="5">
        <f>D9052-F9052</f>
        <v>97715.3</v>
      </c>
      <c r="I9052" s="4">
        <f>+I9051+G9052-H9052</f>
        <v>10194318.538999995</v>
      </c>
      <c r="J9052" s="8" t="s">
        <v>788</v>
      </c>
      <c r="K9052" s="2"/>
      <c r="L9052" s="2"/>
      <c r="M9052" s="10" t="s">
        <v>2660</v>
      </c>
      <c r="N9052" s="10"/>
      <c r="O9052" s="10"/>
    </row>
    <row r="9053" spans="1:15" x14ac:dyDescent="0.2">
      <c r="A9053" s="9">
        <v>45322</v>
      </c>
      <c r="B9053" s="7">
        <v>29649247</v>
      </c>
      <c r="C9053" s="8" t="s">
        <v>32</v>
      </c>
      <c r="D9053" s="6">
        <v>12710</v>
      </c>
      <c r="E9053" s="6">
        <v>10771.19</v>
      </c>
      <c r="F9053" s="6">
        <f>E9053*0.05</f>
        <v>538.55950000000007</v>
      </c>
      <c r="G9053" s="6"/>
      <c r="H9053" s="5">
        <f>D9053-F9053</f>
        <v>12171.440500000001</v>
      </c>
      <c r="I9053" s="4">
        <f>+I9052+G9053-H9053</f>
        <v>10182147.098499995</v>
      </c>
      <c r="J9053" s="8" t="s">
        <v>1690</v>
      </c>
      <c r="K9053" s="2"/>
      <c r="L9053" s="2"/>
      <c r="M9053" s="10" t="s">
        <v>2659</v>
      </c>
      <c r="N9053" s="10"/>
      <c r="O9053" s="10"/>
    </row>
    <row r="9054" spans="1:15" x14ac:dyDescent="0.2">
      <c r="A9054" s="9">
        <v>45322</v>
      </c>
      <c r="B9054" s="7">
        <v>29649501</v>
      </c>
      <c r="C9054" s="8" t="s">
        <v>442</v>
      </c>
      <c r="D9054" s="6">
        <v>127298.4</v>
      </c>
      <c r="E9054" s="6">
        <v>107880</v>
      </c>
      <c r="F9054" s="6">
        <f>E9054*0.05</f>
        <v>5394</v>
      </c>
      <c r="G9054" s="6"/>
      <c r="H9054" s="5">
        <f>D9054-F9054</f>
        <v>121904.4</v>
      </c>
      <c r="I9054" s="4">
        <f>+I9053+G9054-H9054</f>
        <v>10060242.698499994</v>
      </c>
      <c r="J9054" s="8" t="s">
        <v>2658</v>
      </c>
      <c r="K9054" s="2"/>
      <c r="L9054" s="2"/>
      <c r="M9054" s="10" t="s">
        <v>2657</v>
      </c>
      <c r="N9054" s="10"/>
      <c r="O9054" s="10"/>
    </row>
    <row r="9055" spans="1:15" x14ac:dyDescent="0.2">
      <c r="A9055" s="9">
        <v>45322</v>
      </c>
      <c r="B9055" s="7">
        <v>29649709</v>
      </c>
      <c r="C9055" s="8" t="s">
        <v>2329</v>
      </c>
      <c r="D9055" s="6">
        <v>9075</v>
      </c>
      <c r="E9055" s="6">
        <v>9075</v>
      </c>
      <c r="F9055" s="6">
        <f>E9055*0.1</f>
        <v>907.5</v>
      </c>
      <c r="G9055" s="6"/>
      <c r="H9055" s="5">
        <f>D9055-F9055</f>
        <v>8167.5</v>
      </c>
      <c r="I9055" s="4">
        <f>+I9054+G9055-H9055</f>
        <v>10052075.198499994</v>
      </c>
      <c r="J9055" s="8" t="s">
        <v>779</v>
      </c>
      <c r="K9055" s="2"/>
      <c r="L9055" s="2"/>
      <c r="M9055" s="10" t="s">
        <v>1904</v>
      </c>
      <c r="N9055" s="10"/>
      <c r="O9055" s="10"/>
    </row>
    <row r="9056" spans="1:15" x14ac:dyDescent="0.2">
      <c r="A9056" s="9">
        <v>45322</v>
      </c>
      <c r="B9056" s="7">
        <v>29649825</v>
      </c>
      <c r="C9056" s="8" t="s">
        <v>26</v>
      </c>
      <c r="D9056" s="6">
        <v>995.99</v>
      </c>
      <c r="E9056" s="6">
        <v>844.06</v>
      </c>
      <c r="F9056" s="6">
        <f>E9056*0.05</f>
        <v>42.203000000000003</v>
      </c>
      <c r="G9056" s="6"/>
      <c r="H9056" s="5">
        <f>D9056-F9056</f>
        <v>953.78700000000003</v>
      </c>
      <c r="I9056" s="4">
        <f>+I9055+G9056-H9056</f>
        <v>10051121.411499994</v>
      </c>
      <c r="J9056" s="8" t="s">
        <v>2656</v>
      </c>
      <c r="K9056" s="2"/>
      <c r="L9056" s="2"/>
      <c r="M9056" s="10" t="s">
        <v>2655</v>
      </c>
      <c r="N9056" s="10"/>
      <c r="O9056" s="10"/>
    </row>
    <row r="9057" spans="1:15" x14ac:dyDescent="0.2">
      <c r="A9057" s="9">
        <v>45322</v>
      </c>
      <c r="B9057" s="7">
        <v>29650188</v>
      </c>
      <c r="C9057" s="8" t="s">
        <v>2214</v>
      </c>
      <c r="D9057" s="6">
        <v>22514.400000000001</v>
      </c>
      <c r="E9057" s="6">
        <v>19080</v>
      </c>
      <c r="F9057" s="6">
        <f>E9057*0.05</f>
        <v>954</v>
      </c>
      <c r="G9057" s="6"/>
      <c r="H9057" s="5">
        <f>D9057-F9057</f>
        <v>21560.400000000001</v>
      </c>
      <c r="I9057" s="4">
        <f>+I9056+G9057-H9057</f>
        <v>10029561.011499994</v>
      </c>
      <c r="J9057" s="8" t="s">
        <v>2654</v>
      </c>
      <c r="K9057" s="2"/>
      <c r="L9057" s="2"/>
      <c r="M9057" s="10" t="s">
        <v>2653</v>
      </c>
      <c r="N9057" s="10"/>
      <c r="O9057" s="10"/>
    </row>
    <row r="9058" spans="1:15" x14ac:dyDescent="0.2">
      <c r="A9058" s="9">
        <v>45322</v>
      </c>
      <c r="B9058" s="7">
        <v>29656514</v>
      </c>
      <c r="C9058" s="8" t="s">
        <v>126</v>
      </c>
      <c r="D9058" s="6">
        <v>15685</v>
      </c>
      <c r="E9058" s="6">
        <v>15685</v>
      </c>
      <c r="F9058" s="6">
        <f>E9058*0.05</f>
        <v>784.25</v>
      </c>
      <c r="G9058" s="6"/>
      <c r="H9058" s="5">
        <f>D9058-F9058</f>
        <v>14900.75</v>
      </c>
      <c r="I9058" s="4">
        <f>+I9057+G9058-H9058</f>
        <v>10014660.261499994</v>
      </c>
      <c r="J9058" s="8" t="s">
        <v>125</v>
      </c>
      <c r="K9058" s="2"/>
      <c r="L9058" s="2"/>
      <c r="M9058" s="10" t="s">
        <v>2652</v>
      </c>
      <c r="N9058" s="10"/>
      <c r="O9058" s="10"/>
    </row>
    <row r="9059" spans="1:15" x14ac:dyDescent="0.2">
      <c r="A9059" s="9">
        <v>45322</v>
      </c>
      <c r="B9059" s="7">
        <v>29656846</v>
      </c>
      <c r="C9059" s="8" t="s">
        <v>2147</v>
      </c>
      <c r="D9059" s="6">
        <v>13500</v>
      </c>
      <c r="E9059" s="6">
        <v>13500</v>
      </c>
      <c r="F9059" s="6">
        <f>E9059*0.05</f>
        <v>675</v>
      </c>
      <c r="G9059" s="6"/>
      <c r="H9059" s="5">
        <f>D9059-F9059</f>
        <v>12825</v>
      </c>
      <c r="I9059" s="4">
        <f>+I9058+G9059-H9059</f>
        <v>10001835.261499994</v>
      </c>
      <c r="J9059" s="8" t="s">
        <v>1955</v>
      </c>
      <c r="K9059" s="2"/>
      <c r="L9059" s="2"/>
      <c r="M9059" s="10" t="s">
        <v>2651</v>
      </c>
      <c r="N9059" s="10"/>
      <c r="O9059" s="10"/>
    </row>
    <row r="9060" spans="1:15" x14ac:dyDescent="0.2">
      <c r="A9060" s="9">
        <v>45322</v>
      </c>
      <c r="B9060" s="7">
        <v>29657095</v>
      </c>
      <c r="C9060" s="8" t="s">
        <v>120</v>
      </c>
      <c r="D9060" s="6">
        <v>62454.879999999997</v>
      </c>
      <c r="E9060" s="6">
        <v>52927.87</v>
      </c>
      <c r="F9060" s="6">
        <f>E9060*0.05</f>
        <v>2646.3935000000001</v>
      </c>
      <c r="G9060" s="6"/>
      <c r="H9060" s="5">
        <f>D9060-F9060</f>
        <v>59808.486499999999</v>
      </c>
      <c r="I9060" s="4">
        <f>+I9059+G9060-H9060</f>
        <v>9942026.7749999929</v>
      </c>
      <c r="J9060" s="8" t="s">
        <v>273</v>
      </c>
      <c r="K9060" s="2"/>
      <c r="L9060" s="2"/>
      <c r="M9060" s="10" t="s">
        <v>2650</v>
      </c>
      <c r="N9060" s="10"/>
      <c r="O9060" s="10"/>
    </row>
    <row r="9061" spans="1:15" x14ac:dyDescent="0.2">
      <c r="A9061" s="9">
        <v>45322</v>
      </c>
      <c r="B9061" s="7">
        <v>29657325</v>
      </c>
      <c r="C9061" s="8" t="s">
        <v>54</v>
      </c>
      <c r="D9061" s="6">
        <v>9000</v>
      </c>
      <c r="E9061" s="6">
        <v>7627.12</v>
      </c>
      <c r="F9061" s="6">
        <f>E9061*0.05</f>
        <v>381.35599999999999</v>
      </c>
      <c r="G9061" s="6"/>
      <c r="H9061" s="5">
        <f>D9061-F9061</f>
        <v>8618.6440000000002</v>
      </c>
      <c r="I9061" s="4">
        <f>+I9060+G9061-H9061</f>
        <v>9933408.1309999935</v>
      </c>
      <c r="J9061" s="8" t="s">
        <v>412</v>
      </c>
      <c r="K9061" s="2"/>
      <c r="L9061" s="2"/>
      <c r="M9061" s="10" t="s">
        <v>2649</v>
      </c>
      <c r="N9061" s="10"/>
      <c r="O9061" s="10"/>
    </row>
    <row r="9062" spans="1:15" x14ac:dyDescent="0.2">
      <c r="A9062" s="9">
        <v>45322</v>
      </c>
      <c r="B9062" s="7">
        <v>29657642</v>
      </c>
      <c r="C9062" s="8" t="s">
        <v>2648</v>
      </c>
      <c r="D9062" s="6">
        <v>59045.4</v>
      </c>
      <c r="E9062" s="6">
        <v>59045.4</v>
      </c>
      <c r="F9062" s="6">
        <f>E9062*0.05</f>
        <v>2952.2700000000004</v>
      </c>
      <c r="G9062" s="6"/>
      <c r="H9062" s="5">
        <f>D9062-F9062</f>
        <v>56093.130000000005</v>
      </c>
      <c r="I9062" s="4">
        <f>+I9061+G9062-H9062</f>
        <v>9877315.0009999927</v>
      </c>
      <c r="J9062" s="8" t="s">
        <v>48</v>
      </c>
      <c r="K9062" s="2"/>
      <c r="L9062" s="2"/>
      <c r="M9062" s="10" t="s">
        <v>1904</v>
      </c>
      <c r="N9062" s="10"/>
      <c r="O9062" s="10"/>
    </row>
    <row r="9063" spans="1:15" x14ac:dyDescent="0.2">
      <c r="A9063" s="9">
        <v>45322</v>
      </c>
      <c r="B9063" s="7">
        <v>3580070349</v>
      </c>
      <c r="C9063" s="8" t="s">
        <v>2</v>
      </c>
      <c r="D9063" s="6"/>
      <c r="E9063" s="6"/>
      <c r="F9063" s="6"/>
      <c r="G9063" s="6">
        <v>800</v>
      </c>
      <c r="H9063" s="5"/>
      <c r="I9063" s="4">
        <f>+I9062+G9063-H9063</f>
        <v>9878115.0009999927</v>
      </c>
      <c r="J9063" s="8" t="s">
        <v>2647</v>
      </c>
      <c r="K9063" s="2"/>
      <c r="L9063" s="2"/>
      <c r="M9063" s="19"/>
      <c r="N9063" s="19"/>
      <c r="O9063" s="19"/>
    </row>
    <row r="9064" spans="1:15" x14ac:dyDescent="0.2">
      <c r="A9064" s="9">
        <v>45322</v>
      </c>
      <c r="B9064" s="7">
        <v>3580070353</v>
      </c>
      <c r="C9064" s="8" t="s">
        <v>2</v>
      </c>
      <c r="D9064" s="6"/>
      <c r="E9064" s="6"/>
      <c r="F9064" s="6"/>
      <c r="G9064" s="6">
        <v>3950</v>
      </c>
      <c r="H9064" s="5"/>
      <c r="I9064" s="4">
        <f>+I9063+G9064-H9064</f>
        <v>9882065.0009999927</v>
      </c>
      <c r="J9064" s="8" t="s">
        <v>2646</v>
      </c>
      <c r="K9064" s="2"/>
      <c r="L9064" s="2"/>
      <c r="M9064" s="19"/>
      <c r="N9064" s="19"/>
      <c r="O9064" s="19"/>
    </row>
    <row r="9065" spans="1:15" x14ac:dyDescent="0.2">
      <c r="A9065" s="9">
        <v>45322</v>
      </c>
      <c r="B9065" s="7">
        <v>29658026</v>
      </c>
      <c r="C9065" s="8" t="s">
        <v>1949</v>
      </c>
      <c r="D9065" s="6">
        <v>33040</v>
      </c>
      <c r="E9065" s="6">
        <v>28000</v>
      </c>
      <c r="F9065" s="6">
        <f>E9065*0.05</f>
        <v>1400</v>
      </c>
      <c r="G9065" s="6"/>
      <c r="H9065" s="5">
        <f>D9065-F9065</f>
        <v>31640</v>
      </c>
      <c r="I9065" s="4">
        <f>+I9064+G9065-H9065</f>
        <v>9850425.0009999927</v>
      </c>
      <c r="J9065" s="8" t="s">
        <v>2645</v>
      </c>
      <c r="K9065" s="2"/>
      <c r="L9065" s="2"/>
      <c r="M9065" s="10" t="s">
        <v>2644</v>
      </c>
      <c r="N9065" s="10"/>
      <c r="O9065" s="10"/>
    </row>
    <row r="9066" spans="1:15" x14ac:dyDescent="0.2">
      <c r="A9066" s="9">
        <v>45322</v>
      </c>
      <c r="B9066" s="7">
        <v>29659162</v>
      </c>
      <c r="C9066" s="8" t="s">
        <v>2259</v>
      </c>
      <c r="D9066" s="6">
        <v>14748.5</v>
      </c>
      <c r="E9066" s="6">
        <v>12075</v>
      </c>
      <c r="F9066" s="6">
        <f>E9066*0.05</f>
        <v>603.75</v>
      </c>
      <c r="G9066" s="6"/>
      <c r="H9066" s="5">
        <f>D9066-F9066</f>
        <v>14144.75</v>
      </c>
      <c r="I9066" s="4">
        <f>+I9065+G9066-H9066</f>
        <v>9836280.2509999927</v>
      </c>
      <c r="J9066" s="8" t="s">
        <v>779</v>
      </c>
      <c r="K9066" s="2"/>
      <c r="L9066" s="2"/>
      <c r="M9066" s="10" t="s">
        <v>2643</v>
      </c>
      <c r="N9066" s="10"/>
      <c r="O9066" s="10"/>
    </row>
    <row r="9067" spans="1:15" x14ac:dyDescent="0.2">
      <c r="A9067" s="9">
        <v>45322</v>
      </c>
      <c r="B9067" s="7">
        <v>29663436</v>
      </c>
      <c r="C9067" s="8" t="s">
        <v>213</v>
      </c>
      <c r="D9067" s="6">
        <v>20250</v>
      </c>
      <c r="E9067" s="6">
        <v>17389.84</v>
      </c>
      <c r="F9067" s="6">
        <f>E9067*0.05</f>
        <v>869.49200000000008</v>
      </c>
      <c r="G9067" s="6"/>
      <c r="H9067" s="5">
        <f>D9067-F9067</f>
        <v>19380.508000000002</v>
      </c>
      <c r="I9067" s="4">
        <f>+I9066+G9067-H9067</f>
        <v>9816899.7429999933</v>
      </c>
      <c r="J9067" s="8" t="s">
        <v>1860</v>
      </c>
      <c r="K9067" s="2"/>
      <c r="L9067" s="2"/>
      <c r="M9067" s="10" t="s">
        <v>2642</v>
      </c>
      <c r="N9067" s="10"/>
      <c r="O9067" s="10"/>
    </row>
    <row r="9068" spans="1:15" x14ac:dyDescent="0.2">
      <c r="A9068" s="9">
        <v>45322</v>
      </c>
      <c r="B9068" s="7">
        <v>29668156</v>
      </c>
      <c r="C9068" s="8" t="s">
        <v>2641</v>
      </c>
      <c r="D9068" s="6">
        <v>169996.66</v>
      </c>
      <c r="E9068" s="6">
        <v>144064.97</v>
      </c>
      <c r="F9068" s="6">
        <f>E9068*0.05</f>
        <v>7203.2485000000006</v>
      </c>
      <c r="G9068" s="6"/>
      <c r="H9068" s="5">
        <f>D9068-F9068</f>
        <v>162793.41150000002</v>
      </c>
      <c r="I9068" s="4">
        <f>+I9067+G9068-H9068</f>
        <v>9654106.3314999938</v>
      </c>
      <c r="J9068" s="8" t="s">
        <v>1607</v>
      </c>
      <c r="K9068" s="2"/>
      <c r="L9068" s="2"/>
      <c r="M9068" s="10"/>
      <c r="N9068" s="10"/>
      <c r="O9068" s="10"/>
    </row>
    <row r="9069" spans="1:15" x14ac:dyDescent="0.2">
      <c r="A9069" s="9"/>
      <c r="B9069" s="7"/>
      <c r="C9069" s="8" t="s">
        <v>20</v>
      </c>
      <c r="D9069" s="6">
        <v>6008.49</v>
      </c>
      <c r="E9069" s="6"/>
      <c r="F9069" s="6">
        <f>E9069*0.05</f>
        <v>0</v>
      </c>
      <c r="G9069" s="6"/>
      <c r="H9069" s="5">
        <f>D9069-F9069</f>
        <v>6008.49</v>
      </c>
      <c r="I9069" s="4">
        <f>+I9068+G9069-H9069</f>
        <v>9648097.8414999936</v>
      </c>
      <c r="J9069" s="8" t="s">
        <v>19</v>
      </c>
      <c r="K9069" s="2"/>
      <c r="L9069" s="2"/>
      <c r="M9069" s="10"/>
      <c r="N9069" s="10"/>
      <c r="O9069" s="10"/>
    </row>
    <row r="9070" spans="1:15" x14ac:dyDescent="0.2">
      <c r="A9070" s="9"/>
      <c r="B9070" s="7"/>
      <c r="C9070" s="38" t="s">
        <v>2640</v>
      </c>
      <c r="D9070" s="6"/>
      <c r="E9070" s="6"/>
      <c r="F9070" s="6">
        <f>E9070*0.05</f>
        <v>0</v>
      </c>
      <c r="G9070" s="6"/>
      <c r="H9070" s="5">
        <f>D9070-F9070</f>
        <v>0</v>
      </c>
      <c r="I9070" s="13">
        <f>+I9069+G9070-H9070</f>
        <v>9648097.8414999936</v>
      </c>
      <c r="J9070" s="8"/>
      <c r="K9070" s="2"/>
      <c r="L9070" s="2"/>
      <c r="M9070" s="10"/>
      <c r="N9070" s="10"/>
      <c r="O9070" s="10"/>
    </row>
    <row r="9071" spans="1:15" x14ac:dyDescent="0.2">
      <c r="A9071" s="9">
        <v>45324</v>
      </c>
      <c r="B9071" s="7">
        <v>2000070198</v>
      </c>
      <c r="C9071" s="8" t="s">
        <v>2</v>
      </c>
      <c r="D9071" s="6"/>
      <c r="E9071" s="6"/>
      <c r="F9071" s="6">
        <f>E9071*0.05</f>
        <v>0</v>
      </c>
      <c r="G9071" s="6">
        <v>14100</v>
      </c>
      <c r="H9071" s="5">
        <f>D9071-F9071</f>
        <v>0</v>
      </c>
      <c r="I9071" s="4">
        <f>+I9070+G9071-H9071</f>
        <v>9662197.8414999936</v>
      </c>
      <c r="J9071" s="8" t="s">
        <v>2639</v>
      </c>
      <c r="K9071" s="2"/>
      <c r="L9071" s="2"/>
      <c r="M9071" s="10"/>
      <c r="N9071" s="10"/>
      <c r="O9071" s="10"/>
    </row>
    <row r="9072" spans="1:15" x14ac:dyDescent="0.2">
      <c r="A9072" s="9">
        <v>45324</v>
      </c>
      <c r="B9072" s="7">
        <v>2000060209</v>
      </c>
      <c r="C9072" s="8" t="s">
        <v>746</v>
      </c>
      <c r="D9072" s="6"/>
      <c r="E9072" s="6"/>
      <c r="F9072" s="6">
        <f>E9072*0.05</f>
        <v>0</v>
      </c>
      <c r="G9072" s="6">
        <v>1706.83</v>
      </c>
      <c r="H9072" s="5">
        <f>D9072-F9072</f>
        <v>0</v>
      </c>
      <c r="I9072" s="4">
        <f>+I9071+G9072-H9072</f>
        <v>9663904.6714999937</v>
      </c>
      <c r="J9072" s="8" t="s">
        <v>2638</v>
      </c>
      <c r="K9072" s="2"/>
      <c r="L9072" s="2"/>
      <c r="M9072" s="10"/>
      <c r="N9072" s="10"/>
      <c r="O9072" s="10"/>
    </row>
    <row r="9073" spans="1:15" x14ac:dyDescent="0.2">
      <c r="A9073" s="9">
        <v>45324</v>
      </c>
      <c r="B9073" s="7">
        <v>29724884</v>
      </c>
      <c r="C9073" s="8" t="s">
        <v>1069</v>
      </c>
      <c r="D9073" s="6">
        <v>50642.94</v>
      </c>
      <c r="E9073" s="6">
        <v>39564.800000000003</v>
      </c>
      <c r="F9073" s="6">
        <v>3956.48</v>
      </c>
      <c r="G9073" s="6"/>
      <c r="H9073" s="5">
        <f>D9073-F9073</f>
        <v>46686.46</v>
      </c>
      <c r="I9073" s="4">
        <f>+I9072+G9073-H9073</f>
        <v>9617218.2114999928</v>
      </c>
      <c r="J9073" s="8" t="s">
        <v>2637</v>
      </c>
      <c r="K9073" s="2"/>
      <c r="L9073" s="2"/>
      <c r="M9073" s="16" t="s">
        <v>1904</v>
      </c>
      <c r="N9073" s="10"/>
      <c r="O9073" s="10"/>
    </row>
    <row r="9074" spans="1:15" x14ac:dyDescent="0.2">
      <c r="A9074" s="9">
        <v>45327</v>
      </c>
      <c r="B9074" s="7">
        <v>29774259</v>
      </c>
      <c r="C9074" s="8" t="s">
        <v>1069</v>
      </c>
      <c r="D9074" s="6">
        <v>1978.24</v>
      </c>
      <c r="E9074" s="6">
        <v>0</v>
      </c>
      <c r="F9074" s="6">
        <f>E9074*0.05</f>
        <v>0</v>
      </c>
      <c r="G9074" s="6"/>
      <c r="H9074" s="5">
        <f>D9074-F9074</f>
        <v>1978.24</v>
      </c>
      <c r="I9074" s="4">
        <f>+I9073+G9074-H9074</f>
        <v>9615239.9714999925</v>
      </c>
      <c r="J9074" s="8" t="s">
        <v>2636</v>
      </c>
      <c r="K9074" s="2"/>
      <c r="L9074" s="2"/>
      <c r="M9074" s="10"/>
      <c r="N9074" s="10"/>
      <c r="O9074" s="10"/>
    </row>
    <row r="9075" spans="1:15" x14ac:dyDescent="0.2">
      <c r="A9075" s="9">
        <v>45327</v>
      </c>
      <c r="B9075" s="7">
        <v>2000050788</v>
      </c>
      <c r="C9075" s="8" t="s">
        <v>2</v>
      </c>
      <c r="D9075" s="6"/>
      <c r="E9075" s="6"/>
      <c r="F9075" s="6">
        <f>E9075*0.05</f>
        <v>0</v>
      </c>
      <c r="G9075" s="6">
        <v>7900</v>
      </c>
      <c r="H9075" s="5">
        <f>D9075-F9075</f>
        <v>0</v>
      </c>
      <c r="I9075" s="4">
        <f>+I9074+G9075-H9075</f>
        <v>9623139.9714999925</v>
      </c>
      <c r="J9075" s="8" t="s">
        <v>2635</v>
      </c>
      <c r="K9075" s="2"/>
      <c r="L9075" s="2"/>
      <c r="M9075" s="10"/>
      <c r="N9075" s="10"/>
      <c r="O9075" s="10"/>
    </row>
    <row r="9076" spans="1:15" x14ac:dyDescent="0.2">
      <c r="A9076" s="9">
        <v>45328</v>
      </c>
      <c r="B9076" s="7">
        <v>3580100010</v>
      </c>
      <c r="C9076" s="8" t="s">
        <v>2</v>
      </c>
      <c r="D9076" s="6"/>
      <c r="E9076" s="6"/>
      <c r="F9076" s="6">
        <f>E9076*0.05</f>
        <v>0</v>
      </c>
      <c r="G9076" s="6">
        <v>6300</v>
      </c>
      <c r="H9076" s="5">
        <f>D9076-F9076</f>
        <v>0</v>
      </c>
      <c r="I9076" s="4">
        <f>+I9075+G9076-H9076</f>
        <v>9629439.9714999925</v>
      </c>
      <c r="J9076" s="8" t="s">
        <v>2634</v>
      </c>
      <c r="K9076" s="2"/>
      <c r="L9076" s="2"/>
      <c r="M9076" s="10"/>
      <c r="N9076" s="10"/>
      <c r="O9076" s="10"/>
    </row>
    <row r="9077" spans="1:15" x14ac:dyDescent="0.2">
      <c r="A9077" s="9">
        <v>45329</v>
      </c>
      <c r="B9077" s="7">
        <v>3580100060</v>
      </c>
      <c r="C9077" s="8" t="s">
        <v>2</v>
      </c>
      <c r="D9077" s="6"/>
      <c r="E9077" s="6"/>
      <c r="F9077" s="6">
        <f>E9077*0.05</f>
        <v>0</v>
      </c>
      <c r="G9077" s="6">
        <v>5200</v>
      </c>
      <c r="H9077" s="5">
        <f>D9077-F9077</f>
        <v>0</v>
      </c>
      <c r="I9077" s="4">
        <f>+I9076+G9077-H9077</f>
        <v>9634639.9714999925</v>
      </c>
      <c r="J9077" s="8" t="s">
        <v>2633</v>
      </c>
      <c r="K9077" s="2"/>
      <c r="L9077" s="2"/>
      <c r="M9077" s="10"/>
      <c r="N9077" s="10"/>
      <c r="O9077" s="10"/>
    </row>
    <row r="9078" spans="1:15" x14ac:dyDescent="0.2">
      <c r="A9078" s="9">
        <v>45329</v>
      </c>
      <c r="B9078" s="7">
        <v>4524000016</v>
      </c>
      <c r="C9078" s="12" t="s">
        <v>145</v>
      </c>
      <c r="D9078" s="6"/>
      <c r="E9078" s="6"/>
      <c r="F9078" s="6">
        <f>E9078*0.05</f>
        <v>0</v>
      </c>
      <c r="G9078" s="6">
        <v>324439.71999999997</v>
      </c>
      <c r="H9078" s="5">
        <f>D9078-F9078</f>
        <v>0</v>
      </c>
      <c r="I9078" s="4">
        <f>+I9077+G9078-H9078</f>
        <v>9959079.6914999932</v>
      </c>
      <c r="J9078" s="8" t="s">
        <v>2632</v>
      </c>
      <c r="K9078" s="2"/>
      <c r="L9078" s="2"/>
      <c r="M9078" s="10"/>
      <c r="N9078" s="10"/>
      <c r="O9078" s="10"/>
    </row>
    <row r="9079" spans="1:15" x14ac:dyDescent="0.2">
      <c r="A9079" s="9">
        <v>45330</v>
      </c>
      <c r="B9079" s="7">
        <v>29852118</v>
      </c>
      <c r="C9079" s="8" t="s">
        <v>518</v>
      </c>
      <c r="D9079" s="6">
        <v>159971.28</v>
      </c>
      <c r="E9079" s="6"/>
      <c r="F9079" s="6">
        <f>E9079*0.05</f>
        <v>0</v>
      </c>
      <c r="G9079" s="6"/>
      <c r="H9079" s="5">
        <f>D9079-F9079</f>
        <v>159971.28</v>
      </c>
      <c r="I9079" s="4">
        <f>+I9078+G9079-H9079</f>
        <v>9799108.4114999939</v>
      </c>
      <c r="J9079" s="8" t="s">
        <v>2631</v>
      </c>
      <c r="K9079" s="2"/>
      <c r="L9079" s="2"/>
      <c r="M9079" s="10"/>
      <c r="N9079" s="10"/>
      <c r="O9079" s="10"/>
    </row>
    <row r="9080" spans="1:15" x14ac:dyDescent="0.2">
      <c r="A9080" s="9">
        <v>45330</v>
      </c>
      <c r="B9080" s="7">
        <v>3580100124</v>
      </c>
      <c r="C9080" s="8" t="s">
        <v>2</v>
      </c>
      <c r="D9080" s="6"/>
      <c r="E9080" s="6"/>
      <c r="F9080" s="6">
        <f>E9080*0.05</f>
        <v>0</v>
      </c>
      <c r="G9080" s="6">
        <v>23100</v>
      </c>
      <c r="H9080" s="5">
        <f>D9080-F9080</f>
        <v>0</v>
      </c>
      <c r="I9080" s="4">
        <f>+I9079+G9080-H9080</f>
        <v>9822208.4114999939</v>
      </c>
      <c r="J9080" s="8" t="s">
        <v>2630</v>
      </c>
      <c r="K9080" s="2"/>
      <c r="L9080" s="2"/>
      <c r="M9080" s="10"/>
      <c r="N9080" s="10"/>
      <c r="O9080" s="10"/>
    </row>
    <row r="9081" spans="1:15" x14ac:dyDescent="0.2">
      <c r="A9081" s="9">
        <v>45330</v>
      </c>
      <c r="B9081" s="7">
        <v>3580070192</v>
      </c>
      <c r="C9081" s="8" t="s">
        <v>2</v>
      </c>
      <c r="D9081" s="6"/>
      <c r="E9081" s="6"/>
      <c r="F9081" s="6">
        <f>E9081*0.05</f>
        <v>0</v>
      </c>
      <c r="G9081" s="6">
        <v>500</v>
      </c>
      <c r="H9081" s="5">
        <f>D9081-F9081</f>
        <v>0</v>
      </c>
      <c r="I9081" s="4">
        <f>+I9080+G9081-H9081</f>
        <v>9822708.4114999939</v>
      </c>
      <c r="J9081" s="8" t="s">
        <v>2630</v>
      </c>
      <c r="K9081" s="2"/>
      <c r="L9081" s="2"/>
      <c r="M9081" s="10"/>
      <c r="N9081" s="10"/>
      <c r="O9081" s="10"/>
    </row>
    <row r="9082" spans="1:15" x14ac:dyDescent="0.2">
      <c r="A9082" s="9">
        <v>45330</v>
      </c>
      <c r="B9082" s="7">
        <v>29872170</v>
      </c>
      <c r="C9082" s="8" t="s">
        <v>2629</v>
      </c>
      <c r="D9082" s="6">
        <v>12650</v>
      </c>
      <c r="E9082" s="6"/>
      <c r="F9082" s="6">
        <f>E9082*0.05</f>
        <v>0</v>
      </c>
      <c r="G9082" s="6"/>
      <c r="H9082" s="5">
        <f>D9082-F9082</f>
        <v>12650</v>
      </c>
      <c r="I9082" s="4">
        <f>+I9081+G9082-H9082</f>
        <v>9810058.4114999939</v>
      </c>
      <c r="J9082" s="8" t="s">
        <v>2461</v>
      </c>
      <c r="K9082" s="2"/>
      <c r="L9082" s="2"/>
      <c r="M9082" s="10"/>
      <c r="N9082" s="10"/>
      <c r="O9082" s="10"/>
    </row>
    <row r="9083" spans="1:15" x14ac:dyDescent="0.2">
      <c r="A9083" s="9">
        <v>45330</v>
      </c>
      <c r="B9083" s="7">
        <v>29872195</v>
      </c>
      <c r="C9083" s="8" t="s">
        <v>2545</v>
      </c>
      <c r="D9083" s="6">
        <v>18400</v>
      </c>
      <c r="E9083" s="6"/>
      <c r="F9083" s="6">
        <f>E9083*0.05</f>
        <v>0</v>
      </c>
      <c r="G9083" s="6"/>
      <c r="H9083" s="5">
        <f>D9083-F9083</f>
        <v>18400</v>
      </c>
      <c r="I9083" s="4">
        <f>+I9082+G9083-H9083</f>
        <v>9791658.4114999939</v>
      </c>
      <c r="J9083" s="8" t="s">
        <v>2628</v>
      </c>
      <c r="K9083" s="2"/>
      <c r="L9083" s="2"/>
      <c r="M9083" s="10"/>
      <c r="N9083" s="10"/>
      <c r="O9083" s="10"/>
    </row>
    <row r="9084" spans="1:15" x14ac:dyDescent="0.2">
      <c r="A9084" s="9">
        <v>45331</v>
      </c>
      <c r="B9084" s="7">
        <v>29887673</v>
      </c>
      <c r="C9084" s="8" t="s">
        <v>1985</v>
      </c>
      <c r="D9084" s="6">
        <v>9600</v>
      </c>
      <c r="E9084" s="6">
        <v>8135.59</v>
      </c>
      <c r="F9084" s="6">
        <f>E9084*0.05</f>
        <v>406.77950000000004</v>
      </c>
      <c r="G9084" s="6"/>
      <c r="H9084" s="5">
        <f>D9084-F9084</f>
        <v>9193.2204999999994</v>
      </c>
      <c r="I9084" s="4">
        <f>+I9083+G9084-H9084</f>
        <v>9782465.1909999941</v>
      </c>
      <c r="J9084" s="8" t="s">
        <v>2627</v>
      </c>
      <c r="K9084" s="2"/>
      <c r="L9084" s="2"/>
      <c r="M9084" s="10"/>
      <c r="N9084" s="10"/>
      <c r="O9084" s="10"/>
    </row>
    <row r="9085" spans="1:15" x14ac:dyDescent="0.2">
      <c r="A9085" s="9">
        <v>45331</v>
      </c>
      <c r="B9085" s="7">
        <v>29902718</v>
      </c>
      <c r="C9085" s="8" t="s">
        <v>2307</v>
      </c>
      <c r="D9085" s="6">
        <v>146400</v>
      </c>
      <c r="E9085" s="6"/>
      <c r="F9085" s="6">
        <f>E9085*0.05</f>
        <v>0</v>
      </c>
      <c r="G9085" s="6"/>
      <c r="H9085" s="5">
        <f>D9085-F9085</f>
        <v>146400</v>
      </c>
      <c r="I9085" s="4">
        <f>+I9084+G9085-H9085</f>
        <v>9636065.1909999941</v>
      </c>
      <c r="J9085" s="8" t="s">
        <v>2626</v>
      </c>
      <c r="K9085" s="2"/>
      <c r="L9085" s="2"/>
      <c r="M9085" s="10"/>
      <c r="N9085" s="10"/>
      <c r="O9085" s="10"/>
    </row>
    <row r="9086" spans="1:15" x14ac:dyDescent="0.2">
      <c r="A9086" s="9">
        <v>45334</v>
      </c>
      <c r="B9086" s="7">
        <v>2000060473</v>
      </c>
      <c r="C9086" s="8" t="s">
        <v>2</v>
      </c>
      <c r="D9086" s="6"/>
      <c r="E9086" s="6"/>
      <c r="F9086" s="6">
        <f>E9086*0.05</f>
        <v>0</v>
      </c>
      <c r="G9086" s="6">
        <v>8000</v>
      </c>
      <c r="H9086" s="5">
        <f>D9086-F9086</f>
        <v>0</v>
      </c>
      <c r="I9086" s="4">
        <f>+I9085+G9086-H9086</f>
        <v>9644065.1909999941</v>
      </c>
      <c r="J9086" s="8" t="s">
        <v>2625</v>
      </c>
      <c r="K9086" s="2"/>
      <c r="L9086" s="2"/>
      <c r="M9086" s="10"/>
      <c r="N9086" s="10"/>
      <c r="O9086" s="10"/>
    </row>
    <row r="9087" spans="1:15" x14ac:dyDescent="0.2">
      <c r="A9087" s="9">
        <v>45334</v>
      </c>
      <c r="B9087" s="7">
        <v>2000060476</v>
      </c>
      <c r="C9087" s="8" t="s">
        <v>2</v>
      </c>
      <c r="D9087" s="6"/>
      <c r="E9087" s="6"/>
      <c r="F9087" s="6">
        <f>E9087*0.05</f>
        <v>0</v>
      </c>
      <c r="G9087" s="6">
        <v>3900</v>
      </c>
      <c r="H9087" s="5">
        <f>D9087-F9087</f>
        <v>0</v>
      </c>
      <c r="I9087" s="4">
        <f>+I9086+G9087-H9087</f>
        <v>9647965.1909999941</v>
      </c>
      <c r="J9087" s="8" t="s">
        <v>2624</v>
      </c>
      <c r="K9087" s="2"/>
      <c r="L9087" s="2"/>
      <c r="M9087" s="10"/>
      <c r="N9087" s="10"/>
      <c r="O9087" s="10"/>
    </row>
    <row r="9088" spans="1:15" x14ac:dyDescent="0.2">
      <c r="A9088" s="9">
        <v>45334</v>
      </c>
      <c r="B9088" s="7">
        <v>29938616</v>
      </c>
      <c r="C9088" s="8" t="s">
        <v>1000</v>
      </c>
      <c r="D9088" s="6">
        <v>254885</v>
      </c>
      <c r="E9088" s="6">
        <v>232014.41</v>
      </c>
      <c r="F9088" s="6">
        <f>E9088*0.05</f>
        <v>11600.720500000001</v>
      </c>
      <c r="G9088" s="6"/>
      <c r="H9088" s="5">
        <f>D9088-F9088</f>
        <v>243284.2795</v>
      </c>
      <c r="I9088" s="4">
        <f>+I9087+G9088-H9088</f>
        <v>9404680.9114999939</v>
      </c>
      <c r="J9088" s="8" t="s">
        <v>2623</v>
      </c>
      <c r="K9088" s="2"/>
      <c r="L9088" s="2"/>
      <c r="M9088" s="16" t="s">
        <v>2622</v>
      </c>
      <c r="N9088" s="10"/>
      <c r="O9088" s="10"/>
    </row>
    <row r="9089" spans="1:15" x14ac:dyDescent="0.2">
      <c r="A9089" s="9">
        <v>45334</v>
      </c>
      <c r="B9089" s="7">
        <v>29946214</v>
      </c>
      <c r="C9089" s="8" t="s">
        <v>2621</v>
      </c>
      <c r="D9089" s="6">
        <v>13050</v>
      </c>
      <c r="E9089" s="6"/>
      <c r="F9089" s="6">
        <f>E9089*0.05</f>
        <v>0</v>
      </c>
      <c r="G9089" s="6"/>
      <c r="H9089" s="5">
        <f>D9089-F9089</f>
        <v>13050</v>
      </c>
      <c r="I9089" s="4">
        <f>+I9088+G9089-H9089</f>
        <v>9391630.9114999939</v>
      </c>
      <c r="J9089" s="8" t="s">
        <v>2461</v>
      </c>
      <c r="K9089" s="2"/>
      <c r="L9089" s="2"/>
      <c r="M9089" s="10"/>
      <c r="N9089" s="10"/>
      <c r="O9089" s="10"/>
    </row>
    <row r="9090" spans="1:15" x14ac:dyDescent="0.2">
      <c r="A9090" s="9">
        <v>45336</v>
      </c>
      <c r="B9090" s="7">
        <v>29996333</v>
      </c>
      <c r="C9090" s="8" t="s">
        <v>1757</v>
      </c>
      <c r="D9090" s="6">
        <v>71335.789999999994</v>
      </c>
      <c r="E9090" s="6">
        <v>60698.13</v>
      </c>
      <c r="F9090" s="6">
        <f>E9090*0.05</f>
        <v>3034.9065000000001</v>
      </c>
      <c r="G9090" s="6"/>
      <c r="H9090" s="5">
        <f>D9090-F9090</f>
        <v>68300.883499999996</v>
      </c>
      <c r="I9090" s="4">
        <f>+I9089+G9090-H9090</f>
        <v>9323330.0279999934</v>
      </c>
      <c r="J9090" s="8" t="s">
        <v>2620</v>
      </c>
      <c r="K9090" s="2"/>
      <c r="L9090" s="2"/>
      <c r="M9090" s="16" t="s">
        <v>2619</v>
      </c>
      <c r="N9090" s="10"/>
      <c r="O9090" s="10"/>
    </row>
    <row r="9091" spans="1:15" x14ac:dyDescent="0.2">
      <c r="A9091" s="9">
        <v>45338</v>
      </c>
      <c r="B9091" s="7">
        <v>2000050008</v>
      </c>
      <c r="C9091" s="8" t="s">
        <v>2</v>
      </c>
      <c r="D9091" s="6"/>
      <c r="E9091" s="6"/>
      <c r="F9091" s="6">
        <f>E9091*0.05</f>
        <v>0</v>
      </c>
      <c r="G9091" s="6">
        <v>8500</v>
      </c>
      <c r="H9091" s="5">
        <f>D9091-F9091</f>
        <v>0</v>
      </c>
      <c r="I9091" s="4">
        <f>+I9090+G9091-H9091</f>
        <v>9331830.0279999934</v>
      </c>
      <c r="J9091" s="8" t="s">
        <v>2618</v>
      </c>
      <c r="K9091" s="2"/>
      <c r="L9091" s="2"/>
      <c r="M9091" s="10"/>
      <c r="N9091" s="10"/>
      <c r="O9091" s="10"/>
    </row>
    <row r="9092" spans="1:15" x14ac:dyDescent="0.2">
      <c r="A9092" s="9">
        <v>45338</v>
      </c>
      <c r="B9092" s="7">
        <v>2000050011</v>
      </c>
      <c r="C9092" s="8" t="s">
        <v>2</v>
      </c>
      <c r="D9092" s="6"/>
      <c r="E9092" s="6"/>
      <c r="F9092" s="6">
        <f>E9092*0.05</f>
        <v>0</v>
      </c>
      <c r="G9092" s="6">
        <v>16300</v>
      </c>
      <c r="H9092" s="5">
        <f>D9092-F9092</f>
        <v>0</v>
      </c>
      <c r="I9092" s="4">
        <f>+I9091+G9092-H9092</f>
        <v>9348130.0279999934</v>
      </c>
      <c r="J9092" s="8" t="s">
        <v>2617</v>
      </c>
      <c r="K9092" s="2"/>
      <c r="L9092" s="2"/>
      <c r="M9092" s="10"/>
      <c r="N9092" s="10"/>
      <c r="O9092" s="10"/>
    </row>
    <row r="9093" spans="1:15" x14ac:dyDescent="0.2">
      <c r="A9093" s="9">
        <v>45338</v>
      </c>
      <c r="B9093" s="7">
        <v>30077264</v>
      </c>
      <c r="C9093" s="8" t="s">
        <v>2616</v>
      </c>
      <c r="D9093" s="6">
        <v>10620</v>
      </c>
      <c r="E9093" s="6">
        <v>9000</v>
      </c>
      <c r="F9093" s="6">
        <f>E9093*0.05</f>
        <v>450</v>
      </c>
      <c r="G9093" s="6"/>
      <c r="H9093" s="5">
        <f>D9093-F9093</f>
        <v>10170</v>
      </c>
      <c r="I9093" s="4">
        <f>+I9092+G9093-H9093</f>
        <v>9337960.0279999934</v>
      </c>
      <c r="J9093" s="8" t="s">
        <v>359</v>
      </c>
      <c r="K9093" s="2"/>
      <c r="L9093" s="2"/>
      <c r="M9093" s="16" t="s">
        <v>2615</v>
      </c>
      <c r="N9093" s="10"/>
      <c r="O9093" s="10"/>
    </row>
    <row r="9094" spans="1:15" x14ac:dyDescent="0.2">
      <c r="A9094" s="9">
        <v>45338</v>
      </c>
      <c r="B9094" s="7">
        <v>30086694</v>
      </c>
      <c r="C9094" s="8" t="s">
        <v>1917</v>
      </c>
      <c r="D9094" s="6">
        <v>25500</v>
      </c>
      <c r="E9094" s="6"/>
      <c r="F9094" s="6">
        <f>E9094*0.05</f>
        <v>0</v>
      </c>
      <c r="G9094" s="6"/>
      <c r="H9094" s="5">
        <f>D9094-F9094</f>
        <v>25500</v>
      </c>
      <c r="I9094" s="4">
        <f>+I9093+G9094-H9094</f>
        <v>9312460.0279999934</v>
      </c>
      <c r="J9094" s="8" t="s">
        <v>1916</v>
      </c>
      <c r="K9094" s="2"/>
      <c r="L9094" s="2"/>
      <c r="M9094" s="10"/>
      <c r="N9094" s="10"/>
      <c r="O9094" s="10"/>
    </row>
    <row r="9095" spans="1:15" x14ac:dyDescent="0.2">
      <c r="A9095" s="9">
        <v>45341</v>
      </c>
      <c r="B9095" s="7">
        <v>3580050553</v>
      </c>
      <c r="C9095" s="8" t="s">
        <v>2</v>
      </c>
      <c r="D9095" s="6"/>
      <c r="E9095" s="6"/>
      <c r="F9095" s="6">
        <f>E9095*0.05</f>
        <v>0</v>
      </c>
      <c r="G9095" s="6">
        <v>2300</v>
      </c>
      <c r="H9095" s="5">
        <f>D9095-F9095</f>
        <v>0</v>
      </c>
      <c r="I9095" s="4">
        <f>+I9094+G9095-H9095</f>
        <v>9314760.0279999934</v>
      </c>
      <c r="J9095" s="8" t="s">
        <v>2614</v>
      </c>
      <c r="K9095" s="2"/>
      <c r="L9095" s="2"/>
      <c r="M9095" s="10"/>
      <c r="N9095" s="10"/>
      <c r="O9095" s="10"/>
    </row>
    <row r="9096" spans="1:15" x14ac:dyDescent="0.2">
      <c r="A9096" s="9">
        <v>45341</v>
      </c>
      <c r="B9096" s="7">
        <v>3580050556</v>
      </c>
      <c r="C9096" s="8" t="s">
        <v>2</v>
      </c>
      <c r="D9096" s="6"/>
      <c r="E9096" s="6"/>
      <c r="F9096" s="6">
        <f>E9096*0.05</f>
        <v>0</v>
      </c>
      <c r="G9096" s="6">
        <v>1800</v>
      </c>
      <c r="H9096" s="5">
        <f>D9096-F9096</f>
        <v>0</v>
      </c>
      <c r="I9096" s="4">
        <f>+I9095+G9096-H9096</f>
        <v>9316560.0279999934</v>
      </c>
      <c r="J9096" s="8" t="s">
        <v>2613</v>
      </c>
      <c r="K9096" s="2"/>
      <c r="L9096" s="2"/>
      <c r="M9096" s="10"/>
      <c r="N9096" s="10"/>
      <c r="O9096" s="10"/>
    </row>
    <row r="9097" spans="1:15" x14ac:dyDescent="0.2">
      <c r="A9097" s="9">
        <v>45341</v>
      </c>
      <c r="B9097" s="7">
        <v>30127916</v>
      </c>
      <c r="C9097" s="8" t="s">
        <v>2447</v>
      </c>
      <c r="D9097" s="6">
        <v>160765</v>
      </c>
      <c r="E9097" s="6">
        <v>136241.53</v>
      </c>
      <c r="F9097" s="6">
        <f>E9097*0.05</f>
        <v>6812.0765000000001</v>
      </c>
      <c r="G9097" s="6"/>
      <c r="H9097" s="5">
        <f>D9097-F9097</f>
        <v>153952.9235</v>
      </c>
      <c r="I9097" s="4">
        <f>+I9096+G9097-H9097</f>
        <v>9162607.1044999938</v>
      </c>
      <c r="J9097" s="8" t="s">
        <v>2612</v>
      </c>
      <c r="K9097" s="2"/>
      <c r="L9097" s="2"/>
      <c r="M9097" s="16" t="s">
        <v>2611</v>
      </c>
      <c r="N9097" s="10"/>
      <c r="O9097" s="10"/>
    </row>
    <row r="9098" spans="1:15" x14ac:dyDescent="0.2">
      <c r="A9098" s="9">
        <v>45343</v>
      </c>
      <c r="B9098" s="7">
        <v>200010230</v>
      </c>
      <c r="C9098" s="8" t="s">
        <v>2</v>
      </c>
      <c r="D9098" s="6"/>
      <c r="E9098" s="6"/>
      <c r="F9098" s="6">
        <f>E9098*0.05</f>
        <v>0</v>
      </c>
      <c r="G9098" s="6">
        <v>800</v>
      </c>
      <c r="H9098" s="5">
        <f>D9098-F9098</f>
        <v>0</v>
      </c>
      <c r="I9098" s="4">
        <f>+I9097+G9098-H9098</f>
        <v>9163407.1044999938</v>
      </c>
      <c r="J9098" s="8" t="s">
        <v>2610</v>
      </c>
      <c r="K9098" s="2"/>
      <c r="L9098" s="2"/>
      <c r="M9098" s="10"/>
      <c r="N9098" s="10"/>
      <c r="O9098" s="10"/>
    </row>
    <row r="9099" spans="1:15" x14ac:dyDescent="0.2">
      <c r="A9099" s="9">
        <v>45343</v>
      </c>
      <c r="B9099" s="7">
        <v>200010233</v>
      </c>
      <c r="C9099" s="8" t="s">
        <v>2</v>
      </c>
      <c r="D9099" s="6"/>
      <c r="E9099" s="6"/>
      <c r="F9099" s="6">
        <f>E9099*0.05</f>
        <v>0</v>
      </c>
      <c r="G9099" s="6">
        <v>2500</v>
      </c>
      <c r="H9099" s="5">
        <f>D9099-F9099</f>
        <v>0</v>
      </c>
      <c r="I9099" s="4">
        <f>+I9098+G9099-H9099</f>
        <v>9165907.1044999938</v>
      </c>
      <c r="J9099" s="8" t="s">
        <v>2609</v>
      </c>
      <c r="K9099" s="2"/>
      <c r="L9099" s="2"/>
      <c r="M9099" s="10"/>
      <c r="N9099" s="10"/>
      <c r="O9099" s="10"/>
    </row>
    <row r="9100" spans="1:15" x14ac:dyDescent="0.2">
      <c r="A9100" s="9">
        <v>45348</v>
      </c>
      <c r="B9100" s="7">
        <v>4524000135</v>
      </c>
      <c r="C9100" s="8" t="s">
        <v>2118</v>
      </c>
      <c r="D9100" s="6"/>
      <c r="E9100" s="6"/>
      <c r="F9100" s="6">
        <f>E9100*0.05</f>
        <v>0</v>
      </c>
      <c r="G9100" s="6">
        <v>20000</v>
      </c>
      <c r="H9100" s="5">
        <f>D9100-F9100</f>
        <v>0</v>
      </c>
      <c r="I9100" s="4">
        <f>+I9099+G9100-H9100</f>
        <v>9185907.1044999938</v>
      </c>
      <c r="J9100" s="8" t="s">
        <v>2009</v>
      </c>
      <c r="K9100" s="2"/>
      <c r="L9100" s="2"/>
      <c r="M9100" s="10"/>
      <c r="N9100" s="10"/>
      <c r="O9100" s="10"/>
    </row>
    <row r="9101" spans="1:15" x14ac:dyDescent="0.2">
      <c r="A9101" s="9">
        <v>45348</v>
      </c>
      <c r="B9101" s="7">
        <v>4524000177</v>
      </c>
      <c r="C9101" s="8" t="s">
        <v>170</v>
      </c>
      <c r="D9101" s="6"/>
      <c r="E9101" s="6"/>
      <c r="F9101" s="6">
        <f>E9101*0.05</f>
        <v>0</v>
      </c>
      <c r="G9101" s="6">
        <v>2077213.72</v>
      </c>
      <c r="H9101" s="5">
        <f>D9101-F9101</f>
        <v>0</v>
      </c>
      <c r="I9101" s="4">
        <f>+I9100+G9101-H9101</f>
        <v>11263120.824499995</v>
      </c>
      <c r="J9101" s="8" t="s">
        <v>1495</v>
      </c>
      <c r="K9101" s="2"/>
      <c r="L9101" s="2"/>
      <c r="M9101" s="10"/>
      <c r="N9101" s="10"/>
      <c r="O9101" s="10"/>
    </row>
    <row r="9102" spans="1:15" x14ac:dyDescent="0.2">
      <c r="A9102" s="9">
        <v>45348</v>
      </c>
      <c r="B9102" s="7">
        <v>30289244</v>
      </c>
      <c r="C9102" s="8" t="s">
        <v>2608</v>
      </c>
      <c r="D9102" s="6">
        <v>120500.01</v>
      </c>
      <c r="E9102" s="6">
        <v>102118.65</v>
      </c>
      <c r="F9102" s="6">
        <f>E9102*0.05</f>
        <v>5105.9324999999999</v>
      </c>
      <c r="G9102" s="6"/>
      <c r="H9102" s="5">
        <f>D9102-F9102</f>
        <v>115394.0775</v>
      </c>
      <c r="I9102" s="4">
        <f>+I9101+G9102-H9102</f>
        <v>11147726.746999994</v>
      </c>
      <c r="J9102" s="8" t="s">
        <v>2607</v>
      </c>
      <c r="K9102" s="2"/>
      <c r="L9102" s="2"/>
      <c r="M9102" s="10" t="s">
        <v>1904</v>
      </c>
      <c r="N9102" s="10"/>
      <c r="O9102" s="10"/>
    </row>
    <row r="9103" spans="1:15" x14ac:dyDescent="0.2">
      <c r="A9103" s="9">
        <v>45348</v>
      </c>
      <c r="B9103" s="7">
        <v>30295616</v>
      </c>
      <c r="C9103" s="8" t="s">
        <v>2606</v>
      </c>
      <c r="D9103" s="6">
        <v>185850</v>
      </c>
      <c r="E9103" s="6">
        <v>157500</v>
      </c>
      <c r="F9103" s="6">
        <f>E9103*0.05</f>
        <v>7875</v>
      </c>
      <c r="G9103" s="6"/>
      <c r="H9103" s="5">
        <f>D9103-F9103</f>
        <v>177975</v>
      </c>
      <c r="I9103" s="4">
        <f>+I9102+G9103-H9103</f>
        <v>10969751.746999994</v>
      </c>
      <c r="J9103" s="8" t="s">
        <v>2605</v>
      </c>
      <c r="K9103" s="2"/>
      <c r="L9103" s="2"/>
      <c r="M9103" s="10" t="s">
        <v>2604</v>
      </c>
      <c r="N9103" s="10"/>
      <c r="O9103" s="10"/>
    </row>
    <row r="9104" spans="1:15" x14ac:dyDescent="0.2">
      <c r="A9104" s="9">
        <v>45348</v>
      </c>
      <c r="B9104" s="7">
        <v>30296155</v>
      </c>
      <c r="C9104" s="8" t="s">
        <v>447</v>
      </c>
      <c r="D9104" s="6">
        <v>120207.01</v>
      </c>
      <c r="E9104" s="6">
        <v>110103.45</v>
      </c>
      <c r="F9104" s="6">
        <f>E9104*0.05</f>
        <v>5505.1725000000006</v>
      </c>
      <c r="G9104" s="6"/>
      <c r="H9104" s="5">
        <f>D9104-F9104</f>
        <v>114701.83749999999</v>
      </c>
      <c r="I9104" s="4">
        <f>+I9103+G9104-H9104</f>
        <v>10855049.909499994</v>
      </c>
      <c r="J9104" s="8" t="s">
        <v>22</v>
      </c>
      <c r="K9104" s="2"/>
      <c r="L9104" s="2"/>
      <c r="M9104" s="10" t="s">
        <v>2603</v>
      </c>
      <c r="N9104" s="10"/>
      <c r="O9104" s="10"/>
    </row>
    <row r="9105" spans="1:15" x14ac:dyDescent="0.2">
      <c r="A9105" s="9">
        <v>45348</v>
      </c>
      <c r="B9105" s="7">
        <v>30296220</v>
      </c>
      <c r="C9105" s="8" t="s">
        <v>447</v>
      </c>
      <c r="D9105" s="6">
        <v>31300</v>
      </c>
      <c r="E9105" s="6">
        <v>26525.42</v>
      </c>
      <c r="F9105" s="6">
        <f>E9105*0.05</f>
        <v>1326.271</v>
      </c>
      <c r="G9105" s="6"/>
      <c r="H9105" s="5">
        <f>D9105-F9105</f>
        <v>29973.728999999999</v>
      </c>
      <c r="I9105" s="4">
        <f>+I9104+G9105-H9105</f>
        <v>10825076.180499993</v>
      </c>
      <c r="J9105" s="8" t="s">
        <v>22</v>
      </c>
      <c r="K9105" s="2"/>
      <c r="L9105" s="2"/>
      <c r="M9105" s="10" t="s">
        <v>2602</v>
      </c>
      <c r="N9105" s="10"/>
      <c r="O9105" s="10"/>
    </row>
    <row r="9106" spans="1:15" x14ac:dyDescent="0.2">
      <c r="A9106" s="9">
        <v>45348</v>
      </c>
      <c r="B9106" s="7">
        <v>30298940</v>
      </c>
      <c r="C9106" s="8" t="s">
        <v>418</v>
      </c>
      <c r="D9106" s="6">
        <v>41000</v>
      </c>
      <c r="E9106" s="6"/>
      <c r="F9106" s="6">
        <f>E9106*0.05</f>
        <v>0</v>
      </c>
      <c r="G9106" s="6"/>
      <c r="H9106" s="5">
        <f>D9106-F9106</f>
        <v>41000</v>
      </c>
      <c r="I9106" s="4">
        <f>+I9105+G9106-H9106</f>
        <v>10784076.180499993</v>
      </c>
      <c r="J9106" s="8" t="s">
        <v>2601</v>
      </c>
      <c r="K9106" s="2"/>
      <c r="L9106" s="2"/>
      <c r="M9106" s="10"/>
      <c r="N9106" s="10"/>
      <c r="O9106" s="10"/>
    </row>
    <row r="9107" spans="1:15" x14ac:dyDescent="0.2">
      <c r="A9107" s="9">
        <v>45350</v>
      </c>
      <c r="B9107" s="7">
        <v>3580100042</v>
      </c>
      <c r="C9107" s="8" t="s">
        <v>2</v>
      </c>
      <c r="D9107" s="6"/>
      <c r="E9107" s="6"/>
      <c r="F9107" s="6">
        <f>E9107*0.05</f>
        <v>0</v>
      </c>
      <c r="G9107" s="6">
        <v>7150</v>
      </c>
      <c r="H9107" s="5">
        <f>D9107-F9107</f>
        <v>0</v>
      </c>
      <c r="I9107" s="4">
        <f>+I9106+G9107-H9107</f>
        <v>10791226.180499993</v>
      </c>
      <c r="J9107" s="8" t="s">
        <v>2600</v>
      </c>
      <c r="K9107" s="2"/>
      <c r="L9107" s="2"/>
      <c r="M9107" s="10"/>
      <c r="N9107" s="10"/>
      <c r="O9107" s="10"/>
    </row>
    <row r="9108" spans="1:15" x14ac:dyDescent="0.2">
      <c r="A9108" s="9">
        <v>45350</v>
      </c>
      <c r="B9108" s="7">
        <v>30325222</v>
      </c>
      <c r="C9108" s="8" t="s">
        <v>821</v>
      </c>
      <c r="D9108" s="6">
        <v>221342.4</v>
      </c>
      <c r="E9108" s="6">
        <v>216047.48</v>
      </c>
      <c r="F9108" s="6">
        <f>E9108*0.05</f>
        <v>10802.374000000002</v>
      </c>
      <c r="G9108" s="6"/>
      <c r="H9108" s="5">
        <f>D9108-F9108</f>
        <v>210540.02599999998</v>
      </c>
      <c r="I9108" s="4">
        <f>+I9107+G9108-H9108</f>
        <v>10580686.154499993</v>
      </c>
      <c r="J9108" s="8" t="s">
        <v>215</v>
      </c>
      <c r="K9108" s="2"/>
      <c r="L9108" s="2"/>
      <c r="M9108" s="10" t="s">
        <v>2599</v>
      </c>
      <c r="N9108" s="10"/>
      <c r="O9108" s="10"/>
    </row>
    <row r="9109" spans="1:15" x14ac:dyDescent="0.2">
      <c r="A9109" s="9">
        <v>45350</v>
      </c>
      <c r="B9109" s="7">
        <v>30325410</v>
      </c>
      <c r="C9109" s="8" t="s">
        <v>1450</v>
      </c>
      <c r="D9109" s="6">
        <v>88766.5</v>
      </c>
      <c r="E9109" s="6">
        <v>68638.25</v>
      </c>
      <c r="F9109" s="6">
        <f>E9109*0.05</f>
        <v>3431.9125000000004</v>
      </c>
      <c r="G9109" s="6"/>
      <c r="H9109" s="5">
        <v>85334.59</v>
      </c>
      <c r="I9109" s="4">
        <f>+I9108+G9109-H9109</f>
        <v>10495351.564499993</v>
      </c>
      <c r="J9109" s="8" t="s">
        <v>2512</v>
      </c>
      <c r="K9109" s="2"/>
      <c r="L9109" s="2"/>
      <c r="M9109" s="10" t="s">
        <v>2598</v>
      </c>
      <c r="N9109" s="10"/>
      <c r="O9109" s="10"/>
    </row>
    <row r="9110" spans="1:15" x14ac:dyDescent="0.2">
      <c r="A9110" s="9">
        <v>45350</v>
      </c>
      <c r="B9110" s="7">
        <v>30325544</v>
      </c>
      <c r="C9110" s="8" t="s">
        <v>120</v>
      </c>
      <c r="D9110" s="6">
        <v>102751.75</v>
      </c>
      <c r="E9110" s="6">
        <v>87077.77</v>
      </c>
      <c r="F9110" s="6">
        <f>E9110*0.05</f>
        <v>4353.8885</v>
      </c>
      <c r="G9110" s="6"/>
      <c r="H9110" s="5">
        <f>D9110-F9110</f>
        <v>98397.861499999999</v>
      </c>
      <c r="I9110" s="4">
        <f>+I9109+G9110-H9110</f>
        <v>10396953.702999992</v>
      </c>
      <c r="J9110" s="8" t="s">
        <v>273</v>
      </c>
      <c r="K9110" s="2"/>
      <c r="L9110" s="2"/>
      <c r="M9110" s="10" t="s">
        <v>2597</v>
      </c>
      <c r="N9110" s="10"/>
      <c r="O9110" s="10"/>
    </row>
    <row r="9111" spans="1:15" x14ac:dyDescent="0.2">
      <c r="A9111" s="9">
        <v>45350</v>
      </c>
      <c r="B9111" s="7">
        <v>30325717</v>
      </c>
      <c r="C9111" s="8" t="s">
        <v>267</v>
      </c>
      <c r="D9111" s="6">
        <v>2020</v>
      </c>
      <c r="E9111" s="6">
        <v>1711.87</v>
      </c>
      <c r="F9111" s="6">
        <f>E9111*0.05</f>
        <v>85.593500000000006</v>
      </c>
      <c r="G9111" s="6"/>
      <c r="H9111" s="5">
        <f>D9111-F9111</f>
        <v>1934.4065000000001</v>
      </c>
      <c r="I9111" s="4">
        <f>+I9110+G9111-H9111</f>
        <v>10395019.296499992</v>
      </c>
      <c r="J9111" s="8" t="s">
        <v>266</v>
      </c>
      <c r="K9111" s="2"/>
      <c r="L9111" s="2"/>
      <c r="M9111" s="10" t="s">
        <v>2596</v>
      </c>
      <c r="N9111" s="10"/>
      <c r="O9111" s="10"/>
    </row>
    <row r="9112" spans="1:15" x14ac:dyDescent="0.2">
      <c r="A9112" s="9">
        <v>45350</v>
      </c>
      <c r="B9112" s="7">
        <v>30326099</v>
      </c>
      <c r="C9112" s="8" t="s">
        <v>2483</v>
      </c>
      <c r="D9112" s="6">
        <v>371176.91</v>
      </c>
      <c r="E9112" s="6">
        <v>314556.7</v>
      </c>
      <c r="F9112" s="6">
        <f>E9112*0.05</f>
        <v>15727.835000000001</v>
      </c>
      <c r="G9112" s="6"/>
      <c r="H9112" s="5">
        <v>355449.08</v>
      </c>
      <c r="I9112" s="4">
        <f>+I9111+G9112-H9112</f>
        <v>10039570.216499992</v>
      </c>
      <c r="J9112" s="8" t="s">
        <v>1323</v>
      </c>
      <c r="K9112" s="2"/>
      <c r="L9112" s="2"/>
      <c r="M9112" s="10" t="s">
        <v>2595</v>
      </c>
      <c r="N9112" s="10"/>
      <c r="O9112" s="10"/>
    </row>
    <row r="9113" spans="1:15" x14ac:dyDescent="0.2">
      <c r="A9113" s="9">
        <v>45350</v>
      </c>
      <c r="B9113" s="7">
        <v>30326296</v>
      </c>
      <c r="C9113" s="8" t="s">
        <v>2594</v>
      </c>
      <c r="D9113" s="6">
        <v>156099</v>
      </c>
      <c r="E9113" s="6">
        <v>156099</v>
      </c>
      <c r="F9113" s="6">
        <f>E9113*0.05</f>
        <v>7804.9500000000007</v>
      </c>
      <c r="G9113" s="6"/>
      <c r="H9113" s="5">
        <f>D9113-F9113</f>
        <v>148294.04999999999</v>
      </c>
      <c r="I9113" s="4">
        <f>+I9112+G9113-H9113</f>
        <v>9891276.166499991</v>
      </c>
      <c r="J9113" s="8" t="s">
        <v>215</v>
      </c>
      <c r="K9113" s="2"/>
      <c r="L9113" s="2"/>
      <c r="M9113" s="10" t="s">
        <v>2593</v>
      </c>
      <c r="N9113" s="10"/>
      <c r="O9113" s="10"/>
    </row>
    <row r="9114" spans="1:15" x14ac:dyDescent="0.2">
      <c r="A9114" s="9">
        <v>45350</v>
      </c>
      <c r="B9114" s="7">
        <v>30326517</v>
      </c>
      <c r="C9114" s="8" t="s">
        <v>1734</v>
      </c>
      <c r="D9114" s="6">
        <v>59059.5</v>
      </c>
      <c r="E9114" s="6">
        <v>56850</v>
      </c>
      <c r="F9114" s="6">
        <f>E9114*0.05</f>
        <v>2842.5</v>
      </c>
      <c r="G9114" s="6"/>
      <c r="H9114" s="5">
        <f>D9114-F9114</f>
        <v>56217</v>
      </c>
      <c r="I9114" s="4">
        <f>+I9113+G9114-H9114</f>
        <v>9835059.166499991</v>
      </c>
      <c r="J9114" s="8" t="s">
        <v>814</v>
      </c>
      <c r="K9114" s="2"/>
      <c r="L9114" s="2"/>
      <c r="M9114" s="10" t="s">
        <v>2592</v>
      </c>
      <c r="N9114" s="10"/>
      <c r="O9114" s="10"/>
    </row>
    <row r="9115" spans="1:15" x14ac:dyDescent="0.2">
      <c r="A9115" s="9">
        <v>45350</v>
      </c>
      <c r="B9115" s="7">
        <v>30326603</v>
      </c>
      <c r="C9115" s="8" t="s">
        <v>582</v>
      </c>
      <c r="D9115" s="6">
        <v>74730</v>
      </c>
      <c r="E9115" s="6">
        <v>63330.52</v>
      </c>
      <c r="F9115" s="6">
        <f>E9115*0.05</f>
        <v>3166.5259999999998</v>
      </c>
      <c r="G9115" s="6"/>
      <c r="H9115" s="5">
        <f>D9115-F9115</f>
        <v>71563.474000000002</v>
      </c>
      <c r="I9115" s="4">
        <f>+I9114+G9115-H9115</f>
        <v>9763495.6924999915</v>
      </c>
      <c r="J9115" s="8" t="s">
        <v>1323</v>
      </c>
      <c r="K9115" s="2"/>
      <c r="L9115" s="2"/>
      <c r="M9115" s="10" t="s">
        <v>2591</v>
      </c>
      <c r="N9115" s="10"/>
      <c r="O9115" s="10"/>
    </row>
    <row r="9116" spans="1:15" x14ac:dyDescent="0.2">
      <c r="A9116" s="9">
        <v>45350</v>
      </c>
      <c r="B9116" s="7">
        <v>2000140426</v>
      </c>
      <c r="C9116" s="8" t="s">
        <v>2</v>
      </c>
      <c r="D9116" s="6"/>
      <c r="E9116" s="6"/>
      <c r="F9116" s="6"/>
      <c r="G9116" s="6">
        <v>1500</v>
      </c>
      <c r="H9116" s="5"/>
      <c r="I9116" s="4">
        <f>+I9115+G9116-H9116</f>
        <v>9764995.6924999915</v>
      </c>
      <c r="J9116" s="8" t="s">
        <v>2590</v>
      </c>
      <c r="K9116" s="2"/>
      <c r="L9116" s="2"/>
      <c r="M9116" s="19"/>
      <c r="N9116" s="19"/>
      <c r="O9116" s="19"/>
    </row>
    <row r="9117" spans="1:15" x14ac:dyDescent="0.2">
      <c r="A9117" s="9">
        <v>45350</v>
      </c>
      <c r="B9117" s="7">
        <v>2000140426</v>
      </c>
      <c r="C9117" s="8" t="s">
        <v>2</v>
      </c>
      <c r="D9117" s="6"/>
      <c r="E9117" s="6"/>
      <c r="F9117" s="6"/>
      <c r="G9117" s="6">
        <v>3800</v>
      </c>
      <c r="H9117" s="5"/>
      <c r="I9117" s="4">
        <f>+I9116+G9117-H9117</f>
        <v>9768795.6924999915</v>
      </c>
      <c r="J9117" s="8" t="s">
        <v>2589</v>
      </c>
      <c r="K9117" s="2"/>
      <c r="L9117" s="2"/>
      <c r="M9117" s="19"/>
      <c r="N9117" s="19"/>
      <c r="O9117" s="19"/>
    </row>
    <row r="9118" spans="1:15" x14ac:dyDescent="0.2">
      <c r="A9118" s="9">
        <v>45350</v>
      </c>
      <c r="B9118" s="7">
        <v>30326720</v>
      </c>
      <c r="C9118" s="8" t="s">
        <v>105</v>
      </c>
      <c r="D9118" s="6">
        <v>200660</v>
      </c>
      <c r="E9118" s="6">
        <v>200660</v>
      </c>
      <c r="F9118" s="6">
        <f>E9118*0.05</f>
        <v>10033</v>
      </c>
      <c r="G9118" s="6"/>
      <c r="H9118" s="5">
        <f>D9118-F9118</f>
        <v>190627</v>
      </c>
      <c r="I9118" s="4">
        <f>+I9117+G9118-H9118</f>
        <v>9578168.6924999915</v>
      </c>
      <c r="J9118" s="8" t="s">
        <v>2262</v>
      </c>
      <c r="K9118" s="2"/>
      <c r="L9118" s="2"/>
      <c r="M9118" s="10" t="s">
        <v>2588</v>
      </c>
      <c r="N9118" s="10"/>
      <c r="O9118" s="10"/>
    </row>
    <row r="9119" spans="1:15" x14ac:dyDescent="0.2">
      <c r="A9119" s="9">
        <v>45350</v>
      </c>
      <c r="B9119" s="7">
        <v>30326871</v>
      </c>
      <c r="C9119" s="8" t="s">
        <v>99</v>
      </c>
      <c r="D9119" s="6">
        <v>4079.4</v>
      </c>
      <c r="E9119" s="6">
        <v>0</v>
      </c>
      <c r="F9119" s="6">
        <f>E9119*0.05</f>
        <v>0</v>
      </c>
      <c r="G9119" s="6"/>
      <c r="H9119" s="5">
        <f>D9119-F9119</f>
        <v>4079.4</v>
      </c>
      <c r="I9119" s="4">
        <f>+I9118+G9119-H9119</f>
        <v>9574089.2924999911</v>
      </c>
      <c r="J9119" s="8" t="s">
        <v>2125</v>
      </c>
      <c r="K9119" s="2"/>
      <c r="L9119" s="2"/>
      <c r="M9119" s="10"/>
      <c r="N9119" s="10"/>
      <c r="O9119" s="10"/>
    </row>
    <row r="9120" spans="1:15" x14ac:dyDescent="0.2">
      <c r="A9120" s="9">
        <v>45350</v>
      </c>
      <c r="B9120" s="7">
        <v>30326980</v>
      </c>
      <c r="C9120" s="8" t="s">
        <v>99</v>
      </c>
      <c r="D9120" s="6">
        <v>12449.01</v>
      </c>
      <c r="E9120" s="6"/>
      <c r="F9120" s="6"/>
      <c r="G9120" s="6"/>
      <c r="H9120" s="5">
        <f>D9120-F9120</f>
        <v>12449.01</v>
      </c>
      <c r="I9120" s="4">
        <f>+I9119+G9120-H9120</f>
        <v>9561640.2824999914</v>
      </c>
      <c r="J9120" s="8" t="s">
        <v>1436</v>
      </c>
      <c r="K9120" s="2"/>
      <c r="L9120" s="2"/>
      <c r="M9120" s="19"/>
      <c r="N9120" s="19"/>
      <c r="O9120" s="19"/>
    </row>
    <row r="9121" spans="1:15" x14ac:dyDescent="0.2">
      <c r="A9121" s="9">
        <v>45350</v>
      </c>
      <c r="B9121" s="7">
        <v>30327602</v>
      </c>
      <c r="C9121" s="8" t="s">
        <v>2165</v>
      </c>
      <c r="D9121" s="6">
        <v>16250</v>
      </c>
      <c r="E9121" s="6">
        <v>13771</v>
      </c>
      <c r="F9121" s="6">
        <f>E9121*0.05</f>
        <v>688.55000000000007</v>
      </c>
      <c r="G9121" s="6"/>
      <c r="H9121" s="5">
        <f>D9121-F9121</f>
        <v>15561.45</v>
      </c>
      <c r="I9121" s="4">
        <f>+I9120+G9121-H9121</f>
        <v>9546078.8324999921</v>
      </c>
      <c r="J9121" s="8" t="s">
        <v>22</v>
      </c>
      <c r="K9121" s="2"/>
      <c r="L9121" s="2"/>
      <c r="M9121" s="10" t="s">
        <v>2587</v>
      </c>
      <c r="N9121" s="10"/>
      <c r="O9121" s="10"/>
    </row>
    <row r="9122" spans="1:15" x14ac:dyDescent="0.2">
      <c r="A9122" s="9">
        <v>45350</v>
      </c>
      <c r="B9122" s="7">
        <v>30327183</v>
      </c>
      <c r="C9122" s="8" t="s">
        <v>1634</v>
      </c>
      <c r="D9122" s="6">
        <v>20680</v>
      </c>
      <c r="E9122" s="6">
        <v>20680</v>
      </c>
      <c r="F9122" s="6">
        <f>E9122*0.05</f>
        <v>1034</v>
      </c>
      <c r="G9122" s="6"/>
      <c r="H9122" s="5">
        <f>D9122-F9122</f>
        <v>19646</v>
      </c>
      <c r="I9122" s="4">
        <f>+I9121+G9122-H9122</f>
        <v>9526432.8324999921</v>
      </c>
      <c r="J9122" s="8" t="s">
        <v>101</v>
      </c>
      <c r="K9122" s="2"/>
      <c r="L9122" s="2"/>
      <c r="M9122" s="10" t="s">
        <v>2586</v>
      </c>
      <c r="N9122" s="10"/>
      <c r="O9122" s="10"/>
    </row>
    <row r="9123" spans="1:15" x14ac:dyDescent="0.2">
      <c r="A9123" s="9">
        <v>45350</v>
      </c>
      <c r="B9123" s="7">
        <v>30327783</v>
      </c>
      <c r="C9123" s="8" t="s">
        <v>2585</v>
      </c>
      <c r="D9123" s="6">
        <v>135700</v>
      </c>
      <c r="E9123" s="6">
        <v>115000</v>
      </c>
      <c r="F9123" s="6">
        <f>E9123*0.05</f>
        <v>5750</v>
      </c>
      <c r="G9123" s="6"/>
      <c r="H9123" s="5">
        <f>D9123-F9123</f>
        <v>129950</v>
      </c>
      <c r="I9123" s="4">
        <f>+I9122+G9123-H9123</f>
        <v>9396482.8324999921</v>
      </c>
      <c r="J9123" s="8" t="s">
        <v>2584</v>
      </c>
      <c r="K9123" s="2"/>
      <c r="L9123" s="2"/>
      <c r="M9123" s="10" t="s">
        <v>2436</v>
      </c>
      <c r="N9123" s="10"/>
      <c r="O9123" s="10"/>
    </row>
    <row r="9124" spans="1:15" x14ac:dyDescent="0.2">
      <c r="A9124" s="9">
        <v>45350</v>
      </c>
      <c r="B9124" s="7">
        <v>30327972</v>
      </c>
      <c r="C9124" s="8" t="s">
        <v>242</v>
      </c>
      <c r="D9124" s="6">
        <v>41689.4</v>
      </c>
      <c r="E9124" s="6">
        <v>35330</v>
      </c>
      <c r="F9124" s="6">
        <f>E9124*0.05</f>
        <v>1766.5</v>
      </c>
      <c r="G9124" s="6"/>
      <c r="H9124" s="5">
        <f>D9124-F9124</f>
        <v>39922.9</v>
      </c>
      <c r="I9124" s="4">
        <f>+I9123+G9124-H9124</f>
        <v>9356559.9324999917</v>
      </c>
      <c r="J9124" s="8" t="s">
        <v>2038</v>
      </c>
      <c r="K9124" s="2"/>
      <c r="L9124" s="2"/>
      <c r="M9124" s="10" t="s">
        <v>2583</v>
      </c>
      <c r="N9124" s="10"/>
      <c r="O9124" s="10"/>
    </row>
    <row r="9125" spans="1:15" x14ac:dyDescent="0.2">
      <c r="A9125" s="9">
        <v>45350</v>
      </c>
      <c r="B9125" s="7">
        <v>30328130</v>
      </c>
      <c r="C9125" s="8" t="s">
        <v>682</v>
      </c>
      <c r="D9125" s="6">
        <v>36494.04</v>
      </c>
      <c r="E9125" s="6">
        <v>30927.16</v>
      </c>
      <c r="F9125" s="6">
        <f>E9125*0.05</f>
        <v>1546.3580000000002</v>
      </c>
      <c r="G9125" s="6"/>
      <c r="H9125" s="5">
        <f>D9125-F9125</f>
        <v>34947.682000000001</v>
      </c>
      <c r="I9125" s="4">
        <f>+I9124+G9125-H9125</f>
        <v>9321612.2504999917</v>
      </c>
      <c r="J9125" s="8" t="s">
        <v>2582</v>
      </c>
      <c r="K9125" s="2"/>
      <c r="L9125" s="2"/>
      <c r="M9125" s="10" t="s">
        <v>2581</v>
      </c>
      <c r="N9125" s="10"/>
      <c r="O9125" s="10"/>
    </row>
    <row r="9126" spans="1:15" x14ac:dyDescent="0.2">
      <c r="A9126" s="9">
        <v>45350</v>
      </c>
      <c r="B9126" s="7">
        <v>30328653</v>
      </c>
      <c r="C9126" s="8" t="s">
        <v>213</v>
      </c>
      <c r="D9126" s="6">
        <v>24045</v>
      </c>
      <c r="E9126" s="6">
        <v>20377.12</v>
      </c>
      <c r="F9126" s="6">
        <v>1018.86</v>
      </c>
      <c r="G9126" s="6"/>
      <c r="H9126" s="5">
        <f>D9126-F9126</f>
        <v>23026.14</v>
      </c>
      <c r="I9126" s="4">
        <f>+I9125+G9126-H9126</f>
        <v>9298586.1104999911</v>
      </c>
      <c r="J9126" s="8" t="s">
        <v>1860</v>
      </c>
      <c r="K9126" s="2"/>
      <c r="L9126" s="2"/>
      <c r="M9126" s="10" t="s">
        <v>2580</v>
      </c>
      <c r="N9126" s="10"/>
      <c r="O9126" s="10"/>
    </row>
    <row r="9127" spans="1:15" x14ac:dyDescent="0.2">
      <c r="A9127" s="9">
        <v>45350</v>
      </c>
      <c r="B9127" s="7">
        <v>30328780</v>
      </c>
      <c r="C9127" s="8" t="s">
        <v>74</v>
      </c>
      <c r="D9127" s="6">
        <v>184260</v>
      </c>
      <c r="E9127" s="6">
        <v>161400</v>
      </c>
      <c r="F9127" s="6">
        <f>E9127*0.05</f>
        <v>8070</v>
      </c>
      <c r="G9127" s="6"/>
      <c r="H9127" s="5">
        <f>D9127-F9127</f>
        <v>176190</v>
      </c>
      <c r="I9127" s="4">
        <f>+I9126+G9127-H9127</f>
        <v>9122396.1104999911</v>
      </c>
      <c r="J9127" s="8" t="s">
        <v>2579</v>
      </c>
      <c r="K9127" s="2"/>
      <c r="L9127" s="2"/>
      <c r="M9127" s="10" t="s">
        <v>2578</v>
      </c>
      <c r="N9127" s="10"/>
      <c r="O9127" s="10"/>
    </row>
    <row r="9128" spans="1:15" x14ac:dyDescent="0.2">
      <c r="A9128" s="9">
        <v>45350</v>
      </c>
      <c r="B9128" s="7">
        <v>30328986</v>
      </c>
      <c r="C9128" s="8" t="s">
        <v>71</v>
      </c>
      <c r="D9128" s="6">
        <v>228049.5</v>
      </c>
      <c r="E9128" s="6">
        <v>227584.32</v>
      </c>
      <c r="F9128" s="6">
        <v>11379.22</v>
      </c>
      <c r="G9128" s="6"/>
      <c r="H9128" s="5">
        <f>D9128-F9128</f>
        <v>216670.28</v>
      </c>
      <c r="I9128" s="4">
        <f>+I9127+G9128-H9128</f>
        <v>8905725.8304999918</v>
      </c>
      <c r="J9128" s="8" t="s">
        <v>70</v>
      </c>
      <c r="K9128" s="2"/>
      <c r="L9128" s="2"/>
      <c r="M9128" s="10" t="s">
        <v>2577</v>
      </c>
      <c r="N9128" s="10"/>
      <c r="O9128" s="10"/>
    </row>
    <row r="9129" spans="1:15" x14ac:dyDescent="0.2">
      <c r="A9129" s="9">
        <v>45350</v>
      </c>
      <c r="B9129" s="7">
        <v>20329146</v>
      </c>
      <c r="C9129" s="8" t="s">
        <v>1524</v>
      </c>
      <c r="D9129" s="6">
        <v>98065</v>
      </c>
      <c r="E9129" s="6">
        <v>83105.929999999993</v>
      </c>
      <c r="F9129" s="6">
        <v>4155.3</v>
      </c>
      <c r="G9129" s="6"/>
      <c r="H9129" s="5">
        <f>D9129-F9129</f>
        <v>93909.7</v>
      </c>
      <c r="I9129" s="4">
        <f>+I9128+G9129-H9129</f>
        <v>8811816.1304999925</v>
      </c>
      <c r="J9129" s="8" t="s">
        <v>1711</v>
      </c>
      <c r="K9129" s="2"/>
      <c r="L9129" s="2"/>
      <c r="M9129" s="10" t="s">
        <v>2576</v>
      </c>
      <c r="N9129" s="10"/>
      <c r="O9129" s="10"/>
    </row>
    <row r="9130" spans="1:15" x14ac:dyDescent="0.2">
      <c r="A9130" s="9">
        <v>45350</v>
      </c>
      <c r="B9130" s="7">
        <v>30329467</v>
      </c>
      <c r="C9130" s="8" t="s">
        <v>1968</v>
      </c>
      <c r="D9130" s="6">
        <v>5402.68</v>
      </c>
      <c r="E9130" s="6">
        <v>4578.54</v>
      </c>
      <c r="F9130" s="6">
        <v>228.93</v>
      </c>
      <c r="G9130" s="6"/>
      <c r="H9130" s="5">
        <f>D9130-F9130</f>
        <v>5173.75</v>
      </c>
      <c r="I9130" s="4">
        <f>+I9129+G9130-H9130</f>
        <v>8806642.3804999925</v>
      </c>
      <c r="J9130" s="8" t="s">
        <v>2575</v>
      </c>
      <c r="K9130" s="2"/>
      <c r="L9130" s="2"/>
      <c r="M9130" s="23" t="s">
        <v>2574</v>
      </c>
      <c r="N9130" s="22"/>
      <c r="O9130" s="21"/>
    </row>
    <row r="9131" spans="1:15" x14ac:dyDescent="0.2">
      <c r="A9131" s="9">
        <v>45350</v>
      </c>
      <c r="B9131" s="7">
        <v>30329759</v>
      </c>
      <c r="C9131" s="8" t="s">
        <v>2573</v>
      </c>
      <c r="D9131" s="6">
        <v>10000</v>
      </c>
      <c r="E9131" s="6">
        <v>10000</v>
      </c>
      <c r="F9131" s="6">
        <f>E9131*0.05</f>
        <v>500</v>
      </c>
      <c r="G9131" s="6"/>
      <c r="H9131" s="5">
        <f>D9131-F9131</f>
        <v>9500</v>
      </c>
      <c r="I9131" s="4">
        <f>+I9130+G9131-H9131</f>
        <v>8797142.3804999925</v>
      </c>
      <c r="J9131" s="8" t="s">
        <v>2572</v>
      </c>
      <c r="K9131" s="2"/>
      <c r="L9131" s="2"/>
      <c r="M9131" s="10" t="s">
        <v>2571</v>
      </c>
      <c r="N9131" s="10"/>
      <c r="O9131" s="10"/>
    </row>
    <row r="9132" spans="1:15" x14ac:dyDescent="0.2">
      <c r="A9132" s="9">
        <v>45350</v>
      </c>
      <c r="B9132" s="7">
        <v>30329952</v>
      </c>
      <c r="C9132" s="8" t="s">
        <v>216</v>
      </c>
      <c r="D9132" s="6">
        <v>40890</v>
      </c>
      <c r="E9132" s="6">
        <v>40890</v>
      </c>
      <c r="F9132" s="6">
        <f>E9132*0.05</f>
        <v>2044.5</v>
      </c>
      <c r="G9132" s="6"/>
      <c r="H9132" s="5">
        <f>D9132-F9132</f>
        <v>38845.5</v>
      </c>
      <c r="I9132" s="4">
        <f>+I9131+G9132-H9132</f>
        <v>8758296.8804999925</v>
      </c>
      <c r="J9132" s="8" t="s">
        <v>215</v>
      </c>
      <c r="K9132" s="2"/>
      <c r="L9132" s="2"/>
      <c r="M9132" s="10" t="s">
        <v>2570</v>
      </c>
      <c r="N9132" s="10"/>
      <c r="O9132" s="10"/>
    </row>
    <row r="9133" spans="1:15" x14ac:dyDescent="0.2">
      <c r="A9133" s="9">
        <v>45350</v>
      </c>
      <c r="B9133" s="7">
        <v>30330528</v>
      </c>
      <c r="C9133" s="8" t="s">
        <v>40</v>
      </c>
      <c r="D9133" s="6">
        <v>113356.5</v>
      </c>
      <c r="E9133" s="6">
        <v>113356.5</v>
      </c>
      <c r="F9133" s="6">
        <v>5667.83</v>
      </c>
      <c r="G9133" s="6"/>
      <c r="H9133" s="5">
        <v>107688.68</v>
      </c>
      <c r="I9133" s="4">
        <f>+I9132+G9133-H9133</f>
        <v>8650608.2004999928</v>
      </c>
      <c r="J9133" s="8" t="s">
        <v>104</v>
      </c>
      <c r="K9133" s="2"/>
      <c r="L9133" s="2"/>
      <c r="M9133" s="10" t="s">
        <v>2569</v>
      </c>
      <c r="N9133" s="10"/>
      <c r="O9133" s="10"/>
    </row>
    <row r="9134" spans="1:15" x14ac:dyDescent="0.2">
      <c r="A9134" s="9">
        <v>45350</v>
      </c>
      <c r="B9134" s="7">
        <v>30330797</v>
      </c>
      <c r="C9134" s="8" t="s">
        <v>2043</v>
      </c>
      <c r="D9134" s="6">
        <v>212966.39999999999</v>
      </c>
      <c r="E9134" s="6">
        <v>180480</v>
      </c>
      <c r="F9134" s="6">
        <f>E9134*0.05</f>
        <v>9024</v>
      </c>
      <c r="G9134" s="6"/>
      <c r="H9134" s="5">
        <f>D9134-F9134</f>
        <v>203942.39999999999</v>
      </c>
      <c r="I9134" s="4">
        <f>+I9133+G9134-H9134</f>
        <v>8446665.8004999924</v>
      </c>
      <c r="J9134" s="8" t="s">
        <v>2568</v>
      </c>
      <c r="K9134" s="2"/>
      <c r="L9134" s="2"/>
      <c r="M9134" s="10" t="s">
        <v>2567</v>
      </c>
      <c r="N9134" s="10"/>
      <c r="O9134" s="10"/>
    </row>
    <row r="9135" spans="1:15" x14ac:dyDescent="0.2">
      <c r="A9135" s="9">
        <v>45350</v>
      </c>
      <c r="B9135" s="7">
        <v>30330916</v>
      </c>
      <c r="C9135" s="8" t="s">
        <v>26</v>
      </c>
      <c r="D9135" s="6">
        <v>61201.5</v>
      </c>
      <c r="E9135" s="6">
        <v>55767.43</v>
      </c>
      <c r="F9135" s="6">
        <f>E9135*0.05</f>
        <v>2788.3715000000002</v>
      </c>
      <c r="G9135" s="6"/>
      <c r="H9135" s="5">
        <f>D9135-F9135</f>
        <v>58413.128499999999</v>
      </c>
      <c r="I9135" s="4">
        <f>+I9134+G9135-H9135</f>
        <v>8388252.6719999928</v>
      </c>
      <c r="J9135" s="8" t="s">
        <v>1860</v>
      </c>
      <c r="K9135" s="2"/>
      <c r="L9135" s="2"/>
      <c r="M9135" s="10" t="s">
        <v>2566</v>
      </c>
      <c r="N9135" s="10"/>
      <c r="O9135" s="10"/>
    </row>
    <row r="9136" spans="1:15" x14ac:dyDescent="0.2">
      <c r="A9136" s="9">
        <v>45350</v>
      </c>
      <c r="B9136" s="7">
        <v>30331067</v>
      </c>
      <c r="C9136" s="8" t="s">
        <v>337</v>
      </c>
      <c r="D9136" s="6">
        <v>73837.600000000006</v>
      </c>
      <c r="E9136" s="6">
        <v>73546</v>
      </c>
      <c r="F9136" s="6">
        <f>E9136*0.05</f>
        <v>3677.3</v>
      </c>
      <c r="G9136" s="6"/>
      <c r="H9136" s="5">
        <f>D9136-F9136</f>
        <v>70160.3</v>
      </c>
      <c r="I9136" s="4">
        <f>+I9135+G9136-H9136</f>
        <v>8318092.371999993</v>
      </c>
      <c r="J9136" s="8" t="s">
        <v>215</v>
      </c>
      <c r="K9136" s="2"/>
      <c r="L9136" s="2"/>
      <c r="M9136" s="10" t="s">
        <v>2565</v>
      </c>
      <c r="N9136" s="10"/>
      <c r="O9136" s="10"/>
    </row>
    <row r="9137" spans="1:15" x14ac:dyDescent="0.2">
      <c r="A9137" s="9">
        <v>45350</v>
      </c>
      <c r="B9137" s="7">
        <v>30331269</v>
      </c>
      <c r="C9137" s="8" t="s">
        <v>831</v>
      </c>
      <c r="D9137" s="6">
        <v>54233.4</v>
      </c>
      <c r="E9137" s="6">
        <v>54233.4</v>
      </c>
      <c r="F9137" s="6">
        <f>E9137*0.05</f>
        <v>2711.67</v>
      </c>
      <c r="G9137" s="6"/>
      <c r="H9137" s="5">
        <f>D9137-F9137</f>
        <v>51521.73</v>
      </c>
      <c r="I9137" s="4">
        <f>+I9136+G9137-H9137</f>
        <v>8266570.6419999925</v>
      </c>
      <c r="J9137" s="8" t="s">
        <v>101</v>
      </c>
      <c r="K9137" s="2"/>
      <c r="L9137" s="2"/>
      <c r="M9137" s="10"/>
      <c r="N9137" s="10"/>
      <c r="O9137" s="10"/>
    </row>
    <row r="9138" spans="1:15" x14ac:dyDescent="0.2">
      <c r="A9138" s="9">
        <v>45351</v>
      </c>
      <c r="B9138" s="7">
        <v>3580010349</v>
      </c>
      <c r="C9138" s="8" t="s">
        <v>2</v>
      </c>
      <c r="D9138" s="6"/>
      <c r="E9138" s="6"/>
      <c r="F9138" s="6"/>
      <c r="G9138" s="6">
        <v>41450</v>
      </c>
      <c r="H9138" s="5"/>
      <c r="I9138" s="4">
        <f>+I9137+G9138-H9138</f>
        <v>8308020.6419999925</v>
      </c>
      <c r="J9138" s="8" t="s">
        <v>2564</v>
      </c>
      <c r="K9138" s="2"/>
      <c r="L9138" s="2"/>
      <c r="M9138" s="19"/>
      <c r="N9138" s="19"/>
      <c r="O9138" s="19"/>
    </row>
    <row r="9139" spans="1:15" x14ac:dyDescent="0.2">
      <c r="A9139" s="9">
        <v>45351</v>
      </c>
      <c r="B9139" s="7">
        <v>30377893</v>
      </c>
      <c r="C9139" s="8" t="s">
        <v>245</v>
      </c>
      <c r="D9139" s="6">
        <v>383.5</v>
      </c>
      <c r="E9139" s="6">
        <v>325</v>
      </c>
      <c r="F9139" s="6">
        <f>E9139*0.05</f>
        <v>16.25</v>
      </c>
      <c r="G9139" s="6"/>
      <c r="H9139" s="5">
        <f>D9139-F9139</f>
        <v>367.25</v>
      </c>
      <c r="I9139" s="4">
        <f>+I9138+G9139-H9139</f>
        <v>8307653.3919999925</v>
      </c>
      <c r="J9139" s="8" t="s">
        <v>2563</v>
      </c>
      <c r="K9139" s="2"/>
      <c r="L9139" s="2"/>
      <c r="M9139" s="10" t="s">
        <v>2562</v>
      </c>
      <c r="N9139" s="10"/>
      <c r="O9139" s="10"/>
    </row>
    <row r="9140" spans="1:15" x14ac:dyDescent="0.2">
      <c r="A9140" s="9">
        <v>45351</v>
      </c>
      <c r="B9140" s="7">
        <v>30378790</v>
      </c>
      <c r="C9140" s="8" t="s">
        <v>129</v>
      </c>
      <c r="D9140" s="6">
        <v>108100</v>
      </c>
      <c r="E9140" s="6">
        <v>108100</v>
      </c>
      <c r="F9140" s="6">
        <f>E9140*0.05</f>
        <v>5405</v>
      </c>
      <c r="G9140" s="6"/>
      <c r="H9140" s="5">
        <f>D9140-F9140</f>
        <v>102695</v>
      </c>
      <c r="I9140" s="4">
        <f>+I9139+G9140-H9140</f>
        <v>8204958.3919999925</v>
      </c>
      <c r="J9140" s="8" t="s">
        <v>1555</v>
      </c>
      <c r="K9140" s="2"/>
      <c r="L9140" s="2"/>
      <c r="M9140" s="10" t="s">
        <v>2561</v>
      </c>
      <c r="N9140" s="10"/>
      <c r="O9140" s="10"/>
    </row>
    <row r="9141" spans="1:15" x14ac:dyDescent="0.2">
      <c r="A9141" s="9">
        <v>45351</v>
      </c>
      <c r="B9141" s="7"/>
      <c r="C9141" s="8" t="s">
        <v>20</v>
      </c>
      <c r="D9141" s="6">
        <v>6547.45</v>
      </c>
      <c r="E9141" s="6"/>
      <c r="F9141" s="6">
        <f>E9141*0.05</f>
        <v>0</v>
      </c>
      <c r="G9141" s="6"/>
      <c r="H9141" s="5">
        <f>D9141-F9141</f>
        <v>6547.45</v>
      </c>
      <c r="I9141" s="4">
        <f>+I9140+G9141-H9141</f>
        <v>8198410.9419999924</v>
      </c>
      <c r="J9141" s="8" t="s">
        <v>19</v>
      </c>
      <c r="K9141" s="2"/>
      <c r="L9141" s="2"/>
      <c r="M9141" s="10"/>
      <c r="N9141" s="10"/>
      <c r="O9141" s="10"/>
    </row>
    <row r="9142" spans="1:15" x14ac:dyDescent="0.2">
      <c r="A9142" s="9"/>
      <c r="B9142" s="7"/>
      <c r="C9142" s="38" t="s">
        <v>2560</v>
      </c>
      <c r="D9142" s="6"/>
      <c r="E9142" s="6"/>
      <c r="F9142" s="6">
        <f>E9142*0.05</f>
        <v>0</v>
      </c>
      <c r="G9142" s="6"/>
      <c r="H9142" s="5">
        <f>D9142-F9142</f>
        <v>0</v>
      </c>
      <c r="I9142" s="13">
        <f>+I9141+G9142-H9142</f>
        <v>8198410.9419999924</v>
      </c>
      <c r="J9142" s="8"/>
      <c r="K9142" s="2"/>
      <c r="L9142" s="2"/>
      <c r="M9142" s="10"/>
      <c r="N9142" s="10"/>
      <c r="O9142" s="10"/>
    </row>
    <row r="9143" spans="1:15" x14ac:dyDescent="0.2">
      <c r="A9143" s="9">
        <v>45352</v>
      </c>
      <c r="B9143" s="7">
        <v>3580050665</v>
      </c>
      <c r="C9143" s="8" t="s">
        <v>2</v>
      </c>
      <c r="D9143" s="6"/>
      <c r="E9143" s="6"/>
      <c r="F9143" s="6">
        <f>E9143*0.05</f>
        <v>0</v>
      </c>
      <c r="G9143" s="6">
        <v>9900</v>
      </c>
      <c r="H9143" s="5">
        <f>D9143-F9143</f>
        <v>0</v>
      </c>
      <c r="I9143" s="4">
        <f>+I9142+G9143-H9143</f>
        <v>8208310.9419999924</v>
      </c>
      <c r="J9143" s="8" t="s">
        <v>2559</v>
      </c>
      <c r="K9143" s="2"/>
      <c r="L9143" s="2"/>
      <c r="M9143" s="10"/>
      <c r="N9143" s="10"/>
      <c r="O9143" s="10"/>
    </row>
    <row r="9144" spans="1:15" x14ac:dyDescent="0.2">
      <c r="A9144" s="9">
        <v>45352</v>
      </c>
      <c r="B9144" s="7">
        <v>30426185</v>
      </c>
      <c r="C9144" s="8" t="s">
        <v>286</v>
      </c>
      <c r="D9144" s="6">
        <v>16000</v>
      </c>
      <c r="E9144" s="6">
        <v>16000</v>
      </c>
      <c r="F9144" s="6">
        <f>E9144*0.05</f>
        <v>800</v>
      </c>
      <c r="G9144" s="6"/>
      <c r="H9144" s="5">
        <f>D9144-F9144</f>
        <v>15200</v>
      </c>
      <c r="I9144" s="4">
        <f>+I9143+G9144-H9144</f>
        <v>8193110.9419999924</v>
      </c>
      <c r="J9144" s="8" t="s">
        <v>2558</v>
      </c>
      <c r="K9144" s="2"/>
      <c r="L9144" s="2"/>
      <c r="M9144" s="10" t="s">
        <v>2557</v>
      </c>
      <c r="N9144" s="10"/>
      <c r="O9144" s="10"/>
    </row>
    <row r="9145" spans="1:15" x14ac:dyDescent="0.2">
      <c r="A9145" s="9">
        <v>45352</v>
      </c>
      <c r="B9145" s="7">
        <v>30429251</v>
      </c>
      <c r="C9145" s="42" t="s">
        <v>2556</v>
      </c>
      <c r="D9145" s="6">
        <v>6300</v>
      </c>
      <c r="E9145" s="6"/>
      <c r="F9145" s="6">
        <f>E9145*0.05</f>
        <v>0</v>
      </c>
      <c r="G9145" s="6"/>
      <c r="H9145" s="5">
        <f>D9145-F9145</f>
        <v>6300</v>
      </c>
      <c r="I9145" s="4">
        <f>+I9144+G9145-H9145</f>
        <v>8186810.9419999924</v>
      </c>
      <c r="J9145" s="8" t="s">
        <v>2555</v>
      </c>
      <c r="K9145" s="2"/>
      <c r="L9145" s="2"/>
      <c r="M9145" s="10"/>
      <c r="N9145" s="10"/>
      <c r="O9145" s="10"/>
    </row>
    <row r="9146" spans="1:15" x14ac:dyDescent="0.2">
      <c r="A9146" s="9">
        <v>45355</v>
      </c>
      <c r="B9146" s="7">
        <v>3580100709</v>
      </c>
      <c r="C9146" s="8" t="s">
        <v>2</v>
      </c>
      <c r="D9146" s="6"/>
      <c r="E9146" s="6"/>
      <c r="F9146" s="6">
        <f>E9146*0.05</f>
        <v>0</v>
      </c>
      <c r="G9146" s="6">
        <v>4500</v>
      </c>
      <c r="H9146" s="5">
        <f>D9146-F9146</f>
        <v>0</v>
      </c>
      <c r="I9146" s="4">
        <f>+I9145+G9146-H9146</f>
        <v>8191310.9419999924</v>
      </c>
      <c r="J9146" s="8" t="s">
        <v>2554</v>
      </c>
      <c r="K9146" s="2"/>
      <c r="L9146" s="2"/>
      <c r="M9146" s="10"/>
      <c r="N9146" s="10"/>
      <c r="O9146" s="10"/>
    </row>
    <row r="9147" spans="1:15" x14ac:dyDescent="0.2">
      <c r="A9147" s="9">
        <v>45355</v>
      </c>
      <c r="B9147" s="7">
        <v>30491865</v>
      </c>
      <c r="C9147" s="8" t="s">
        <v>2014</v>
      </c>
      <c r="D9147" s="6">
        <v>94999.99</v>
      </c>
      <c r="E9147" s="6">
        <v>80508.47</v>
      </c>
      <c r="F9147" s="6">
        <f>E9147*0.05</f>
        <v>4025.4235000000003</v>
      </c>
      <c r="G9147" s="6"/>
      <c r="H9147" s="5">
        <f>D9147-F9147</f>
        <v>90974.566500000001</v>
      </c>
      <c r="I9147" s="4">
        <f>+I9146+G9147-H9147</f>
        <v>8100336.3754999926</v>
      </c>
      <c r="J9147" s="8" t="s">
        <v>2529</v>
      </c>
      <c r="K9147" s="2"/>
      <c r="L9147" s="2"/>
      <c r="M9147" s="10" t="s">
        <v>2553</v>
      </c>
      <c r="N9147" s="10"/>
      <c r="O9147" s="10"/>
    </row>
    <row r="9148" spans="1:15" x14ac:dyDescent="0.2">
      <c r="A9148" s="9">
        <v>45355</v>
      </c>
      <c r="B9148" s="7">
        <v>4524000018</v>
      </c>
      <c r="C9148" s="12" t="s">
        <v>145</v>
      </c>
      <c r="D9148" s="6"/>
      <c r="E9148" s="6"/>
      <c r="F9148" s="6">
        <f>E9148*0.05</f>
        <v>0</v>
      </c>
      <c r="G9148" s="6">
        <v>193135.22</v>
      </c>
      <c r="H9148" s="5">
        <f>D9148-F9148</f>
        <v>0</v>
      </c>
      <c r="I9148" s="4">
        <f>+I9147+G9148-H9148</f>
        <v>8293471.5954999924</v>
      </c>
      <c r="J9148" s="8" t="s">
        <v>2552</v>
      </c>
      <c r="K9148" s="2"/>
      <c r="L9148" s="2"/>
      <c r="M9148" s="10"/>
      <c r="N9148" s="10"/>
      <c r="O9148" s="10"/>
    </row>
    <row r="9149" spans="1:15" x14ac:dyDescent="0.2">
      <c r="A9149" s="9">
        <v>45356</v>
      </c>
      <c r="B9149" s="7">
        <v>30512804</v>
      </c>
      <c r="C9149" s="8" t="s">
        <v>2447</v>
      </c>
      <c r="D9149" s="6">
        <v>237274.5</v>
      </c>
      <c r="E9149" s="6">
        <v>227459.42</v>
      </c>
      <c r="F9149" s="6">
        <f>E9149*0.05</f>
        <v>11372.971000000001</v>
      </c>
      <c r="G9149" s="6"/>
      <c r="H9149" s="5">
        <f>D9149-F9149</f>
        <v>225901.52900000001</v>
      </c>
      <c r="I9149" s="4">
        <f>+I9148+G9149-H9149</f>
        <v>8067570.0664999923</v>
      </c>
      <c r="J9149" s="8" t="s">
        <v>1580</v>
      </c>
      <c r="K9149" s="2"/>
      <c r="L9149" s="2"/>
      <c r="M9149" s="10" t="s">
        <v>2551</v>
      </c>
      <c r="N9149" s="10"/>
      <c r="O9149" s="10"/>
    </row>
    <row r="9150" spans="1:15" x14ac:dyDescent="0.2">
      <c r="A9150" s="9">
        <v>45358</v>
      </c>
      <c r="B9150" s="7">
        <v>3580080267</v>
      </c>
      <c r="C9150" s="8" t="s">
        <v>2</v>
      </c>
      <c r="D9150" s="6"/>
      <c r="E9150" s="6"/>
      <c r="F9150" s="6">
        <f>E9150*0.05</f>
        <v>0</v>
      </c>
      <c r="G9150" s="6">
        <v>10300</v>
      </c>
      <c r="H9150" s="5">
        <f>D9150-F9150</f>
        <v>0</v>
      </c>
      <c r="I9150" s="4">
        <f>+I9149+G9150-H9150</f>
        <v>8077870.0664999923</v>
      </c>
      <c r="J9150" s="8" t="s">
        <v>2550</v>
      </c>
      <c r="K9150" s="2"/>
      <c r="L9150" s="2"/>
      <c r="M9150" s="10"/>
      <c r="N9150" s="10"/>
      <c r="O9150" s="10"/>
    </row>
    <row r="9151" spans="1:15" x14ac:dyDescent="0.2">
      <c r="A9151" s="9">
        <v>45358</v>
      </c>
      <c r="B9151" s="7">
        <v>3580080270</v>
      </c>
      <c r="C9151" s="8" t="s">
        <v>2</v>
      </c>
      <c r="D9151" s="6"/>
      <c r="E9151" s="6"/>
      <c r="F9151" s="6">
        <f>E9151*0.05</f>
        <v>0</v>
      </c>
      <c r="G9151" s="6">
        <v>1400</v>
      </c>
      <c r="H9151" s="5">
        <f>D9151-F9151</f>
        <v>0</v>
      </c>
      <c r="I9151" s="4">
        <f>+I9150+G9151-H9151</f>
        <v>8079270.0664999923</v>
      </c>
      <c r="J9151" s="8" t="s">
        <v>2549</v>
      </c>
      <c r="K9151" s="2"/>
      <c r="L9151" s="2"/>
      <c r="M9151" s="10"/>
      <c r="N9151" s="10"/>
      <c r="O9151" s="10"/>
    </row>
    <row r="9152" spans="1:15" x14ac:dyDescent="0.2">
      <c r="A9152" s="9">
        <v>45358</v>
      </c>
      <c r="B9152" s="7">
        <v>3580080273</v>
      </c>
      <c r="C9152" s="8" t="s">
        <v>2</v>
      </c>
      <c r="D9152" s="6"/>
      <c r="E9152" s="6"/>
      <c r="F9152" s="6">
        <f>E9152*0.05</f>
        <v>0</v>
      </c>
      <c r="G9152" s="6">
        <v>6900</v>
      </c>
      <c r="H9152" s="5">
        <f>D9152-F9152</f>
        <v>0</v>
      </c>
      <c r="I9152" s="4">
        <f>+I9151+G9152-H9152</f>
        <v>8086170.0664999923</v>
      </c>
      <c r="J9152" s="8" t="s">
        <v>2548</v>
      </c>
      <c r="K9152" s="2"/>
      <c r="L9152" s="2"/>
      <c r="M9152" s="10"/>
      <c r="N9152" s="10"/>
      <c r="O9152" s="10"/>
    </row>
    <row r="9153" spans="1:15" x14ac:dyDescent="0.2">
      <c r="A9153" s="9">
        <v>45359</v>
      </c>
      <c r="B9153" s="7">
        <v>30601913</v>
      </c>
      <c r="C9153" s="8" t="s">
        <v>2547</v>
      </c>
      <c r="D9153" s="6">
        <v>2200</v>
      </c>
      <c r="E9153" s="6">
        <v>1864.4</v>
      </c>
      <c r="F9153" s="6">
        <f>E9153*0.05</f>
        <v>93.220000000000013</v>
      </c>
      <c r="G9153" s="6"/>
      <c r="H9153" s="5">
        <f>D9153-F9153</f>
        <v>2106.7800000000002</v>
      </c>
      <c r="I9153" s="4">
        <f>+I9152+G9153-H9153</f>
        <v>8084063.286499992</v>
      </c>
      <c r="J9153" s="8" t="s">
        <v>2546</v>
      </c>
      <c r="K9153" s="2"/>
      <c r="L9153" s="2"/>
      <c r="M9153" s="10" t="s">
        <v>1904</v>
      </c>
      <c r="N9153" s="10"/>
      <c r="O9153" s="10"/>
    </row>
    <row r="9154" spans="1:15" x14ac:dyDescent="0.2">
      <c r="A9154" s="9">
        <v>45359</v>
      </c>
      <c r="B9154" s="7">
        <v>30611246</v>
      </c>
      <c r="C9154" s="42" t="s">
        <v>2545</v>
      </c>
      <c r="D9154" s="6">
        <v>18400</v>
      </c>
      <c r="E9154" s="6"/>
      <c r="F9154" s="6">
        <f>E9154*0.05</f>
        <v>0</v>
      </c>
      <c r="G9154" s="6"/>
      <c r="H9154" s="5">
        <f>D9154-F9154</f>
        <v>18400</v>
      </c>
      <c r="I9154" s="4">
        <f>+I9153+G9154-H9154</f>
        <v>8065663.286499992</v>
      </c>
      <c r="J9154" s="8" t="s">
        <v>2544</v>
      </c>
      <c r="K9154" s="2"/>
      <c r="L9154" s="2"/>
      <c r="M9154" s="10"/>
      <c r="N9154" s="10"/>
      <c r="O9154" s="10"/>
    </row>
    <row r="9155" spans="1:15" x14ac:dyDescent="0.2">
      <c r="A9155" s="9">
        <v>45362</v>
      </c>
      <c r="B9155" s="7">
        <v>30642879</v>
      </c>
      <c r="C9155" s="8" t="s">
        <v>1000</v>
      </c>
      <c r="D9155" s="6">
        <v>96950</v>
      </c>
      <c r="E9155" s="6">
        <v>85211.86</v>
      </c>
      <c r="F9155" s="6">
        <f>E9155*0.05</f>
        <v>4260.5929999999998</v>
      </c>
      <c r="G9155" s="6"/>
      <c r="H9155" s="5">
        <f>D9155-F9155</f>
        <v>92689.407000000007</v>
      </c>
      <c r="I9155" s="4">
        <f>+I9154+G9155-H9155</f>
        <v>7972973.8794999924</v>
      </c>
      <c r="J9155" s="8" t="s">
        <v>1618</v>
      </c>
      <c r="K9155" s="2"/>
      <c r="L9155" s="2"/>
      <c r="M9155" s="10" t="s">
        <v>2543</v>
      </c>
      <c r="N9155" s="10"/>
      <c r="O9155" s="10"/>
    </row>
    <row r="9156" spans="1:15" x14ac:dyDescent="0.2">
      <c r="A9156" s="9">
        <v>45362</v>
      </c>
      <c r="B9156" s="7">
        <v>2000010618</v>
      </c>
      <c r="C9156" s="8" t="s">
        <v>2</v>
      </c>
      <c r="D9156" s="6"/>
      <c r="E9156" s="6"/>
      <c r="F9156" s="6">
        <f>E9156*0.05</f>
        <v>0</v>
      </c>
      <c r="G9156" s="6">
        <v>12500</v>
      </c>
      <c r="H9156" s="5">
        <f>D9156-F9156</f>
        <v>0</v>
      </c>
      <c r="I9156" s="4">
        <f>+I9155+G9156-H9156</f>
        <v>7985473.8794999924</v>
      </c>
      <c r="J9156" s="8" t="s">
        <v>2542</v>
      </c>
      <c r="K9156" s="2"/>
      <c r="L9156" s="2"/>
      <c r="M9156" s="10"/>
      <c r="N9156" s="10"/>
      <c r="O9156" s="10"/>
    </row>
    <row r="9157" spans="1:15" x14ac:dyDescent="0.2">
      <c r="A9157" s="9">
        <v>45362</v>
      </c>
      <c r="B9157" s="7">
        <v>2000010621</v>
      </c>
      <c r="C9157" s="8" t="s">
        <v>2</v>
      </c>
      <c r="D9157" s="6"/>
      <c r="E9157" s="6"/>
      <c r="F9157" s="6">
        <f>E9157*0.05</f>
        <v>0</v>
      </c>
      <c r="G9157" s="6">
        <v>5500</v>
      </c>
      <c r="H9157" s="5">
        <f>D9157-F9157</f>
        <v>0</v>
      </c>
      <c r="I9157" s="4">
        <f>+I9156+G9157-H9157</f>
        <v>7990973.8794999924</v>
      </c>
      <c r="J9157" s="8" t="s">
        <v>2541</v>
      </c>
      <c r="K9157" s="2"/>
      <c r="L9157" s="2"/>
      <c r="M9157" s="10"/>
      <c r="N9157" s="10"/>
      <c r="O9157" s="10"/>
    </row>
    <row r="9158" spans="1:15" x14ac:dyDescent="0.2">
      <c r="A9158" s="9">
        <v>45362</v>
      </c>
      <c r="B9158" s="7">
        <v>30651088</v>
      </c>
      <c r="C9158" s="8" t="s">
        <v>2540</v>
      </c>
      <c r="D9158" s="6">
        <v>109681</v>
      </c>
      <c r="E9158" s="6">
        <v>92950</v>
      </c>
      <c r="F9158" s="6">
        <f>E9158*0.05</f>
        <v>4647.5</v>
      </c>
      <c r="G9158" s="6"/>
      <c r="H9158" s="5">
        <f>D9158-F9158</f>
        <v>105033.5</v>
      </c>
      <c r="I9158" s="4">
        <f>+I9157+G9158-H9158</f>
        <v>7885940.3794999924</v>
      </c>
      <c r="J9158" s="8" t="s">
        <v>2539</v>
      </c>
      <c r="K9158" s="2"/>
      <c r="L9158" s="2"/>
      <c r="M9158" s="10" t="s">
        <v>2538</v>
      </c>
      <c r="N9158" s="10"/>
      <c r="O9158" s="10"/>
    </row>
    <row r="9159" spans="1:15" x14ac:dyDescent="0.2">
      <c r="A9159" s="9">
        <v>45362</v>
      </c>
      <c r="B9159" s="7">
        <v>30651583</v>
      </c>
      <c r="C9159" s="8" t="s">
        <v>2438</v>
      </c>
      <c r="D9159" s="6">
        <v>16472</v>
      </c>
      <c r="E9159" s="6">
        <v>13960</v>
      </c>
      <c r="F9159" s="6">
        <f>E9159*0.05</f>
        <v>698</v>
      </c>
      <c r="G9159" s="6"/>
      <c r="H9159" s="5">
        <f>D9159-F9159</f>
        <v>15774</v>
      </c>
      <c r="I9159" s="4">
        <f>+I9158+G9159-H9159</f>
        <v>7870166.3794999924</v>
      </c>
      <c r="J9159" s="8" t="s">
        <v>2537</v>
      </c>
      <c r="K9159" s="2"/>
      <c r="L9159" s="2"/>
      <c r="M9159" s="10"/>
      <c r="N9159" s="10"/>
      <c r="O9159" s="10"/>
    </row>
    <row r="9160" spans="1:15" x14ac:dyDescent="0.2">
      <c r="A9160" s="9">
        <v>45362</v>
      </c>
      <c r="B9160" s="7">
        <v>30652475</v>
      </c>
      <c r="C9160" s="8" t="s">
        <v>2536</v>
      </c>
      <c r="D9160" s="6">
        <v>234658.21</v>
      </c>
      <c r="E9160" s="6">
        <v>223106.11</v>
      </c>
      <c r="F9160" s="6">
        <f>E9160*0.05</f>
        <v>11155.3055</v>
      </c>
      <c r="G9160" s="6"/>
      <c r="H9160" s="5">
        <f>D9160-F9160</f>
        <v>223502.9045</v>
      </c>
      <c r="I9160" s="4">
        <f>+I9159+G9160-H9160</f>
        <v>7646663.4749999922</v>
      </c>
      <c r="J9160" s="8" t="s">
        <v>2535</v>
      </c>
      <c r="K9160" s="2"/>
      <c r="L9160" s="2"/>
      <c r="M9160" s="10" t="s">
        <v>2534</v>
      </c>
      <c r="N9160" s="10"/>
      <c r="O9160" s="10"/>
    </row>
    <row r="9161" spans="1:15" x14ac:dyDescent="0.2">
      <c r="A9161" s="9">
        <v>45364</v>
      </c>
      <c r="B9161" s="7">
        <v>3580040200</v>
      </c>
      <c r="C9161" s="8" t="s">
        <v>2</v>
      </c>
      <c r="D9161" s="6"/>
      <c r="E9161" s="6"/>
      <c r="F9161" s="6">
        <f>E9161*0.05</f>
        <v>0</v>
      </c>
      <c r="G9161" s="6">
        <v>3500</v>
      </c>
      <c r="H9161" s="5">
        <f>D9161-F9161</f>
        <v>0</v>
      </c>
      <c r="I9161" s="4">
        <f>+I9160+G9161-H9161</f>
        <v>7650163.4749999922</v>
      </c>
      <c r="J9161" s="8" t="s">
        <v>2533</v>
      </c>
      <c r="K9161" s="2"/>
      <c r="L9161" s="2"/>
      <c r="M9161" s="10"/>
      <c r="N9161" s="10"/>
      <c r="O9161" s="10"/>
    </row>
    <row r="9162" spans="1:15" x14ac:dyDescent="0.2">
      <c r="A9162" s="9">
        <v>45364</v>
      </c>
      <c r="B9162" s="7">
        <v>3580040203</v>
      </c>
      <c r="C9162" s="8" t="s">
        <v>2</v>
      </c>
      <c r="D9162" s="6"/>
      <c r="E9162" s="6"/>
      <c r="F9162" s="6">
        <f>E9162*0.05</f>
        <v>0</v>
      </c>
      <c r="G9162" s="6">
        <v>2500</v>
      </c>
      <c r="H9162" s="5">
        <f>D9162-F9162</f>
        <v>0</v>
      </c>
      <c r="I9162" s="4">
        <f>+I9161+G9162-H9162</f>
        <v>7652663.4749999922</v>
      </c>
      <c r="J9162" s="8" t="s">
        <v>2532</v>
      </c>
      <c r="K9162" s="2"/>
      <c r="L9162" s="2"/>
      <c r="M9162" s="10"/>
      <c r="N9162" s="10"/>
      <c r="O9162" s="10"/>
    </row>
    <row r="9163" spans="1:15" x14ac:dyDescent="0.2">
      <c r="A9163" s="9">
        <v>45365</v>
      </c>
      <c r="B9163" s="7">
        <v>30720654</v>
      </c>
      <c r="C9163" s="8" t="s">
        <v>221</v>
      </c>
      <c r="D9163" s="6">
        <v>4630</v>
      </c>
      <c r="E9163" s="6">
        <v>3923.73</v>
      </c>
      <c r="F9163" s="6">
        <f>E9163*0.05</f>
        <v>196.18650000000002</v>
      </c>
      <c r="G9163" s="6"/>
      <c r="H9163" s="5">
        <f>D9163-F9163</f>
        <v>4433.8135000000002</v>
      </c>
      <c r="I9163" s="4">
        <f>+I9162+G9163-H9163</f>
        <v>7648229.661499992</v>
      </c>
      <c r="J9163" s="8" t="s">
        <v>2531</v>
      </c>
      <c r="K9163" s="2"/>
      <c r="L9163" s="2"/>
      <c r="M9163" s="10" t="s">
        <v>1904</v>
      </c>
      <c r="N9163" s="10"/>
      <c r="O9163" s="10"/>
    </row>
    <row r="9164" spans="1:15" x14ac:dyDescent="0.2">
      <c r="A9164" s="9">
        <v>45365</v>
      </c>
      <c r="B9164" s="7">
        <v>2000010135</v>
      </c>
      <c r="C9164" s="8" t="s">
        <v>2</v>
      </c>
      <c r="D9164" s="6"/>
      <c r="E9164" s="6"/>
      <c r="F9164" s="6">
        <f>E9164*0.05</f>
        <v>0</v>
      </c>
      <c r="G9164" s="6">
        <v>6050</v>
      </c>
      <c r="H9164" s="5">
        <f>D9164-F9164</f>
        <v>0</v>
      </c>
      <c r="I9164" s="4">
        <f>+I9163+G9164-H9164</f>
        <v>7654279.661499992</v>
      </c>
      <c r="J9164" s="8" t="s">
        <v>2530</v>
      </c>
      <c r="K9164" s="2"/>
      <c r="L9164" s="2"/>
      <c r="M9164" s="10"/>
      <c r="N9164" s="10"/>
      <c r="O9164" s="10"/>
    </row>
    <row r="9165" spans="1:15" x14ac:dyDescent="0.2">
      <c r="A9165" s="9">
        <v>45366</v>
      </c>
      <c r="B9165" s="7">
        <v>30768238</v>
      </c>
      <c r="C9165" s="8" t="s">
        <v>2014</v>
      </c>
      <c r="D9165" s="6">
        <v>94999.99</v>
      </c>
      <c r="E9165" s="6">
        <v>80508.47</v>
      </c>
      <c r="F9165" s="6">
        <f>E9165*0.05</f>
        <v>4025.4235000000003</v>
      </c>
      <c r="G9165" s="6"/>
      <c r="H9165" s="5">
        <f>D9165-F9165</f>
        <v>90974.566500000001</v>
      </c>
      <c r="I9165" s="4">
        <f>+I9164+G9165-H9165</f>
        <v>7563305.0949999923</v>
      </c>
      <c r="J9165" s="8" t="s">
        <v>2529</v>
      </c>
      <c r="K9165" s="2"/>
      <c r="L9165" s="2"/>
      <c r="M9165" s="10"/>
      <c r="N9165" s="10"/>
      <c r="O9165" s="10"/>
    </row>
    <row r="9166" spans="1:15" x14ac:dyDescent="0.2">
      <c r="A9166" s="9">
        <v>45369</v>
      </c>
      <c r="B9166" s="7">
        <v>30820117</v>
      </c>
      <c r="C9166" s="8" t="s">
        <v>518</v>
      </c>
      <c r="D9166" s="6">
        <v>171794.56</v>
      </c>
      <c r="E9166" s="6"/>
      <c r="F9166" s="6">
        <f>E9166*0.05</f>
        <v>0</v>
      </c>
      <c r="G9166" s="6">
        <v>0</v>
      </c>
      <c r="H9166" s="5">
        <f>D9166-F9166</f>
        <v>171794.56</v>
      </c>
      <c r="I9166" s="4">
        <f>+I9165+G9166-H9166</f>
        <v>7391510.5349999927</v>
      </c>
      <c r="J9166" s="8" t="s">
        <v>2528</v>
      </c>
      <c r="K9166" s="2"/>
      <c r="L9166" s="2"/>
      <c r="M9166" s="10"/>
      <c r="N9166" s="10"/>
      <c r="O9166" s="10"/>
    </row>
    <row r="9167" spans="1:15" x14ac:dyDescent="0.2">
      <c r="A9167" s="9">
        <v>45370</v>
      </c>
      <c r="B9167" s="7">
        <v>3580040006</v>
      </c>
      <c r="C9167" s="8" t="s">
        <v>2</v>
      </c>
      <c r="D9167" s="6"/>
      <c r="E9167" s="6"/>
      <c r="F9167" s="6">
        <f>E9167*0.05</f>
        <v>0</v>
      </c>
      <c r="G9167" s="6">
        <v>1000</v>
      </c>
      <c r="H9167" s="5">
        <f>D9167-F9167</f>
        <v>0</v>
      </c>
      <c r="I9167" s="4">
        <f>+I9166+G9167-H9167</f>
        <v>7392510.5349999927</v>
      </c>
      <c r="J9167" s="8" t="s">
        <v>2527</v>
      </c>
      <c r="K9167" s="2"/>
      <c r="L9167" s="2"/>
      <c r="M9167" s="10"/>
      <c r="N9167" s="10"/>
      <c r="O9167" s="10"/>
    </row>
    <row r="9168" spans="1:15" x14ac:dyDescent="0.2">
      <c r="A9168" s="9">
        <v>45370</v>
      </c>
      <c r="B9168" s="7">
        <v>3580040009</v>
      </c>
      <c r="C9168" s="8" t="s">
        <v>2</v>
      </c>
      <c r="D9168" s="6"/>
      <c r="E9168" s="6"/>
      <c r="F9168" s="6">
        <f>E9168*0.05</f>
        <v>0</v>
      </c>
      <c r="G9168" s="6">
        <v>2100</v>
      </c>
      <c r="H9168" s="5">
        <f>D9168-F9168</f>
        <v>0</v>
      </c>
      <c r="I9168" s="4">
        <f>+I9167+G9168-H9168</f>
        <v>7394610.5349999927</v>
      </c>
      <c r="J9168" s="8" t="s">
        <v>2526</v>
      </c>
      <c r="K9168" s="2"/>
      <c r="L9168" s="2"/>
      <c r="M9168" s="10"/>
      <c r="N9168" s="10"/>
      <c r="O9168" s="10"/>
    </row>
    <row r="9169" spans="1:15" x14ac:dyDescent="0.2">
      <c r="A9169" s="9">
        <v>45370</v>
      </c>
      <c r="B9169" s="7">
        <v>3580100016</v>
      </c>
      <c r="C9169" s="8" t="s">
        <v>2</v>
      </c>
      <c r="D9169" s="6"/>
      <c r="E9169" s="6"/>
      <c r="F9169" s="6">
        <f>E9169*0.05</f>
        <v>0</v>
      </c>
      <c r="G9169" s="6">
        <v>7000</v>
      </c>
      <c r="H9169" s="5">
        <f>D9169-F9169</f>
        <v>0</v>
      </c>
      <c r="I9169" s="4">
        <f>+I9168+G9169-H9169</f>
        <v>7401610.5349999927</v>
      </c>
      <c r="J9169" s="8" t="s">
        <v>2525</v>
      </c>
      <c r="K9169" s="2"/>
      <c r="L9169" s="2"/>
      <c r="M9169" s="10"/>
      <c r="N9169" s="10"/>
      <c r="O9169" s="10"/>
    </row>
    <row r="9170" spans="1:15" x14ac:dyDescent="0.2">
      <c r="A9170" s="9">
        <v>45370</v>
      </c>
      <c r="B9170" s="7">
        <v>3580070056</v>
      </c>
      <c r="C9170" s="8" t="s">
        <v>2</v>
      </c>
      <c r="D9170" s="6"/>
      <c r="E9170" s="6"/>
      <c r="F9170" s="6">
        <f>E9170*0.05</f>
        <v>0</v>
      </c>
      <c r="G9170" s="6">
        <v>3000</v>
      </c>
      <c r="H9170" s="5">
        <f>D9170-F9170</f>
        <v>0</v>
      </c>
      <c r="I9170" s="4">
        <f>+I9169+G9170-H9170</f>
        <v>7404610.5349999927</v>
      </c>
      <c r="J9170" s="8" t="s">
        <v>2524</v>
      </c>
      <c r="K9170" s="2"/>
      <c r="L9170" s="2"/>
      <c r="M9170" s="10"/>
      <c r="N9170" s="10"/>
      <c r="O9170" s="10"/>
    </row>
    <row r="9171" spans="1:15" x14ac:dyDescent="0.2">
      <c r="A9171" s="9">
        <v>45370</v>
      </c>
      <c r="B9171" s="7">
        <v>3580050276</v>
      </c>
      <c r="C9171" s="8" t="s">
        <v>2</v>
      </c>
      <c r="D9171" s="6"/>
      <c r="E9171" s="6"/>
      <c r="F9171" s="6">
        <f>E9171*0.05</f>
        <v>0</v>
      </c>
      <c r="G9171" s="6">
        <v>4450</v>
      </c>
      <c r="H9171" s="5">
        <f>D9171-F9171</f>
        <v>0</v>
      </c>
      <c r="I9171" s="4">
        <f>+I9170+G9171-H9171</f>
        <v>7409060.5349999927</v>
      </c>
      <c r="J9171" s="8" t="s">
        <v>2523</v>
      </c>
      <c r="K9171" s="2"/>
      <c r="L9171" s="2"/>
      <c r="M9171" s="10"/>
      <c r="N9171" s="10"/>
      <c r="O9171" s="10"/>
    </row>
    <row r="9172" spans="1:15" x14ac:dyDescent="0.2">
      <c r="A9172" s="9">
        <v>45371</v>
      </c>
      <c r="B9172" s="7">
        <v>30884311</v>
      </c>
      <c r="C9172" s="42" t="s">
        <v>1933</v>
      </c>
      <c r="D9172" s="6">
        <v>13050</v>
      </c>
      <c r="E9172" s="6"/>
      <c r="F9172" s="6">
        <f>E9172*0.05</f>
        <v>0</v>
      </c>
      <c r="G9172" s="6"/>
      <c r="H9172" s="5">
        <f>D9172-F9172</f>
        <v>13050</v>
      </c>
      <c r="I9172" s="4">
        <f>+I9171+G9172-H9172</f>
        <v>7396010.5349999927</v>
      </c>
      <c r="J9172" s="8" t="s">
        <v>2461</v>
      </c>
      <c r="K9172" s="2"/>
      <c r="L9172" s="2"/>
      <c r="M9172" s="10"/>
      <c r="N9172" s="10"/>
      <c r="O9172" s="10"/>
    </row>
    <row r="9173" spans="1:15" x14ac:dyDescent="0.2">
      <c r="A9173" s="9">
        <v>45371</v>
      </c>
      <c r="B9173" s="7">
        <v>30885087</v>
      </c>
      <c r="C9173" s="8" t="s">
        <v>1917</v>
      </c>
      <c r="D9173" s="6">
        <v>48000</v>
      </c>
      <c r="E9173" s="6"/>
      <c r="F9173" s="6">
        <f>E9173*0.05</f>
        <v>0</v>
      </c>
      <c r="G9173" s="6"/>
      <c r="H9173" s="5">
        <f>D9173-F9173</f>
        <v>48000</v>
      </c>
      <c r="I9173" s="4">
        <f>+I9172+G9173-H9173</f>
        <v>7348010.5349999927</v>
      </c>
      <c r="J9173" s="8" t="s">
        <v>1092</v>
      </c>
      <c r="K9173" s="2"/>
      <c r="L9173" s="2"/>
      <c r="M9173" s="10"/>
      <c r="N9173" s="10"/>
      <c r="O9173" s="10"/>
    </row>
    <row r="9174" spans="1:15" x14ac:dyDescent="0.2">
      <c r="A9174" s="9">
        <v>45372</v>
      </c>
      <c r="B9174" s="7">
        <v>2000090334</v>
      </c>
      <c r="C9174" s="8" t="s">
        <v>2</v>
      </c>
      <c r="D9174" s="6"/>
      <c r="E9174" s="6"/>
      <c r="F9174" s="6">
        <f>E9174*0.05</f>
        <v>0</v>
      </c>
      <c r="G9174" s="6">
        <v>5700</v>
      </c>
      <c r="H9174" s="5">
        <f>D9174-F9174</f>
        <v>0</v>
      </c>
      <c r="I9174" s="4">
        <f>+I9173+G9174-H9174</f>
        <v>7353710.5349999927</v>
      </c>
      <c r="J9174" s="8" t="s">
        <v>2522</v>
      </c>
      <c r="K9174" s="2"/>
      <c r="L9174" s="2"/>
      <c r="M9174" s="10"/>
      <c r="N9174" s="10"/>
      <c r="O9174" s="10"/>
    </row>
    <row r="9175" spans="1:15" x14ac:dyDescent="0.2">
      <c r="A9175" s="9">
        <v>45373</v>
      </c>
      <c r="B9175" s="7">
        <v>30936823</v>
      </c>
      <c r="C9175" s="8" t="s">
        <v>2521</v>
      </c>
      <c r="D9175" s="6">
        <v>1594.88</v>
      </c>
      <c r="E9175" s="6">
        <v>1246</v>
      </c>
      <c r="F9175" s="6">
        <f>E9175*0.05</f>
        <v>62.300000000000004</v>
      </c>
      <c r="G9175" s="6"/>
      <c r="H9175" s="5">
        <f>D9175-F9175</f>
        <v>1532.5800000000002</v>
      </c>
      <c r="I9175" s="4">
        <f>+I9174+G9175-H9175</f>
        <v>7352177.9549999926</v>
      </c>
      <c r="J9175" s="8" t="s">
        <v>22</v>
      </c>
      <c r="K9175" s="2"/>
      <c r="L9175" s="2"/>
      <c r="M9175" s="10" t="s">
        <v>2520</v>
      </c>
      <c r="N9175" s="10"/>
      <c r="O9175" s="10"/>
    </row>
    <row r="9176" spans="1:15" x14ac:dyDescent="0.2">
      <c r="A9176" s="9">
        <v>45373</v>
      </c>
      <c r="B9176" s="7">
        <v>30947034</v>
      </c>
      <c r="C9176" s="42" t="s">
        <v>2519</v>
      </c>
      <c r="D9176" s="6">
        <v>61850</v>
      </c>
      <c r="E9176" s="6"/>
      <c r="F9176" s="6">
        <f>E9176*0.05</f>
        <v>0</v>
      </c>
      <c r="G9176" s="6"/>
      <c r="H9176" s="5">
        <f>D9176-F9176</f>
        <v>61850</v>
      </c>
      <c r="I9176" s="4">
        <f>+I9175+G9176-H9176</f>
        <v>7290327.9549999926</v>
      </c>
      <c r="J9176" s="8" t="s">
        <v>1805</v>
      </c>
      <c r="K9176" s="2"/>
      <c r="L9176" s="2"/>
      <c r="M9176" s="10"/>
      <c r="N9176" s="10"/>
      <c r="O9176" s="10"/>
    </row>
    <row r="9177" spans="1:15" x14ac:dyDescent="0.2">
      <c r="A9177" s="9">
        <v>45376</v>
      </c>
      <c r="B9177" s="7">
        <v>3580051058</v>
      </c>
      <c r="C9177" s="8" t="s">
        <v>2</v>
      </c>
      <c r="D9177" s="6"/>
      <c r="E9177" s="6"/>
      <c r="F9177" s="6">
        <f>E9177*0.05</f>
        <v>0</v>
      </c>
      <c r="G9177" s="6">
        <v>6800</v>
      </c>
      <c r="H9177" s="5">
        <f>D9177-F9177</f>
        <v>0</v>
      </c>
      <c r="I9177" s="4">
        <f>+I9176+G9177-H9177</f>
        <v>7297127.9549999926</v>
      </c>
      <c r="J9177" s="8" t="s">
        <v>2518</v>
      </c>
      <c r="K9177" s="2"/>
      <c r="L9177" s="2"/>
      <c r="M9177" s="10"/>
      <c r="N9177" s="10"/>
      <c r="O9177" s="10"/>
    </row>
    <row r="9178" spans="1:15" x14ac:dyDescent="0.2">
      <c r="A9178" s="9">
        <v>45376</v>
      </c>
      <c r="B9178" s="7">
        <v>3580100742</v>
      </c>
      <c r="C9178" s="8" t="s">
        <v>2</v>
      </c>
      <c r="D9178" s="6"/>
      <c r="E9178" s="6"/>
      <c r="F9178" s="6">
        <f>E9178*0.05</f>
        <v>0</v>
      </c>
      <c r="G9178" s="6">
        <v>5200</v>
      </c>
      <c r="H9178" s="5">
        <f>D9178-F9178</f>
        <v>0</v>
      </c>
      <c r="I9178" s="4">
        <f>+I9177+G9178-H9178</f>
        <v>7302327.9549999926</v>
      </c>
      <c r="J9178" s="8" t="s">
        <v>2517</v>
      </c>
      <c r="K9178" s="2"/>
      <c r="L9178" s="2"/>
      <c r="M9178" s="10"/>
      <c r="N9178" s="10"/>
      <c r="O9178" s="10"/>
    </row>
    <row r="9179" spans="1:15" x14ac:dyDescent="0.2">
      <c r="A9179" s="9">
        <v>45377</v>
      </c>
      <c r="B9179" s="7">
        <v>31012336</v>
      </c>
      <c r="C9179" s="8" t="s">
        <v>2014</v>
      </c>
      <c r="D9179" s="6">
        <v>94999.99</v>
      </c>
      <c r="E9179" s="6">
        <v>80507.47</v>
      </c>
      <c r="F9179" s="6">
        <v>8050.85</v>
      </c>
      <c r="G9179" s="6"/>
      <c r="H9179" s="5">
        <f>D9179-F9179</f>
        <v>86949.14</v>
      </c>
      <c r="I9179" s="4">
        <f>+I9178+G9179-H9179</f>
        <v>7215378.814999993</v>
      </c>
      <c r="J9179" s="8" t="s">
        <v>2516</v>
      </c>
      <c r="K9179" s="2"/>
      <c r="L9179" s="2"/>
      <c r="M9179" s="10"/>
      <c r="N9179" s="10"/>
      <c r="O9179" s="10"/>
    </row>
    <row r="9180" spans="1:15" x14ac:dyDescent="0.2">
      <c r="A9180" s="9">
        <v>45377</v>
      </c>
      <c r="B9180" s="7">
        <v>31014736</v>
      </c>
      <c r="C9180" s="8" t="s">
        <v>2014</v>
      </c>
      <c r="D9180" s="6">
        <v>4025.43</v>
      </c>
      <c r="E9180" s="6"/>
      <c r="F9180" s="6">
        <f>E9180*0.05</f>
        <v>0</v>
      </c>
      <c r="G9180" s="6"/>
      <c r="H9180" s="5">
        <f>D9180-F9180</f>
        <v>4025.43</v>
      </c>
      <c r="I9180" s="4">
        <f>+I9179+G9180-H9180</f>
        <v>7211353.3849999933</v>
      </c>
      <c r="J9180" s="8" t="s">
        <v>2515</v>
      </c>
      <c r="K9180" s="2"/>
      <c r="L9180" s="2"/>
      <c r="M9180" s="10"/>
      <c r="N9180" s="10"/>
      <c r="O9180" s="10"/>
    </row>
    <row r="9181" spans="1:15" x14ac:dyDescent="0.2">
      <c r="A9181" s="9">
        <v>45377</v>
      </c>
      <c r="B9181" s="7">
        <v>3580040396</v>
      </c>
      <c r="C9181" s="8" t="s">
        <v>2</v>
      </c>
      <c r="D9181" s="6"/>
      <c r="E9181" s="6"/>
      <c r="F9181" s="6"/>
      <c r="G9181" s="6">
        <v>6900</v>
      </c>
      <c r="H9181" s="5"/>
      <c r="I9181" s="4">
        <f>+I9180+G9181-H9181</f>
        <v>7218253.3849999933</v>
      </c>
      <c r="J9181" s="8" t="s">
        <v>2514</v>
      </c>
      <c r="K9181" s="2"/>
      <c r="L9181" s="2"/>
      <c r="M9181" s="19"/>
      <c r="N9181" s="19"/>
      <c r="O9181" s="19"/>
    </row>
    <row r="9182" spans="1:15" x14ac:dyDescent="0.2">
      <c r="A9182" s="9">
        <v>45377</v>
      </c>
      <c r="B9182" s="7">
        <v>31026172</v>
      </c>
      <c r="C9182" s="8" t="s">
        <v>821</v>
      </c>
      <c r="D9182" s="6">
        <v>681703.84</v>
      </c>
      <c r="E9182" s="6">
        <v>673558.29</v>
      </c>
      <c r="F9182" s="6">
        <v>33677.910000000003</v>
      </c>
      <c r="G9182" s="6"/>
      <c r="H9182" s="5">
        <f>D9182-F9182</f>
        <v>648025.92999999993</v>
      </c>
      <c r="I9182" s="4">
        <f>+I9181+G9182-H9182</f>
        <v>6570227.4549999936</v>
      </c>
      <c r="J9182" s="8" t="s">
        <v>215</v>
      </c>
      <c r="K9182" s="2"/>
      <c r="L9182" s="2"/>
      <c r="M9182" s="10" t="s">
        <v>2513</v>
      </c>
      <c r="N9182" s="10"/>
      <c r="O9182" s="10"/>
    </row>
    <row r="9183" spans="1:15" x14ac:dyDescent="0.2">
      <c r="A9183" s="9">
        <v>45377</v>
      </c>
      <c r="B9183" s="7">
        <v>31026369</v>
      </c>
      <c r="C9183" s="8" t="s">
        <v>1450</v>
      </c>
      <c r="D9183" s="6">
        <v>88883.3</v>
      </c>
      <c r="E9183" s="6">
        <v>0</v>
      </c>
      <c r="F9183" s="6">
        <f>E9183*0.05</f>
        <v>0</v>
      </c>
      <c r="G9183" s="6"/>
      <c r="H9183" s="5">
        <f>D9183-F9183</f>
        <v>88883.3</v>
      </c>
      <c r="I9183" s="4">
        <f>+I9182+G9183-H9183</f>
        <v>6481344.1549999937</v>
      </c>
      <c r="J9183" s="8" t="s">
        <v>2512</v>
      </c>
      <c r="K9183" s="2"/>
      <c r="L9183" s="2"/>
      <c r="M9183" s="10" t="s">
        <v>2511</v>
      </c>
      <c r="N9183" s="10"/>
      <c r="O9183" s="10"/>
    </row>
    <row r="9184" spans="1:15" x14ac:dyDescent="0.2">
      <c r="A9184" s="9">
        <v>45377</v>
      </c>
      <c r="B9184" s="7">
        <v>31026708</v>
      </c>
      <c r="C9184" s="8" t="s">
        <v>267</v>
      </c>
      <c r="D9184" s="6">
        <v>97975</v>
      </c>
      <c r="E9184" s="6">
        <v>83029.66</v>
      </c>
      <c r="F9184" s="6">
        <v>4151.4799999999996</v>
      </c>
      <c r="G9184" s="6"/>
      <c r="H9184" s="5">
        <f>D9184-F9184</f>
        <v>93823.52</v>
      </c>
      <c r="I9184" s="4">
        <f>+I9183+G9184-H9184</f>
        <v>6387520.6349999942</v>
      </c>
      <c r="J9184" s="8" t="s">
        <v>2510</v>
      </c>
      <c r="K9184" s="2"/>
      <c r="L9184" s="2"/>
      <c r="M9184" s="10" t="s">
        <v>2509</v>
      </c>
      <c r="N9184" s="10"/>
      <c r="O9184" s="10"/>
    </row>
    <row r="9185" spans="1:15" x14ac:dyDescent="0.2">
      <c r="A9185" s="9">
        <v>45377</v>
      </c>
      <c r="B9185" s="7">
        <v>31026906</v>
      </c>
      <c r="C9185" s="8" t="s">
        <v>129</v>
      </c>
      <c r="D9185" s="6">
        <v>58326.6</v>
      </c>
      <c r="E9185" s="6">
        <v>58326.6</v>
      </c>
      <c r="F9185" s="6">
        <f>E9185*0.05</f>
        <v>2916.33</v>
      </c>
      <c r="G9185" s="6"/>
      <c r="H9185" s="5">
        <f>D9185-F9185</f>
        <v>55410.27</v>
      </c>
      <c r="I9185" s="4">
        <f>+I9184+G9185-H9185</f>
        <v>6332110.3649999946</v>
      </c>
      <c r="J9185" s="8" t="s">
        <v>1555</v>
      </c>
      <c r="K9185" s="2"/>
      <c r="L9185" s="2"/>
      <c r="M9185" s="10" t="s">
        <v>2508</v>
      </c>
      <c r="N9185" s="10"/>
      <c r="O9185" s="10"/>
    </row>
    <row r="9186" spans="1:15" x14ac:dyDescent="0.2">
      <c r="A9186" s="9">
        <v>45377</v>
      </c>
      <c r="B9186" s="7">
        <v>31027077</v>
      </c>
      <c r="C9186" s="8" t="s">
        <v>1265</v>
      </c>
      <c r="D9186" s="6">
        <v>58000</v>
      </c>
      <c r="E9186" s="6">
        <v>0</v>
      </c>
      <c r="F9186" s="6">
        <f>E9186*0.05</f>
        <v>0</v>
      </c>
      <c r="G9186" s="6"/>
      <c r="H9186" s="5">
        <f>D9186-F9186</f>
        <v>58000</v>
      </c>
      <c r="I9186" s="4">
        <f>+I9185+G9186-H9186</f>
        <v>6274110.3649999946</v>
      </c>
      <c r="J9186" s="8" t="s">
        <v>2507</v>
      </c>
      <c r="K9186" s="2"/>
      <c r="L9186" s="2"/>
      <c r="M9186" s="10" t="s">
        <v>2506</v>
      </c>
      <c r="N9186" s="10"/>
      <c r="O9186" s="10"/>
    </row>
    <row r="9187" spans="1:15" x14ac:dyDescent="0.2">
      <c r="A9187" s="9">
        <v>45377</v>
      </c>
      <c r="B9187" s="7">
        <v>31028531</v>
      </c>
      <c r="C9187" s="8" t="s">
        <v>2505</v>
      </c>
      <c r="D9187" s="6">
        <v>130980</v>
      </c>
      <c r="E9187" s="6">
        <v>111000</v>
      </c>
      <c r="F9187" s="6">
        <f>E9187*0.05</f>
        <v>5550</v>
      </c>
      <c r="G9187" s="6"/>
      <c r="H9187" s="5">
        <f>D9187-F9187</f>
        <v>125430</v>
      </c>
      <c r="I9187" s="4">
        <f>+I9186+G9187-H9187</f>
        <v>6148680.3649999946</v>
      </c>
      <c r="J9187" s="8" t="s">
        <v>2504</v>
      </c>
      <c r="K9187" s="2"/>
      <c r="L9187" s="2"/>
      <c r="M9187" s="10" t="s">
        <v>2503</v>
      </c>
      <c r="N9187" s="10"/>
      <c r="O9187" s="10"/>
    </row>
    <row r="9188" spans="1:15" x14ac:dyDescent="0.2">
      <c r="A9188" s="9">
        <v>45377</v>
      </c>
      <c r="B9188" s="7">
        <v>31028807</v>
      </c>
      <c r="C9188" s="8" t="s">
        <v>2433</v>
      </c>
      <c r="D9188" s="6">
        <v>29913</v>
      </c>
      <c r="E9188" s="6">
        <v>25350</v>
      </c>
      <c r="F9188" s="6">
        <f>E9188*0.05</f>
        <v>1267.5</v>
      </c>
      <c r="G9188" s="6"/>
      <c r="H9188" s="5">
        <f>D9188-F9188</f>
        <v>28645.5</v>
      </c>
      <c r="I9188" s="4">
        <f>+I9187+G9188-H9188</f>
        <v>6120034.8649999946</v>
      </c>
      <c r="J9188" s="8" t="s">
        <v>2502</v>
      </c>
      <c r="K9188" s="2"/>
      <c r="L9188" s="2"/>
      <c r="M9188" s="10" t="s">
        <v>2501</v>
      </c>
      <c r="N9188" s="10"/>
      <c r="O9188" s="10"/>
    </row>
    <row r="9189" spans="1:15" x14ac:dyDescent="0.2">
      <c r="A9189" s="9">
        <v>45377</v>
      </c>
      <c r="B9189" s="7">
        <v>31029171</v>
      </c>
      <c r="C9189" s="8" t="s">
        <v>1734</v>
      </c>
      <c r="D9189" s="6">
        <v>28320</v>
      </c>
      <c r="E9189" s="6">
        <v>24000</v>
      </c>
      <c r="F9189" s="6">
        <f>E9189*0.05</f>
        <v>1200</v>
      </c>
      <c r="G9189" s="6"/>
      <c r="H9189" s="5">
        <f>D9189-F9189</f>
        <v>27120</v>
      </c>
      <c r="I9189" s="4">
        <f>+I9188+G9189-H9189</f>
        <v>6092914.8649999946</v>
      </c>
      <c r="J9189" s="8" t="s">
        <v>2500</v>
      </c>
      <c r="K9189" s="2"/>
      <c r="L9189" s="2"/>
      <c r="M9189" s="23" t="s">
        <v>2499</v>
      </c>
      <c r="N9189" s="22"/>
      <c r="O9189" s="21"/>
    </row>
    <row r="9190" spans="1:15" x14ac:dyDescent="0.2">
      <c r="A9190" s="9">
        <v>45377</v>
      </c>
      <c r="B9190" s="7">
        <v>31029359</v>
      </c>
      <c r="C9190" s="8" t="s">
        <v>930</v>
      </c>
      <c r="D9190" s="6">
        <v>14991.66</v>
      </c>
      <c r="E9190" s="6">
        <v>13437</v>
      </c>
      <c r="F9190" s="6">
        <f>E9190*0.05</f>
        <v>671.85</v>
      </c>
      <c r="G9190" s="6"/>
      <c r="H9190" s="5">
        <f>D9190-F9190</f>
        <v>14319.81</v>
      </c>
      <c r="I9190" s="4">
        <f>+I9189+G9190-H9190</f>
        <v>6078595.054999995</v>
      </c>
      <c r="J9190" s="8" t="s">
        <v>1955</v>
      </c>
      <c r="K9190" s="2"/>
      <c r="L9190" s="2"/>
      <c r="M9190" s="10" t="s">
        <v>2498</v>
      </c>
      <c r="N9190" s="10"/>
      <c r="O9190" s="10"/>
    </row>
    <row r="9191" spans="1:15" x14ac:dyDescent="0.2">
      <c r="A9191" s="9">
        <v>45377</v>
      </c>
      <c r="B9191" s="7">
        <v>31029559</v>
      </c>
      <c r="C9191" s="8" t="s">
        <v>105</v>
      </c>
      <c r="D9191" s="6">
        <v>307604</v>
      </c>
      <c r="E9191" s="6">
        <v>307604</v>
      </c>
      <c r="F9191" s="6">
        <f>E9191*0.05</f>
        <v>15380.2</v>
      </c>
      <c r="G9191" s="6"/>
      <c r="H9191" s="5">
        <f>D9191-F9191</f>
        <v>292223.8</v>
      </c>
      <c r="I9191" s="4">
        <f>+I9190+G9191-H9191</f>
        <v>5786371.2549999952</v>
      </c>
      <c r="J9191" s="8" t="s">
        <v>104</v>
      </c>
      <c r="K9191" s="2"/>
      <c r="L9191" s="2"/>
      <c r="M9191" s="10" t="s">
        <v>2497</v>
      </c>
      <c r="N9191" s="10"/>
      <c r="O9191" s="10"/>
    </row>
    <row r="9192" spans="1:15" x14ac:dyDescent="0.2">
      <c r="A9192" s="9">
        <v>45377</v>
      </c>
      <c r="B9192" s="7">
        <v>31029852</v>
      </c>
      <c r="C9192" s="8" t="s">
        <v>99</v>
      </c>
      <c r="D9192" s="6">
        <v>4079.4</v>
      </c>
      <c r="E9192" s="6"/>
      <c r="F9192" s="6">
        <f>E9192*0.05</f>
        <v>0</v>
      </c>
      <c r="G9192" s="6"/>
      <c r="H9192" s="5">
        <f>D9192-F9192</f>
        <v>4079.4</v>
      </c>
      <c r="I9192" s="4">
        <f>+I9191+G9192-H9192</f>
        <v>5782291.8549999949</v>
      </c>
      <c r="J9192" s="8" t="s">
        <v>2125</v>
      </c>
      <c r="K9192" s="2"/>
      <c r="L9192" s="2"/>
      <c r="M9192" s="10" t="s">
        <v>2496</v>
      </c>
      <c r="N9192" s="10"/>
      <c r="O9192" s="10"/>
    </row>
    <row r="9193" spans="1:15" x14ac:dyDescent="0.2">
      <c r="A9193" s="9">
        <v>45377</v>
      </c>
      <c r="B9193" s="7">
        <v>31029975</v>
      </c>
      <c r="C9193" s="8" t="s">
        <v>99</v>
      </c>
      <c r="D9193" s="6">
        <v>11798.01</v>
      </c>
      <c r="E9193" s="6"/>
      <c r="F9193" s="6">
        <f>E9193*0.05</f>
        <v>0</v>
      </c>
      <c r="G9193" s="6"/>
      <c r="H9193" s="5">
        <f>D9193-F9193</f>
        <v>11798.01</v>
      </c>
      <c r="I9193" s="4">
        <f>+I9192+G9193-H9193</f>
        <v>5770493.8449999951</v>
      </c>
      <c r="J9193" s="8" t="s">
        <v>1436</v>
      </c>
      <c r="K9193" s="2"/>
      <c r="L9193" s="2"/>
      <c r="M9193" s="10" t="s">
        <v>2496</v>
      </c>
      <c r="N9193" s="10"/>
      <c r="O9193" s="10"/>
    </row>
    <row r="9194" spans="1:15" x14ac:dyDescent="0.2">
      <c r="A9194" s="9">
        <v>45377</v>
      </c>
      <c r="B9194" s="7">
        <v>31030338</v>
      </c>
      <c r="C9194" s="8" t="s">
        <v>2068</v>
      </c>
      <c r="D9194" s="6">
        <v>86568.34</v>
      </c>
      <c r="E9194" s="6">
        <v>73363</v>
      </c>
      <c r="F9194" s="6">
        <f>E9194*0.05</f>
        <v>3668.15</v>
      </c>
      <c r="G9194" s="6"/>
      <c r="H9194" s="5">
        <f>D9194-F9194</f>
        <v>82900.19</v>
      </c>
      <c r="I9194" s="4">
        <f>+I9193+G9194-H9194</f>
        <v>5687593.6549999947</v>
      </c>
      <c r="J9194" s="8" t="s">
        <v>2495</v>
      </c>
      <c r="K9194" s="2"/>
      <c r="L9194" s="2"/>
      <c r="M9194" s="10" t="s">
        <v>2494</v>
      </c>
      <c r="N9194" s="10"/>
      <c r="O9194" s="10"/>
    </row>
    <row r="9195" spans="1:15" x14ac:dyDescent="0.2">
      <c r="A9195" s="9">
        <v>45377</v>
      </c>
      <c r="B9195" s="7">
        <v>31030785</v>
      </c>
      <c r="C9195" s="8" t="s">
        <v>242</v>
      </c>
      <c r="D9195" s="6">
        <v>2400</v>
      </c>
      <c r="E9195" s="6">
        <v>2400</v>
      </c>
      <c r="F9195" s="6">
        <f>E9195*0.05</f>
        <v>120</v>
      </c>
      <c r="G9195" s="6"/>
      <c r="H9195" s="5">
        <f>D9195-F9195</f>
        <v>2280</v>
      </c>
      <c r="I9195" s="4">
        <f>+I9194+G9195-H9195</f>
        <v>5685313.6549999947</v>
      </c>
      <c r="J9195" s="8" t="s">
        <v>48</v>
      </c>
      <c r="K9195" s="2"/>
      <c r="L9195" s="2"/>
      <c r="M9195" s="10" t="s">
        <v>2493</v>
      </c>
      <c r="N9195" s="10"/>
      <c r="O9195" s="10"/>
    </row>
    <row r="9196" spans="1:15" x14ac:dyDescent="0.2">
      <c r="A9196" s="9">
        <v>45377</v>
      </c>
      <c r="B9196" s="7">
        <v>31031105</v>
      </c>
      <c r="C9196" s="8" t="s">
        <v>1226</v>
      </c>
      <c r="D9196" s="6">
        <v>11634.8</v>
      </c>
      <c r="E9196" s="6">
        <v>9860</v>
      </c>
      <c r="F9196" s="6">
        <f>E9196*0.05</f>
        <v>493</v>
      </c>
      <c r="G9196" s="6"/>
      <c r="H9196" s="5">
        <f>D9196-F9196</f>
        <v>11141.8</v>
      </c>
      <c r="I9196" s="4">
        <f>+I9195+G9196-H9196</f>
        <v>5674171.8549999949</v>
      </c>
      <c r="J9196" s="8" t="s">
        <v>2492</v>
      </c>
      <c r="K9196" s="2"/>
      <c r="L9196" s="2"/>
      <c r="M9196" s="10" t="s">
        <v>2491</v>
      </c>
      <c r="N9196" s="10"/>
      <c r="O9196" s="10"/>
    </row>
    <row r="9197" spans="1:15" x14ac:dyDescent="0.2">
      <c r="A9197" s="9">
        <v>45377</v>
      </c>
      <c r="B9197" s="7">
        <v>31031249</v>
      </c>
      <c r="C9197" s="8" t="s">
        <v>74</v>
      </c>
      <c r="D9197" s="6">
        <v>471900</v>
      </c>
      <c r="E9197" s="6">
        <v>424020</v>
      </c>
      <c r="F9197" s="6">
        <f>E9197*0.05</f>
        <v>21201</v>
      </c>
      <c r="G9197" s="6"/>
      <c r="H9197" s="5">
        <f>D9197-F9197</f>
        <v>450699</v>
      </c>
      <c r="I9197" s="4">
        <f>+I9196+G9197-H9197</f>
        <v>5223472.8549999949</v>
      </c>
      <c r="J9197" s="8" t="s">
        <v>2248</v>
      </c>
      <c r="K9197" s="2"/>
      <c r="L9197" s="2"/>
      <c r="M9197" s="10" t="s">
        <v>2490</v>
      </c>
      <c r="N9197" s="10"/>
      <c r="O9197" s="10"/>
    </row>
    <row r="9198" spans="1:15" x14ac:dyDescent="0.2">
      <c r="A9198" s="9">
        <v>45377</v>
      </c>
      <c r="B9198" s="7">
        <v>31031547</v>
      </c>
      <c r="C9198" s="8" t="s">
        <v>71</v>
      </c>
      <c r="D9198" s="6">
        <v>503805.4</v>
      </c>
      <c r="E9198" s="6">
        <v>502462.2</v>
      </c>
      <c r="F9198" s="6">
        <f>E9198*0.05</f>
        <v>25123.11</v>
      </c>
      <c r="G9198" s="6"/>
      <c r="H9198" s="5">
        <f>D9198-F9198</f>
        <v>478682.29000000004</v>
      </c>
      <c r="I9198" s="4">
        <f>+I9197+G9198-H9198</f>
        <v>4744790.5649999948</v>
      </c>
      <c r="J9198" s="8" t="s">
        <v>70</v>
      </c>
      <c r="K9198" s="2"/>
      <c r="L9198" s="2"/>
      <c r="M9198" s="10" t="s">
        <v>2489</v>
      </c>
      <c r="N9198" s="10"/>
      <c r="O9198" s="10"/>
    </row>
    <row r="9199" spans="1:15" x14ac:dyDescent="0.2">
      <c r="A9199" s="9">
        <v>45377</v>
      </c>
      <c r="B9199" s="7">
        <v>31031905</v>
      </c>
      <c r="C9199" s="8" t="s">
        <v>60</v>
      </c>
      <c r="D9199" s="6">
        <v>32000</v>
      </c>
      <c r="E9199" s="6">
        <v>27118.639999999999</v>
      </c>
      <c r="F9199" s="6">
        <f>E9199*0.05</f>
        <v>1355.932</v>
      </c>
      <c r="G9199" s="6"/>
      <c r="H9199" s="5">
        <f>D9199-F9199</f>
        <v>30644.067999999999</v>
      </c>
      <c r="I9199" s="4">
        <f>+I9198+G9199-H9199</f>
        <v>4714146.4969999949</v>
      </c>
      <c r="J9199" s="8" t="s">
        <v>2488</v>
      </c>
      <c r="K9199" s="2"/>
      <c r="L9199" s="2"/>
      <c r="M9199" s="10" t="s">
        <v>2487</v>
      </c>
      <c r="N9199" s="10"/>
      <c r="O9199" s="10"/>
    </row>
    <row r="9200" spans="1:15" x14ac:dyDescent="0.2">
      <c r="A9200" s="9">
        <v>45377</v>
      </c>
      <c r="B9200" s="7">
        <v>31032082</v>
      </c>
      <c r="C9200" s="8" t="s">
        <v>216</v>
      </c>
      <c r="D9200" s="6">
        <v>130790</v>
      </c>
      <c r="E9200" s="6">
        <v>130790</v>
      </c>
      <c r="F9200" s="6">
        <f>E9200*0.05</f>
        <v>6539.5</v>
      </c>
      <c r="G9200" s="6"/>
      <c r="H9200" s="5">
        <f>D9200-F9200</f>
        <v>124250.5</v>
      </c>
      <c r="I9200" s="4">
        <f>+I9199+G9200-H9200</f>
        <v>4589895.9969999949</v>
      </c>
      <c r="J9200" s="8" t="s">
        <v>788</v>
      </c>
      <c r="K9200" s="2"/>
      <c r="L9200" s="2"/>
      <c r="M9200" s="10" t="s">
        <v>2486</v>
      </c>
      <c r="N9200" s="10"/>
      <c r="O9200" s="10"/>
    </row>
    <row r="9201" spans="1:15" x14ac:dyDescent="0.2">
      <c r="A9201" s="9">
        <v>45377</v>
      </c>
      <c r="B9201" s="7">
        <v>452400428</v>
      </c>
      <c r="C9201" s="8" t="s">
        <v>14</v>
      </c>
      <c r="D9201" s="6">
        <v>2743901.59</v>
      </c>
      <c r="E9201" s="6"/>
      <c r="F9201" s="6">
        <f>E9201*0.05</f>
        <v>0</v>
      </c>
      <c r="G9201" s="6"/>
      <c r="H9201" s="5">
        <f>D9201-F9201</f>
        <v>2743901.59</v>
      </c>
      <c r="I9201" s="4">
        <f>+I9200+G9201-H9201</f>
        <v>1845994.406999995</v>
      </c>
      <c r="J9201" s="8" t="s">
        <v>2485</v>
      </c>
      <c r="K9201" s="2"/>
      <c r="L9201" s="2"/>
      <c r="M9201" s="10"/>
      <c r="N9201" s="10"/>
      <c r="O9201" s="10"/>
    </row>
    <row r="9202" spans="1:15" x14ac:dyDescent="0.2">
      <c r="A9202" s="9">
        <v>45378</v>
      </c>
      <c r="B9202" s="7">
        <v>3580050073</v>
      </c>
      <c r="C9202" s="8" t="s">
        <v>2</v>
      </c>
      <c r="D9202" s="6"/>
      <c r="E9202" s="6"/>
      <c r="F9202" s="6"/>
      <c r="G9202" s="6">
        <v>2250</v>
      </c>
      <c r="H9202" s="5"/>
      <c r="I9202" s="4">
        <f>+I9201+G9202-H9202</f>
        <v>1848244.406999995</v>
      </c>
      <c r="J9202" s="8" t="s">
        <v>2484</v>
      </c>
      <c r="K9202" s="2"/>
      <c r="L9202" s="2"/>
      <c r="M9202" s="19"/>
      <c r="N9202" s="19"/>
      <c r="O9202" s="19"/>
    </row>
    <row r="9203" spans="1:15" x14ac:dyDescent="0.2">
      <c r="A9203" s="9">
        <v>45378</v>
      </c>
      <c r="B9203" s="7">
        <v>31065062</v>
      </c>
      <c r="C9203" s="8" t="s">
        <v>2483</v>
      </c>
      <c r="D9203" s="6">
        <v>145612</v>
      </c>
      <c r="E9203" s="6">
        <v>123400</v>
      </c>
      <c r="F9203" s="6">
        <f>E9203*0.05</f>
        <v>6170</v>
      </c>
      <c r="G9203" s="6"/>
      <c r="H9203" s="5">
        <f>D9203-F9203</f>
        <v>139442</v>
      </c>
      <c r="I9203" s="4">
        <f>+I9202+G9203-H9203</f>
        <v>1708802.406999995</v>
      </c>
      <c r="J9203" s="8" t="s">
        <v>2482</v>
      </c>
      <c r="K9203" s="2"/>
      <c r="L9203" s="2"/>
      <c r="M9203" s="10" t="s">
        <v>2481</v>
      </c>
      <c r="N9203" s="10"/>
      <c r="O9203" s="10"/>
    </row>
    <row r="9204" spans="1:15" x14ac:dyDescent="0.2">
      <c r="A9204" s="9">
        <v>45378</v>
      </c>
      <c r="B9204" s="7">
        <v>31065206</v>
      </c>
      <c r="C9204" s="8" t="s">
        <v>120</v>
      </c>
      <c r="D9204" s="6">
        <v>212394.99</v>
      </c>
      <c r="E9204" s="6">
        <v>179995.76</v>
      </c>
      <c r="F9204" s="6">
        <f>E9204*0.05</f>
        <v>8999.7880000000005</v>
      </c>
      <c r="G9204" s="6"/>
      <c r="H9204" s="5">
        <f>D9204-F9204</f>
        <v>203395.20199999999</v>
      </c>
      <c r="I9204" s="4">
        <f>+I9203+G9204-H9204</f>
        <v>1505407.204999995</v>
      </c>
      <c r="J9204" s="8" t="s">
        <v>273</v>
      </c>
      <c r="K9204" s="2"/>
      <c r="L9204" s="2"/>
      <c r="M9204" s="10" t="s">
        <v>2480</v>
      </c>
      <c r="N9204" s="10"/>
      <c r="O9204" s="10"/>
    </row>
    <row r="9205" spans="1:15" x14ac:dyDescent="0.2">
      <c r="A9205" s="9">
        <v>45378</v>
      </c>
      <c r="B9205" s="7">
        <v>31065422</v>
      </c>
      <c r="C9205" s="8" t="s">
        <v>582</v>
      </c>
      <c r="D9205" s="6">
        <v>65135</v>
      </c>
      <c r="E9205" s="6">
        <v>55199.15</v>
      </c>
      <c r="F9205" s="6">
        <f>E9205*0.05</f>
        <v>2759.9575000000004</v>
      </c>
      <c r="G9205" s="6"/>
      <c r="H9205" s="5">
        <f>D9205-F9205</f>
        <v>62375.042499999996</v>
      </c>
      <c r="I9205" s="4">
        <f>+I9204+G9205-H9205</f>
        <v>1443032.162499995</v>
      </c>
      <c r="J9205" s="8" t="s">
        <v>254</v>
      </c>
      <c r="K9205" s="2"/>
      <c r="L9205" s="2"/>
      <c r="M9205" s="10" t="s">
        <v>2479</v>
      </c>
      <c r="N9205" s="10"/>
      <c r="O9205" s="10"/>
    </row>
    <row r="9206" spans="1:15" x14ac:dyDescent="0.2">
      <c r="A9206" s="9">
        <v>45378</v>
      </c>
      <c r="B9206" s="7">
        <v>31065560</v>
      </c>
      <c r="C9206" s="8" t="s">
        <v>1634</v>
      </c>
      <c r="D9206" s="6">
        <v>19790.2</v>
      </c>
      <c r="E9206" s="6">
        <v>19790.2</v>
      </c>
      <c r="F9206" s="6">
        <f>E9206*0.05</f>
        <v>989.5100000000001</v>
      </c>
      <c r="G9206" s="6"/>
      <c r="H9206" s="5">
        <f>D9206-F9206</f>
        <v>18800.690000000002</v>
      </c>
      <c r="I9206" s="4">
        <f>+I9205+G9206-H9206</f>
        <v>1424231.472499995</v>
      </c>
      <c r="J9206" s="8" t="s">
        <v>101</v>
      </c>
      <c r="K9206" s="2"/>
      <c r="L9206" s="2"/>
      <c r="M9206" s="10" t="s">
        <v>2478</v>
      </c>
      <c r="N9206" s="10"/>
      <c r="O9206" s="10"/>
    </row>
    <row r="9207" spans="1:15" x14ac:dyDescent="0.2">
      <c r="A9207" s="9">
        <v>45378</v>
      </c>
      <c r="B9207" s="7">
        <v>31065707</v>
      </c>
      <c r="C9207" s="8" t="s">
        <v>1032</v>
      </c>
      <c r="D9207" s="6">
        <v>47540</v>
      </c>
      <c r="E9207" s="6">
        <v>41221.68</v>
      </c>
      <c r="F9207" s="6">
        <f>E9207*0.05</f>
        <v>2061.0840000000003</v>
      </c>
      <c r="G9207" s="6"/>
      <c r="H9207" s="5">
        <f>D9207-F9207</f>
        <v>45478.915999999997</v>
      </c>
      <c r="I9207" s="4">
        <f>+I9206+G9207-H9207</f>
        <v>1378752.5564999951</v>
      </c>
      <c r="J9207" s="8" t="s">
        <v>254</v>
      </c>
      <c r="K9207" s="2"/>
      <c r="L9207" s="2"/>
      <c r="M9207" s="10" t="s">
        <v>2477</v>
      </c>
      <c r="N9207" s="10"/>
      <c r="O9207" s="10"/>
    </row>
    <row r="9208" spans="1:15" x14ac:dyDescent="0.2">
      <c r="A9208" s="9">
        <v>45378</v>
      </c>
      <c r="B9208" s="7">
        <v>31066257</v>
      </c>
      <c r="C9208" s="8" t="s">
        <v>2179</v>
      </c>
      <c r="D9208" s="6">
        <v>51330</v>
      </c>
      <c r="E9208" s="6">
        <v>43500</v>
      </c>
      <c r="F9208" s="6">
        <f>E9208*0.05</f>
        <v>2175</v>
      </c>
      <c r="G9208" s="6"/>
      <c r="H9208" s="5">
        <f>D9208-F9208</f>
        <v>49155</v>
      </c>
      <c r="I9208" s="4">
        <f>+I9207+G9208-H9208</f>
        <v>1329597.5564999951</v>
      </c>
      <c r="J9208" s="8" t="s">
        <v>62</v>
      </c>
      <c r="K9208" s="2"/>
      <c r="L9208" s="2"/>
      <c r="M9208" s="10" t="s">
        <v>2476</v>
      </c>
      <c r="N9208" s="10"/>
      <c r="O9208" s="10"/>
    </row>
    <row r="9209" spans="1:15" x14ac:dyDescent="0.2">
      <c r="A9209" s="9">
        <v>45378</v>
      </c>
      <c r="B9209" s="7">
        <v>31066469</v>
      </c>
      <c r="C9209" s="8" t="s">
        <v>43</v>
      </c>
      <c r="D9209" s="6">
        <v>21040</v>
      </c>
      <c r="E9209" s="6">
        <v>17830.5</v>
      </c>
      <c r="F9209" s="6">
        <v>891.53</v>
      </c>
      <c r="G9209" s="6"/>
      <c r="H9209" s="5">
        <v>20148.48</v>
      </c>
      <c r="I9209" s="4">
        <f>+I9208+G9209-H9209</f>
        <v>1309449.0764999951</v>
      </c>
      <c r="J9209" s="8" t="s">
        <v>22</v>
      </c>
      <c r="K9209" s="2"/>
      <c r="L9209" s="2"/>
      <c r="M9209" s="10" t="s">
        <v>2475</v>
      </c>
      <c r="N9209" s="10"/>
      <c r="O9209" s="10"/>
    </row>
    <row r="9210" spans="1:15" x14ac:dyDescent="0.2">
      <c r="A9210" s="9">
        <v>45378</v>
      </c>
      <c r="B9210" s="7">
        <v>31066678</v>
      </c>
      <c r="C9210" s="8" t="s">
        <v>40</v>
      </c>
      <c r="D9210" s="6">
        <v>79790</v>
      </c>
      <c r="E9210" s="6">
        <v>79790</v>
      </c>
      <c r="F9210" s="6">
        <f>E9210*0.05</f>
        <v>3989.5</v>
      </c>
      <c r="G9210" s="6"/>
      <c r="H9210" s="5">
        <f>D9210-F9210</f>
        <v>75800.5</v>
      </c>
      <c r="I9210" s="4">
        <f>+I9209+G9210-H9210</f>
        <v>1233648.5764999951</v>
      </c>
      <c r="J9210" s="8" t="s">
        <v>104</v>
      </c>
      <c r="K9210" s="2"/>
      <c r="L9210" s="2"/>
      <c r="M9210" s="10" t="s">
        <v>2474</v>
      </c>
      <c r="N9210" s="10"/>
      <c r="O9210" s="10"/>
    </row>
    <row r="9211" spans="1:15" x14ac:dyDescent="0.2">
      <c r="A9211" s="9">
        <v>45378</v>
      </c>
      <c r="B9211" s="7">
        <v>31066799</v>
      </c>
      <c r="C9211" s="8" t="s">
        <v>213</v>
      </c>
      <c r="D9211" s="6">
        <v>11895.5</v>
      </c>
      <c r="E9211" s="6">
        <v>10122.120000000001</v>
      </c>
      <c r="F9211" s="6">
        <f>E9211*0.05</f>
        <v>506.10600000000005</v>
      </c>
      <c r="G9211" s="6"/>
      <c r="H9211" s="5">
        <f>D9211-F9211</f>
        <v>11389.394</v>
      </c>
      <c r="I9211" s="4">
        <f>+I9210+G9211-H9211</f>
        <v>1222259.182499995</v>
      </c>
      <c r="J9211" s="8" t="s">
        <v>1530</v>
      </c>
      <c r="K9211" s="2"/>
      <c r="L9211" s="2"/>
      <c r="M9211" s="10" t="s">
        <v>2473</v>
      </c>
      <c r="N9211" s="10"/>
      <c r="O9211" s="10"/>
    </row>
    <row r="9212" spans="1:15" x14ac:dyDescent="0.2">
      <c r="A9212" s="9">
        <v>45378</v>
      </c>
      <c r="B9212" s="7">
        <v>31067707</v>
      </c>
      <c r="C9212" s="8" t="s">
        <v>26</v>
      </c>
      <c r="D9212" s="6">
        <v>51875.34</v>
      </c>
      <c r="E9212" s="6">
        <v>47518.6</v>
      </c>
      <c r="F9212" s="6">
        <f>E9212*0.05</f>
        <v>2375.9299999999998</v>
      </c>
      <c r="G9212" s="6"/>
      <c r="H9212" s="5">
        <f>D9212-F9212</f>
        <v>49499.409999999996</v>
      </c>
      <c r="I9212" s="4">
        <f>+I9211+G9212-H9212</f>
        <v>1172759.7724999951</v>
      </c>
      <c r="J9212" s="8" t="s">
        <v>1530</v>
      </c>
      <c r="K9212" s="2"/>
      <c r="L9212" s="2"/>
      <c r="M9212" s="10"/>
      <c r="N9212" s="10"/>
      <c r="O9212" s="10"/>
    </row>
    <row r="9213" spans="1:15" x14ac:dyDescent="0.2">
      <c r="A9213" s="9">
        <v>45378</v>
      </c>
      <c r="B9213" s="7">
        <v>31078212</v>
      </c>
      <c r="C9213" s="8" t="s">
        <v>447</v>
      </c>
      <c r="D9213" s="6">
        <v>18036.25</v>
      </c>
      <c r="E9213" s="6">
        <v>16236.23</v>
      </c>
      <c r="F9213" s="6">
        <f>E9213*0.05</f>
        <v>811.81150000000002</v>
      </c>
      <c r="G9213" s="6"/>
      <c r="H9213" s="5">
        <f>D9213-F9213</f>
        <v>17224.4385</v>
      </c>
      <c r="I9213" s="4">
        <f>+I9212+G9213-H9213</f>
        <v>1155535.3339999951</v>
      </c>
      <c r="J9213" s="8" t="s">
        <v>22</v>
      </c>
      <c r="K9213" s="2"/>
      <c r="L9213" s="2"/>
      <c r="M9213" s="16" t="s">
        <v>2472</v>
      </c>
      <c r="N9213" s="10"/>
      <c r="O9213" s="10"/>
    </row>
    <row r="9214" spans="1:15" x14ac:dyDescent="0.2">
      <c r="A9214" s="9">
        <v>45379</v>
      </c>
      <c r="B9214" s="7">
        <v>31101061</v>
      </c>
      <c r="C9214" s="42" t="s">
        <v>418</v>
      </c>
      <c r="D9214" s="6">
        <v>26000</v>
      </c>
      <c r="E9214" s="6"/>
      <c r="F9214" s="6">
        <f>E9214*0.05</f>
        <v>0</v>
      </c>
      <c r="G9214" s="6"/>
      <c r="H9214" s="5">
        <f>D9214-F9214</f>
        <v>26000</v>
      </c>
      <c r="I9214" s="4">
        <f>+I9213+G9214-H9214</f>
        <v>1129535.3339999951</v>
      </c>
      <c r="J9214" s="8" t="s">
        <v>2427</v>
      </c>
      <c r="K9214" s="2"/>
      <c r="L9214" s="2"/>
      <c r="M9214" s="10"/>
      <c r="N9214" s="10"/>
      <c r="O9214" s="10"/>
    </row>
    <row r="9215" spans="1:15" x14ac:dyDescent="0.2">
      <c r="A9215" s="9">
        <v>45382</v>
      </c>
      <c r="B9215" s="7"/>
      <c r="C9215" s="8" t="s">
        <v>20</v>
      </c>
      <c r="D9215" s="6">
        <v>11751.5</v>
      </c>
      <c r="E9215" s="6"/>
      <c r="F9215" s="6">
        <f>E9215*0.05</f>
        <v>0</v>
      </c>
      <c r="G9215" s="6"/>
      <c r="H9215" s="5">
        <f>D9215-F9215</f>
        <v>11751.5</v>
      </c>
      <c r="I9215" s="4">
        <f>+I9214+G9215-H9215</f>
        <v>1117783.8339999951</v>
      </c>
      <c r="J9215" s="8" t="s">
        <v>19</v>
      </c>
      <c r="K9215" s="2"/>
      <c r="L9215" s="2"/>
      <c r="M9215" s="10"/>
      <c r="N9215" s="10"/>
      <c r="O9215" s="10"/>
    </row>
    <row r="9216" spans="1:15" x14ac:dyDescent="0.2">
      <c r="A9216" s="9"/>
      <c r="B9216" s="7"/>
      <c r="C9216" s="38" t="s">
        <v>2471</v>
      </c>
      <c r="D9216" s="6"/>
      <c r="E9216" s="6"/>
      <c r="F9216" s="6">
        <f>E9216*0.05</f>
        <v>0</v>
      </c>
      <c r="G9216" s="6"/>
      <c r="H9216" s="5">
        <f>D9216-F9216</f>
        <v>0</v>
      </c>
      <c r="I9216" s="13">
        <f>+I9215+G9216-H9216</f>
        <v>1117783.8339999951</v>
      </c>
      <c r="J9216" s="8"/>
      <c r="K9216" s="2"/>
      <c r="L9216" s="2"/>
      <c r="M9216" s="10"/>
      <c r="N9216" s="10"/>
      <c r="O9216" s="10"/>
    </row>
    <row r="9217" spans="1:15" x14ac:dyDescent="0.2">
      <c r="A9217" s="9">
        <v>45383</v>
      </c>
      <c r="B9217" s="7">
        <v>3580020127</v>
      </c>
      <c r="C9217" s="8" t="s">
        <v>2</v>
      </c>
      <c r="D9217" s="6"/>
      <c r="E9217" s="6"/>
      <c r="F9217" s="6">
        <f>E9217*0.05</f>
        <v>0</v>
      </c>
      <c r="G9217" s="6">
        <v>1600</v>
      </c>
      <c r="H9217" s="5">
        <f>D9217-F9217</f>
        <v>0</v>
      </c>
      <c r="I9217" s="4">
        <f>+I9216+G9217-H9217</f>
        <v>1119383.8339999951</v>
      </c>
      <c r="J9217" s="8" t="s">
        <v>2470</v>
      </c>
      <c r="K9217" s="2"/>
      <c r="L9217" s="2"/>
      <c r="M9217" s="10"/>
      <c r="N9217" s="10"/>
      <c r="O9217" s="10"/>
    </row>
    <row r="9218" spans="1:15" x14ac:dyDescent="0.2">
      <c r="A9218" s="9">
        <v>45383</v>
      </c>
      <c r="B9218" s="7">
        <v>4524000138</v>
      </c>
      <c r="C9218" s="8" t="s">
        <v>2118</v>
      </c>
      <c r="D9218" s="6"/>
      <c r="E9218" s="6"/>
      <c r="F9218" s="6">
        <f>E9218*0.05</f>
        <v>0</v>
      </c>
      <c r="G9218" s="6">
        <v>20000</v>
      </c>
      <c r="H9218" s="5">
        <f>D9218-F9218</f>
        <v>0</v>
      </c>
      <c r="I9218" s="4">
        <f>+I9217+G9218-H9218</f>
        <v>1139383.8339999951</v>
      </c>
      <c r="J9218" s="8" t="s">
        <v>2009</v>
      </c>
      <c r="K9218" s="2"/>
      <c r="L9218" s="2"/>
      <c r="M9218" s="10"/>
      <c r="N9218" s="10"/>
      <c r="O9218" s="10"/>
    </row>
    <row r="9219" spans="1:15" x14ac:dyDescent="0.2">
      <c r="A9219" s="9">
        <v>45383</v>
      </c>
      <c r="B9219" s="7">
        <v>4524000179</v>
      </c>
      <c r="C9219" s="8" t="s">
        <v>170</v>
      </c>
      <c r="D9219" s="6"/>
      <c r="E9219" s="6"/>
      <c r="F9219" s="6">
        <f>E9219*0.05</f>
        <v>0</v>
      </c>
      <c r="G9219" s="6">
        <v>4016520.59</v>
      </c>
      <c r="H9219" s="5">
        <f>D9219-F9219</f>
        <v>0</v>
      </c>
      <c r="I9219" s="4">
        <f>+I9218+G9219-H9219</f>
        <v>5155904.423999995</v>
      </c>
      <c r="J9219" s="8" t="s">
        <v>1398</v>
      </c>
      <c r="K9219" s="2"/>
      <c r="L9219" s="2"/>
      <c r="M9219" s="10"/>
      <c r="N9219" s="10"/>
      <c r="O9219" s="10"/>
    </row>
    <row r="9220" spans="1:15" x14ac:dyDescent="0.2">
      <c r="A9220" s="9">
        <v>45384</v>
      </c>
      <c r="B9220" s="7">
        <v>4524000007</v>
      </c>
      <c r="C9220" s="12" t="s">
        <v>145</v>
      </c>
      <c r="D9220" s="6"/>
      <c r="E9220" s="6"/>
      <c r="F9220" s="6">
        <f>E9220*0.05</f>
        <v>0</v>
      </c>
      <c r="G9220" s="6">
        <v>402131.15</v>
      </c>
      <c r="H9220" s="5">
        <f>D9220-F9220</f>
        <v>0</v>
      </c>
      <c r="I9220" s="4">
        <f>+I9219+G9220-H9220</f>
        <v>5558035.5739999954</v>
      </c>
      <c r="J9220" s="8" t="s">
        <v>2469</v>
      </c>
      <c r="K9220" s="2"/>
      <c r="L9220" s="2"/>
      <c r="M9220" s="10"/>
      <c r="N9220" s="10"/>
      <c r="O9220" s="10"/>
    </row>
    <row r="9221" spans="1:15" x14ac:dyDescent="0.2">
      <c r="A9221" s="9">
        <v>45384</v>
      </c>
      <c r="B9221" s="7">
        <v>31179937</v>
      </c>
      <c r="C9221" s="8" t="s">
        <v>2468</v>
      </c>
      <c r="D9221" s="6">
        <v>222730.8</v>
      </c>
      <c r="E9221" s="6">
        <v>187060</v>
      </c>
      <c r="F9221" s="6">
        <f>E9221*0.05</f>
        <v>9353</v>
      </c>
      <c r="G9221" s="6"/>
      <c r="H9221" s="5">
        <f>D9221-F9221</f>
        <v>213377.8</v>
      </c>
      <c r="I9221" s="4">
        <f>+I9220+G9221-H9221</f>
        <v>5344657.7739999956</v>
      </c>
      <c r="J9221" s="8" t="s">
        <v>2139</v>
      </c>
      <c r="K9221" s="2"/>
      <c r="L9221" s="2"/>
      <c r="M9221" s="10" t="s">
        <v>2467</v>
      </c>
      <c r="N9221" s="10"/>
      <c r="O9221" s="10"/>
    </row>
    <row r="9222" spans="1:15" x14ac:dyDescent="0.2">
      <c r="A9222" s="9">
        <v>45384</v>
      </c>
      <c r="B9222" s="7">
        <v>3580070321</v>
      </c>
      <c r="C9222" s="8" t="s">
        <v>2</v>
      </c>
      <c r="D9222" s="6"/>
      <c r="E9222" s="6"/>
      <c r="F9222" s="6">
        <f>E9222*0.05</f>
        <v>0</v>
      </c>
      <c r="G9222" s="6">
        <v>3000</v>
      </c>
      <c r="H9222" s="5">
        <f>D9222-F9222</f>
        <v>0</v>
      </c>
      <c r="I9222" s="4">
        <f>+I9221+G9222-H9222</f>
        <v>5347657.7739999956</v>
      </c>
      <c r="J9222" s="8" t="s">
        <v>2466</v>
      </c>
      <c r="K9222" s="2"/>
      <c r="L9222" s="2"/>
      <c r="M9222" s="10"/>
      <c r="N9222" s="10"/>
      <c r="O9222" s="10"/>
    </row>
    <row r="9223" spans="1:15" x14ac:dyDescent="0.2">
      <c r="A9223" s="9">
        <v>45385</v>
      </c>
      <c r="B9223" s="7">
        <v>3580040237</v>
      </c>
      <c r="C9223" s="8" t="s">
        <v>2</v>
      </c>
      <c r="D9223" s="6"/>
      <c r="E9223" s="6"/>
      <c r="F9223" s="6">
        <f>E9223*0.05</f>
        <v>0</v>
      </c>
      <c r="G9223" s="6">
        <v>3500</v>
      </c>
      <c r="H9223" s="5">
        <f>D9223-F9223</f>
        <v>0</v>
      </c>
      <c r="I9223" s="4">
        <f>+I9222+G9223-H9223</f>
        <v>5351157.7739999956</v>
      </c>
      <c r="J9223" s="8" t="s">
        <v>2465</v>
      </c>
      <c r="K9223" s="2"/>
      <c r="L9223" s="2"/>
      <c r="M9223" s="10"/>
      <c r="N9223" s="10"/>
      <c r="O9223" s="10"/>
    </row>
    <row r="9224" spans="1:15" x14ac:dyDescent="0.2">
      <c r="A9224" s="9">
        <v>45386</v>
      </c>
      <c r="B9224" s="7">
        <v>3580040111</v>
      </c>
      <c r="C9224" s="8" t="s">
        <v>2</v>
      </c>
      <c r="D9224" s="6"/>
      <c r="E9224" s="6"/>
      <c r="F9224" s="6">
        <f>E9224*0.05</f>
        <v>0</v>
      </c>
      <c r="G9224" s="6">
        <v>22000</v>
      </c>
      <c r="H9224" s="5">
        <f>D9224-F9224</f>
        <v>0</v>
      </c>
      <c r="I9224" s="4">
        <f>+I9223+G9224-H9224</f>
        <v>5373157.7739999956</v>
      </c>
      <c r="J9224" s="8" t="s">
        <v>2464</v>
      </c>
      <c r="K9224" s="2"/>
      <c r="L9224" s="2"/>
      <c r="M9224" s="10"/>
      <c r="N9224" s="10"/>
      <c r="O9224" s="10"/>
    </row>
    <row r="9225" spans="1:15" x14ac:dyDescent="0.2">
      <c r="A9225" s="9">
        <v>45386</v>
      </c>
      <c r="B9225" s="7">
        <v>31237616</v>
      </c>
      <c r="C9225" s="8" t="s">
        <v>518</v>
      </c>
      <c r="D9225" s="6">
        <v>204433.95</v>
      </c>
      <c r="E9225" s="6"/>
      <c r="F9225" s="6">
        <f>E9225*0.05</f>
        <v>0</v>
      </c>
      <c r="G9225" s="6"/>
      <c r="H9225" s="5">
        <f>D9225-F9225</f>
        <v>204433.95</v>
      </c>
      <c r="I9225" s="4">
        <f>+I9224+G9225-H9225</f>
        <v>5168723.8239999954</v>
      </c>
      <c r="J9225" s="8" t="s">
        <v>2463</v>
      </c>
      <c r="K9225" s="2"/>
      <c r="L9225" s="2"/>
      <c r="M9225" s="10" t="s">
        <v>2462</v>
      </c>
      <c r="N9225" s="10"/>
      <c r="O9225" s="10"/>
    </row>
    <row r="9226" spans="1:15" x14ac:dyDescent="0.2">
      <c r="A9226" s="9">
        <v>45386</v>
      </c>
      <c r="B9226" s="7">
        <v>31237785</v>
      </c>
      <c r="C9226" s="8" t="s">
        <v>2329</v>
      </c>
      <c r="D9226" s="6">
        <v>17150</v>
      </c>
      <c r="E9226" s="6">
        <v>17150</v>
      </c>
      <c r="F9226" s="6">
        <f>E9226*0.1</f>
        <v>1715</v>
      </c>
      <c r="G9226" s="6"/>
      <c r="H9226" s="5">
        <f>D9226-F9226</f>
        <v>15435</v>
      </c>
      <c r="I9226" s="4">
        <f>+I9225+G9226-H9226</f>
        <v>5153288.8239999954</v>
      </c>
      <c r="J9226" s="8" t="s">
        <v>779</v>
      </c>
      <c r="K9226" s="2"/>
      <c r="L9226" s="2"/>
      <c r="M9226" s="10"/>
      <c r="N9226" s="10"/>
      <c r="O9226" s="10"/>
    </row>
    <row r="9227" spans="1:15" x14ac:dyDescent="0.2">
      <c r="A9227" s="9">
        <v>45386</v>
      </c>
      <c r="B9227" s="7">
        <v>31259111</v>
      </c>
      <c r="C9227" s="8" t="s">
        <v>1933</v>
      </c>
      <c r="D9227" s="6">
        <v>13050</v>
      </c>
      <c r="E9227" s="6"/>
      <c r="F9227" s="6">
        <f>E9227*0.05</f>
        <v>0</v>
      </c>
      <c r="G9227" s="6"/>
      <c r="H9227" s="5">
        <f>D9227-F9227</f>
        <v>13050</v>
      </c>
      <c r="I9227" s="4">
        <f>+I9226+G9227-H9227</f>
        <v>5140238.8239999954</v>
      </c>
      <c r="J9227" s="8" t="s">
        <v>2461</v>
      </c>
      <c r="K9227" s="2"/>
      <c r="L9227" s="2"/>
      <c r="M9227" s="10"/>
      <c r="N9227" s="10"/>
      <c r="O9227" s="10"/>
    </row>
    <row r="9228" spans="1:15" x14ac:dyDescent="0.2">
      <c r="A9228" s="9">
        <v>45387</v>
      </c>
      <c r="B9228" s="7">
        <v>3580040089</v>
      </c>
      <c r="C9228" s="8" t="s">
        <v>2</v>
      </c>
      <c r="D9228" s="6"/>
      <c r="E9228" s="6"/>
      <c r="F9228" s="6">
        <f>E9228*0.05</f>
        <v>0</v>
      </c>
      <c r="G9228" s="6">
        <v>10800</v>
      </c>
      <c r="H9228" s="5">
        <f>D9228-F9228</f>
        <v>0</v>
      </c>
      <c r="I9228" s="4">
        <f>+I9227+G9228-H9228</f>
        <v>5151038.8239999954</v>
      </c>
      <c r="J9228" s="8" t="s">
        <v>2460</v>
      </c>
      <c r="K9228" s="2"/>
      <c r="L9228" s="2"/>
      <c r="M9228" s="10"/>
      <c r="N9228" s="10"/>
      <c r="O9228" s="10"/>
    </row>
    <row r="9229" spans="1:15" x14ac:dyDescent="0.2">
      <c r="A9229" s="9">
        <v>45387</v>
      </c>
      <c r="B9229" s="7">
        <v>31281263</v>
      </c>
      <c r="C9229" s="8" t="s">
        <v>890</v>
      </c>
      <c r="D9229" s="6">
        <v>174660</v>
      </c>
      <c r="E9229" s="6">
        <v>148017</v>
      </c>
      <c r="F9229" s="6">
        <f>E9229*0.05</f>
        <v>7400.85</v>
      </c>
      <c r="G9229" s="6"/>
      <c r="H9229" s="5">
        <f>D9229-F9229</f>
        <v>167259.15</v>
      </c>
      <c r="I9229" s="4">
        <f>+I9228+G9229-H9229</f>
        <v>4983779.673999995</v>
      </c>
      <c r="J9229" s="8" t="s">
        <v>2158</v>
      </c>
      <c r="K9229" s="2"/>
      <c r="L9229" s="2"/>
      <c r="M9229" s="10"/>
      <c r="N9229" s="10"/>
      <c r="O9229" s="10"/>
    </row>
    <row r="9230" spans="1:15" x14ac:dyDescent="0.2">
      <c r="A9230" s="9">
        <v>45390</v>
      </c>
      <c r="B9230" s="7">
        <v>3580020400</v>
      </c>
      <c r="C9230" s="8" t="s">
        <v>2</v>
      </c>
      <c r="D9230" s="6"/>
      <c r="E9230" s="6"/>
      <c r="F9230" s="6">
        <f>E9230*0.05</f>
        <v>0</v>
      </c>
      <c r="G9230" s="6">
        <v>4100</v>
      </c>
      <c r="H9230" s="5">
        <f>D9230-F9230</f>
        <v>0</v>
      </c>
      <c r="I9230" s="4">
        <f>+I9229+G9230-H9230</f>
        <v>4987879.673999995</v>
      </c>
      <c r="J9230" s="8" t="s">
        <v>2459</v>
      </c>
      <c r="K9230" s="2"/>
      <c r="L9230" s="2"/>
      <c r="M9230" s="10"/>
      <c r="N9230" s="10"/>
      <c r="O9230" s="10"/>
    </row>
    <row r="9231" spans="1:15" x14ac:dyDescent="0.2">
      <c r="A9231" s="9">
        <v>45391</v>
      </c>
      <c r="B9231" s="7">
        <v>2000090157</v>
      </c>
      <c r="C9231" s="8" t="s">
        <v>2</v>
      </c>
      <c r="D9231" s="6"/>
      <c r="E9231" s="6"/>
      <c r="F9231" s="6">
        <f>E9231*0.05</f>
        <v>0</v>
      </c>
      <c r="G9231" s="6">
        <v>7350</v>
      </c>
      <c r="H9231" s="5">
        <f>D9231-F9231</f>
        <v>0</v>
      </c>
      <c r="I9231" s="4">
        <f>+I9230+G9231-H9231</f>
        <v>4995229.673999995</v>
      </c>
      <c r="J9231" s="8" t="s">
        <v>2458</v>
      </c>
      <c r="K9231" s="2"/>
      <c r="L9231" s="2"/>
      <c r="M9231" s="10"/>
      <c r="N9231" s="10"/>
      <c r="O9231" s="10"/>
    </row>
    <row r="9232" spans="1:15" x14ac:dyDescent="0.2">
      <c r="A9232" s="9">
        <v>45392</v>
      </c>
      <c r="B9232" s="7">
        <v>2000110056</v>
      </c>
      <c r="C9232" s="8" t="s">
        <v>2</v>
      </c>
      <c r="D9232" s="6"/>
      <c r="E9232" s="6"/>
      <c r="F9232" s="6">
        <f>E9232*0.05</f>
        <v>0</v>
      </c>
      <c r="G9232" s="6">
        <v>10900</v>
      </c>
      <c r="H9232" s="5">
        <f>D9232-F9232</f>
        <v>0</v>
      </c>
      <c r="I9232" s="4">
        <f>+I9231+G9232-H9232</f>
        <v>5006129.673999995</v>
      </c>
      <c r="J9232" s="8" t="s">
        <v>2457</v>
      </c>
      <c r="K9232" s="2"/>
      <c r="L9232" s="2"/>
      <c r="M9232" s="10"/>
      <c r="N9232" s="10"/>
      <c r="O9232" s="10"/>
    </row>
    <row r="9233" spans="1:15" x14ac:dyDescent="0.2">
      <c r="A9233" s="9">
        <v>45393</v>
      </c>
      <c r="B9233" s="7">
        <v>3580020023</v>
      </c>
      <c r="C9233" s="8" t="s">
        <v>2</v>
      </c>
      <c r="D9233" s="6"/>
      <c r="E9233" s="6"/>
      <c r="F9233" s="6">
        <f>E9233*0.05</f>
        <v>0</v>
      </c>
      <c r="G9233" s="6">
        <v>11400</v>
      </c>
      <c r="H9233" s="5">
        <f>D9233-F9233</f>
        <v>0</v>
      </c>
      <c r="I9233" s="4">
        <f>+I9232+G9233-H9233</f>
        <v>5017529.673999995</v>
      </c>
      <c r="J9233" s="8" t="s">
        <v>2456</v>
      </c>
      <c r="K9233" s="2"/>
      <c r="L9233" s="2"/>
      <c r="M9233" s="10"/>
      <c r="N9233" s="10"/>
      <c r="O9233" s="10"/>
    </row>
    <row r="9234" spans="1:15" x14ac:dyDescent="0.2">
      <c r="A9234" s="9">
        <v>45393</v>
      </c>
      <c r="B9234" s="7">
        <v>31423522</v>
      </c>
      <c r="C9234" s="8" t="s">
        <v>2455</v>
      </c>
      <c r="D9234" s="6">
        <v>7000</v>
      </c>
      <c r="E9234" s="6">
        <v>7000</v>
      </c>
      <c r="F9234" s="6">
        <f>E9234*0.1</f>
        <v>700</v>
      </c>
      <c r="G9234" s="6"/>
      <c r="H9234" s="5">
        <f>D9234-F9234</f>
        <v>6300</v>
      </c>
      <c r="I9234" s="4">
        <f>+I9233+G9234-H9234</f>
        <v>5011229.673999995</v>
      </c>
      <c r="J9234" s="8" t="s">
        <v>2454</v>
      </c>
      <c r="K9234" s="2"/>
      <c r="L9234" s="2"/>
      <c r="M9234" s="10"/>
      <c r="N9234" s="10"/>
      <c r="O9234" s="10"/>
    </row>
    <row r="9235" spans="1:15" x14ac:dyDescent="0.2">
      <c r="A9235" s="9">
        <v>45394</v>
      </c>
      <c r="B9235" s="7">
        <v>3580020165</v>
      </c>
      <c r="C9235" s="8" t="s">
        <v>2</v>
      </c>
      <c r="D9235" s="6"/>
      <c r="E9235" s="6"/>
      <c r="F9235" s="6">
        <f>E9235*0.05</f>
        <v>0</v>
      </c>
      <c r="G9235" s="6">
        <v>2400</v>
      </c>
      <c r="H9235" s="5">
        <f>D9235-F9235</f>
        <v>0</v>
      </c>
      <c r="I9235" s="4">
        <f>+I9234+G9235-H9235</f>
        <v>5013629.673999995</v>
      </c>
      <c r="J9235" s="8" t="s">
        <v>2453</v>
      </c>
      <c r="K9235" s="2"/>
      <c r="L9235" s="2"/>
      <c r="M9235" s="10"/>
      <c r="N9235" s="10"/>
      <c r="O9235" s="10"/>
    </row>
    <row r="9236" spans="1:15" x14ac:dyDescent="0.2">
      <c r="A9236" s="9">
        <v>45397</v>
      </c>
      <c r="B9236" s="7">
        <v>3580020355</v>
      </c>
      <c r="C9236" s="8" t="s">
        <v>2</v>
      </c>
      <c r="D9236" s="6"/>
      <c r="E9236" s="6"/>
      <c r="F9236" s="6">
        <f>E9236*0.05</f>
        <v>0</v>
      </c>
      <c r="G9236" s="6">
        <v>4400</v>
      </c>
      <c r="H9236" s="5">
        <f>D9236-F9236</f>
        <v>0</v>
      </c>
      <c r="I9236" s="4">
        <f>+I9235+G9236-H9236</f>
        <v>5018029.673999995</v>
      </c>
      <c r="J9236" s="8" t="s">
        <v>2452</v>
      </c>
      <c r="K9236" s="2"/>
      <c r="L9236" s="2"/>
      <c r="M9236" s="10"/>
      <c r="N9236" s="10"/>
      <c r="O9236" s="10"/>
    </row>
    <row r="9237" spans="1:15" x14ac:dyDescent="0.2">
      <c r="A9237" s="9">
        <v>45397</v>
      </c>
      <c r="B9237" s="7">
        <v>31504954</v>
      </c>
      <c r="C9237" s="8" t="s">
        <v>77</v>
      </c>
      <c r="D9237" s="6">
        <v>10990</v>
      </c>
      <c r="E9237" s="6">
        <v>8453.84</v>
      </c>
      <c r="F9237" s="6">
        <f>E9237*0.05</f>
        <v>422.69200000000001</v>
      </c>
      <c r="G9237" s="6"/>
      <c r="H9237" s="5">
        <f>D9237-F9237</f>
        <v>10567.308000000001</v>
      </c>
      <c r="I9237" s="4">
        <f>+I9236+G9237-H9237</f>
        <v>5007462.3659999948</v>
      </c>
      <c r="J9237" s="8" t="s">
        <v>229</v>
      </c>
      <c r="K9237" s="2"/>
      <c r="L9237" s="2"/>
      <c r="M9237" s="10" t="s">
        <v>2451</v>
      </c>
      <c r="N9237" s="10"/>
      <c r="O9237" s="10"/>
    </row>
    <row r="9238" spans="1:15" x14ac:dyDescent="0.2">
      <c r="A9238" s="9">
        <v>45397</v>
      </c>
      <c r="B9238" s="7">
        <v>31505337</v>
      </c>
      <c r="C9238" s="8" t="s">
        <v>54</v>
      </c>
      <c r="D9238" s="6">
        <v>9000</v>
      </c>
      <c r="E9238" s="6">
        <v>7627.12</v>
      </c>
      <c r="F9238" s="6">
        <f>E9238*0.05</f>
        <v>381.35599999999999</v>
      </c>
      <c r="G9238" s="6"/>
      <c r="H9238" s="5">
        <f>D9238-F9238</f>
        <v>8618.6440000000002</v>
      </c>
      <c r="I9238" s="4">
        <f>+I9237+G9238-H9238</f>
        <v>4998843.7219999945</v>
      </c>
      <c r="J9238" s="8" t="s">
        <v>1125</v>
      </c>
      <c r="K9238" s="2"/>
      <c r="L9238" s="2"/>
      <c r="M9238" s="10"/>
      <c r="N9238" s="10"/>
      <c r="O9238" s="10"/>
    </row>
    <row r="9239" spans="1:15" x14ac:dyDescent="0.2">
      <c r="A9239" s="9">
        <v>45397</v>
      </c>
      <c r="B9239" s="7">
        <v>31505611</v>
      </c>
      <c r="C9239" s="8" t="s">
        <v>1669</v>
      </c>
      <c r="D9239" s="6">
        <v>94400</v>
      </c>
      <c r="E9239" s="6">
        <v>80000</v>
      </c>
      <c r="F9239" s="6">
        <f>E9239*0.05</f>
        <v>4000</v>
      </c>
      <c r="G9239" s="6"/>
      <c r="H9239" s="5">
        <f>D9239-F9239</f>
        <v>90400</v>
      </c>
      <c r="I9239" s="4">
        <f>+I9238+G9239-H9239</f>
        <v>4908443.7219999945</v>
      </c>
      <c r="J9239" s="8" t="s">
        <v>2450</v>
      </c>
      <c r="K9239" s="2"/>
      <c r="L9239" s="2"/>
      <c r="M9239" s="10" t="s">
        <v>2449</v>
      </c>
      <c r="N9239" s="10"/>
      <c r="O9239" s="10"/>
    </row>
    <row r="9240" spans="1:15" x14ac:dyDescent="0.2">
      <c r="A9240" s="9">
        <v>45398</v>
      </c>
      <c r="B9240" s="7">
        <v>3580010086</v>
      </c>
      <c r="C9240" s="8" t="s">
        <v>2</v>
      </c>
      <c r="D9240" s="6"/>
      <c r="E9240" s="6"/>
      <c r="F9240" s="6">
        <f>E9240*0.05</f>
        <v>0</v>
      </c>
      <c r="G9240" s="6">
        <v>9500</v>
      </c>
      <c r="H9240" s="5">
        <f>D9240-F9240</f>
        <v>0</v>
      </c>
      <c r="I9240" s="4">
        <f>+I9239+G9240-H9240</f>
        <v>4917943.7219999945</v>
      </c>
      <c r="J9240" s="8" t="s">
        <v>2448</v>
      </c>
      <c r="K9240" s="2"/>
      <c r="L9240" s="2"/>
      <c r="M9240" s="10"/>
      <c r="N9240" s="10"/>
      <c r="O9240" s="10"/>
    </row>
    <row r="9241" spans="1:15" x14ac:dyDescent="0.2">
      <c r="A9241" s="9">
        <v>45399</v>
      </c>
      <c r="B9241" s="7">
        <v>31573039</v>
      </c>
      <c r="C9241" s="8" t="s">
        <v>2447</v>
      </c>
      <c r="D9241" s="6">
        <v>189485</v>
      </c>
      <c r="E9241" s="6">
        <v>181393.99</v>
      </c>
      <c r="F9241" s="6">
        <f>E9241*0.05</f>
        <v>9069.6995000000006</v>
      </c>
      <c r="G9241" s="6"/>
      <c r="H9241" s="5">
        <f>D9241-F9241</f>
        <v>180415.30050000001</v>
      </c>
      <c r="I9241" s="4">
        <f>+I9240+G9241-H9241</f>
        <v>4737528.4214999946</v>
      </c>
      <c r="J9241" s="8" t="s">
        <v>22</v>
      </c>
      <c r="K9241" s="2"/>
      <c r="L9241" s="2"/>
      <c r="M9241" s="10" t="s">
        <v>1904</v>
      </c>
      <c r="N9241" s="10"/>
      <c r="O9241" s="10"/>
    </row>
    <row r="9242" spans="1:15" x14ac:dyDescent="0.2">
      <c r="A9242" s="9">
        <v>45400</v>
      </c>
      <c r="B9242" s="7">
        <v>3580040044</v>
      </c>
      <c r="C9242" s="8" t="s">
        <v>2</v>
      </c>
      <c r="D9242" s="6"/>
      <c r="E9242" s="6"/>
      <c r="F9242" s="6">
        <f>E9242*0.05</f>
        <v>0</v>
      </c>
      <c r="G9242" s="6">
        <v>3800</v>
      </c>
      <c r="H9242" s="5">
        <f>D9242-F9242</f>
        <v>0</v>
      </c>
      <c r="I9242" s="4">
        <f>+I9241+G9242-H9242</f>
        <v>4741328.4214999946</v>
      </c>
      <c r="J9242" s="8" t="s">
        <v>2446</v>
      </c>
      <c r="K9242" s="2"/>
      <c r="L9242" s="2"/>
      <c r="M9242" s="10"/>
      <c r="N9242" s="10"/>
      <c r="O9242" s="10"/>
    </row>
    <row r="9243" spans="1:15" x14ac:dyDescent="0.2">
      <c r="A9243" s="9">
        <v>45400</v>
      </c>
      <c r="B9243" s="7">
        <v>3580040047</v>
      </c>
      <c r="C9243" s="8" t="s">
        <v>2</v>
      </c>
      <c r="D9243" s="6"/>
      <c r="E9243" s="6"/>
      <c r="F9243" s="6">
        <f>E9243*0.05</f>
        <v>0</v>
      </c>
      <c r="G9243" s="6">
        <v>5900</v>
      </c>
      <c r="H9243" s="5">
        <f>D9243-F9243</f>
        <v>0</v>
      </c>
      <c r="I9243" s="4">
        <f>+I9242+G9243-H9243</f>
        <v>4747228.4214999946</v>
      </c>
      <c r="J9243" s="8" t="s">
        <v>2445</v>
      </c>
      <c r="K9243" s="2"/>
      <c r="L9243" s="2"/>
      <c r="M9243" s="10"/>
      <c r="N9243" s="10"/>
      <c r="O9243" s="10"/>
    </row>
    <row r="9244" spans="1:15" x14ac:dyDescent="0.2">
      <c r="A9244" s="9">
        <v>45400</v>
      </c>
      <c r="B9244" s="7">
        <v>31597071</v>
      </c>
      <c r="C9244" s="8" t="s">
        <v>2080</v>
      </c>
      <c r="D9244" s="6">
        <v>87320</v>
      </c>
      <c r="E9244" s="6">
        <v>74000</v>
      </c>
      <c r="F9244" s="6">
        <f>E9244*0.05</f>
        <v>3700</v>
      </c>
      <c r="G9244" s="6"/>
      <c r="H9244" s="5">
        <f>D9244-F9244</f>
        <v>83620</v>
      </c>
      <c r="I9244" s="4">
        <f>+I9243+G9244-H9244</f>
        <v>4663608.4214999946</v>
      </c>
      <c r="J9244" s="8" t="s">
        <v>2444</v>
      </c>
      <c r="K9244" s="2"/>
      <c r="L9244" s="2"/>
      <c r="M9244" s="10" t="s">
        <v>2443</v>
      </c>
      <c r="N9244" s="10"/>
      <c r="O9244" s="10"/>
    </row>
    <row r="9245" spans="1:15" x14ac:dyDescent="0.2">
      <c r="A9245" s="9">
        <v>45400</v>
      </c>
      <c r="B9245" s="7">
        <v>31597480</v>
      </c>
      <c r="C9245" s="8" t="s">
        <v>1461</v>
      </c>
      <c r="D9245" s="6">
        <v>82627.27</v>
      </c>
      <c r="E9245" s="6">
        <v>67096.3</v>
      </c>
      <c r="F9245" s="6">
        <v>3354.82</v>
      </c>
      <c r="G9245" s="6"/>
      <c r="H9245" s="5">
        <v>79272.460000000006</v>
      </c>
      <c r="I9245" s="4">
        <f>+I9244+G9245-H9245</f>
        <v>4584335.9614999946</v>
      </c>
      <c r="J9245" s="8" t="s">
        <v>2442</v>
      </c>
      <c r="K9245" s="2"/>
      <c r="L9245" s="2"/>
      <c r="M9245" s="10" t="s">
        <v>2441</v>
      </c>
      <c r="N9245" s="10"/>
      <c r="O9245" s="10"/>
    </row>
    <row r="9246" spans="1:15" x14ac:dyDescent="0.2">
      <c r="A9246" s="9">
        <v>45400</v>
      </c>
      <c r="B9246" s="7">
        <v>31597597</v>
      </c>
      <c r="C9246" s="8" t="s">
        <v>1772</v>
      </c>
      <c r="D9246" s="6">
        <v>15930</v>
      </c>
      <c r="E9246" s="6">
        <v>13500</v>
      </c>
      <c r="F9246" s="6">
        <f>E9246*0.05</f>
        <v>675</v>
      </c>
      <c r="G9246" s="6"/>
      <c r="H9246" s="5">
        <f>D9246-F9246</f>
        <v>15255</v>
      </c>
      <c r="I9246" s="4">
        <f>+I9245+G9246-H9246</f>
        <v>4569080.9614999946</v>
      </c>
      <c r="J9246" s="8" t="s">
        <v>2440</v>
      </c>
      <c r="K9246" s="2"/>
      <c r="L9246" s="2"/>
      <c r="M9246" s="10" t="s">
        <v>2439</v>
      </c>
      <c r="N9246" s="10"/>
      <c r="O9246" s="10"/>
    </row>
    <row r="9247" spans="1:15" x14ac:dyDescent="0.2">
      <c r="A9247" s="9">
        <v>45400</v>
      </c>
      <c r="B9247" s="7">
        <v>31599327</v>
      </c>
      <c r="C9247" s="8" t="s">
        <v>2438</v>
      </c>
      <c r="D9247" s="6">
        <v>185024</v>
      </c>
      <c r="E9247" s="6">
        <v>156800</v>
      </c>
      <c r="F9247" s="6">
        <f>E9247*0.05</f>
        <v>7840</v>
      </c>
      <c r="G9247" s="6"/>
      <c r="H9247" s="5">
        <f>D9247-F9247</f>
        <v>177184</v>
      </c>
      <c r="I9247" s="4">
        <f>+I9246+G9247-H9247</f>
        <v>4391896.9614999946</v>
      </c>
      <c r="J9247" s="8" t="s">
        <v>2437</v>
      </c>
      <c r="K9247" s="2"/>
      <c r="L9247" s="2"/>
      <c r="M9247" s="10" t="s">
        <v>2436</v>
      </c>
      <c r="N9247" s="10"/>
      <c r="O9247" s="10"/>
    </row>
    <row r="9248" spans="1:15" x14ac:dyDescent="0.2">
      <c r="A9248" s="9">
        <v>45401</v>
      </c>
      <c r="B9248" s="7">
        <v>3580080073</v>
      </c>
      <c r="C9248" s="8" t="s">
        <v>2</v>
      </c>
      <c r="D9248" s="6"/>
      <c r="E9248" s="6"/>
      <c r="F9248" s="6">
        <f>E9248*0.05</f>
        <v>0</v>
      </c>
      <c r="G9248" s="6">
        <v>9200</v>
      </c>
      <c r="H9248" s="5">
        <f>D9248-F9248</f>
        <v>0</v>
      </c>
      <c r="I9248" s="4">
        <f>+I9247+G9248-H9248</f>
        <v>4401096.9614999946</v>
      </c>
      <c r="J9248" s="8" t="s">
        <v>2435</v>
      </c>
      <c r="K9248" s="2"/>
      <c r="L9248" s="2"/>
      <c r="M9248" s="10"/>
      <c r="N9248" s="10"/>
      <c r="O9248" s="10"/>
    </row>
    <row r="9249" spans="1:15" x14ac:dyDescent="0.2">
      <c r="A9249" s="9">
        <v>45401</v>
      </c>
      <c r="B9249" s="7">
        <v>31640195</v>
      </c>
      <c r="C9249" s="8" t="s">
        <v>2027</v>
      </c>
      <c r="D9249" s="6">
        <v>91990</v>
      </c>
      <c r="E9249" s="6"/>
      <c r="F9249" s="6">
        <f>E9249*0.05</f>
        <v>0</v>
      </c>
      <c r="G9249" s="6"/>
      <c r="H9249" s="5">
        <f>D9249-F9249</f>
        <v>91990</v>
      </c>
      <c r="I9249" s="4">
        <f>+I9248+G9249-H9249</f>
        <v>4309106.9614999946</v>
      </c>
      <c r="J9249" s="8"/>
      <c r="K9249" s="2"/>
      <c r="L9249" s="2"/>
      <c r="M9249" s="10"/>
      <c r="N9249" s="10"/>
      <c r="O9249" s="10"/>
    </row>
    <row r="9250" spans="1:15" x14ac:dyDescent="0.2">
      <c r="A9250" s="9">
        <v>45401</v>
      </c>
      <c r="B9250" s="7">
        <v>31640298</v>
      </c>
      <c r="C9250" s="8" t="s">
        <v>1917</v>
      </c>
      <c r="D9250" s="6">
        <v>125000</v>
      </c>
      <c r="E9250" s="6"/>
      <c r="F9250" s="6">
        <f>E9250*0.05</f>
        <v>0</v>
      </c>
      <c r="G9250" s="6"/>
      <c r="H9250" s="5">
        <f>D9250-F9250</f>
        <v>125000</v>
      </c>
      <c r="I9250" s="4">
        <f>+I9249+G9250-H9250</f>
        <v>4184106.9614999946</v>
      </c>
      <c r="J9250" s="8" t="s">
        <v>1092</v>
      </c>
      <c r="K9250" s="2"/>
      <c r="L9250" s="2"/>
      <c r="M9250" s="10"/>
      <c r="N9250" s="10"/>
      <c r="O9250" s="10"/>
    </row>
    <row r="9251" spans="1:15" x14ac:dyDescent="0.2">
      <c r="A9251" s="9">
        <v>45404</v>
      </c>
      <c r="B9251" s="7">
        <v>2000090435</v>
      </c>
      <c r="C9251" s="8" t="s">
        <v>2</v>
      </c>
      <c r="D9251" s="6"/>
      <c r="E9251" s="6"/>
      <c r="F9251" s="6">
        <f>E9251*0.05</f>
        <v>0</v>
      </c>
      <c r="G9251" s="6">
        <v>7200</v>
      </c>
      <c r="H9251" s="5">
        <f>D9251-F9251</f>
        <v>0</v>
      </c>
      <c r="I9251" s="4">
        <f>+I9250+G9251-H9251</f>
        <v>4191306.9614999946</v>
      </c>
      <c r="J9251" s="8"/>
      <c r="K9251" s="2"/>
      <c r="L9251" s="2"/>
      <c r="M9251" s="10"/>
      <c r="N9251" s="10"/>
      <c r="O9251" s="10"/>
    </row>
    <row r="9252" spans="1:15" x14ac:dyDescent="0.2">
      <c r="A9252" s="9">
        <v>45405</v>
      </c>
      <c r="B9252" s="7">
        <v>3580010185</v>
      </c>
      <c r="C9252" s="8" t="s">
        <v>2</v>
      </c>
      <c r="D9252" s="6"/>
      <c r="E9252" s="6"/>
      <c r="F9252" s="6">
        <f>E9252*0.05</f>
        <v>0</v>
      </c>
      <c r="G9252" s="6">
        <v>3000</v>
      </c>
      <c r="H9252" s="5">
        <f>D9252-F9252</f>
        <v>0</v>
      </c>
      <c r="I9252" s="4">
        <f>+I9251+G9252-H9252</f>
        <v>4194306.9614999946</v>
      </c>
      <c r="J9252" s="8" t="s">
        <v>2434</v>
      </c>
      <c r="K9252" s="2"/>
      <c r="L9252" s="2"/>
      <c r="M9252" s="10"/>
      <c r="N9252" s="10"/>
      <c r="O9252" s="10"/>
    </row>
    <row r="9253" spans="1:15" x14ac:dyDescent="0.2">
      <c r="A9253" s="9">
        <v>45405</v>
      </c>
      <c r="B9253" s="7">
        <v>31728518</v>
      </c>
      <c r="C9253" s="8" t="s">
        <v>2433</v>
      </c>
      <c r="D9253" s="6">
        <v>12508</v>
      </c>
      <c r="E9253" s="6">
        <v>10600</v>
      </c>
      <c r="F9253" s="6">
        <f>E9253*0.05</f>
        <v>530</v>
      </c>
      <c r="G9253" s="6"/>
      <c r="H9253" s="5">
        <f>D9253-F9253</f>
        <v>11978</v>
      </c>
      <c r="I9253" s="4">
        <f>+I9252+G9253-H9253</f>
        <v>4182328.9614999946</v>
      </c>
      <c r="J9253" s="8" t="s">
        <v>2432</v>
      </c>
      <c r="K9253" s="2"/>
      <c r="L9253" s="2"/>
      <c r="M9253" s="10" t="s">
        <v>2431</v>
      </c>
      <c r="N9253" s="10"/>
      <c r="O9253" s="10"/>
    </row>
    <row r="9254" spans="1:15" x14ac:dyDescent="0.2">
      <c r="A9254" s="9">
        <v>45406</v>
      </c>
      <c r="B9254" s="7">
        <v>3580010070</v>
      </c>
      <c r="C9254" s="8" t="s">
        <v>2</v>
      </c>
      <c r="D9254" s="6"/>
      <c r="E9254" s="6"/>
      <c r="F9254" s="6">
        <f>E9254*0.05</f>
        <v>0</v>
      </c>
      <c r="G9254" s="6">
        <v>5000</v>
      </c>
      <c r="H9254" s="5">
        <f>D9254-F9254</f>
        <v>0</v>
      </c>
      <c r="I9254" s="4">
        <f>+I9253+G9254-H9254</f>
        <v>4187328.9614999946</v>
      </c>
      <c r="J9254" s="8" t="s">
        <v>2430</v>
      </c>
      <c r="K9254" s="2"/>
      <c r="L9254" s="2"/>
      <c r="M9254" s="10"/>
      <c r="N9254" s="10"/>
      <c r="O9254" s="10"/>
    </row>
    <row r="9255" spans="1:15" x14ac:dyDescent="0.2">
      <c r="A9255" s="9">
        <v>45407</v>
      </c>
      <c r="B9255" s="7">
        <v>3580010161</v>
      </c>
      <c r="C9255" s="8" t="s">
        <v>2</v>
      </c>
      <c r="D9255" s="6"/>
      <c r="E9255" s="6"/>
      <c r="F9255" s="6">
        <f>E9255*0.05</f>
        <v>0</v>
      </c>
      <c r="G9255" s="6">
        <v>4900</v>
      </c>
      <c r="H9255" s="5">
        <f>D9255-F9255</f>
        <v>0</v>
      </c>
      <c r="I9255" s="4">
        <f>+I9254+G9255-H9255</f>
        <v>4192228.9614999946</v>
      </c>
      <c r="J9255" s="8" t="s">
        <v>2429</v>
      </c>
      <c r="K9255" s="2"/>
      <c r="L9255" s="2"/>
      <c r="M9255" s="10"/>
      <c r="N9255" s="10"/>
      <c r="O9255" s="10"/>
    </row>
    <row r="9256" spans="1:15" x14ac:dyDescent="0.2">
      <c r="A9256" s="9">
        <v>45408</v>
      </c>
      <c r="B9256" s="7">
        <v>3580010222</v>
      </c>
      <c r="C9256" s="8" t="s">
        <v>2</v>
      </c>
      <c r="D9256" s="6"/>
      <c r="E9256" s="6"/>
      <c r="F9256" s="6">
        <f>E9256*0.05</f>
        <v>0</v>
      </c>
      <c r="G9256" s="6">
        <v>6450</v>
      </c>
      <c r="H9256" s="5">
        <f>D9256-F9256</f>
        <v>0</v>
      </c>
      <c r="I9256" s="4">
        <f>+I9255+G9256-H9256</f>
        <v>4198678.9614999946</v>
      </c>
      <c r="J9256" s="8" t="s">
        <v>2428</v>
      </c>
      <c r="K9256" s="2"/>
      <c r="L9256" s="2"/>
      <c r="M9256" s="10"/>
      <c r="N9256" s="10"/>
      <c r="O9256" s="10"/>
    </row>
    <row r="9257" spans="1:15" x14ac:dyDescent="0.2">
      <c r="A9257" s="9">
        <v>45408</v>
      </c>
      <c r="B9257" s="7">
        <v>31814933</v>
      </c>
      <c r="C9257" s="8" t="s">
        <v>418</v>
      </c>
      <c r="D9257" s="6">
        <v>26000</v>
      </c>
      <c r="E9257" s="6"/>
      <c r="F9257" s="6">
        <f>E9257*0.05</f>
        <v>0</v>
      </c>
      <c r="G9257" s="6"/>
      <c r="H9257" s="5">
        <f>D9257-F9257</f>
        <v>26000</v>
      </c>
      <c r="I9257" s="4">
        <f>+I9256+G9257-H9257</f>
        <v>4172678.9614999946</v>
      </c>
      <c r="J9257" s="8" t="s">
        <v>2427</v>
      </c>
      <c r="K9257" s="2"/>
      <c r="L9257" s="2"/>
      <c r="M9257" s="10"/>
      <c r="N9257" s="10"/>
      <c r="O9257" s="10"/>
    </row>
    <row r="9258" spans="1:15" x14ac:dyDescent="0.2">
      <c r="A9258" s="9">
        <v>45412</v>
      </c>
      <c r="B9258" s="7">
        <v>31869742</v>
      </c>
      <c r="C9258" s="8" t="s">
        <v>1132</v>
      </c>
      <c r="D9258" s="6">
        <v>26165</v>
      </c>
      <c r="E9258" s="6">
        <v>22250</v>
      </c>
      <c r="F9258" s="6">
        <f>E9258*0.05</f>
        <v>1112.5</v>
      </c>
      <c r="G9258" s="6"/>
      <c r="H9258" s="5">
        <f>D9258-F9258</f>
        <v>25052.5</v>
      </c>
      <c r="I9258" s="4">
        <f>+I9257+G9258-H9258</f>
        <v>4147626.4614999946</v>
      </c>
      <c r="J9258" s="8" t="s">
        <v>2426</v>
      </c>
      <c r="K9258" s="2"/>
      <c r="L9258" s="2"/>
      <c r="M9258" s="10" t="s">
        <v>2425</v>
      </c>
      <c r="N9258" s="10"/>
      <c r="O9258" s="10"/>
    </row>
    <row r="9259" spans="1:15" x14ac:dyDescent="0.2">
      <c r="A9259" s="9">
        <v>45412</v>
      </c>
      <c r="B9259" s="7">
        <v>31870217</v>
      </c>
      <c r="C9259" s="8" t="s">
        <v>1289</v>
      </c>
      <c r="D9259" s="6">
        <v>7400</v>
      </c>
      <c r="E9259" s="6">
        <v>6271.18</v>
      </c>
      <c r="F9259" s="6">
        <f>E9259*0.05</f>
        <v>313.55900000000003</v>
      </c>
      <c r="G9259" s="6"/>
      <c r="H9259" s="5">
        <f>D9259-F9259</f>
        <v>7086.4409999999998</v>
      </c>
      <c r="I9259" s="4">
        <f>+I9258+G9259-H9259</f>
        <v>4140540.0204999945</v>
      </c>
      <c r="J9259" s="8" t="s">
        <v>465</v>
      </c>
      <c r="K9259" s="2"/>
      <c r="L9259" s="2"/>
      <c r="M9259" s="10" t="s">
        <v>2424</v>
      </c>
      <c r="N9259" s="10"/>
      <c r="O9259" s="10"/>
    </row>
    <row r="9260" spans="1:15" x14ac:dyDescent="0.2">
      <c r="A9260" s="9">
        <v>45412</v>
      </c>
      <c r="B9260" s="7">
        <v>3580010407</v>
      </c>
      <c r="C9260" s="8" t="s">
        <v>2</v>
      </c>
      <c r="D9260" s="6"/>
      <c r="E9260" s="6"/>
      <c r="F9260" s="6">
        <f>E9260*0.05</f>
        <v>0</v>
      </c>
      <c r="G9260" s="6">
        <v>4000</v>
      </c>
      <c r="H9260" s="5">
        <f>D9260-F9260</f>
        <v>0</v>
      </c>
      <c r="I9260" s="4">
        <f>+I9259+G9260-H9260</f>
        <v>4144540.0204999945</v>
      </c>
      <c r="J9260" s="8" t="s">
        <v>2423</v>
      </c>
      <c r="K9260" s="2"/>
      <c r="L9260" s="2"/>
      <c r="M9260" s="10"/>
      <c r="N9260" s="10"/>
      <c r="O9260" s="10"/>
    </row>
    <row r="9261" spans="1:15" x14ac:dyDescent="0.2">
      <c r="A9261" s="9">
        <v>45412</v>
      </c>
      <c r="B9261" s="7">
        <v>31887328</v>
      </c>
      <c r="C9261" s="8" t="s">
        <v>821</v>
      </c>
      <c r="D9261" s="6">
        <v>429914.66</v>
      </c>
      <c r="E9261" s="6">
        <v>413042.72</v>
      </c>
      <c r="F9261" s="6">
        <v>20652.14</v>
      </c>
      <c r="G9261" s="6"/>
      <c r="H9261" s="5">
        <f>D9261-F9261</f>
        <v>409262.51999999996</v>
      </c>
      <c r="I9261" s="4">
        <f>+I9260+G9261-H9261</f>
        <v>3735277.5004999945</v>
      </c>
      <c r="J9261" s="8" t="s">
        <v>215</v>
      </c>
      <c r="K9261" s="2"/>
      <c r="L9261" s="2"/>
      <c r="M9261" s="10" t="s">
        <v>2422</v>
      </c>
      <c r="N9261" s="10"/>
      <c r="O9261" s="10"/>
    </row>
    <row r="9262" spans="1:15" x14ac:dyDescent="0.2">
      <c r="A9262" s="9">
        <v>45412</v>
      </c>
      <c r="B9262" s="7">
        <v>31887660</v>
      </c>
      <c r="C9262" s="8" t="s">
        <v>126</v>
      </c>
      <c r="D9262" s="6">
        <v>24845</v>
      </c>
      <c r="E9262" s="6">
        <v>24845</v>
      </c>
      <c r="F9262" s="6">
        <f>E9262*0.05</f>
        <v>1242.25</v>
      </c>
      <c r="G9262" s="6"/>
      <c r="H9262" s="5">
        <f>D9262-F9262</f>
        <v>23602.75</v>
      </c>
      <c r="I9262" s="4">
        <f>+I9261+G9262-H9262</f>
        <v>3711674.7504999945</v>
      </c>
      <c r="J9262" s="8" t="s">
        <v>125</v>
      </c>
      <c r="K9262" s="2"/>
      <c r="L9262" s="2"/>
      <c r="M9262" s="10" t="s">
        <v>2421</v>
      </c>
      <c r="N9262" s="10"/>
      <c r="O9262" s="10"/>
    </row>
    <row r="9263" spans="1:15" x14ac:dyDescent="0.2">
      <c r="A9263" s="9">
        <v>45412</v>
      </c>
      <c r="B9263" s="7">
        <v>31887915</v>
      </c>
      <c r="C9263" s="8" t="s">
        <v>1265</v>
      </c>
      <c r="D9263" s="6">
        <v>58000</v>
      </c>
      <c r="E9263" s="6">
        <v>0</v>
      </c>
      <c r="F9263" s="6">
        <f>E9263*0.05</f>
        <v>0</v>
      </c>
      <c r="G9263" s="6"/>
      <c r="H9263" s="5">
        <f>D9263-F9263</f>
        <v>58000</v>
      </c>
      <c r="I9263" s="4">
        <f>+I9262+G9263-H9263</f>
        <v>3653674.7504999945</v>
      </c>
      <c r="J9263" s="8" t="s">
        <v>2420</v>
      </c>
      <c r="K9263" s="2"/>
      <c r="L9263" s="2"/>
      <c r="M9263" s="10" t="s">
        <v>2129</v>
      </c>
      <c r="N9263" s="10"/>
      <c r="O9263" s="10"/>
    </row>
    <row r="9264" spans="1:15" x14ac:dyDescent="0.2">
      <c r="A9264" s="9">
        <v>45412</v>
      </c>
      <c r="B9264" s="7">
        <v>31888253</v>
      </c>
      <c r="C9264" s="8" t="s">
        <v>105</v>
      </c>
      <c r="D9264" s="6">
        <v>268924</v>
      </c>
      <c r="E9264" s="6">
        <v>268924</v>
      </c>
      <c r="F9264" s="6">
        <f>E9264*0.05</f>
        <v>13446.2</v>
      </c>
      <c r="G9264" s="6"/>
      <c r="H9264" s="5">
        <f>D9264-F9264</f>
        <v>255477.8</v>
      </c>
      <c r="I9264" s="4">
        <f>+I9263+G9264-H9264</f>
        <v>3398196.9504999947</v>
      </c>
      <c r="J9264" s="8" t="s">
        <v>104</v>
      </c>
      <c r="K9264" s="2"/>
      <c r="L9264" s="2"/>
      <c r="M9264" s="10" t="s">
        <v>2419</v>
      </c>
      <c r="N9264" s="10"/>
      <c r="O9264" s="10"/>
    </row>
    <row r="9265" spans="1:15" x14ac:dyDescent="0.2">
      <c r="A9265" s="9">
        <v>45412</v>
      </c>
      <c r="B9265" s="7">
        <v>31888491</v>
      </c>
      <c r="C9265" s="8" t="s">
        <v>1634</v>
      </c>
      <c r="D9265" s="6">
        <v>18922</v>
      </c>
      <c r="E9265" s="6">
        <v>18922</v>
      </c>
      <c r="F9265" s="6">
        <f>E9265*0.05</f>
        <v>946.1</v>
      </c>
      <c r="G9265" s="6"/>
      <c r="H9265" s="5">
        <f>D9265-F9265</f>
        <v>17975.900000000001</v>
      </c>
      <c r="I9265" s="4">
        <f>+I9264+G9265-H9265</f>
        <v>3380221.0504999948</v>
      </c>
      <c r="J9265" s="8" t="s">
        <v>101</v>
      </c>
      <c r="K9265" s="2"/>
      <c r="L9265" s="2"/>
      <c r="M9265" s="10" t="s">
        <v>2418</v>
      </c>
      <c r="N9265" s="10"/>
      <c r="O9265" s="10"/>
    </row>
    <row r="9266" spans="1:15" x14ac:dyDescent="0.2">
      <c r="A9266" s="9">
        <v>45412</v>
      </c>
      <c r="B9266" s="7">
        <v>31888785</v>
      </c>
      <c r="C9266" s="8" t="s">
        <v>650</v>
      </c>
      <c r="D9266" s="6">
        <v>28113.5</v>
      </c>
      <c r="E9266" s="6">
        <v>23825</v>
      </c>
      <c r="F9266" s="6">
        <f>E9266*0.05</f>
        <v>1191.25</v>
      </c>
      <c r="G9266" s="6"/>
      <c r="H9266" s="5">
        <f>D9266-F9266</f>
        <v>26922.25</v>
      </c>
      <c r="I9266" s="4">
        <f>+I9265+G9266-H9266</f>
        <v>3353298.8004999948</v>
      </c>
      <c r="J9266" s="8" t="s">
        <v>2417</v>
      </c>
      <c r="K9266" s="2"/>
      <c r="L9266" s="2"/>
      <c r="M9266" s="10" t="s">
        <v>2416</v>
      </c>
      <c r="N9266" s="10"/>
      <c r="O9266" s="10"/>
    </row>
    <row r="9267" spans="1:15" x14ac:dyDescent="0.2">
      <c r="A9267" s="9">
        <v>45412</v>
      </c>
      <c r="B9267" s="7">
        <v>31889031</v>
      </c>
      <c r="C9267" s="8" t="s">
        <v>77</v>
      </c>
      <c r="D9267" s="6">
        <v>5495</v>
      </c>
      <c r="E9267" s="6">
        <v>4226.92</v>
      </c>
      <c r="F9267" s="6">
        <v>211.35</v>
      </c>
      <c r="G9267" s="6"/>
      <c r="H9267" s="5">
        <f>D9267-F9267</f>
        <v>5283.65</v>
      </c>
      <c r="I9267" s="4">
        <f>+I9266+G9267-H9267</f>
        <v>3348015.1504999949</v>
      </c>
      <c r="J9267" s="8" t="s">
        <v>229</v>
      </c>
      <c r="K9267" s="2"/>
      <c r="L9267" s="2"/>
      <c r="M9267" s="10" t="s">
        <v>2415</v>
      </c>
      <c r="N9267" s="10"/>
      <c r="O9267" s="10"/>
    </row>
    <row r="9268" spans="1:15" x14ac:dyDescent="0.2">
      <c r="A9268" s="9">
        <v>45412</v>
      </c>
      <c r="B9268" s="7">
        <v>31889300</v>
      </c>
      <c r="C9268" s="8" t="s">
        <v>74</v>
      </c>
      <c r="D9268" s="6">
        <v>494158</v>
      </c>
      <c r="E9268" s="6">
        <v>441850</v>
      </c>
      <c r="F9268" s="6">
        <f>E9268*0.05</f>
        <v>22092.5</v>
      </c>
      <c r="G9268" s="6"/>
      <c r="H9268" s="5">
        <f>D9268-F9268</f>
        <v>472065.5</v>
      </c>
      <c r="I9268" s="4">
        <f>+I9267+G9268-H9268</f>
        <v>2875949.6504999949</v>
      </c>
      <c r="J9268" s="8" t="s">
        <v>2248</v>
      </c>
      <c r="K9268" s="2"/>
      <c r="L9268" s="2"/>
      <c r="M9268" s="10" t="s">
        <v>2414</v>
      </c>
      <c r="N9268" s="10"/>
      <c r="O9268" s="10"/>
    </row>
    <row r="9269" spans="1:15" x14ac:dyDescent="0.2">
      <c r="A9269" s="9">
        <v>45412</v>
      </c>
      <c r="B9269" s="7">
        <v>31889598</v>
      </c>
      <c r="C9269" s="8" t="s">
        <v>1524</v>
      </c>
      <c r="D9269" s="6">
        <v>57085</v>
      </c>
      <c r="E9269" s="6">
        <v>48377.13</v>
      </c>
      <c r="F9269" s="6">
        <v>2418.86</v>
      </c>
      <c r="G9269" s="6"/>
      <c r="H9269" s="5">
        <f>D9269-F9269</f>
        <v>54666.14</v>
      </c>
      <c r="I9269" s="4">
        <f>+I9268+G9269-H9269</f>
        <v>2821283.5104999947</v>
      </c>
      <c r="J9269" s="8" t="s">
        <v>1872</v>
      </c>
      <c r="K9269" s="2"/>
      <c r="L9269" s="2"/>
      <c r="M9269" s="10" t="s">
        <v>2413</v>
      </c>
      <c r="N9269" s="10"/>
      <c r="O9269" s="10"/>
    </row>
    <row r="9270" spans="1:15" x14ac:dyDescent="0.2">
      <c r="A9270" s="9">
        <v>45412</v>
      </c>
      <c r="B9270" s="7">
        <v>31890584</v>
      </c>
      <c r="C9270" s="8" t="s">
        <v>2412</v>
      </c>
      <c r="D9270" s="6">
        <v>234354.18</v>
      </c>
      <c r="E9270" s="6">
        <v>198605.24</v>
      </c>
      <c r="F9270" s="6">
        <f>E9270*0.05</f>
        <v>9930.2620000000006</v>
      </c>
      <c r="G9270" s="6"/>
      <c r="H9270" s="5">
        <f>D9270-F9270</f>
        <v>224423.91800000001</v>
      </c>
      <c r="I9270" s="4">
        <f>+I9269+G9270-H9270</f>
        <v>2596859.5924999947</v>
      </c>
      <c r="J9270" s="8" t="s">
        <v>2411</v>
      </c>
      <c r="K9270" s="2"/>
      <c r="L9270" s="2"/>
      <c r="M9270" s="10" t="s">
        <v>2410</v>
      </c>
      <c r="N9270" s="10"/>
      <c r="O9270" s="10"/>
    </row>
    <row r="9271" spans="1:15" x14ac:dyDescent="0.2">
      <c r="A9271" s="9">
        <v>45412</v>
      </c>
      <c r="B9271" s="7">
        <v>31891054</v>
      </c>
      <c r="C9271" s="8" t="s">
        <v>54</v>
      </c>
      <c r="D9271" s="6">
        <v>4500</v>
      </c>
      <c r="E9271" s="6">
        <v>3813.56</v>
      </c>
      <c r="F9271" s="6">
        <f>E9271*0.05</f>
        <v>190.678</v>
      </c>
      <c r="G9271" s="6"/>
      <c r="H9271" s="5">
        <f>D9271-F9271</f>
        <v>4309.3220000000001</v>
      </c>
      <c r="I9271" s="4">
        <f>+I9270+G9271-H9271</f>
        <v>2592550.2704999945</v>
      </c>
      <c r="J9271" s="8" t="s">
        <v>1125</v>
      </c>
      <c r="K9271" s="2"/>
      <c r="L9271" s="2"/>
      <c r="M9271" s="10" t="s">
        <v>2409</v>
      </c>
      <c r="N9271" s="10"/>
      <c r="O9271" s="10"/>
    </row>
    <row r="9272" spans="1:15" x14ac:dyDescent="0.2">
      <c r="A9272" s="9">
        <v>45412</v>
      </c>
      <c r="B9272" s="7">
        <v>31891599</v>
      </c>
      <c r="C9272" s="8" t="s">
        <v>43</v>
      </c>
      <c r="D9272" s="6">
        <v>27048.560000000001</v>
      </c>
      <c r="E9272" s="6">
        <v>26404.84</v>
      </c>
      <c r="F9272" s="6">
        <f>E9272*0.05</f>
        <v>1320.2420000000002</v>
      </c>
      <c r="G9272" s="6"/>
      <c r="H9272" s="5">
        <f>D9272-F9272</f>
        <v>25728.317999999999</v>
      </c>
      <c r="I9272" s="4">
        <f>+I9271+G9272-H9272</f>
        <v>2566821.9524999945</v>
      </c>
      <c r="J9272" s="8" t="s">
        <v>22</v>
      </c>
      <c r="K9272" s="2"/>
      <c r="L9272" s="2"/>
      <c r="M9272" s="10" t="s">
        <v>2408</v>
      </c>
      <c r="N9272" s="10"/>
      <c r="O9272" s="10"/>
    </row>
    <row r="9273" spans="1:15" x14ac:dyDescent="0.2">
      <c r="A9273" s="9">
        <v>45412</v>
      </c>
      <c r="B9273" s="7">
        <v>31892589</v>
      </c>
      <c r="C9273" s="8" t="s">
        <v>447</v>
      </c>
      <c r="D9273" s="6">
        <v>98917.45</v>
      </c>
      <c r="E9273" s="6">
        <v>89064.15</v>
      </c>
      <c r="F9273" s="6">
        <f>E9273*0.05</f>
        <v>4453.2074999999995</v>
      </c>
      <c r="G9273" s="6"/>
      <c r="H9273" s="5">
        <f>D9273-F9273</f>
        <v>94464.242499999993</v>
      </c>
      <c r="I9273" s="4">
        <f>+I9272+G9273-H9273</f>
        <v>2472357.7099999944</v>
      </c>
      <c r="J9273" s="8" t="s">
        <v>22</v>
      </c>
      <c r="K9273" s="2"/>
      <c r="L9273" s="2"/>
      <c r="M9273" s="10" t="s">
        <v>2407</v>
      </c>
      <c r="N9273" s="10"/>
      <c r="O9273" s="10"/>
    </row>
    <row r="9274" spans="1:15" x14ac:dyDescent="0.2">
      <c r="A9274" s="9">
        <v>45412</v>
      </c>
      <c r="B9274" s="7">
        <v>31893087</v>
      </c>
      <c r="C9274" s="8" t="s">
        <v>40</v>
      </c>
      <c r="D9274" s="6">
        <v>41359.199999999997</v>
      </c>
      <c r="E9274" s="6">
        <v>41359.199999999997</v>
      </c>
      <c r="F9274" s="6">
        <f>E9274*0.05</f>
        <v>2067.96</v>
      </c>
      <c r="G9274" s="6"/>
      <c r="H9274" s="5">
        <f>D9274-F9274</f>
        <v>39291.24</v>
      </c>
      <c r="I9274" s="4">
        <f>+I9273+G9274-H9274</f>
        <v>2433066.4699999942</v>
      </c>
      <c r="J9274" s="8" t="s">
        <v>104</v>
      </c>
      <c r="K9274" s="2"/>
      <c r="L9274" s="2"/>
      <c r="M9274" s="10" t="s">
        <v>2406</v>
      </c>
      <c r="N9274" s="10"/>
      <c r="O9274" s="10"/>
    </row>
    <row r="9275" spans="1:15" x14ac:dyDescent="0.2">
      <c r="A9275" s="9">
        <v>45412</v>
      </c>
      <c r="B9275" s="7">
        <v>31894796</v>
      </c>
      <c r="C9275" s="8" t="s">
        <v>32</v>
      </c>
      <c r="D9275" s="6">
        <v>42900</v>
      </c>
      <c r="E9275" s="6">
        <v>36355.93</v>
      </c>
      <c r="F9275" s="6">
        <v>1817.8</v>
      </c>
      <c r="G9275" s="6"/>
      <c r="H9275" s="5">
        <f>D9275-F9275</f>
        <v>41082.199999999997</v>
      </c>
      <c r="I9275" s="4">
        <f>+I9274+G9275-H9275</f>
        <v>2391984.269999994</v>
      </c>
      <c r="J9275" s="8" t="s">
        <v>2403</v>
      </c>
      <c r="K9275" s="2"/>
      <c r="L9275" s="2"/>
      <c r="M9275" s="10" t="s">
        <v>2405</v>
      </c>
      <c r="N9275" s="10"/>
      <c r="O9275" s="10"/>
    </row>
    <row r="9276" spans="1:15" x14ac:dyDescent="0.2">
      <c r="A9276" s="9">
        <v>45412</v>
      </c>
      <c r="B9276" s="7">
        <v>31895172</v>
      </c>
      <c r="C9276" s="8" t="s">
        <v>442</v>
      </c>
      <c r="D9276" s="6">
        <v>84865.600000000006</v>
      </c>
      <c r="E9276" s="6">
        <v>71920</v>
      </c>
      <c r="F9276" s="6">
        <f>E9276*0.05</f>
        <v>3596</v>
      </c>
      <c r="G9276" s="6"/>
      <c r="H9276" s="5">
        <f>D9276-F9276</f>
        <v>81269.600000000006</v>
      </c>
      <c r="I9276" s="4">
        <f>+I9275+G9276-H9276</f>
        <v>2310714.6699999939</v>
      </c>
      <c r="J9276" s="8" t="s">
        <v>1955</v>
      </c>
      <c r="K9276" s="2"/>
      <c r="L9276" s="2"/>
      <c r="M9276" s="10" t="s">
        <v>2404</v>
      </c>
      <c r="N9276" s="10"/>
      <c r="O9276" s="10"/>
    </row>
    <row r="9277" spans="1:15" x14ac:dyDescent="0.2">
      <c r="A9277" s="9">
        <v>45412</v>
      </c>
      <c r="B9277" s="7">
        <v>31896614</v>
      </c>
      <c r="C9277" s="8" t="s">
        <v>2254</v>
      </c>
      <c r="D9277" s="6">
        <v>8968</v>
      </c>
      <c r="E9277" s="6">
        <v>7600</v>
      </c>
      <c r="F9277" s="6">
        <f>E9277*0.05</f>
        <v>380</v>
      </c>
      <c r="G9277" s="6"/>
      <c r="H9277" s="5">
        <f>D9277-F9277</f>
        <v>8588</v>
      </c>
      <c r="I9277" s="4">
        <f>+I9276+G9277-H9277</f>
        <v>2302126.6699999939</v>
      </c>
      <c r="J9277" s="8" t="s">
        <v>2403</v>
      </c>
      <c r="K9277" s="2"/>
      <c r="L9277" s="2"/>
      <c r="M9277" s="10" t="s">
        <v>2402</v>
      </c>
      <c r="N9277" s="10"/>
      <c r="O9277" s="10"/>
    </row>
    <row r="9278" spans="1:15" x14ac:dyDescent="0.2">
      <c r="A9278" s="9">
        <v>45412</v>
      </c>
      <c r="B9278" s="7"/>
      <c r="C9278" s="8" t="s">
        <v>20</v>
      </c>
      <c r="D9278" s="6">
        <v>5240.42</v>
      </c>
      <c r="E9278" s="6"/>
      <c r="F9278" s="6">
        <f>E9278*0.05</f>
        <v>0</v>
      </c>
      <c r="G9278" s="6"/>
      <c r="H9278" s="5">
        <f>D9278-F9278</f>
        <v>5240.42</v>
      </c>
      <c r="I9278" s="4">
        <f>+I9277+G9278-H9278</f>
        <v>2296886.2499999939</v>
      </c>
      <c r="J9278" s="8" t="s">
        <v>19</v>
      </c>
      <c r="K9278" s="2"/>
      <c r="L9278" s="2"/>
      <c r="M9278" s="10"/>
      <c r="N9278" s="10"/>
      <c r="O9278" s="10"/>
    </row>
    <row r="9279" spans="1:15" x14ac:dyDescent="0.2">
      <c r="A9279" s="9"/>
      <c r="B9279" s="7"/>
      <c r="C9279" s="38" t="s">
        <v>2401</v>
      </c>
      <c r="D9279" s="6"/>
      <c r="E9279" s="6"/>
      <c r="F9279" s="6">
        <f>E9279*0.05</f>
        <v>0</v>
      </c>
      <c r="G9279" s="6"/>
      <c r="H9279" s="5">
        <f>D9279-F9279</f>
        <v>0</v>
      </c>
      <c r="I9279" s="13">
        <f>+I9278+G9279-H9279</f>
        <v>2296886.2499999939</v>
      </c>
      <c r="J9279" s="8"/>
      <c r="K9279" s="2"/>
      <c r="L9279" s="2"/>
      <c r="M9279" s="10"/>
      <c r="N9279" s="10"/>
      <c r="O9279" s="10"/>
    </row>
    <row r="9280" spans="1:15" x14ac:dyDescent="0.2">
      <c r="A9280" s="9">
        <v>45413</v>
      </c>
      <c r="B9280" s="7">
        <v>3580040161</v>
      </c>
      <c r="C9280" s="8" t="s">
        <v>2</v>
      </c>
      <c r="D9280" s="6"/>
      <c r="E9280" s="6"/>
      <c r="F9280" s="6">
        <f>E9280*0.05</f>
        <v>0</v>
      </c>
      <c r="G9280" s="6">
        <v>4600</v>
      </c>
      <c r="H9280" s="5">
        <f>D9280-F9280</f>
        <v>0</v>
      </c>
      <c r="I9280" s="4">
        <f>+I9279+G9280-H9280</f>
        <v>2301486.2499999939</v>
      </c>
      <c r="J9280" s="8" t="s">
        <v>2400</v>
      </c>
      <c r="K9280" s="2"/>
      <c r="L9280" s="2"/>
      <c r="M9280" s="10"/>
      <c r="N9280" s="10"/>
      <c r="O9280" s="10"/>
    </row>
    <row r="9281" spans="1:15" x14ac:dyDescent="0.2">
      <c r="A9281" s="9">
        <v>45413</v>
      </c>
      <c r="B9281" s="7">
        <v>4524000180</v>
      </c>
      <c r="C9281" s="8" t="s">
        <v>170</v>
      </c>
      <c r="D9281" s="6"/>
      <c r="E9281" s="6"/>
      <c r="F9281" s="6">
        <f>E9281*0.05</f>
        <v>0</v>
      </c>
      <c r="G9281" s="6">
        <v>3338505.88</v>
      </c>
      <c r="H9281" s="5">
        <f>D9281-F9281</f>
        <v>0</v>
      </c>
      <c r="I9281" s="4">
        <f>+I9280+G9281-H9281</f>
        <v>5639992.1299999934</v>
      </c>
      <c r="J9281" s="8" t="s">
        <v>1304</v>
      </c>
      <c r="K9281" s="2"/>
      <c r="L9281" s="2"/>
      <c r="M9281" s="10"/>
      <c r="N9281" s="10"/>
      <c r="O9281" s="10"/>
    </row>
    <row r="9282" spans="1:15" x14ac:dyDescent="0.2">
      <c r="A9282" s="9">
        <v>45413</v>
      </c>
      <c r="B9282" s="7">
        <v>4524000017</v>
      </c>
      <c r="C9282" s="12" t="s">
        <v>145</v>
      </c>
      <c r="D9282" s="6"/>
      <c r="E9282" s="6"/>
      <c r="F9282" s="6">
        <f>E9282*0.05</f>
        <v>0</v>
      </c>
      <c r="G9282" s="6">
        <v>322467.92</v>
      </c>
      <c r="H9282" s="5">
        <f>D9282-F9282</f>
        <v>0</v>
      </c>
      <c r="I9282" s="4">
        <f>+I9281+G9282-H9282</f>
        <v>5962460.0499999933</v>
      </c>
      <c r="J9282" s="8" t="s">
        <v>2399</v>
      </c>
      <c r="K9282" s="2"/>
      <c r="L9282" s="2"/>
      <c r="M9282" s="10"/>
      <c r="N9282" s="10"/>
      <c r="O9282" s="10"/>
    </row>
    <row r="9283" spans="1:15" x14ac:dyDescent="0.2">
      <c r="A9283" s="9">
        <v>45413</v>
      </c>
      <c r="B9283" s="7">
        <v>31946963</v>
      </c>
      <c r="C9283" s="8" t="s">
        <v>831</v>
      </c>
      <c r="D9283" s="6">
        <v>33368.57</v>
      </c>
      <c r="E9283" s="6">
        <v>33368.57</v>
      </c>
      <c r="F9283" s="6">
        <f>E9283*0.05</f>
        <v>1668.4285</v>
      </c>
      <c r="G9283" s="6"/>
      <c r="H9283" s="5">
        <f>D9283-F9283</f>
        <v>31700.141499999998</v>
      </c>
      <c r="I9283" s="4">
        <f>+I9282+G9283-H9283</f>
        <v>5930759.9084999934</v>
      </c>
      <c r="J9283" s="8" t="s">
        <v>101</v>
      </c>
      <c r="K9283" s="2"/>
      <c r="L9283" s="2"/>
      <c r="M9283" s="10" t="s">
        <v>2398</v>
      </c>
      <c r="N9283" s="10"/>
      <c r="O9283" s="10"/>
    </row>
    <row r="9284" spans="1:15" x14ac:dyDescent="0.2">
      <c r="A9284" s="9">
        <v>45414</v>
      </c>
      <c r="B9284" s="7">
        <v>3580040048</v>
      </c>
      <c r="C9284" s="8" t="s">
        <v>2</v>
      </c>
      <c r="D9284" s="6"/>
      <c r="E9284" s="6"/>
      <c r="F9284" s="6">
        <f>E9284*0.05</f>
        <v>0</v>
      </c>
      <c r="G9284" s="6">
        <v>2700</v>
      </c>
      <c r="H9284" s="5">
        <f>D9284-F9284</f>
        <v>0</v>
      </c>
      <c r="I9284" s="4">
        <f>+I9283+G9284-H9284</f>
        <v>5933459.9084999934</v>
      </c>
      <c r="J9284" s="8" t="s">
        <v>2397</v>
      </c>
      <c r="K9284" s="2"/>
      <c r="L9284" s="2"/>
      <c r="M9284" s="10"/>
      <c r="N9284" s="10"/>
      <c r="O9284" s="10"/>
    </row>
    <row r="9285" spans="1:15" x14ac:dyDescent="0.2">
      <c r="A9285" s="9">
        <v>45414</v>
      </c>
      <c r="B9285" s="7">
        <v>31988646</v>
      </c>
      <c r="C9285" s="8" t="s">
        <v>2259</v>
      </c>
      <c r="D9285" s="6">
        <v>31860</v>
      </c>
      <c r="E9285" s="6">
        <v>27000</v>
      </c>
      <c r="F9285" s="6">
        <f>E9285*0.05</f>
        <v>1350</v>
      </c>
      <c r="G9285" s="6"/>
      <c r="H9285" s="5">
        <f>D9285-F9285</f>
        <v>30510</v>
      </c>
      <c r="I9285" s="4">
        <f>+I9284+G9285-H9285</f>
        <v>5902949.9084999934</v>
      </c>
      <c r="J9285" s="8" t="s">
        <v>2396</v>
      </c>
      <c r="K9285" s="2"/>
      <c r="L9285" s="2"/>
      <c r="M9285" s="10" t="s">
        <v>2129</v>
      </c>
      <c r="N9285" s="10"/>
      <c r="O9285" s="10"/>
    </row>
    <row r="9286" spans="1:15" x14ac:dyDescent="0.2">
      <c r="A9286" s="9">
        <v>45414</v>
      </c>
      <c r="B9286" s="7">
        <v>31990398</v>
      </c>
      <c r="C9286" s="8" t="s">
        <v>1933</v>
      </c>
      <c r="D9286" s="6">
        <v>13050</v>
      </c>
      <c r="E9286" s="6">
        <v>0</v>
      </c>
      <c r="F9286" s="6">
        <f>E9286*0.05</f>
        <v>0</v>
      </c>
      <c r="G9286" s="6"/>
      <c r="H9286" s="5">
        <f>D9286-F9286</f>
        <v>13050</v>
      </c>
      <c r="I9286" s="4">
        <f>+I9285+G9286-H9286</f>
        <v>5889899.9084999934</v>
      </c>
      <c r="J9286" s="8" t="s">
        <v>2395</v>
      </c>
      <c r="K9286" s="2"/>
      <c r="L9286" s="2"/>
      <c r="M9286" s="10"/>
      <c r="N9286" s="10"/>
      <c r="O9286" s="10"/>
    </row>
    <row r="9287" spans="1:15" x14ac:dyDescent="0.2">
      <c r="A9287" s="9">
        <v>45415</v>
      </c>
      <c r="B9287" s="7">
        <v>3580010084</v>
      </c>
      <c r="C9287" s="8" t="s">
        <v>2</v>
      </c>
      <c r="D9287" s="6"/>
      <c r="E9287" s="6"/>
      <c r="F9287" s="6">
        <f>E9287*0.05</f>
        <v>0</v>
      </c>
      <c r="G9287" s="6">
        <v>7500</v>
      </c>
      <c r="H9287" s="5">
        <f>D9287-F9287</f>
        <v>0</v>
      </c>
      <c r="I9287" s="4">
        <f>+I9286+G9287-H9287</f>
        <v>5897399.9084999934</v>
      </c>
      <c r="J9287" s="8" t="s">
        <v>2394</v>
      </c>
      <c r="K9287" s="2"/>
      <c r="L9287" s="2"/>
      <c r="M9287" s="10"/>
      <c r="N9287" s="10"/>
      <c r="O9287" s="10"/>
    </row>
    <row r="9288" spans="1:15" x14ac:dyDescent="0.2">
      <c r="A9288" s="9">
        <v>45415</v>
      </c>
      <c r="B9288" s="7">
        <v>4524000017</v>
      </c>
      <c r="C9288" s="12" t="s">
        <v>145</v>
      </c>
      <c r="D9288" s="6"/>
      <c r="E9288" s="6"/>
      <c r="F9288" s="6">
        <f>E9288*0.05</f>
        <v>0</v>
      </c>
      <c r="G9288" s="6">
        <v>623529.22</v>
      </c>
      <c r="H9288" s="5">
        <f>D9288-F9288</f>
        <v>0</v>
      </c>
      <c r="I9288" s="4">
        <f>+I9287+G9288-H9288</f>
        <v>6520929.1284999931</v>
      </c>
      <c r="J9288" s="8" t="s">
        <v>2393</v>
      </c>
      <c r="K9288" s="2"/>
      <c r="L9288" s="2"/>
      <c r="M9288" s="10"/>
      <c r="N9288" s="10"/>
      <c r="O9288" s="10"/>
    </row>
    <row r="9289" spans="1:15" x14ac:dyDescent="0.2">
      <c r="A9289" s="9">
        <v>45415</v>
      </c>
      <c r="B9289" s="7">
        <v>32023822</v>
      </c>
      <c r="C9289" s="8" t="s">
        <v>418</v>
      </c>
      <c r="D9289" s="6">
        <v>36000</v>
      </c>
      <c r="E9289" s="6"/>
      <c r="F9289" s="6">
        <f>E9289*0.05</f>
        <v>0</v>
      </c>
      <c r="G9289" s="6"/>
      <c r="H9289" s="5">
        <f>D9289-F9289</f>
        <v>36000</v>
      </c>
      <c r="I9289" s="4">
        <f>+I9288+G9289-H9289</f>
        <v>6484929.1284999931</v>
      </c>
      <c r="J9289" s="8" t="s">
        <v>2392</v>
      </c>
      <c r="K9289" s="2"/>
      <c r="L9289" s="2"/>
      <c r="M9289" s="10"/>
      <c r="N9289" s="10"/>
      <c r="O9289" s="10"/>
    </row>
    <row r="9290" spans="1:15" x14ac:dyDescent="0.2">
      <c r="A9290" s="9">
        <v>45418</v>
      </c>
      <c r="B9290" s="7">
        <v>2000080580</v>
      </c>
      <c r="C9290" s="8" t="s">
        <v>2</v>
      </c>
      <c r="D9290" s="6"/>
      <c r="E9290" s="6"/>
      <c r="F9290" s="6">
        <f>E9290*0.05</f>
        <v>0</v>
      </c>
      <c r="G9290" s="6">
        <v>5800</v>
      </c>
      <c r="H9290" s="5">
        <f>D9290-F9290</f>
        <v>0</v>
      </c>
      <c r="I9290" s="4">
        <f>+I9289+G9290-H9290</f>
        <v>6490729.1284999931</v>
      </c>
      <c r="J9290" s="8" t="s">
        <v>2391</v>
      </c>
      <c r="K9290" s="2"/>
      <c r="L9290" s="2"/>
      <c r="M9290" s="10"/>
      <c r="N9290" s="10"/>
      <c r="O9290" s="10"/>
    </row>
    <row r="9291" spans="1:15" x14ac:dyDescent="0.2">
      <c r="A9291" s="9">
        <v>45418</v>
      </c>
      <c r="B9291" s="7">
        <v>2000080583</v>
      </c>
      <c r="C9291" s="8" t="s">
        <v>2</v>
      </c>
      <c r="D9291" s="6"/>
      <c r="E9291" s="6"/>
      <c r="F9291" s="6">
        <f>E9291*0.05</f>
        <v>0</v>
      </c>
      <c r="G9291" s="6">
        <v>4050</v>
      </c>
      <c r="H9291" s="5">
        <f>D9291-F9291</f>
        <v>0</v>
      </c>
      <c r="I9291" s="4">
        <f>+I9290+G9291-H9291</f>
        <v>6494779.1284999931</v>
      </c>
      <c r="J9291" s="8" t="s">
        <v>2390</v>
      </c>
      <c r="K9291" s="2"/>
      <c r="L9291" s="2"/>
      <c r="M9291" s="10"/>
      <c r="N9291" s="10"/>
      <c r="O9291" s="10"/>
    </row>
    <row r="9292" spans="1:15" x14ac:dyDescent="0.2">
      <c r="A9292" s="9">
        <v>45419</v>
      </c>
      <c r="B9292" s="7">
        <v>3580080077</v>
      </c>
      <c r="C9292" s="8" t="s">
        <v>2</v>
      </c>
      <c r="D9292" s="6"/>
      <c r="E9292" s="6"/>
      <c r="F9292" s="6">
        <f>E9292*0.05</f>
        <v>0</v>
      </c>
      <c r="G9292" s="6">
        <v>3800</v>
      </c>
      <c r="H9292" s="5">
        <f>D9292-F9292</f>
        <v>0</v>
      </c>
      <c r="I9292" s="4">
        <f>+I9291+G9292-H9292</f>
        <v>6498579.1284999931</v>
      </c>
      <c r="J9292" s="8" t="s">
        <v>2389</v>
      </c>
      <c r="K9292" s="2"/>
      <c r="L9292" s="2"/>
      <c r="M9292" s="10"/>
      <c r="N9292" s="10"/>
      <c r="O9292" s="10"/>
    </row>
    <row r="9293" spans="1:15" x14ac:dyDescent="0.2">
      <c r="A9293" s="9">
        <v>45419</v>
      </c>
      <c r="B9293" s="7">
        <v>32120230</v>
      </c>
      <c r="C9293" s="8" t="s">
        <v>518</v>
      </c>
      <c r="D9293" s="6">
        <v>136525.28</v>
      </c>
      <c r="E9293" s="6"/>
      <c r="F9293" s="6">
        <f>E9293*0.05</f>
        <v>0</v>
      </c>
      <c r="G9293" s="6"/>
      <c r="H9293" s="5">
        <f>D9293-F9293</f>
        <v>136525.28</v>
      </c>
      <c r="I9293" s="4">
        <f>+I9292+G9293-H9293</f>
        <v>6362053.8484999929</v>
      </c>
      <c r="J9293" s="8" t="s">
        <v>2388</v>
      </c>
      <c r="K9293" s="2"/>
      <c r="L9293" s="2"/>
      <c r="M9293" s="10"/>
      <c r="N9293" s="10"/>
      <c r="O9293" s="10"/>
    </row>
    <row r="9294" spans="1:15" x14ac:dyDescent="0.2">
      <c r="A9294" s="9">
        <v>45420</v>
      </c>
      <c r="B9294" s="7">
        <v>3580070021</v>
      </c>
      <c r="C9294" s="8" t="s">
        <v>2</v>
      </c>
      <c r="D9294" s="6"/>
      <c r="E9294" s="6"/>
      <c r="F9294" s="6">
        <f>E9294*0.05</f>
        <v>0</v>
      </c>
      <c r="G9294" s="6">
        <v>3000</v>
      </c>
      <c r="H9294" s="5">
        <f>D9294-F9294</f>
        <v>0</v>
      </c>
      <c r="I9294" s="4">
        <f>+I9293+G9294-H9294</f>
        <v>6365053.8484999929</v>
      </c>
      <c r="J9294" s="8" t="s">
        <v>2387</v>
      </c>
      <c r="K9294" s="2"/>
      <c r="L9294" s="2"/>
      <c r="M9294" s="10"/>
      <c r="N9294" s="10"/>
      <c r="O9294" s="10"/>
    </row>
    <row r="9295" spans="1:15" x14ac:dyDescent="0.2">
      <c r="A9295" s="9">
        <v>45420</v>
      </c>
      <c r="B9295" s="7">
        <v>4524000139</v>
      </c>
      <c r="C9295" s="8" t="s">
        <v>2118</v>
      </c>
      <c r="D9295" s="6"/>
      <c r="E9295" s="6"/>
      <c r="F9295" s="6">
        <f>E9295*0.05</f>
        <v>0</v>
      </c>
      <c r="G9295" s="6">
        <v>20000</v>
      </c>
      <c r="H9295" s="5">
        <f>D9295-F9295</f>
        <v>0</v>
      </c>
      <c r="I9295" s="4">
        <f>+I9294+G9295-H9295</f>
        <v>6385053.8484999929</v>
      </c>
      <c r="J9295" s="8" t="s">
        <v>2009</v>
      </c>
      <c r="K9295" s="2"/>
      <c r="L9295" s="2"/>
      <c r="M9295" s="10"/>
      <c r="N9295" s="10"/>
      <c r="O9295" s="10"/>
    </row>
    <row r="9296" spans="1:15" x14ac:dyDescent="0.2">
      <c r="A9296" s="9">
        <v>45420</v>
      </c>
      <c r="B9296" s="7">
        <v>32144709</v>
      </c>
      <c r="C9296" s="8" t="s">
        <v>120</v>
      </c>
      <c r="D9296" s="6">
        <v>47909.86</v>
      </c>
      <c r="E9296" s="6">
        <v>40601.58</v>
      </c>
      <c r="F9296" s="6">
        <f>E9296*0.05</f>
        <v>2030.0790000000002</v>
      </c>
      <c r="G9296" s="6"/>
      <c r="H9296" s="5">
        <f>D9296-F9296</f>
        <v>45879.781000000003</v>
      </c>
      <c r="I9296" s="4">
        <f>+I9295+G9296-H9296</f>
        <v>6339174.0674999924</v>
      </c>
      <c r="J9296" s="8" t="s">
        <v>273</v>
      </c>
      <c r="K9296" s="2"/>
      <c r="L9296" s="2"/>
      <c r="M9296" s="10" t="s">
        <v>2386</v>
      </c>
      <c r="N9296" s="10"/>
      <c r="O9296" s="10"/>
    </row>
    <row r="9297" spans="1:15" x14ac:dyDescent="0.2">
      <c r="A9297" s="9">
        <v>45420</v>
      </c>
      <c r="B9297" s="7">
        <v>32144820</v>
      </c>
      <c r="C9297" s="8" t="s">
        <v>267</v>
      </c>
      <c r="D9297" s="6">
        <v>22500</v>
      </c>
      <c r="E9297" s="6">
        <v>19067.8</v>
      </c>
      <c r="F9297" s="6">
        <f>E9297*0.05</f>
        <v>953.39</v>
      </c>
      <c r="G9297" s="6"/>
      <c r="H9297" s="5">
        <f>D9297-F9297</f>
        <v>21546.61</v>
      </c>
      <c r="I9297" s="4">
        <f>+I9296+G9297-H9297</f>
        <v>6317627.4574999921</v>
      </c>
      <c r="J9297" s="8" t="s">
        <v>2385</v>
      </c>
      <c r="K9297" s="2"/>
      <c r="L9297" s="2"/>
      <c r="M9297" s="10" t="s">
        <v>2384</v>
      </c>
      <c r="N9297" s="10"/>
      <c r="O9297" s="10"/>
    </row>
    <row r="9298" spans="1:15" x14ac:dyDescent="0.2">
      <c r="A9298" s="9">
        <v>45420</v>
      </c>
      <c r="B9298" s="7">
        <v>32144940</v>
      </c>
      <c r="C9298" s="8" t="s">
        <v>930</v>
      </c>
      <c r="D9298" s="6">
        <v>128148</v>
      </c>
      <c r="E9298" s="6">
        <v>108600</v>
      </c>
      <c r="F9298" s="6">
        <f>E9298*0.05</f>
        <v>5430</v>
      </c>
      <c r="G9298" s="6"/>
      <c r="H9298" s="5">
        <f>D9298-F9298</f>
        <v>122718</v>
      </c>
      <c r="I9298" s="4">
        <f>+I9297+G9298-H9298</f>
        <v>6194909.4574999921</v>
      </c>
      <c r="J9298" s="8" t="s">
        <v>1170</v>
      </c>
      <c r="K9298" s="2"/>
      <c r="L9298" s="2"/>
      <c r="M9298" s="10" t="s">
        <v>2383</v>
      </c>
      <c r="N9298" s="10"/>
      <c r="O9298" s="10"/>
    </row>
    <row r="9299" spans="1:15" x14ac:dyDescent="0.2">
      <c r="A9299" s="9">
        <v>45420</v>
      </c>
      <c r="B9299" s="7">
        <v>32145153</v>
      </c>
      <c r="C9299" s="8" t="s">
        <v>579</v>
      </c>
      <c r="D9299" s="6">
        <v>87954.84</v>
      </c>
      <c r="E9299" s="6">
        <v>74538</v>
      </c>
      <c r="F9299" s="6">
        <f>E9299*0.05</f>
        <v>3726.9</v>
      </c>
      <c r="G9299" s="6"/>
      <c r="H9299" s="5">
        <f>D9299-F9299</f>
        <v>84227.94</v>
      </c>
      <c r="I9299" s="4">
        <f>+I9298+G9299-H9299</f>
        <v>6110681.5174999917</v>
      </c>
      <c r="J9299" s="8" t="s">
        <v>2382</v>
      </c>
      <c r="K9299" s="2"/>
      <c r="L9299" s="2"/>
      <c r="M9299" s="10" t="s">
        <v>2381</v>
      </c>
      <c r="N9299" s="10"/>
      <c r="O9299" s="10"/>
    </row>
    <row r="9300" spans="1:15" x14ac:dyDescent="0.2">
      <c r="A9300" s="9">
        <v>45420</v>
      </c>
      <c r="B9300" s="7">
        <v>32145287</v>
      </c>
      <c r="C9300" s="8" t="s">
        <v>99</v>
      </c>
      <c r="D9300" s="6">
        <v>4079.4</v>
      </c>
      <c r="E9300" s="6"/>
      <c r="F9300" s="6">
        <f>E9300*0.05</f>
        <v>0</v>
      </c>
      <c r="G9300" s="6"/>
      <c r="H9300" s="5">
        <f>D9300-F9300</f>
        <v>4079.4</v>
      </c>
      <c r="I9300" s="4">
        <f>+I9299+G9300-H9300</f>
        <v>6106602.1174999913</v>
      </c>
      <c r="J9300" s="8" t="s">
        <v>2125</v>
      </c>
      <c r="K9300" s="2"/>
      <c r="L9300" s="2"/>
      <c r="M9300" s="10" t="s">
        <v>333</v>
      </c>
      <c r="N9300" s="10"/>
      <c r="O9300" s="10"/>
    </row>
    <row r="9301" spans="1:15" x14ac:dyDescent="0.2">
      <c r="A9301" s="9">
        <v>45420</v>
      </c>
      <c r="B9301" s="7">
        <v>32145349</v>
      </c>
      <c r="C9301" s="8" t="s">
        <v>99</v>
      </c>
      <c r="D9301" s="6">
        <v>12263.01</v>
      </c>
      <c r="E9301" s="6"/>
      <c r="F9301" s="6">
        <f>E9301*0.05</f>
        <v>0</v>
      </c>
      <c r="G9301" s="6"/>
      <c r="H9301" s="5">
        <f>D9301-F9301</f>
        <v>12263.01</v>
      </c>
      <c r="I9301" s="4">
        <f>+I9300+G9301-H9301</f>
        <v>6094339.1074999915</v>
      </c>
      <c r="J9301" s="8" t="s">
        <v>1436</v>
      </c>
      <c r="K9301" s="2"/>
      <c r="L9301" s="2"/>
      <c r="M9301" s="10" t="s">
        <v>2380</v>
      </c>
      <c r="N9301" s="10"/>
      <c r="O9301" s="10"/>
    </row>
    <row r="9302" spans="1:15" x14ac:dyDescent="0.2">
      <c r="A9302" s="9">
        <v>45420</v>
      </c>
      <c r="B9302" s="7">
        <v>32145652</v>
      </c>
      <c r="C9302" s="8" t="s">
        <v>2242</v>
      </c>
      <c r="D9302" s="6">
        <v>7080</v>
      </c>
      <c r="E9302" s="6">
        <v>6000</v>
      </c>
      <c r="F9302" s="6">
        <f>E9302*0.05</f>
        <v>300</v>
      </c>
      <c r="G9302" s="6"/>
      <c r="H9302" s="5">
        <f>D9302-F9302</f>
        <v>6780</v>
      </c>
      <c r="I9302" s="4">
        <f>+I9301+G9302-H9302</f>
        <v>6087559.1074999915</v>
      </c>
      <c r="J9302" s="8" t="s">
        <v>2379</v>
      </c>
      <c r="K9302" s="2"/>
      <c r="L9302" s="2"/>
      <c r="M9302" s="10" t="s">
        <v>2378</v>
      </c>
      <c r="N9302" s="10"/>
      <c r="O9302" s="10"/>
    </row>
    <row r="9303" spans="1:15" x14ac:dyDescent="0.2">
      <c r="A9303" s="9">
        <v>45420</v>
      </c>
      <c r="B9303" s="7">
        <v>32145986</v>
      </c>
      <c r="C9303" s="8" t="s">
        <v>1968</v>
      </c>
      <c r="D9303" s="6">
        <v>4194.4799999999996</v>
      </c>
      <c r="E9303" s="6">
        <v>3554.64</v>
      </c>
      <c r="F9303" s="6">
        <f>E9303*0.05</f>
        <v>177.732</v>
      </c>
      <c r="G9303" s="6"/>
      <c r="H9303" s="5">
        <f>D9303-F9303</f>
        <v>4016.7479999999996</v>
      </c>
      <c r="I9303" s="4">
        <f>+I9302+G9303-H9303</f>
        <v>6083542.3594999919</v>
      </c>
      <c r="J9303" s="8" t="s">
        <v>2377</v>
      </c>
      <c r="K9303" s="2"/>
      <c r="L9303" s="2"/>
      <c r="M9303" s="10" t="s">
        <v>2376</v>
      </c>
      <c r="N9303" s="10"/>
      <c r="O9303" s="10"/>
    </row>
    <row r="9304" spans="1:15" x14ac:dyDescent="0.2">
      <c r="A9304" s="9">
        <v>45421</v>
      </c>
      <c r="B9304" s="7">
        <v>2000060340</v>
      </c>
      <c r="C9304" s="8" t="s">
        <v>2</v>
      </c>
      <c r="D9304" s="6"/>
      <c r="E9304" s="6"/>
      <c r="F9304" s="6">
        <f>E9304*0.05</f>
        <v>0</v>
      </c>
      <c r="G9304" s="6">
        <v>8800</v>
      </c>
      <c r="H9304" s="5">
        <f>D9304-F9304</f>
        <v>0</v>
      </c>
      <c r="I9304" s="4">
        <f>+I9303+G9304-H9304</f>
        <v>6092342.3594999919</v>
      </c>
      <c r="J9304" s="8" t="s">
        <v>2375</v>
      </c>
      <c r="K9304" s="2"/>
      <c r="L9304" s="2"/>
      <c r="M9304" s="10"/>
      <c r="N9304" s="10"/>
      <c r="O9304" s="10"/>
    </row>
    <row r="9305" spans="1:15" x14ac:dyDescent="0.2">
      <c r="A9305" s="9">
        <v>45422</v>
      </c>
      <c r="B9305" s="7">
        <v>32196806</v>
      </c>
      <c r="C9305" s="8" t="s">
        <v>2259</v>
      </c>
      <c r="D9305" s="6">
        <v>31860</v>
      </c>
      <c r="E9305" s="6">
        <v>27000</v>
      </c>
      <c r="F9305" s="6">
        <f>E9305*0.05</f>
        <v>1350</v>
      </c>
      <c r="G9305" s="6"/>
      <c r="H9305" s="5">
        <f>D9305-F9305</f>
        <v>30510</v>
      </c>
      <c r="I9305" s="4">
        <f>+I9304+G9305-H9305</f>
        <v>6061832.3594999919</v>
      </c>
      <c r="J9305" s="8" t="s">
        <v>2374</v>
      </c>
      <c r="K9305" s="2"/>
      <c r="L9305" s="2"/>
      <c r="M9305" s="10" t="s">
        <v>2373</v>
      </c>
      <c r="N9305" s="10"/>
      <c r="O9305" s="10"/>
    </row>
    <row r="9306" spans="1:15" x14ac:dyDescent="0.2">
      <c r="A9306" s="9">
        <v>45422</v>
      </c>
      <c r="B9306" s="7">
        <v>32206435</v>
      </c>
      <c r="C9306" s="8" t="s">
        <v>605</v>
      </c>
      <c r="D9306" s="6">
        <v>63406.1</v>
      </c>
      <c r="E9306" s="6">
        <v>56174.6</v>
      </c>
      <c r="F9306" s="6">
        <f>E9306*0.05</f>
        <v>2808.73</v>
      </c>
      <c r="G9306" s="6"/>
      <c r="H9306" s="5">
        <f>D9306-F9306</f>
        <v>60597.369999999995</v>
      </c>
      <c r="I9306" s="4">
        <f>+I9305+G9306-H9306</f>
        <v>6001234.9894999918</v>
      </c>
      <c r="J9306" s="8" t="s">
        <v>1955</v>
      </c>
      <c r="K9306" s="2"/>
      <c r="L9306" s="2"/>
      <c r="M9306" s="10" t="s">
        <v>2372</v>
      </c>
      <c r="N9306" s="10"/>
      <c r="O9306" s="10"/>
    </row>
    <row r="9307" spans="1:15" x14ac:dyDescent="0.2">
      <c r="A9307" s="9">
        <v>45422</v>
      </c>
      <c r="B9307" s="7">
        <v>3580070174</v>
      </c>
      <c r="C9307" s="8" t="s">
        <v>2</v>
      </c>
      <c r="D9307" s="6"/>
      <c r="E9307" s="6"/>
      <c r="F9307" s="6"/>
      <c r="G9307" s="6">
        <v>6300</v>
      </c>
      <c r="H9307" s="5"/>
      <c r="I9307" s="4">
        <f>+I9306+G9307-H9307</f>
        <v>6007534.9894999918</v>
      </c>
      <c r="J9307" s="8" t="s">
        <v>2371</v>
      </c>
      <c r="K9307" s="2"/>
      <c r="L9307" s="2"/>
      <c r="M9307" s="19"/>
      <c r="N9307" s="19"/>
      <c r="O9307" s="19"/>
    </row>
    <row r="9308" spans="1:15" x14ac:dyDescent="0.2">
      <c r="A9308" s="9">
        <v>45422</v>
      </c>
      <c r="B9308" s="7">
        <v>32214011</v>
      </c>
      <c r="C9308" s="8" t="s">
        <v>1669</v>
      </c>
      <c r="D9308" s="6">
        <v>31860</v>
      </c>
      <c r="E9308" s="6">
        <v>27000</v>
      </c>
      <c r="F9308" s="6">
        <f>E9308*0.05</f>
        <v>1350</v>
      </c>
      <c r="G9308" s="6"/>
      <c r="H9308" s="5">
        <f>D9308-F9308</f>
        <v>30510</v>
      </c>
      <c r="I9308" s="4">
        <f>+I9307+G9308-H9308</f>
        <v>5977024.9894999918</v>
      </c>
      <c r="J9308" s="8" t="s">
        <v>2370</v>
      </c>
      <c r="K9308" s="2"/>
      <c r="L9308" s="2"/>
      <c r="M9308" s="10" t="s">
        <v>2129</v>
      </c>
      <c r="N9308" s="10"/>
      <c r="O9308" s="10"/>
    </row>
    <row r="9309" spans="1:15" x14ac:dyDescent="0.2">
      <c r="A9309" s="9">
        <v>45425</v>
      </c>
      <c r="B9309" s="7">
        <v>3580070212</v>
      </c>
      <c r="C9309" s="8" t="s">
        <v>2</v>
      </c>
      <c r="D9309" s="6"/>
      <c r="E9309" s="6"/>
      <c r="F9309" s="6">
        <f>E9309*0.05</f>
        <v>0</v>
      </c>
      <c r="G9309" s="6">
        <v>5700</v>
      </c>
      <c r="H9309" s="5">
        <f>D9309-F9309</f>
        <v>0</v>
      </c>
      <c r="I9309" s="4">
        <f>+I9308+G9309-H9309</f>
        <v>5982724.9894999918</v>
      </c>
      <c r="J9309" s="8" t="s">
        <v>2369</v>
      </c>
      <c r="K9309" s="2"/>
      <c r="L9309" s="2"/>
      <c r="M9309" s="10"/>
      <c r="N9309" s="10"/>
      <c r="O9309" s="10"/>
    </row>
    <row r="9310" spans="1:15" x14ac:dyDescent="0.2">
      <c r="A9310" s="9">
        <v>45426</v>
      </c>
      <c r="B9310" s="7">
        <v>3580020030</v>
      </c>
      <c r="C9310" s="8" t="s">
        <v>2</v>
      </c>
      <c r="D9310" s="6"/>
      <c r="E9310" s="6"/>
      <c r="F9310" s="6">
        <f>E9310*0.05</f>
        <v>0</v>
      </c>
      <c r="G9310" s="6">
        <v>1800</v>
      </c>
      <c r="H9310" s="5">
        <f>D9310-F9310</f>
        <v>0</v>
      </c>
      <c r="I9310" s="4">
        <f>+I9309+G9310-H9310</f>
        <v>5984524.9894999918</v>
      </c>
      <c r="J9310" s="8" t="s">
        <v>2368</v>
      </c>
      <c r="K9310" s="2"/>
      <c r="L9310" s="2"/>
      <c r="M9310" s="10"/>
      <c r="N9310" s="10"/>
      <c r="O9310" s="10"/>
    </row>
    <row r="9311" spans="1:15" x14ac:dyDescent="0.2">
      <c r="A9311" s="9">
        <v>45426</v>
      </c>
      <c r="B9311" s="7">
        <v>32288329</v>
      </c>
      <c r="C9311" s="8" t="s">
        <v>2307</v>
      </c>
      <c r="D9311" s="6">
        <v>84800</v>
      </c>
      <c r="E9311" s="6"/>
      <c r="F9311" s="6">
        <f>E9311*0.05</f>
        <v>0</v>
      </c>
      <c r="G9311" s="6"/>
      <c r="H9311" s="5">
        <f>D9311-F9311</f>
        <v>84800</v>
      </c>
      <c r="I9311" s="4">
        <f>+I9310+G9311-H9311</f>
        <v>5899724.9894999918</v>
      </c>
      <c r="J9311" s="8" t="s">
        <v>2367</v>
      </c>
      <c r="K9311" s="2"/>
      <c r="L9311" s="2"/>
      <c r="M9311" s="10"/>
      <c r="N9311" s="10"/>
      <c r="O9311" s="10"/>
    </row>
    <row r="9312" spans="1:15" x14ac:dyDescent="0.2">
      <c r="A9312" s="9">
        <v>45427</v>
      </c>
      <c r="B9312" s="7">
        <v>3580040085</v>
      </c>
      <c r="C9312" s="8" t="s">
        <v>2</v>
      </c>
      <c r="D9312" s="6"/>
      <c r="E9312" s="6"/>
      <c r="F9312" s="6">
        <f>E9312*0.05</f>
        <v>0</v>
      </c>
      <c r="G9312" s="6">
        <v>6900</v>
      </c>
      <c r="H9312" s="5">
        <f>D9312-F9312</f>
        <v>0</v>
      </c>
      <c r="I9312" s="4">
        <f>+I9311+G9312-H9312</f>
        <v>5906624.9894999918</v>
      </c>
      <c r="J9312" s="8" t="s">
        <v>2366</v>
      </c>
      <c r="K9312" s="2"/>
      <c r="L9312" s="2"/>
      <c r="M9312" s="10"/>
      <c r="N9312" s="10"/>
      <c r="O9312" s="10"/>
    </row>
    <row r="9313" spans="1:15" x14ac:dyDescent="0.2">
      <c r="A9313" s="9">
        <v>45428</v>
      </c>
      <c r="B9313" s="7">
        <v>3580040084</v>
      </c>
      <c r="C9313" s="8" t="s">
        <v>2</v>
      </c>
      <c r="D9313" s="6"/>
      <c r="E9313" s="6"/>
      <c r="F9313" s="6">
        <f>E9313*0.05</f>
        <v>0</v>
      </c>
      <c r="G9313" s="6">
        <v>32400</v>
      </c>
      <c r="H9313" s="5">
        <f>D9313-F9313</f>
        <v>0</v>
      </c>
      <c r="I9313" s="4">
        <f>+I9312+G9313-H9313</f>
        <v>5939024.9894999918</v>
      </c>
      <c r="J9313" s="8" t="s">
        <v>2365</v>
      </c>
      <c r="K9313" s="2"/>
      <c r="L9313" s="2"/>
      <c r="M9313" s="10"/>
      <c r="N9313" s="10"/>
      <c r="O9313" s="10"/>
    </row>
    <row r="9314" spans="1:15" x14ac:dyDescent="0.2">
      <c r="A9314" s="9">
        <v>45429</v>
      </c>
      <c r="B9314" s="7">
        <v>32363968</v>
      </c>
      <c r="C9314" s="8" t="s">
        <v>132</v>
      </c>
      <c r="D9314" s="6">
        <v>125296</v>
      </c>
      <c r="E9314" s="6">
        <v>106200</v>
      </c>
      <c r="F9314" s="6">
        <f>E9314*0.05</f>
        <v>5310</v>
      </c>
      <c r="G9314" s="6"/>
      <c r="H9314" s="5">
        <f>D9314-F9314</f>
        <v>119986</v>
      </c>
      <c r="I9314" s="4">
        <f>+I9313+G9314-H9314</f>
        <v>5819038.9894999918</v>
      </c>
      <c r="J9314" s="8" t="s">
        <v>62</v>
      </c>
      <c r="K9314" s="2"/>
      <c r="L9314" s="2"/>
      <c r="M9314" s="10" t="s">
        <v>2364</v>
      </c>
      <c r="N9314" s="10"/>
      <c r="O9314" s="10"/>
    </row>
    <row r="9315" spans="1:15" x14ac:dyDescent="0.2">
      <c r="A9315" s="9">
        <v>45429</v>
      </c>
      <c r="B9315" s="7">
        <v>3580040294</v>
      </c>
      <c r="C9315" s="8" t="s">
        <v>2</v>
      </c>
      <c r="D9315" s="6"/>
      <c r="E9315" s="6"/>
      <c r="F9315" s="6">
        <f>E9315*0.05</f>
        <v>0</v>
      </c>
      <c r="G9315" s="6">
        <v>3200</v>
      </c>
      <c r="H9315" s="5">
        <f>D9315-F9315</f>
        <v>0</v>
      </c>
      <c r="I9315" s="4">
        <f>+I9314+G9315-H9315</f>
        <v>5822238.9894999918</v>
      </c>
      <c r="J9315" s="8" t="s">
        <v>2363</v>
      </c>
      <c r="K9315" s="2"/>
      <c r="L9315" s="2"/>
      <c r="M9315" s="10"/>
      <c r="N9315" s="10"/>
      <c r="O9315" s="10"/>
    </row>
    <row r="9316" spans="1:15" x14ac:dyDescent="0.2">
      <c r="A9316" s="9">
        <v>45429</v>
      </c>
      <c r="B9316" s="7">
        <v>32401837</v>
      </c>
      <c r="C9316" s="8" t="s">
        <v>1034</v>
      </c>
      <c r="D9316" s="6">
        <v>28183.360000000001</v>
      </c>
      <c r="E9316" s="6">
        <v>22018.25</v>
      </c>
      <c r="F9316" s="6">
        <v>1100.9100000000001</v>
      </c>
      <c r="G9316" s="6"/>
      <c r="H9316" s="5">
        <f>D9316-F9316</f>
        <v>27082.45</v>
      </c>
      <c r="I9316" s="4">
        <f>+I9315+G9316-H9316</f>
        <v>5795156.5394999916</v>
      </c>
      <c r="J9316" s="8" t="s">
        <v>22</v>
      </c>
      <c r="K9316" s="2"/>
      <c r="L9316" s="2"/>
      <c r="M9316" s="16" t="s">
        <v>2362</v>
      </c>
      <c r="N9316" s="10"/>
      <c r="O9316" s="10"/>
    </row>
    <row r="9317" spans="1:15" x14ac:dyDescent="0.2">
      <c r="A9317" s="9">
        <v>45432</v>
      </c>
      <c r="B9317" s="7">
        <v>3580020241</v>
      </c>
      <c r="C9317" s="8" t="s">
        <v>2</v>
      </c>
      <c r="D9317" s="6"/>
      <c r="E9317" s="6"/>
      <c r="F9317" s="6">
        <f>E9317*0.05</f>
        <v>0</v>
      </c>
      <c r="G9317" s="6">
        <v>10600</v>
      </c>
      <c r="H9317" s="5">
        <f>D9317-F9317</f>
        <v>0</v>
      </c>
      <c r="I9317" s="4">
        <f>+I9316+G9317-H9317</f>
        <v>5805756.5394999916</v>
      </c>
      <c r="J9317" s="8" t="s">
        <v>2361</v>
      </c>
      <c r="K9317" s="2"/>
      <c r="L9317" s="2"/>
      <c r="M9317" s="10"/>
      <c r="N9317" s="10"/>
      <c r="O9317" s="10"/>
    </row>
    <row r="9318" spans="1:15" x14ac:dyDescent="0.2">
      <c r="A9318" s="9">
        <v>45434</v>
      </c>
      <c r="B9318" s="7">
        <v>2000010232</v>
      </c>
      <c r="C9318" s="8" t="s">
        <v>2</v>
      </c>
      <c r="D9318" s="6"/>
      <c r="E9318" s="6"/>
      <c r="F9318" s="6">
        <f>E9318*0.05</f>
        <v>0</v>
      </c>
      <c r="G9318" s="6">
        <v>4200</v>
      </c>
      <c r="H9318" s="5">
        <f>D9318-F9318</f>
        <v>0</v>
      </c>
      <c r="I9318" s="4">
        <f>+I9317+G9318-H9318</f>
        <v>5809956.5394999916</v>
      </c>
      <c r="J9318" s="8" t="s">
        <v>2360</v>
      </c>
      <c r="K9318" s="2"/>
      <c r="L9318" s="2"/>
      <c r="M9318" s="10"/>
      <c r="N9318" s="10"/>
      <c r="O9318" s="10"/>
    </row>
    <row r="9319" spans="1:15" x14ac:dyDescent="0.2">
      <c r="A9319" s="9">
        <v>45434</v>
      </c>
      <c r="B9319" s="7">
        <v>2000010235</v>
      </c>
      <c r="C9319" s="8" t="s">
        <v>2</v>
      </c>
      <c r="D9319" s="6"/>
      <c r="E9319" s="6"/>
      <c r="F9319" s="6">
        <f>E9319*0.05</f>
        <v>0</v>
      </c>
      <c r="G9319" s="6">
        <v>8350</v>
      </c>
      <c r="H9319" s="5">
        <f>D9319-F9319</f>
        <v>0</v>
      </c>
      <c r="I9319" s="4">
        <f>+I9318+G9319-H9319</f>
        <v>5818306.5394999916</v>
      </c>
      <c r="J9319" s="8" t="s">
        <v>2359</v>
      </c>
      <c r="K9319" s="2"/>
      <c r="L9319" s="2"/>
      <c r="M9319" s="10"/>
      <c r="N9319" s="10"/>
      <c r="O9319" s="10"/>
    </row>
    <row r="9320" spans="1:15" x14ac:dyDescent="0.2">
      <c r="A9320" s="9">
        <v>45435</v>
      </c>
      <c r="B9320" s="7">
        <v>3580010149</v>
      </c>
      <c r="C9320" s="8" t="s">
        <v>2</v>
      </c>
      <c r="D9320" s="6"/>
      <c r="E9320" s="6"/>
      <c r="F9320" s="6"/>
      <c r="G9320" s="6">
        <v>8850</v>
      </c>
      <c r="H9320" s="5"/>
      <c r="I9320" s="4">
        <f>+I9319+G9320-H9320</f>
        <v>5827156.5394999916</v>
      </c>
      <c r="J9320" s="8" t="s">
        <v>2358</v>
      </c>
      <c r="K9320" s="2"/>
      <c r="L9320" s="2"/>
      <c r="M9320" s="19"/>
      <c r="N9320" s="19"/>
      <c r="O9320" s="19"/>
    </row>
    <row r="9321" spans="1:15" x14ac:dyDescent="0.2">
      <c r="A9321" s="9">
        <v>45435</v>
      </c>
      <c r="B9321" s="7">
        <v>32518946</v>
      </c>
      <c r="C9321" s="8" t="s">
        <v>1055</v>
      </c>
      <c r="D9321" s="6">
        <v>435190.4</v>
      </c>
      <c r="E9321" s="6">
        <v>368805.42</v>
      </c>
      <c r="F9321" s="6">
        <f>E9321*0.05</f>
        <v>18440.271000000001</v>
      </c>
      <c r="G9321" s="6"/>
      <c r="H9321" s="5">
        <f>D9321-F9321</f>
        <v>416750.12900000002</v>
      </c>
      <c r="I9321" s="4">
        <f>+I9320+G9321-H9321</f>
        <v>5410406.4104999918</v>
      </c>
      <c r="J9321" s="8" t="s">
        <v>2357</v>
      </c>
      <c r="K9321" s="2"/>
      <c r="L9321" s="2"/>
      <c r="M9321" s="16" t="s">
        <v>2356</v>
      </c>
      <c r="N9321" s="10"/>
      <c r="O9321" s="10"/>
    </row>
    <row r="9322" spans="1:15" x14ac:dyDescent="0.2">
      <c r="A9322" s="9">
        <v>45436</v>
      </c>
      <c r="B9322" s="7">
        <v>2000100222</v>
      </c>
      <c r="C9322" s="8" t="s">
        <v>2</v>
      </c>
      <c r="D9322" s="6"/>
      <c r="E9322" s="6"/>
      <c r="F9322" s="6">
        <f>E9322*0.05</f>
        <v>0</v>
      </c>
      <c r="G9322" s="6">
        <v>4300</v>
      </c>
      <c r="H9322" s="5">
        <f>D9322-F9322</f>
        <v>0</v>
      </c>
      <c r="I9322" s="4">
        <f>+I9321+G9322-H9322</f>
        <v>5414706.4104999918</v>
      </c>
      <c r="J9322" s="8" t="s">
        <v>2355</v>
      </c>
      <c r="K9322" s="2"/>
      <c r="L9322" s="2"/>
      <c r="M9322" s="10"/>
      <c r="N9322" s="10"/>
      <c r="O9322" s="10"/>
    </row>
    <row r="9323" spans="1:15" x14ac:dyDescent="0.2">
      <c r="A9323" s="9">
        <v>45441</v>
      </c>
      <c r="B9323" s="7">
        <v>3580020142</v>
      </c>
      <c r="C9323" s="8" t="s">
        <v>2</v>
      </c>
      <c r="D9323" s="6"/>
      <c r="E9323" s="6"/>
      <c r="F9323" s="6">
        <f>E9323*0.05</f>
        <v>0</v>
      </c>
      <c r="G9323" s="6">
        <v>3800</v>
      </c>
      <c r="H9323" s="5">
        <f>D9323-F9323</f>
        <v>0</v>
      </c>
      <c r="I9323" s="4">
        <f>+I9322+G9323-H9323</f>
        <v>5418506.4104999918</v>
      </c>
      <c r="J9323" s="8" t="s">
        <v>2354</v>
      </c>
      <c r="K9323" s="2"/>
      <c r="L9323" s="2"/>
      <c r="M9323" s="10"/>
      <c r="N9323" s="10"/>
      <c r="O9323" s="10"/>
    </row>
    <row r="9324" spans="1:15" x14ac:dyDescent="0.2">
      <c r="A9324" s="9">
        <v>45441</v>
      </c>
      <c r="B9324" s="7">
        <v>3580020145</v>
      </c>
      <c r="C9324" s="8" t="s">
        <v>2</v>
      </c>
      <c r="D9324" s="6"/>
      <c r="E9324" s="6"/>
      <c r="F9324" s="6">
        <f>E9324*0.05</f>
        <v>0</v>
      </c>
      <c r="G9324" s="6">
        <v>7800</v>
      </c>
      <c r="H9324" s="5">
        <f>D9324-F9324</f>
        <v>0</v>
      </c>
      <c r="I9324" s="4">
        <f>+I9323+G9324-H9324</f>
        <v>5426306.4104999918</v>
      </c>
      <c r="J9324" s="8" t="s">
        <v>2353</v>
      </c>
      <c r="K9324" s="2"/>
      <c r="L9324" s="2"/>
      <c r="M9324" s="10"/>
      <c r="N9324" s="10"/>
      <c r="O9324" s="10"/>
    </row>
    <row r="9325" spans="1:15" x14ac:dyDescent="0.2">
      <c r="A9325" s="9">
        <v>45441</v>
      </c>
      <c r="B9325" s="7">
        <v>3580020148</v>
      </c>
      <c r="C9325" s="8" t="s">
        <v>2</v>
      </c>
      <c r="D9325" s="6"/>
      <c r="E9325" s="6"/>
      <c r="F9325" s="6">
        <f>E9325*0.05</f>
        <v>0</v>
      </c>
      <c r="G9325" s="6">
        <v>13000</v>
      </c>
      <c r="H9325" s="5">
        <f>D9325-F9325</f>
        <v>0</v>
      </c>
      <c r="I9325" s="4">
        <f>+I9324+G9325-H9325</f>
        <v>5439306.4104999918</v>
      </c>
      <c r="J9325" s="8" t="s">
        <v>2352</v>
      </c>
      <c r="K9325" s="2"/>
      <c r="L9325" s="2"/>
      <c r="M9325" s="10"/>
      <c r="N9325" s="10"/>
      <c r="O9325" s="10"/>
    </row>
    <row r="9326" spans="1:15" x14ac:dyDescent="0.2">
      <c r="A9326" s="9">
        <v>45441</v>
      </c>
      <c r="B9326" s="7">
        <v>32665285</v>
      </c>
      <c r="C9326" s="8" t="s">
        <v>821</v>
      </c>
      <c r="D9326" s="6">
        <v>161604.32999999999</v>
      </c>
      <c r="E9326" s="6">
        <v>157625.07</v>
      </c>
      <c r="F9326" s="6">
        <f>E9326*0.05</f>
        <v>7881.2535000000007</v>
      </c>
      <c r="G9326" s="6"/>
      <c r="H9326" s="5">
        <f>D9326-F9326</f>
        <v>153723.0765</v>
      </c>
      <c r="I9326" s="4">
        <f>+I9325+G9326-H9326</f>
        <v>5285583.3339999914</v>
      </c>
      <c r="J9326" s="8" t="s">
        <v>215</v>
      </c>
      <c r="K9326" s="2"/>
      <c r="L9326" s="2"/>
      <c r="M9326" s="10" t="s">
        <v>2351</v>
      </c>
      <c r="N9326" s="10"/>
      <c r="O9326" s="10"/>
    </row>
    <row r="9327" spans="1:15" x14ac:dyDescent="0.2">
      <c r="A9327" s="9">
        <v>45441</v>
      </c>
      <c r="B9327" s="7">
        <v>32665582</v>
      </c>
      <c r="C9327" s="8" t="s">
        <v>120</v>
      </c>
      <c r="D9327" s="6">
        <v>54654.45</v>
      </c>
      <c r="E9327" s="6">
        <v>46317.33</v>
      </c>
      <c r="F9327" s="6">
        <f>E9327*0.05</f>
        <v>2315.8665000000001</v>
      </c>
      <c r="G9327" s="6"/>
      <c r="H9327" s="5">
        <f>D9327-F9327</f>
        <v>52338.583499999993</v>
      </c>
      <c r="I9327" s="4">
        <f>+I9326+G9327-H9327</f>
        <v>5233244.7504999917</v>
      </c>
      <c r="J9327" s="8" t="s">
        <v>273</v>
      </c>
      <c r="K9327" s="2"/>
      <c r="L9327" s="2"/>
      <c r="M9327" s="23" t="s">
        <v>2350</v>
      </c>
      <c r="N9327" s="22"/>
      <c r="O9327" s="21"/>
    </row>
    <row r="9328" spans="1:15" x14ac:dyDescent="0.2">
      <c r="A9328" s="9">
        <v>45441</v>
      </c>
      <c r="B9328" s="7">
        <v>32665853</v>
      </c>
      <c r="C9328" s="8" t="s">
        <v>1265</v>
      </c>
      <c r="D9328" s="6">
        <v>68698.63</v>
      </c>
      <c r="E9328" s="6"/>
      <c r="F9328" s="6">
        <f>E9328*0.05</f>
        <v>0</v>
      </c>
      <c r="G9328" s="6"/>
      <c r="H9328" s="5">
        <f>D9328-F9328</f>
        <v>68698.63</v>
      </c>
      <c r="I9328" s="4">
        <f>+I9327+G9328-H9328</f>
        <v>5164546.1204999918</v>
      </c>
      <c r="J9328" s="8" t="s">
        <v>2349</v>
      </c>
      <c r="K9328" s="2"/>
      <c r="L9328" s="2"/>
      <c r="M9328" s="23" t="s">
        <v>2348</v>
      </c>
      <c r="N9328" s="22"/>
      <c r="O9328" s="21"/>
    </row>
    <row r="9329" spans="1:15" x14ac:dyDescent="0.2">
      <c r="A9329" s="9">
        <v>45441</v>
      </c>
      <c r="B9329" s="18">
        <v>32666148</v>
      </c>
      <c r="C9329" s="8" t="s">
        <v>132</v>
      </c>
      <c r="D9329" s="6">
        <v>4956</v>
      </c>
      <c r="E9329" s="6">
        <v>4200</v>
      </c>
      <c r="F9329" s="6">
        <f>E9329*0.05</f>
        <v>210</v>
      </c>
      <c r="G9329" s="6"/>
      <c r="H9329" s="5">
        <f>D9329-F9329</f>
        <v>4746</v>
      </c>
      <c r="I9329" s="4">
        <f>+I9328+G9329-H9329</f>
        <v>5159800.1204999918</v>
      </c>
      <c r="J9329" s="8" t="s">
        <v>779</v>
      </c>
      <c r="K9329" s="2"/>
      <c r="L9329" s="2"/>
      <c r="M9329" s="23" t="s">
        <v>2347</v>
      </c>
      <c r="N9329" s="22"/>
      <c r="O9329" s="21"/>
    </row>
    <row r="9330" spans="1:15" x14ac:dyDescent="0.2">
      <c r="A9330" s="9">
        <v>45441</v>
      </c>
      <c r="B9330" s="7">
        <v>32666734</v>
      </c>
      <c r="C9330" s="8" t="s">
        <v>1772</v>
      </c>
      <c r="D9330" s="6">
        <v>47518.6</v>
      </c>
      <c r="E9330" s="6">
        <v>40270</v>
      </c>
      <c r="F9330" s="6">
        <f>E9330*0.05</f>
        <v>2013.5</v>
      </c>
      <c r="G9330" s="6"/>
      <c r="H9330" s="5">
        <f>D9330-F9330</f>
        <v>45505.1</v>
      </c>
      <c r="I9330" s="4">
        <f>+I9329+G9330-H9330</f>
        <v>5114295.0204999922</v>
      </c>
      <c r="J9330" s="8" t="s">
        <v>2346</v>
      </c>
      <c r="K9330" s="2"/>
      <c r="L9330" s="2"/>
      <c r="M9330" s="23" t="s">
        <v>2345</v>
      </c>
      <c r="N9330" s="22"/>
      <c r="O9330" s="21"/>
    </row>
    <row r="9331" spans="1:15" x14ac:dyDescent="0.2">
      <c r="A9331" s="9">
        <v>45441</v>
      </c>
      <c r="B9331" s="7">
        <v>32666954</v>
      </c>
      <c r="C9331" s="8" t="s">
        <v>582</v>
      </c>
      <c r="D9331" s="6">
        <v>39340</v>
      </c>
      <c r="E9331" s="6">
        <v>33338.99</v>
      </c>
      <c r="F9331" s="6">
        <f>E9331*0.05</f>
        <v>1666.9494999999999</v>
      </c>
      <c r="G9331" s="6"/>
      <c r="H9331" s="5">
        <f>D9331-F9331</f>
        <v>37673.050499999998</v>
      </c>
      <c r="I9331" s="4">
        <f>+I9330+G9331-H9331</f>
        <v>5076621.9699999923</v>
      </c>
      <c r="J9331" s="8" t="s">
        <v>2344</v>
      </c>
      <c r="K9331" s="2"/>
      <c r="L9331" s="2"/>
      <c r="M9331" s="23" t="s">
        <v>2343</v>
      </c>
      <c r="N9331" s="22"/>
      <c r="O9331" s="21"/>
    </row>
    <row r="9332" spans="1:15" x14ac:dyDescent="0.2">
      <c r="A9332" s="9">
        <v>45441</v>
      </c>
      <c r="B9332" s="7">
        <v>32667460</v>
      </c>
      <c r="C9332" s="8" t="s">
        <v>99</v>
      </c>
      <c r="D9332" s="6">
        <v>4079.4</v>
      </c>
      <c r="E9332" s="6"/>
      <c r="F9332" s="6">
        <f>E9332*0.05</f>
        <v>0</v>
      </c>
      <c r="G9332" s="6"/>
      <c r="H9332" s="5">
        <f>D9332-F9332</f>
        <v>4079.4</v>
      </c>
      <c r="I9332" s="4">
        <f>+I9331+G9332-H9332</f>
        <v>5072542.5699999919</v>
      </c>
      <c r="J9332" s="8" t="s">
        <v>2125</v>
      </c>
      <c r="K9332" s="2"/>
      <c r="L9332" s="2"/>
      <c r="M9332" s="23" t="s">
        <v>2342</v>
      </c>
      <c r="N9332" s="22"/>
      <c r="O9332" s="21"/>
    </row>
    <row r="9333" spans="1:15" x14ac:dyDescent="0.2">
      <c r="A9333" s="9">
        <v>45441</v>
      </c>
      <c r="B9333" s="7">
        <v>32667545</v>
      </c>
      <c r="C9333" s="8" t="s">
        <v>99</v>
      </c>
      <c r="D9333" s="6">
        <v>11984.01</v>
      </c>
      <c r="E9333" s="6"/>
      <c r="F9333" s="6">
        <f>E9333*0.05</f>
        <v>0</v>
      </c>
      <c r="G9333" s="6"/>
      <c r="H9333" s="5">
        <f>D9333-F9333</f>
        <v>11984.01</v>
      </c>
      <c r="I9333" s="4">
        <f>+I9332+G9333-H9333</f>
        <v>5060558.5599999921</v>
      </c>
      <c r="J9333" s="8" t="s">
        <v>1436</v>
      </c>
      <c r="K9333" s="2"/>
      <c r="L9333" s="2"/>
      <c r="M9333" s="23" t="s">
        <v>2342</v>
      </c>
      <c r="N9333" s="22"/>
      <c r="O9333" s="21"/>
    </row>
    <row r="9334" spans="1:15" x14ac:dyDescent="0.2">
      <c r="A9334" s="9">
        <v>45441</v>
      </c>
      <c r="B9334" s="7">
        <v>32671144</v>
      </c>
      <c r="C9334" s="8" t="s">
        <v>1724</v>
      </c>
      <c r="D9334" s="6">
        <v>61910.42</v>
      </c>
      <c r="E9334" s="6">
        <v>60018.04</v>
      </c>
      <c r="F9334" s="6">
        <f>E9334*0.05</f>
        <v>3000.902</v>
      </c>
      <c r="G9334" s="6"/>
      <c r="H9334" s="5">
        <f>D9334-F9334</f>
        <v>58909.517999999996</v>
      </c>
      <c r="I9334" s="4">
        <f>+I9333+G9334-H9334</f>
        <v>5001649.041999992</v>
      </c>
      <c r="J9334" s="8" t="s">
        <v>107</v>
      </c>
      <c r="K9334" s="2"/>
      <c r="L9334" s="2"/>
      <c r="M9334" s="23" t="s">
        <v>2341</v>
      </c>
      <c r="N9334" s="22"/>
      <c r="O9334" s="21"/>
    </row>
    <row r="9335" spans="1:15" x14ac:dyDescent="0.2">
      <c r="A9335" s="9">
        <v>45441</v>
      </c>
      <c r="B9335" s="7">
        <v>32671401</v>
      </c>
      <c r="C9335" s="8" t="s">
        <v>2154</v>
      </c>
      <c r="D9335" s="6">
        <v>383347.76</v>
      </c>
      <c r="E9335" s="6">
        <v>368148.6</v>
      </c>
      <c r="F9335" s="6">
        <f>E9335*0.05</f>
        <v>18407.43</v>
      </c>
      <c r="G9335" s="6"/>
      <c r="H9335" s="5">
        <f>D9335-F9335</f>
        <v>364940.33</v>
      </c>
      <c r="I9335" s="4">
        <f>+I9334+G9335-H9335</f>
        <v>4636708.7119999919</v>
      </c>
      <c r="J9335" s="8" t="s">
        <v>1027</v>
      </c>
      <c r="K9335" s="2"/>
      <c r="L9335" s="2"/>
      <c r="M9335" s="23" t="s">
        <v>2340</v>
      </c>
      <c r="N9335" s="22"/>
      <c r="O9335" s="21"/>
    </row>
    <row r="9336" spans="1:15" x14ac:dyDescent="0.2">
      <c r="A9336" s="9">
        <v>45441</v>
      </c>
      <c r="B9336" s="7">
        <v>32671528</v>
      </c>
      <c r="C9336" s="8" t="s">
        <v>77</v>
      </c>
      <c r="D9336" s="6">
        <v>5495</v>
      </c>
      <c r="E9336" s="6">
        <v>4226.92</v>
      </c>
      <c r="F9336" s="6">
        <f>E9336*0.05</f>
        <v>211.346</v>
      </c>
      <c r="G9336" s="6"/>
      <c r="H9336" s="5">
        <f>D9336-F9336</f>
        <v>5283.6540000000005</v>
      </c>
      <c r="I9336" s="4">
        <f>+I9335+G9336-H9336</f>
        <v>4631425.0579999918</v>
      </c>
      <c r="J9336" s="8" t="s">
        <v>412</v>
      </c>
      <c r="K9336" s="2"/>
      <c r="L9336" s="2"/>
      <c r="M9336" s="23" t="s">
        <v>2339</v>
      </c>
      <c r="N9336" s="22"/>
      <c r="O9336" s="21"/>
    </row>
    <row r="9337" spans="1:15" x14ac:dyDescent="0.2">
      <c r="A9337" s="9">
        <v>45441</v>
      </c>
      <c r="B9337" s="7">
        <v>32671661</v>
      </c>
      <c r="C9337" s="8" t="s">
        <v>831</v>
      </c>
      <c r="D9337" s="6">
        <v>19890</v>
      </c>
      <c r="E9337" s="6">
        <v>19890</v>
      </c>
      <c r="F9337" s="6">
        <f>E9337*0.05</f>
        <v>994.5</v>
      </c>
      <c r="G9337" s="6"/>
      <c r="H9337" s="5">
        <f>D9337-F9337</f>
        <v>18895.5</v>
      </c>
      <c r="I9337" s="4">
        <f>+I9336+G9337-H9337</f>
        <v>4612529.5579999918</v>
      </c>
      <c r="J9337" s="8" t="s">
        <v>101</v>
      </c>
      <c r="K9337" s="2"/>
      <c r="L9337" s="2"/>
      <c r="M9337" s="23" t="s">
        <v>2338</v>
      </c>
      <c r="N9337" s="22"/>
      <c r="O9337" s="21"/>
    </row>
    <row r="9338" spans="1:15" x14ac:dyDescent="0.2">
      <c r="A9338" s="9">
        <v>45441</v>
      </c>
      <c r="B9338" s="7">
        <v>32671953</v>
      </c>
      <c r="C9338" s="8" t="s">
        <v>1461</v>
      </c>
      <c r="D9338" s="6">
        <v>204999.99</v>
      </c>
      <c r="E9338" s="6">
        <v>174644.06</v>
      </c>
      <c r="F9338" s="6">
        <f>E9338*0.05</f>
        <v>8732.2029999999995</v>
      </c>
      <c r="G9338" s="6"/>
      <c r="H9338" s="5">
        <f>D9338-F9338</f>
        <v>196267.78699999998</v>
      </c>
      <c r="I9338" s="4">
        <f>+I9337+G9338-H9338</f>
        <v>4416261.7709999923</v>
      </c>
      <c r="J9338" s="8" t="s">
        <v>2337</v>
      </c>
      <c r="K9338" s="2"/>
      <c r="L9338" s="2"/>
      <c r="M9338" s="23" t="s">
        <v>2336</v>
      </c>
      <c r="N9338" s="22"/>
      <c r="O9338" s="21"/>
    </row>
    <row r="9339" spans="1:15" x14ac:dyDescent="0.2">
      <c r="A9339" s="9">
        <v>45441</v>
      </c>
      <c r="B9339" s="7">
        <v>32672511</v>
      </c>
      <c r="C9339" s="8" t="s">
        <v>2335</v>
      </c>
      <c r="D9339" s="6">
        <v>102660</v>
      </c>
      <c r="E9339" s="6">
        <v>87000</v>
      </c>
      <c r="F9339" s="6">
        <f>E9339*0.05</f>
        <v>4350</v>
      </c>
      <c r="G9339" s="6"/>
      <c r="H9339" s="5">
        <f>D9339-F9339</f>
        <v>98310</v>
      </c>
      <c r="I9339" s="4">
        <f>+I9338+G9339-H9339</f>
        <v>4317951.7709999923</v>
      </c>
      <c r="J9339" s="8" t="s">
        <v>2334</v>
      </c>
      <c r="K9339" s="2"/>
      <c r="L9339" s="2"/>
      <c r="M9339" s="23" t="s">
        <v>2333</v>
      </c>
      <c r="N9339" s="22"/>
      <c r="O9339" s="21"/>
    </row>
    <row r="9340" spans="1:15" x14ac:dyDescent="0.2">
      <c r="A9340" s="9">
        <v>45441</v>
      </c>
      <c r="B9340" s="7">
        <v>32672802</v>
      </c>
      <c r="C9340" s="8" t="s">
        <v>2332</v>
      </c>
      <c r="D9340" s="6">
        <v>119793.60000000001</v>
      </c>
      <c r="E9340" s="6">
        <v>101520</v>
      </c>
      <c r="F9340" s="6">
        <f>E9340*0.05</f>
        <v>5076</v>
      </c>
      <c r="G9340" s="6"/>
      <c r="H9340" s="5">
        <f>D9340-F9340</f>
        <v>114717.6</v>
      </c>
      <c r="I9340" s="4">
        <f>+I9339+G9340-H9340</f>
        <v>4203234.1709999926</v>
      </c>
      <c r="J9340" s="8" t="s">
        <v>2331</v>
      </c>
      <c r="K9340" s="2"/>
      <c r="L9340" s="2"/>
      <c r="M9340" s="23" t="s">
        <v>2330</v>
      </c>
      <c r="N9340" s="22"/>
      <c r="O9340" s="21"/>
    </row>
    <row r="9341" spans="1:15" x14ac:dyDescent="0.2">
      <c r="A9341" s="9">
        <v>45441</v>
      </c>
      <c r="B9341" s="7">
        <v>32673071</v>
      </c>
      <c r="C9341" s="8" t="s">
        <v>2329</v>
      </c>
      <c r="D9341" s="6">
        <v>10350</v>
      </c>
      <c r="E9341" s="6">
        <v>10350</v>
      </c>
      <c r="F9341" s="6">
        <v>1035</v>
      </c>
      <c r="G9341" s="6"/>
      <c r="H9341" s="5">
        <f>D9341-F9341</f>
        <v>9315</v>
      </c>
      <c r="I9341" s="4">
        <f>+I9340+G9341-H9341</f>
        <v>4193919.1709999926</v>
      </c>
      <c r="J9341" s="8" t="s">
        <v>22</v>
      </c>
      <c r="K9341" s="2"/>
      <c r="L9341" s="2"/>
      <c r="M9341" s="23" t="s">
        <v>2328</v>
      </c>
      <c r="N9341" s="22"/>
      <c r="O9341" s="21"/>
    </row>
    <row r="9342" spans="1:15" x14ac:dyDescent="0.2">
      <c r="A9342" s="9">
        <v>45441</v>
      </c>
      <c r="B9342" s="7">
        <v>32673259</v>
      </c>
      <c r="C9342" s="8" t="s">
        <v>335</v>
      </c>
      <c r="D9342" s="6">
        <v>20700</v>
      </c>
      <c r="E9342" s="6">
        <v>20700</v>
      </c>
      <c r="F9342" s="6">
        <f>E9342*0.05</f>
        <v>1035</v>
      </c>
      <c r="G9342" s="6"/>
      <c r="H9342" s="5">
        <f>D9342-F9342</f>
        <v>19665</v>
      </c>
      <c r="I9342" s="4">
        <f>+I9341+G9342-H9342</f>
        <v>4174254.1709999926</v>
      </c>
      <c r="J9342" s="8" t="s">
        <v>2327</v>
      </c>
      <c r="K9342" s="2"/>
      <c r="L9342" s="2"/>
      <c r="M9342" s="23" t="s">
        <v>2326</v>
      </c>
      <c r="N9342" s="22"/>
      <c r="O9342" s="21"/>
    </row>
    <row r="9343" spans="1:15" x14ac:dyDescent="0.2">
      <c r="A9343" s="9">
        <v>45441</v>
      </c>
      <c r="B9343" s="7">
        <v>32673586</v>
      </c>
      <c r="C9343" s="8" t="s">
        <v>2325</v>
      </c>
      <c r="D9343" s="6">
        <v>1450</v>
      </c>
      <c r="E9343" s="6">
        <v>1450</v>
      </c>
      <c r="F9343" s="6">
        <f>E9343*0.05</f>
        <v>72.5</v>
      </c>
      <c r="G9343" s="6"/>
      <c r="H9343" s="5">
        <f>D9343-F9343</f>
        <v>1377.5</v>
      </c>
      <c r="I9343" s="4">
        <f>+I9342+G9343-H9343</f>
        <v>4172876.6709999926</v>
      </c>
      <c r="J9343" s="8" t="s">
        <v>22</v>
      </c>
      <c r="K9343" s="2"/>
      <c r="L9343" s="2"/>
      <c r="M9343" s="23" t="s">
        <v>2324</v>
      </c>
      <c r="N9343" s="22"/>
      <c r="O9343" s="21"/>
    </row>
    <row r="9344" spans="1:15" x14ac:dyDescent="0.2">
      <c r="A9344" s="9">
        <v>45443</v>
      </c>
      <c r="B9344" s="7">
        <v>32723799</v>
      </c>
      <c r="C9344" s="8" t="s">
        <v>682</v>
      </c>
      <c r="D9344" s="6">
        <v>208169.45</v>
      </c>
      <c r="E9344" s="6">
        <v>176414.79</v>
      </c>
      <c r="F9344" s="6">
        <f>E9344*0.05</f>
        <v>8820.7395000000015</v>
      </c>
      <c r="G9344" s="6"/>
      <c r="H9344" s="5">
        <f>D9344-F9344</f>
        <v>199348.71050000002</v>
      </c>
      <c r="I9344" s="4">
        <f>+I9343+G9344-H9344</f>
        <v>3973527.9604999926</v>
      </c>
      <c r="J9344" s="8" t="s">
        <v>2323</v>
      </c>
      <c r="K9344" s="2"/>
      <c r="L9344" s="2"/>
      <c r="M9344" s="23" t="s">
        <v>2322</v>
      </c>
      <c r="N9344" s="22"/>
      <c r="O9344" s="21"/>
    </row>
    <row r="9345" spans="1:15" x14ac:dyDescent="0.2">
      <c r="A9345" s="9">
        <v>45443</v>
      </c>
      <c r="B9345" s="7">
        <v>32724046</v>
      </c>
      <c r="C9345" s="8" t="s">
        <v>74</v>
      </c>
      <c r="D9345" s="6">
        <v>229651.6</v>
      </c>
      <c r="E9345" s="6">
        <v>194620</v>
      </c>
      <c r="F9345" s="6">
        <f>E9345*0.05</f>
        <v>9731</v>
      </c>
      <c r="G9345" s="6"/>
      <c r="H9345" s="5">
        <f>D9345-F9345</f>
        <v>219920.6</v>
      </c>
      <c r="I9345" s="4">
        <f>+I9344+G9345-H9345</f>
        <v>3753607.3604999925</v>
      </c>
      <c r="J9345" s="8" t="s">
        <v>2038</v>
      </c>
      <c r="K9345" s="2"/>
      <c r="L9345" s="2"/>
      <c r="M9345" s="23" t="s">
        <v>2321</v>
      </c>
      <c r="N9345" s="22"/>
      <c r="O9345" s="21"/>
    </row>
    <row r="9346" spans="1:15" x14ac:dyDescent="0.2">
      <c r="A9346" s="9">
        <v>45443</v>
      </c>
      <c r="B9346" s="7">
        <v>3580010398</v>
      </c>
      <c r="C9346" s="8" t="s">
        <v>2</v>
      </c>
      <c r="D9346" s="6"/>
      <c r="E9346" s="6"/>
      <c r="F9346" s="6"/>
      <c r="G9346" s="6">
        <v>5700</v>
      </c>
      <c r="H9346" s="5"/>
      <c r="I9346" s="4">
        <f>+I9345+G9346-H9346</f>
        <v>3759307.3604999925</v>
      </c>
      <c r="J9346" s="8" t="s">
        <v>2320</v>
      </c>
      <c r="K9346" s="2"/>
      <c r="L9346" s="2"/>
      <c r="M9346" s="41"/>
      <c r="N9346" s="40"/>
      <c r="O9346" s="39"/>
    </row>
    <row r="9347" spans="1:15" x14ac:dyDescent="0.2">
      <c r="A9347" s="9">
        <v>45443</v>
      </c>
      <c r="B9347" s="7">
        <v>32724493</v>
      </c>
      <c r="C9347" s="8" t="s">
        <v>2224</v>
      </c>
      <c r="D9347" s="6">
        <v>43500</v>
      </c>
      <c r="E9347" s="6">
        <v>43500</v>
      </c>
      <c r="F9347" s="6">
        <f>E9347*0.05</f>
        <v>2175</v>
      </c>
      <c r="G9347" s="6"/>
      <c r="H9347" s="5">
        <f>D9347-F9347</f>
        <v>41325</v>
      </c>
      <c r="I9347" s="4">
        <f>+I9346+G9347-H9347</f>
        <v>3717982.3604999925</v>
      </c>
      <c r="J9347" s="8" t="s">
        <v>2319</v>
      </c>
      <c r="K9347" s="2"/>
      <c r="L9347" s="2"/>
      <c r="M9347" s="23" t="s">
        <v>2318</v>
      </c>
      <c r="N9347" s="22"/>
      <c r="O9347" s="21"/>
    </row>
    <row r="9348" spans="1:15" x14ac:dyDescent="0.2">
      <c r="A9348" s="9">
        <v>45443</v>
      </c>
      <c r="B9348" s="7">
        <v>32724752</v>
      </c>
      <c r="C9348" s="8" t="s">
        <v>1032</v>
      </c>
      <c r="D9348" s="6">
        <v>23540</v>
      </c>
      <c r="E9348" s="6">
        <v>20315.25</v>
      </c>
      <c r="F9348" s="6">
        <f>E9348*0.05</f>
        <v>1015.7625</v>
      </c>
      <c r="G9348" s="6"/>
      <c r="H9348" s="5">
        <f>D9348-F9348</f>
        <v>22524.237499999999</v>
      </c>
      <c r="I9348" s="4">
        <f>+I9347+G9348-H9348</f>
        <v>3695458.1229999927</v>
      </c>
      <c r="J9348" s="8" t="s">
        <v>465</v>
      </c>
      <c r="K9348" s="2"/>
      <c r="L9348" s="2"/>
      <c r="M9348" s="23" t="s">
        <v>2317</v>
      </c>
      <c r="N9348" s="22"/>
      <c r="O9348" s="21"/>
    </row>
    <row r="9349" spans="1:15" x14ac:dyDescent="0.2">
      <c r="A9349" s="9">
        <v>45443</v>
      </c>
      <c r="B9349" s="7">
        <v>32724955</v>
      </c>
      <c r="C9349" s="8" t="s">
        <v>1524</v>
      </c>
      <c r="D9349" s="6">
        <v>79055</v>
      </c>
      <c r="E9349" s="6">
        <v>66995.759999999995</v>
      </c>
      <c r="F9349" s="6">
        <f>E9349*0.05</f>
        <v>3349.788</v>
      </c>
      <c r="G9349" s="6"/>
      <c r="H9349" s="5">
        <f>D9349-F9349</f>
        <v>75705.212</v>
      </c>
      <c r="I9349" s="4">
        <f>+I9348+G9349-H9349</f>
        <v>3619752.9109999929</v>
      </c>
      <c r="J9349" s="8" t="s">
        <v>1872</v>
      </c>
      <c r="K9349" s="2"/>
      <c r="L9349" s="2"/>
      <c r="M9349" s="23" t="s">
        <v>2316</v>
      </c>
      <c r="N9349" s="22"/>
      <c r="O9349" s="21"/>
    </row>
    <row r="9350" spans="1:15" x14ac:dyDescent="0.2">
      <c r="A9350" s="9">
        <v>45443</v>
      </c>
      <c r="B9350" s="7">
        <v>32725233</v>
      </c>
      <c r="C9350" s="8" t="s">
        <v>2053</v>
      </c>
      <c r="D9350" s="6">
        <v>163233.01999999999</v>
      </c>
      <c r="E9350" s="6">
        <v>138333.07</v>
      </c>
      <c r="F9350" s="6">
        <f>E9350*0.05</f>
        <v>6916.6535000000003</v>
      </c>
      <c r="G9350" s="6"/>
      <c r="H9350" s="5">
        <f>D9350-F9350</f>
        <v>156316.3665</v>
      </c>
      <c r="I9350" s="4">
        <f>+I9349+G9350-H9350</f>
        <v>3463436.5444999929</v>
      </c>
      <c r="J9350" s="8" t="s">
        <v>70</v>
      </c>
      <c r="K9350" s="2"/>
      <c r="L9350" s="2"/>
      <c r="M9350" s="23" t="s">
        <v>2315</v>
      </c>
      <c r="N9350" s="22"/>
      <c r="O9350" s="21"/>
    </row>
    <row r="9351" spans="1:15" x14ac:dyDescent="0.2">
      <c r="A9351" s="9">
        <v>45443</v>
      </c>
      <c r="B9351" s="7">
        <v>3300001503</v>
      </c>
      <c r="C9351" s="8" t="s">
        <v>2314</v>
      </c>
      <c r="D9351" s="6"/>
      <c r="E9351" s="6"/>
      <c r="F9351" s="6">
        <f>E9351*0.05</f>
        <v>0</v>
      </c>
      <c r="G9351" s="6">
        <v>45505.1</v>
      </c>
      <c r="H9351" s="5">
        <f>D9351-F9351</f>
        <v>0</v>
      </c>
      <c r="I9351" s="4">
        <f>+I9350+G9351-H9351</f>
        <v>3508941.644499993</v>
      </c>
      <c r="J9351" s="8" t="s">
        <v>2313</v>
      </c>
      <c r="K9351" s="2"/>
      <c r="L9351" s="2"/>
      <c r="M9351" s="23" t="s">
        <v>2129</v>
      </c>
      <c r="N9351" s="22"/>
      <c r="O9351" s="21"/>
    </row>
    <row r="9352" spans="1:15" x14ac:dyDescent="0.2">
      <c r="A9352" s="9">
        <v>45443</v>
      </c>
      <c r="B9352" s="7">
        <v>32737021</v>
      </c>
      <c r="C9352" s="8" t="s">
        <v>2312</v>
      </c>
      <c r="D9352" s="6">
        <v>59516.87</v>
      </c>
      <c r="E9352" s="6"/>
      <c r="F9352" s="6">
        <f>E9352*0.05</f>
        <v>0</v>
      </c>
      <c r="G9352" s="6"/>
      <c r="H9352" s="5">
        <f>D9352-F9352</f>
        <v>59516.87</v>
      </c>
      <c r="I9352" s="4">
        <f>+I9351+G9352-H9352</f>
        <v>3449424.7744999928</v>
      </c>
      <c r="J9352" s="8" t="s">
        <v>2310</v>
      </c>
      <c r="K9352" s="2"/>
      <c r="L9352" s="2"/>
      <c r="M9352" s="23" t="s">
        <v>2129</v>
      </c>
      <c r="N9352" s="22"/>
      <c r="O9352" s="21"/>
    </row>
    <row r="9353" spans="1:15" x14ac:dyDescent="0.2">
      <c r="A9353" s="9">
        <v>45443</v>
      </c>
      <c r="B9353" s="7">
        <v>32737079</v>
      </c>
      <c r="C9353" s="8" t="s">
        <v>2311</v>
      </c>
      <c r="D9353" s="6">
        <v>56015.88</v>
      </c>
      <c r="E9353" s="6"/>
      <c r="F9353" s="6">
        <f>E9353*0.05</f>
        <v>0</v>
      </c>
      <c r="G9353" s="6"/>
      <c r="H9353" s="5">
        <f>D9353-F9353</f>
        <v>56015.88</v>
      </c>
      <c r="I9353" s="4">
        <f>+I9352+G9353-H9353</f>
        <v>3393408.894499993</v>
      </c>
      <c r="J9353" s="8" t="s">
        <v>2310</v>
      </c>
      <c r="K9353" s="2"/>
      <c r="L9353" s="2"/>
      <c r="M9353" s="23" t="s">
        <v>2129</v>
      </c>
      <c r="N9353" s="22"/>
      <c r="O9353" s="21"/>
    </row>
    <row r="9354" spans="1:15" x14ac:dyDescent="0.2">
      <c r="A9354" s="9">
        <v>45443</v>
      </c>
      <c r="B9354" s="7">
        <v>32737241</v>
      </c>
      <c r="C9354" s="8" t="s">
        <v>1933</v>
      </c>
      <c r="D9354" s="6">
        <v>13050</v>
      </c>
      <c r="E9354" s="6"/>
      <c r="F9354" s="6">
        <f>E9354*0.05</f>
        <v>0</v>
      </c>
      <c r="G9354" s="6"/>
      <c r="H9354" s="5">
        <f>D9354-F9354</f>
        <v>13050</v>
      </c>
      <c r="I9354" s="4">
        <f>+I9353+G9354-H9354</f>
        <v>3380358.894499993</v>
      </c>
      <c r="J9354" s="8" t="s">
        <v>2309</v>
      </c>
      <c r="K9354" s="2"/>
      <c r="L9354" s="2"/>
      <c r="M9354" s="23" t="s">
        <v>2129</v>
      </c>
      <c r="N9354" s="22"/>
      <c r="O9354" s="21"/>
    </row>
    <row r="9355" spans="1:15" x14ac:dyDescent="0.2">
      <c r="A9355" s="9">
        <v>45443</v>
      </c>
      <c r="B9355" s="7">
        <v>32737349</v>
      </c>
      <c r="C9355" s="8" t="s">
        <v>2027</v>
      </c>
      <c r="D9355" s="6">
        <v>46440</v>
      </c>
      <c r="E9355" s="6"/>
      <c r="F9355" s="6">
        <f>E9355*0.05</f>
        <v>0</v>
      </c>
      <c r="G9355" s="6"/>
      <c r="H9355" s="5">
        <f>D9355-F9355</f>
        <v>46440</v>
      </c>
      <c r="I9355" s="4">
        <f>+I9354+G9355-H9355</f>
        <v>3333918.894499993</v>
      </c>
      <c r="J9355" s="8" t="s">
        <v>1805</v>
      </c>
      <c r="K9355" s="2"/>
      <c r="L9355" s="2"/>
      <c r="M9355" s="23" t="s">
        <v>2129</v>
      </c>
      <c r="N9355" s="22"/>
      <c r="O9355" s="21"/>
    </row>
    <row r="9356" spans="1:15" x14ac:dyDescent="0.2">
      <c r="A9356" s="9">
        <v>45443</v>
      </c>
      <c r="B9356" s="7">
        <v>32737406</v>
      </c>
      <c r="C9356" s="8" t="s">
        <v>418</v>
      </c>
      <c r="D9356" s="6">
        <v>15000</v>
      </c>
      <c r="E9356" s="6"/>
      <c r="F9356" s="6">
        <f>E9356*0.05</f>
        <v>0</v>
      </c>
      <c r="G9356" s="6"/>
      <c r="H9356" s="5">
        <f>D9356-F9356</f>
        <v>15000</v>
      </c>
      <c r="I9356" s="4">
        <f>+I9355+G9356-H9356</f>
        <v>3318918.894499993</v>
      </c>
      <c r="J9356" s="8" t="s">
        <v>2308</v>
      </c>
      <c r="K9356" s="2"/>
      <c r="L9356" s="2"/>
      <c r="M9356" s="23" t="s">
        <v>2129</v>
      </c>
      <c r="N9356" s="22"/>
      <c r="O9356" s="21"/>
    </row>
    <row r="9357" spans="1:15" x14ac:dyDescent="0.2">
      <c r="A9357" s="9">
        <v>45443</v>
      </c>
      <c r="B9357" s="7">
        <v>32727664</v>
      </c>
      <c r="C9357" s="8" t="s">
        <v>2307</v>
      </c>
      <c r="D9357" s="6">
        <v>51550</v>
      </c>
      <c r="E9357" s="6"/>
      <c r="F9357" s="6">
        <f>E9357*0.05</f>
        <v>0</v>
      </c>
      <c r="G9357" s="6"/>
      <c r="H9357" s="5">
        <f>D9357-F9357</f>
        <v>51550</v>
      </c>
      <c r="I9357" s="4">
        <f>+I9356+G9357-H9357</f>
        <v>3267368.894499993</v>
      </c>
      <c r="J9357" s="8" t="s">
        <v>2306</v>
      </c>
      <c r="K9357" s="2"/>
      <c r="L9357" s="2"/>
      <c r="M9357" s="23" t="s">
        <v>2129</v>
      </c>
      <c r="N9357" s="22"/>
      <c r="O9357" s="21"/>
    </row>
    <row r="9358" spans="1:15" x14ac:dyDescent="0.2">
      <c r="A9358" s="9">
        <v>45443</v>
      </c>
      <c r="B9358" s="7"/>
      <c r="C9358" s="8" t="s">
        <v>20</v>
      </c>
      <c r="D9358" s="6">
        <v>5464.28</v>
      </c>
      <c r="E9358" s="6"/>
      <c r="F9358" s="6">
        <f>E9358*0.05</f>
        <v>0</v>
      </c>
      <c r="G9358" s="6"/>
      <c r="H9358" s="5">
        <f>D9358-F9358</f>
        <v>5464.28</v>
      </c>
      <c r="I9358" s="4">
        <f>+I9357+G9358-H9358</f>
        <v>3261904.6144999932</v>
      </c>
      <c r="J9358" s="8" t="s">
        <v>19</v>
      </c>
      <c r="K9358" s="2"/>
      <c r="L9358" s="2"/>
      <c r="M9358" s="23" t="s">
        <v>2129</v>
      </c>
      <c r="N9358" s="22"/>
      <c r="O9358" s="21"/>
    </row>
    <row r="9359" spans="1:15" x14ac:dyDescent="0.2">
      <c r="A9359" s="9"/>
      <c r="B9359" s="7"/>
      <c r="C9359" s="38" t="s">
        <v>2305</v>
      </c>
      <c r="D9359" s="6"/>
      <c r="E9359" s="6"/>
      <c r="F9359" s="6">
        <f>E9359*0.05</f>
        <v>0</v>
      </c>
      <c r="G9359" s="6"/>
      <c r="H9359" s="5">
        <f>D9359-F9359</f>
        <v>0</v>
      </c>
      <c r="I9359" s="13">
        <f>+I9358+G9359-H9359</f>
        <v>3261904.6144999932</v>
      </c>
      <c r="J9359" s="8"/>
      <c r="K9359" s="2"/>
      <c r="L9359" s="2"/>
      <c r="M9359" s="23" t="s">
        <v>2129</v>
      </c>
      <c r="N9359" s="22"/>
      <c r="O9359" s="21"/>
    </row>
    <row r="9360" spans="1:15" x14ac:dyDescent="0.2">
      <c r="A9360" s="9">
        <v>45446</v>
      </c>
      <c r="B9360" s="7">
        <v>4524000174</v>
      </c>
      <c r="C9360" s="8" t="s">
        <v>170</v>
      </c>
      <c r="D9360" s="6"/>
      <c r="E9360" s="6"/>
      <c r="F9360" s="6">
        <f>E9360*0.05</f>
        <v>0</v>
      </c>
      <c r="G9360" s="6">
        <v>4270075.18</v>
      </c>
      <c r="H9360" s="5">
        <f>D9360-F9360</f>
        <v>0</v>
      </c>
      <c r="I9360" s="4">
        <f>+I9359+G9360-H9360</f>
        <v>7531979.7944999933</v>
      </c>
      <c r="J9360" s="8" t="s">
        <v>1216</v>
      </c>
      <c r="K9360" s="2"/>
      <c r="L9360" s="2"/>
      <c r="M9360" s="23"/>
      <c r="N9360" s="22"/>
      <c r="O9360" s="21"/>
    </row>
    <row r="9361" spans="1:15" x14ac:dyDescent="0.2">
      <c r="A9361" s="9">
        <v>45446</v>
      </c>
      <c r="B9361" s="7">
        <v>4524000130</v>
      </c>
      <c r="C9361" s="8" t="s">
        <v>2118</v>
      </c>
      <c r="D9361" s="6"/>
      <c r="E9361" s="6"/>
      <c r="F9361" s="6">
        <f>E9361*0.05</f>
        <v>0</v>
      </c>
      <c r="G9361" s="6">
        <v>20000</v>
      </c>
      <c r="H9361" s="5">
        <f>D9361-F9361</f>
        <v>0</v>
      </c>
      <c r="I9361" s="4">
        <f>+I9360+G9361-H9361</f>
        <v>7551979.7944999933</v>
      </c>
      <c r="J9361" s="8" t="s">
        <v>2009</v>
      </c>
      <c r="K9361" s="2"/>
      <c r="L9361" s="2"/>
      <c r="M9361" s="23"/>
      <c r="N9361" s="22"/>
      <c r="O9361" s="21"/>
    </row>
    <row r="9362" spans="1:15" x14ac:dyDescent="0.2">
      <c r="A9362" s="9">
        <v>45446</v>
      </c>
      <c r="B9362" s="7">
        <v>3580040891</v>
      </c>
      <c r="C9362" s="8" t="s">
        <v>2</v>
      </c>
      <c r="D9362" s="6"/>
      <c r="E9362" s="6"/>
      <c r="F9362" s="6">
        <f>E9362*0.05</f>
        <v>0</v>
      </c>
      <c r="G9362" s="6">
        <v>8600</v>
      </c>
      <c r="H9362" s="5">
        <f>D9362-F9362</f>
        <v>0</v>
      </c>
      <c r="I9362" s="4">
        <f>+I9361+G9362-H9362</f>
        <v>7560579.7944999933</v>
      </c>
      <c r="J9362" s="8" t="s">
        <v>2304</v>
      </c>
      <c r="K9362" s="2"/>
      <c r="L9362" s="2"/>
      <c r="M9362" s="23"/>
      <c r="N9362" s="22"/>
      <c r="O9362" s="21"/>
    </row>
    <row r="9363" spans="1:15" x14ac:dyDescent="0.2">
      <c r="A9363" s="9">
        <v>45446</v>
      </c>
      <c r="B9363" s="7">
        <v>3580020180</v>
      </c>
      <c r="C9363" s="8" t="s">
        <v>2</v>
      </c>
      <c r="D9363" s="6"/>
      <c r="E9363" s="6"/>
      <c r="F9363" s="6">
        <f>E9363*0.05</f>
        <v>0</v>
      </c>
      <c r="G9363" s="6">
        <v>4900</v>
      </c>
      <c r="H9363" s="5">
        <f>D9363-F9363</f>
        <v>0</v>
      </c>
      <c r="I9363" s="4">
        <f>+I9362+G9363-H9363</f>
        <v>7565479.7944999933</v>
      </c>
      <c r="J9363" s="8" t="s">
        <v>2303</v>
      </c>
      <c r="K9363" s="2"/>
      <c r="L9363" s="2"/>
      <c r="M9363" s="10"/>
      <c r="N9363" s="10"/>
      <c r="O9363" s="10"/>
    </row>
    <row r="9364" spans="1:15" x14ac:dyDescent="0.2">
      <c r="A9364" s="9">
        <v>45448</v>
      </c>
      <c r="B9364" s="7">
        <v>3580100058</v>
      </c>
      <c r="C9364" s="8" t="s">
        <v>2</v>
      </c>
      <c r="D9364" s="6"/>
      <c r="E9364" s="6"/>
      <c r="F9364" s="6">
        <f>E9364*0.05</f>
        <v>0</v>
      </c>
      <c r="G9364" s="6">
        <v>2200</v>
      </c>
      <c r="H9364" s="5">
        <f>D9364-F9364</f>
        <v>0</v>
      </c>
      <c r="I9364" s="4">
        <f>+I9363+G9364-H9364</f>
        <v>7567679.7944999933</v>
      </c>
      <c r="J9364" s="8" t="s">
        <v>2302</v>
      </c>
      <c r="K9364" s="2"/>
      <c r="L9364" s="2"/>
      <c r="M9364" s="10"/>
      <c r="N9364" s="10"/>
      <c r="O9364" s="10"/>
    </row>
    <row r="9365" spans="1:15" x14ac:dyDescent="0.2">
      <c r="A9365" s="9">
        <v>45448</v>
      </c>
      <c r="B9365" s="7">
        <v>32847685</v>
      </c>
      <c r="C9365" s="8" t="s">
        <v>1034</v>
      </c>
      <c r="D9365" s="6">
        <v>9614.1299999999992</v>
      </c>
      <c r="E9365" s="6">
        <v>7511.04</v>
      </c>
      <c r="F9365" s="6">
        <v>375.55</v>
      </c>
      <c r="G9365" s="6"/>
      <c r="H9365" s="5">
        <f>D9365-F9365</f>
        <v>9238.58</v>
      </c>
      <c r="I9365" s="4">
        <f>+I9364+G9365-H9365</f>
        <v>7558441.2144999932</v>
      </c>
      <c r="J9365" s="8" t="s">
        <v>22</v>
      </c>
      <c r="K9365" s="2"/>
      <c r="L9365" s="2"/>
      <c r="M9365" s="23" t="s">
        <v>1636</v>
      </c>
      <c r="N9365" s="22"/>
      <c r="O9365" s="21"/>
    </row>
    <row r="9366" spans="1:15" x14ac:dyDescent="0.2">
      <c r="A9366" s="9">
        <v>45449</v>
      </c>
      <c r="B9366" s="7">
        <v>3580040053</v>
      </c>
      <c r="C9366" s="8" t="s">
        <v>2</v>
      </c>
      <c r="D9366" s="6"/>
      <c r="E9366" s="6"/>
      <c r="F9366" s="6">
        <f>E9366*0.05</f>
        <v>0</v>
      </c>
      <c r="G9366" s="6">
        <v>19200</v>
      </c>
      <c r="H9366" s="5">
        <f>D9366-F9366</f>
        <v>0</v>
      </c>
      <c r="I9366" s="4">
        <f>+I9365+G9366-H9366</f>
        <v>7577641.2144999932</v>
      </c>
      <c r="J9366" s="8" t="s">
        <v>2301</v>
      </c>
      <c r="K9366" s="2"/>
      <c r="L9366" s="2"/>
      <c r="M9366" s="10"/>
      <c r="N9366" s="10"/>
      <c r="O9366" s="10"/>
    </row>
    <row r="9367" spans="1:15" x14ac:dyDescent="0.2">
      <c r="A9367" s="9">
        <v>45449</v>
      </c>
      <c r="B9367" s="7">
        <v>32876726</v>
      </c>
      <c r="C9367" s="8" t="s">
        <v>518</v>
      </c>
      <c r="D9367" s="6">
        <v>135007.82999999999</v>
      </c>
      <c r="E9367" s="6"/>
      <c r="F9367" s="6">
        <f>E9367*0.05</f>
        <v>0</v>
      </c>
      <c r="G9367" s="6"/>
      <c r="H9367" s="5">
        <f>D9367-F9367</f>
        <v>135007.82999999999</v>
      </c>
      <c r="I9367" s="4">
        <f>+I9366+G9367-H9367</f>
        <v>7442633.3844999932</v>
      </c>
      <c r="J9367" s="8" t="s">
        <v>2300</v>
      </c>
      <c r="K9367" s="2"/>
      <c r="L9367" s="2"/>
      <c r="M9367" s="16" t="s">
        <v>2299</v>
      </c>
      <c r="N9367" s="10"/>
      <c r="O9367" s="10"/>
    </row>
    <row r="9368" spans="1:15" x14ac:dyDescent="0.2">
      <c r="A9368" s="9">
        <v>45453</v>
      </c>
      <c r="B9368" s="7">
        <v>3580020316</v>
      </c>
      <c r="C9368" s="8" t="s">
        <v>2</v>
      </c>
      <c r="D9368" s="6"/>
      <c r="E9368" s="6"/>
      <c r="F9368" s="6">
        <f>E9368*0.05</f>
        <v>0</v>
      </c>
      <c r="G9368" s="6">
        <v>13500</v>
      </c>
      <c r="H9368" s="5">
        <f>D9368-F9368</f>
        <v>0</v>
      </c>
      <c r="I9368" s="4">
        <f>+I9367+G9368-H9368</f>
        <v>7456133.3844999932</v>
      </c>
      <c r="J9368" s="8" t="s">
        <v>2298</v>
      </c>
      <c r="K9368" s="2"/>
      <c r="L9368" s="2"/>
      <c r="M9368" s="10"/>
      <c r="N9368" s="10"/>
      <c r="O9368" s="10"/>
    </row>
    <row r="9369" spans="1:15" x14ac:dyDescent="0.2">
      <c r="A9369" s="9">
        <v>45453</v>
      </c>
      <c r="B9369" s="7">
        <v>3580020319</v>
      </c>
      <c r="C9369" s="8" t="s">
        <v>2</v>
      </c>
      <c r="D9369" s="6"/>
      <c r="E9369" s="6"/>
      <c r="F9369" s="6">
        <f>E9369*0.05</f>
        <v>0</v>
      </c>
      <c r="G9369" s="6">
        <v>7900</v>
      </c>
      <c r="H9369" s="5">
        <f>D9369-F9369</f>
        <v>0</v>
      </c>
      <c r="I9369" s="4">
        <f>+I9368+G9369-H9369</f>
        <v>7464033.3844999932</v>
      </c>
      <c r="J9369" s="8" t="s">
        <v>2297</v>
      </c>
      <c r="K9369" s="2"/>
      <c r="L9369" s="2"/>
      <c r="M9369" s="10"/>
      <c r="N9369" s="10"/>
      <c r="O9369" s="10"/>
    </row>
    <row r="9370" spans="1:15" x14ac:dyDescent="0.2">
      <c r="A9370" s="9">
        <v>45453</v>
      </c>
      <c r="B9370" s="7">
        <v>32969717</v>
      </c>
      <c r="C9370" s="8" t="s">
        <v>1649</v>
      </c>
      <c r="D9370" s="6">
        <v>110460</v>
      </c>
      <c r="E9370" s="6">
        <v>110460</v>
      </c>
      <c r="F9370" s="6">
        <v>5523</v>
      </c>
      <c r="G9370" s="6"/>
      <c r="H9370" s="5">
        <f>D9370-F9370</f>
        <v>104937</v>
      </c>
      <c r="I9370" s="4">
        <f>+I9369+G9370-H9370</f>
        <v>7359096.3844999932</v>
      </c>
      <c r="J9370" s="8" t="s">
        <v>2296</v>
      </c>
      <c r="K9370" s="2"/>
      <c r="L9370" s="2"/>
      <c r="M9370" s="10"/>
      <c r="N9370" s="10"/>
      <c r="O9370" s="10"/>
    </row>
    <row r="9371" spans="1:15" x14ac:dyDescent="0.2">
      <c r="A9371" s="9">
        <v>45453</v>
      </c>
      <c r="B9371" s="7">
        <v>32977065</v>
      </c>
      <c r="C9371" s="8" t="s">
        <v>2295</v>
      </c>
      <c r="D9371" s="6">
        <v>2632</v>
      </c>
      <c r="E9371" s="6">
        <v>2632</v>
      </c>
      <c r="F9371" s="6">
        <v>131.6</v>
      </c>
      <c r="G9371" s="6"/>
      <c r="H9371" s="5">
        <f>D9371-F9371</f>
        <v>2500.4</v>
      </c>
      <c r="I9371" s="4">
        <f>+I9370+G9371-H9371</f>
        <v>7356595.9844999928</v>
      </c>
      <c r="J9371" s="8" t="s">
        <v>2294</v>
      </c>
      <c r="K9371" s="2"/>
      <c r="L9371" s="2"/>
      <c r="M9371" s="10"/>
      <c r="N9371" s="10"/>
      <c r="O9371" s="10"/>
    </row>
    <row r="9372" spans="1:15" x14ac:dyDescent="0.2">
      <c r="A9372" s="9">
        <v>45454</v>
      </c>
      <c r="B9372" s="7">
        <v>3580020133</v>
      </c>
      <c r="C9372" s="8" t="s">
        <v>2</v>
      </c>
      <c r="D9372" s="6"/>
      <c r="E9372" s="6"/>
      <c r="F9372" s="6">
        <f>E9372*0.05</f>
        <v>0</v>
      </c>
      <c r="G9372" s="6">
        <v>4900</v>
      </c>
      <c r="H9372" s="5">
        <f>D9372-F9372</f>
        <v>0</v>
      </c>
      <c r="I9372" s="4">
        <f>+I9371+G9372-H9372</f>
        <v>7361495.9844999928</v>
      </c>
      <c r="J9372" s="8" t="s">
        <v>2293</v>
      </c>
      <c r="K9372" s="2"/>
      <c r="L9372" s="2"/>
      <c r="M9372" s="10"/>
      <c r="N9372" s="10"/>
      <c r="O9372" s="10"/>
    </row>
    <row r="9373" spans="1:15" x14ac:dyDescent="0.2">
      <c r="A9373" s="9">
        <v>45455</v>
      </c>
      <c r="B9373" s="7">
        <v>3580100057</v>
      </c>
      <c r="C9373" s="8" t="s">
        <v>2</v>
      </c>
      <c r="D9373" s="6"/>
      <c r="E9373" s="6"/>
      <c r="F9373" s="6">
        <f>E9373*0.05</f>
        <v>0</v>
      </c>
      <c r="G9373" s="6">
        <v>3000</v>
      </c>
      <c r="H9373" s="5">
        <f>D9373-F9373</f>
        <v>0</v>
      </c>
      <c r="I9373" s="4">
        <f>+I9372+G9373-H9373</f>
        <v>7364495.9844999928</v>
      </c>
      <c r="J9373" s="8" t="s">
        <v>2292</v>
      </c>
      <c r="K9373" s="2"/>
      <c r="L9373" s="2"/>
      <c r="M9373" s="10"/>
      <c r="N9373" s="10"/>
      <c r="O9373" s="10"/>
    </row>
    <row r="9374" spans="1:15" x14ac:dyDescent="0.2">
      <c r="A9374" s="9">
        <v>45456</v>
      </c>
      <c r="B9374" s="7">
        <v>3580040059</v>
      </c>
      <c r="C9374" s="8" t="s">
        <v>2</v>
      </c>
      <c r="D9374" s="6"/>
      <c r="E9374" s="6"/>
      <c r="F9374" s="6">
        <f>E9374*0.05</f>
        <v>0</v>
      </c>
      <c r="G9374" s="6">
        <v>5800</v>
      </c>
      <c r="H9374" s="5">
        <f>D9374-F9374</f>
        <v>0</v>
      </c>
      <c r="I9374" s="4">
        <f>+I9373+G9374-H9374</f>
        <v>7370295.9844999928</v>
      </c>
      <c r="J9374" s="8" t="s">
        <v>2291</v>
      </c>
      <c r="K9374" s="2"/>
      <c r="L9374" s="2"/>
      <c r="M9374" s="10"/>
      <c r="N9374" s="10"/>
      <c r="O9374" s="10"/>
    </row>
    <row r="9375" spans="1:15" x14ac:dyDescent="0.2">
      <c r="A9375" s="9">
        <v>45457</v>
      </c>
      <c r="B9375" s="7">
        <v>3580080076</v>
      </c>
      <c r="C9375" s="8" t="s">
        <v>2</v>
      </c>
      <c r="D9375" s="6"/>
      <c r="E9375" s="6"/>
      <c r="F9375" s="6">
        <f>E9375*0.05</f>
        <v>0</v>
      </c>
      <c r="G9375" s="6">
        <v>9300</v>
      </c>
      <c r="H9375" s="5">
        <f>D9375-F9375</f>
        <v>0</v>
      </c>
      <c r="I9375" s="4">
        <f>+I9374+G9375-H9375</f>
        <v>7379595.9844999928</v>
      </c>
      <c r="J9375" s="8" t="s">
        <v>2290</v>
      </c>
      <c r="K9375" s="2"/>
      <c r="L9375" s="2"/>
      <c r="M9375" s="10"/>
      <c r="N9375" s="10"/>
      <c r="O9375" s="10"/>
    </row>
    <row r="9376" spans="1:15" x14ac:dyDescent="0.2">
      <c r="A9376" s="9">
        <v>45460</v>
      </c>
      <c r="B9376" s="7">
        <v>33146202</v>
      </c>
      <c r="C9376" s="8" t="s">
        <v>1669</v>
      </c>
      <c r="D9376" s="6">
        <v>205320</v>
      </c>
      <c r="E9376" s="6">
        <v>174000</v>
      </c>
      <c r="F9376" s="6">
        <v>8700</v>
      </c>
      <c r="G9376" s="6"/>
      <c r="H9376" s="5">
        <f>D9376-F9376</f>
        <v>196620</v>
      </c>
      <c r="I9376" s="4">
        <f>+I9375+G9376-H9376</f>
        <v>7182975.9844999928</v>
      </c>
      <c r="J9376" s="8" t="s">
        <v>2289</v>
      </c>
      <c r="K9376" s="2"/>
      <c r="L9376" s="2"/>
      <c r="M9376" s="10" t="s">
        <v>2288</v>
      </c>
      <c r="N9376" s="10"/>
      <c r="O9376" s="10"/>
    </row>
    <row r="9377" spans="1:15" x14ac:dyDescent="0.2">
      <c r="A9377" s="9">
        <v>45461</v>
      </c>
      <c r="B9377" s="7">
        <v>3580020327</v>
      </c>
      <c r="C9377" s="8" t="s">
        <v>2</v>
      </c>
      <c r="D9377" s="6"/>
      <c r="E9377" s="6"/>
      <c r="F9377" s="6">
        <f>E9377*0.05</f>
        <v>0</v>
      </c>
      <c r="G9377" s="6">
        <v>13200</v>
      </c>
      <c r="H9377" s="5">
        <f>D9377-F9377</f>
        <v>0</v>
      </c>
      <c r="I9377" s="4">
        <f>+I9376+G9377-H9377</f>
        <v>7196175.9844999928</v>
      </c>
      <c r="J9377" s="8" t="s">
        <v>2287</v>
      </c>
      <c r="K9377" s="2"/>
      <c r="L9377" s="2"/>
      <c r="M9377" s="10"/>
      <c r="N9377" s="10"/>
      <c r="O9377" s="10"/>
    </row>
    <row r="9378" spans="1:15" x14ac:dyDescent="0.2">
      <c r="A9378" s="9">
        <v>45461</v>
      </c>
      <c r="B9378" s="7">
        <v>3580020330</v>
      </c>
      <c r="C9378" s="8" t="s">
        <v>2</v>
      </c>
      <c r="D9378" s="6"/>
      <c r="E9378" s="6"/>
      <c r="F9378" s="6">
        <f>E9378*0.05</f>
        <v>0</v>
      </c>
      <c r="G9378" s="6">
        <v>1400</v>
      </c>
      <c r="H9378" s="5">
        <f>D9378-F9378</f>
        <v>0</v>
      </c>
      <c r="I9378" s="4">
        <f>+I9377+G9378-H9378</f>
        <v>7197575.9844999928</v>
      </c>
      <c r="J9378" s="8" t="s">
        <v>2286</v>
      </c>
      <c r="K9378" s="2"/>
      <c r="L9378" s="2"/>
      <c r="M9378" s="10"/>
      <c r="N9378" s="10"/>
      <c r="O9378" s="10"/>
    </row>
    <row r="9379" spans="1:15" x14ac:dyDescent="0.2">
      <c r="A9379" s="9">
        <v>45462</v>
      </c>
      <c r="B9379" s="7">
        <v>3580040404</v>
      </c>
      <c r="C9379" s="8" t="s">
        <v>2</v>
      </c>
      <c r="D9379" s="6"/>
      <c r="E9379" s="6"/>
      <c r="F9379" s="6">
        <f>E9379*0.05</f>
        <v>0</v>
      </c>
      <c r="G9379" s="6">
        <v>5600</v>
      </c>
      <c r="H9379" s="5">
        <f>D9379-F9379</f>
        <v>0</v>
      </c>
      <c r="I9379" s="4">
        <f>+I9378+G9379-H9379</f>
        <v>7203175.9844999928</v>
      </c>
      <c r="J9379" s="8" t="s">
        <v>2285</v>
      </c>
      <c r="K9379" s="2"/>
      <c r="L9379" s="2"/>
      <c r="M9379" s="10"/>
      <c r="N9379" s="10"/>
      <c r="O9379" s="10"/>
    </row>
    <row r="9380" spans="1:15" x14ac:dyDescent="0.2">
      <c r="A9380" s="9">
        <v>45463</v>
      </c>
      <c r="B9380" s="7">
        <v>3580070129</v>
      </c>
      <c r="C9380" s="8" t="s">
        <v>2</v>
      </c>
      <c r="D9380" s="6"/>
      <c r="E9380" s="6"/>
      <c r="F9380" s="6">
        <f>E9380*0.05</f>
        <v>0</v>
      </c>
      <c r="G9380" s="6">
        <v>6900</v>
      </c>
      <c r="H9380" s="5">
        <f>D9380-F9380</f>
        <v>0</v>
      </c>
      <c r="I9380" s="4">
        <f>+I9379+G9380-H9380</f>
        <v>7210075.9844999928</v>
      </c>
      <c r="J9380" s="8" t="s">
        <v>2284</v>
      </c>
      <c r="K9380" s="2"/>
      <c r="L9380" s="2"/>
      <c r="M9380" s="10"/>
      <c r="N9380" s="10"/>
      <c r="O9380" s="10"/>
    </row>
    <row r="9381" spans="1:15" x14ac:dyDescent="0.2">
      <c r="A9381" s="9">
        <v>45463</v>
      </c>
      <c r="B9381" s="7">
        <v>33244281</v>
      </c>
      <c r="C9381" s="8" t="s">
        <v>1669</v>
      </c>
      <c r="D9381" s="6">
        <v>54172.6</v>
      </c>
      <c r="E9381" s="6">
        <v>45970</v>
      </c>
      <c r="F9381" s="6">
        <v>2298.5</v>
      </c>
      <c r="G9381" s="6"/>
      <c r="H9381" s="5">
        <f>D9381-F9381</f>
        <v>51874.1</v>
      </c>
      <c r="I9381" s="4">
        <f>+I9380+G9381-H9381</f>
        <v>7158201.8844999932</v>
      </c>
      <c r="J9381" s="8" t="s">
        <v>2283</v>
      </c>
      <c r="K9381" s="2"/>
      <c r="L9381" s="2"/>
      <c r="M9381" s="10" t="s">
        <v>2282</v>
      </c>
      <c r="N9381" s="10"/>
      <c r="O9381" s="10"/>
    </row>
    <row r="9382" spans="1:15" x14ac:dyDescent="0.2">
      <c r="A9382" s="9">
        <v>45463</v>
      </c>
      <c r="B9382" s="7">
        <v>33250237</v>
      </c>
      <c r="C9382" s="8" t="s">
        <v>286</v>
      </c>
      <c r="D9382" s="6">
        <v>50000</v>
      </c>
      <c r="E9382" s="6">
        <v>50000</v>
      </c>
      <c r="F9382" s="6">
        <f>E9382*0.05</f>
        <v>2500</v>
      </c>
      <c r="G9382" s="6"/>
      <c r="H9382" s="5">
        <f>D9382-F9382</f>
        <v>47500</v>
      </c>
      <c r="I9382" s="4">
        <f>+I9381+G9382-H9382</f>
        <v>7110701.8844999932</v>
      </c>
      <c r="J9382" s="8" t="s">
        <v>2281</v>
      </c>
      <c r="K9382" s="2"/>
      <c r="L9382" s="2"/>
      <c r="M9382" s="10" t="s">
        <v>2280</v>
      </c>
      <c r="N9382" s="10"/>
      <c r="O9382" s="10"/>
    </row>
    <row r="9383" spans="1:15" x14ac:dyDescent="0.2">
      <c r="A9383" s="9">
        <v>45464</v>
      </c>
      <c r="B9383" s="7">
        <v>3580020109</v>
      </c>
      <c r="C9383" s="8" t="s">
        <v>2</v>
      </c>
      <c r="D9383" s="6"/>
      <c r="E9383" s="6"/>
      <c r="F9383" s="6">
        <f>E9383*0.05</f>
        <v>0</v>
      </c>
      <c r="G9383" s="6">
        <v>5900</v>
      </c>
      <c r="H9383" s="5">
        <f>D9383-F9383</f>
        <v>0</v>
      </c>
      <c r="I9383" s="4">
        <f>+I9382+G9383-H9383</f>
        <v>7116601.8844999932</v>
      </c>
      <c r="J9383" s="8" t="s">
        <v>2279</v>
      </c>
      <c r="K9383" s="2"/>
      <c r="L9383" s="2"/>
      <c r="M9383" s="10"/>
      <c r="N9383" s="10"/>
      <c r="O9383" s="10"/>
    </row>
    <row r="9384" spans="1:15" x14ac:dyDescent="0.2">
      <c r="A9384" s="9">
        <v>45464</v>
      </c>
      <c r="B9384" s="7">
        <v>4524000014</v>
      </c>
      <c r="C9384" s="12" t="s">
        <v>145</v>
      </c>
      <c r="D9384" s="6"/>
      <c r="E9384" s="6"/>
      <c r="F9384" s="6">
        <f>E9384*0.05</f>
        <v>0</v>
      </c>
      <c r="G9384" s="6">
        <v>335148.59000000003</v>
      </c>
      <c r="H9384" s="5">
        <f>D9384-F9384</f>
        <v>0</v>
      </c>
      <c r="I9384" s="4">
        <f>+I9383+G9384-H9384</f>
        <v>7451750.474499993</v>
      </c>
      <c r="J9384" s="8" t="s">
        <v>2278</v>
      </c>
      <c r="K9384" s="2"/>
      <c r="L9384" s="2"/>
      <c r="M9384" s="10"/>
      <c r="N9384" s="10"/>
      <c r="O9384" s="10"/>
    </row>
    <row r="9385" spans="1:15" x14ac:dyDescent="0.2">
      <c r="A9385" s="9">
        <v>45464</v>
      </c>
      <c r="B9385" s="7">
        <v>33288129</v>
      </c>
      <c r="C9385" s="8" t="s">
        <v>2277</v>
      </c>
      <c r="D9385" s="6">
        <v>79775</v>
      </c>
      <c r="E9385" s="6"/>
      <c r="F9385" s="6">
        <f>E9385*0.05</f>
        <v>0</v>
      </c>
      <c r="G9385" s="6"/>
      <c r="H9385" s="5">
        <f>D9385-F9385</f>
        <v>79775</v>
      </c>
      <c r="I9385" s="4">
        <f>+I9384+G9385-H9385</f>
        <v>7371975.474499993</v>
      </c>
      <c r="J9385" s="8" t="s">
        <v>2276</v>
      </c>
      <c r="K9385" s="2"/>
      <c r="L9385" s="2"/>
      <c r="M9385" s="10"/>
      <c r="N9385" s="10"/>
      <c r="O9385" s="10"/>
    </row>
    <row r="9386" spans="1:15" x14ac:dyDescent="0.2">
      <c r="A9386" s="9">
        <v>45464</v>
      </c>
      <c r="B9386" s="7">
        <v>33288289</v>
      </c>
      <c r="C9386" s="8" t="s">
        <v>1917</v>
      </c>
      <c r="D9386" s="6">
        <v>80000</v>
      </c>
      <c r="E9386" s="6"/>
      <c r="F9386" s="6">
        <f>E9386*0.05</f>
        <v>0</v>
      </c>
      <c r="G9386" s="6"/>
      <c r="H9386" s="5">
        <f>D9386-F9386</f>
        <v>80000</v>
      </c>
      <c r="I9386" s="4">
        <f>+I9385+G9386-H9386</f>
        <v>7291975.474499993</v>
      </c>
      <c r="J9386" s="8" t="s">
        <v>1916</v>
      </c>
      <c r="K9386" s="2"/>
      <c r="L9386" s="2"/>
      <c r="M9386" s="10"/>
      <c r="N9386" s="10"/>
      <c r="O9386" s="10"/>
    </row>
    <row r="9387" spans="1:15" x14ac:dyDescent="0.2">
      <c r="A9387" s="9">
        <v>45465</v>
      </c>
      <c r="B9387" s="7">
        <v>33295052</v>
      </c>
      <c r="C9387" s="8" t="s">
        <v>831</v>
      </c>
      <c r="D9387" s="6">
        <v>19890</v>
      </c>
      <c r="E9387" s="6">
        <v>19890</v>
      </c>
      <c r="F9387" s="6">
        <v>994.5</v>
      </c>
      <c r="G9387" s="6"/>
      <c r="H9387" s="5">
        <f>D9387-F9387</f>
        <v>18895.5</v>
      </c>
      <c r="I9387" s="4">
        <f>+I9386+G9387-H9387</f>
        <v>7273079.974499993</v>
      </c>
      <c r="J9387" s="8" t="s">
        <v>101</v>
      </c>
      <c r="K9387" s="2"/>
      <c r="L9387" s="2"/>
      <c r="M9387" s="10" t="s">
        <v>2275</v>
      </c>
      <c r="N9387" s="10"/>
      <c r="O9387" s="10"/>
    </row>
    <row r="9388" spans="1:15" x14ac:dyDescent="0.2">
      <c r="A9388" s="9">
        <v>45467</v>
      </c>
      <c r="B9388" s="7">
        <v>3580010272</v>
      </c>
      <c r="C9388" s="8" t="s">
        <v>2</v>
      </c>
      <c r="D9388" s="6"/>
      <c r="E9388" s="6"/>
      <c r="F9388" s="6">
        <f>E9388*0.05</f>
        <v>0</v>
      </c>
      <c r="G9388" s="6">
        <v>9700</v>
      </c>
      <c r="H9388" s="5">
        <f>D9388-F9388</f>
        <v>0</v>
      </c>
      <c r="I9388" s="4">
        <f>+I9387+G9388-H9388</f>
        <v>7282779.974499993</v>
      </c>
      <c r="J9388" s="8" t="s">
        <v>2274</v>
      </c>
      <c r="K9388" s="2"/>
      <c r="L9388" s="2"/>
      <c r="M9388" s="10"/>
      <c r="N9388" s="10"/>
      <c r="O9388" s="10"/>
    </row>
    <row r="9389" spans="1:15" x14ac:dyDescent="0.2">
      <c r="A9389" s="9">
        <v>45468</v>
      </c>
      <c r="B9389" s="7">
        <v>3580100037</v>
      </c>
      <c r="C9389" s="8" t="s">
        <v>2</v>
      </c>
      <c r="D9389" s="6"/>
      <c r="E9389" s="6"/>
      <c r="F9389" s="6">
        <f>E9389*0.05</f>
        <v>0</v>
      </c>
      <c r="G9389" s="6">
        <v>6500</v>
      </c>
      <c r="H9389" s="5">
        <f>D9389-F9389</f>
        <v>0</v>
      </c>
      <c r="I9389" s="4">
        <f>+I9388+G9389-H9389</f>
        <v>7289279.974499993</v>
      </c>
      <c r="J9389" s="8" t="s">
        <v>2273</v>
      </c>
      <c r="K9389" s="2"/>
      <c r="L9389" s="2"/>
      <c r="M9389" s="10"/>
      <c r="N9389" s="10"/>
      <c r="O9389" s="10"/>
    </row>
    <row r="9390" spans="1:15" x14ac:dyDescent="0.2">
      <c r="A9390" s="9">
        <v>45469</v>
      </c>
      <c r="B9390" s="7">
        <v>3580040140</v>
      </c>
      <c r="C9390" s="8" t="s">
        <v>2</v>
      </c>
      <c r="D9390" s="6"/>
      <c r="E9390" s="6"/>
      <c r="F9390" s="6">
        <f>E9390*0.05</f>
        <v>0</v>
      </c>
      <c r="G9390" s="6">
        <v>8000</v>
      </c>
      <c r="H9390" s="5">
        <f>D9390-F9390</f>
        <v>0</v>
      </c>
      <c r="I9390" s="4">
        <f>+I9389+G9390-H9390</f>
        <v>7297279.974499993</v>
      </c>
      <c r="J9390" s="8" t="s">
        <v>2272</v>
      </c>
      <c r="K9390" s="2"/>
      <c r="L9390" s="2"/>
      <c r="M9390" s="10"/>
      <c r="N9390" s="10"/>
      <c r="O9390" s="10"/>
    </row>
    <row r="9391" spans="1:15" x14ac:dyDescent="0.2">
      <c r="A9391" s="9">
        <v>45470</v>
      </c>
      <c r="B9391" s="7">
        <v>2000110045</v>
      </c>
      <c r="C9391" s="8" t="s">
        <v>2</v>
      </c>
      <c r="D9391" s="6"/>
      <c r="E9391" s="6"/>
      <c r="F9391" s="6">
        <f>E9391*0.05</f>
        <v>0</v>
      </c>
      <c r="G9391" s="6">
        <v>31000</v>
      </c>
      <c r="H9391" s="5">
        <f>D9391-F9391</f>
        <v>0</v>
      </c>
      <c r="I9391" s="4">
        <f>+I9390+G9391-H9391</f>
        <v>7328279.974499993</v>
      </c>
      <c r="J9391" s="8" t="s">
        <v>2271</v>
      </c>
      <c r="K9391" s="2"/>
      <c r="L9391" s="2"/>
      <c r="M9391" s="10"/>
      <c r="N9391" s="10"/>
      <c r="O9391" s="10"/>
    </row>
    <row r="9392" spans="1:15" x14ac:dyDescent="0.2">
      <c r="A9392" s="9">
        <v>45470</v>
      </c>
      <c r="B9392" s="7">
        <v>33409749</v>
      </c>
      <c r="C9392" s="8" t="s">
        <v>821</v>
      </c>
      <c r="D9392" s="6">
        <v>561830.89</v>
      </c>
      <c r="E9392" s="6">
        <v>550252.71</v>
      </c>
      <c r="F9392" s="6">
        <v>27512.639999999999</v>
      </c>
      <c r="G9392" s="6"/>
      <c r="H9392" s="5">
        <f>D9392-F9392</f>
        <v>534318.25</v>
      </c>
      <c r="I9392" s="4">
        <f>+I9391+G9392-H9392</f>
        <v>6793961.724499993</v>
      </c>
      <c r="J9392" s="8" t="s">
        <v>215</v>
      </c>
      <c r="K9392" s="2"/>
      <c r="L9392" s="2"/>
      <c r="M9392" s="10" t="s">
        <v>2270</v>
      </c>
      <c r="N9392" s="10"/>
      <c r="O9392" s="10"/>
    </row>
    <row r="9393" spans="1:15" x14ac:dyDescent="0.2">
      <c r="A9393" s="9">
        <v>45470</v>
      </c>
      <c r="B9393" s="7">
        <v>33409903</v>
      </c>
      <c r="C9393" s="8" t="s">
        <v>120</v>
      </c>
      <c r="D9393" s="6">
        <v>9446</v>
      </c>
      <c r="E9393" s="6">
        <v>8005.08</v>
      </c>
      <c r="F9393" s="6">
        <v>400.25</v>
      </c>
      <c r="G9393" s="6"/>
      <c r="H9393" s="5">
        <f>D9393-F9393</f>
        <v>9045.75</v>
      </c>
      <c r="I9393" s="4">
        <f>+I9392+G9393-H9393</f>
        <v>6784915.974499993</v>
      </c>
      <c r="J9393" s="8" t="s">
        <v>273</v>
      </c>
      <c r="K9393" s="2"/>
      <c r="L9393" s="2"/>
      <c r="M9393" s="10" t="s">
        <v>2269</v>
      </c>
      <c r="N9393" s="10"/>
      <c r="O9393" s="10"/>
    </row>
    <row r="9394" spans="1:15" x14ac:dyDescent="0.2">
      <c r="A9394" s="9">
        <v>45470</v>
      </c>
      <c r="B9394" s="7">
        <v>33409988</v>
      </c>
      <c r="C9394" s="8" t="s">
        <v>1265</v>
      </c>
      <c r="D9394" s="6">
        <v>68698.63</v>
      </c>
      <c r="E9394" s="6">
        <v>0</v>
      </c>
      <c r="F9394" s="6">
        <f>E9394*0.05</f>
        <v>0</v>
      </c>
      <c r="G9394" s="6"/>
      <c r="H9394" s="5">
        <f>D9394-F9394</f>
        <v>68698.63</v>
      </c>
      <c r="I9394" s="4">
        <f>+I9393+G9394-H9394</f>
        <v>6716217.3444999931</v>
      </c>
      <c r="J9394" s="8" t="s">
        <v>2268</v>
      </c>
      <c r="K9394" s="2"/>
      <c r="L9394" s="2"/>
      <c r="M9394" s="10"/>
      <c r="N9394" s="10"/>
      <c r="O9394" s="10"/>
    </row>
    <row r="9395" spans="1:15" x14ac:dyDescent="0.2">
      <c r="A9395" s="9">
        <v>45470</v>
      </c>
      <c r="B9395" s="7">
        <v>33410068</v>
      </c>
      <c r="C9395" s="8" t="s">
        <v>129</v>
      </c>
      <c r="D9395" s="6">
        <v>61191.199999999997</v>
      </c>
      <c r="E9395" s="6">
        <v>61191.199999999997</v>
      </c>
      <c r="F9395" s="6">
        <v>3059.56</v>
      </c>
      <c r="G9395" s="6"/>
      <c r="H9395" s="5">
        <f>D9395-F9395</f>
        <v>58131.64</v>
      </c>
      <c r="I9395" s="4">
        <f>+I9394+G9395-H9395</f>
        <v>6658085.7044999935</v>
      </c>
      <c r="J9395" s="8" t="s">
        <v>1555</v>
      </c>
      <c r="K9395" s="2"/>
      <c r="L9395" s="2"/>
      <c r="M9395" s="10" t="s">
        <v>2267</v>
      </c>
      <c r="N9395" s="10"/>
      <c r="O9395" s="10"/>
    </row>
    <row r="9396" spans="1:15" x14ac:dyDescent="0.2">
      <c r="A9396" s="9">
        <v>45470</v>
      </c>
      <c r="B9396" s="7">
        <v>33410173</v>
      </c>
      <c r="C9396" s="8" t="s">
        <v>267</v>
      </c>
      <c r="D9396" s="6">
        <v>46100</v>
      </c>
      <c r="E9396" s="6">
        <v>39067.42</v>
      </c>
      <c r="F9396" s="6">
        <v>1953.37</v>
      </c>
      <c r="G9396" s="6"/>
      <c r="H9396" s="5">
        <f>D9396-F9396</f>
        <v>44146.63</v>
      </c>
      <c r="I9396" s="4">
        <f>+I9395+G9396-H9396</f>
        <v>6613939.0744999936</v>
      </c>
      <c r="J9396" s="8" t="s">
        <v>2266</v>
      </c>
      <c r="K9396" s="2"/>
      <c r="L9396" s="2"/>
      <c r="M9396" s="10" t="s">
        <v>2265</v>
      </c>
      <c r="N9396" s="10"/>
      <c r="O9396" s="10"/>
    </row>
    <row r="9397" spans="1:15" x14ac:dyDescent="0.2">
      <c r="A9397" s="9">
        <v>45470</v>
      </c>
      <c r="B9397" s="7">
        <v>33410333</v>
      </c>
      <c r="C9397" s="8" t="s">
        <v>1055</v>
      </c>
      <c r="D9397" s="6">
        <v>64607.41</v>
      </c>
      <c r="E9397" s="6">
        <v>54752.04</v>
      </c>
      <c r="F9397" s="6">
        <v>2737.6</v>
      </c>
      <c r="G9397" s="6"/>
      <c r="H9397" s="5">
        <f>D9397-F9397</f>
        <v>61869.810000000005</v>
      </c>
      <c r="I9397" s="4">
        <f>+I9396+G9397-H9397</f>
        <v>6552069.264499994</v>
      </c>
      <c r="J9397" s="8" t="s">
        <v>2264</v>
      </c>
      <c r="K9397" s="2"/>
      <c r="L9397" s="2"/>
      <c r="M9397" s="10" t="s">
        <v>2263</v>
      </c>
      <c r="N9397" s="10"/>
      <c r="O9397" s="10"/>
    </row>
    <row r="9398" spans="1:15" x14ac:dyDescent="0.2">
      <c r="A9398" s="9">
        <v>45470</v>
      </c>
      <c r="B9398" s="7">
        <v>33410465</v>
      </c>
      <c r="C9398" s="8" t="s">
        <v>105</v>
      </c>
      <c r="D9398" s="6">
        <v>392764</v>
      </c>
      <c r="E9398" s="6">
        <v>392764</v>
      </c>
      <c r="F9398" s="6">
        <v>19638.2</v>
      </c>
      <c r="G9398" s="6"/>
      <c r="H9398" s="5">
        <f>D9398-F9398</f>
        <v>373125.8</v>
      </c>
      <c r="I9398" s="4">
        <f>+I9397+G9398-H9398</f>
        <v>6178943.4644999942</v>
      </c>
      <c r="J9398" s="8" t="s">
        <v>2262</v>
      </c>
      <c r="K9398" s="2"/>
      <c r="L9398" s="2"/>
      <c r="M9398" s="10" t="s">
        <v>2261</v>
      </c>
      <c r="N9398" s="10"/>
      <c r="O9398" s="10"/>
    </row>
    <row r="9399" spans="1:15" x14ac:dyDescent="0.2">
      <c r="A9399" s="9">
        <v>45470</v>
      </c>
      <c r="B9399" s="7">
        <v>33410710</v>
      </c>
      <c r="C9399" s="8" t="s">
        <v>1634</v>
      </c>
      <c r="D9399" s="6">
        <v>35105.800000000003</v>
      </c>
      <c r="E9399" s="6">
        <v>35105.800000000003</v>
      </c>
      <c r="F9399" s="6">
        <v>1755.29</v>
      </c>
      <c r="G9399" s="6"/>
      <c r="H9399" s="5">
        <f>D9399-F9399</f>
        <v>33350.51</v>
      </c>
      <c r="I9399" s="4">
        <f>+I9398+G9399-H9399</f>
        <v>6145592.9544999944</v>
      </c>
      <c r="J9399" s="8" t="s">
        <v>101</v>
      </c>
      <c r="K9399" s="2"/>
      <c r="L9399" s="2"/>
      <c r="M9399" s="10" t="s">
        <v>2260</v>
      </c>
      <c r="N9399" s="10"/>
      <c r="O9399" s="10"/>
    </row>
    <row r="9400" spans="1:15" x14ac:dyDescent="0.2">
      <c r="A9400" s="9">
        <v>45470</v>
      </c>
      <c r="B9400" s="7">
        <v>33410935</v>
      </c>
      <c r="C9400" s="8" t="s">
        <v>2259</v>
      </c>
      <c r="D9400" s="6">
        <v>2270</v>
      </c>
      <c r="E9400" s="6">
        <v>1500</v>
      </c>
      <c r="F9400" s="6">
        <f>E9400*0.05</f>
        <v>75</v>
      </c>
      <c r="G9400" s="6"/>
      <c r="H9400" s="5">
        <f>D9400-F9400</f>
        <v>2195</v>
      </c>
      <c r="I9400" s="4">
        <f>+I9399+G9400-H9400</f>
        <v>6143397.9544999944</v>
      </c>
      <c r="J9400" s="8" t="s">
        <v>62</v>
      </c>
      <c r="K9400" s="2"/>
      <c r="L9400" s="2"/>
      <c r="M9400" s="10" t="s">
        <v>2258</v>
      </c>
      <c r="N9400" s="10"/>
      <c r="O9400" s="10"/>
    </row>
    <row r="9401" spans="1:15" x14ac:dyDescent="0.2">
      <c r="A9401" s="9">
        <v>45470</v>
      </c>
      <c r="B9401" s="7">
        <v>33411027</v>
      </c>
      <c r="C9401" s="8" t="s">
        <v>99</v>
      </c>
      <c r="D9401" s="6">
        <v>12262.02</v>
      </c>
      <c r="E9401" s="6"/>
      <c r="F9401" s="6">
        <f>E9401*0.05</f>
        <v>0</v>
      </c>
      <c r="G9401" s="6"/>
      <c r="H9401" s="5">
        <f>D9401-F9401</f>
        <v>12262.02</v>
      </c>
      <c r="I9401" s="4">
        <f>+I9400+G9401-H9401</f>
        <v>6131135.9344999949</v>
      </c>
      <c r="J9401" s="8" t="s">
        <v>1436</v>
      </c>
      <c r="K9401" s="2"/>
      <c r="L9401" s="2"/>
      <c r="M9401" s="10" t="s">
        <v>2257</v>
      </c>
      <c r="N9401" s="10"/>
      <c r="O9401" s="10"/>
    </row>
    <row r="9402" spans="1:15" x14ac:dyDescent="0.2">
      <c r="A9402" s="9">
        <v>45470</v>
      </c>
      <c r="B9402" s="7">
        <v>33411159</v>
      </c>
      <c r="C9402" s="8" t="s">
        <v>245</v>
      </c>
      <c r="D9402" s="6">
        <v>13114.1</v>
      </c>
      <c r="E9402" s="6">
        <v>13114.1</v>
      </c>
      <c r="F9402" s="6">
        <v>655.71</v>
      </c>
      <c r="G9402" s="6"/>
      <c r="H9402" s="5">
        <v>12458.4</v>
      </c>
      <c r="I9402" s="4">
        <f>+I9401+G9402-H9402</f>
        <v>6118677.5344999945</v>
      </c>
      <c r="J9402" s="8" t="s">
        <v>48</v>
      </c>
      <c r="K9402" s="2"/>
      <c r="L9402" s="2"/>
      <c r="M9402" s="10" t="s">
        <v>2256</v>
      </c>
      <c r="N9402" s="10"/>
      <c r="O9402" s="10"/>
    </row>
    <row r="9403" spans="1:15" x14ac:dyDescent="0.2">
      <c r="A9403" s="9">
        <v>45470</v>
      </c>
      <c r="B9403" s="7">
        <v>33411352</v>
      </c>
      <c r="C9403" s="8" t="s">
        <v>447</v>
      </c>
      <c r="D9403" s="6">
        <v>82235</v>
      </c>
      <c r="E9403" s="6">
        <v>69690.679999999993</v>
      </c>
      <c r="F9403" s="6">
        <v>3484.53</v>
      </c>
      <c r="G9403" s="6"/>
      <c r="H9403" s="5">
        <f>D9403-F9403</f>
        <v>78750.47</v>
      </c>
      <c r="I9403" s="4">
        <f>+I9402+G9403-H9403</f>
        <v>6039927.0644999947</v>
      </c>
      <c r="J9403" s="8" t="s">
        <v>779</v>
      </c>
      <c r="K9403" s="2"/>
      <c r="L9403" s="2"/>
      <c r="M9403" s="10" t="s">
        <v>2255</v>
      </c>
      <c r="N9403" s="10"/>
      <c r="O9403" s="10"/>
    </row>
    <row r="9404" spans="1:15" x14ac:dyDescent="0.2">
      <c r="A9404" s="9">
        <v>45470</v>
      </c>
      <c r="B9404" s="7">
        <v>33411919</v>
      </c>
      <c r="C9404" s="8" t="s">
        <v>2254</v>
      </c>
      <c r="D9404" s="6">
        <v>12508</v>
      </c>
      <c r="E9404" s="6">
        <v>10600</v>
      </c>
      <c r="F9404" s="6">
        <f>E9404*0.05</f>
        <v>530</v>
      </c>
      <c r="G9404" s="6"/>
      <c r="H9404" s="5">
        <f>D9404-F9404</f>
        <v>11978</v>
      </c>
      <c r="I9404" s="4">
        <f>+I9403+G9404-H9404</f>
        <v>6027949.0644999947</v>
      </c>
      <c r="J9404" s="8" t="s">
        <v>2253</v>
      </c>
      <c r="K9404" s="2"/>
      <c r="L9404" s="2"/>
      <c r="M9404" s="10" t="s">
        <v>2252</v>
      </c>
      <c r="N9404" s="10"/>
      <c r="O9404" s="10"/>
    </row>
    <row r="9405" spans="1:15" x14ac:dyDescent="0.2">
      <c r="A9405" s="9">
        <v>45470</v>
      </c>
      <c r="B9405" s="7">
        <v>33412067</v>
      </c>
      <c r="C9405" s="8" t="s">
        <v>1511</v>
      </c>
      <c r="D9405" s="6">
        <v>24780</v>
      </c>
      <c r="E9405" s="6">
        <v>21000</v>
      </c>
      <c r="F9405" s="6">
        <f>E9405*0.05</f>
        <v>1050</v>
      </c>
      <c r="G9405" s="6"/>
      <c r="H9405" s="5">
        <f>D9405-F9405</f>
        <v>23730</v>
      </c>
      <c r="I9405" s="4">
        <f>+I9404+G9405-H9405</f>
        <v>6004219.0644999947</v>
      </c>
      <c r="J9405" s="8" t="s">
        <v>1955</v>
      </c>
      <c r="K9405" s="2"/>
      <c r="L9405" s="2"/>
      <c r="M9405" s="10" t="s">
        <v>2251</v>
      </c>
      <c r="N9405" s="10"/>
      <c r="O9405" s="10"/>
    </row>
    <row r="9406" spans="1:15" x14ac:dyDescent="0.2">
      <c r="A9406" s="9">
        <v>45470</v>
      </c>
      <c r="B9406" s="7">
        <v>33412266</v>
      </c>
      <c r="C9406" s="8" t="s">
        <v>242</v>
      </c>
      <c r="D9406" s="6">
        <v>7500</v>
      </c>
      <c r="E9406" s="6">
        <v>7500</v>
      </c>
      <c r="F9406" s="6">
        <f>E9406*0.05</f>
        <v>375</v>
      </c>
      <c r="G9406" s="6"/>
      <c r="H9406" s="5">
        <f>D9406-F9406</f>
        <v>7125</v>
      </c>
      <c r="I9406" s="4">
        <f>+I9405+G9406-H9406</f>
        <v>5997094.0644999947</v>
      </c>
      <c r="J9406" s="8" t="s">
        <v>48</v>
      </c>
      <c r="K9406" s="2"/>
      <c r="L9406" s="2"/>
      <c r="M9406" s="10" t="s">
        <v>2250</v>
      </c>
      <c r="N9406" s="10"/>
      <c r="O9406" s="10"/>
    </row>
    <row r="9407" spans="1:15" x14ac:dyDescent="0.2">
      <c r="A9407" s="9">
        <v>45470</v>
      </c>
      <c r="B9407" s="7">
        <v>33412535</v>
      </c>
      <c r="C9407" s="8" t="s">
        <v>890</v>
      </c>
      <c r="D9407" s="6">
        <v>335663</v>
      </c>
      <c r="E9407" s="6">
        <v>284460</v>
      </c>
      <c r="F9407" s="6">
        <f>E9407*0.05</f>
        <v>14223</v>
      </c>
      <c r="G9407" s="6"/>
      <c r="H9407" s="5">
        <f>D9407-F9407</f>
        <v>321440</v>
      </c>
      <c r="I9407" s="4">
        <f>+I9406+G9407-H9407</f>
        <v>5675654.0644999947</v>
      </c>
      <c r="J9407" s="8" t="s">
        <v>889</v>
      </c>
      <c r="K9407" s="2"/>
      <c r="L9407" s="2"/>
      <c r="M9407" s="10" t="s">
        <v>2249</v>
      </c>
      <c r="N9407" s="10"/>
      <c r="O9407" s="10"/>
    </row>
    <row r="9408" spans="1:15" x14ac:dyDescent="0.2">
      <c r="A9408" s="9">
        <v>45470</v>
      </c>
      <c r="B9408" s="7">
        <v>33412892</v>
      </c>
      <c r="C9408" s="8" t="s">
        <v>2154</v>
      </c>
      <c r="D9408" s="6">
        <v>864208.19</v>
      </c>
      <c r="E9408" s="6">
        <v>820553.69</v>
      </c>
      <c r="F9408" s="6">
        <v>41027.68</v>
      </c>
      <c r="G9408" s="6"/>
      <c r="H9408" s="5">
        <f>D9408-F9408</f>
        <v>823180.50999999989</v>
      </c>
      <c r="I9408" s="4">
        <f>+I9407+G9408-H9408</f>
        <v>4852473.554499995</v>
      </c>
      <c r="J9408" s="8" t="s">
        <v>2248</v>
      </c>
      <c r="K9408" s="2"/>
      <c r="L9408" s="2"/>
      <c r="M9408" s="10" t="s">
        <v>2247</v>
      </c>
      <c r="N9408" s="10"/>
      <c r="O9408" s="10"/>
    </row>
    <row r="9409" spans="1:15" x14ac:dyDescent="0.2">
      <c r="A9409" s="9">
        <v>45470</v>
      </c>
      <c r="B9409" s="7">
        <v>33412974</v>
      </c>
      <c r="C9409" s="8" t="s">
        <v>77</v>
      </c>
      <c r="D9409" s="6">
        <v>5495</v>
      </c>
      <c r="E9409" s="6">
        <v>4226.92</v>
      </c>
      <c r="F9409" s="6">
        <v>211.35</v>
      </c>
      <c r="G9409" s="6"/>
      <c r="H9409" s="5">
        <f>D9409-F9409</f>
        <v>5283.65</v>
      </c>
      <c r="I9409" s="4">
        <f>+I9408+G9409-H9409</f>
        <v>4847189.9044999946</v>
      </c>
      <c r="J9409" s="8" t="s">
        <v>53</v>
      </c>
      <c r="K9409" s="2"/>
      <c r="L9409" s="2"/>
      <c r="M9409" s="10" t="s">
        <v>2246</v>
      </c>
      <c r="N9409" s="10"/>
      <c r="O9409" s="10"/>
    </row>
    <row r="9410" spans="1:15" x14ac:dyDescent="0.2">
      <c r="A9410" s="9">
        <v>45470</v>
      </c>
      <c r="B9410" s="7">
        <v>33413117</v>
      </c>
      <c r="C9410" s="8" t="s">
        <v>74</v>
      </c>
      <c r="D9410" s="6">
        <v>177944</v>
      </c>
      <c r="E9410" s="6">
        <v>150800</v>
      </c>
      <c r="F9410" s="6">
        <f>E9410*0.05</f>
        <v>7540</v>
      </c>
      <c r="G9410" s="6"/>
      <c r="H9410" s="5">
        <f>D9410-F9410</f>
        <v>170404</v>
      </c>
      <c r="I9410" s="4">
        <f>+I9409+G9410-H9410</f>
        <v>4676785.9044999946</v>
      </c>
      <c r="J9410" s="8" t="s">
        <v>2245</v>
      </c>
      <c r="K9410" s="2"/>
      <c r="L9410" s="2"/>
      <c r="M9410" s="10" t="s">
        <v>2244</v>
      </c>
      <c r="N9410" s="10"/>
      <c r="O9410" s="10"/>
    </row>
    <row r="9411" spans="1:15" x14ac:dyDescent="0.2">
      <c r="A9411" s="9">
        <v>45470</v>
      </c>
      <c r="B9411" s="7">
        <v>33413514</v>
      </c>
      <c r="C9411" s="8" t="s">
        <v>447</v>
      </c>
      <c r="D9411" s="6">
        <v>220300.94</v>
      </c>
      <c r="E9411" s="6">
        <v>202537.31</v>
      </c>
      <c r="F9411" s="6">
        <v>10126.870000000001</v>
      </c>
      <c r="G9411" s="6"/>
      <c r="H9411" s="5">
        <f>D9411-F9411</f>
        <v>210174.07</v>
      </c>
      <c r="I9411" s="4">
        <f>+I9410+G9411-H9411</f>
        <v>4466611.8344999943</v>
      </c>
      <c r="J9411" s="8" t="s">
        <v>42</v>
      </c>
      <c r="K9411" s="2"/>
      <c r="L9411" s="2"/>
      <c r="M9411" s="10" t="s">
        <v>2243</v>
      </c>
      <c r="N9411" s="10"/>
      <c r="O9411" s="10"/>
    </row>
    <row r="9412" spans="1:15" x14ac:dyDescent="0.2">
      <c r="A9412" s="9">
        <v>45470</v>
      </c>
      <c r="B9412" s="7">
        <v>33413819</v>
      </c>
      <c r="C9412" s="8" t="s">
        <v>2242</v>
      </c>
      <c r="D9412" s="6">
        <v>222058</v>
      </c>
      <c r="E9412" s="6">
        <v>189100</v>
      </c>
      <c r="F9412" s="6">
        <f>E9412*0.05</f>
        <v>9455</v>
      </c>
      <c r="G9412" s="6"/>
      <c r="H9412" s="5">
        <f>D9412-F9412</f>
        <v>212603</v>
      </c>
      <c r="I9412" s="4">
        <f>+I9411+G9412-H9412</f>
        <v>4254008.8344999943</v>
      </c>
      <c r="J9412" s="8" t="s">
        <v>2241</v>
      </c>
      <c r="K9412" s="2"/>
      <c r="L9412" s="2"/>
      <c r="M9412" s="10" t="s">
        <v>2240</v>
      </c>
      <c r="N9412" s="10"/>
      <c r="O9412" s="10"/>
    </row>
    <row r="9413" spans="1:15" x14ac:dyDescent="0.2">
      <c r="A9413" s="9">
        <v>45470</v>
      </c>
      <c r="B9413" s="7">
        <v>33414050</v>
      </c>
      <c r="C9413" s="8" t="s">
        <v>2239</v>
      </c>
      <c r="D9413" s="6">
        <v>4200</v>
      </c>
      <c r="E9413" s="6">
        <v>4200</v>
      </c>
      <c r="F9413" s="6">
        <f>E9413*0.05</f>
        <v>210</v>
      </c>
      <c r="G9413" s="6"/>
      <c r="H9413" s="5">
        <f>D9413-F9413</f>
        <v>3990</v>
      </c>
      <c r="I9413" s="4">
        <f>+I9412+G9413-H9413</f>
        <v>4250018.8344999943</v>
      </c>
      <c r="J9413" s="8" t="s">
        <v>48</v>
      </c>
      <c r="K9413" s="2"/>
      <c r="L9413" s="2"/>
      <c r="M9413" s="10" t="s">
        <v>2238</v>
      </c>
      <c r="N9413" s="10"/>
      <c r="O9413" s="10"/>
    </row>
    <row r="9414" spans="1:15" x14ac:dyDescent="0.2">
      <c r="A9414" s="9">
        <v>45470</v>
      </c>
      <c r="B9414" s="7">
        <v>33414365</v>
      </c>
      <c r="C9414" s="8" t="s">
        <v>60</v>
      </c>
      <c r="D9414" s="6">
        <v>63700</v>
      </c>
      <c r="E9414" s="6">
        <v>53983.040000000001</v>
      </c>
      <c r="F9414" s="6">
        <v>2699.15</v>
      </c>
      <c r="G9414" s="6"/>
      <c r="H9414" s="5">
        <f>D9414-F9414</f>
        <v>61000.85</v>
      </c>
      <c r="I9414" s="4">
        <f>+I9413+G9414-H9414</f>
        <v>4189017.9844999942</v>
      </c>
      <c r="J9414" s="8" t="s">
        <v>1129</v>
      </c>
      <c r="K9414" s="2"/>
      <c r="L9414" s="2"/>
      <c r="M9414" s="10" t="s">
        <v>2237</v>
      </c>
      <c r="N9414" s="10"/>
      <c r="O9414" s="10"/>
    </row>
    <row r="9415" spans="1:15" x14ac:dyDescent="0.2">
      <c r="A9415" s="9">
        <v>45470</v>
      </c>
      <c r="B9415" s="7">
        <v>33414803</v>
      </c>
      <c r="C9415" s="8" t="s">
        <v>2053</v>
      </c>
      <c r="D9415" s="6">
        <v>242707.79</v>
      </c>
      <c r="E9415" s="6">
        <v>205684.57</v>
      </c>
      <c r="F9415" s="6">
        <v>10284.23</v>
      </c>
      <c r="G9415" s="6"/>
      <c r="H9415" s="5">
        <f>D9415-F9415</f>
        <v>232423.56</v>
      </c>
      <c r="I9415" s="4">
        <f>+I9414+G9415-H9415</f>
        <v>3956594.4244999941</v>
      </c>
      <c r="J9415" s="8" t="s">
        <v>70</v>
      </c>
      <c r="K9415" s="2"/>
      <c r="L9415" s="2"/>
      <c r="M9415" s="16" t="s">
        <v>2236</v>
      </c>
      <c r="N9415" s="10"/>
      <c r="O9415" s="10"/>
    </row>
    <row r="9416" spans="1:15" x14ac:dyDescent="0.2">
      <c r="A9416" s="9">
        <v>45470</v>
      </c>
      <c r="B9416" s="7">
        <v>33415276</v>
      </c>
      <c r="C9416" s="8" t="s">
        <v>57</v>
      </c>
      <c r="D9416" s="6">
        <v>50000</v>
      </c>
      <c r="E9416" s="6">
        <v>50000</v>
      </c>
      <c r="F9416" s="6">
        <v>2500</v>
      </c>
      <c r="G9416" s="6"/>
      <c r="H9416" s="5">
        <f>D9416-F9416</f>
        <v>47500</v>
      </c>
      <c r="I9416" s="4">
        <f>+I9415+G9416-H9416</f>
        <v>3909094.4244999941</v>
      </c>
      <c r="J9416" s="8" t="s">
        <v>2143</v>
      </c>
      <c r="K9416" s="2"/>
      <c r="L9416" s="2"/>
      <c r="M9416" s="10" t="s">
        <v>2235</v>
      </c>
      <c r="N9416" s="10"/>
      <c r="O9416" s="10"/>
    </row>
    <row r="9417" spans="1:15" x14ac:dyDescent="0.2">
      <c r="A9417" s="9">
        <v>45470</v>
      </c>
      <c r="B9417" s="7">
        <v>33415377</v>
      </c>
      <c r="C9417" s="8" t="s">
        <v>54</v>
      </c>
      <c r="D9417" s="6">
        <v>9000</v>
      </c>
      <c r="E9417" s="6">
        <v>7627.12</v>
      </c>
      <c r="F9417" s="6">
        <v>381.36</v>
      </c>
      <c r="G9417" s="6"/>
      <c r="H9417" s="5">
        <f>D9417-F9417</f>
        <v>8618.64</v>
      </c>
      <c r="I9417" s="4">
        <f>+I9416+G9417-H9417</f>
        <v>3900475.784499994</v>
      </c>
      <c r="J9417" s="8" t="s">
        <v>53</v>
      </c>
      <c r="K9417" s="2"/>
      <c r="L9417" s="2"/>
      <c r="M9417" s="10" t="s">
        <v>2234</v>
      </c>
      <c r="N9417" s="10"/>
      <c r="O9417" s="10"/>
    </row>
    <row r="9418" spans="1:15" x14ac:dyDescent="0.2">
      <c r="A9418" s="9">
        <v>45470</v>
      </c>
      <c r="B9418" s="7">
        <v>33415493</v>
      </c>
      <c r="C9418" s="8" t="s">
        <v>43</v>
      </c>
      <c r="D9418" s="6">
        <v>8400</v>
      </c>
      <c r="E9418" s="6">
        <v>7118.64</v>
      </c>
      <c r="F9418" s="6">
        <v>355.93</v>
      </c>
      <c r="G9418" s="6"/>
      <c r="H9418" s="5">
        <f>D9418-F9418</f>
        <v>8044.07</v>
      </c>
      <c r="I9418" s="4">
        <f>+I9417+G9418-H9418</f>
        <v>3892431.7144999942</v>
      </c>
      <c r="J9418" s="8" t="s">
        <v>2233</v>
      </c>
      <c r="K9418" s="2"/>
      <c r="L9418" s="2"/>
      <c r="M9418" s="10" t="s">
        <v>2232</v>
      </c>
      <c r="N9418" s="10"/>
      <c r="O9418" s="10"/>
    </row>
    <row r="9419" spans="1:15" x14ac:dyDescent="0.2">
      <c r="A9419" s="9">
        <v>45470</v>
      </c>
      <c r="B9419" s="7">
        <v>33415650</v>
      </c>
      <c r="C9419" s="8" t="s">
        <v>337</v>
      </c>
      <c r="D9419" s="6">
        <v>62359.09</v>
      </c>
      <c r="E9419" s="6">
        <v>58607.7</v>
      </c>
      <c r="F9419" s="6">
        <v>2930.39</v>
      </c>
      <c r="G9419" s="6"/>
      <c r="H9419" s="5">
        <v>59428.71</v>
      </c>
      <c r="I9419" s="4">
        <f>+I9418+G9419-H9419</f>
        <v>3833003.0044999942</v>
      </c>
      <c r="J9419" s="8" t="s">
        <v>814</v>
      </c>
      <c r="K9419" s="2"/>
      <c r="L9419" s="2"/>
      <c r="M9419" s="10" t="s">
        <v>2231</v>
      </c>
      <c r="N9419" s="10"/>
      <c r="O9419" s="10"/>
    </row>
    <row r="9420" spans="1:15" x14ac:dyDescent="0.2">
      <c r="A9420" s="9">
        <v>45470</v>
      </c>
      <c r="B9420" s="7">
        <v>33416392</v>
      </c>
      <c r="C9420" s="8" t="s">
        <v>32</v>
      </c>
      <c r="D9420" s="6">
        <v>108000</v>
      </c>
      <c r="E9420" s="6">
        <v>91525.43</v>
      </c>
      <c r="F9420" s="6">
        <v>4576.2700000000004</v>
      </c>
      <c r="G9420" s="6"/>
      <c r="H9420" s="5">
        <f>D9420-F9420</f>
        <v>103423.73</v>
      </c>
      <c r="I9420" s="4">
        <f>+I9419+G9420-H9420</f>
        <v>3729579.2744999942</v>
      </c>
      <c r="J9420" s="8" t="s">
        <v>2230</v>
      </c>
      <c r="K9420" s="2"/>
      <c r="L9420" s="2"/>
      <c r="M9420" s="10" t="s">
        <v>2229</v>
      </c>
      <c r="N9420" s="10"/>
      <c r="O9420" s="10"/>
    </row>
    <row r="9421" spans="1:15" x14ac:dyDescent="0.2">
      <c r="A9421" s="9">
        <v>45470</v>
      </c>
      <c r="B9421" s="7">
        <v>33416469</v>
      </c>
      <c r="C9421" s="8" t="s">
        <v>442</v>
      </c>
      <c r="D9421" s="6">
        <v>46020</v>
      </c>
      <c r="E9421" s="6">
        <v>39000</v>
      </c>
      <c r="F9421" s="6">
        <v>1950</v>
      </c>
      <c r="G9421" s="6"/>
      <c r="H9421" s="5">
        <f>D9421-F9421</f>
        <v>44070</v>
      </c>
      <c r="I9421" s="4">
        <f>+I9420+G9421-H9421</f>
        <v>3685509.2744999942</v>
      </c>
      <c r="J9421" s="8" t="s">
        <v>116</v>
      </c>
      <c r="K9421" s="2"/>
      <c r="L9421" s="2"/>
      <c r="M9421" s="10" t="s">
        <v>2228</v>
      </c>
      <c r="N9421" s="10"/>
      <c r="O9421" s="10"/>
    </row>
    <row r="9422" spans="1:15" x14ac:dyDescent="0.2">
      <c r="A9422" s="9">
        <v>45470</v>
      </c>
      <c r="B9422" s="7">
        <v>33416600</v>
      </c>
      <c r="C9422" s="8" t="s">
        <v>26</v>
      </c>
      <c r="D9422" s="6">
        <v>30346.28</v>
      </c>
      <c r="E9422" s="6">
        <v>27566.92</v>
      </c>
      <c r="F9422" s="6">
        <v>1378.35</v>
      </c>
      <c r="G9422" s="6"/>
      <c r="H9422" s="5">
        <f>D9422-F9422</f>
        <v>28967.93</v>
      </c>
      <c r="I9422" s="4">
        <f>+I9421+G9422-H9422</f>
        <v>3656541.3444999941</v>
      </c>
      <c r="J9422" s="8" t="s">
        <v>1860</v>
      </c>
      <c r="K9422" s="2"/>
      <c r="L9422" s="2"/>
      <c r="M9422" s="10" t="s">
        <v>2227</v>
      </c>
      <c r="N9422" s="10"/>
      <c r="O9422" s="10"/>
    </row>
    <row r="9423" spans="1:15" x14ac:dyDescent="0.2">
      <c r="A9423" s="9">
        <v>45470</v>
      </c>
      <c r="B9423" s="7">
        <v>33416718</v>
      </c>
      <c r="C9423" s="8" t="s">
        <v>126</v>
      </c>
      <c r="D9423" s="6">
        <v>20705</v>
      </c>
      <c r="E9423" s="6">
        <v>20705</v>
      </c>
      <c r="F9423" s="6">
        <v>1035.25</v>
      </c>
      <c r="G9423" s="6"/>
      <c r="H9423" s="5">
        <f>D9423-F9423</f>
        <v>19669.75</v>
      </c>
      <c r="I9423" s="4">
        <f>+I9422+G9423-H9423</f>
        <v>3636871.5944999941</v>
      </c>
      <c r="J9423" s="8" t="s">
        <v>125</v>
      </c>
      <c r="K9423" s="2"/>
      <c r="L9423" s="2"/>
      <c r="M9423" s="10" t="s">
        <v>2226</v>
      </c>
      <c r="N9423" s="10"/>
      <c r="O9423" s="10"/>
    </row>
    <row r="9424" spans="1:15" x14ac:dyDescent="0.2">
      <c r="A9424" s="9">
        <v>45471</v>
      </c>
      <c r="B9424" s="7">
        <v>3580040115</v>
      </c>
      <c r="C9424" s="8" t="s">
        <v>2</v>
      </c>
      <c r="D9424" s="6"/>
      <c r="E9424" s="6"/>
      <c r="F9424" s="6">
        <f>E9424*0.05</f>
        <v>0</v>
      </c>
      <c r="G9424" s="6">
        <v>7800</v>
      </c>
      <c r="H9424" s="5">
        <f>D9424-F9424</f>
        <v>0</v>
      </c>
      <c r="I9424" s="4">
        <f>+I9423+G9424-H9424</f>
        <v>3644671.5944999941</v>
      </c>
      <c r="J9424" s="8" t="s">
        <v>2225</v>
      </c>
      <c r="K9424" s="2"/>
      <c r="L9424" s="2"/>
      <c r="M9424" s="10"/>
      <c r="N9424" s="10"/>
      <c r="O9424" s="10"/>
    </row>
    <row r="9425" spans="1:15" x14ac:dyDescent="0.2">
      <c r="A9425" s="9">
        <v>45471</v>
      </c>
      <c r="B9425" s="7">
        <v>33448311</v>
      </c>
      <c r="C9425" s="8" t="s">
        <v>2224</v>
      </c>
      <c r="D9425" s="6">
        <v>93000</v>
      </c>
      <c r="E9425" s="6">
        <v>93000</v>
      </c>
      <c r="F9425" s="6">
        <f>E9425*0.05</f>
        <v>4650</v>
      </c>
      <c r="G9425" s="6"/>
      <c r="H9425" s="5">
        <f>D9425-F9425</f>
        <v>88350</v>
      </c>
      <c r="I9425" s="4">
        <f>+I9424+G9425-H9425</f>
        <v>3556321.5944999941</v>
      </c>
      <c r="J9425" s="8" t="s">
        <v>2058</v>
      </c>
      <c r="K9425" s="2"/>
      <c r="L9425" s="2"/>
      <c r="M9425" s="10" t="s">
        <v>2223</v>
      </c>
      <c r="N9425" s="10"/>
      <c r="O9425" s="10"/>
    </row>
    <row r="9426" spans="1:15" x14ac:dyDescent="0.2">
      <c r="A9426" s="9">
        <v>45471</v>
      </c>
      <c r="B9426" s="7">
        <v>33448464</v>
      </c>
      <c r="C9426" s="8" t="s">
        <v>132</v>
      </c>
      <c r="D9426" s="6">
        <v>56492.05</v>
      </c>
      <c r="E9426" s="6">
        <v>47875</v>
      </c>
      <c r="F9426" s="6">
        <v>2393.75</v>
      </c>
      <c r="G9426" s="6"/>
      <c r="H9426" s="5">
        <f>D9426-F9426</f>
        <v>54098.3</v>
      </c>
      <c r="I9426" s="4">
        <f>+I9425+G9426-H9426</f>
        <v>3502223.2944999943</v>
      </c>
      <c r="J9426" s="8" t="s">
        <v>779</v>
      </c>
      <c r="K9426" s="2"/>
      <c r="L9426" s="2"/>
      <c r="M9426" s="10" t="s">
        <v>2222</v>
      </c>
      <c r="N9426" s="10"/>
      <c r="O9426" s="10"/>
    </row>
    <row r="9427" spans="1:15" x14ac:dyDescent="0.2">
      <c r="A9427" s="9">
        <v>45471</v>
      </c>
      <c r="B9427" s="7">
        <v>33448622</v>
      </c>
      <c r="C9427" s="8" t="s">
        <v>213</v>
      </c>
      <c r="D9427" s="6">
        <v>13250.5</v>
      </c>
      <c r="E9427" s="6">
        <v>11229.24</v>
      </c>
      <c r="F9427" s="6">
        <v>561.46</v>
      </c>
      <c r="G9427" s="6"/>
      <c r="H9427" s="5">
        <f>D9427-F9427</f>
        <v>12689.04</v>
      </c>
      <c r="I9427" s="4">
        <f>+I9426+G9427-H9427</f>
        <v>3489534.2544999942</v>
      </c>
      <c r="J9427" s="8" t="s">
        <v>2221</v>
      </c>
      <c r="K9427" s="2"/>
      <c r="L9427" s="2"/>
      <c r="M9427" s="10" t="s">
        <v>2220</v>
      </c>
      <c r="N9427" s="10"/>
      <c r="O9427" s="10"/>
    </row>
    <row r="9428" spans="1:15" x14ac:dyDescent="0.2">
      <c r="A9428" s="9">
        <v>45471</v>
      </c>
      <c r="B9428" s="7">
        <v>33448931</v>
      </c>
      <c r="C9428" s="8" t="s">
        <v>40</v>
      </c>
      <c r="D9428" s="6">
        <v>46556.6</v>
      </c>
      <c r="E9428" s="6">
        <v>46556.6</v>
      </c>
      <c r="F9428" s="6">
        <v>2327.83</v>
      </c>
      <c r="G9428" s="6"/>
      <c r="H9428" s="5">
        <f>D9428-F9428</f>
        <v>44228.77</v>
      </c>
      <c r="I9428" s="4">
        <f>+I9427+G9428-H9428</f>
        <v>3445305.4844999942</v>
      </c>
      <c r="J9428" s="8" t="s">
        <v>104</v>
      </c>
      <c r="K9428" s="2"/>
      <c r="L9428" s="2"/>
      <c r="M9428" s="10" t="s">
        <v>2219</v>
      </c>
      <c r="N9428" s="10"/>
      <c r="O9428" s="10"/>
    </row>
    <row r="9429" spans="1:15" x14ac:dyDescent="0.2">
      <c r="A9429" s="9">
        <v>45471</v>
      </c>
      <c r="B9429" s="7">
        <v>33449234</v>
      </c>
      <c r="C9429" s="8" t="s">
        <v>2218</v>
      </c>
      <c r="D9429" s="6">
        <v>18874.099999999999</v>
      </c>
      <c r="E9429" s="6">
        <v>15995</v>
      </c>
      <c r="F9429" s="6">
        <v>799.75</v>
      </c>
      <c r="G9429" s="6"/>
      <c r="H9429" s="5">
        <f>D9429-F9429</f>
        <v>18074.349999999999</v>
      </c>
      <c r="I9429" s="4">
        <f>+I9428+G9429-H9429</f>
        <v>3427231.1344999941</v>
      </c>
      <c r="J9429" s="8" t="s">
        <v>2217</v>
      </c>
      <c r="K9429" s="2"/>
      <c r="L9429" s="2"/>
      <c r="M9429" s="10" t="s">
        <v>2216</v>
      </c>
      <c r="N9429" s="10"/>
      <c r="O9429" s="10"/>
    </row>
    <row r="9430" spans="1:15" x14ac:dyDescent="0.2">
      <c r="A9430" s="9">
        <v>45471</v>
      </c>
      <c r="B9430" s="7">
        <v>33451302</v>
      </c>
      <c r="C9430" s="8" t="s">
        <v>579</v>
      </c>
      <c r="D9430" s="6">
        <v>66528.399999999994</v>
      </c>
      <c r="E9430" s="6">
        <v>56380</v>
      </c>
      <c r="F9430" s="6">
        <v>2819</v>
      </c>
      <c r="G9430" s="6"/>
      <c r="H9430" s="5">
        <f>D9430-F9430</f>
        <v>63709.399999999994</v>
      </c>
      <c r="I9430" s="4">
        <f>+I9429+G9430-H9430</f>
        <v>3363521.7344999942</v>
      </c>
      <c r="J9430" s="8" t="s">
        <v>1955</v>
      </c>
      <c r="K9430" s="2"/>
      <c r="L9430" s="2"/>
      <c r="M9430" s="10" t="s">
        <v>2215</v>
      </c>
      <c r="N9430" s="10"/>
      <c r="O9430" s="10"/>
    </row>
    <row r="9431" spans="1:15" x14ac:dyDescent="0.2">
      <c r="A9431" s="9">
        <v>45471</v>
      </c>
      <c r="B9431" s="7">
        <v>33451592</v>
      </c>
      <c r="C9431" s="8" t="s">
        <v>2214</v>
      </c>
      <c r="D9431" s="6">
        <v>178321.6</v>
      </c>
      <c r="E9431" s="6">
        <v>151120</v>
      </c>
      <c r="F9431" s="6">
        <f>E9431*0.05</f>
        <v>7556</v>
      </c>
      <c r="G9431" s="6"/>
      <c r="H9431" s="5">
        <f>D9431-F9431</f>
        <v>170765.6</v>
      </c>
      <c r="I9431" s="4">
        <f>+I9430+G9431-H9431</f>
        <v>3192756.1344999941</v>
      </c>
      <c r="J9431" s="8" t="s">
        <v>2213</v>
      </c>
      <c r="K9431" s="2"/>
      <c r="L9431" s="2"/>
      <c r="M9431" s="10" t="s">
        <v>2212</v>
      </c>
      <c r="N9431" s="10"/>
      <c r="O9431" s="10"/>
    </row>
    <row r="9432" spans="1:15" x14ac:dyDescent="0.2">
      <c r="A9432" s="9">
        <v>45471</v>
      </c>
      <c r="B9432" s="7">
        <v>10301</v>
      </c>
      <c r="C9432" s="8" t="s">
        <v>2211</v>
      </c>
      <c r="D9432" s="6"/>
      <c r="E9432" s="6"/>
      <c r="F9432" s="6">
        <f>E9432*0.05</f>
        <v>0</v>
      </c>
      <c r="G9432" s="6">
        <v>23478.43</v>
      </c>
      <c r="H9432" s="5">
        <f>D9432-F9432</f>
        <v>0</v>
      </c>
      <c r="I9432" s="4">
        <f>+I9431+G9432-H9432</f>
        <v>3216234.5644999943</v>
      </c>
      <c r="J9432" s="8" t="s">
        <v>2210</v>
      </c>
      <c r="K9432" s="2"/>
      <c r="L9432" s="2"/>
      <c r="M9432" s="10"/>
      <c r="N9432" s="10"/>
      <c r="O9432" s="10"/>
    </row>
    <row r="9433" spans="1:15" x14ac:dyDescent="0.2">
      <c r="A9433" s="9">
        <v>45471</v>
      </c>
      <c r="B9433" s="7"/>
      <c r="C9433" s="8" t="s">
        <v>20</v>
      </c>
      <c r="D9433" s="6">
        <v>9607.0300000000007</v>
      </c>
      <c r="E9433" s="6"/>
      <c r="F9433" s="6">
        <f>E9433*0.05</f>
        <v>0</v>
      </c>
      <c r="G9433" s="6"/>
      <c r="H9433" s="5">
        <f>D9433-F9433</f>
        <v>9607.0300000000007</v>
      </c>
      <c r="I9433" s="4">
        <f>+I9432+G9433-H9433</f>
        <v>3206627.5344999945</v>
      </c>
      <c r="J9433" s="8" t="s">
        <v>19</v>
      </c>
      <c r="K9433" s="2"/>
      <c r="L9433" s="2"/>
      <c r="M9433" s="10"/>
      <c r="N9433" s="10"/>
      <c r="O9433" s="10"/>
    </row>
    <row r="9434" spans="1:15" x14ac:dyDescent="0.2">
      <c r="A9434" s="9"/>
      <c r="B9434" s="7"/>
      <c r="C9434" s="38" t="s">
        <v>2209</v>
      </c>
      <c r="D9434" s="6"/>
      <c r="E9434" s="6"/>
      <c r="F9434" s="6">
        <f>E9434*0.05</f>
        <v>0</v>
      </c>
      <c r="G9434" s="6"/>
      <c r="H9434" s="5">
        <f>D9434-F9434</f>
        <v>0</v>
      </c>
      <c r="I9434" s="13">
        <f>+I9433+G9434-H9434</f>
        <v>3206627.5344999945</v>
      </c>
      <c r="J9434" s="8"/>
      <c r="K9434" s="2"/>
      <c r="L9434" s="2"/>
      <c r="M9434" s="10"/>
      <c r="N9434" s="10"/>
      <c r="O9434" s="10"/>
    </row>
    <row r="9435" spans="1:15" x14ac:dyDescent="0.2">
      <c r="A9435" s="9">
        <v>45474</v>
      </c>
      <c r="B9435" s="7">
        <v>4524000178</v>
      </c>
      <c r="C9435" s="8" t="s">
        <v>170</v>
      </c>
      <c r="D9435" s="6"/>
      <c r="E9435" s="6"/>
      <c r="F9435" s="6">
        <f>E9435*0.05</f>
        <v>0</v>
      </c>
      <c r="G9435" s="6">
        <v>5942021.7599999998</v>
      </c>
      <c r="H9435" s="5">
        <f>D9435-F9435</f>
        <v>0</v>
      </c>
      <c r="I9435" s="4">
        <f>+I9434+G9435-H9435</f>
        <v>9148649.2944999933</v>
      </c>
      <c r="J9435" s="8" t="s">
        <v>1101</v>
      </c>
      <c r="K9435" s="2"/>
      <c r="L9435" s="2"/>
      <c r="M9435" s="10"/>
      <c r="N9435" s="10"/>
      <c r="O9435" s="10"/>
    </row>
    <row r="9436" spans="1:15" x14ac:dyDescent="0.2">
      <c r="A9436" s="9">
        <v>45474</v>
      </c>
      <c r="B9436" s="7">
        <v>4524000140</v>
      </c>
      <c r="C9436" s="8" t="s">
        <v>2118</v>
      </c>
      <c r="D9436" s="6"/>
      <c r="E9436" s="6"/>
      <c r="F9436" s="6">
        <f>E9436*0.05</f>
        <v>0</v>
      </c>
      <c r="G9436" s="6">
        <v>20000</v>
      </c>
      <c r="H9436" s="5">
        <f>D9436-F9436</f>
        <v>0</v>
      </c>
      <c r="I9436" s="4">
        <f>+I9435+G9436-H9436</f>
        <v>9168649.2944999933</v>
      </c>
      <c r="J9436" s="8" t="s">
        <v>2009</v>
      </c>
      <c r="K9436" s="2"/>
      <c r="L9436" s="2"/>
      <c r="M9436" s="10"/>
      <c r="N9436" s="10"/>
      <c r="O9436" s="10"/>
    </row>
    <row r="9437" spans="1:15" x14ac:dyDescent="0.2">
      <c r="A9437" s="9">
        <v>45474</v>
      </c>
      <c r="B9437" s="7">
        <v>2000070728</v>
      </c>
      <c r="C9437" s="8" t="s">
        <v>2</v>
      </c>
      <c r="D9437" s="6"/>
      <c r="E9437" s="6"/>
      <c r="F9437" s="6">
        <f>E9437*0.05</f>
        <v>0</v>
      </c>
      <c r="G9437" s="6">
        <v>4600</v>
      </c>
      <c r="H9437" s="5">
        <f>D9437-F9437</f>
        <v>0</v>
      </c>
      <c r="I9437" s="4">
        <f>+I9436+G9437-H9437</f>
        <v>9173249.2944999933</v>
      </c>
      <c r="J9437" s="8" t="s">
        <v>2208</v>
      </c>
      <c r="K9437" s="2"/>
      <c r="L9437" s="2"/>
      <c r="M9437" s="10"/>
      <c r="N9437" s="10"/>
      <c r="O9437" s="10"/>
    </row>
    <row r="9438" spans="1:15" x14ac:dyDescent="0.2">
      <c r="A9438" s="9">
        <v>45475</v>
      </c>
      <c r="B9438" s="7">
        <v>3580040078</v>
      </c>
      <c r="C9438" s="8" t="s">
        <v>2</v>
      </c>
      <c r="D9438" s="6"/>
      <c r="E9438" s="6"/>
      <c r="F9438" s="6">
        <f>E9438*0.05</f>
        <v>0</v>
      </c>
      <c r="G9438" s="6">
        <v>5300</v>
      </c>
      <c r="H9438" s="5">
        <f>D9438-F9438</f>
        <v>0</v>
      </c>
      <c r="I9438" s="4">
        <f>+I9437+G9438-H9438</f>
        <v>9178549.2944999933</v>
      </c>
      <c r="J9438" s="8" t="s">
        <v>2207</v>
      </c>
      <c r="K9438" s="2"/>
      <c r="L9438" s="2"/>
      <c r="M9438" s="10"/>
      <c r="N9438" s="10"/>
      <c r="O9438" s="10"/>
    </row>
    <row r="9439" spans="1:15" x14ac:dyDescent="0.2">
      <c r="A9439" s="9">
        <v>45476</v>
      </c>
      <c r="B9439" s="7">
        <v>3580020056</v>
      </c>
      <c r="C9439" s="8" t="s">
        <v>2</v>
      </c>
      <c r="D9439" s="6"/>
      <c r="E9439" s="6"/>
      <c r="F9439" s="6">
        <f>E9439*0.05</f>
        <v>0</v>
      </c>
      <c r="G9439" s="6">
        <v>21300</v>
      </c>
      <c r="H9439" s="5">
        <f>D9439-F9439</f>
        <v>0</v>
      </c>
      <c r="I9439" s="4">
        <f>+I9438+G9439-H9439</f>
        <v>9199849.2944999933</v>
      </c>
      <c r="J9439" s="8" t="s">
        <v>2206</v>
      </c>
      <c r="K9439" s="2"/>
      <c r="L9439" s="2"/>
      <c r="M9439" s="10"/>
      <c r="N9439" s="10"/>
      <c r="O9439" s="10"/>
    </row>
    <row r="9440" spans="1:15" x14ac:dyDescent="0.2">
      <c r="A9440" s="9">
        <v>45477</v>
      </c>
      <c r="B9440" s="7">
        <v>3580020016</v>
      </c>
      <c r="C9440" s="8" t="s">
        <v>2</v>
      </c>
      <c r="D9440" s="6"/>
      <c r="E9440" s="6"/>
      <c r="F9440" s="6">
        <f>E9440*0.05</f>
        <v>0</v>
      </c>
      <c r="G9440" s="6">
        <v>24000</v>
      </c>
      <c r="H9440" s="5">
        <f>D9440-F9440</f>
        <v>0</v>
      </c>
      <c r="I9440" s="4">
        <f>+I9439+G9440-H9440</f>
        <v>9223849.2944999933</v>
      </c>
      <c r="J9440" s="8" t="s">
        <v>2205</v>
      </c>
      <c r="K9440" s="2"/>
      <c r="L9440" s="2"/>
      <c r="M9440" s="10"/>
      <c r="N9440" s="10"/>
      <c r="O9440" s="10"/>
    </row>
    <row r="9441" spans="1:19" x14ac:dyDescent="0.2">
      <c r="A9441" s="9">
        <v>45477</v>
      </c>
      <c r="B9441" s="7">
        <v>33624235</v>
      </c>
      <c r="C9441" s="8" t="s">
        <v>518</v>
      </c>
      <c r="D9441" s="6">
        <v>215742.92</v>
      </c>
      <c r="E9441" s="6"/>
      <c r="F9441" s="6">
        <f>E9441*0.05</f>
        <v>0</v>
      </c>
      <c r="G9441" s="6"/>
      <c r="H9441" s="5">
        <f>D9441-F9441</f>
        <v>215742.92</v>
      </c>
      <c r="I9441" s="4">
        <f>+I9440+G9441-H9441</f>
        <v>9008106.3744999934</v>
      </c>
      <c r="J9441" s="8" t="s">
        <v>2204</v>
      </c>
      <c r="K9441" s="2"/>
      <c r="L9441" s="2"/>
      <c r="M9441" s="10"/>
      <c r="N9441" s="10"/>
      <c r="O9441" s="10"/>
    </row>
    <row r="9442" spans="1:19" x14ac:dyDescent="0.2">
      <c r="A9442" s="9">
        <v>45477</v>
      </c>
      <c r="B9442" s="7">
        <v>33633853</v>
      </c>
      <c r="C9442" s="8" t="s">
        <v>322</v>
      </c>
      <c r="D9442" s="6">
        <v>42000</v>
      </c>
      <c r="E9442" s="6"/>
      <c r="F9442" s="6">
        <f>E9442*0.05</f>
        <v>0</v>
      </c>
      <c r="G9442" s="6"/>
      <c r="H9442" s="5">
        <f>D9442-F9442</f>
        <v>42000</v>
      </c>
      <c r="I9442" s="4">
        <f>+I9441+G9442-H9442</f>
        <v>8966106.3744999934</v>
      </c>
      <c r="J9442" s="8" t="s">
        <v>2203</v>
      </c>
      <c r="K9442" s="2"/>
      <c r="L9442" s="2"/>
      <c r="M9442" s="10"/>
      <c r="N9442" s="10"/>
      <c r="O9442" s="10"/>
    </row>
    <row r="9443" spans="1:19" x14ac:dyDescent="0.2">
      <c r="A9443" s="9">
        <v>45477</v>
      </c>
      <c r="B9443" s="7">
        <v>33634068</v>
      </c>
      <c r="C9443" s="8" t="s">
        <v>1933</v>
      </c>
      <c r="D9443" s="6">
        <v>13050</v>
      </c>
      <c r="E9443" s="6"/>
      <c r="F9443" s="6">
        <f>E9443*0.05</f>
        <v>0</v>
      </c>
      <c r="G9443" s="6"/>
      <c r="H9443" s="5">
        <f>D9443-F9443</f>
        <v>13050</v>
      </c>
      <c r="I9443" s="4">
        <f>+I9442+G9443-H9443</f>
        <v>8953056.3744999934</v>
      </c>
      <c r="J9443" s="8" t="s">
        <v>2202</v>
      </c>
      <c r="K9443" s="2"/>
      <c r="L9443" s="2"/>
      <c r="M9443" s="10"/>
      <c r="N9443" s="10"/>
      <c r="O9443" s="10"/>
    </row>
    <row r="9444" spans="1:19" x14ac:dyDescent="0.2">
      <c r="A9444" s="9">
        <v>45477</v>
      </c>
      <c r="B9444" s="7">
        <v>33634389</v>
      </c>
      <c r="C9444" s="8" t="s">
        <v>418</v>
      </c>
      <c r="D9444" s="6">
        <v>7100</v>
      </c>
      <c r="E9444" s="6"/>
      <c r="F9444" s="6">
        <f>E9444*0.05</f>
        <v>0</v>
      </c>
      <c r="G9444" s="6"/>
      <c r="H9444" s="5">
        <f>D9444-F9444</f>
        <v>7100</v>
      </c>
      <c r="I9444" s="4">
        <f>+I9443+G9444-H9444</f>
        <v>8945956.3744999934</v>
      </c>
      <c r="J9444" s="8" t="s">
        <v>2201</v>
      </c>
      <c r="K9444" s="2"/>
      <c r="L9444" s="2"/>
      <c r="M9444" s="10"/>
      <c r="N9444" s="10"/>
      <c r="O9444" s="10"/>
      <c r="S9444">
        <f>58607.7*5%</f>
        <v>2930.3850000000002</v>
      </c>
    </row>
    <row r="9445" spans="1:19" x14ac:dyDescent="0.2">
      <c r="A9445" s="9">
        <v>45478</v>
      </c>
      <c r="B9445" s="7">
        <v>3580010234</v>
      </c>
      <c r="C9445" s="8" t="s">
        <v>2</v>
      </c>
      <c r="D9445" s="6"/>
      <c r="E9445" s="6"/>
      <c r="F9445" s="6">
        <f>E9445*0.05</f>
        <v>0</v>
      </c>
      <c r="G9445" s="6">
        <v>13900</v>
      </c>
      <c r="H9445" s="5">
        <f>D9445-F9445</f>
        <v>0</v>
      </c>
      <c r="I9445" s="4">
        <f>+I9444+G9445-H9445</f>
        <v>8959856.3744999934</v>
      </c>
      <c r="J9445" s="8" t="s">
        <v>2200</v>
      </c>
      <c r="K9445" s="2"/>
      <c r="L9445" s="2"/>
      <c r="M9445" s="10"/>
      <c r="N9445" s="10"/>
      <c r="O9445" s="10"/>
    </row>
    <row r="9446" spans="1:19" x14ac:dyDescent="0.2">
      <c r="A9446" s="9">
        <v>45481</v>
      </c>
      <c r="B9446" s="7">
        <v>2000110421</v>
      </c>
      <c r="C9446" s="8" t="s">
        <v>2</v>
      </c>
      <c r="D9446" s="6"/>
      <c r="E9446" s="6"/>
      <c r="F9446" s="6">
        <f>E9446*0.05</f>
        <v>0</v>
      </c>
      <c r="G9446" s="6">
        <v>18800</v>
      </c>
      <c r="H9446" s="5">
        <f>D9446-F9446</f>
        <v>0</v>
      </c>
      <c r="I9446" s="4">
        <f>+I9445+G9446-H9446</f>
        <v>8978656.3744999934</v>
      </c>
      <c r="J9446" s="8" t="s">
        <v>2199</v>
      </c>
      <c r="K9446" s="2"/>
      <c r="L9446" s="2"/>
      <c r="M9446" s="10"/>
      <c r="N9446" s="10"/>
      <c r="O9446" s="10"/>
    </row>
    <row r="9447" spans="1:19" x14ac:dyDescent="0.2">
      <c r="A9447" s="9">
        <v>45482</v>
      </c>
      <c r="B9447" s="7">
        <v>3580040057</v>
      </c>
      <c r="C9447" s="8" t="s">
        <v>2</v>
      </c>
      <c r="D9447" s="6"/>
      <c r="E9447" s="6"/>
      <c r="F9447" s="6">
        <f>E9447*0.05</f>
        <v>0</v>
      </c>
      <c r="G9447" s="6">
        <v>8400</v>
      </c>
      <c r="H9447" s="5">
        <f>D9447-F9447</f>
        <v>0</v>
      </c>
      <c r="I9447" s="4">
        <f>+I9446+G9447-H9447</f>
        <v>8987056.3744999934</v>
      </c>
      <c r="J9447" s="8" t="s">
        <v>2198</v>
      </c>
      <c r="K9447" s="2"/>
      <c r="L9447" s="2"/>
      <c r="M9447" s="10"/>
      <c r="N9447" s="10"/>
      <c r="O9447" s="10"/>
    </row>
    <row r="9448" spans="1:19" x14ac:dyDescent="0.2">
      <c r="A9448" s="9">
        <v>45483</v>
      </c>
      <c r="B9448" s="7">
        <v>2000080024</v>
      </c>
      <c r="C9448" s="8" t="s">
        <v>2</v>
      </c>
      <c r="D9448" s="6"/>
      <c r="E9448" s="6"/>
      <c r="F9448" s="6">
        <f>E9448*0.05</f>
        <v>0</v>
      </c>
      <c r="G9448" s="6">
        <v>8600</v>
      </c>
      <c r="H9448" s="5">
        <f>D9448-F9448</f>
        <v>0</v>
      </c>
      <c r="I9448" s="4">
        <f>+I9447+G9448-H9448</f>
        <v>8995656.3744999934</v>
      </c>
      <c r="J9448" s="8" t="s">
        <v>2197</v>
      </c>
      <c r="K9448" s="2"/>
      <c r="L9448" s="2"/>
      <c r="M9448" s="10"/>
      <c r="N9448" s="10"/>
      <c r="O9448" s="10"/>
    </row>
    <row r="9449" spans="1:19" x14ac:dyDescent="0.2">
      <c r="A9449" s="9">
        <v>45484</v>
      </c>
      <c r="B9449" s="7">
        <v>2000050046</v>
      </c>
      <c r="C9449" s="8" t="s">
        <v>2</v>
      </c>
      <c r="D9449" s="6"/>
      <c r="E9449" s="6"/>
      <c r="F9449" s="6">
        <f>E9449*0.05</f>
        <v>0</v>
      </c>
      <c r="G9449" s="6">
        <v>800</v>
      </c>
      <c r="H9449" s="5">
        <f>D9449-F9449</f>
        <v>0</v>
      </c>
      <c r="I9449" s="4">
        <f>+I9448+G9449-H9449</f>
        <v>8996456.3744999934</v>
      </c>
      <c r="J9449" s="8" t="s">
        <v>2196</v>
      </c>
      <c r="K9449" s="2"/>
      <c r="L9449" s="2"/>
      <c r="M9449" s="10"/>
      <c r="N9449" s="10"/>
      <c r="O9449" s="10"/>
    </row>
    <row r="9450" spans="1:19" x14ac:dyDescent="0.2">
      <c r="A9450" s="9">
        <v>45485</v>
      </c>
      <c r="B9450" s="7">
        <v>2000050032</v>
      </c>
      <c r="C9450" s="8" t="s">
        <v>2</v>
      </c>
      <c r="D9450" s="6"/>
      <c r="E9450" s="6"/>
      <c r="F9450" s="6">
        <f>E9450*0.05</f>
        <v>0</v>
      </c>
      <c r="G9450" s="6">
        <v>9200</v>
      </c>
      <c r="H9450" s="5">
        <f>D9450-F9450</f>
        <v>0</v>
      </c>
      <c r="I9450" s="4">
        <f>+I9449+G9450-H9450</f>
        <v>9005656.3744999934</v>
      </c>
      <c r="J9450" s="8" t="s">
        <v>2195</v>
      </c>
      <c r="K9450" s="2"/>
      <c r="L9450" s="2"/>
      <c r="M9450" s="10"/>
      <c r="N9450" s="10"/>
      <c r="O9450" s="10"/>
    </row>
    <row r="9451" spans="1:19" x14ac:dyDescent="0.2">
      <c r="A9451" s="9">
        <v>45488</v>
      </c>
      <c r="B9451" s="7">
        <v>2000070345</v>
      </c>
      <c r="C9451" s="8" t="s">
        <v>2</v>
      </c>
      <c r="D9451" s="6"/>
      <c r="E9451" s="6"/>
      <c r="F9451" s="6">
        <f>E9451*0.05</f>
        <v>0</v>
      </c>
      <c r="G9451" s="6">
        <v>5500</v>
      </c>
      <c r="H9451" s="5">
        <f>D9451-F9451</f>
        <v>0</v>
      </c>
      <c r="I9451" s="4">
        <f>+I9450+G9451-H9451</f>
        <v>9011156.3744999934</v>
      </c>
      <c r="J9451" s="8" t="s">
        <v>2194</v>
      </c>
      <c r="K9451" s="2"/>
      <c r="L9451" s="2"/>
      <c r="M9451" s="10"/>
      <c r="N9451" s="10"/>
      <c r="O9451" s="10"/>
    </row>
    <row r="9452" spans="1:19" x14ac:dyDescent="0.2">
      <c r="A9452" s="9">
        <v>45489</v>
      </c>
      <c r="B9452" s="7">
        <v>2000020044</v>
      </c>
      <c r="C9452" s="8" t="s">
        <v>2</v>
      </c>
      <c r="D9452" s="6"/>
      <c r="E9452" s="6"/>
      <c r="F9452" s="6">
        <f>E9452*0.05</f>
        <v>0</v>
      </c>
      <c r="G9452" s="6">
        <v>8400</v>
      </c>
      <c r="H9452" s="5">
        <f>D9452-F9452</f>
        <v>0</v>
      </c>
      <c r="I9452" s="4">
        <f>+I9451+G9452-H9452</f>
        <v>9019556.3744999934</v>
      </c>
      <c r="J9452" s="8" t="s">
        <v>2193</v>
      </c>
      <c r="K9452" s="2"/>
      <c r="L9452" s="2"/>
      <c r="M9452" s="10"/>
      <c r="N9452" s="10"/>
      <c r="O9452" s="10"/>
    </row>
    <row r="9453" spans="1:19" x14ac:dyDescent="0.2">
      <c r="A9453" s="9">
        <v>45489</v>
      </c>
      <c r="B9453" s="7">
        <v>33980002</v>
      </c>
      <c r="C9453" s="8" t="s">
        <v>831</v>
      </c>
      <c r="D9453" s="6">
        <v>57018</v>
      </c>
      <c r="E9453" s="6">
        <v>57018</v>
      </c>
      <c r="F9453" s="6">
        <f>E9453*0.05</f>
        <v>2850.9</v>
      </c>
      <c r="G9453" s="6"/>
      <c r="H9453" s="5">
        <f>D9453-F9453</f>
        <v>54167.1</v>
      </c>
      <c r="I9453" s="4">
        <f>+I9452+G9453-H9453</f>
        <v>8965389.2744999938</v>
      </c>
      <c r="J9453" s="8" t="s">
        <v>2192</v>
      </c>
      <c r="K9453" s="2"/>
      <c r="L9453" s="2"/>
      <c r="M9453" s="10" t="s">
        <v>2191</v>
      </c>
      <c r="N9453" s="10"/>
      <c r="O9453" s="10"/>
    </row>
    <row r="9454" spans="1:19" x14ac:dyDescent="0.2">
      <c r="A9454" s="9">
        <v>45490</v>
      </c>
      <c r="B9454" s="7">
        <v>3580080056</v>
      </c>
      <c r="C9454" s="8" t="s">
        <v>2</v>
      </c>
      <c r="D9454" s="6"/>
      <c r="E9454" s="6"/>
      <c r="F9454" s="6">
        <f>E9454*0.05</f>
        <v>0</v>
      </c>
      <c r="G9454" s="6">
        <v>7950</v>
      </c>
      <c r="H9454" s="5">
        <f>D9454-F9454</f>
        <v>0</v>
      </c>
      <c r="I9454" s="4">
        <f>+I9453+G9454-H9454</f>
        <v>8973339.2744999938</v>
      </c>
      <c r="J9454" s="8" t="s">
        <v>2190</v>
      </c>
      <c r="K9454" s="2"/>
      <c r="L9454" s="2"/>
      <c r="M9454" s="10"/>
      <c r="N9454" s="10"/>
      <c r="O9454" s="10"/>
    </row>
    <row r="9455" spans="1:19" x14ac:dyDescent="0.2">
      <c r="A9455" s="9">
        <v>45491</v>
      </c>
      <c r="B9455" s="7">
        <v>2000060071</v>
      </c>
      <c r="C9455" s="8" t="s">
        <v>2</v>
      </c>
      <c r="D9455" s="6"/>
      <c r="E9455" s="6"/>
      <c r="F9455" s="6">
        <f>E9455*0.05</f>
        <v>0</v>
      </c>
      <c r="G9455" s="6">
        <v>5900</v>
      </c>
      <c r="H9455" s="5">
        <f>D9455-F9455</f>
        <v>0</v>
      </c>
      <c r="I9455" s="4">
        <f>+I9454+G9455-H9455</f>
        <v>8979239.2744999938</v>
      </c>
      <c r="J9455" s="8" t="s">
        <v>2189</v>
      </c>
      <c r="K9455" s="2"/>
      <c r="L9455" s="2"/>
      <c r="M9455" s="10"/>
      <c r="N9455" s="10"/>
      <c r="O9455" s="10"/>
    </row>
    <row r="9456" spans="1:19" x14ac:dyDescent="0.2">
      <c r="A9456" s="9">
        <v>45491</v>
      </c>
      <c r="B9456" s="7">
        <v>34026209</v>
      </c>
      <c r="C9456" s="8" t="s">
        <v>1461</v>
      </c>
      <c r="D9456" s="6">
        <v>215800.92</v>
      </c>
      <c r="E9456" s="6">
        <v>177797.39</v>
      </c>
      <c r="F9456" s="6">
        <f>E9456*0.05</f>
        <v>8889.8695000000007</v>
      </c>
      <c r="G9456" s="6"/>
      <c r="H9456" s="5">
        <f>D9456-F9456</f>
        <v>206911.05050000001</v>
      </c>
      <c r="I9456" s="4">
        <f>+I9455+G9456-H9456</f>
        <v>8772328.2239999939</v>
      </c>
      <c r="J9456" s="8" t="s">
        <v>2188</v>
      </c>
      <c r="K9456" s="2"/>
      <c r="L9456" s="2"/>
      <c r="M9456" s="10"/>
      <c r="N9456" s="10"/>
      <c r="O9456" s="10"/>
    </row>
    <row r="9457" spans="1:15" x14ac:dyDescent="0.2">
      <c r="A9457" s="9">
        <v>45492</v>
      </c>
      <c r="B9457" s="7">
        <v>3580040076</v>
      </c>
      <c r="C9457" s="8" t="s">
        <v>2</v>
      </c>
      <c r="D9457" s="6"/>
      <c r="E9457" s="6"/>
      <c r="F9457" s="6">
        <f>E9457*0.05</f>
        <v>0</v>
      </c>
      <c r="G9457" s="6">
        <v>3800</v>
      </c>
      <c r="H9457" s="5">
        <f>D9457-F9457</f>
        <v>0</v>
      </c>
      <c r="I9457" s="4">
        <f>+I9456+G9457-H9457</f>
        <v>8776128.2239999939</v>
      </c>
      <c r="J9457" s="8" t="s">
        <v>2187</v>
      </c>
      <c r="K9457" s="2"/>
      <c r="L9457" s="2"/>
      <c r="M9457" s="10"/>
      <c r="N9457" s="10"/>
      <c r="O9457" s="10"/>
    </row>
    <row r="9458" spans="1:15" x14ac:dyDescent="0.2">
      <c r="A9458" s="9">
        <v>45495</v>
      </c>
      <c r="B9458" s="7">
        <v>3580010610</v>
      </c>
      <c r="C9458" s="8" t="s">
        <v>2</v>
      </c>
      <c r="D9458" s="6"/>
      <c r="E9458" s="6"/>
      <c r="F9458" s="6">
        <f>E9458*0.05</f>
        <v>0</v>
      </c>
      <c r="G9458" s="6">
        <v>11200</v>
      </c>
      <c r="H9458" s="5">
        <f>D9458-F9458</f>
        <v>0</v>
      </c>
      <c r="I9458" s="4">
        <f>+I9457+G9458-H9458</f>
        <v>8787328.2239999939</v>
      </c>
      <c r="J9458" s="8" t="s">
        <v>2186</v>
      </c>
      <c r="K9458" s="2"/>
      <c r="L9458" s="2"/>
      <c r="M9458" s="10"/>
      <c r="N9458" s="10"/>
      <c r="O9458" s="10"/>
    </row>
    <row r="9459" spans="1:15" x14ac:dyDescent="0.2">
      <c r="A9459" s="9">
        <v>45496</v>
      </c>
      <c r="B9459" s="7">
        <v>3580020093</v>
      </c>
      <c r="C9459" s="8" t="s">
        <v>2</v>
      </c>
      <c r="D9459" s="6"/>
      <c r="E9459" s="6"/>
      <c r="F9459" s="6">
        <f>E9459*0.05</f>
        <v>0</v>
      </c>
      <c r="G9459" s="6">
        <v>5000</v>
      </c>
      <c r="H9459" s="5">
        <f>D9459-F9459</f>
        <v>0</v>
      </c>
      <c r="I9459" s="4">
        <f>+I9458+G9459-H9459</f>
        <v>8792328.2239999939</v>
      </c>
      <c r="J9459" s="8" t="s">
        <v>2185</v>
      </c>
      <c r="K9459" s="2"/>
      <c r="L9459" s="2"/>
      <c r="M9459" s="10"/>
      <c r="N9459" s="10"/>
      <c r="O9459" s="10"/>
    </row>
    <row r="9460" spans="1:15" x14ac:dyDescent="0.2">
      <c r="A9460" s="9">
        <v>45497</v>
      </c>
      <c r="B9460" s="7">
        <v>3580020036</v>
      </c>
      <c r="C9460" s="8" t="s">
        <v>2</v>
      </c>
      <c r="D9460" s="6"/>
      <c r="E9460" s="6"/>
      <c r="F9460" s="6">
        <f>E9460*0.05</f>
        <v>0</v>
      </c>
      <c r="G9460" s="6">
        <v>1700</v>
      </c>
      <c r="H9460" s="5">
        <f>D9460-F9460</f>
        <v>0</v>
      </c>
      <c r="I9460" s="4">
        <f>+I9459+G9460-H9460</f>
        <v>8794028.2239999939</v>
      </c>
      <c r="J9460" s="8" t="s">
        <v>2184</v>
      </c>
      <c r="K9460" s="2"/>
      <c r="L9460" s="2"/>
      <c r="M9460" s="10"/>
      <c r="N9460" s="10"/>
      <c r="O9460" s="10"/>
    </row>
    <row r="9461" spans="1:15" x14ac:dyDescent="0.2">
      <c r="A9461" s="9">
        <v>45498</v>
      </c>
      <c r="B9461" s="7">
        <v>3580040119</v>
      </c>
      <c r="C9461" s="8" t="s">
        <v>2</v>
      </c>
      <c r="D9461" s="6"/>
      <c r="E9461" s="6"/>
      <c r="F9461" s="6">
        <f>E9461*0.05</f>
        <v>0</v>
      </c>
      <c r="G9461" s="6">
        <v>16500</v>
      </c>
      <c r="H9461" s="5">
        <f>D9461-F9461</f>
        <v>0</v>
      </c>
      <c r="I9461" s="4">
        <f>+I9460+G9461-H9461</f>
        <v>8810528.2239999939</v>
      </c>
      <c r="J9461" s="8" t="s">
        <v>2183</v>
      </c>
      <c r="K9461" s="2"/>
      <c r="L9461" s="2"/>
      <c r="M9461" s="10"/>
      <c r="N9461" s="10"/>
      <c r="O9461" s="10"/>
    </row>
    <row r="9462" spans="1:15" x14ac:dyDescent="0.2">
      <c r="A9462" s="9">
        <v>45498</v>
      </c>
      <c r="B9462" s="7">
        <v>34206082</v>
      </c>
      <c r="C9462" s="8" t="s">
        <v>1772</v>
      </c>
      <c r="D9462" s="6">
        <v>23600</v>
      </c>
      <c r="E9462" s="6">
        <v>20000</v>
      </c>
      <c r="F9462" s="6">
        <f>E9462*0.05</f>
        <v>1000</v>
      </c>
      <c r="G9462" s="6"/>
      <c r="H9462" s="5">
        <f>D9462-F9462</f>
        <v>22600</v>
      </c>
      <c r="I9462" s="4">
        <f>+I9461+G9462-H9462</f>
        <v>8787928.2239999939</v>
      </c>
      <c r="J9462" s="8" t="s">
        <v>2182</v>
      </c>
      <c r="K9462" s="2"/>
      <c r="L9462" s="2"/>
      <c r="M9462" s="16" t="s">
        <v>2181</v>
      </c>
      <c r="N9462" s="10"/>
      <c r="O9462" s="10"/>
    </row>
    <row r="9463" spans="1:15" x14ac:dyDescent="0.2">
      <c r="A9463" s="9">
        <v>45499</v>
      </c>
      <c r="B9463" s="7">
        <v>3580020051</v>
      </c>
      <c r="C9463" s="8" t="s">
        <v>2</v>
      </c>
      <c r="D9463" s="6"/>
      <c r="E9463" s="6"/>
      <c r="F9463" s="6">
        <f>E9463*0.05</f>
        <v>0</v>
      </c>
      <c r="G9463" s="6">
        <v>4000</v>
      </c>
      <c r="H9463" s="5">
        <f>D9463-F9463</f>
        <v>0</v>
      </c>
      <c r="I9463" s="4">
        <f>+I9462+G9463-H9463</f>
        <v>8791928.2239999939</v>
      </c>
      <c r="J9463" s="8" t="s">
        <v>2180</v>
      </c>
      <c r="K9463" s="2"/>
      <c r="L9463" s="2"/>
      <c r="M9463" s="10"/>
      <c r="N9463" s="10"/>
      <c r="O9463" s="10"/>
    </row>
    <row r="9464" spans="1:15" x14ac:dyDescent="0.2">
      <c r="A9464" s="9">
        <v>45499</v>
      </c>
      <c r="B9464" s="7">
        <v>34237282</v>
      </c>
      <c r="C9464" s="8" t="s">
        <v>2179</v>
      </c>
      <c r="D9464" s="6">
        <v>93220</v>
      </c>
      <c r="E9464" s="6">
        <v>79000</v>
      </c>
      <c r="F9464" s="6">
        <f>E9464*0.05</f>
        <v>3950</v>
      </c>
      <c r="G9464" s="6"/>
      <c r="H9464" s="5">
        <f>D9464-F9464</f>
        <v>89270</v>
      </c>
      <c r="I9464" s="4">
        <f>+I9463+G9464-H9464</f>
        <v>8702658.2239999939</v>
      </c>
      <c r="J9464" s="8" t="s">
        <v>62</v>
      </c>
      <c r="K9464" s="2"/>
      <c r="L9464" s="2"/>
      <c r="M9464" s="10" t="s">
        <v>2178</v>
      </c>
      <c r="N9464" s="10"/>
      <c r="O9464" s="10"/>
    </row>
    <row r="9465" spans="1:15" x14ac:dyDescent="0.2">
      <c r="A9465" s="9">
        <v>45499</v>
      </c>
      <c r="B9465" s="7">
        <v>34237388</v>
      </c>
      <c r="C9465" s="8" t="s">
        <v>418</v>
      </c>
      <c r="D9465" s="6">
        <v>21600</v>
      </c>
      <c r="E9465" s="6"/>
      <c r="F9465" s="6">
        <f>E9465*0.05</f>
        <v>0</v>
      </c>
      <c r="G9465" s="6"/>
      <c r="H9465" s="5">
        <f>D9465-F9465</f>
        <v>21600</v>
      </c>
      <c r="I9465" s="4">
        <f>+I9464+G9465-H9465</f>
        <v>8681058.2239999939</v>
      </c>
      <c r="J9465" s="8" t="s">
        <v>1838</v>
      </c>
      <c r="K9465" s="2"/>
      <c r="L9465" s="2"/>
      <c r="M9465" s="10"/>
      <c r="N9465" s="10"/>
      <c r="O9465" s="10"/>
    </row>
    <row r="9466" spans="1:15" x14ac:dyDescent="0.2">
      <c r="A9466" s="9">
        <v>45502</v>
      </c>
      <c r="B9466" s="7">
        <v>3580020357</v>
      </c>
      <c r="C9466" s="8" t="s">
        <v>2</v>
      </c>
      <c r="D9466" s="6"/>
      <c r="E9466" s="6"/>
      <c r="F9466" s="6">
        <f>E9466*0.05</f>
        <v>0</v>
      </c>
      <c r="G9466" s="6">
        <v>3600</v>
      </c>
      <c r="H9466" s="5">
        <f>D9466-F9466</f>
        <v>0</v>
      </c>
      <c r="I9466" s="4">
        <f>+I9465+G9466-H9466</f>
        <v>8684658.2239999939</v>
      </c>
      <c r="J9466" s="8" t="s">
        <v>2177</v>
      </c>
      <c r="K9466" s="2"/>
      <c r="L9466" s="2"/>
      <c r="M9466" s="10"/>
      <c r="N9466" s="10"/>
      <c r="O9466" s="10"/>
    </row>
    <row r="9467" spans="1:15" x14ac:dyDescent="0.2">
      <c r="A9467" s="9">
        <v>45503</v>
      </c>
      <c r="B9467" s="7">
        <v>3580040056</v>
      </c>
      <c r="C9467" s="8" t="s">
        <v>2</v>
      </c>
      <c r="D9467" s="6"/>
      <c r="E9467" s="6"/>
      <c r="F9467" s="6"/>
      <c r="G9467" s="6">
        <v>4000</v>
      </c>
      <c r="H9467" s="5"/>
      <c r="I9467" s="4">
        <f>+I9466+G9467-H9467</f>
        <v>8688658.2239999939</v>
      </c>
      <c r="J9467" s="8" t="s">
        <v>2176</v>
      </c>
      <c r="K9467" s="2"/>
      <c r="L9467" s="2"/>
      <c r="M9467" s="19"/>
      <c r="N9467" s="19"/>
      <c r="O9467" s="19"/>
    </row>
    <row r="9468" spans="1:15" x14ac:dyDescent="0.2">
      <c r="A9468" s="9">
        <v>45503</v>
      </c>
      <c r="B9468" s="7">
        <v>34332682</v>
      </c>
      <c r="C9468" s="8" t="s">
        <v>821</v>
      </c>
      <c r="D9468" s="6">
        <v>80494.91</v>
      </c>
      <c r="E9468" s="6">
        <v>77873.2</v>
      </c>
      <c r="F9468" s="6">
        <f>E9468*0.05</f>
        <v>3893.66</v>
      </c>
      <c r="G9468" s="6"/>
      <c r="H9468" s="5">
        <f>D9468-F9468</f>
        <v>76601.25</v>
      </c>
      <c r="I9468" s="4">
        <f>+I9467+G9468-H9468</f>
        <v>8612056.9739999939</v>
      </c>
      <c r="J9468" s="8" t="s">
        <v>215</v>
      </c>
      <c r="K9468" s="2"/>
      <c r="L9468" s="2"/>
      <c r="M9468" s="10" t="s">
        <v>2175</v>
      </c>
      <c r="N9468" s="10"/>
      <c r="O9468" s="10"/>
    </row>
    <row r="9469" spans="1:15" x14ac:dyDescent="0.2">
      <c r="A9469" s="9">
        <v>45503</v>
      </c>
      <c r="B9469" s="7">
        <v>34332810</v>
      </c>
      <c r="C9469" s="8" t="s">
        <v>1265</v>
      </c>
      <c r="D9469" s="6">
        <v>137397.26</v>
      </c>
      <c r="E9469" s="6"/>
      <c r="F9469" s="6">
        <f>E9469*0.05</f>
        <v>0</v>
      </c>
      <c r="G9469" s="6"/>
      <c r="H9469" s="5">
        <f>D9469-F9469</f>
        <v>137397.26</v>
      </c>
      <c r="I9469" s="4">
        <f>+I9468+G9469-H9469</f>
        <v>8474659.7139999941</v>
      </c>
      <c r="J9469" s="8" t="s">
        <v>2174</v>
      </c>
      <c r="K9469" s="2"/>
      <c r="L9469" s="2"/>
      <c r="M9469" s="10" t="s">
        <v>2173</v>
      </c>
      <c r="N9469" s="10"/>
      <c r="O9469" s="10"/>
    </row>
    <row r="9470" spans="1:15" x14ac:dyDescent="0.2">
      <c r="A9470" s="9">
        <v>45503</v>
      </c>
      <c r="B9470" s="7">
        <v>34332942</v>
      </c>
      <c r="C9470" s="8" t="s">
        <v>2172</v>
      </c>
      <c r="D9470" s="6">
        <v>3540</v>
      </c>
      <c r="E9470" s="6">
        <v>3000</v>
      </c>
      <c r="F9470" s="6">
        <f>E9470*0.05</f>
        <v>150</v>
      </c>
      <c r="G9470" s="6"/>
      <c r="H9470" s="5">
        <f>D9470-F9470</f>
        <v>3390</v>
      </c>
      <c r="I9470" s="4">
        <f>+I9469+G9470-H9470</f>
        <v>8471269.7139999941</v>
      </c>
      <c r="J9470" s="8" t="s">
        <v>2171</v>
      </c>
      <c r="K9470" s="2"/>
      <c r="L9470" s="2"/>
      <c r="M9470" s="10" t="s">
        <v>2170</v>
      </c>
      <c r="N9470" s="10"/>
      <c r="O9470" s="10"/>
    </row>
    <row r="9471" spans="1:15" x14ac:dyDescent="0.2">
      <c r="A9471" s="9">
        <v>45503</v>
      </c>
      <c r="B9471" s="7">
        <v>34333068</v>
      </c>
      <c r="C9471" s="8" t="s">
        <v>930</v>
      </c>
      <c r="D9471" s="6">
        <v>3000</v>
      </c>
      <c r="E9471" s="6">
        <v>3000</v>
      </c>
      <c r="F9471" s="6">
        <f>E9471*0.05</f>
        <v>150</v>
      </c>
      <c r="G9471" s="6"/>
      <c r="H9471" s="5">
        <f>D9471-F9471</f>
        <v>2850</v>
      </c>
      <c r="I9471" s="4">
        <f>+I9470+G9471-H9471</f>
        <v>8468419.7139999941</v>
      </c>
      <c r="J9471" s="8" t="s">
        <v>1955</v>
      </c>
      <c r="K9471" s="2"/>
      <c r="L9471" s="2"/>
      <c r="M9471" s="10" t="s">
        <v>2169</v>
      </c>
      <c r="N9471" s="10"/>
      <c r="O9471" s="10"/>
    </row>
    <row r="9472" spans="1:15" x14ac:dyDescent="0.2">
      <c r="A9472" s="9">
        <v>45503</v>
      </c>
      <c r="B9472" s="7">
        <v>34333191</v>
      </c>
      <c r="C9472" s="8" t="s">
        <v>105</v>
      </c>
      <c r="D9472" s="6">
        <v>860697</v>
      </c>
      <c r="E9472" s="6">
        <v>860697</v>
      </c>
      <c r="F9472" s="6">
        <f>E9472*0.05</f>
        <v>43034.850000000006</v>
      </c>
      <c r="G9472" s="6"/>
      <c r="H9472" s="5">
        <f>D9472-F9472</f>
        <v>817662.15</v>
      </c>
      <c r="I9472" s="4">
        <f>+I9471+G9472-H9472</f>
        <v>7650757.5639999937</v>
      </c>
      <c r="J9472" s="8" t="s">
        <v>104</v>
      </c>
      <c r="K9472" s="2"/>
      <c r="L9472" s="2"/>
      <c r="M9472" s="10" t="s">
        <v>2168</v>
      </c>
      <c r="N9472" s="10"/>
      <c r="O9472" s="10"/>
    </row>
    <row r="9473" spans="1:15" x14ac:dyDescent="0.2">
      <c r="A9473" s="9">
        <v>45503</v>
      </c>
      <c r="B9473" s="7">
        <v>34333339</v>
      </c>
      <c r="C9473" s="8" t="s">
        <v>579</v>
      </c>
      <c r="D9473" s="6">
        <v>253700</v>
      </c>
      <c r="E9473" s="6">
        <v>215000</v>
      </c>
      <c r="F9473" s="6">
        <f>E9473*0.05</f>
        <v>10750</v>
      </c>
      <c r="G9473" s="6"/>
      <c r="H9473" s="5">
        <f>D9473-F9473</f>
        <v>242950</v>
      </c>
      <c r="I9473" s="4">
        <f>+I9472+G9473-H9473</f>
        <v>7407807.5639999937</v>
      </c>
      <c r="J9473" s="8" t="s">
        <v>2167</v>
      </c>
      <c r="K9473" s="2"/>
      <c r="L9473" s="2"/>
      <c r="M9473" s="10" t="s">
        <v>2166</v>
      </c>
      <c r="N9473" s="10"/>
      <c r="O9473" s="10"/>
    </row>
    <row r="9474" spans="1:15" x14ac:dyDescent="0.2">
      <c r="A9474" s="9">
        <v>45503</v>
      </c>
      <c r="B9474" s="7">
        <v>34333619</v>
      </c>
      <c r="C9474" s="8" t="s">
        <v>2165</v>
      </c>
      <c r="D9474" s="6">
        <v>16875</v>
      </c>
      <c r="E9474" s="6">
        <v>13837.5</v>
      </c>
      <c r="F9474" s="6">
        <v>691.88</v>
      </c>
      <c r="G9474" s="6"/>
      <c r="H9474" s="5">
        <v>16183.13</v>
      </c>
      <c r="I9474" s="4">
        <f>+I9473+G9474-H9474</f>
        <v>7391624.4339999938</v>
      </c>
      <c r="J9474" s="8" t="s">
        <v>2164</v>
      </c>
      <c r="K9474" s="2"/>
      <c r="L9474" s="2"/>
      <c r="M9474" s="10" t="s">
        <v>2163</v>
      </c>
      <c r="N9474" s="10"/>
      <c r="O9474" s="10"/>
    </row>
    <row r="9475" spans="1:15" x14ac:dyDescent="0.2">
      <c r="A9475" s="9">
        <v>45503</v>
      </c>
      <c r="B9475" s="7">
        <v>34333809</v>
      </c>
      <c r="C9475" s="8" t="s">
        <v>1634</v>
      </c>
      <c r="D9475" s="6">
        <v>36321.4</v>
      </c>
      <c r="E9475" s="6">
        <v>36321.4</v>
      </c>
      <c r="F9475" s="6">
        <f>E9475*0.05</f>
        <v>1816.0700000000002</v>
      </c>
      <c r="G9475" s="6"/>
      <c r="H9475" s="5">
        <f>D9475-F9475</f>
        <v>34505.33</v>
      </c>
      <c r="I9475" s="4">
        <f>+I9474+G9475-H9475</f>
        <v>7357119.1039999938</v>
      </c>
      <c r="J9475" s="8" t="s">
        <v>101</v>
      </c>
      <c r="K9475" s="2"/>
      <c r="L9475" s="2"/>
      <c r="M9475" s="10" t="s">
        <v>2162</v>
      </c>
      <c r="N9475" s="10"/>
      <c r="O9475" s="10"/>
    </row>
    <row r="9476" spans="1:15" x14ac:dyDescent="0.2">
      <c r="A9476" s="9">
        <v>45503</v>
      </c>
      <c r="B9476" s="7">
        <v>34334027</v>
      </c>
      <c r="C9476" s="8" t="s">
        <v>447</v>
      </c>
      <c r="D9476" s="6">
        <v>6870</v>
      </c>
      <c r="E9476" s="6">
        <v>5822.03</v>
      </c>
      <c r="F9476" s="6">
        <f>E9476*0.05</f>
        <v>291.10149999999999</v>
      </c>
      <c r="G9476" s="6"/>
      <c r="H9476" s="5">
        <f>D9476-F9476</f>
        <v>6578.8985000000002</v>
      </c>
      <c r="I9476" s="4">
        <f>+I9475+G9476-H9476</f>
        <v>7350540.2054999936</v>
      </c>
      <c r="J9476" s="8" t="s">
        <v>2161</v>
      </c>
      <c r="K9476" s="2"/>
      <c r="L9476" s="2"/>
      <c r="M9476" s="10" t="s">
        <v>2160</v>
      </c>
      <c r="N9476" s="10"/>
      <c r="O9476" s="10"/>
    </row>
    <row r="9477" spans="1:15" x14ac:dyDescent="0.2">
      <c r="A9477" s="9">
        <v>45503</v>
      </c>
      <c r="B9477" s="7">
        <v>34334184</v>
      </c>
      <c r="C9477" s="8" t="s">
        <v>1032</v>
      </c>
      <c r="D9477" s="6">
        <v>38980</v>
      </c>
      <c r="E9477" s="6">
        <v>33567.79</v>
      </c>
      <c r="F9477" s="6">
        <f>E9477*0.05</f>
        <v>1678.3895000000002</v>
      </c>
      <c r="G9477" s="6"/>
      <c r="H9477" s="5">
        <f>D9477-F9477</f>
        <v>37301.610500000003</v>
      </c>
      <c r="I9477" s="4">
        <f>+I9476+G9477-H9477</f>
        <v>7313238.5949999932</v>
      </c>
      <c r="J9477" s="8" t="s">
        <v>465</v>
      </c>
      <c r="K9477" s="2"/>
      <c r="L9477" s="2"/>
      <c r="M9477" s="10" t="s">
        <v>2159</v>
      </c>
      <c r="N9477" s="10"/>
      <c r="O9477" s="10"/>
    </row>
    <row r="9478" spans="1:15" x14ac:dyDescent="0.2">
      <c r="A9478" s="9">
        <v>45503</v>
      </c>
      <c r="B9478" s="7">
        <v>34334296</v>
      </c>
      <c r="C9478" s="8" t="s">
        <v>890</v>
      </c>
      <c r="D9478" s="6">
        <v>142568</v>
      </c>
      <c r="E9478" s="6">
        <v>120820</v>
      </c>
      <c r="F9478" s="6">
        <f>E9478*0.05</f>
        <v>6041</v>
      </c>
      <c r="G9478" s="6"/>
      <c r="H9478" s="5">
        <f>D9478-F9478</f>
        <v>136527</v>
      </c>
      <c r="I9478" s="4">
        <f>+I9477+G9478-H9478</f>
        <v>7176711.5949999932</v>
      </c>
      <c r="J9478" s="8" t="s">
        <v>2158</v>
      </c>
      <c r="K9478" s="2"/>
      <c r="L9478" s="2"/>
      <c r="M9478" s="10" t="s">
        <v>2157</v>
      </c>
      <c r="N9478" s="10"/>
      <c r="O9478" s="10"/>
    </row>
    <row r="9479" spans="1:15" x14ac:dyDescent="0.2">
      <c r="A9479" s="9">
        <v>45503</v>
      </c>
      <c r="B9479" s="7">
        <v>34334804</v>
      </c>
      <c r="C9479" s="8" t="s">
        <v>1724</v>
      </c>
      <c r="D9479" s="6">
        <v>2405.69</v>
      </c>
      <c r="E9479" s="6">
        <v>2038.72</v>
      </c>
      <c r="F9479" s="6">
        <f>E9479*0.05</f>
        <v>101.93600000000001</v>
      </c>
      <c r="G9479" s="6"/>
      <c r="H9479" s="5">
        <f>D9479-F9479</f>
        <v>2303.7539999999999</v>
      </c>
      <c r="I9479" s="4">
        <f>+I9478+G9479-H9479</f>
        <v>7174407.8409999935</v>
      </c>
      <c r="J9479" s="8" t="s">
        <v>2156</v>
      </c>
      <c r="K9479" s="2"/>
      <c r="L9479" s="2"/>
      <c r="M9479" s="10" t="s">
        <v>2155</v>
      </c>
      <c r="N9479" s="10"/>
      <c r="O9479" s="10"/>
    </row>
    <row r="9480" spans="1:15" x14ac:dyDescent="0.2">
      <c r="A9480" s="9">
        <v>45503</v>
      </c>
      <c r="B9480" s="7">
        <v>34334622</v>
      </c>
      <c r="C9480" s="8" t="s">
        <v>2154</v>
      </c>
      <c r="D9480" s="6">
        <v>4150016.17</v>
      </c>
      <c r="E9480" s="6">
        <v>3912971.51</v>
      </c>
      <c r="F9480" s="6">
        <v>195648.58</v>
      </c>
      <c r="G9480" s="6"/>
      <c r="H9480" s="5">
        <f>D9480-F9480</f>
        <v>3954367.59</v>
      </c>
      <c r="I9480" s="4">
        <f>+I9479+G9480-H9480</f>
        <v>3220040.2509999936</v>
      </c>
      <c r="J9480" s="8" t="s">
        <v>2153</v>
      </c>
      <c r="K9480" s="2"/>
      <c r="L9480" s="2"/>
      <c r="M9480" s="10" t="s">
        <v>2129</v>
      </c>
      <c r="N9480" s="10"/>
      <c r="O9480" s="10"/>
    </row>
    <row r="9481" spans="1:15" x14ac:dyDescent="0.2">
      <c r="A9481" s="9">
        <v>45503</v>
      </c>
      <c r="B9481" s="7">
        <v>34334990</v>
      </c>
      <c r="C9481" s="8" t="s">
        <v>77</v>
      </c>
      <c r="D9481" s="6">
        <v>5495</v>
      </c>
      <c r="E9481" s="6">
        <v>4226.92</v>
      </c>
      <c r="F9481" s="6">
        <v>211.35</v>
      </c>
      <c r="G9481" s="6"/>
      <c r="H9481" s="5">
        <f>D9481-F9481</f>
        <v>5283.65</v>
      </c>
      <c r="I9481" s="4">
        <f>+I9480+G9481-H9481</f>
        <v>3214756.6009999937</v>
      </c>
      <c r="J9481" s="8" t="s">
        <v>412</v>
      </c>
      <c r="K9481" s="2"/>
      <c r="L9481" s="2"/>
      <c r="M9481" s="10" t="s">
        <v>2152</v>
      </c>
      <c r="N9481" s="10"/>
      <c r="O9481" s="10"/>
    </row>
    <row r="9482" spans="1:15" x14ac:dyDescent="0.2">
      <c r="A9482" s="9">
        <v>45503</v>
      </c>
      <c r="B9482" s="7">
        <v>34335107</v>
      </c>
      <c r="C9482" s="8" t="s">
        <v>1877</v>
      </c>
      <c r="D9482" s="6">
        <v>123900</v>
      </c>
      <c r="E9482" s="6">
        <v>105000</v>
      </c>
      <c r="F9482" s="6">
        <f>E9482*0.05</f>
        <v>5250</v>
      </c>
      <c r="G9482" s="6"/>
      <c r="H9482" s="5">
        <f>D9482-F9482</f>
        <v>118650</v>
      </c>
      <c r="I9482" s="4">
        <f>+I9481+G9482-H9482</f>
        <v>3096106.6009999937</v>
      </c>
      <c r="J9482" s="8" t="s">
        <v>1507</v>
      </c>
      <c r="K9482" s="2"/>
      <c r="L9482" s="2"/>
      <c r="M9482" s="10" t="s">
        <v>2151</v>
      </c>
      <c r="N9482" s="10"/>
      <c r="O9482" s="10"/>
    </row>
    <row r="9483" spans="1:15" x14ac:dyDescent="0.2">
      <c r="A9483" s="9">
        <v>45503</v>
      </c>
      <c r="B9483" s="7">
        <v>34335323</v>
      </c>
      <c r="C9483" s="8" t="s">
        <v>74</v>
      </c>
      <c r="D9483" s="6">
        <v>105138</v>
      </c>
      <c r="E9483" s="6">
        <v>89100</v>
      </c>
      <c r="F9483" s="6">
        <f>E9483*0.05</f>
        <v>4455</v>
      </c>
      <c r="G9483" s="6"/>
      <c r="H9483" s="5">
        <f>D9483-F9483</f>
        <v>100683</v>
      </c>
      <c r="I9483" s="4">
        <f>+I9482+G9483-H9483</f>
        <v>2995423.6009999937</v>
      </c>
      <c r="J9483" s="8" t="s">
        <v>2150</v>
      </c>
      <c r="K9483" s="2"/>
      <c r="L9483" s="2"/>
      <c r="M9483" s="10" t="s">
        <v>2149</v>
      </c>
      <c r="N9483" s="10"/>
      <c r="O9483" s="10"/>
    </row>
    <row r="9484" spans="1:15" x14ac:dyDescent="0.2">
      <c r="A9484" s="9">
        <v>45503</v>
      </c>
      <c r="B9484" s="7">
        <v>34335454</v>
      </c>
      <c r="C9484" s="8" t="s">
        <v>1524</v>
      </c>
      <c r="D9484" s="6">
        <v>136750</v>
      </c>
      <c r="E9484" s="6">
        <v>115889.84</v>
      </c>
      <c r="F9484" s="6">
        <f>E9484*0.05</f>
        <v>5794.4920000000002</v>
      </c>
      <c r="G9484" s="6"/>
      <c r="H9484" s="5">
        <f>D9484-F9484</f>
        <v>130955.508</v>
      </c>
      <c r="I9484" s="4">
        <f>+I9483+G9484-H9484</f>
        <v>2864468.0929999938</v>
      </c>
      <c r="J9484" s="8" t="s">
        <v>1872</v>
      </c>
      <c r="K9484" s="2"/>
      <c r="L9484" s="2"/>
      <c r="M9484" s="10" t="s">
        <v>2148</v>
      </c>
      <c r="N9484" s="10"/>
      <c r="O9484" s="10"/>
    </row>
    <row r="9485" spans="1:15" x14ac:dyDescent="0.2">
      <c r="A9485" s="9">
        <v>45503</v>
      </c>
      <c r="B9485" s="7">
        <v>34335859</v>
      </c>
      <c r="C9485" s="8" t="s">
        <v>2147</v>
      </c>
      <c r="D9485" s="6">
        <v>9350</v>
      </c>
      <c r="E9485" s="6">
        <v>9350</v>
      </c>
      <c r="F9485" s="6">
        <f>E9485*0.05</f>
        <v>467.5</v>
      </c>
      <c r="G9485" s="6"/>
      <c r="H9485" s="5">
        <f>D9485-F9485</f>
        <v>8882.5</v>
      </c>
      <c r="I9485" s="4">
        <f>+I9484+G9485-H9485</f>
        <v>2855585.5929999938</v>
      </c>
      <c r="J9485" s="8" t="s">
        <v>1955</v>
      </c>
      <c r="K9485" s="2"/>
      <c r="L9485" s="2"/>
      <c r="M9485" s="10" t="s">
        <v>2146</v>
      </c>
      <c r="N9485" s="10"/>
      <c r="O9485" s="10"/>
    </row>
    <row r="9486" spans="1:15" x14ac:dyDescent="0.2">
      <c r="A9486" s="9">
        <v>45503</v>
      </c>
      <c r="B9486" s="7">
        <v>34336205</v>
      </c>
      <c r="C9486" s="8" t="s">
        <v>1968</v>
      </c>
      <c r="D9486" s="6">
        <v>11809.13</v>
      </c>
      <c r="E9486" s="6">
        <v>10289.94</v>
      </c>
      <c r="F9486" s="6">
        <f>E9486*0.05</f>
        <v>514.49700000000007</v>
      </c>
      <c r="G9486" s="6"/>
      <c r="H9486" s="5">
        <f>D9486-F9486</f>
        <v>11294.633</v>
      </c>
      <c r="I9486" s="4">
        <f>+I9485+G9486-H9486</f>
        <v>2844290.9599999939</v>
      </c>
      <c r="J9486" s="8" t="s">
        <v>2145</v>
      </c>
      <c r="K9486" s="2"/>
      <c r="L9486" s="2"/>
      <c r="M9486" s="10" t="s">
        <v>2144</v>
      </c>
      <c r="N9486" s="10"/>
      <c r="O9486" s="10"/>
    </row>
    <row r="9487" spans="1:15" x14ac:dyDescent="0.2">
      <c r="A9487" s="9">
        <v>45503</v>
      </c>
      <c r="B9487" s="7">
        <v>34336435</v>
      </c>
      <c r="C9487" s="8" t="s">
        <v>57</v>
      </c>
      <c r="D9487" s="6">
        <v>10000</v>
      </c>
      <c r="E9487" s="6">
        <v>10000</v>
      </c>
      <c r="F9487" s="6">
        <f>E9487*0.05</f>
        <v>500</v>
      </c>
      <c r="G9487" s="6"/>
      <c r="H9487" s="5">
        <f>D9487-F9487</f>
        <v>9500</v>
      </c>
      <c r="I9487" s="4">
        <f>+I9486+G9487-H9487</f>
        <v>2834790.9599999939</v>
      </c>
      <c r="J9487" s="8" t="s">
        <v>2143</v>
      </c>
      <c r="K9487" s="2"/>
      <c r="L9487" s="2"/>
      <c r="M9487" s="10" t="s">
        <v>2142</v>
      </c>
      <c r="N9487" s="10"/>
      <c r="O9487" s="10"/>
    </row>
    <row r="9488" spans="1:15" x14ac:dyDescent="0.2">
      <c r="A9488" s="9">
        <v>45503</v>
      </c>
      <c r="B9488" s="7">
        <v>34336593</v>
      </c>
      <c r="C9488" s="8" t="s">
        <v>54</v>
      </c>
      <c r="D9488" s="6">
        <v>4500</v>
      </c>
      <c r="E9488" s="6">
        <v>3813.56</v>
      </c>
      <c r="F9488" s="6">
        <v>190.68</v>
      </c>
      <c r="G9488" s="6"/>
      <c r="H9488" s="5">
        <f>D9488-F9488</f>
        <v>4309.32</v>
      </c>
      <c r="I9488" s="4">
        <f>+I9487+G9488-H9488</f>
        <v>2830481.6399999941</v>
      </c>
      <c r="J9488" s="8" t="s">
        <v>2141</v>
      </c>
      <c r="K9488" s="2"/>
      <c r="L9488" s="2"/>
      <c r="M9488" s="10" t="s">
        <v>2140</v>
      </c>
      <c r="N9488" s="10"/>
      <c r="O9488" s="10"/>
    </row>
    <row r="9489" spans="1:15" x14ac:dyDescent="0.2">
      <c r="A9489" s="9">
        <v>45503</v>
      </c>
      <c r="B9489" s="7">
        <v>34336741</v>
      </c>
      <c r="C9489" s="8" t="s">
        <v>43</v>
      </c>
      <c r="D9489" s="6">
        <v>6890</v>
      </c>
      <c r="E9489" s="6">
        <v>5838.98</v>
      </c>
      <c r="F9489" s="6">
        <v>291.95</v>
      </c>
      <c r="G9489" s="6"/>
      <c r="H9489" s="5">
        <f>D9489-F9489</f>
        <v>6598.05</v>
      </c>
      <c r="I9489" s="4">
        <f>+I9488+G9489-H9489</f>
        <v>2823883.5899999943</v>
      </c>
      <c r="J9489" s="8" t="s">
        <v>2139</v>
      </c>
      <c r="K9489" s="2"/>
      <c r="L9489" s="2"/>
      <c r="M9489" s="10" t="s">
        <v>2138</v>
      </c>
      <c r="N9489" s="10"/>
      <c r="O9489" s="10"/>
    </row>
    <row r="9490" spans="1:15" x14ac:dyDescent="0.2">
      <c r="A9490" s="9">
        <v>45503</v>
      </c>
      <c r="B9490" s="7">
        <v>34336928</v>
      </c>
      <c r="C9490" s="8" t="s">
        <v>40</v>
      </c>
      <c r="D9490" s="6">
        <v>55841</v>
      </c>
      <c r="E9490" s="6">
        <v>55841</v>
      </c>
      <c r="F9490" s="6">
        <f>E9490*0.05</f>
        <v>2792.05</v>
      </c>
      <c r="G9490" s="6"/>
      <c r="H9490" s="5">
        <f>D9490-F9490</f>
        <v>53048.95</v>
      </c>
      <c r="I9490" s="4">
        <f>+I9489+G9490-H9490</f>
        <v>2770834.6399999941</v>
      </c>
      <c r="J9490" s="8" t="s">
        <v>104</v>
      </c>
      <c r="K9490" s="2"/>
      <c r="L9490" s="2"/>
      <c r="M9490" s="10" t="s">
        <v>2137</v>
      </c>
      <c r="N9490" s="10"/>
      <c r="O9490" s="10"/>
    </row>
    <row r="9491" spans="1:15" x14ac:dyDescent="0.2">
      <c r="A9491" s="9">
        <v>45503</v>
      </c>
      <c r="B9491" s="7">
        <v>34337161</v>
      </c>
      <c r="C9491" s="8" t="s">
        <v>337</v>
      </c>
      <c r="D9491" s="6">
        <v>49487.32</v>
      </c>
      <c r="E9491" s="6">
        <v>47294</v>
      </c>
      <c r="F9491" s="6">
        <f>E9491*0.05</f>
        <v>2364.7000000000003</v>
      </c>
      <c r="G9491" s="6"/>
      <c r="H9491" s="5">
        <f>D9491-F9491</f>
        <v>47122.62</v>
      </c>
      <c r="I9491" s="4">
        <f>+I9490+G9491-H9491</f>
        <v>2723712.019999994</v>
      </c>
      <c r="J9491" s="8" t="s">
        <v>107</v>
      </c>
      <c r="K9491" s="2"/>
      <c r="L9491" s="2"/>
      <c r="M9491" s="10" t="s">
        <v>2136</v>
      </c>
      <c r="N9491" s="10"/>
      <c r="O9491" s="10"/>
    </row>
    <row r="9492" spans="1:15" x14ac:dyDescent="0.2">
      <c r="A9492" s="9">
        <v>45503</v>
      </c>
      <c r="B9492" s="7">
        <v>34337344</v>
      </c>
      <c r="C9492" s="8" t="s">
        <v>32</v>
      </c>
      <c r="D9492" s="6">
        <v>84450.02</v>
      </c>
      <c r="E9492" s="6">
        <v>71750.86</v>
      </c>
      <c r="F9492" s="6">
        <f>E9492*0.05</f>
        <v>3587.5430000000001</v>
      </c>
      <c r="G9492" s="6"/>
      <c r="H9492" s="5">
        <f>D9492-F9492</f>
        <v>80862.476999999999</v>
      </c>
      <c r="I9492" s="4">
        <f>+I9491+G9492-H9492</f>
        <v>2642849.542999994</v>
      </c>
      <c r="J9492" s="8" t="s">
        <v>2135</v>
      </c>
      <c r="K9492" s="2"/>
      <c r="L9492" s="2"/>
      <c r="M9492" s="10" t="s">
        <v>2134</v>
      </c>
      <c r="N9492" s="10"/>
      <c r="O9492" s="10"/>
    </row>
    <row r="9493" spans="1:15" x14ac:dyDescent="0.2">
      <c r="A9493" s="9">
        <v>45503</v>
      </c>
      <c r="B9493" s="7">
        <v>34337872</v>
      </c>
      <c r="C9493" s="8" t="s">
        <v>29</v>
      </c>
      <c r="D9493" s="6">
        <v>1439.6</v>
      </c>
      <c r="E9493" s="6">
        <v>1220</v>
      </c>
      <c r="F9493" s="6">
        <f>E9493*0.05</f>
        <v>61</v>
      </c>
      <c r="G9493" s="6"/>
      <c r="H9493" s="5">
        <f>D9493-F9493</f>
        <v>1378.6</v>
      </c>
      <c r="I9493" s="4">
        <f>+I9492+G9493-H9493</f>
        <v>2641470.9429999939</v>
      </c>
      <c r="J9493" s="8" t="s">
        <v>2133</v>
      </c>
      <c r="K9493" s="2"/>
      <c r="L9493" s="2"/>
      <c r="M9493" s="10" t="s">
        <v>2132</v>
      </c>
      <c r="N9493" s="10"/>
      <c r="O9493" s="10"/>
    </row>
    <row r="9494" spans="1:15" x14ac:dyDescent="0.2">
      <c r="A9494" s="9">
        <v>45503</v>
      </c>
      <c r="B9494" s="7">
        <v>34338025</v>
      </c>
      <c r="C9494" s="8" t="s">
        <v>322</v>
      </c>
      <c r="D9494" s="6">
        <v>40000</v>
      </c>
      <c r="E9494" s="6"/>
      <c r="F9494" s="6">
        <f>E9494*0.05</f>
        <v>0</v>
      </c>
      <c r="G9494" s="6"/>
      <c r="H9494" s="5">
        <f>D9494-F9494</f>
        <v>40000</v>
      </c>
      <c r="I9494" s="4">
        <f>+I9493+G9494-H9494</f>
        <v>2601470.9429999939</v>
      </c>
      <c r="J9494" s="8" t="s">
        <v>2131</v>
      </c>
      <c r="K9494" s="2"/>
      <c r="L9494" s="2"/>
      <c r="M9494" s="10"/>
      <c r="N9494" s="10"/>
      <c r="O9494" s="10"/>
    </row>
    <row r="9495" spans="1:15" x14ac:dyDescent="0.2">
      <c r="A9495" s="9">
        <v>45504</v>
      </c>
      <c r="B9495" s="7">
        <v>3580100028</v>
      </c>
      <c r="C9495" s="8" t="s">
        <v>2</v>
      </c>
      <c r="D9495" s="6"/>
      <c r="E9495" s="6"/>
      <c r="F9495" s="6"/>
      <c r="G9495" s="6">
        <v>13050</v>
      </c>
      <c r="H9495" s="5">
        <f>D9495-F9495</f>
        <v>0</v>
      </c>
      <c r="I9495" s="4">
        <f>+I9494+G9495-H9495</f>
        <v>2614520.9429999939</v>
      </c>
      <c r="J9495" s="8" t="s">
        <v>2130</v>
      </c>
      <c r="K9495" s="2"/>
      <c r="L9495" s="2"/>
      <c r="M9495" s="10" t="s">
        <v>2129</v>
      </c>
      <c r="N9495" s="10"/>
      <c r="O9495" s="10"/>
    </row>
    <row r="9496" spans="1:15" x14ac:dyDescent="0.2">
      <c r="A9496" s="9">
        <v>45504</v>
      </c>
      <c r="B9496" s="7"/>
      <c r="C9496" s="8" t="s">
        <v>20</v>
      </c>
      <c r="D9496" s="6">
        <v>10070.84</v>
      </c>
      <c r="E9496" s="6"/>
      <c r="F9496" s="6">
        <f>E9496*0.05</f>
        <v>0</v>
      </c>
      <c r="G9496" s="6"/>
      <c r="H9496" s="5">
        <f>D9496-F9496</f>
        <v>10070.84</v>
      </c>
      <c r="I9496" s="4">
        <f>+I9495+G9496-H9496</f>
        <v>2604450.1029999941</v>
      </c>
      <c r="J9496" s="8" t="s">
        <v>19</v>
      </c>
      <c r="K9496" s="2"/>
      <c r="L9496" s="2"/>
      <c r="M9496" s="10"/>
      <c r="N9496" s="10"/>
      <c r="O9496" s="10"/>
    </row>
    <row r="9497" spans="1:15" x14ac:dyDescent="0.2">
      <c r="A9497" s="9"/>
      <c r="B9497" s="7"/>
      <c r="C9497" s="38" t="s">
        <v>2128</v>
      </c>
      <c r="D9497" s="6"/>
      <c r="E9497" s="6"/>
      <c r="F9497" s="6">
        <f>E9497*0.05</f>
        <v>0</v>
      </c>
      <c r="G9497" s="6"/>
      <c r="H9497" s="5">
        <f>D9497-F9497</f>
        <v>0</v>
      </c>
      <c r="I9497" s="13">
        <f>+I9496+G9497-H9497</f>
        <v>2604450.1029999941</v>
      </c>
      <c r="J9497" s="8"/>
      <c r="K9497" s="2"/>
      <c r="L9497" s="2"/>
      <c r="M9497" s="10"/>
      <c r="N9497" s="10"/>
      <c r="O9497" s="10"/>
    </row>
    <row r="9498" spans="1:15" x14ac:dyDescent="0.2">
      <c r="A9498" s="9">
        <v>45505</v>
      </c>
      <c r="B9498" s="7">
        <v>3580040056</v>
      </c>
      <c r="C9498" s="8" t="s">
        <v>2</v>
      </c>
      <c r="D9498" s="6"/>
      <c r="E9498" s="6"/>
      <c r="F9498" s="6">
        <f>E9498*0.05</f>
        <v>0</v>
      </c>
      <c r="G9498" s="4">
        <v>15250</v>
      </c>
      <c r="H9498" s="5">
        <f>D9498-F9498</f>
        <v>0</v>
      </c>
      <c r="I9498" s="4">
        <f>+I9497+G9498-H9498</f>
        <v>2619700.1029999941</v>
      </c>
      <c r="J9498" s="8" t="s">
        <v>2127</v>
      </c>
      <c r="K9498" s="2"/>
      <c r="L9498" s="2"/>
      <c r="M9498" s="10"/>
      <c r="N9498" s="10"/>
      <c r="O9498" s="10"/>
    </row>
    <row r="9499" spans="1:15" x14ac:dyDescent="0.2">
      <c r="A9499" s="9">
        <v>45505</v>
      </c>
      <c r="B9499" s="7">
        <v>34399416</v>
      </c>
      <c r="C9499" s="8" t="s">
        <v>99</v>
      </c>
      <c r="D9499" s="6">
        <v>11984.01</v>
      </c>
      <c r="E9499" s="6"/>
      <c r="F9499" s="6">
        <f>E9499*0.05</f>
        <v>0</v>
      </c>
      <c r="G9499" s="6"/>
      <c r="H9499" s="5">
        <f>D9499-F9499</f>
        <v>11984.01</v>
      </c>
      <c r="I9499" s="4">
        <f>+I9498+G9499-H9499</f>
        <v>2607716.0929999943</v>
      </c>
      <c r="J9499" s="8" t="s">
        <v>1436</v>
      </c>
      <c r="K9499" s="2"/>
      <c r="L9499" s="2"/>
      <c r="M9499" s="10" t="s">
        <v>2126</v>
      </c>
      <c r="N9499" s="10"/>
      <c r="O9499" s="10"/>
    </row>
    <row r="9500" spans="1:15" x14ac:dyDescent="0.2">
      <c r="A9500" s="9">
        <v>45505</v>
      </c>
      <c r="B9500" s="7">
        <v>34399020</v>
      </c>
      <c r="C9500" s="8" t="s">
        <v>99</v>
      </c>
      <c r="D9500" s="6">
        <v>8121.52</v>
      </c>
      <c r="E9500" s="6"/>
      <c r="F9500" s="6">
        <f>E9500*0.05</f>
        <v>0</v>
      </c>
      <c r="G9500" s="6"/>
      <c r="H9500" s="5">
        <f>D9500-F9500</f>
        <v>8121.52</v>
      </c>
      <c r="I9500" s="4">
        <f>+I9499+G9500-H9500</f>
        <v>2599594.5729999943</v>
      </c>
      <c r="J9500" s="8" t="s">
        <v>2125</v>
      </c>
      <c r="K9500" s="2"/>
      <c r="L9500" s="2"/>
      <c r="M9500" s="10"/>
      <c r="N9500" s="10"/>
      <c r="O9500" s="10"/>
    </row>
    <row r="9501" spans="1:15" x14ac:dyDescent="0.2">
      <c r="A9501" s="9">
        <v>45505</v>
      </c>
      <c r="B9501" s="7">
        <v>34399090</v>
      </c>
      <c r="C9501" s="8" t="s">
        <v>447</v>
      </c>
      <c r="D9501" s="6">
        <v>187716.41</v>
      </c>
      <c r="E9501" s="6">
        <v>173335.7</v>
      </c>
      <c r="F9501" s="6">
        <f>E9501*0.05</f>
        <v>8666.7850000000017</v>
      </c>
      <c r="G9501" s="6"/>
      <c r="H9501" s="5">
        <v>179049.63</v>
      </c>
      <c r="I9501" s="4">
        <f>+I9500+G9501-H9501</f>
        <v>2420544.9429999944</v>
      </c>
      <c r="J9501" s="8" t="s">
        <v>22</v>
      </c>
      <c r="K9501" s="2"/>
      <c r="L9501" s="2"/>
      <c r="M9501" s="10" t="s">
        <v>2124</v>
      </c>
      <c r="N9501" s="10"/>
      <c r="O9501" s="10"/>
    </row>
    <row r="9502" spans="1:15" x14ac:dyDescent="0.2">
      <c r="A9502" s="9">
        <v>45505</v>
      </c>
      <c r="B9502" s="7">
        <v>34399193</v>
      </c>
      <c r="C9502" s="8" t="s">
        <v>2123</v>
      </c>
      <c r="D9502" s="6">
        <v>50020.37</v>
      </c>
      <c r="E9502" s="6">
        <v>43793.52</v>
      </c>
      <c r="F9502" s="6">
        <f>E9502*0.05</f>
        <v>2189.6759999999999</v>
      </c>
      <c r="G9502" s="6"/>
      <c r="H9502" s="5">
        <f>D9502-F9502</f>
        <v>47830.694000000003</v>
      </c>
      <c r="I9502" s="4">
        <f>+I9501+G9502-H9502</f>
        <v>2372714.2489999942</v>
      </c>
      <c r="J9502" s="8" t="s">
        <v>2122</v>
      </c>
      <c r="K9502" s="2"/>
      <c r="L9502" s="2"/>
      <c r="M9502" s="10" t="s">
        <v>2121</v>
      </c>
      <c r="N9502" s="10"/>
      <c r="O9502" s="10"/>
    </row>
    <row r="9503" spans="1:15" x14ac:dyDescent="0.2">
      <c r="A9503" s="9">
        <v>45505</v>
      </c>
      <c r="B9503" s="7">
        <v>34399343</v>
      </c>
      <c r="C9503" s="8" t="s">
        <v>2053</v>
      </c>
      <c r="D9503" s="6">
        <v>212955.9</v>
      </c>
      <c r="E9503" s="6">
        <v>180471.1</v>
      </c>
      <c r="F9503" s="6">
        <f>E9503*0.05</f>
        <v>9023.5550000000003</v>
      </c>
      <c r="G9503" s="6"/>
      <c r="H9503" s="5">
        <v>203932.35</v>
      </c>
      <c r="I9503" s="4">
        <f>+I9502+G9503-H9503</f>
        <v>2168781.8989999942</v>
      </c>
      <c r="J9503" s="8" t="s">
        <v>70</v>
      </c>
      <c r="K9503" s="2"/>
      <c r="L9503" s="2"/>
      <c r="M9503" s="10" t="s">
        <v>2120</v>
      </c>
      <c r="N9503" s="10"/>
      <c r="O9503" s="10"/>
    </row>
    <row r="9504" spans="1:15" x14ac:dyDescent="0.2">
      <c r="A9504" s="9">
        <v>45505</v>
      </c>
      <c r="B9504" s="7">
        <v>34939416</v>
      </c>
      <c r="C9504" s="8" t="s">
        <v>26</v>
      </c>
      <c r="D9504" s="6">
        <v>226431.88</v>
      </c>
      <c r="E9504" s="6">
        <v>209655.98</v>
      </c>
      <c r="F9504" s="6">
        <f>E9504*0.05</f>
        <v>10482.799000000001</v>
      </c>
      <c r="G9504" s="6"/>
      <c r="H9504" s="5">
        <f>D9504-F9504</f>
        <v>215949.08100000001</v>
      </c>
      <c r="I9504" s="4">
        <f>+I9503+G9504-H9504</f>
        <v>1952832.8179999941</v>
      </c>
      <c r="J9504" s="8" t="s">
        <v>1860</v>
      </c>
      <c r="K9504" s="2"/>
      <c r="L9504" s="2"/>
      <c r="M9504" s="10" t="s">
        <v>2119</v>
      </c>
      <c r="N9504" s="10"/>
      <c r="O9504" s="10"/>
    </row>
    <row r="9505" spans="1:15" x14ac:dyDescent="0.2">
      <c r="A9505" s="9">
        <v>45505</v>
      </c>
      <c r="B9505" s="7">
        <v>4524000079</v>
      </c>
      <c r="C9505" s="8" t="s">
        <v>170</v>
      </c>
      <c r="D9505" s="6"/>
      <c r="E9505" s="6"/>
      <c r="F9505" s="6">
        <f>E9505*0.05</f>
        <v>0</v>
      </c>
      <c r="G9505" s="6">
        <v>4205801.03</v>
      </c>
      <c r="H9505" s="5">
        <f>D9505-F9505</f>
        <v>0</v>
      </c>
      <c r="I9505" s="4">
        <f>+I9504+G9505-H9505</f>
        <v>6158633.8479999946</v>
      </c>
      <c r="J9505" s="8" t="s">
        <v>971</v>
      </c>
      <c r="K9505" s="2"/>
      <c r="L9505" s="2"/>
      <c r="M9505" s="10"/>
      <c r="N9505" s="10"/>
      <c r="O9505" s="10"/>
    </row>
    <row r="9506" spans="1:15" x14ac:dyDescent="0.2">
      <c r="A9506" s="9">
        <v>45505</v>
      </c>
      <c r="B9506" s="7">
        <v>4524000136</v>
      </c>
      <c r="C9506" s="8" t="s">
        <v>2118</v>
      </c>
      <c r="D9506" s="6"/>
      <c r="E9506" s="6"/>
      <c r="F9506" s="6">
        <f>E9506*0.05</f>
        <v>0</v>
      </c>
      <c r="G9506" s="6">
        <v>30000</v>
      </c>
      <c r="H9506" s="5">
        <f>D9506-F9506</f>
        <v>0</v>
      </c>
      <c r="I9506" s="4">
        <f>+I9505+G9506-H9506</f>
        <v>6188633.8479999946</v>
      </c>
      <c r="J9506" s="8" t="s">
        <v>2009</v>
      </c>
      <c r="K9506" s="2"/>
      <c r="L9506" s="2"/>
      <c r="M9506" s="10"/>
      <c r="N9506" s="10"/>
      <c r="O9506" s="10"/>
    </row>
    <row r="9507" spans="1:15" x14ac:dyDescent="0.2">
      <c r="A9507" s="9">
        <v>45505</v>
      </c>
      <c r="B9507" s="7">
        <v>34417446</v>
      </c>
      <c r="C9507" s="8" t="s">
        <v>851</v>
      </c>
      <c r="D9507" s="6">
        <v>55902.5</v>
      </c>
      <c r="E9507" s="6">
        <v>47375</v>
      </c>
      <c r="F9507" s="6">
        <f>E9507*0.05</f>
        <v>2368.75</v>
      </c>
      <c r="G9507" s="6"/>
      <c r="H9507" s="5">
        <f>D9507-F9507</f>
        <v>53533.75</v>
      </c>
      <c r="I9507" s="4">
        <f>+I9506+G9507-H9507</f>
        <v>6135100.0979999946</v>
      </c>
      <c r="J9507" s="8" t="s">
        <v>79</v>
      </c>
      <c r="K9507" s="2"/>
      <c r="L9507" s="2"/>
      <c r="M9507" s="10" t="s">
        <v>2117</v>
      </c>
      <c r="N9507" s="10"/>
      <c r="O9507" s="10"/>
    </row>
    <row r="9508" spans="1:15" x14ac:dyDescent="0.2">
      <c r="A9508" s="9">
        <v>45506</v>
      </c>
      <c r="B9508" s="7">
        <v>3580040014</v>
      </c>
      <c r="C9508" s="8" t="s">
        <v>2</v>
      </c>
      <c r="D9508" s="6"/>
      <c r="E9508" s="6"/>
      <c r="F9508" s="6">
        <f>E9508*0.05</f>
        <v>0</v>
      </c>
      <c r="G9508" s="6">
        <v>8500</v>
      </c>
      <c r="H9508" s="5">
        <f>D9508-F9508</f>
        <v>0</v>
      </c>
      <c r="I9508" s="4">
        <f>+I9507+G9508-H9508</f>
        <v>6143600.0979999946</v>
      </c>
      <c r="J9508" s="8" t="s">
        <v>2116</v>
      </c>
      <c r="K9508" s="2"/>
      <c r="L9508" s="2"/>
      <c r="M9508" s="10"/>
      <c r="N9508" s="10"/>
      <c r="O9508" s="10"/>
    </row>
    <row r="9509" spans="1:15" x14ac:dyDescent="0.2">
      <c r="A9509" s="9">
        <v>45509</v>
      </c>
      <c r="B9509" s="7">
        <v>3580040487</v>
      </c>
      <c r="C9509" s="8" t="s">
        <v>2</v>
      </c>
      <c r="D9509" s="6"/>
      <c r="E9509" s="6"/>
      <c r="F9509" s="6">
        <f>E9509*0.05</f>
        <v>0</v>
      </c>
      <c r="G9509" s="6">
        <v>17300</v>
      </c>
      <c r="H9509" s="5">
        <f>D9509-F9509</f>
        <v>0</v>
      </c>
      <c r="I9509" s="4">
        <f>+I9508+G9509-H9509</f>
        <v>6160900.0979999946</v>
      </c>
      <c r="J9509" s="8" t="s">
        <v>2115</v>
      </c>
      <c r="K9509" s="2"/>
      <c r="L9509" s="2"/>
      <c r="M9509" s="10"/>
      <c r="N9509" s="10"/>
      <c r="O9509" s="10"/>
    </row>
    <row r="9510" spans="1:15" x14ac:dyDescent="0.2">
      <c r="A9510" s="9">
        <v>45510</v>
      </c>
      <c r="B9510" s="7">
        <v>3580010031</v>
      </c>
      <c r="C9510" s="8" t="s">
        <v>2</v>
      </c>
      <c r="D9510" s="6"/>
      <c r="E9510" s="6"/>
      <c r="F9510" s="6">
        <f>E9510*0.05</f>
        <v>0</v>
      </c>
      <c r="G9510" s="6">
        <v>4800</v>
      </c>
      <c r="H9510" s="5">
        <f>D9510-F9510</f>
        <v>0</v>
      </c>
      <c r="I9510" s="4">
        <f>+I9509+G9510-H9510</f>
        <v>6165700.0979999946</v>
      </c>
      <c r="J9510" s="8" t="s">
        <v>2114</v>
      </c>
      <c r="K9510" s="2"/>
      <c r="L9510" s="2"/>
      <c r="M9510" s="10"/>
      <c r="N9510" s="10"/>
      <c r="O9510" s="10"/>
    </row>
    <row r="9511" spans="1:15" x14ac:dyDescent="0.2">
      <c r="A9511" s="9">
        <v>45510</v>
      </c>
      <c r="B9511" s="7">
        <v>34536558</v>
      </c>
      <c r="C9511" s="8" t="s">
        <v>518</v>
      </c>
      <c r="D9511" s="6">
        <v>307419</v>
      </c>
      <c r="E9511" s="6"/>
      <c r="F9511" s="6">
        <f>E9511*0.05</f>
        <v>0</v>
      </c>
      <c r="G9511" s="6"/>
      <c r="H9511" s="5">
        <f>D9511-F9511</f>
        <v>307419</v>
      </c>
      <c r="I9511" s="4">
        <f>+I9510+G9511-H9511</f>
        <v>5858281.0979999946</v>
      </c>
      <c r="J9511" s="8" t="s">
        <v>2113</v>
      </c>
      <c r="K9511" s="2"/>
      <c r="L9511" s="2"/>
      <c r="M9511" s="10"/>
      <c r="N9511" s="10"/>
      <c r="O9511" s="10"/>
    </row>
    <row r="9512" spans="1:15" x14ac:dyDescent="0.2">
      <c r="A9512" s="9">
        <v>45511</v>
      </c>
      <c r="B9512" s="7">
        <v>3580070096</v>
      </c>
      <c r="C9512" s="8" t="s">
        <v>2</v>
      </c>
      <c r="D9512" s="6"/>
      <c r="E9512" s="6"/>
      <c r="F9512" s="6">
        <f>E9512*0.05</f>
        <v>0</v>
      </c>
      <c r="G9512" s="6">
        <v>1600</v>
      </c>
      <c r="H9512" s="5">
        <f>D9512-F9512</f>
        <v>0</v>
      </c>
      <c r="I9512" s="4">
        <f>+I9511+G9512-H9512</f>
        <v>5859881.0979999946</v>
      </c>
      <c r="J9512" s="8" t="s">
        <v>2112</v>
      </c>
      <c r="K9512" s="2"/>
      <c r="L9512" s="2"/>
      <c r="M9512" s="10"/>
      <c r="N9512" s="10"/>
      <c r="O9512" s="10"/>
    </row>
    <row r="9513" spans="1:15" x14ac:dyDescent="0.2">
      <c r="A9513" s="9">
        <v>45512</v>
      </c>
      <c r="B9513" s="7">
        <v>3580040072</v>
      </c>
      <c r="C9513" s="8" t="s">
        <v>2</v>
      </c>
      <c r="D9513" s="6"/>
      <c r="E9513" s="6"/>
      <c r="F9513" s="6">
        <f>E9513*0.05</f>
        <v>0</v>
      </c>
      <c r="G9513" s="6">
        <v>18900</v>
      </c>
      <c r="H9513" s="5">
        <f>D9513-F9513</f>
        <v>0</v>
      </c>
      <c r="I9513" s="4">
        <f>+I9512+G9513-H9513</f>
        <v>5878781.0979999946</v>
      </c>
      <c r="J9513" s="8" t="s">
        <v>2111</v>
      </c>
      <c r="K9513" s="2"/>
      <c r="L9513" s="2"/>
      <c r="M9513" s="10"/>
      <c r="N9513" s="10"/>
      <c r="O9513" s="10"/>
    </row>
    <row r="9514" spans="1:15" x14ac:dyDescent="0.2">
      <c r="A9514" s="9">
        <v>45512</v>
      </c>
      <c r="B9514" s="7">
        <v>34606368</v>
      </c>
      <c r="C9514" s="8" t="s">
        <v>1772</v>
      </c>
      <c r="D9514" s="6">
        <v>84830.2</v>
      </c>
      <c r="E9514" s="6">
        <v>71890</v>
      </c>
      <c r="F9514" s="6">
        <f>E9514*0.05</f>
        <v>3594.5</v>
      </c>
      <c r="G9514" s="6"/>
      <c r="H9514" s="5">
        <f>D9514-F9514</f>
        <v>81235.7</v>
      </c>
      <c r="I9514" s="4">
        <f>+I9513+G9514-H9514</f>
        <v>5797545.3979999945</v>
      </c>
      <c r="J9514" s="8" t="s">
        <v>1607</v>
      </c>
      <c r="K9514" s="2"/>
      <c r="L9514" s="2"/>
      <c r="M9514" s="10" t="s">
        <v>2110</v>
      </c>
      <c r="N9514" s="10"/>
      <c r="O9514" s="10"/>
    </row>
    <row r="9515" spans="1:15" x14ac:dyDescent="0.2">
      <c r="A9515" s="9">
        <v>45512</v>
      </c>
      <c r="B9515" s="7">
        <v>34606556</v>
      </c>
      <c r="C9515" s="8" t="s">
        <v>2109</v>
      </c>
      <c r="D9515" s="6">
        <v>14325.79</v>
      </c>
      <c r="E9515" s="6">
        <v>12140.5</v>
      </c>
      <c r="F9515" s="6">
        <f>E9515*0.05</f>
        <v>607.02499999999998</v>
      </c>
      <c r="G9515" s="6"/>
      <c r="H9515" s="5">
        <v>13718.77</v>
      </c>
      <c r="I9515" s="4">
        <f>+I9514+G9515-H9515</f>
        <v>5783826.6279999949</v>
      </c>
      <c r="J9515" s="8" t="s">
        <v>273</v>
      </c>
      <c r="K9515" s="2"/>
      <c r="L9515" s="2"/>
      <c r="M9515" s="10" t="s">
        <v>1855</v>
      </c>
      <c r="N9515" s="10"/>
      <c r="O9515" s="10"/>
    </row>
    <row r="9516" spans="1:15" x14ac:dyDescent="0.2">
      <c r="A9516" s="9">
        <v>45513</v>
      </c>
      <c r="B9516" s="7">
        <v>3580040068</v>
      </c>
      <c r="C9516" s="8" t="s">
        <v>2</v>
      </c>
      <c r="D9516" s="6"/>
      <c r="E9516" s="6"/>
      <c r="F9516" s="6">
        <f>E9516*0.05</f>
        <v>0</v>
      </c>
      <c r="G9516" s="6">
        <v>2100</v>
      </c>
      <c r="H9516" s="5">
        <f>D9516-F9516</f>
        <v>0</v>
      </c>
      <c r="I9516" s="4">
        <f>+I9515+G9516-H9516</f>
        <v>5785926.6279999949</v>
      </c>
      <c r="J9516" s="8" t="s">
        <v>2108</v>
      </c>
      <c r="K9516" s="2"/>
      <c r="L9516" s="2"/>
      <c r="M9516" s="10"/>
      <c r="N9516" s="10"/>
      <c r="O9516" s="10"/>
    </row>
    <row r="9517" spans="1:15" x14ac:dyDescent="0.2">
      <c r="A9517" s="9">
        <v>45516</v>
      </c>
      <c r="B9517" s="7">
        <v>3580040415</v>
      </c>
      <c r="C9517" s="8" t="s">
        <v>2</v>
      </c>
      <c r="D9517" s="6"/>
      <c r="E9517" s="6"/>
      <c r="F9517" s="6">
        <f>E9517*0.05</f>
        <v>0</v>
      </c>
      <c r="G9517" s="6">
        <v>2700</v>
      </c>
      <c r="H9517" s="5">
        <f>D9517-F9517</f>
        <v>0</v>
      </c>
      <c r="I9517" s="4">
        <f>+I9516+G9517-H9517</f>
        <v>5788626.6279999949</v>
      </c>
      <c r="J9517" s="8" t="s">
        <v>2107</v>
      </c>
      <c r="K9517" s="2"/>
      <c r="L9517" s="2"/>
      <c r="M9517" s="10"/>
      <c r="N9517" s="10"/>
      <c r="O9517" s="10"/>
    </row>
    <row r="9518" spans="1:15" x14ac:dyDescent="0.2">
      <c r="A9518" s="9">
        <v>45517</v>
      </c>
      <c r="B9518" s="7">
        <v>3580040052</v>
      </c>
      <c r="C9518" s="8" t="s">
        <v>2</v>
      </c>
      <c r="D9518" s="6"/>
      <c r="E9518" s="6"/>
      <c r="F9518" s="6">
        <f>E9518*0.05</f>
        <v>0</v>
      </c>
      <c r="G9518" s="6">
        <v>8300</v>
      </c>
      <c r="H9518" s="5">
        <f>D9518-F9518</f>
        <v>0</v>
      </c>
      <c r="I9518" s="4">
        <f>+I9517+G9518-H9518</f>
        <v>5796926.6279999949</v>
      </c>
      <c r="J9518" s="8" t="s">
        <v>2106</v>
      </c>
      <c r="K9518" s="2"/>
      <c r="L9518" s="2"/>
      <c r="M9518" s="10" t="s">
        <v>2105</v>
      </c>
      <c r="N9518" s="10"/>
      <c r="O9518" s="10"/>
    </row>
    <row r="9519" spans="1:15" x14ac:dyDescent="0.2">
      <c r="A9519" s="9">
        <v>45518</v>
      </c>
      <c r="B9519" s="7">
        <v>3580040278</v>
      </c>
      <c r="C9519" s="8" t="s">
        <v>2</v>
      </c>
      <c r="D9519" s="6"/>
      <c r="E9519" s="6"/>
      <c r="F9519" s="6">
        <f>E9519*0.05</f>
        <v>0</v>
      </c>
      <c r="G9519" s="6">
        <v>1900</v>
      </c>
      <c r="H9519" s="5">
        <f>D9519-F9519</f>
        <v>0</v>
      </c>
      <c r="I9519" s="4">
        <f>+I9518+G9519-H9519</f>
        <v>5798826.6279999949</v>
      </c>
      <c r="J9519" s="8" t="s">
        <v>2104</v>
      </c>
      <c r="K9519" s="2"/>
      <c r="L9519" s="2"/>
      <c r="M9519" s="10"/>
      <c r="N9519" s="10"/>
      <c r="O9519" s="10"/>
    </row>
    <row r="9520" spans="1:15" x14ac:dyDescent="0.2">
      <c r="A9520" s="9">
        <v>45519</v>
      </c>
      <c r="B9520" s="7">
        <v>3580020025</v>
      </c>
      <c r="C9520" s="8" t="s">
        <v>2</v>
      </c>
      <c r="D9520" s="6"/>
      <c r="E9520" s="6"/>
      <c r="F9520" s="6">
        <f>E9520*0.05</f>
        <v>0</v>
      </c>
      <c r="G9520" s="6">
        <v>2800</v>
      </c>
      <c r="H9520" s="5">
        <f>D9520-F9520</f>
        <v>0</v>
      </c>
      <c r="I9520" s="4">
        <f>+I9519+G9520-H9520</f>
        <v>5801626.6279999949</v>
      </c>
      <c r="J9520" s="8" t="s">
        <v>2103</v>
      </c>
      <c r="K9520" s="2"/>
      <c r="L9520" s="2"/>
      <c r="M9520" s="10"/>
      <c r="N9520" s="10"/>
      <c r="O9520" s="10"/>
    </row>
    <row r="9521" spans="1:15" x14ac:dyDescent="0.2">
      <c r="A9521" s="9">
        <v>45519</v>
      </c>
      <c r="B9521" s="7">
        <v>4524000001</v>
      </c>
      <c r="C9521" s="12" t="s">
        <v>145</v>
      </c>
      <c r="D9521" s="6"/>
      <c r="E9521" s="6"/>
      <c r="F9521" s="6">
        <f>E9521*0.05</f>
        <v>0</v>
      </c>
      <c r="G9521" s="6">
        <v>5335.46</v>
      </c>
      <c r="H9521" s="5">
        <f>D9521-F9521</f>
        <v>0</v>
      </c>
      <c r="I9521" s="4">
        <f>+I9520+G9521-H9521</f>
        <v>5806962.0879999949</v>
      </c>
      <c r="J9521" s="8" t="s">
        <v>2102</v>
      </c>
      <c r="K9521" s="2"/>
      <c r="L9521" s="2"/>
      <c r="M9521" s="10"/>
      <c r="N9521" s="10"/>
      <c r="O9521" s="10"/>
    </row>
    <row r="9522" spans="1:15" x14ac:dyDescent="0.2">
      <c r="A9522" s="9">
        <v>45523</v>
      </c>
      <c r="B9522" s="7">
        <v>3580100390</v>
      </c>
      <c r="C9522" s="8" t="s">
        <v>2</v>
      </c>
      <c r="D9522" s="6"/>
      <c r="E9522" s="6"/>
      <c r="F9522" s="6">
        <f>E9522*0.05</f>
        <v>0</v>
      </c>
      <c r="G9522" s="6">
        <v>2400</v>
      </c>
      <c r="H9522" s="5">
        <f>D9522-F9522</f>
        <v>0</v>
      </c>
      <c r="I9522" s="4">
        <f>+I9521+G9522-H9522</f>
        <v>5809362.0879999949</v>
      </c>
      <c r="J9522" s="8" t="s">
        <v>2101</v>
      </c>
      <c r="K9522" s="2"/>
      <c r="L9522" s="2"/>
      <c r="M9522" s="10"/>
      <c r="N9522" s="10"/>
      <c r="O9522" s="10"/>
    </row>
    <row r="9523" spans="1:15" x14ac:dyDescent="0.2">
      <c r="A9523" s="9">
        <v>45524</v>
      </c>
      <c r="B9523" s="7">
        <v>3580060113</v>
      </c>
      <c r="C9523" s="8" t="s">
        <v>2</v>
      </c>
      <c r="D9523" s="6"/>
      <c r="E9523" s="6"/>
      <c r="F9523" s="6">
        <f>E9523*0.05</f>
        <v>0</v>
      </c>
      <c r="G9523" s="6">
        <v>20200</v>
      </c>
      <c r="H9523" s="5">
        <f>D9523-F9523</f>
        <v>0</v>
      </c>
      <c r="I9523" s="4">
        <f>+I9522+G9523-H9523</f>
        <v>5829562.0879999949</v>
      </c>
      <c r="J9523" s="8" t="s">
        <v>2100</v>
      </c>
      <c r="K9523" s="2"/>
      <c r="L9523" s="2"/>
      <c r="M9523" s="10"/>
      <c r="N9523" s="10"/>
      <c r="O9523" s="10"/>
    </row>
    <row r="9524" spans="1:15" x14ac:dyDescent="0.2">
      <c r="A9524" s="9">
        <v>45525</v>
      </c>
      <c r="B9524" s="7">
        <v>3580100064</v>
      </c>
      <c r="C9524" s="8" t="s">
        <v>2</v>
      </c>
      <c r="D9524" s="6"/>
      <c r="E9524" s="6"/>
      <c r="F9524" s="6">
        <f>E9524*0.05</f>
        <v>0</v>
      </c>
      <c r="G9524" s="6">
        <v>4250</v>
      </c>
      <c r="H9524" s="5">
        <f>D9524-F9524</f>
        <v>0</v>
      </c>
      <c r="I9524" s="4">
        <f>+I9523+G9524-H9524</f>
        <v>5833812.0879999949</v>
      </c>
      <c r="J9524" s="8" t="s">
        <v>2099</v>
      </c>
      <c r="K9524" s="2"/>
      <c r="L9524" s="2"/>
      <c r="M9524" s="10"/>
      <c r="N9524" s="10"/>
      <c r="O9524" s="10"/>
    </row>
    <row r="9525" spans="1:15" x14ac:dyDescent="0.2">
      <c r="A9525" s="9">
        <v>45525</v>
      </c>
      <c r="B9525" s="7">
        <v>34944104</v>
      </c>
      <c r="C9525" s="8" t="s">
        <v>2098</v>
      </c>
      <c r="D9525" s="6">
        <v>5500</v>
      </c>
      <c r="E9525" s="6">
        <v>5500</v>
      </c>
      <c r="F9525" s="6">
        <f>E9525*0.05</f>
        <v>275</v>
      </c>
      <c r="G9525" s="6"/>
      <c r="H9525" s="5">
        <f>D9525-F9525</f>
        <v>5225</v>
      </c>
      <c r="I9525" s="4">
        <f>+I9524+G9525-H9525</f>
        <v>5828587.0879999949</v>
      </c>
      <c r="J9525" s="8" t="s">
        <v>48</v>
      </c>
      <c r="K9525" s="2"/>
      <c r="L9525" s="2"/>
      <c r="M9525" s="10" t="s">
        <v>2097</v>
      </c>
      <c r="N9525" s="10"/>
      <c r="O9525" s="10"/>
    </row>
    <row r="9526" spans="1:15" x14ac:dyDescent="0.2">
      <c r="A9526" s="9">
        <v>45525</v>
      </c>
      <c r="B9526" s="7">
        <v>34944364</v>
      </c>
      <c r="C9526" s="8" t="s">
        <v>2096</v>
      </c>
      <c r="D9526" s="6">
        <v>11800</v>
      </c>
      <c r="E9526" s="6">
        <v>10000</v>
      </c>
      <c r="F9526" s="6">
        <f>E9526*0.05</f>
        <v>500</v>
      </c>
      <c r="G9526" s="6"/>
      <c r="H9526" s="5">
        <f>D9526-F9526</f>
        <v>11300</v>
      </c>
      <c r="I9526" s="4">
        <f>+I9525+G9526-H9526</f>
        <v>5817287.0879999949</v>
      </c>
      <c r="J9526" s="8" t="s">
        <v>2095</v>
      </c>
      <c r="K9526" s="2"/>
      <c r="L9526" s="2"/>
      <c r="M9526" s="10" t="s">
        <v>2094</v>
      </c>
      <c r="N9526" s="10"/>
      <c r="O9526" s="10"/>
    </row>
    <row r="9527" spans="1:15" x14ac:dyDescent="0.2">
      <c r="A9527" s="9">
        <v>45525</v>
      </c>
      <c r="B9527" s="7">
        <v>34944496</v>
      </c>
      <c r="C9527" s="8" t="s">
        <v>286</v>
      </c>
      <c r="D9527" s="6">
        <v>18498</v>
      </c>
      <c r="E9527" s="6">
        <v>18300</v>
      </c>
      <c r="F9527" s="6">
        <f>E9527*0.05</f>
        <v>915</v>
      </c>
      <c r="G9527" s="6"/>
      <c r="H9527" s="5">
        <f>D9527-F9527</f>
        <v>17583</v>
      </c>
      <c r="I9527" s="4">
        <f>+I9526+G9527-H9527</f>
        <v>5799704.0879999949</v>
      </c>
      <c r="J9527" s="8" t="s">
        <v>1955</v>
      </c>
      <c r="K9527" s="2"/>
      <c r="L9527" s="2"/>
      <c r="M9527" s="10" t="s">
        <v>2093</v>
      </c>
      <c r="N9527" s="10"/>
      <c r="O9527" s="10"/>
    </row>
    <row r="9528" spans="1:15" x14ac:dyDescent="0.2">
      <c r="A9528" s="9">
        <v>45525</v>
      </c>
      <c r="B9528" s="7">
        <v>34946660</v>
      </c>
      <c r="C9528" s="8" t="s">
        <v>851</v>
      </c>
      <c r="D9528" s="6">
        <v>46462.5</v>
      </c>
      <c r="E9528" s="6">
        <v>39375</v>
      </c>
      <c r="F9528" s="6">
        <f>E9528*0.05</f>
        <v>1968.75</v>
      </c>
      <c r="G9528" s="6"/>
      <c r="H9528" s="5">
        <f>D9528-F9528</f>
        <v>44493.75</v>
      </c>
      <c r="I9528" s="4">
        <f>+I9527+G9528-H9528</f>
        <v>5755210.3379999949</v>
      </c>
      <c r="J9528" s="8" t="s">
        <v>79</v>
      </c>
      <c r="K9528" s="2"/>
      <c r="L9528" s="2"/>
      <c r="M9528" s="10" t="s">
        <v>2092</v>
      </c>
      <c r="N9528" s="10"/>
      <c r="O9528" s="10"/>
    </row>
    <row r="9529" spans="1:15" x14ac:dyDescent="0.2">
      <c r="A9529" s="9">
        <v>45526</v>
      </c>
      <c r="B9529" s="7">
        <v>3580040111</v>
      </c>
      <c r="C9529" s="8" t="s">
        <v>2</v>
      </c>
      <c r="D9529" s="6"/>
      <c r="E9529" s="6"/>
      <c r="F9529" s="6">
        <f>E9529*0.05</f>
        <v>0</v>
      </c>
      <c r="G9529" s="6">
        <v>14700</v>
      </c>
      <c r="H9529" s="5"/>
      <c r="I9529" s="4">
        <f>+I9528+G9529-H9529</f>
        <v>5769910.3379999949</v>
      </c>
      <c r="J9529" s="8" t="s">
        <v>2091</v>
      </c>
      <c r="K9529" s="2"/>
      <c r="L9529" s="2"/>
      <c r="M9529" s="19"/>
      <c r="N9529" s="19"/>
      <c r="O9529" s="19"/>
    </row>
    <row r="9530" spans="1:15" x14ac:dyDescent="0.2">
      <c r="A9530" s="9">
        <v>45527</v>
      </c>
      <c r="B9530" s="7">
        <v>3580040218</v>
      </c>
      <c r="C9530" s="8" t="s">
        <v>2</v>
      </c>
      <c r="D9530" s="6"/>
      <c r="E9530" s="6"/>
      <c r="F9530" s="6">
        <f>E9530*0.05</f>
        <v>0</v>
      </c>
      <c r="G9530" s="6">
        <v>5200</v>
      </c>
      <c r="H9530" s="5"/>
      <c r="I9530" s="4">
        <f>+I9529+G9530-H9530</f>
        <v>5775110.3379999949</v>
      </c>
      <c r="J9530" s="8" t="s">
        <v>2090</v>
      </c>
      <c r="K9530" s="2"/>
      <c r="L9530" s="2"/>
      <c r="M9530" s="19"/>
      <c r="N9530" s="19"/>
      <c r="O9530" s="19"/>
    </row>
    <row r="9531" spans="1:15" x14ac:dyDescent="0.2">
      <c r="A9531" s="9">
        <v>45527</v>
      </c>
      <c r="B9531" s="7">
        <v>35004764</v>
      </c>
      <c r="C9531" s="8" t="s">
        <v>126</v>
      </c>
      <c r="D9531" s="6">
        <v>16809</v>
      </c>
      <c r="E9531" s="6">
        <v>16809</v>
      </c>
      <c r="F9531" s="6">
        <f>E9531*0.05</f>
        <v>840.45</v>
      </c>
      <c r="G9531" s="6"/>
      <c r="H9531" s="5">
        <f>D9531-F9531</f>
        <v>15968.55</v>
      </c>
      <c r="I9531" s="4">
        <f>+I9530+G9531-H9531</f>
        <v>5759141.7879999951</v>
      </c>
      <c r="J9531" s="8" t="s">
        <v>125</v>
      </c>
      <c r="K9531" s="2"/>
      <c r="L9531" s="2"/>
      <c r="M9531" s="10" t="s">
        <v>2089</v>
      </c>
      <c r="N9531" s="10"/>
      <c r="O9531" s="10"/>
    </row>
    <row r="9532" spans="1:15" x14ac:dyDescent="0.2">
      <c r="A9532" s="9">
        <v>45527</v>
      </c>
      <c r="B9532" s="7">
        <v>35004996</v>
      </c>
      <c r="C9532" s="8" t="s">
        <v>2088</v>
      </c>
      <c r="D9532" s="6">
        <v>0</v>
      </c>
      <c r="E9532" s="6"/>
      <c r="F9532" s="6">
        <f>E9532*0.05</f>
        <v>0</v>
      </c>
      <c r="G9532" s="6"/>
      <c r="H9532" s="5">
        <f>D9532-F9532</f>
        <v>0</v>
      </c>
      <c r="I9532" s="4">
        <f>+I9531+G9532-H9532</f>
        <v>5759141.7879999951</v>
      </c>
      <c r="J9532" s="8" t="s">
        <v>2088</v>
      </c>
      <c r="K9532" s="2"/>
      <c r="L9532" s="2"/>
      <c r="M9532" s="10"/>
      <c r="N9532" s="10"/>
      <c r="O9532" s="10"/>
    </row>
    <row r="9533" spans="1:15" x14ac:dyDescent="0.2">
      <c r="A9533" s="9">
        <v>45527</v>
      </c>
      <c r="B9533" s="7">
        <v>35005123</v>
      </c>
      <c r="C9533" s="8" t="s">
        <v>2087</v>
      </c>
      <c r="D9533" s="6">
        <v>370820.17</v>
      </c>
      <c r="E9533" s="6">
        <v>370820.17</v>
      </c>
      <c r="F9533" s="6">
        <f>E9533*0.05</f>
        <v>18541.0085</v>
      </c>
      <c r="G9533" s="6"/>
      <c r="H9533" s="5">
        <f>D9533-F9533</f>
        <v>352279.16149999999</v>
      </c>
      <c r="I9533" s="4">
        <f>+I9532+G9533-H9533</f>
        <v>5406862.6264999947</v>
      </c>
      <c r="J9533" s="8" t="s">
        <v>2086</v>
      </c>
      <c r="K9533" s="2"/>
      <c r="L9533" s="2"/>
      <c r="M9533" s="10" t="s">
        <v>1904</v>
      </c>
      <c r="N9533" s="10"/>
      <c r="O9533" s="10"/>
    </row>
    <row r="9534" spans="1:15" x14ac:dyDescent="0.2">
      <c r="A9534" s="9">
        <v>45530</v>
      </c>
      <c r="B9534" s="7">
        <v>3580040697</v>
      </c>
      <c r="C9534" s="8" t="s">
        <v>2</v>
      </c>
      <c r="D9534" s="6"/>
      <c r="E9534" s="6"/>
      <c r="F9534" s="6">
        <f>E9534*0.05</f>
        <v>0</v>
      </c>
      <c r="G9534" s="6">
        <v>10800</v>
      </c>
      <c r="H9534" s="5">
        <f>D9534-F9534</f>
        <v>0</v>
      </c>
      <c r="I9534" s="4">
        <f>+I9533+G9534-H9534</f>
        <v>5417662.6264999947</v>
      </c>
      <c r="J9534" s="8" t="s">
        <v>2085</v>
      </c>
      <c r="K9534" s="2"/>
      <c r="L9534" s="2"/>
      <c r="M9534" s="19"/>
      <c r="N9534" s="19"/>
      <c r="O9534" s="19"/>
    </row>
    <row r="9535" spans="1:15" x14ac:dyDescent="0.2">
      <c r="A9535" s="9">
        <v>45530</v>
      </c>
      <c r="B9535" s="7">
        <v>3580040700</v>
      </c>
      <c r="C9535" s="8" t="s">
        <v>2</v>
      </c>
      <c r="D9535" s="6"/>
      <c r="E9535" s="6"/>
      <c r="F9535" s="6">
        <f>E9535*0.05</f>
        <v>0</v>
      </c>
      <c r="G9535" s="6">
        <v>2000</v>
      </c>
      <c r="H9535" s="5">
        <f>D9535-F9535</f>
        <v>0</v>
      </c>
      <c r="I9535" s="4">
        <f>+I9534+G9535-H9535</f>
        <v>5419662.6264999947</v>
      </c>
      <c r="J9535" s="8"/>
      <c r="K9535" s="2"/>
      <c r="L9535" s="2"/>
      <c r="M9535" s="19"/>
      <c r="N9535" s="19"/>
      <c r="O9535" s="19"/>
    </row>
    <row r="9536" spans="1:15" x14ac:dyDescent="0.2">
      <c r="A9536" s="9">
        <v>45531</v>
      </c>
      <c r="B9536" s="7">
        <v>35073014</v>
      </c>
      <c r="C9536" s="8" t="s">
        <v>2084</v>
      </c>
      <c r="D9536" s="6">
        <v>194796</v>
      </c>
      <c r="E9536" s="6">
        <v>187200</v>
      </c>
      <c r="F9536" s="6">
        <f>E9536*0.05</f>
        <v>9360</v>
      </c>
      <c r="G9536" s="6"/>
      <c r="H9536" s="5">
        <f>D9536-F9536</f>
        <v>185436</v>
      </c>
      <c r="I9536" s="4">
        <f>+I9535+G9536-H9536</f>
        <v>5234226.6264999947</v>
      </c>
      <c r="J9536" s="8" t="s">
        <v>48</v>
      </c>
      <c r="K9536" s="2"/>
      <c r="L9536" s="2"/>
      <c r="M9536" s="10" t="s">
        <v>2083</v>
      </c>
      <c r="N9536" s="10"/>
      <c r="O9536" s="10"/>
    </row>
    <row r="9537" spans="1:15" x14ac:dyDescent="0.2">
      <c r="A9537" s="9">
        <v>45531</v>
      </c>
      <c r="B9537" s="7">
        <v>35088668</v>
      </c>
      <c r="C9537" s="8" t="s">
        <v>132</v>
      </c>
      <c r="D9537" s="6">
        <v>35966</v>
      </c>
      <c r="E9537" s="6">
        <v>30480</v>
      </c>
      <c r="F9537" s="6">
        <f>E9537*0.05</f>
        <v>1524</v>
      </c>
      <c r="G9537" s="6"/>
      <c r="H9537" s="5">
        <f>D9537-F9537</f>
        <v>34442</v>
      </c>
      <c r="I9537" s="4">
        <f>+I9536+G9537-H9537</f>
        <v>5199784.6264999947</v>
      </c>
      <c r="J9537" s="8" t="s">
        <v>1749</v>
      </c>
      <c r="K9537" s="2"/>
      <c r="L9537" s="2"/>
      <c r="M9537" s="10" t="s">
        <v>2082</v>
      </c>
      <c r="N9537" s="10"/>
      <c r="O9537" s="10"/>
    </row>
    <row r="9538" spans="1:15" x14ac:dyDescent="0.2">
      <c r="A9538" s="9">
        <v>45531</v>
      </c>
      <c r="B9538" s="7">
        <v>35088799</v>
      </c>
      <c r="C9538" s="8" t="s">
        <v>129</v>
      </c>
      <c r="D9538" s="6">
        <v>86708.2</v>
      </c>
      <c r="E9538" s="6">
        <v>86708.2</v>
      </c>
      <c r="F9538" s="6">
        <f>E9538*0.05</f>
        <v>4335.41</v>
      </c>
      <c r="G9538" s="6"/>
      <c r="H9538" s="5">
        <f>D9538-F9538</f>
        <v>82372.789999999994</v>
      </c>
      <c r="I9538" s="4">
        <f>+I9537+G9538-H9538</f>
        <v>5117411.8364999946</v>
      </c>
      <c r="J9538" s="8" t="s">
        <v>22</v>
      </c>
      <c r="K9538" s="2"/>
      <c r="L9538" s="2"/>
      <c r="M9538" s="10" t="s">
        <v>2081</v>
      </c>
      <c r="N9538" s="10"/>
      <c r="O9538" s="10"/>
    </row>
    <row r="9539" spans="1:15" x14ac:dyDescent="0.2">
      <c r="A9539" s="9">
        <v>45531</v>
      </c>
      <c r="B9539" s="7">
        <v>35088902</v>
      </c>
      <c r="C9539" s="8" t="s">
        <v>2080</v>
      </c>
      <c r="D9539" s="6">
        <v>108206</v>
      </c>
      <c r="E9539" s="6">
        <v>91700</v>
      </c>
      <c r="F9539" s="6">
        <f>E9539*0.05</f>
        <v>4585</v>
      </c>
      <c r="G9539" s="6"/>
      <c r="H9539" s="5">
        <f>D9539-F9539</f>
        <v>103621</v>
      </c>
      <c r="I9539" s="4">
        <f>+I9538+G9539-H9539</f>
        <v>5013790.8364999946</v>
      </c>
      <c r="J9539" s="8" t="s">
        <v>2079</v>
      </c>
      <c r="K9539" s="2"/>
      <c r="L9539" s="2"/>
      <c r="M9539" s="10" t="s">
        <v>2078</v>
      </c>
      <c r="N9539" s="10"/>
      <c r="O9539" s="10"/>
    </row>
    <row r="9540" spans="1:15" x14ac:dyDescent="0.2">
      <c r="A9540" s="9">
        <v>45531</v>
      </c>
      <c r="B9540" s="7">
        <v>35089026</v>
      </c>
      <c r="C9540" s="8" t="s">
        <v>108</v>
      </c>
      <c r="D9540" s="6">
        <v>52400</v>
      </c>
      <c r="E9540" s="6">
        <v>52400</v>
      </c>
      <c r="F9540" s="6">
        <f>E9540*0.05</f>
        <v>2620</v>
      </c>
      <c r="G9540" s="6"/>
      <c r="H9540" s="5">
        <f>D9540-F9540</f>
        <v>49780</v>
      </c>
      <c r="I9540" s="4">
        <f>+I9539+G9540-H9540</f>
        <v>4964010.8364999946</v>
      </c>
      <c r="J9540" s="8" t="s">
        <v>215</v>
      </c>
      <c r="K9540" s="2"/>
      <c r="L9540" s="2"/>
      <c r="M9540" s="10" t="s">
        <v>2077</v>
      </c>
      <c r="N9540" s="10"/>
      <c r="O9540" s="10"/>
    </row>
    <row r="9541" spans="1:15" x14ac:dyDescent="0.2">
      <c r="A9541" s="9">
        <v>45531</v>
      </c>
      <c r="B9541" s="7">
        <v>35089155</v>
      </c>
      <c r="C9541" s="8" t="s">
        <v>582</v>
      </c>
      <c r="D9541" s="6">
        <v>128806</v>
      </c>
      <c r="E9541" s="6">
        <v>109614.65</v>
      </c>
      <c r="F9541" s="6">
        <f>E9541*0.05</f>
        <v>5480.7325000000001</v>
      </c>
      <c r="G9541" s="6"/>
      <c r="H9541" s="5">
        <f>D9541-F9541</f>
        <v>123325.2675</v>
      </c>
      <c r="I9541" s="4">
        <f>+I9540+G9541-H9541</f>
        <v>4840685.5689999945</v>
      </c>
      <c r="J9541" s="8" t="s">
        <v>2076</v>
      </c>
      <c r="K9541" s="2"/>
      <c r="L9541" s="2"/>
      <c r="M9541" s="10" t="s">
        <v>2075</v>
      </c>
      <c r="N9541" s="10"/>
      <c r="O9541" s="10"/>
    </row>
    <row r="9542" spans="1:15" x14ac:dyDescent="0.2">
      <c r="A9542" s="9">
        <v>45531</v>
      </c>
      <c r="B9542" s="7">
        <v>35089254</v>
      </c>
      <c r="C9542" s="8" t="s">
        <v>1637</v>
      </c>
      <c r="D9542" s="6">
        <v>48184.75</v>
      </c>
      <c r="E9542" s="6">
        <v>39606.769999999997</v>
      </c>
      <c r="F9542" s="6">
        <f>E9542*0.05</f>
        <v>1980.3384999999998</v>
      </c>
      <c r="G9542" s="6"/>
      <c r="H9542" s="5">
        <f>D9542-F9542</f>
        <v>46204.411500000002</v>
      </c>
      <c r="I9542" s="4">
        <f>+I9541+G9542-H9542</f>
        <v>4794481.1574999942</v>
      </c>
      <c r="J9542" s="8" t="s">
        <v>1955</v>
      </c>
      <c r="K9542" s="2"/>
      <c r="L9542" s="2"/>
      <c r="M9542" s="10" t="s">
        <v>2074</v>
      </c>
      <c r="N9542" s="10"/>
      <c r="O9542" s="10"/>
    </row>
    <row r="9543" spans="1:15" x14ac:dyDescent="0.2">
      <c r="A9543" s="9">
        <v>45531</v>
      </c>
      <c r="B9543" s="7">
        <v>35089372</v>
      </c>
      <c r="C9543" s="8" t="s">
        <v>105</v>
      </c>
      <c r="D9543" s="6">
        <v>314549</v>
      </c>
      <c r="E9543" s="6">
        <v>314549</v>
      </c>
      <c r="F9543" s="6">
        <f>E9543*0.05</f>
        <v>15727.45</v>
      </c>
      <c r="G9543" s="6"/>
      <c r="H9543" s="5">
        <f>D9543-F9543</f>
        <v>298821.55</v>
      </c>
      <c r="I9543" s="4">
        <f>+I9542+G9543-H9543</f>
        <v>4495659.6074999943</v>
      </c>
      <c r="J9543" s="8" t="s">
        <v>104</v>
      </c>
      <c r="K9543" s="2"/>
      <c r="L9543" s="2"/>
      <c r="M9543" s="10" t="s">
        <v>2073</v>
      </c>
      <c r="N9543" s="10"/>
      <c r="O9543" s="10"/>
    </row>
    <row r="9544" spans="1:15" x14ac:dyDescent="0.2">
      <c r="A9544" s="9">
        <v>45531</v>
      </c>
      <c r="B9544" s="7">
        <v>35089500</v>
      </c>
      <c r="C9544" s="8" t="s">
        <v>579</v>
      </c>
      <c r="D9544" s="6">
        <v>103853.66</v>
      </c>
      <c r="E9544" s="6">
        <v>88011.58</v>
      </c>
      <c r="F9544" s="6">
        <f>E9544*0.05</f>
        <v>4400.5790000000006</v>
      </c>
      <c r="G9544" s="6"/>
      <c r="H9544" s="5">
        <f>D9544-F9544</f>
        <v>99453.081000000006</v>
      </c>
      <c r="I9544" s="4">
        <f>+I9543+G9544-H9544</f>
        <v>4396206.5264999941</v>
      </c>
      <c r="J9544" s="8" t="s">
        <v>485</v>
      </c>
      <c r="K9544" s="2"/>
      <c r="L9544" s="2"/>
      <c r="M9544" s="10" t="s">
        <v>2072</v>
      </c>
      <c r="N9544" s="10"/>
      <c r="O9544" s="10"/>
    </row>
    <row r="9545" spans="1:15" x14ac:dyDescent="0.2">
      <c r="A9545" s="9">
        <v>45531</v>
      </c>
      <c r="B9545" s="7">
        <v>35089594</v>
      </c>
      <c r="C9545" s="8" t="s">
        <v>1634</v>
      </c>
      <c r="D9545" s="6">
        <v>6895.2</v>
      </c>
      <c r="E9545" s="6">
        <v>6895.2</v>
      </c>
      <c r="F9545" s="6">
        <f>E9545*0.05</f>
        <v>344.76</v>
      </c>
      <c r="G9545" s="6"/>
      <c r="H9545" s="5">
        <f>D9545-F9545</f>
        <v>6550.44</v>
      </c>
      <c r="I9545" s="4">
        <f>+I9544+G9545-H9545</f>
        <v>4389656.0864999937</v>
      </c>
      <c r="J9545" s="8" t="s">
        <v>101</v>
      </c>
      <c r="K9545" s="2"/>
      <c r="L9545" s="2"/>
      <c r="M9545" s="10" t="s">
        <v>2071</v>
      </c>
      <c r="N9545" s="10"/>
      <c r="O9545" s="10"/>
    </row>
    <row r="9546" spans="1:15" x14ac:dyDescent="0.2">
      <c r="A9546" s="9">
        <v>45531</v>
      </c>
      <c r="B9546" s="7">
        <v>35089731</v>
      </c>
      <c r="C9546" s="8" t="s">
        <v>99</v>
      </c>
      <c r="D9546" s="6">
        <v>12364.25</v>
      </c>
      <c r="E9546" s="6"/>
      <c r="F9546" s="6">
        <f>E9546*0.05</f>
        <v>0</v>
      </c>
      <c r="G9546" s="6"/>
      <c r="H9546" s="5">
        <f>D9546-F9546</f>
        <v>12364.25</v>
      </c>
      <c r="I9546" s="4">
        <f>+I9545+G9546-H9546</f>
        <v>4377291.8364999937</v>
      </c>
      <c r="J9546" s="8" t="s">
        <v>1436</v>
      </c>
      <c r="K9546" s="2"/>
      <c r="L9546" s="2"/>
      <c r="M9546" s="10" t="s">
        <v>2070</v>
      </c>
      <c r="N9546" s="10"/>
      <c r="O9546" s="10"/>
    </row>
    <row r="9547" spans="1:15" x14ac:dyDescent="0.2">
      <c r="A9547" s="9">
        <v>45531</v>
      </c>
      <c r="B9547" s="7">
        <v>35089819</v>
      </c>
      <c r="C9547" s="8" t="s">
        <v>924</v>
      </c>
      <c r="D9547" s="6">
        <v>25500</v>
      </c>
      <c r="E9547" s="6">
        <v>25500</v>
      </c>
      <c r="F9547" s="6">
        <f>E9547*0.05</f>
        <v>1275</v>
      </c>
      <c r="G9547" s="6"/>
      <c r="H9547" s="5">
        <f>D9547-F9547</f>
        <v>24225</v>
      </c>
      <c r="I9547" s="4">
        <f>+I9546+G9547-H9547</f>
        <v>4353066.8364999937</v>
      </c>
      <c r="J9547" s="8" t="s">
        <v>1955</v>
      </c>
      <c r="K9547" s="2"/>
      <c r="L9547" s="2"/>
      <c r="M9547" s="10" t="s">
        <v>2069</v>
      </c>
      <c r="N9547" s="10"/>
      <c r="O9547" s="10"/>
    </row>
    <row r="9548" spans="1:15" x14ac:dyDescent="0.2">
      <c r="A9548" s="9">
        <v>45531</v>
      </c>
      <c r="B9548" s="7">
        <v>35090022</v>
      </c>
      <c r="C9548" s="8" t="s">
        <v>2068</v>
      </c>
      <c r="D9548" s="6">
        <v>97949.440000000002</v>
      </c>
      <c r="E9548" s="6">
        <v>83008</v>
      </c>
      <c r="F9548" s="6">
        <f>E9548*0.05</f>
        <v>4150.4000000000005</v>
      </c>
      <c r="G9548" s="6"/>
      <c r="H9548" s="5">
        <f>D9548-F9548</f>
        <v>93799.040000000008</v>
      </c>
      <c r="I9548" s="4">
        <f>+I9547+G9548-H9548</f>
        <v>4259267.7964999937</v>
      </c>
      <c r="J9548" s="8" t="s">
        <v>1955</v>
      </c>
      <c r="K9548" s="2"/>
      <c r="L9548" s="2"/>
      <c r="M9548" s="10" t="s">
        <v>2067</v>
      </c>
      <c r="N9548" s="10"/>
      <c r="O9548" s="10"/>
    </row>
    <row r="9549" spans="1:15" x14ac:dyDescent="0.2">
      <c r="A9549" s="9">
        <v>45531</v>
      </c>
      <c r="B9549" s="7">
        <v>35090195</v>
      </c>
      <c r="C9549" s="8" t="s">
        <v>245</v>
      </c>
      <c r="D9549" s="6">
        <v>29049.599999999999</v>
      </c>
      <c r="E9549" s="6">
        <v>29049.599999999999</v>
      </c>
      <c r="F9549" s="6">
        <f>E9549*0.05</f>
        <v>1452.48</v>
      </c>
      <c r="G9549" s="6"/>
      <c r="H9549" s="5">
        <f>D9549-F9549</f>
        <v>27597.119999999999</v>
      </c>
      <c r="I9549" s="4">
        <f>+I9548+G9549-H9549</f>
        <v>4231670.6764999935</v>
      </c>
      <c r="J9549" s="8" t="s">
        <v>48</v>
      </c>
      <c r="K9549" s="2"/>
      <c r="L9549" s="2"/>
      <c r="M9549" s="10" t="s">
        <v>2066</v>
      </c>
      <c r="N9549" s="10"/>
      <c r="O9549" s="10"/>
    </row>
    <row r="9550" spans="1:15" x14ac:dyDescent="0.2">
      <c r="A9550" s="9">
        <v>45531</v>
      </c>
      <c r="B9550" s="7">
        <v>35090282</v>
      </c>
      <c r="C9550" s="8" t="s">
        <v>1032</v>
      </c>
      <c r="D9550" s="6">
        <v>28340</v>
      </c>
      <c r="E9550" s="6">
        <v>24413.55</v>
      </c>
      <c r="F9550" s="6">
        <f>E9550*0.05</f>
        <v>1220.6775</v>
      </c>
      <c r="G9550" s="6"/>
      <c r="H9550" s="5">
        <f>D9550-F9550</f>
        <v>27119.322499999998</v>
      </c>
      <c r="I9550" s="4">
        <f>+I9549+G9550-H9550</f>
        <v>4204551.3539999938</v>
      </c>
      <c r="J9550" s="8" t="s">
        <v>254</v>
      </c>
      <c r="K9550" s="2"/>
      <c r="L9550" s="2"/>
      <c r="M9550" s="10" t="s">
        <v>2065</v>
      </c>
      <c r="N9550" s="10"/>
      <c r="O9550" s="10"/>
    </row>
    <row r="9551" spans="1:15" x14ac:dyDescent="0.2">
      <c r="A9551" s="9">
        <v>45531</v>
      </c>
      <c r="B9551" s="7">
        <v>35090396</v>
      </c>
      <c r="C9551" s="8" t="s">
        <v>890</v>
      </c>
      <c r="D9551" s="6">
        <v>151040</v>
      </c>
      <c r="E9551" s="6">
        <v>128000</v>
      </c>
      <c r="F9551" s="6">
        <f>E9551*0.05</f>
        <v>6400</v>
      </c>
      <c r="G9551" s="6"/>
      <c r="H9551" s="5">
        <f>D9551-F9551</f>
        <v>144640</v>
      </c>
      <c r="I9551" s="4">
        <f>+I9550+G9551-H9551</f>
        <v>4059911.3539999938</v>
      </c>
      <c r="J9551" s="8" t="s">
        <v>889</v>
      </c>
      <c r="K9551" s="2"/>
      <c r="L9551" s="2"/>
      <c r="M9551" s="10" t="s">
        <v>2064</v>
      </c>
      <c r="N9551" s="10"/>
      <c r="O9551" s="10"/>
    </row>
    <row r="9552" spans="1:15" x14ac:dyDescent="0.2">
      <c r="A9552" s="9">
        <v>45531</v>
      </c>
      <c r="B9552" s="7">
        <v>35090500</v>
      </c>
      <c r="C9552" s="8" t="s">
        <v>1724</v>
      </c>
      <c r="D9552" s="6">
        <v>23911.99</v>
      </c>
      <c r="E9552" s="6">
        <v>23040.49</v>
      </c>
      <c r="F9552" s="6">
        <f>E9552*0.05</f>
        <v>1152.0245000000002</v>
      </c>
      <c r="G9552" s="6"/>
      <c r="H9552" s="5">
        <f>D9552-F9552</f>
        <v>22759.965500000002</v>
      </c>
      <c r="I9552" s="4">
        <f>+I9551+G9552-H9552</f>
        <v>4037151.3884999938</v>
      </c>
      <c r="J9552" s="8" t="s">
        <v>2063</v>
      </c>
      <c r="K9552" s="2"/>
      <c r="L9552" s="2"/>
      <c r="M9552" s="10" t="s">
        <v>2062</v>
      </c>
      <c r="N9552" s="10"/>
      <c r="O9552" s="10"/>
    </row>
    <row r="9553" spans="1:15" x14ac:dyDescent="0.2">
      <c r="A9553" s="9">
        <v>45531</v>
      </c>
      <c r="B9553" s="7">
        <v>35090642</v>
      </c>
      <c r="C9553" s="8" t="s">
        <v>1142</v>
      </c>
      <c r="D9553" s="6">
        <v>139240</v>
      </c>
      <c r="E9553" s="6">
        <v>118000</v>
      </c>
      <c r="F9553" s="6">
        <f>E9553*0.05</f>
        <v>5900</v>
      </c>
      <c r="G9553" s="6"/>
      <c r="H9553" s="5">
        <f>D9553-F9553</f>
        <v>133340</v>
      </c>
      <c r="I9553" s="4">
        <f>+I9552+G9553-H9553</f>
        <v>3903811.3884999938</v>
      </c>
      <c r="J9553" s="8" t="s">
        <v>2061</v>
      </c>
      <c r="K9553" s="2"/>
      <c r="L9553" s="2"/>
      <c r="M9553" s="10" t="s">
        <v>2060</v>
      </c>
      <c r="N9553" s="10"/>
      <c r="O9553" s="10"/>
    </row>
    <row r="9554" spans="1:15" x14ac:dyDescent="0.2">
      <c r="A9554" s="9">
        <v>45531</v>
      </c>
      <c r="B9554" s="7">
        <v>35090773</v>
      </c>
      <c r="C9554" s="8" t="s">
        <v>77</v>
      </c>
      <c r="D9554" s="6">
        <v>5495</v>
      </c>
      <c r="E9554" s="6">
        <v>4226.92</v>
      </c>
      <c r="F9554" s="6">
        <f>E9554*0.05</f>
        <v>211.346</v>
      </c>
      <c r="G9554" s="6"/>
      <c r="H9554" s="5">
        <f>D9554-F9554</f>
        <v>5283.6540000000005</v>
      </c>
      <c r="I9554" s="4">
        <f>+I9553+G9554-H9554</f>
        <v>3898527.7344999937</v>
      </c>
      <c r="J9554" s="8" t="s">
        <v>412</v>
      </c>
      <c r="K9554" s="2"/>
      <c r="L9554" s="2"/>
      <c r="M9554" s="10" t="s">
        <v>2059</v>
      </c>
      <c r="N9554" s="10"/>
      <c r="O9554" s="10"/>
    </row>
    <row r="9555" spans="1:15" x14ac:dyDescent="0.2">
      <c r="A9555" s="9">
        <v>45531</v>
      </c>
      <c r="B9555" s="7">
        <v>35091027</v>
      </c>
      <c r="C9555" s="8" t="s">
        <v>74</v>
      </c>
      <c r="D9555" s="6">
        <v>174920</v>
      </c>
      <c r="E9555" s="6">
        <v>149720</v>
      </c>
      <c r="F9555" s="6">
        <f>E9555*0.05</f>
        <v>7486</v>
      </c>
      <c r="G9555" s="6"/>
      <c r="H9555" s="5">
        <f>D9555-F9555</f>
        <v>167434</v>
      </c>
      <c r="I9555" s="4">
        <f>+I9554+G9555-H9555</f>
        <v>3731093.7344999937</v>
      </c>
      <c r="J9555" s="8" t="s">
        <v>2058</v>
      </c>
      <c r="K9555" s="2"/>
      <c r="L9555" s="2"/>
      <c r="M9555" s="10" t="s">
        <v>2057</v>
      </c>
      <c r="N9555" s="10"/>
      <c r="O9555" s="10"/>
    </row>
    <row r="9556" spans="1:15" x14ac:dyDescent="0.2">
      <c r="A9556" s="9">
        <v>45531</v>
      </c>
      <c r="B9556" s="7">
        <v>35091171</v>
      </c>
      <c r="C9556" s="8" t="s">
        <v>71</v>
      </c>
      <c r="D9556" s="6">
        <v>221000</v>
      </c>
      <c r="E9556" s="6">
        <v>221000</v>
      </c>
      <c r="F9556" s="6">
        <f>E9556*0.05</f>
        <v>11050</v>
      </c>
      <c r="G9556" s="6"/>
      <c r="H9556" s="5">
        <f>D9556-F9556</f>
        <v>209950</v>
      </c>
      <c r="I9556" s="4">
        <f>+I9555+G9556-H9556</f>
        <v>3521143.7344999937</v>
      </c>
      <c r="J9556" s="8" t="s">
        <v>70</v>
      </c>
      <c r="K9556" s="2"/>
      <c r="L9556" s="2"/>
      <c r="M9556" s="10" t="s">
        <v>2056</v>
      </c>
      <c r="N9556" s="10"/>
      <c r="O9556" s="10"/>
    </row>
    <row r="9557" spans="1:15" x14ac:dyDescent="0.2">
      <c r="A9557" s="9">
        <v>45531</v>
      </c>
      <c r="B9557" s="7">
        <v>35091249</v>
      </c>
      <c r="C9557" s="8" t="s">
        <v>1524</v>
      </c>
      <c r="D9557" s="6">
        <v>53125</v>
      </c>
      <c r="E9557" s="6">
        <v>45021.2</v>
      </c>
      <c r="F9557" s="6">
        <f>E9557*0.05</f>
        <v>2251.06</v>
      </c>
      <c r="G9557" s="6"/>
      <c r="H9557" s="5">
        <f>D9557-F9557</f>
        <v>50873.94</v>
      </c>
      <c r="I9557" s="4">
        <f>+I9556+G9557-H9557</f>
        <v>3470269.7944999938</v>
      </c>
      <c r="J9557" s="8" t="s">
        <v>1162</v>
      </c>
      <c r="K9557" s="2"/>
      <c r="L9557" s="2"/>
      <c r="M9557" s="10" t="s">
        <v>2055</v>
      </c>
      <c r="N9557" s="10"/>
      <c r="O9557" s="10"/>
    </row>
    <row r="9558" spans="1:15" x14ac:dyDescent="0.2">
      <c r="A9558" s="9">
        <v>45531</v>
      </c>
      <c r="B9558" s="7">
        <v>35091901</v>
      </c>
      <c r="C9558" s="8" t="s">
        <v>1789</v>
      </c>
      <c r="D9558" s="6">
        <v>189909.2</v>
      </c>
      <c r="E9558" s="6">
        <v>160940</v>
      </c>
      <c r="F9558" s="6">
        <f>E9558*0.05</f>
        <v>8047</v>
      </c>
      <c r="G9558" s="6"/>
      <c r="H9558" s="5">
        <f>D9558-F9558</f>
        <v>181862.2</v>
      </c>
      <c r="I9558" s="4">
        <f>+I9557+G9558-H9558</f>
        <v>3288407.5944999936</v>
      </c>
      <c r="J9558" s="8" t="s">
        <v>1162</v>
      </c>
      <c r="K9558" s="2"/>
      <c r="L9558" s="2"/>
      <c r="M9558" s="10" t="s">
        <v>2054</v>
      </c>
      <c r="N9558" s="10"/>
      <c r="O9558" s="10"/>
    </row>
    <row r="9559" spans="1:15" x14ac:dyDescent="0.2">
      <c r="A9559" s="9">
        <v>45531</v>
      </c>
      <c r="B9559" s="7">
        <v>35092117</v>
      </c>
      <c r="C9559" s="8" t="s">
        <v>2053</v>
      </c>
      <c r="D9559" s="6">
        <v>331082.39</v>
      </c>
      <c r="E9559" s="6">
        <v>280578.3</v>
      </c>
      <c r="F9559" s="6">
        <f>E9559*0.05</f>
        <v>14028.915000000001</v>
      </c>
      <c r="G9559" s="6"/>
      <c r="H9559" s="5">
        <f>D9559-F9559</f>
        <v>317053.47500000003</v>
      </c>
      <c r="I9559" s="4">
        <f>+I9558+G9559-H9559</f>
        <v>2971354.1194999935</v>
      </c>
      <c r="J9559" s="8" t="s">
        <v>70</v>
      </c>
      <c r="K9559" s="2"/>
      <c r="L9559" s="2"/>
      <c r="M9559" s="10" t="s">
        <v>2052</v>
      </c>
      <c r="N9559" s="10"/>
      <c r="O9559" s="10"/>
    </row>
    <row r="9560" spans="1:15" x14ac:dyDescent="0.2">
      <c r="A9560" s="9">
        <v>45531</v>
      </c>
      <c r="B9560" s="7">
        <v>35092256</v>
      </c>
      <c r="C9560" s="8" t="s">
        <v>1461</v>
      </c>
      <c r="D9560" s="6">
        <v>215000</v>
      </c>
      <c r="E9560" s="6">
        <v>177118.64</v>
      </c>
      <c r="F9560" s="6">
        <f>E9560*0.05</f>
        <v>8855.9320000000007</v>
      </c>
      <c r="G9560" s="6"/>
      <c r="H9560" s="5">
        <f>D9560-F9560</f>
        <v>206144.068</v>
      </c>
      <c r="I9560" s="4">
        <f>+I9559+G9560-H9560</f>
        <v>2765210.0514999935</v>
      </c>
      <c r="J9560" s="8" t="s">
        <v>2051</v>
      </c>
      <c r="K9560" s="2"/>
      <c r="L9560" s="2"/>
      <c r="M9560" s="10" t="s">
        <v>2050</v>
      </c>
      <c r="N9560" s="10"/>
      <c r="O9560" s="10"/>
    </row>
    <row r="9561" spans="1:15" x14ac:dyDescent="0.2">
      <c r="A9561" s="9">
        <v>45531</v>
      </c>
      <c r="B9561" s="7">
        <v>35092386</v>
      </c>
      <c r="C9561" s="8" t="s">
        <v>49</v>
      </c>
      <c r="D9561" s="6">
        <v>8100</v>
      </c>
      <c r="E9561" s="6">
        <v>8100</v>
      </c>
      <c r="F9561" s="6">
        <f>E9561*0.05</f>
        <v>405</v>
      </c>
      <c r="G9561" s="6"/>
      <c r="H9561" s="5">
        <f>D9561-F9561</f>
        <v>7695</v>
      </c>
      <c r="I9561" s="4">
        <f>+I9560+G9561-H9561</f>
        <v>2757515.0514999935</v>
      </c>
      <c r="J9561" s="8" t="s">
        <v>48</v>
      </c>
      <c r="K9561" s="2"/>
      <c r="L9561" s="2"/>
      <c r="M9561" s="10" t="s">
        <v>2049</v>
      </c>
      <c r="N9561" s="10"/>
      <c r="O9561" s="10"/>
    </row>
    <row r="9562" spans="1:15" x14ac:dyDescent="0.2">
      <c r="A9562" s="9">
        <v>45531</v>
      </c>
      <c r="B9562" s="7">
        <v>35092462</v>
      </c>
      <c r="C9562" s="8" t="s">
        <v>43</v>
      </c>
      <c r="D9562" s="6">
        <v>4200</v>
      </c>
      <c r="E9562" s="6">
        <v>3559.32</v>
      </c>
      <c r="F9562" s="6">
        <f>E9562*0.05</f>
        <v>177.96600000000001</v>
      </c>
      <c r="G9562" s="6"/>
      <c r="H9562" s="5">
        <f>D9562-F9562</f>
        <v>4022.0340000000001</v>
      </c>
      <c r="I9562" s="4">
        <f>+I9561+G9562-H9562</f>
        <v>2753493.0174999936</v>
      </c>
      <c r="J9562" s="8" t="s">
        <v>2048</v>
      </c>
      <c r="K9562" s="2"/>
      <c r="L9562" s="2"/>
      <c r="M9562" s="10" t="s">
        <v>2047</v>
      </c>
      <c r="N9562" s="10"/>
      <c r="O9562" s="10"/>
    </row>
    <row r="9563" spans="1:15" x14ac:dyDescent="0.2">
      <c r="A9563" s="9">
        <v>45531</v>
      </c>
      <c r="B9563" s="7">
        <v>35092585</v>
      </c>
      <c r="C9563" s="8" t="s">
        <v>447</v>
      </c>
      <c r="D9563" s="6">
        <v>427074.35</v>
      </c>
      <c r="E9563" s="6">
        <v>400255.04</v>
      </c>
      <c r="F9563" s="6">
        <f>E9563*0.05</f>
        <v>20012.752</v>
      </c>
      <c r="G9563" s="6"/>
      <c r="H9563" s="5">
        <f>D9563-F9563</f>
        <v>407061.598</v>
      </c>
      <c r="I9563" s="4">
        <f>+I9562+G9563-H9563</f>
        <v>2346431.4194999933</v>
      </c>
      <c r="J9563" s="8" t="s">
        <v>2046</v>
      </c>
      <c r="K9563" s="2"/>
      <c r="L9563" s="2"/>
      <c r="M9563" s="10" t="s">
        <v>2045</v>
      </c>
      <c r="N9563" s="10"/>
      <c r="O9563" s="10"/>
    </row>
    <row r="9564" spans="1:15" x14ac:dyDescent="0.2">
      <c r="A9564" s="9">
        <v>45531</v>
      </c>
      <c r="B9564" s="7">
        <v>35092720</v>
      </c>
      <c r="C9564" s="8" t="s">
        <v>40</v>
      </c>
      <c r="D9564" s="6">
        <v>195918</v>
      </c>
      <c r="E9564" s="6">
        <v>195918</v>
      </c>
      <c r="F9564" s="6">
        <f>E9564*0.05</f>
        <v>9795.9</v>
      </c>
      <c r="G9564" s="6"/>
      <c r="H9564" s="5">
        <f>D9564-F9564</f>
        <v>186122.1</v>
      </c>
      <c r="I9564" s="4">
        <f>+I9563+G9564-H9564</f>
        <v>2160309.3194999932</v>
      </c>
      <c r="J9564" s="8" t="s">
        <v>104</v>
      </c>
      <c r="K9564" s="2"/>
      <c r="L9564" s="2"/>
      <c r="M9564" s="10" t="s">
        <v>2044</v>
      </c>
      <c r="N9564" s="10"/>
      <c r="O9564" s="10"/>
    </row>
    <row r="9565" spans="1:15" x14ac:dyDescent="0.2">
      <c r="A9565" s="9">
        <v>45531</v>
      </c>
      <c r="B9565" s="7">
        <v>35092833</v>
      </c>
      <c r="C9565" s="8" t="s">
        <v>2043</v>
      </c>
      <c r="D9565" s="6">
        <v>220046.4</v>
      </c>
      <c r="E9565" s="6">
        <v>186480</v>
      </c>
      <c r="F9565" s="6">
        <f>E9565*0.05</f>
        <v>9324</v>
      </c>
      <c r="G9565" s="6"/>
      <c r="H9565" s="5">
        <f>D9565-F9565</f>
        <v>210722.4</v>
      </c>
      <c r="I9565" s="4">
        <f>+I9564+G9565-H9565</f>
        <v>1949586.9194999933</v>
      </c>
      <c r="J9565" s="8" t="s">
        <v>2042</v>
      </c>
      <c r="K9565" s="2"/>
      <c r="L9565" s="2"/>
      <c r="M9565" s="10" t="s">
        <v>2041</v>
      </c>
      <c r="N9565" s="10"/>
      <c r="O9565" s="10"/>
    </row>
    <row r="9566" spans="1:15" x14ac:dyDescent="0.2">
      <c r="A9566" s="9">
        <v>45531</v>
      </c>
      <c r="B9566" s="7">
        <v>35092968</v>
      </c>
      <c r="C9566" s="8" t="s">
        <v>32</v>
      </c>
      <c r="D9566" s="6">
        <v>207550.1</v>
      </c>
      <c r="E9566" s="6">
        <v>175889.91</v>
      </c>
      <c r="F9566" s="6">
        <v>8794.5</v>
      </c>
      <c r="G9566" s="6"/>
      <c r="H9566" s="5">
        <f>D9566-F9566</f>
        <v>198755.6</v>
      </c>
      <c r="I9566" s="4">
        <f>+I9565+G9566-H9566</f>
        <v>1750831.3194999932</v>
      </c>
      <c r="J9566" s="8" t="s">
        <v>2040</v>
      </c>
      <c r="K9566" s="2"/>
      <c r="L9566" s="2"/>
      <c r="M9566" s="10" t="s">
        <v>2039</v>
      </c>
      <c r="N9566" s="10"/>
      <c r="O9566" s="10"/>
    </row>
    <row r="9567" spans="1:15" x14ac:dyDescent="0.2">
      <c r="A9567" s="9">
        <v>45531</v>
      </c>
      <c r="B9567" s="7">
        <v>35093407</v>
      </c>
      <c r="C9567" s="8" t="s">
        <v>29</v>
      </c>
      <c r="D9567" s="6">
        <v>9600</v>
      </c>
      <c r="E9567" s="6">
        <v>9600</v>
      </c>
      <c r="F9567" s="6">
        <f>E9567*0.05</f>
        <v>480</v>
      </c>
      <c r="G9567" s="6"/>
      <c r="H9567" s="5">
        <f>D9567-F9567</f>
        <v>9120</v>
      </c>
      <c r="I9567" s="4">
        <f>+I9566+G9567-H9567</f>
        <v>1741711.3194999932</v>
      </c>
      <c r="J9567" s="8" t="s">
        <v>2038</v>
      </c>
      <c r="K9567" s="2"/>
      <c r="L9567" s="2"/>
      <c r="M9567" s="10" t="s">
        <v>2037</v>
      </c>
      <c r="N9567" s="10"/>
      <c r="O9567" s="10"/>
    </row>
    <row r="9568" spans="1:15" x14ac:dyDescent="0.2">
      <c r="A9568" s="9">
        <v>45531</v>
      </c>
      <c r="B9568" s="7">
        <v>35093520</v>
      </c>
      <c r="C9568" s="8" t="s">
        <v>213</v>
      </c>
      <c r="D9568" s="6">
        <v>32143</v>
      </c>
      <c r="E9568" s="6">
        <v>27239.84</v>
      </c>
      <c r="F9568" s="6">
        <f>E9568*0.05</f>
        <v>1361.9920000000002</v>
      </c>
      <c r="G9568" s="6"/>
      <c r="H9568" s="5">
        <f>D9568-F9568</f>
        <v>30781.008000000002</v>
      </c>
      <c r="I9568" s="4">
        <f>+I9567+G9568-H9568</f>
        <v>1710930.3114999933</v>
      </c>
      <c r="J9568" s="8" t="s">
        <v>2035</v>
      </c>
      <c r="K9568" s="2"/>
      <c r="L9568" s="2"/>
      <c r="M9568" s="10" t="s">
        <v>2036</v>
      </c>
      <c r="N9568" s="10"/>
      <c r="O9568" s="10"/>
    </row>
    <row r="9569" spans="1:15" x14ac:dyDescent="0.2">
      <c r="A9569" s="9">
        <v>45531</v>
      </c>
      <c r="B9569" s="7">
        <v>35093626</v>
      </c>
      <c r="C9569" s="8" t="s">
        <v>26</v>
      </c>
      <c r="D9569" s="6">
        <v>17274.580000000002</v>
      </c>
      <c r="E9569" s="6">
        <v>17274.580000000002</v>
      </c>
      <c r="F9569" s="6">
        <f>E9569*0.05</f>
        <v>863.72900000000016</v>
      </c>
      <c r="G9569" s="6"/>
      <c r="H9569" s="5">
        <f>D9569-F9569</f>
        <v>16410.851000000002</v>
      </c>
      <c r="I9569" s="4">
        <f>+I9568+G9569-H9569</f>
        <v>1694519.4604999933</v>
      </c>
      <c r="J9569" s="8" t="s">
        <v>2035</v>
      </c>
      <c r="K9569" s="2"/>
      <c r="L9569" s="2"/>
      <c r="M9569" s="10" t="s">
        <v>2034</v>
      </c>
      <c r="N9569" s="10"/>
      <c r="O9569" s="10"/>
    </row>
    <row r="9570" spans="1:15" x14ac:dyDescent="0.2">
      <c r="A9570" s="9">
        <v>45531</v>
      </c>
      <c r="B9570" s="7">
        <v>3580020500</v>
      </c>
      <c r="C9570" s="8" t="s">
        <v>2</v>
      </c>
      <c r="D9570" s="6"/>
      <c r="E9570" s="6"/>
      <c r="F9570" s="6">
        <f>E9570*0.05</f>
        <v>0</v>
      </c>
      <c r="G9570" s="6">
        <v>1400</v>
      </c>
      <c r="H9570" s="5"/>
      <c r="I9570" s="4">
        <f>+I9569+G9570-H9570</f>
        <v>1695919.4604999933</v>
      </c>
      <c r="J9570" s="8" t="s">
        <v>2033</v>
      </c>
      <c r="K9570" s="2"/>
      <c r="L9570" s="2"/>
      <c r="M9570" s="19"/>
      <c r="N9570" s="19"/>
      <c r="O9570" s="19"/>
    </row>
    <row r="9571" spans="1:15" x14ac:dyDescent="0.2">
      <c r="A9571" s="9">
        <v>45532</v>
      </c>
      <c r="B9571" s="7">
        <v>2000070092</v>
      </c>
      <c r="C9571" s="8" t="s">
        <v>2</v>
      </c>
      <c r="D9571" s="6"/>
      <c r="E9571" s="6"/>
      <c r="F9571" s="6">
        <f>E9571*0.05</f>
        <v>0</v>
      </c>
      <c r="G9571" s="6">
        <v>5900</v>
      </c>
      <c r="H9571" s="5"/>
      <c r="I9571" s="4">
        <f>+I9570+G9571-H9571</f>
        <v>1701819.4604999933</v>
      </c>
      <c r="J9571" s="8" t="s">
        <v>2032</v>
      </c>
      <c r="K9571" s="2"/>
      <c r="L9571" s="2"/>
      <c r="M9571" s="19"/>
      <c r="N9571" s="19"/>
      <c r="O9571" s="19"/>
    </row>
    <row r="9572" spans="1:15" x14ac:dyDescent="0.2">
      <c r="A9572" s="9">
        <v>45531</v>
      </c>
      <c r="B9572" s="7">
        <v>35118110</v>
      </c>
      <c r="C9572" s="8" t="s">
        <v>2031</v>
      </c>
      <c r="D9572" s="6">
        <v>9000</v>
      </c>
      <c r="E9572" s="6">
        <v>9000</v>
      </c>
      <c r="F9572" s="6">
        <f>E9572*0.05</f>
        <v>450</v>
      </c>
      <c r="G9572" s="6"/>
      <c r="H9572" s="5">
        <f>D9572-F9572</f>
        <v>8550</v>
      </c>
      <c r="I9572" s="4">
        <f>+I9571+G9572-H9572</f>
        <v>1693269.4604999933</v>
      </c>
      <c r="J9572" s="8" t="s">
        <v>2030</v>
      </c>
      <c r="K9572" s="2"/>
      <c r="L9572" s="2"/>
      <c r="M9572" s="10" t="s">
        <v>2029</v>
      </c>
      <c r="N9572" s="10"/>
      <c r="O9572" s="10"/>
    </row>
    <row r="9573" spans="1:15" x14ac:dyDescent="0.2">
      <c r="A9573" s="9">
        <v>45533</v>
      </c>
      <c r="B9573" s="7">
        <v>3580070178</v>
      </c>
      <c r="C9573" s="8" t="s">
        <v>2</v>
      </c>
      <c r="D9573" s="6"/>
      <c r="E9573" s="6"/>
      <c r="F9573" s="6">
        <f>E9573*0.05</f>
        <v>0</v>
      </c>
      <c r="G9573" s="6">
        <v>2000</v>
      </c>
      <c r="H9573" s="5"/>
      <c r="I9573" s="4">
        <f>+I9572+G9573-H9573</f>
        <v>1695269.4604999933</v>
      </c>
      <c r="J9573" s="8" t="s">
        <v>2028</v>
      </c>
      <c r="K9573" s="2"/>
      <c r="L9573" s="2"/>
      <c r="M9573" s="19"/>
      <c r="N9573" s="19"/>
      <c r="O9573" s="19"/>
    </row>
    <row r="9574" spans="1:15" x14ac:dyDescent="0.2">
      <c r="A9574" s="9">
        <v>45533</v>
      </c>
      <c r="B9574" s="7">
        <v>35152391</v>
      </c>
      <c r="C9574" s="8" t="s">
        <v>2027</v>
      </c>
      <c r="D9574" s="6">
        <v>58300</v>
      </c>
      <c r="E9574" s="6"/>
      <c r="F9574" s="6">
        <f>E9574*0.05</f>
        <v>0</v>
      </c>
      <c r="G9574" s="6"/>
      <c r="H9574" s="5">
        <f>D9574-F9574</f>
        <v>58300</v>
      </c>
      <c r="I9574" s="4">
        <f>+I9573+G9574-H9574</f>
        <v>1636969.4604999933</v>
      </c>
      <c r="J9574" s="8" t="s">
        <v>2026</v>
      </c>
      <c r="K9574" s="2"/>
      <c r="L9574" s="2"/>
      <c r="M9574" s="10" t="s">
        <v>0</v>
      </c>
      <c r="N9574" s="10"/>
      <c r="O9574" s="10"/>
    </row>
    <row r="9575" spans="1:15" x14ac:dyDescent="0.2">
      <c r="A9575" s="9">
        <v>45534</v>
      </c>
      <c r="B9575" s="7">
        <v>3580040250</v>
      </c>
      <c r="C9575" s="8" t="s">
        <v>2</v>
      </c>
      <c r="D9575" s="6"/>
      <c r="E9575" s="6"/>
      <c r="F9575" s="6">
        <f>E9575*0.05</f>
        <v>0</v>
      </c>
      <c r="G9575" s="6">
        <v>800</v>
      </c>
      <c r="H9575" s="5">
        <f>D9575-F9575</f>
        <v>0</v>
      </c>
      <c r="I9575" s="4">
        <f>+I9574+G9575-H9575</f>
        <v>1637769.4604999933</v>
      </c>
      <c r="J9575" s="8" t="s">
        <v>2025</v>
      </c>
      <c r="K9575" s="2"/>
      <c r="L9575" s="2"/>
      <c r="M9575" s="10" t="s">
        <v>0</v>
      </c>
      <c r="N9575" s="10"/>
      <c r="O9575" s="10"/>
    </row>
    <row r="9576" spans="1:15" x14ac:dyDescent="0.2">
      <c r="A9576" s="9">
        <v>45534</v>
      </c>
      <c r="B9576" s="7">
        <v>35182720</v>
      </c>
      <c r="C9576" s="8" t="s">
        <v>2024</v>
      </c>
      <c r="D9576" s="6">
        <v>34149.199999999997</v>
      </c>
      <c r="E9576" s="6">
        <v>28940</v>
      </c>
      <c r="F9576" s="6">
        <f>E9576*0.05</f>
        <v>1447</v>
      </c>
      <c r="G9576" s="6"/>
      <c r="H9576" s="5">
        <f>D9576-F9576</f>
        <v>32702.199999999997</v>
      </c>
      <c r="I9576" s="4">
        <f>+I9575+G9576-H9576</f>
        <v>1605067.2604999933</v>
      </c>
      <c r="J9576" s="8" t="s">
        <v>1607</v>
      </c>
      <c r="K9576" s="2"/>
      <c r="L9576" s="2"/>
      <c r="M9576" s="10" t="s">
        <v>2023</v>
      </c>
      <c r="N9576" s="10"/>
      <c r="O9576" s="10"/>
    </row>
    <row r="9577" spans="1:15" x14ac:dyDescent="0.2">
      <c r="A9577" s="9">
        <v>45534</v>
      </c>
      <c r="B9577" s="7"/>
      <c r="C9577" s="8" t="s">
        <v>20</v>
      </c>
      <c r="D9577" s="6">
        <v>7985.35</v>
      </c>
      <c r="E9577" s="6"/>
      <c r="F9577" s="6">
        <f>E9577*0.05</f>
        <v>0</v>
      </c>
      <c r="G9577" s="6"/>
      <c r="H9577" s="5">
        <f>D9577-F9577</f>
        <v>7985.35</v>
      </c>
      <c r="I9577" s="4">
        <f>+I9576+G9577-H9577</f>
        <v>1597081.9104999932</v>
      </c>
      <c r="J9577" s="8" t="s">
        <v>19</v>
      </c>
      <c r="K9577" s="2"/>
      <c r="L9577" s="2"/>
      <c r="M9577" s="10" t="s">
        <v>0</v>
      </c>
      <c r="N9577" s="10"/>
      <c r="O9577" s="10"/>
    </row>
    <row r="9578" spans="1:15" x14ac:dyDescent="0.2">
      <c r="A9578" s="9"/>
      <c r="B9578" s="7"/>
      <c r="C9578" s="38" t="s">
        <v>2022</v>
      </c>
      <c r="D9578" s="6"/>
      <c r="E9578" s="6"/>
      <c r="F9578" s="6">
        <f>E9578*0.05</f>
        <v>0</v>
      </c>
      <c r="G9578" s="6"/>
      <c r="H9578" s="5">
        <f>D9578-F9578</f>
        <v>0</v>
      </c>
      <c r="I9578" s="13">
        <f>+I9577+G9578-H9578</f>
        <v>1597081.9104999932</v>
      </c>
      <c r="J9578" s="8"/>
      <c r="K9578" s="2"/>
      <c r="L9578" s="2"/>
      <c r="M9578" s="10" t="s">
        <v>0</v>
      </c>
      <c r="N9578" s="10"/>
      <c r="O9578" s="10"/>
    </row>
    <row r="9579" spans="1:15" x14ac:dyDescent="0.2">
      <c r="A9579" s="9">
        <v>45537</v>
      </c>
      <c r="B9579" s="7">
        <v>4524000182</v>
      </c>
      <c r="C9579" s="8" t="s">
        <v>170</v>
      </c>
      <c r="D9579" s="6"/>
      <c r="E9579" s="6"/>
      <c r="F9579" s="6">
        <f>E9579*0.05</f>
        <v>0</v>
      </c>
      <c r="G9579" s="6">
        <v>4600751.9400000004</v>
      </c>
      <c r="H9579" s="5">
        <f>D9579-F9579</f>
        <v>0</v>
      </c>
      <c r="I9579" s="4">
        <f>+I9578+G9579-H9579</f>
        <v>6197833.8504999932</v>
      </c>
      <c r="J9579" s="8" t="s">
        <v>880</v>
      </c>
      <c r="K9579" s="2"/>
      <c r="L9579" s="2"/>
      <c r="M9579" s="10" t="s">
        <v>0</v>
      </c>
      <c r="N9579" s="10"/>
      <c r="O9579" s="10"/>
    </row>
    <row r="9580" spans="1:15" x14ac:dyDescent="0.2">
      <c r="A9580" s="9">
        <v>45537</v>
      </c>
      <c r="B9580" s="7">
        <v>2000080889</v>
      </c>
      <c r="C9580" s="8" t="s">
        <v>2</v>
      </c>
      <c r="D9580" s="6"/>
      <c r="E9580" s="6"/>
      <c r="F9580" s="6">
        <f>E9580*0.05</f>
        <v>0</v>
      </c>
      <c r="G9580" s="6">
        <v>2200</v>
      </c>
      <c r="H9580" s="5">
        <f>D9580-F9580</f>
        <v>0</v>
      </c>
      <c r="I9580" s="4">
        <f>+I9579+G9580-H9580</f>
        <v>6200033.8504999932</v>
      </c>
      <c r="J9580" s="8" t="s">
        <v>2021</v>
      </c>
      <c r="K9580" s="2"/>
      <c r="L9580" s="2"/>
      <c r="M9580" s="10" t="s">
        <v>0</v>
      </c>
      <c r="N9580" s="10"/>
      <c r="O9580" s="10"/>
    </row>
    <row r="9581" spans="1:15" x14ac:dyDescent="0.2">
      <c r="A9581" s="9">
        <v>45537</v>
      </c>
      <c r="B9581" s="7">
        <v>4524000007</v>
      </c>
      <c r="C9581" s="12" t="s">
        <v>145</v>
      </c>
      <c r="D9581" s="6"/>
      <c r="E9581" s="6"/>
      <c r="F9581" s="6">
        <f>E9581*0.05</f>
        <v>0</v>
      </c>
      <c r="G9581" s="6">
        <v>28301.29</v>
      </c>
      <c r="H9581" s="5">
        <f>D9581-F9581</f>
        <v>0</v>
      </c>
      <c r="I9581" s="4">
        <f>+I9580+G9581-H9581</f>
        <v>6228335.1404999932</v>
      </c>
      <c r="J9581" s="8" t="s">
        <v>2020</v>
      </c>
      <c r="K9581" s="2"/>
      <c r="L9581" s="2"/>
      <c r="M9581" s="10" t="s">
        <v>0</v>
      </c>
      <c r="N9581" s="10"/>
      <c r="O9581" s="10"/>
    </row>
    <row r="9582" spans="1:15" x14ac:dyDescent="0.2">
      <c r="A9582" s="9">
        <v>45538</v>
      </c>
      <c r="B9582" s="7">
        <v>4524000009</v>
      </c>
      <c r="C9582" s="12" t="s">
        <v>145</v>
      </c>
      <c r="D9582" s="6"/>
      <c r="E9582" s="6"/>
      <c r="F9582" s="6">
        <f>E9582*0.05</f>
        <v>0</v>
      </c>
      <c r="G9582" s="6">
        <v>347378.2</v>
      </c>
      <c r="H9582" s="5">
        <f>D9582-F9582</f>
        <v>0</v>
      </c>
      <c r="I9582" s="4">
        <f>+I9581+G9582-H9582</f>
        <v>6575713.3404999934</v>
      </c>
      <c r="J9582" s="8" t="s">
        <v>2019</v>
      </c>
      <c r="K9582" s="2"/>
      <c r="L9582" s="2"/>
      <c r="M9582" s="10" t="s">
        <v>0</v>
      </c>
      <c r="N9582" s="10"/>
      <c r="O9582" s="10"/>
    </row>
    <row r="9583" spans="1:15" x14ac:dyDescent="0.2">
      <c r="A9583" s="9">
        <v>45538</v>
      </c>
      <c r="B9583" s="7">
        <v>2000020369</v>
      </c>
      <c r="C9583" s="8" t="s">
        <v>2</v>
      </c>
      <c r="D9583" s="6"/>
      <c r="E9583" s="6"/>
      <c r="F9583" s="6">
        <f>E9583*0.05</f>
        <v>0</v>
      </c>
      <c r="G9583" s="6">
        <v>6700</v>
      </c>
      <c r="H9583" s="5">
        <f>D9583-F9583</f>
        <v>0</v>
      </c>
      <c r="I9583" s="4">
        <f>+I9582+G9583-H9583</f>
        <v>6582413.3404999934</v>
      </c>
      <c r="J9583" s="8" t="s">
        <v>2018</v>
      </c>
      <c r="K9583" s="2"/>
      <c r="L9583" s="2"/>
      <c r="M9583" s="10" t="s">
        <v>0</v>
      </c>
      <c r="N9583" s="10"/>
      <c r="O9583" s="10"/>
    </row>
    <row r="9584" spans="1:15" x14ac:dyDescent="0.2">
      <c r="A9584" s="9">
        <v>45538</v>
      </c>
      <c r="B9584" s="7">
        <v>4524000048</v>
      </c>
      <c r="C9584" s="12" t="s">
        <v>145</v>
      </c>
      <c r="D9584" s="6"/>
      <c r="E9584" s="6"/>
      <c r="F9584" s="6">
        <f>E9584*0.05</f>
        <v>0</v>
      </c>
      <c r="G9584" s="6">
        <v>663094.24</v>
      </c>
      <c r="H9584" s="5">
        <f>D9584-F9584</f>
        <v>0</v>
      </c>
      <c r="I9584" s="4">
        <f>+I9583+G9584-H9584</f>
        <v>7245507.5804999936</v>
      </c>
      <c r="J9584" s="8" t="s">
        <v>2017</v>
      </c>
      <c r="K9584" s="2"/>
      <c r="L9584" s="2"/>
      <c r="M9584" s="10" t="s">
        <v>0</v>
      </c>
      <c r="N9584" s="10"/>
      <c r="O9584" s="10"/>
    </row>
    <row r="9585" spans="1:15" x14ac:dyDescent="0.2">
      <c r="A9585" s="9">
        <v>45538</v>
      </c>
      <c r="B9585" s="7">
        <v>35311993</v>
      </c>
      <c r="C9585" s="8" t="s">
        <v>831</v>
      </c>
      <c r="D9585" s="6">
        <v>51979.199999999997</v>
      </c>
      <c r="E9585" s="6">
        <v>51979.199999999997</v>
      </c>
      <c r="F9585" s="6">
        <f>E9585*0.05</f>
        <v>2598.96</v>
      </c>
      <c r="G9585" s="6"/>
      <c r="H9585" s="5">
        <f>D9585-F9585</f>
        <v>49380.24</v>
      </c>
      <c r="I9585" s="4">
        <f>+I9584+G9585-H9585</f>
        <v>7196127.3404999934</v>
      </c>
      <c r="J9585" s="8" t="s">
        <v>101</v>
      </c>
      <c r="K9585" s="2"/>
      <c r="L9585" s="2"/>
      <c r="M9585" s="16" t="s">
        <v>2016</v>
      </c>
      <c r="N9585" s="10"/>
      <c r="O9585" s="10"/>
    </row>
    <row r="9586" spans="1:15" x14ac:dyDescent="0.2">
      <c r="A9586" s="9">
        <v>45538</v>
      </c>
      <c r="B9586" s="7">
        <v>35312240</v>
      </c>
      <c r="C9586" s="8" t="s">
        <v>1786</v>
      </c>
      <c r="D9586" s="6">
        <v>230713.60000000001</v>
      </c>
      <c r="E9586" s="6">
        <v>195520</v>
      </c>
      <c r="F9586" s="6">
        <f>E9586*0.05</f>
        <v>9776</v>
      </c>
      <c r="G9586" s="6"/>
      <c r="H9586" s="5">
        <f>D9586-F9586</f>
        <v>220937.60000000001</v>
      </c>
      <c r="I9586" s="4">
        <f>+I9585+G9586-H9586</f>
        <v>6975189.7404999938</v>
      </c>
      <c r="J9586" s="8" t="s">
        <v>485</v>
      </c>
      <c r="K9586" s="2"/>
      <c r="L9586" s="2"/>
      <c r="M9586" s="16" t="s">
        <v>2015</v>
      </c>
      <c r="N9586" s="10"/>
      <c r="O9586" s="10"/>
    </row>
    <row r="9587" spans="1:15" x14ac:dyDescent="0.2">
      <c r="A9587" s="9">
        <v>45538</v>
      </c>
      <c r="B9587" s="7">
        <v>35314446</v>
      </c>
      <c r="C9587" s="8" t="s">
        <v>2014</v>
      </c>
      <c r="D9587" s="6">
        <v>38000</v>
      </c>
      <c r="E9587" s="6">
        <v>32203.39</v>
      </c>
      <c r="F9587" s="6">
        <f>E9587*0.05</f>
        <v>1610.1695</v>
      </c>
      <c r="G9587" s="6"/>
      <c r="H9587" s="5">
        <f>D9587-F9587</f>
        <v>36389.830499999996</v>
      </c>
      <c r="I9587" s="4">
        <f>+I9586+G9587-H9587</f>
        <v>6938799.9099999936</v>
      </c>
      <c r="J9587" s="8" t="s">
        <v>2013</v>
      </c>
      <c r="K9587" s="2"/>
      <c r="L9587" s="2"/>
      <c r="M9587" s="10" t="s">
        <v>0</v>
      </c>
      <c r="N9587" s="10"/>
      <c r="O9587" s="10"/>
    </row>
    <row r="9588" spans="1:15" x14ac:dyDescent="0.2">
      <c r="A9588" s="9">
        <v>45539</v>
      </c>
      <c r="B9588" s="7">
        <v>35336416</v>
      </c>
      <c r="C9588" s="8" t="s">
        <v>418</v>
      </c>
      <c r="D9588" s="6">
        <v>45000</v>
      </c>
      <c r="E9588" s="6">
        <v>0</v>
      </c>
      <c r="F9588" s="6">
        <f>E9588*0.05</f>
        <v>0</v>
      </c>
      <c r="G9588" s="6"/>
      <c r="H9588" s="5">
        <f>D9588-F9588</f>
        <v>45000</v>
      </c>
      <c r="I9588" s="4">
        <f>+I9587+G9588-H9588</f>
        <v>6893799.9099999936</v>
      </c>
      <c r="J9588" s="8" t="s">
        <v>2012</v>
      </c>
      <c r="K9588" s="2"/>
      <c r="L9588" s="2"/>
      <c r="M9588" s="10" t="s">
        <v>0</v>
      </c>
      <c r="N9588" s="10"/>
      <c r="O9588" s="10"/>
    </row>
    <row r="9589" spans="1:15" x14ac:dyDescent="0.2">
      <c r="A9589" s="9">
        <v>45539</v>
      </c>
      <c r="B9589" s="7">
        <v>35336526</v>
      </c>
      <c r="C9589" s="8" t="s">
        <v>518</v>
      </c>
      <c r="D9589" s="6">
        <v>236925.27</v>
      </c>
      <c r="E9589" s="6"/>
      <c r="F9589" s="6">
        <f>E9589*0.05</f>
        <v>0</v>
      </c>
      <c r="G9589" s="6"/>
      <c r="H9589" s="5">
        <f>D9589-F9589</f>
        <v>236925.27</v>
      </c>
      <c r="I9589" s="4">
        <f>+I9588+G9589-H9589</f>
        <v>6656874.6399999941</v>
      </c>
      <c r="J9589" s="8" t="s">
        <v>2011</v>
      </c>
      <c r="K9589" s="2"/>
      <c r="L9589" s="2"/>
      <c r="M9589" s="10" t="s">
        <v>0</v>
      </c>
      <c r="N9589" s="10"/>
      <c r="O9589" s="10"/>
    </row>
    <row r="9590" spans="1:15" x14ac:dyDescent="0.2">
      <c r="A9590" s="9">
        <v>45539</v>
      </c>
      <c r="B9590" s="18">
        <v>4524000137</v>
      </c>
      <c r="C9590" s="8" t="s">
        <v>2010</v>
      </c>
      <c r="D9590" s="6"/>
      <c r="E9590" s="6"/>
      <c r="F9590" s="6">
        <f>E9590*0.05</f>
        <v>0</v>
      </c>
      <c r="G9590" s="6">
        <v>30000</v>
      </c>
      <c r="H9590" s="5">
        <f>D9590-F9590</f>
        <v>0</v>
      </c>
      <c r="I9590" s="4">
        <f>+I9589+G9590-H9590</f>
        <v>6686874.6399999941</v>
      </c>
      <c r="J9590" s="8" t="s">
        <v>2009</v>
      </c>
      <c r="K9590" s="2"/>
      <c r="L9590" s="2"/>
      <c r="M9590" s="10" t="s">
        <v>0</v>
      </c>
      <c r="N9590" s="10"/>
      <c r="O9590" s="10"/>
    </row>
    <row r="9591" spans="1:15" x14ac:dyDescent="0.2">
      <c r="A9591" s="9">
        <v>45539</v>
      </c>
      <c r="B9591" s="7">
        <v>3580040414</v>
      </c>
      <c r="C9591" s="8" t="s">
        <v>2</v>
      </c>
      <c r="D9591" s="6"/>
      <c r="E9591" s="6"/>
      <c r="F9591" s="6">
        <f>E9591*0.05</f>
        <v>0</v>
      </c>
      <c r="G9591" s="6">
        <v>4000</v>
      </c>
      <c r="H9591" s="5">
        <f>D9591-F9591</f>
        <v>0</v>
      </c>
      <c r="I9591" s="4">
        <f>+I9590+G9591-H9591</f>
        <v>6690874.6399999941</v>
      </c>
      <c r="J9591" s="8" t="s">
        <v>2008</v>
      </c>
      <c r="K9591" s="2"/>
      <c r="L9591" s="2"/>
      <c r="M9591" s="10" t="s">
        <v>0</v>
      </c>
      <c r="N9591" s="10"/>
      <c r="O9591" s="10"/>
    </row>
    <row r="9592" spans="1:15" x14ac:dyDescent="0.2">
      <c r="A9592" s="9">
        <v>45540</v>
      </c>
      <c r="B9592" s="7">
        <v>4524000042</v>
      </c>
      <c r="C9592" s="12" t="s">
        <v>145</v>
      </c>
      <c r="D9592" s="6"/>
      <c r="E9592" s="6"/>
      <c r="F9592" s="6">
        <f>E9592*0.05</f>
        <v>0</v>
      </c>
      <c r="G9592" s="6">
        <v>17360.919999999998</v>
      </c>
      <c r="H9592" s="5">
        <f>D9592-F9592</f>
        <v>0</v>
      </c>
      <c r="I9592" s="4">
        <f>+I9591+G9592-H9592</f>
        <v>6708235.559999994</v>
      </c>
      <c r="J9592" s="8" t="s">
        <v>2007</v>
      </c>
      <c r="K9592" s="2"/>
      <c r="L9592" s="2"/>
      <c r="M9592" s="10" t="s">
        <v>0</v>
      </c>
      <c r="N9592" s="10"/>
      <c r="O9592" s="10"/>
    </row>
    <row r="9593" spans="1:15" x14ac:dyDescent="0.2">
      <c r="A9593" s="9">
        <v>45540</v>
      </c>
      <c r="B9593" s="7">
        <v>2000070394</v>
      </c>
      <c r="C9593" s="8" t="s">
        <v>2</v>
      </c>
      <c r="D9593" s="6"/>
      <c r="E9593" s="6"/>
      <c r="F9593" s="6">
        <f>E9593*0.05</f>
        <v>0</v>
      </c>
      <c r="G9593" s="6">
        <v>11000</v>
      </c>
      <c r="H9593" s="5">
        <f>D9593-F9593</f>
        <v>0</v>
      </c>
      <c r="I9593" s="4">
        <f>+I9592+G9593-H9593</f>
        <v>6719235.559999994</v>
      </c>
      <c r="J9593" s="8" t="s">
        <v>2006</v>
      </c>
      <c r="K9593" s="2"/>
      <c r="L9593" s="2"/>
      <c r="M9593" s="10" t="s">
        <v>0</v>
      </c>
      <c r="N9593" s="10"/>
      <c r="O9593" s="10"/>
    </row>
    <row r="9594" spans="1:15" x14ac:dyDescent="0.2">
      <c r="A9594" s="9">
        <v>45541</v>
      </c>
      <c r="B9594" s="7">
        <v>3580070035</v>
      </c>
      <c r="C9594" s="8" t="s">
        <v>2</v>
      </c>
      <c r="D9594" s="6"/>
      <c r="E9594" s="6"/>
      <c r="F9594" s="6">
        <f>E9594*0.05</f>
        <v>0</v>
      </c>
      <c r="G9594" s="6">
        <v>3300</v>
      </c>
      <c r="H9594" s="5">
        <f>D9594-F9594</f>
        <v>0</v>
      </c>
      <c r="I9594" s="4">
        <f>+I9593+G9594-H9594</f>
        <v>6722535.559999994</v>
      </c>
      <c r="J9594" s="8" t="s">
        <v>2005</v>
      </c>
      <c r="K9594" s="2"/>
      <c r="L9594" s="2"/>
      <c r="M9594" s="10" t="s">
        <v>0</v>
      </c>
      <c r="N9594" s="10"/>
      <c r="O9594" s="10"/>
    </row>
    <row r="9595" spans="1:15" x14ac:dyDescent="0.2">
      <c r="A9595" s="9">
        <v>45541</v>
      </c>
      <c r="B9595" s="7">
        <v>35418626</v>
      </c>
      <c r="C9595" s="8" t="s">
        <v>418</v>
      </c>
      <c r="D9595" s="6">
        <v>65000</v>
      </c>
      <c r="E9595" s="6"/>
      <c r="F9595" s="6">
        <f>E9595*0.05</f>
        <v>0</v>
      </c>
      <c r="G9595" s="6"/>
      <c r="H9595" s="5">
        <f>D9595-F9595</f>
        <v>65000</v>
      </c>
      <c r="I9595" s="4">
        <f>+I9594+G9595-H9595</f>
        <v>6657535.559999994</v>
      </c>
      <c r="J9595" s="8" t="s">
        <v>2004</v>
      </c>
      <c r="K9595" s="2"/>
      <c r="L9595" s="2"/>
      <c r="M9595" s="10" t="s">
        <v>0</v>
      </c>
      <c r="N9595" s="10"/>
      <c r="O9595" s="10"/>
    </row>
    <row r="9596" spans="1:15" x14ac:dyDescent="0.2">
      <c r="A9596" s="9">
        <v>45544</v>
      </c>
      <c r="B9596" s="7">
        <v>3580070602</v>
      </c>
      <c r="C9596" s="8" t="s">
        <v>2</v>
      </c>
      <c r="D9596" s="6"/>
      <c r="E9596" s="6"/>
      <c r="F9596" s="6">
        <f>E9596*0.05</f>
        <v>0</v>
      </c>
      <c r="G9596" s="6">
        <v>6200</v>
      </c>
      <c r="H9596" s="5">
        <f>D9596-F9596</f>
        <v>0</v>
      </c>
      <c r="I9596" s="4">
        <f>+I9595+G9596-H9596</f>
        <v>6663735.559999994</v>
      </c>
      <c r="J9596" s="8" t="s">
        <v>2003</v>
      </c>
      <c r="K9596" s="2"/>
      <c r="L9596" s="2"/>
      <c r="M9596" s="10" t="s">
        <v>0</v>
      </c>
      <c r="N9596" s="10"/>
      <c r="O9596" s="10"/>
    </row>
    <row r="9597" spans="1:15" x14ac:dyDescent="0.2">
      <c r="A9597" s="9">
        <v>45545</v>
      </c>
      <c r="B9597" s="7">
        <v>3580060036</v>
      </c>
      <c r="C9597" s="8" t="s">
        <v>2</v>
      </c>
      <c r="D9597" s="6"/>
      <c r="E9597" s="6"/>
      <c r="F9597" s="6">
        <f>E9597*0.05</f>
        <v>0</v>
      </c>
      <c r="G9597" s="6">
        <v>11800</v>
      </c>
      <c r="H9597" s="5">
        <f>D9597-F9597</f>
        <v>0</v>
      </c>
      <c r="I9597" s="4">
        <f>+I9596+G9597-H9597</f>
        <v>6675535.559999994</v>
      </c>
      <c r="J9597" s="8" t="s">
        <v>2002</v>
      </c>
      <c r="K9597" s="2"/>
      <c r="L9597" s="2"/>
      <c r="M9597" s="10" t="s">
        <v>0</v>
      </c>
      <c r="N9597" s="10"/>
      <c r="O9597" s="10"/>
    </row>
    <row r="9598" spans="1:15" x14ac:dyDescent="0.2">
      <c r="A9598" s="9">
        <v>45547</v>
      </c>
      <c r="B9598" s="7">
        <v>2000020201</v>
      </c>
      <c r="C9598" s="8" t="s">
        <v>2</v>
      </c>
      <c r="D9598" s="6"/>
      <c r="E9598" s="6"/>
      <c r="F9598" s="6">
        <f>E9598*0.05</f>
        <v>0</v>
      </c>
      <c r="G9598" s="6">
        <v>17850</v>
      </c>
      <c r="H9598" s="5">
        <f>D9598-F9598</f>
        <v>0</v>
      </c>
      <c r="I9598" s="4">
        <f>+I9597+G9598-H9598</f>
        <v>6693385.559999994</v>
      </c>
      <c r="J9598" s="8" t="s">
        <v>2001</v>
      </c>
      <c r="K9598" s="2"/>
      <c r="L9598" s="2"/>
      <c r="M9598" s="10" t="s">
        <v>0</v>
      </c>
      <c r="N9598" s="10"/>
      <c r="O9598" s="10"/>
    </row>
    <row r="9599" spans="1:15" x14ac:dyDescent="0.2">
      <c r="A9599" s="9">
        <v>45548</v>
      </c>
      <c r="B9599" s="7">
        <v>35599664</v>
      </c>
      <c r="C9599" s="8" t="s">
        <v>595</v>
      </c>
      <c r="D9599" s="6">
        <v>40202.5</v>
      </c>
      <c r="E9599" s="6">
        <v>34816.61</v>
      </c>
      <c r="F9599" s="6">
        <f>E9599*0.05</f>
        <v>1740.8305</v>
      </c>
      <c r="G9599" s="6"/>
      <c r="H9599" s="5">
        <f>D9599-F9599</f>
        <v>38461.669500000004</v>
      </c>
      <c r="I9599" s="4">
        <f>+I9598+G9599-H9599</f>
        <v>6654923.8904999942</v>
      </c>
      <c r="J9599" s="8" t="s">
        <v>2000</v>
      </c>
      <c r="K9599" s="2"/>
      <c r="L9599" s="2"/>
      <c r="M9599" s="10" t="s">
        <v>1999</v>
      </c>
      <c r="N9599" s="10"/>
      <c r="O9599" s="10"/>
    </row>
    <row r="9600" spans="1:15" x14ac:dyDescent="0.2">
      <c r="A9600" s="9">
        <v>45548</v>
      </c>
      <c r="B9600" s="7">
        <v>35599903</v>
      </c>
      <c r="C9600" s="8" t="s">
        <v>77</v>
      </c>
      <c r="D9600" s="6">
        <v>5495</v>
      </c>
      <c r="E9600" s="6">
        <v>4226.92</v>
      </c>
      <c r="F9600" s="6">
        <f>E9600*0.05</f>
        <v>211.346</v>
      </c>
      <c r="G9600" s="6"/>
      <c r="H9600" s="5">
        <f>D9600-F9600</f>
        <v>5283.6540000000005</v>
      </c>
      <c r="I9600" s="4">
        <f>+I9599+G9600-H9600</f>
        <v>6649640.2364999941</v>
      </c>
      <c r="J9600" s="8" t="s">
        <v>412</v>
      </c>
      <c r="K9600" s="2"/>
      <c r="L9600" s="2"/>
      <c r="M9600" s="10" t="s">
        <v>1998</v>
      </c>
      <c r="N9600" s="10"/>
      <c r="O9600" s="10"/>
    </row>
    <row r="9601" spans="1:15" x14ac:dyDescent="0.2">
      <c r="A9601" s="9">
        <v>45553</v>
      </c>
      <c r="B9601" s="7">
        <v>3580020010</v>
      </c>
      <c r="C9601" s="8" t="s">
        <v>2</v>
      </c>
      <c r="D9601" s="6"/>
      <c r="E9601" s="6"/>
      <c r="F9601" s="6">
        <f>E9601*0.05</f>
        <v>0</v>
      </c>
      <c r="G9601" s="6">
        <v>3500</v>
      </c>
      <c r="H9601" s="5">
        <f>D9601-F9601</f>
        <v>0</v>
      </c>
      <c r="I9601" s="4">
        <f>+I9600+G9601-H9601</f>
        <v>6653140.2364999941</v>
      </c>
      <c r="J9601" s="8" t="s">
        <v>1997</v>
      </c>
      <c r="K9601" s="2"/>
      <c r="L9601" s="2"/>
      <c r="M9601" s="10" t="s">
        <v>0</v>
      </c>
      <c r="N9601" s="10"/>
      <c r="O9601" s="10"/>
    </row>
    <row r="9602" spans="1:15" x14ac:dyDescent="0.2">
      <c r="A9602" s="9">
        <v>45553</v>
      </c>
      <c r="B9602" s="7">
        <v>3580060191</v>
      </c>
      <c r="C9602" s="8" t="s">
        <v>2</v>
      </c>
      <c r="D9602" s="6"/>
      <c r="E9602" s="6"/>
      <c r="F9602" s="6">
        <f>E9602*0.05</f>
        <v>0</v>
      </c>
      <c r="G9602" s="6">
        <v>8500</v>
      </c>
      <c r="H9602" s="5">
        <f>D9602-F9602</f>
        <v>0</v>
      </c>
      <c r="I9602" s="4">
        <f>+I9601+G9602-H9602</f>
        <v>6661640.2364999941</v>
      </c>
      <c r="J9602" s="8" t="s">
        <v>1996</v>
      </c>
      <c r="K9602" s="2"/>
      <c r="L9602" s="2"/>
      <c r="M9602" s="10" t="s">
        <v>0</v>
      </c>
      <c r="N9602" s="10"/>
      <c r="O9602" s="10"/>
    </row>
    <row r="9603" spans="1:15" x14ac:dyDescent="0.2">
      <c r="A9603" s="9">
        <v>45554</v>
      </c>
      <c r="B9603" s="7">
        <v>3580060195</v>
      </c>
      <c r="C9603" s="8" t="s">
        <v>2</v>
      </c>
      <c r="D9603" s="6"/>
      <c r="E9603" s="6"/>
      <c r="F9603" s="6">
        <f>E9603*0.05</f>
        <v>0</v>
      </c>
      <c r="G9603" s="6">
        <v>12100</v>
      </c>
      <c r="H9603" s="5">
        <f>D9603-F9603</f>
        <v>0</v>
      </c>
      <c r="I9603" s="4">
        <f>+I9602+G9603-H9603</f>
        <v>6673740.2364999941</v>
      </c>
      <c r="J9603" s="8" t="s">
        <v>1995</v>
      </c>
      <c r="K9603" s="2"/>
      <c r="L9603" s="2"/>
      <c r="M9603" s="10" t="s">
        <v>0</v>
      </c>
      <c r="N9603" s="10"/>
      <c r="O9603" s="10"/>
    </row>
    <row r="9604" spans="1:15" x14ac:dyDescent="0.2">
      <c r="A9604" s="9">
        <v>45554</v>
      </c>
      <c r="B9604" s="7">
        <v>3580040076</v>
      </c>
      <c r="C9604" s="8" t="s">
        <v>2</v>
      </c>
      <c r="D9604" s="6"/>
      <c r="E9604" s="6"/>
      <c r="F9604" s="6">
        <f>E9604*0.05</f>
        <v>0</v>
      </c>
      <c r="G9604" s="6">
        <v>40750</v>
      </c>
      <c r="H9604" s="5">
        <f>D9604-F9604</f>
        <v>0</v>
      </c>
      <c r="I9604" s="4">
        <f>+I9603+G9604-H9604</f>
        <v>6714490.2364999941</v>
      </c>
      <c r="J9604" s="8" t="s">
        <v>1994</v>
      </c>
      <c r="K9604" s="2"/>
      <c r="L9604" s="2"/>
      <c r="M9604" s="10" t="s">
        <v>1993</v>
      </c>
      <c r="N9604" s="10"/>
      <c r="O9604" s="10"/>
    </row>
    <row r="9605" spans="1:15" x14ac:dyDescent="0.2">
      <c r="A9605" s="9">
        <v>45554</v>
      </c>
      <c r="B9605" s="7">
        <v>35774553</v>
      </c>
      <c r="C9605" s="8" t="s">
        <v>267</v>
      </c>
      <c r="D9605" s="6">
        <v>79345</v>
      </c>
      <c r="E9605" s="6">
        <v>67241.53</v>
      </c>
      <c r="F9605" s="6">
        <v>3362.08</v>
      </c>
      <c r="G9605" s="6"/>
      <c r="H9605" s="5">
        <f>D9605-F9605</f>
        <v>75982.92</v>
      </c>
      <c r="I9605" s="4">
        <f>+I9604+G9605-H9605</f>
        <v>6638507.3164999941</v>
      </c>
      <c r="J9605" s="8" t="s">
        <v>1992</v>
      </c>
      <c r="K9605" s="2"/>
      <c r="L9605" s="2"/>
      <c r="M9605" s="10" t="s">
        <v>1991</v>
      </c>
      <c r="N9605" s="10"/>
      <c r="O9605" s="10"/>
    </row>
    <row r="9606" spans="1:15" x14ac:dyDescent="0.2">
      <c r="A9606" s="9">
        <v>45554</v>
      </c>
      <c r="B9606" s="7">
        <v>35774452</v>
      </c>
      <c r="C9606" s="8" t="s">
        <v>1990</v>
      </c>
      <c r="D9606" s="6">
        <v>20000</v>
      </c>
      <c r="E9606" s="6">
        <v>20000</v>
      </c>
      <c r="F9606" s="6">
        <f>E9606*0.05</f>
        <v>1000</v>
      </c>
      <c r="G9606" s="6"/>
      <c r="H9606" s="5">
        <f>D9606-F9606</f>
        <v>19000</v>
      </c>
      <c r="I9606" s="4">
        <f>+I9605+G9606-H9606</f>
        <v>6619507.3164999941</v>
      </c>
      <c r="J9606" s="8" t="s">
        <v>1989</v>
      </c>
      <c r="K9606" s="2"/>
      <c r="L9606" s="2"/>
      <c r="M9606" s="10" t="s">
        <v>1988</v>
      </c>
      <c r="N9606" s="10"/>
      <c r="O9606" s="10"/>
    </row>
    <row r="9607" spans="1:15" x14ac:dyDescent="0.2">
      <c r="A9607" s="9">
        <v>45554</v>
      </c>
      <c r="B9607" s="7">
        <v>35774619</v>
      </c>
      <c r="C9607" s="8" t="s">
        <v>1987</v>
      </c>
      <c r="D9607" s="6">
        <v>189899.93</v>
      </c>
      <c r="E9607" s="6">
        <v>160932.14000000001</v>
      </c>
      <c r="F9607" s="6">
        <f>E9607*0.05</f>
        <v>8046.6070000000009</v>
      </c>
      <c r="G9607" s="6"/>
      <c r="H9607" s="5">
        <f>D9607-F9607</f>
        <v>181853.323</v>
      </c>
      <c r="I9607" s="4">
        <f>+I9606+G9607-H9607</f>
        <v>6437653.9934999943</v>
      </c>
      <c r="J9607" s="8" t="s">
        <v>1514</v>
      </c>
      <c r="K9607" s="2"/>
      <c r="L9607" s="2"/>
      <c r="M9607" s="10" t="s">
        <v>1986</v>
      </c>
      <c r="N9607" s="10"/>
      <c r="O9607" s="10"/>
    </row>
    <row r="9608" spans="1:15" x14ac:dyDescent="0.2">
      <c r="A9608" s="9">
        <v>45555</v>
      </c>
      <c r="B9608" s="7">
        <v>35812369</v>
      </c>
      <c r="C9608" s="8" t="s">
        <v>1985</v>
      </c>
      <c r="D9608" s="6">
        <v>3330</v>
      </c>
      <c r="E9608" s="6">
        <v>3330</v>
      </c>
      <c r="F9608" s="6">
        <f>E9608*0.05</f>
        <v>166.5</v>
      </c>
      <c r="G9608" s="6"/>
      <c r="H9608" s="5">
        <f>D9608-F9608</f>
        <v>3163.5</v>
      </c>
      <c r="I9608" s="4">
        <f>+I9607+G9608-H9608</f>
        <v>6434490.4934999943</v>
      </c>
      <c r="J9608" s="8" t="s">
        <v>1984</v>
      </c>
      <c r="K9608" s="2"/>
      <c r="L9608" s="2"/>
      <c r="M9608" s="10" t="s">
        <v>0</v>
      </c>
      <c r="N9608" s="10"/>
      <c r="O9608" s="10"/>
    </row>
    <row r="9609" spans="1:15" x14ac:dyDescent="0.2">
      <c r="A9609" s="9">
        <v>45555</v>
      </c>
      <c r="B9609" s="7">
        <v>35812557</v>
      </c>
      <c r="C9609" s="8" t="s">
        <v>948</v>
      </c>
      <c r="D9609" s="6">
        <v>5000</v>
      </c>
      <c r="E9609" s="6"/>
      <c r="F9609" s="6">
        <f>E9609*0.05</f>
        <v>0</v>
      </c>
      <c r="G9609" s="6"/>
      <c r="H9609" s="5">
        <f>D9609-F9609</f>
        <v>5000</v>
      </c>
      <c r="I9609" s="4">
        <f>+I9608+G9609-H9609</f>
        <v>6429490.4934999943</v>
      </c>
      <c r="J9609" s="8" t="s">
        <v>1983</v>
      </c>
      <c r="K9609" s="2"/>
      <c r="L9609" s="2"/>
      <c r="M9609" s="10" t="s">
        <v>0</v>
      </c>
      <c r="N9609" s="10"/>
      <c r="O9609" s="10"/>
    </row>
    <row r="9610" spans="1:15" x14ac:dyDescent="0.2">
      <c r="A9610" s="9">
        <v>45555</v>
      </c>
      <c r="B9610" s="7">
        <v>4524000423</v>
      </c>
      <c r="C9610" s="8" t="s">
        <v>1982</v>
      </c>
      <c r="D9610" s="6">
        <v>2614342.2799999998</v>
      </c>
      <c r="E9610" s="6"/>
      <c r="F9610" s="6">
        <f>E9610*0.05</f>
        <v>0</v>
      </c>
      <c r="G9610" s="6"/>
      <c r="H9610" s="5">
        <f>D9610-F9610</f>
        <v>2614342.2799999998</v>
      </c>
      <c r="I9610" s="4">
        <f>+I9609+G9610-H9610</f>
        <v>3815148.2134999945</v>
      </c>
      <c r="J9610" s="8" t="s">
        <v>1981</v>
      </c>
      <c r="K9610" s="2"/>
      <c r="L9610" s="2"/>
      <c r="M9610" s="10" t="s">
        <v>0</v>
      </c>
      <c r="N9610" s="10"/>
      <c r="O9610" s="10"/>
    </row>
    <row r="9611" spans="1:15" x14ac:dyDescent="0.2">
      <c r="A9611" s="9">
        <v>45555</v>
      </c>
      <c r="B9611" s="7">
        <v>10302</v>
      </c>
      <c r="C9611" s="8" t="s">
        <v>729</v>
      </c>
      <c r="D9611" s="6">
        <v>0</v>
      </c>
      <c r="E9611" s="6"/>
      <c r="F9611" s="6">
        <f>E9611*0.05</f>
        <v>0</v>
      </c>
      <c r="G9611" s="6"/>
      <c r="H9611" s="5">
        <f>D9611-F9611</f>
        <v>0</v>
      </c>
      <c r="I9611" s="4">
        <f>+I9610+G9611-H9611</f>
        <v>3815148.2134999945</v>
      </c>
      <c r="J9611" s="8" t="s">
        <v>729</v>
      </c>
      <c r="K9611" s="2"/>
      <c r="L9611" s="2"/>
      <c r="M9611" s="10" t="s">
        <v>0</v>
      </c>
      <c r="N9611" s="10"/>
      <c r="O9611" s="10"/>
    </row>
    <row r="9612" spans="1:15" x14ac:dyDescent="0.2">
      <c r="A9612" s="9">
        <v>45555</v>
      </c>
      <c r="B9612" s="7">
        <v>10303</v>
      </c>
      <c r="C9612" s="8" t="s">
        <v>1980</v>
      </c>
      <c r="D9612" s="6">
        <v>95254.42</v>
      </c>
      <c r="E9612" s="6">
        <v>0</v>
      </c>
      <c r="F9612" s="6">
        <f>E9612*0.05</f>
        <v>0</v>
      </c>
      <c r="G9612" s="6"/>
      <c r="H9612" s="5">
        <f>D9612-F9612</f>
        <v>95254.42</v>
      </c>
      <c r="I9612" s="4">
        <f>+I9611+G9612-H9612</f>
        <v>3719893.7934999946</v>
      </c>
      <c r="J9612" s="8" t="s">
        <v>1979</v>
      </c>
      <c r="K9612" s="2"/>
      <c r="L9612" s="2"/>
      <c r="M9612" s="10" t="s">
        <v>0</v>
      </c>
      <c r="N9612" s="10"/>
      <c r="O9612" s="10"/>
    </row>
    <row r="9613" spans="1:15" x14ac:dyDescent="0.2">
      <c r="A9613" s="9">
        <v>45558</v>
      </c>
      <c r="B9613" s="7">
        <v>2000100815</v>
      </c>
      <c r="C9613" s="8" t="s">
        <v>2</v>
      </c>
      <c r="D9613" s="6"/>
      <c r="E9613" s="6"/>
      <c r="F9613" s="6">
        <f>E9613*0.05</f>
        <v>0</v>
      </c>
      <c r="G9613" s="6">
        <v>5200</v>
      </c>
      <c r="H9613" s="5">
        <f>D9613-F9613</f>
        <v>0</v>
      </c>
      <c r="I9613" s="4">
        <f>+I9612+G9613-H9613</f>
        <v>3725093.7934999946</v>
      </c>
      <c r="J9613" s="8" t="s">
        <v>1978</v>
      </c>
      <c r="K9613" s="2"/>
      <c r="L9613" s="2"/>
      <c r="M9613" s="10" t="s">
        <v>0</v>
      </c>
      <c r="N9613" s="10"/>
      <c r="O9613" s="10"/>
    </row>
    <row r="9614" spans="1:15" x14ac:dyDescent="0.2">
      <c r="A9614" s="9">
        <v>45558</v>
      </c>
      <c r="B9614" s="7">
        <v>35869883</v>
      </c>
      <c r="C9614" s="8" t="s">
        <v>132</v>
      </c>
      <c r="D9614" s="6">
        <v>4720</v>
      </c>
      <c r="E9614" s="6">
        <v>4000</v>
      </c>
      <c r="F9614" s="6">
        <f>E9614*0.05</f>
        <v>200</v>
      </c>
      <c r="G9614" s="6"/>
      <c r="H9614" s="5">
        <f>D9614-F9614</f>
        <v>4520</v>
      </c>
      <c r="I9614" s="4">
        <f>+I9613+G9614-H9614</f>
        <v>3720573.7934999946</v>
      </c>
      <c r="J9614" s="8" t="s">
        <v>1749</v>
      </c>
      <c r="K9614" s="2"/>
      <c r="L9614" s="2"/>
      <c r="M9614" s="10" t="s">
        <v>1977</v>
      </c>
      <c r="N9614" s="10"/>
      <c r="O9614" s="10"/>
    </row>
    <row r="9615" spans="1:15" x14ac:dyDescent="0.2">
      <c r="A9615" s="9">
        <v>45558</v>
      </c>
      <c r="B9615" s="7">
        <v>35870024</v>
      </c>
      <c r="C9615" s="8" t="s">
        <v>120</v>
      </c>
      <c r="D9615" s="6">
        <v>55967.64</v>
      </c>
      <c r="E9615" s="6">
        <v>47430.2</v>
      </c>
      <c r="F9615" s="6">
        <f>E9615*0.05</f>
        <v>2371.5099999999998</v>
      </c>
      <c r="G9615" s="6"/>
      <c r="H9615" s="5">
        <f>D9615-F9615</f>
        <v>53596.13</v>
      </c>
      <c r="I9615" s="4">
        <f>+I9614+G9615-H9615</f>
        <v>3666977.6634999947</v>
      </c>
      <c r="J9615" s="8" t="s">
        <v>273</v>
      </c>
      <c r="K9615" s="2"/>
      <c r="L9615" s="2"/>
      <c r="M9615" s="10" t="s">
        <v>1976</v>
      </c>
      <c r="N9615" s="10"/>
      <c r="O9615" s="10"/>
    </row>
    <row r="9616" spans="1:15" x14ac:dyDescent="0.2">
      <c r="A9616" s="9">
        <v>45558</v>
      </c>
      <c r="B9616" s="7">
        <v>35870141</v>
      </c>
      <c r="C9616" s="8" t="s">
        <v>105</v>
      </c>
      <c r="D9616" s="6">
        <v>388259</v>
      </c>
      <c r="E9616" s="6">
        <v>388259</v>
      </c>
      <c r="F9616" s="6">
        <f>E9616*0.05</f>
        <v>19412.95</v>
      </c>
      <c r="G9616" s="6"/>
      <c r="H9616" s="5">
        <f>D9616-F9616</f>
        <v>368846.05</v>
      </c>
      <c r="I9616" s="4">
        <f>+I9615+G9616-H9616</f>
        <v>3298131.6134999949</v>
      </c>
      <c r="J9616" s="8" t="s">
        <v>104</v>
      </c>
      <c r="K9616" s="2"/>
      <c r="L9616" s="2"/>
      <c r="M9616" s="10" t="s">
        <v>1975</v>
      </c>
      <c r="N9616" s="10"/>
      <c r="O9616" s="10"/>
    </row>
    <row r="9617" spans="1:15" x14ac:dyDescent="0.2">
      <c r="A9617" s="9">
        <v>45558</v>
      </c>
      <c r="B9617" s="7">
        <v>35870321</v>
      </c>
      <c r="C9617" s="8" t="s">
        <v>447</v>
      </c>
      <c r="D9617" s="6">
        <v>2000</v>
      </c>
      <c r="E9617" s="6">
        <v>1694.92</v>
      </c>
      <c r="F9617" s="6">
        <f>E9617*0.05</f>
        <v>84.746000000000009</v>
      </c>
      <c r="G9617" s="6"/>
      <c r="H9617" s="5">
        <f>D9617-F9617</f>
        <v>1915.2539999999999</v>
      </c>
      <c r="I9617" s="4">
        <f>+I9616+G9617-H9617</f>
        <v>3296216.3594999947</v>
      </c>
      <c r="J9617" s="8" t="s">
        <v>62</v>
      </c>
      <c r="K9617" s="2"/>
      <c r="L9617" s="2"/>
      <c r="M9617" s="10" t="s">
        <v>1974</v>
      </c>
      <c r="N9617" s="10"/>
      <c r="O9617" s="10"/>
    </row>
    <row r="9618" spans="1:15" x14ac:dyDescent="0.2">
      <c r="A9618" s="9">
        <v>45558</v>
      </c>
      <c r="B9618" s="7">
        <v>35870454</v>
      </c>
      <c r="C9618" s="8" t="s">
        <v>682</v>
      </c>
      <c r="D9618" s="6">
        <v>4410.25</v>
      </c>
      <c r="E9618" s="6">
        <v>0</v>
      </c>
      <c r="F9618" s="6">
        <f>E9618*0.05</f>
        <v>0</v>
      </c>
      <c r="G9618" s="6"/>
      <c r="H9618" s="5">
        <f>D9618-F9618</f>
        <v>4410.25</v>
      </c>
      <c r="I9618" s="4">
        <f>+I9617+G9618-H9618</f>
        <v>3291806.1094999947</v>
      </c>
      <c r="J9618" s="8" t="s">
        <v>1973</v>
      </c>
      <c r="K9618" s="2"/>
      <c r="L9618" s="2"/>
      <c r="M9618" s="10" t="s">
        <v>1972</v>
      </c>
      <c r="N9618" s="10"/>
      <c r="O9618" s="10"/>
    </row>
    <row r="9619" spans="1:15" x14ac:dyDescent="0.2">
      <c r="A9619" s="9">
        <v>45558</v>
      </c>
      <c r="B9619" s="7">
        <v>35870555</v>
      </c>
      <c r="C9619" s="8" t="s">
        <v>74</v>
      </c>
      <c r="D9619" s="6">
        <v>165200</v>
      </c>
      <c r="E9619" s="6">
        <v>140000</v>
      </c>
      <c r="F9619" s="6">
        <f>E9619*0.05</f>
        <v>7000</v>
      </c>
      <c r="G9619" s="6"/>
      <c r="H9619" s="5">
        <f>D9619-F9619</f>
        <v>158200</v>
      </c>
      <c r="I9619" s="4">
        <f>+I9618+G9619-H9619</f>
        <v>3133606.1094999947</v>
      </c>
      <c r="J9619" s="8" t="s">
        <v>1971</v>
      </c>
      <c r="K9619" s="2"/>
      <c r="L9619" s="2"/>
      <c r="M9619" s="10" t="s">
        <v>1970</v>
      </c>
      <c r="N9619" s="10"/>
      <c r="O9619" s="10"/>
    </row>
    <row r="9620" spans="1:15" x14ac:dyDescent="0.2">
      <c r="A9620" s="9">
        <v>45558</v>
      </c>
      <c r="B9620" s="7">
        <v>35870655</v>
      </c>
      <c r="C9620" s="8" t="s">
        <v>1524</v>
      </c>
      <c r="D9620" s="6">
        <v>3980</v>
      </c>
      <c r="E9620" s="6">
        <v>3372.88</v>
      </c>
      <c r="F9620" s="6">
        <f>E9620*0.05</f>
        <v>168.64400000000001</v>
      </c>
      <c r="G9620" s="6"/>
      <c r="H9620" s="5">
        <f>D9620-F9620</f>
        <v>3811.3559999999998</v>
      </c>
      <c r="I9620" s="4">
        <f>+I9619+G9620-H9620</f>
        <v>3129794.7534999945</v>
      </c>
      <c r="J9620" s="8" t="s">
        <v>1872</v>
      </c>
      <c r="K9620" s="2"/>
      <c r="L9620" s="2"/>
      <c r="M9620" s="10" t="s">
        <v>1969</v>
      </c>
      <c r="N9620" s="10"/>
      <c r="O9620" s="10"/>
    </row>
    <row r="9621" spans="1:15" x14ac:dyDescent="0.2">
      <c r="A9621" s="9">
        <v>45558</v>
      </c>
      <c r="B9621" s="7">
        <v>35871470</v>
      </c>
      <c r="C9621" s="8" t="s">
        <v>1968</v>
      </c>
      <c r="D9621" s="6">
        <v>1666.67</v>
      </c>
      <c r="E9621" s="6">
        <v>1412.43</v>
      </c>
      <c r="F9621" s="6">
        <f>E9621*0.05</f>
        <v>70.621500000000012</v>
      </c>
      <c r="G9621" s="6"/>
      <c r="H9621" s="5">
        <f>D9621-F9621</f>
        <v>1596.0485000000001</v>
      </c>
      <c r="I9621" s="4">
        <f>+I9620+G9621-H9621</f>
        <v>3128198.7049999945</v>
      </c>
      <c r="J9621" s="8" t="s">
        <v>1967</v>
      </c>
      <c r="K9621" s="2"/>
      <c r="L9621" s="2"/>
      <c r="M9621" s="10" t="s">
        <v>1966</v>
      </c>
      <c r="N9621" s="10"/>
      <c r="O9621" s="10"/>
    </row>
    <row r="9622" spans="1:15" x14ac:dyDescent="0.2">
      <c r="A9622" s="9">
        <v>45558</v>
      </c>
      <c r="B9622" s="7">
        <v>35872025</v>
      </c>
      <c r="C9622" s="8" t="s">
        <v>57</v>
      </c>
      <c r="D9622" s="6">
        <v>20000</v>
      </c>
      <c r="E9622" s="6">
        <v>20000</v>
      </c>
      <c r="F9622" s="6">
        <f>E9622*0.05</f>
        <v>1000</v>
      </c>
      <c r="G9622" s="6"/>
      <c r="H9622" s="5">
        <f>D9622-F9622</f>
        <v>19000</v>
      </c>
      <c r="I9622" s="4">
        <f>+I9621+G9622-H9622</f>
        <v>3109198.7049999945</v>
      </c>
      <c r="J9622" s="8" t="s">
        <v>1965</v>
      </c>
      <c r="K9622" s="2"/>
      <c r="L9622" s="2"/>
      <c r="M9622" s="10" t="s">
        <v>1964</v>
      </c>
      <c r="N9622" s="10"/>
      <c r="O9622" s="10"/>
    </row>
    <row r="9623" spans="1:15" x14ac:dyDescent="0.2">
      <c r="A9623" s="9">
        <v>45558</v>
      </c>
      <c r="B9623" s="7">
        <v>35872515</v>
      </c>
      <c r="C9623" s="8" t="s">
        <v>43</v>
      </c>
      <c r="D9623" s="6">
        <v>89520</v>
      </c>
      <c r="E9623" s="6">
        <v>75864.41</v>
      </c>
      <c r="F9623" s="6">
        <f>E9623*0.05</f>
        <v>3793.2205000000004</v>
      </c>
      <c r="G9623" s="6"/>
      <c r="H9623" s="5">
        <f>D9623-F9623</f>
        <v>85726.779500000004</v>
      </c>
      <c r="I9623" s="4">
        <f>+I9622+G9623-H9623</f>
        <v>3023471.9254999943</v>
      </c>
      <c r="J9623" s="8" t="s">
        <v>1963</v>
      </c>
      <c r="K9623" s="2"/>
      <c r="L9623" s="2"/>
      <c r="M9623" s="10" t="s">
        <v>1962</v>
      </c>
      <c r="N9623" s="10"/>
      <c r="O9623" s="10"/>
    </row>
    <row r="9624" spans="1:15" x14ac:dyDescent="0.2">
      <c r="A9624" s="9">
        <v>45558</v>
      </c>
      <c r="B9624" s="7">
        <v>35872815</v>
      </c>
      <c r="C9624" s="8" t="s">
        <v>447</v>
      </c>
      <c r="D9624" s="6">
        <v>42576.2</v>
      </c>
      <c r="E9624" s="6">
        <v>40685.629999999997</v>
      </c>
      <c r="F9624" s="6">
        <f>E9624*0.05</f>
        <v>2034.2815000000001</v>
      </c>
      <c r="G9624" s="6"/>
      <c r="H9624" s="5">
        <f>D9624-F9624</f>
        <v>40541.9185</v>
      </c>
      <c r="I9624" s="4">
        <f>+I9623+G9624-H9624</f>
        <v>2982930.0069999942</v>
      </c>
      <c r="J9624" s="8" t="s">
        <v>1618</v>
      </c>
      <c r="K9624" s="2"/>
      <c r="L9624" s="2"/>
      <c r="M9624" s="10" t="s">
        <v>1961</v>
      </c>
      <c r="N9624" s="10"/>
      <c r="O9624" s="10"/>
    </row>
    <row r="9625" spans="1:15" x14ac:dyDescent="0.2">
      <c r="A9625" s="9">
        <v>45558</v>
      </c>
      <c r="B9625" s="7">
        <v>35872969</v>
      </c>
      <c r="C9625" s="8" t="s">
        <v>40</v>
      </c>
      <c r="D9625" s="6">
        <v>13700</v>
      </c>
      <c r="E9625" s="6">
        <v>13700</v>
      </c>
      <c r="F9625" s="6">
        <f>E9625*0.05</f>
        <v>685</v>
      </c>
      <c r="G9625" s="6"/>
      <c r="H9625" s="5">
        <f>D9625-F9625</f>
        <v>13015</v>
      </c>
      <c r="I9625" s="4">
        <f>+I9624+G9625-H9625</f>
        <v>2969915.0069999942</v>
      </c>
      <c r="J9625" s="8" t="s">
        <v>104</v>
      </c>
      <c r="K9625" s="2"/>
      <c r="L9625" s="2"/>
      <c r="M9625" s="10" t="s">
        <v>1960</v>
      </c>
      <c r="N9625" s="10"/>
      <c r="O9625" s="10"/>
    </row>
    <row r="9626" spans="1:15" x14ac:dyDescent="0.2">
      <c r="A9626" s="9">
        <v>45560</v>
      </c>
      <c r="B9626" s="7">
        <v>2000080197</v>
      </c>
      <c r="C9626" s="8" t="s">
        <v>2</v>
      </c>
      <c r="D9626" s="6"/>
      <c r="E9626" s="6"/>
      <c r="F9626" s="6">
        <f>E9626*0.05</f>
        <v>0</v>
      </c>
      <c r="G9626" s="6">
        <v>7900</v>
      </c>
      <c r="H9626" s="5">
        <f>D9626-F9626</f>
        <v>0</v>
      </c>
      <c r="I9626" s="4">
        <f>+I9625+G9626-H9626</f>
        <v>2977815.0069999942</v>
      </c>
      <c r="J9626" s="8" t="s">
        <v>1959</v>
      </c>
      <c r="K9626" s="2"/>
      <c r="L9626" s="2"/>
      <c r="M9626" s="10" t="s">
        <v>0</v>
      </c>
      <c r="N9626" s="10"/>
      <c r="O9626" s="10"/>
    </row>
    <row r="9627" spans="1:15" x14ac:dyDescent="0.2">
      <c r="A9627" s="9">
        <v>45561</v>
      </c>
      <c r="B9627" s="7">
        <v>3580100241</v>
      </c>
      <c r="C9627" s="8" t="s">
        <v>2</v>
      </c>
      <c r="D9627" s="6"/>
      <c r="E9627" s="6"/>
      <c r="F9627" s="6">
        <f>E9627*0.05</f>
        <v>0</v>
      </c>
      <c r="G9627" s="6">
        <v>6550</v>
      </c>
      <c r="H9627" s="5">
        <f>D9627-F9627</f>
        <v>0</v>
      </c>
      <c r="I9627" s="4">
        <f>+I9626+G9627-H9627</f>
        <v>2984365.0069999942</v>
      </c>
      <c r="J9627" s="8" t="s">
        <v>1958</v>
      </c>
      <c r="K9627" s="2"/>
      <c r="L9627" s="2"/>
      <c r="M9627" s="10" t="s">
        <v>0</v>
      </c>
      <c r="N9627" s="10"/>
      <c r="O9627" s="10"/>
    </row>
    <row r="9628" spans="1:15" x14ac:dyDescent="0.2">
      <c r="A9628" s="9">
        <v>45561</v>
      </c>
      <c r="B9628" s="7">
        <v>3580100244</v>
      </c>
      <c r="C9628" s="8" t="s">
        <v>2</v>
      </c>
      <c r="D9628" s="6"/>
      <c r="E9628" s="6"/>
      <c r="F9628" s="6">
        <f>E9628*0.05</f>
        <v>0</v>
      </c>
      <c r="G9628" s="6">
        <v>7850</v>
      </c>
      <c r="H9628" s="5">
        <f>D9628-F9628</f>
        <v>0</v>
      </c>
      <c r="I9628" s="4">
        <f>+I9627+G9628-H9628</f>
        <v>2992215.0069999942</v>
      </c>
      <c r="J9628" s="8" t="s">
        <v>1957</v>
      </c>
      <c r="K9628" s="2"/>
      <c r="L9628" s="2"/>
      <c r="M9628" s="10" t="s">
        <v>0</v>
      </c>
      <c r="N9628" s="10"/>
      <c r="O9628" s="10"/>
    </row>
    <row r="9629" spans="1:15" x14ac:dyDescent="0.2">
      <c r="A9629" s="9">
        <v>45562</v>
      </c>
      <c r="B9629" s="7">
        <v>3580070034</v>
      </c>
      <c r="C9629" s="8" t="s">
        <v>2</v>
      </c>
      <c r="D9629" s="6"/>
      <c r="E9629" s="6"/>
      <c r="F9629" s="6">
        <f>E9629*0.05</f>
        <v>0</v>
      </c>
      <c r="G9629" s="6">
        <v>11100</v>
      </c>
      <c r="H9629" s="5">
        <f>D9629-F9629</f>
        <v>0</v>
      </c>
      <c r="I9629" s="4">
        <f>+I9628+G9629-H9629</f>
        <v>3003315.0069999942</v>
      </c>
      <c r="J9629" s="8" t="s">
        <v>1956</v>
      </c>
      <c r="K9629" s="2"/>
      <c r="L9629" s="2"/>
      <c r="M9629" s="10" t="s">
        <v>0</v>
      </c>
      <c r="N9629" s="10"/>
      <c r="O9629" s="10"/>
    </row>
    <row r="9630" spans="1:15" x14ac:dyDescent="0.2">
      <c r="A9630" s="9">
        <v>45562</v>
      </c>
      <c r="B9630" s="7">
        <v>35972715</v>
      </c>
      <c r="C9630" s="8" t="s">
        <v>286</v>
      </c>
      <c r="D9630" s="6">
        <v>69000</v>
      </c>
      <c r="E9630" s="6">
        <v>69000</v>
      </c>
      <c r="F9630" s="6">
        <f>E9630*0.05</f>
        <v>3450</v>
      </c>
      <c r="G9630" s="6"/>
      <c r="H9630" s="5">
        <f>D9630-F9630</f>
        <v>65550</v>
      </c>
      <c r="I9630" s="4">
        <f>+I9629+G9630-H9630</f>
        <v>2937765.0069999942</v>
      </c>
      <c r="J9630" s="8" t="s">
        <v>1955</v>
      </c>
      <c r="K9630" s="2"/>
      <c r="L9630" s="2"/>
      <c r="M9630" s="10" t="s">
        <v>1954</v>
      </c>
      <c r="N9630" s="10"/>
      <c r="O9630" s="10"/>
    </row>
    <row r="9631" spans="1:15" x14ac:dyDescent="0.2">
      <c r="A9631" s="9">
        <v>45562</v>
      </c>
      <c r="B9631" s="7">
        <v>35972854</v>
      </c>
      <c r="C9631" s="8" t="s">
        <v>1953</v>
      </c>
      <c r="D9631" s="6">
        <v>36639</v>
      </c>
      <c r="E9631" s="6">
        <v>31050</v>
      </c>
      <c r="F9631" s="6">
        <f>E9631*0.05</f>
        <v>1552.5</v>
      </c>
      <c r="G9631" s="6"/>
      <c r="H9631" s="5">
        <f>D9631-F9631</f>
        <v>35086.5</v>
      </c>
      <c r="I9631" s="4">
        <f>+I9630+G9631-H9631</f>
        <v>2902678.5069999942</v>
      </c>
      <c r="J9631" s="8" t="s">
        <v>1952</v>
      </c>
      <c r="K9631" s="2"/>
      <c r="L9631" s="2"/>
      <c r="M9631" s="10" t="s">
        <v>1951</v>
      </c>
      <c r="N9631" s="10"/>
      <c r="O9631" s="10"/>
    </row>
    <row r="9632" spans="1:15" x14ac:dyDescent="0.2">
      <c r="A9632" s="9">
        <v>45562</v>
      </c>
      <c r="B9632" s="7">
        <v>35973322</v>
      </c>
      <c r="C9632" s="8" t="s">
        <v>1634</v>
      </c>
      <c r="D9632" s="6">
        <v>16981.599999999999</v>
      </c>
      <c r="E9632" s="6">
        <v>16981.599999999999</v>
      </c>
      <c r="F9632" s="6">
        <f>E9632*0.05</f>
        <v>849.07999999999993</v>
      </c>
      <c r="G9632" s="6"/>
      <c r="H9632" s="5">
        <f>D9632-F9632</f>
        <v>16132.519999999999</v>
      </c>
      <c r="I9632" s="4">
        <f>+I9631+G9632-H9632</f>
        <v>2886545.9869999941</v>
      </c>
      <c r="J9632" s="8" t="s">
        <v>101</v>
      </c>
      <c r="K9632" s="2"/>
      <c r="L9632" s="2"/>
      <c r="M9632" s="10" t="s">
        <v>1950</v>
      </c>
      <c r="N9632" s="10"/>
      <c r="O9632" s="10"/>
    </row>
    <row r="9633" spans="1:15" x14ac:dyDescent="0.2">
      <c r="A9633" s="9">
        <v>45562</v>
      </c>
      <c r="B9633" s="7">
        <v>35973487</v>
      </c>
      <c r="C9633" s="8" t="s">
        <v>54</v>
      </c>
      <c r="D9633" s="6">
        <v>9000</v>
      </c>
      <c r="E9633" s="6">
        <v>7627.12</v>
      </c>
      <c r="F9633" s="6">
        <v>381.36</v>
      </c>
      <c r="G9633" s="6"/>
      <c r="H9633" s="5">
        <f>D9633-F9633</f>
        <v>8618.64</v>
      </c>
      <c r="I9633" s="4">
        <f>+I9632+G9633-H9633</f>
        <v>2877927.346999994</v>
      </c>
      <c r="J9633" s="8" t="s">
        <v>412</v>
      </c>
      <c r="K9633" s="2"/>
      <c r="L9633" s="2"/>
      <c r="M9633" s="10" t="s">
        <v>780</v>
      </c>
      <c r="N9633" s="10"/>
      <c r="O9633" s="10"/>
    </row>
    <row r="9634" spans="1:15" x14ac:dyDescent="0.2">
      <c r="A9634" s="9">
        <v>45562</v>
      </c>
      <c r="B9634" s="7">
        <v>35973604</v>
      </c>
      <c r="C9634" s="8" t="s">
        <v>245</v>
      </c>
      <c r="D9634" s="6">
        <v>855</v>
      </c>
      <c r="E9634" s="6">
        <v>855</v>
      </c>
      <c r="F9634" s="6">
        <f>E9634*0.05</f>
        <v>42.75</v>
      </c>
      <c r="G9634" s="6"/>
      <c r="H9634" s="5">
        <f>D9634-F9634</f>
        <v>812.25</v>
      </c>
      <c r="I9634" s="4">
        <f>+I9633+G9634-H9634</f>
        <v>2877115.096999994</v>
      </c>
      <c r="J9634" s="8" t="s">
        <v>48</v>
      </c>
      <c r="K9634" s="2"/>
      <c r="L9634" s="2"/>
      <c r="M9634" s="10" t="s">
        <v>1778</v>
      </c>
      <c r="N9634" s="10"/>
      <c r="O9634" s="10"/>
    </row>
    <row r="9635" spans="1:15" x14ac:dyDescent="0.2">
      <c r="A9635" s="9">
        <v>45562</v>
      </c>
      <c r="B9635" s="7">
        <v>35973708</v>
      </c>
      <c r="C9635" s="8" t="s">
        <v>1949</v>
      </c>
      <c r="D9635" s="6">
        <v>82600</v>
      </c>
      <c r="E9635" s="6">
        <v>70000</v>
      </c>
      <c r="F9635" s="6">
        <f>E9635*0.05</f>
        <v>3500</v>
      </c>
      <c r="G9635" s="6"/>
      <c r="H9635" s="5">
        <f>D9635-F9635</f>
        <v>79100</v>
      </c>
      <c r="I9635" s="4">
        <f>+I9634+G9635-H9635</f>
        <v>2798015.096999994</v>
      </c>
      <c r="J9635" s="8" t="s">
        <v>1948</v>
      </c>
      <c r="K9635" s="2"/>
      <c r="L9635" s="2"/>
      <c r="M9635" s="10" t="s">
        <v>1130</v>
      </c>
      <c r="N9635" s="10"/>
      <c r="O9635" s="10"/>
    </row>
    <row r="9636" spans="1:15" x14ac:dyDescent="0.2">
      <c r="A9636" s="9">
        <v>45562</v>
      </c>
      <c r="B9636" s="7">
        <v>35973948</v>
      </c>
      <c r="C9636" s="8" t="s">
        <v>729</v>
      </c>
      <c r="D9636" s="6">
        <v>0</v>
      </c>
      <c r="E9636" s="6">
        <v>0</v>
      </c>
      <c r="F9636" s="6">
        <v>0</v>
      </c>
      <c r="G9636" s="6"/>
      <c r="H9636" s="5">
        <v>0</v>
      </c>
      <c r="I9636" s="4">
        <f>+I9635+G9636-H9636</f>
        <v>2798015.096999994</v>
      </c>
      <c r="J9636" s="8" t="s">
        <v>729</v>
      </c>
      <c r="K9636" s="2"/>
      <c r="L9636" s="2"/>
      <c r="M9636" s="10"/>
      <c r="N9636" s="10"/>
      <c r="O9636" s="10"/>
    </row>
    <row r="9637" spans="1:15" x14ac:dyDescent="0.2">
      <c r="A9637" s="9">
        <v>45562</v>
      </c>
      <c r="B9637" s="7">
        <v>35974385</v>
      </c>
      <c r="C9637" s="8" t="s">
        <v>99</v>
      </c>
      <c r="D9637" s="6">
        <v>8302.57</v>
      </c>
      <c r="E9637" s="6">
        <v>0</v>
      </c>
      <c r="F9637" s="6">
        <f>E9637*0.05</f>
        <v>0</v>
      </c>
      <c r="G9637" s="6"/>
      <c r="H9637" s="5">
        <f>D9637-F9637</f>
        <v>8302.57</v>
      </c>
      <c r="I9637" s="4">
        <f>+I9636+G9637-H9637</f>
        <v>2789712.5269999942</v>
      </c>
      <c r="J9637" s="8" t="s">
        <v>100</v>
      </c>
      <c r="K9637" s="2"/>
      <c r="L9637" s="2"/>
      <c r="M9637" s="10" t="s">
        <v>1947</v>
      </c>
      <c r="N9637" s="10"/>
      <c r="O9637" s="10"/>
    </row>
    <row r="9638" spans="1:15" x14ac:dyDescent="0.2">
      <c r="A9638" s="9">
        <v>45565</v>
      </c>
      <c r="B9638" s="7">
        <v>2000090398</v>
      </c>
      <c r="C9638" s="8" t="s">
        <v>2</v>
      </c>
      <c r="D9638" s="6"/>
      <c r="E9638" s="6"/>
      <c r="F9638" s="6"/>
      <c r="G9638" s="6">
        <v>15900</v>
      </c>
      <c r="H9638" s="5"/>
      <c r="I9638" s="4">
        <f>+I9637+G9638-H9638</f>
        <v>2805612.5269999942</v>
      </c>
      <c r="J9638" s="8" t="s">
        <v>1946</v>
      </c>
      <c r="K9638" s="2"/>
      <c r="L9638" s="2"/>
      <c r="M9638" s="37"/>
      <c r="N9638" s="36"/>
      <c r="O9638" s="35"/>
    </row>
    <row r="9639" spans="1:15" x14ac:dyDescent="0.2">
      <c r="A9639" s="9">
        <v>45565</v>
      </c>
      <c r="B9639" s="7">
        <v>2000090402</v>
      </c>
      <c r="C9639" s="8" t="s">
        <v>2</v>
      </c>
      <c r="D9639" s="6"/>
      <c r="E9639" s="6"/>
      <c r="F9639" s="6"/>
      <c r="G9639" s="6">
        <v>5900</v>
      </c>
      <c r="H9639" s="5"/>
      <c r="I9639" s="4">
        <f>+I9638+G9639-H9639</f>
        <v>2811512.5269999942</v>
      </c>
      <c r="J9639" s="8" t="s">
        <v>1945</v>
      </c>
      <c r="K9639" s="2"/>
      <c r="L9639" s="2"/>
      <c r="M9639" s="26" t="s">
        <v>1944</v>
      </c>
      <c r="N9639" s="36"/>
      <c r="O9639" s="35"/>
    </row>
    <row r="9640" spans="1:15" x14ac:dyDescent="0.2">
      <c r="A9640" s="9">
        <v>45565</v>
      </c>
      <c r="B9640" s="7">
        <v>36042163</v>
      </c>
      <c r="C9640" s="8" t="s">
        <v>126</v>
      </c>
      <c r="D9640" s="6">
        <v>13480</v>
      </c>
      <c r="E9640" s="6">
        <v>13480</v>
      </c>
      <c r="F9640" s="6">
        <f>E9640*0.05</f>
        <v>674</v>
      </c>
      <c r="G9640" s="6"/>
      <c r="H9640" s="5">
        <f>D9640-F9640</f>
        <v>12806</v>
      </c>
      <c r="I9640" s="4">
        <f>+I9639+G9640-H9640</f>
        <v>2798706.5269999942</v>
      </c>
      <c r="J9640" s="8" t="s">
        <v>125</v>
      </c>
      <c r="K9640" s="2"/>
      <c r="L9640" s="2"/>
      <c r="M9640" s="10" t="s">
        <v>1943</v>
      </c>
      <c r="N9640" s="10"/>
      <c r="O9640" s="10"/>
    </row>
    <row r="9641" spans="1:15" x14ac:dyDescent="0.2">
      <c r="A9641" s="9">
        <v>45565</v>
      </c>
      <c r="B9641" s="7">
        <v>36042488</v>
      </c>
      <c r="C9641" s="8" t="s">
        <v>1786</v>
      </c>
      <c r="D9641" s="6">
        <v>18290</v>
      </c>
      <c r="E9641" s="6">
        <v>15500</v>
      </c>
      <c r="F9641" s="6">
        <f>E9641*0.05</f>
        <v>775</v>
      </c>
      <c r="G9641" s="6"/>
      <c r="H9641" s="5">
        <f>D9641-F9641</f>
        <v>17515</v>
      </c>
      <c r="I9641" s="4">
        <f>+I9640+G9641-H9641</f>
        <v>2781191.5269999942</v>
      </c>
      <c r="J9641" s="8" t="s">
        <v>1942</v>
      </c>
      <c r="K9641" s="2"/>
      <c r="L9641" s="2"/>
      <c r="M9641" s="10" t="s">
        <v>1941</v>
      </c>
      <c r="N9641" s="10"/>
      <c r="O9641" s="10"/>
    </row>
    <row r="9642" spans="1:15" x14ac:dyDescent="0.2">
      <c r="A9642" s="9">
        <v>45565</v>
      </c>
      <c r="B9642" s="7">
        <v>36043344</v>
      </c>
      <c r="C9642" s="8" t="s">
        <v>32</v>
      </c>
      <c r="D9642" s="6">
        <v>72985</v>
      </c>
      <c r="E9642" s="6">
        <v>63529.66</v>
      </c>
      <c r="F9642" s="6">
        <f>E9642*0.05</f>
        <v>3176.4830000000002</v>
      </c>
      <c r="G9642" s="6"/>
      <c r="H9642" s="5">
        <f>D9642-F9642</f>
        <v>69808.516999999993</v>
      </c>
      <c r="I9642" s="4">
        <f>+I9641+G9642-H9642</f>
        <v>2711383.0099999942</v>
      </c>
      <c r="J9642" s="8" t="s">
        <v>692</v>
      </c>
      <c r="K9642" s="2"/>
      <c r="L9642" s="2"/>
      <c r="M9642" s="10" t="s">
        <v>1940</v>
      </c>
      <c r="N9642" s="10"/>
      <c r="O9642" s="10"/>
    </row>
    <row r="9643" spans="1:15" x14ac:dyDescent="0.2">
      <c r="A9643" s="9">
        <v>45565</v>
      </c>
      <c r="B9643" s="7">
        <v>4524000020</v>
      </c>
      <c r="C9643" s="12" t="s">
        <v>145</v>
      </c>
      <c r="D9643" s="6"/>
      <c r="E9643" s="6"/>
      <c r="F9643" s="6"/>
      <c r="G9643" s="6">
        <v>1</v>
      </c>
      <c r="H9643" s="5"/>
      <c r="I9643" s="4">
        <f>+I9642+G9643-H9643</f>
        <v>2711384.0099999942</v>
      </c>
      <c r="J9643" s="8" t="s">
        <v>1939</v>
      </c>
      <c r="K9643" s="2"/>
      <c r="L9643" s="2"/>
      <c r="M9643" s="37"/>
      <c r="N9643" s="36"/>
      <c r="O9643" s="35"/>
    </row>
    <row r="9644" spans="1:15" x14ac:dyDescent="0.2">
      <c r="A9644" s="9">
        <v>45565</v>
      </c>
      <c r="B9644" s="7">
        <v>36066711</v>
      </c>
      <c r="C9644" s="8" t="s">
        <v>63</v>
      </c>
      <c r="D9644" s="6">
        <v>1355</v>
      </c>
      <c r="E9644" s="6">
        <v>1148.31</v>
      </c>
      <c r="F9644" s="6">
        <v>57.42</v>
      </c>
      <c r="G9644" s="6"/>
      <c r="H9644" s="5">
        <f>D9644-F9644</f>
        <v>1297.58</v>
      </c>
      <c r="I9644" s="4">
        <f>+I9643+G9644-H9644</f>
        <v>2710086.4299999941</v>
      </c>
      <c r="J9644" s="8" t="s">
        <v>779</v>
      </c>
      <c r="K9644" s="2"/>
      <c r="L9644" s="2"/>
      <c r="M9644" s="10" t="s">
        <v>1938</v>
      </c>
      <c r="N9644" s="10"/>
      <c r="O9644" s="10"/>
    </row>
    <row r="9645" spans="1:15" x14ac:dyDescent="0.2">
      <c r="A9645" s="9">
        <v>45565</v>
      </c>
      <c r="B9645" s="7"/>
      <c r="C9645" s="8" t="s">
        <v>20</v>
      </c>
      <c r="D9645" s="6">
        <v>7142.88</v>
      </c>
      <c r="E9645" s="6"/>
      <c r="F9645" s="6">
        <f>E9645*0.05</f>
        <v>0</v>
      </c>
      <c r="G9645" s="6"/>
      <c r="H9645" s="5">
        <f>D9645-F9645</f>
        <v>7142.88</v>
      </c>
      <c r="I9645" s="4">
        <f>+I9644+G9645-H9645</f>
        <v>2702943.5499999942</v>
      </c>
      <c r="J9645" s="8" t="s">
        <v>19</v>
      </c>
      <c r="K9645" s="2"/>
      <c r="L9645" s="2"/>
      <c r="M9645" s="10"/>
      <c r="N9645" s="10"/>
      <c r="O9645" s="10"/>
    </row>
    <row r="9646" spans="1:15" x14ac:dyDescent="0.2">
      <c r="A9646" s="9"/>
      <c r="B9646" s="7"/>
      <c r="C9646" s="14" t="s">
        <v>1937</v>
      </c>
      <c r="D9646" s="6"/>
      <c r="E9646" s="6"/>
      <c r="F9646" s="6">
        <f>E9646*0.05</f>
        <v>0</v>
      </c>
      <c r="G9646" s="6"/>
      <c r="H9646" s="5">
        <f>D9646-F9646</f>
        <v>0</v>
      </c>
      <c r="I9646" s="13">
        <f>+I9645+G9646-H9646</f>
        <v>2702943.5499999942</v>
      </c>
      <c r="J9646" s="8"/>
      <c r="K9646" s="2"/>
      <c r="L9646" s="2"/>
      <c r="M9646" s="10"/>
      <c r="N9646" s="10"/>
      <c r="O9646" s="10"/>
    </row>
    <row r="9647" spans="1:15" x14ac:dyDescent="0.2">
      <c r="A9647" s="9">
        <v>45566</v>
      </c>
      <c r="B9647" s="7">
        <v>3580060270</v>
      </c>
      <c r="C9647" s="8" t="s">
        <v>2</v>
      </c>
      <c r="D9647" s="6"/>
      <c r="E9647" s="6"/>
      <c r="F9647" s="6">
        <f>E9647*0.05</f>
        <v>0</v>
      </c>
      <c r="G9647" s="6">
        <v>7500</v>
      </c>
      <c r="H9647" s="5">
        <f>D9647-F9647</f>
        <v>0</v>
      </c>
      <c r="I9647" s="4">
        <f>+I9646+G9647-H9647</f>
        <v>2710443.5499999942</v>
      </c>
      <c r="J9647" s="8" t="s">
        <v>1936</v>
      </c>
      <c r="K9647" s="2"/>
      <c r="L9647" s="2"/>
      <c r="M9647" s="10"/>
      <c r="N9647" s="10"/>
      <c r="O9647" s="10"/>
    </row>
    <row r="9648" spans="1:15" x14ac:dyDescent="0.2">
      <c r="A9648" s="9">
        <v>45566</v>
      </c>
      <c r="B9648" s="7">
        <v>4524000127</v>
      </c>
      <c r="C9648" s="8" t="s">
        <v>170</v>
      </c>
      <c r="D9648" s="6"/>
      <c r="E9648" s="6"/>
      <c r="F9648" s="6">
        <f>E9648*0.05</f>
        <v>0</v>
      </c>
      <c r="G9648" s="6">
        <v>5254981.46</v>
      </c>
      <c r="H9648" s="5">
        <f>D9648-F9648</f>
        <v>0</v>
      </c>
      <c r="I9648" s="4">
        <f>+I9647+G9648-H9648</f>
        <v>7965425.0099999942</v>
      </c>
      <c r="J9648" s="8" t="s">
        <v>1935</v>
      </c>
      <c r="K9648" s="2"/>
      <c r="L9648" s="2"/>
      <c r="M9648" s="10"/>
      <c r="N9648" s="10"/>
      <c r="O9648" s="10"/>
    </row>
    <row r="9649" spans="1:15" x14ac:dyDescent="0.2">
      <c r="A9649" s="9">
        <v>45566</v>
      </c>
      <c r="B9649" s="7">
        <v>4524000006</v>
      </c>
      <c r="C9649" s="12" t="s">
        <v>145</v>
      </c>
      <c r="D9649" s="6"/>
      <c r="E9649" s="6"/>
      <c r="F9649" s="6">
        <f>E9649*0.05</f>
        <v>0</v>
      </c>
      <c r="G9649" s="6">
        <v>1</v>
      </c>
      <c r="H9649" s="5">
        <f>D9649-F9649</f>
        <v>0</v>
      </c>
      <c r="I9649" s="4">
        <f>+I9648+G9649-H9649</f>
        <v>7965426.0099999942</v>
      </c>
      <c r="J9649" s="8" t="s">
        <v>1934</v>
      </c>
      <c r="K9649" s="2"/>
      <c r="L9649" s="2"/>
      <c r="M9649" s="10"/>
      <c r="N9649" s="10"/>
      <c r="O9649" s="10"/>
    </row>
    <row r="9650" spans="1:15" x14ac:dyDescent="0.2">
      <c r="A9650" s="9">
        <v>45567</v>
      </c>
      <c r="B9650" s="7">
        <v>36138488</v>
      </c>
      <c r="C9650" s="8" t="s">
        <v>1933</v>
      </c>
      <c r="D9650" s="6">
        <v>16300</v>
      </c>
      <c r="E9650" s="6"/>
      <c r="F9650" s="6">
        <f>E9650*0.05</f>
        <v>0</v>
      </c>
      <c r="G9650" s="6"/>
      <c r="H9650" s="5">
        <f>D9650-F9650</f>
        <v>16300</v>
      </c>
      <c r="I9650" s="4">
        <f>+I9649+G9650-H9650</f>
        <v>7949126.0099999942</v>
      </c>
      <c r="J9650" s="8" t="s">
        <v>1932</v>
      </c>
      <c r="K9650" s="2"/>
      <c r="L9650" s="2"/>
      <c r="M9650" s="10"/>
      <c r="N9650" s="10"/>
      <c r="O9650" s="10"/>
    </row>
    <row r="9651" spans="1:15" x14ac:dyDescent="0.2">
      <c r="A9651" s="9">
        <v>45567</v>
      </c>
      <c r="B9651" s="7">
        <v>36140828</v>
      </c>
      <c r="C9651" s="8" t="s">
        <v>1931</v>
      </c>
      <c r="D9651" s="6">
        <v>39168</v>
      </c>
      <c r="E9651" s="6">
        <v>30600</v>
      </c>
      <c r="F9651" s="6">
        <f>E9651*0.05</f>
        <v>1530</v>
      </c>
      <c r="G9651" s="6"/>
      <c r="H9651" s="5">
        <f>D9651-F9651</f>
        <v>37638</v>
      </c>
      <c r="I9651" s="4">
        <f>+I9650+G9651-H9651</f>
        <v>7911488.0099999942</v>
      </c>
      <c r="J9651" s="8" t="s">
        <v>1930</v>
      </c>
      <c r="K9651" s="2"/>
      <c r="L9651" s="2"/>
      <c r="M9651" s="10"/>
      <c r="N9651" s="10"/>
      <c r="O9651" s="10"/>
    </row>
    <row r="9652" spans="1:15" x14ac:dyDescent="0.2">
      <c r="A9652" s="9">
        <v>45572</v>
      </c>
      <c r="B9652" s="7">
        <v>36275369</v>
      </c>
      <c r="C9652" s="8" t="s">
        <v>1929</v>
      </c>
      <c r="D9652" s="6">
        <v>187363.92</v>
      </c>
      <c r="E9652" s="6">
        <v>169422.56</v>
      </c>
      <c r="F9652" s="6">
        <f>E9652*0.05</f>
        <v>8471.1280000000006</v>
      </c>
      <c r="G9652" s="6"/>
      <c r="H9652" s="5">
        <f>D9652-F9652</f>
        <v>178892.79200000002</v>
      </c>
      <c r="I9652" s="4">
        <f>+I9651+G9652-H9652</f>
        <v>7732595.2179999938</v>
      </c>
      <c r="J9652" s="8" t="s">
        <v>22</v>
      </c>
      <c r="K9652" s="2"/>
      <c r="L9652" s="2"/>
      <c r="M9652" s="10" t="s">
        <v>1904</v>
      </c>
      <c r="N9652" s="10"/>
      <c r="O9652" s="10"/>
    </row>
    <row r="9653" spans="1:15" x14ac:dyDescent="0.2">
      <c r="A9653" s="9">
        <v>45572</v>
      </c>
      <c r="B9653" s="7">
        <v>36282013</v>
      </c>
      <c r="C9653" s="8" t="s">
        <v>1928</v>
      </c>
      <c r="D9653" s="6">
        <v>132994</v>
      </c>
      <c r="E9653" s="6">
        <v>112706.78</v>
      </c>
      <c r="F9653" s="6">
        <f>E9653*0.05</f>
        <v>5635.3389999999999</v>
      </c>
      <c r="G9653" s="6"/>
      <c r="H9653" s="5">
        <f>D9653-F9653</f>
        <v>127358.66099999999</v>
      </c>
      <c r="I9653" s="4">
        <f>+I9652+G9653-H9653</f>
        <v>7605236.5569999935</v>
      </c>
      <c r="J9653" s="8" t="s">
        <v>1927</v>
      </c>
      <c r="K9653" s="2"/>
      <c r="L9653" s="2"/>
      <c r="M9653" s="10" t="s">
        <v>1904</v>
      </c>
      <c r="N9653" s="10"/>
      <c r="O9653" s="10"/>
    </row>
    <row r="9654" spans="1:15" x14ac:dyDescent="0.2">
      <c r="A9654" s="9">
        <v>45573</v>
      </c>
      <c r="B9654" s="7">
        <v>2000110064</v>
      </c>
      <c r="C9654" s="8" t="s">
        <v>2</v>
      </c>
      <c r="D9654" s="6"/>
      <c r="E9654" s="6"/>
      <c r="F9654" s="6">
        <f>E9654*0.05</f>
        <v>0</v>
      </c>
      <c r="G9654" s="6">
        <v>8250</v>
      </c>
      <c r="H9654" s="5">
        <f>D9654-F9654</f>
        <v>0</v>
      </c>
      <c r="I9654" s="4">
        <f>+I9653+G9654-H9654</f>
        <v>7613486.5569999935</v>
      </c>
      <c r="J9654" s="8" t="s">
        <v>1926</v>
      </c>
      <c r="K9654" s="2"/>
      <c r="L9654" s="2"/>
      <c r="M9654" s="10"/>
      <c r="N9654" s="10"/>
      <c r="O9654" s="10"/>
    </row>
    <row r="9655" spans="1:15" x14ac:dyDescent="0.2">
      <c r="A9655" s="9">
        <v>45573</v>
      </c>
      <c r="B9655" s="7">
        <v>2000110067</v>
      </c>
      <c r="C9655" s="8" t="s">
        <v>2</v>
      </c>
      <c r="D9655" s="6"/>
      <c r="E9655" s="6"/>
      <c r="F9655" s="6">
        <f>E9655*0.05</f>
        <v>0</v>
      </c>
      <c r="G9655" s="6">
        <v>8200</v>
      </c>
      <c r="H9655" s="5">
        <f>D9655-F9655</f>
        <v>0</v>
      </c>
      <c r="I9655" s="4">
        <f>+I9654+G9655-H9655</f>
        <v>7621686.5569999935</v>
      </c>
      <c r="J9655" s="8" t="s">
        <v>1925</v>
      </c>
      <c r="K9655" s="2"/>
      <c r="L9655" s="2"/>
      <c r="M9655" s="10"/>
      <c r="N9655" s="10"/>
      <c r="O9655" s="10"/>
    </row>
    <row r="9656" spans="1:15" x14ac:dyDescent="0.2">
      <c r="A9656" s="9">
        <v>45573</v>
      </c>
      <c r="B9656" s="7">
        <v>3580080185</v>
      </c>
      <c r="C9656" s="8" t="s">
        <v>2</v>
      </c>
      <c r="D9656" s="6"/>
      <c r="E9656" s="6"/>
      <c r="F9656" s="6">
        <f>E9656*0.05</f>
        <v>0</v>
      </c>
      <c r="G9656" s="6">
        <v>5300</v>
      </c>
      <c r="H9656" s="5">
        <f>D9656-F9656</f>
        <v>0</v>
      </c>
      <c r="I9656" s="4">
        <f>+I9655+G9656-H9656</f>
        <v>7626986.5569999935</v>
      </c>
      <c r="J9656" s="8" t="s">
        <v>1924</v>
      </c>
      <c r="K9656" s="2"/>
      <c r="L9656" s="2"/>
      <c r="M9656" s="10"/>
      <c r="N9656" s="10"/>
      <c r="O9656" s="10"/>
    </row>
    <row r="9657" spans="1:15" x14ac:dyDescent="0.2">
      <c r="A9657" s="9">
        <v>45573</v>
      </c>
      <c r="B9657" s="7">
        <v>4524000025</v>
      </c>
      <c r="C9657" s="12" t="s">
        <v>145</v>
      </c>
      <c r="D9657" s="6"/>
      <c r="E9657" s="6"/>
      <c r="F9657" s="6">
        <f>E9657*0.05</f>
        <v>0</v>
      </c>
      <c r="G9657" s="6">
        <v>8457.7900000000009</v>
      </c>
      <c r="H9657" s="5">
        <f>D9657-F9657</f>
        <v>0</v>
      </c>
      <c r="I9657" s="4">
        <f>+I9656+G9657-H9657</f>
        <v>7635444.3469999935</v>
      </c>
      <c r="J9657" s="8" t="s">
        <v>1923</v>
      </c>
      <c r="K9657" s="2"/>
      <c r="L9657" s="2"/>
      <c r="M9657" s="10"/>
      <c r="N9657" s="10"/>
      <c r="O9657" s="10"/>
    </row>
    <row r="9658" spans="1:15" x14ac:dyDescent="0.2">
      <c r="A9658" s="9">
        <v>45574</v>
      </c>
      <c r="B9658" s="7">
        <v>2000070143</v>
      </c>
      <c r="C9658" s="8" t="s">
        <v>2</v>
      </c>
      <c r="D9658" s="6"/>
      <c r="E9658" s="6"/>
      <c r="F9658" s="6">
        <f>E9658*0.05</f>
        <v>0</v>
      </c>
      <c r="G9658" s="6">
        <v>17450</v>
      </c>
      <c r="H9658" s="5">
        <f>D9658-F9658</f>
        <v>0</v>
      </c>
      <c r="I9658" s="4">
        <f>+I9657+G9658-H9658</f>
        <v>7652894.3469999935</v>
      </c>
      <c r="J9658" s="8" t="s">
        <v>1922</v>
      </c>
      <c r="K9658" s="2"/>
      <c r="L9658" s="2"/>
      <c r="M9658" s="10"/>
      <c r="N9658" s="10"/>
      <c r="O9658" s="10"/>
    </row>
    <row r="9659" spans="1:15" x14ac:dyDescent="0.2">
      <c r="A9659" s="9">
        <v>45575</v>
      </c>
      <c r="B9659" s="7">
        <v>36366009</v>
      </c>
      <c r="C9659" s="8" t="s">
        <v>518</v>
      </c>
      <c r="D9659" s="6">
        <v>79792.06</v>
      </c>
      <c r="E9659" s="6">
        <v>0</v>
      </c>
      <c r="F9659" s="6">
        <f>E9659*0.05</f>
        <v>0</v>
      </c>
      <c r="G9659" s="6"/>
      <c r="H9659" s="5">
        <f>D9659-F9659</f>
        <v>79792.06</v>
      </c>
      <c r="I9659" s="4">
        <f>+I9658+G9659-H9659</f>
        <v>7573102.286999994</v>
      </c>
      <c r="J9659" s="8" t="s">
        <v>1921</v>
      </c>
      <c r="K9659" s="2"/>
      <c r="L9659" s="2"/>
      <c r="M9659" s="10" t="s">
        <v>1920</v>
      </c>
      <c r="N9659" s="10"/>
      <c r="O9659" s="10"/>
    </row>
    <row r="9660" spans="1:15" x14ac:dyDescent="0.2">
      <c r="A9660" s="9">
        <v>45575</v>
      </c>
      <c r="B9660" s="7">
        <v>3580100143</v>
      </c>
      <c r="C9660" s="8" t="s">
        <v>2</v>
      </c>
      <c r="D9660" s="6"/>
      <c r="E9660" s="6"/>
      <c r="F9660" s="6">
        <f>E9660*0.05</f>
        <v>0</v>
      </c>
      <c r="G9660" s="6">
        <v>2000</v>
      </c>
      <c r="H9660" s="5">
        <f>D9660-F9660</f>
        <v>0</v>
      </c>
      <c r="I9660" s="4">
        <f>+I9659+G9660-H9660</f>
        <v>7575102.286999994</v>
      </c>
      <c r="J9660" s="8" t="s">
        <v>1919</v>
      </c>
      <c r="K9660" s="2"/>
      <c r="L9660" s="2"/>
      <c r="M9660" s="10"/>
      <c r="N9660" s="10"/>
      <c r="O9660" s="10"/>
    </row>
    <row r="9661" spans="1:15" x14ac:dyDescent="0.2">
      <c r="A9661" s="9">
        <v>45576</v>
      </c>
      <c r="B9661" s="7">
        <v>3580100138</v>
      </c>
      <c r="C9661" s="8" t="s">
        <v>2</v>
      </c>
      <c r="D9661" s="6"/>
      <c r="E9661" s="6"/>
      <c r="F9661" s="6">
        <f>E9661*0.05</f>
        <v>0</v>
      </c>
      <c r="G9661" s="6">
        <v>8200</v>
      </c>
      <c r="H9661" s="5">
        <f>D9661-F9661</f>
        <v>0</v>
      </c>
      <c r="I9661" s="4">
        <f>+I9660+G9661-H9661</f>
        <v>7583302.286999994</v>
      </c>
      <c r="J9661" s="8" t="s">
        <v>1918</v>
      </c>
      <c r="K9661" s="2"/>
      <c r="L9661" s="2"/>
      <c r="M9661" s="10"/>
      <c r="N9661" s="10"/>
      <c r="O9661" s="10"/>
    </row>
    <row r="9662" spans="1:15" x14ac:dyDescent="0.2">
      <c r="A9662" s="9">
        <v>45576</v>
      </c>
      <c r="B9662" s="7">
        <v>36402755</v>
      </c>
      <c r="C9662" s="8" t="s">
        <v>1917</v>
      </c>
      <c r="D9662" s="6">
        <v>62000</v>
      </c>
      <c r="E9662" s="6">
        <v>0</v>
      </c>
      <c r="F9662" s="6">
        <f>E9662*0.05</f>
        <v>0</v>
      </c>
      <c r="G9662" s="6"/>
      <c r="H9662" s="5">
        <f>D9662-F9662</f>
        <v>62000</v>
      </c>
      <c r="I9662" s="4">
        <f>+I9661+G9662-H9662</f>
        <v>7521302.286999994</v>
      </c>
      <c r="J9662" s="8" t="s">
        <v>1916</v>
      </c>
      <c r="K9662" s="2"/>
      <c r="L9662" s="2"/>
      <c r="M9662" s="10"/>
      <c r="N9662" s="10"/>
      <c r="O9662" s="10"/>
    </row>
    <row r="9663" spans="1:15" x14ac:dyDescent="0.2">
      <c r="A9663" s="9">
        <v>45576</v>
      </c>
      <c r="B9663" s="7">
        <v>36414628</v>
      </c>
      <c r="C9663" s="8" t="s">
        <v>322</v>
      </c>
      <c r="D9663" s="6">
        <v>113900</v>
      </c>
      <c r="E9663" s="6">
        <v>0</v>
      </c>
      <c r="F9663" s="6">
        <f>E9663*0.05</f>
        <v>0</v>
      </c>
      <c r="G9663" s="6"/>
      <c r="H9663" s="5">
        <f>D9663-F9663</f>
        <v>113900</v>
      </c>
      <c r="I9663" s="4">
        <f>+I9662+G9663-H9663</f>
        <v>7407402.286999994</v>
      </c>
      <c r="J9663" s="8" t="s">
        <v>1915</v>
      </c>
      <c r="K9663" s="2"/>
      <c r="L9663" s="2"/>
      <c r="M9663" s="10"/>
      <c r="N9663" s="10"/>
      <c r="O9663" s="10"/>
    </row>
    <row r="9664" spans="1:15" x14ac:dyDescent="0.2">
      <c r="A9664" s="9">
        <v>45580</v>
      </c>
      <c r="B9664" s="7">
        <v>3580060247</v>
      </c>
      <c r="C9664" s="8" t="s">
        <v>2</v>
      </c>
      <c r="D9664" s="6"/>
      <c r="E9664" s="6"/>
      <c r="F9664" s="6">
        <f>E9664*0.05</f>
        <v>0</v>
      </c>
      <c r="G9664" s="6">
        <v>5000</v>
      </c>
      <c r="H9664" s="5">
        <f>D9664-F9664</f>
        <v>0</v>
      </c>
      <c r="I9664" s="4">
        <f>+I9663+G9664-H9664</f>
        <v>7412402.286999994</v>
      </c>
      <c r="J9664" s="8" t="s">
        <v>1914</v>
      </c>
      <c r="K9664" s="2"/>
      <c r="L9664" s="2"/>
      <c r="M9664" s="10"/>
      <c r="N9664" s="10"/>
      <c r="O9664" s="10"/>
    </row>
    <row r="9665" spans="1:18" x14ac:dyDescent="0.2">
      <c r="A9665" s="9">
        <v>45580</v>
      </c>
      <c r="B9665" s="7">
        <v>3580060250</v>
      </c>
      <c r="C9665" s="8" t="s">
        <v>2</v>
      </c>
      <c r="D9665" s="6"/>
      <c r="E9665" s="6"/>
      <c r="F9665" s="6">
        <f>E9665*0.05</f>
        <v>0</v>
      </c>
      <c r="G9665" s="6">
        <v>6100</v>
      </c>
      <c r="H9665" s="5">
        <f>D9665-F9665</f>
        <v>0</v>
      </c>
      <c r="I9665" s="4">
        <f>+I9664+G9665-H9665</f>
        <v>7418502.286999994</v>
      </c>
      <c r="J9665" s="8" t="s">
        <v>1913</v>
      </c>
      <c r="K9665" s="2"/>
      <c r="L9665" s="2"/>
      <c r="M9665" s="10"/>
      <c r="N9665" s="10"/>
      <c r="O9665" s="10"/>
    </row>
    <row r="9666" spans="1:18" x14ac:dyDescent="0.2">
      <c r="A9666" s="9">
        <v>45580</v>
      </c>
      <c r="B9666" s="7">
        <v>4524000018</v>
      </c>
      <c r="C9666" s="12" t="s">
        <v>145</v>
      </c>
      <c r="D9666" s="6"/>
      <c r="E9666" s="6"/>
      <c r="F9666" s="6">
        <f>E9666*0.05</f>
        <v>0</v>
      </c>
      <c r="G9666" s="6">
        <v>269451.65000000002</v>
      </c>
      <c r="H9666" s="5">
        <f>D9666-F9666</f>
        <v>0</v>
      </c>
      <c r="I9666" s="4">
        <f>+I9665+G9666-H9666</f>
        <v>7687953.9369999943</v>
      </c>
      <c r="J9666" s="8" t="s">
        <v>1912</v>
      </c>
      <c r="K9666" s="2"/>
      <c r="L9666" s="2"/>
      <c r="M9666" s="10"/>
      <c r="N9666" s="10"/>
      <c r="O9666" s="10"/>
    </row>
    <row r="9667" spans="1:18" x14ac:dyDescent="0.2">
      <c r="A9667" s="9">
        <v>45582</v>
      </c>
      <c r="B9667" s="7">
        <v>3580010110</v>
      </c>
      <c r="C9667" s="8" t="s">
        <v>2</v>
      </c>
      <c r="D9667" s="6"/>
      <c r="E9667" s="6"/>
      <c r="F9667" s="6">
        <f>E9667*0.05</f>
        <v>0</v>
      </c>
      <c r="G9667" s="6">
        <v>24200</v>
      </c>
      <c r="H9667" s="5">
        <f>D9667-F9667</f>
        <v>0</v>
      </c>
      <c r="I9667" s="4">
        <f>+I9666+G9667-H9667</f>
        <v>7712153.9369999943</v>
      </c>
      <c r="J9667" s="8" t="s">
        <v>1911</v>
      </c>
      <c r="K9667" s="2"/>
      <c r="L9667" s="2"/>
      <c r="M9667" s="10"/>
      <c r="N9667" s="10"/>
      <c r="O9667" s="10"/>
    </row>
    <row r="9668" spans="1:18" x14ac:dyDescent="0.2">
      <c r="A9668" s="9">
        <v>45582</v>
      </c>
      <c r="B9668" s="7">
        <v>3580010113</v>
      </c>
      <c r="C9668" s="8" t="s">
        <v>2</v>
      </c>
      <c r="D9668" s="6"/>
      <c r="E9668" s="6"/>
      <c r="F9668" s="6">
        <f>E9668*0.05</f>
        <v>0</v>
      </c>
      <c r="G9668" s="6">
        <v>3100</v>
      </c>
      <c r="H9668" s="5">
        <f>D9668-F9668</f>
        <v>0</v>
      </c>
      <c r="I9668" s="4">
        <f>+I9667+G9668-H9668</f>
        <v>7715253.9369999943</v>
      </c>
      <c r="J9668" s="8" t="s">
        <v>1910</v>
      </c>
      <c r="K9668" s="2"/>
      <c r="L9668" s="2"/>
      <c r="M9668" s="10"/>
      <c r="N9668" s="10"/>
      <c r="O9668" s="10"/>
      <c r="R9668">
        <f>101662.05*5%</f>
        <v>5083.1025000000009</v>
      </c>
    </row>
    <row r="9669" spans="1:18" x14ac:dyDescent="0.2">
      <c r="A9669" s="9">
        <v>45582</v>
      </c>
      <c r="B9669" s="7">
        <v>4524000136</v>
      </c>
      <c r="C9669" s="8" t="s">
        <v>389</v>
      </c>
      <c r="D9669" s="6"/>
      <c r="E9669" s="6"/>
      <c r="F9669" s="6">
        <f>E9669*0.05</f>
        <v>0</v>
      </c>
      <c r="G9669" s="6">
        <v>30000</v>
      </c>
      <c r="H9669" s="5">
        <f>D9669-F9669</f>
        <v>0</v>
      </c>
      <c r="I9669" s="4">
        <f>+I9668+G9669-H9669</f>
        <v>7745253.9369999943</v>
      </c>
      <c r="J9669" s="8" t="s">
        <v>1753</v>
      </c>
      <c r="K9669" s="2"/>
      <c r="L9669" s="2"/>
      <c r="M9669" s="10"/>
      <c r="N9669" s="10"/>
      <c r="O9669" s="10"/>
    </row>
    <row r="9670" spans="1:18" x14ac:dyDescent="0.2">
      <c r="A9670" s="9">
        <v>45583</v>
      </c>
      <c r="B9670" s="7">
        <v>3580040405</v>
      </c>
      <c r="C9670" s="8" t="s">
        <v>2</v>
      </c>
      <c r="D9670" s="6"/>
      <c r="E9670" s="6"/>
      <c r="F9670" s="6">
        <f>E9670*0.05</f>
        <v>0</v>
      </c>
      <c r="G9670" s="6">
        <v>12100</v>
      </c>
      <c r="H9670" s="5">
        <f>D9670-F9670</f>
        <v>0</v>
      </c>
      <c r="I9670" s="4">
        <f>+I9669+G9670-H9670</f>
        <v>7757353.9369999943</v>
      </c>
      <c r="J9670" s="8" t="s">
        <v>1909</v>
      </c>
      <c r="K9670" s="2"/>
      <c r="L9670" s="2"/>
      <c r="M9670" s="10"/>
      <c r="N9670" s="10"/>
      <c r="O9670" s="10"/>
    </row>
    <row r="9671" spans="1:18" x14ac:dyDescent="0.2">
      <c r="A9671" s="9">
        <v>45586</v>
      </c>
      <c r="B9671" s="7">
        <v>36675268</v>
      </c>
      <c r="C9671" s="8" t="s">
        <v>1908</v>
      </c>
      <c r="D9671" s="6">
        <v>6300</v>
      </c>
      <c r="E9671" s="6"/>
      <c r="F9671" s="6">
        <f>E9671*0.05</f>
        <v>0</v>
      </c>
      <c r="G9671" s="6"/>
      <c r="H9671" s="5">
        <f>D9671-F9671</f>
        <v>6300</v>
      </c>
      <c r="I9671" s="4">
        <f>+I9670+G9671-H9671</f>
        <v>7751053.9369999943</v>
      </c>
      <c r="J9671" s="8" t="s">
        <v>1907</v>
      </c>
      <c r="K9671" s="2"/>
      <c r="L9671" s="2"/>
      <c r="M9671" s="10"/>
      <c r="N9671" s="10"/>
      <c r="O9671" s="10"/>
    </row>
    <row r="9672" spans="1:18" x14ac:dyDescent="0.2">
      <c r="A9672" s="9">
        <v>45586</v>
      </c>
      <c r="B9672" s="7">
        <v>36675920</v>
      </c>
      <c r="C9672" s="8" t="s">
        <v>851</v>
      </c>
      <c r="D9672" s="6">
        <v>39943</v>
      </c>
      <c r="E9672" s="6">
        <v>33850</v>
      </c>
      <c r="F9672" s="6">
        <f>E9672*0.05</f>
        <v>1692.5</v>
      </c>
      <c r="G9672" s="6"/>
      <c r="H9672" s="5">
        <f>D9672-F9672</f>
        <v>38250.5</v>
      </c>
      <c r="I9672" s="4">
        <f>+I9671+G9672-H9672</f>
        <v>7712803.4369999943</v>
      </c>
      <c r="J9672" s="8" t="s">
        <v>79</v>
      </c>
      <c r="K9672" s="2"/>
      <c r="L9672" s="2"/>
      <c r="M9672" s="10" t="s">
        <v>1906</v>
      </c>
      <c r="N9672" s="10"/>
      <c r="O9672" s="10"/>
    </row>
    <row r="9673" spans="1:18" x14ac:dyDescent="0.2">
      <c r="A9673" s="9">
        <v>45586</v>
      </c>
      <c r="B9673" s="7">
        <v>36676701</v>
      </c>
      <c r="C9673" s="8" t="s">
        <v>1708</v>
      </c>
      <c r="D9673" s="6">
        <v>21830</v>
      </c>
      <c r="E9673" s="6">
        <v>18500</v>
      </c>
      <c r="F9673" s="6">
        <f>E9673*0.05</f>
        <v>925</v>
      </c>
      <c r="G9673" s="6"/>
      <c r="H9673" s="5">
        <f>D9673-F9673</f>
        <v>20905</v>
      </c>
      <c r="I9673" s="4">
        <f>+I9672+G9673-H9673</f>
        <v>7691898.4369999943</v>
      </c>
      <c r="J9673" s="8" t="s">
        <v>1905</v>
      </c>
      <c r="K9673" s="2"/>
      <c r="L9673" s="2"/>
      <c r="M9673" s="10" t="s">
        <v>1904</v>
      </c>
      <c r="N9673" s="10"/>
      <c r="O9673" s="10"/>
    </row>
    <row r="9674" spans="1:18" x14ac:dyDescent="0.2">
      <c r="A9674" s="9">
        <v>45587</v>
      </c>
      <c r="B9674" s="7">
        <v>3580040152</v>
      </c>
      <c r="C9674" s="8" t="s">
        <v>2</v>
      </c>
      <c r="D9674" s="6"/>
      <c r="E9674" s="6"/>
      <c r="F9674" s="6">
        <f>E9674*0.05</f>
        <v>0</v>
      </c>
      <c r="G9674" s="6">
        <v>3400</v>
      </c>
      <c r="H9674" s="5">
        <f>D9674-F9674</f>
        <v>0</v>
      </c>
      <c r="I9674" s="4">
        <f>+I9673+G9674-H9674</f>
        <v>7695298.4369999943</v>
      </c>
      <c r="J9674" s="8" t="s">
        <v>1903</v>
      </c>
      <c r="K9674" s="2"/>
      <c r="L9674" s="2"/>
      <c r="M9674" s="10"/>
      <c r="N9674" s="10"/>
      <c r="O9674" s="10"/>
    </row>
    <row r="9675" spans="1:18" x14ac:dyDescent="0.2">
      <c r="A9675" s="9">
        <v>45587</v>
      </c>
      <c r="B9675" s="7">
        <v>3580040155</v>
      </c>
      <c r="C9675" s="8" t="s">
        <v>2</v>
      </c>
      <c r="D9675" s="6"/>
      <c r="E9675" s="6"/>
      <c r="F9675" s="6">
        <f>E9675*0.05</f>
        <v>0</v>
      </c>
      <c r="G9675" s="6">
        <v>2500</v>
      </c>
      <c r="H9675" s="5">
        <f>D9675-F9675</f>
        <v>0</v>
      </c>
      <c r="I9675" s="4">
        <f>+I9674+G9675-H9675</f>
        <v>7697798.4369999943</v>
      </c>
      <c r="J9675" s="8" t="s">
        <v>1902</v>
      </c>
      <c r="K9675" s="2"/>
      <c r="L9675" s="2"/>
      <c r="M9675" s="10"/>
      <c r="N9675" s="10"/>
      <c r="O9675" s="10"/>
    </row>
    <row r="9676" spans="1:18" x14ac:dyDescent="0.2">
      <c r="A9676" s="9">
        <v>45588</v>
      </c>
      <c r="B9676" s="7">
        <v>4524000009</v>
      </c>
      <c r="C9676" s="12" t="s">
        <v>145</v>
      </c>
      <c r="D9676" s="6"/>
      <c r="E9676" s="6"/>
      <c r="F9676" s="6">
        <f>E9676*0.05</f>
        <v>0</v>
      </c>
      <c r="G9676" s="6">
        <v>615171.30000000005</v>
      </c>
      <c r="H9676" s="5">
        <f>D9676-F9676</f>
        <v>0</v>
      </c>
      <c r="I9676" s="4">
        <f>+I9675+G9676-H9676</f>
        <v>8312969.7369999941</v>
      </c>
      <c r="J9676" s="8" t="s">
        <v>1901</v>
      </c>
      <c r="K9676" s="2"/>
      <c r="L9676" s="2"/>
      <c r="M9676" s="10"/>
      <c r="N9676" s="10"/>
      <c r="O9676" s="10"/>
    </row>
    <row r="9677" spans="1:18" x14ac:dyDescent="0.2">
      <c r="A9677" s="9">
        <v>45589</v>
      </c>
      <c r="B9677" s="7">
        <v>33773855</v>
      </c>
      <c r="C9677" s="8" t="s">
        <v>203</v>
      </c>
      <c r="D9677" s="6">
        <v>195750</v>
      </c>
      <c r="E9677" s="6">
        <v>189866.23999999999</v>
      </c>
      <c r="F9677" s="6">
        <f>E9677*0.05</f>
        <v>9493.3119999999999</v>
      </c>
      <c r="G9677" s="6"/>
      <c r="H9677" s="5">
        <f>D9677-F9677</f>
        <v>186256.68799999999</v>
      </c>
      <c r="I9677" s="4">
        <f>+I9676+G9677-H9677</f>
        <v>8126713.0489999941</v>
      </c>
      <c r="J9677" s="8" t="s">
        <v>1900</v>
      </c>
      <c r="K9677" s="2"/>
      <c r="L9677" s="2"/>
      <c r="M9677" s="16" t="s">
        <v>1899</v>
      </c>
      <c r="N9677" s="10"/>
      <c r="O9677" s="10"/>
    </row>
    <row r="9678" spans="1:18" x14ac:dyDescent="0.2">
      <c r="A9678" s="9">
        <v>45590</v>
      </c>
      <c r="B9678" s="7">
        <v>3580080376</v>
      </c>
      <c r="C9678" s="8" t="s">
        <v>2</v>
      </c>
      <c r="D9678" s="6"/>
      <c r="E9678" s="6"/>
      <c r="F9678" s="6">
        <f>E9678*0.05</f>
        <v>0</v>
      </c>
      <c r="G9678" s="6">
        <v>8700</v>
      </c>
      <c r="H9678" s="5">
        <f>D9678-F9678</f>
        <v>0</v>
      </c>
      <c r="I9678" s="4">
        <f>+I9677+G9678-H9678</f>
        <v>8135413.0489999941</v>
      </c>
      <c r="J9678" s="8" t="s">
        <v>1898</v>
      </c>
      <c r="K9678" s="2"/>
      <c r="L9678" s="2"/>
      <c r="M9678" s="10"/>
      <c r="N9678" s="10"/>
      <c r="O9678" s="10"/>
    </row>
    <row r="9679" spans="1:18" x14ac:dyDescent="0.2">
      <c r="A9679" s="9">
        <v>45590</v>
      </c>
      <c r="B9679" s="7">
        <v>3580080379</v>
      </c>
      <c r="C9679" s="8" t="s">
        <v>2</v>
      </c>
      <c r="D9679" s="6"/>
      <c r="E9679" s="6"/>
      <c r="F9679" s="6">
        <f>E9679*0.05</f>
        <v>0</v>
      </c>
      <c r="G9679" s="6">
        <v>10600</v>
      </c>
      <c r="H9679" s="5">
        <f>D9679-F9679</f>
        <v>0</v>
      </c>
      <c r="I9679" s="4">
        <f>+I9678+G9679-H9679</f>
        <v>8146013.0489999941</v>
      </c>
      <c r="J9679" s="8" t="s">
        <v>1897</v>
      </c>
      <c r="K9679" s="2"/>
      <c r="L9679" s="2"/>
      <c r="M9679" s="10"/>
      <c r="N9679" s="10"/>
      <c r="O9679" s="10"/>
    </row>
    <row r="9680" spans="1:18" x14ac:dyDescent="0.2">
      <c r="A9680" s="9">
        <v>45590</v>
      </c>
      <c r="B9680" s="7">
        <v>3580080382</v>
      </c>
      <c r="C9680" s="8" t="s">
        <v>2</v>
      </c>
      <c r="D9680" s="6"/>
      <c r="E9680" s="6"/>
      <c r="F9680" s="6">
        <f>E9680*0.05</f>
        <v>0</v>
      </c>
      <c r="G9680" s="6">
        <v>7000</v>
      </c>
      <c r="H9680" s="5">
        <f>D9680-F9680</f>
        <v>0</v>
      </c>
      <c r="I9680" s="4">
        <f>+I9679+G9680-H9680</f>
        <v>8153013.0489999941</v>
      </c>
      <c r="J9680" s="8" t="s">
        <v>1896</v>
      </c>
      <c r="K9680" s="2"/>
      <c r="L9680" s="2"/>
      <c r="M9680" s="10"/>
      <c r="N9680" s="10"/>
      <c r="O9680" s="10"/>
    </row>
    <row r="9681" spans="1:15" x14ac:dyDescent="0.2">
      <c r="A9681" s="9">
        <v>45593</v>
      </c>
      <c r="B9681" s="7">
        <v>3580060795</v>
      </c>
      <c r="C9681" s="8" t="s">
        <v>2</v>
      </c>
      <c r="D9681" s="6"/>
      <c r="E9681" s="6"/>
      <c r="F9681" s="6">
        <f>E9681*0.05</f>
        <v>0</v>
      </c>
      <c r="G9681" s="6">
        <v>14900</v>
      </c>
      <c r="H9681" s="5">
        <f>D9681-F9681</f>
        <v>0</v>
      </c>
      <c r="I9681" s="4">
        <f>+I9680+G9681-H9681</f>
        <v>8167913.0489999941</v>
      </c>
      <c r="J9681" s="8" t="s">
        <v>1895</v>
      </c>
      <c r="K9681" s="2"/>
      <c r="L9681" s="2"/>
      <c r="M9681" s="10"/>
      <c r="N9681" s="10"/>
      <c r="O9681" s="10"/>
    </row>
    <row r="9682" spans="1:15" x14ac:dyDescent="0.2">
      <c r="A9682" s="9">
        <v>45595</v>
      </c>
      <c r="B9682" s="7">
        <v>3580040318</v>
      </c>
      <c r="C9682" s="8" t="s">
        <v>2</v>
      </c>
      <c r="D9682" s="6"/>
      <c r="E9682" s="6"/>
      <c r="F9682" s="6">
        <f>E9682*0.05</f>
        <v>0</v>
      </c>
      <c r="G9682" s="6">
        <v>13500</v>
      </c>
      <c r="H9682" s="5">
        <f>D9682-F9682</f>
        <v>0</v>
      </c>
      <c r="I9682" s="4">
        <f>+I9681+G9682-H9682</f>
        <v>8181413.0489999941</v>
      </c>
      <c r="J9682" s="8" t="s">
        <v>1894</v>
      </c>
      <c r="K9682" s="2"/>
      <c r="L9682" s="2"/>
      <c r="M9682" s="10"/>
      <c r="N9682" s="10"/>
      <c r="O9682" s="10"/>
    </row>
    <row r="9683" spans="1:15" x14ac:dyDescent="0.2">
      <c r="A9683" s="9">
        <v>45595</v>
      </c>
      <c r="B9683" s="7">
        <v>3580040325</v>
      </c>
      <c r="C9683" s="8" t="s">
        <v>2</v>
      </c>
      <c r="D9683" s="6"/>
      <c r="E9683" s="6"/>
      <c r="F9683" s="6">
        <f>E9683*0.05</f>
        <v>0</v>
      </c>
      <c r="G9683" s="6">
        <v>8600</v>
      </c>
      <c r="H9683" s="5">
        <f>D9683-F9683</f>
        <v>0</v>
      </c>
      <c r="I9683" s="4">
        <f>+I9682+G9683-H9683</f>
        <v>8190013.0489999941</v>
      </c>
      <c r="J9683" s="8" t="s">
        <v>1893</v>
      </c>
      <c r="K9683" s="2"/>
      <c r="L9683" s="2"/>
      <c r="M9683" s="10"/>
      <c r="N9683" s="10"/>
      <c r="O9683" s="10"/>
    </row>
    <row r="9684" spans="1:15" x14ac:dyDescent="0.2">
      <c r="A9684" s="9">
        <v>45595</v>
      </c>
      <c r="B9684" s="7">
        <v>3580040329</v>
      </c>
      <c r="C9684" s="8" t="s">
        <v>611</v>
      </c>
      <c r="D9684" s="6"/>
      <c r="E9684" s="6"/>
      <c r="F9684" s="6">
        <f>E9684*0.05</f>
        <v>0</v>
      </c>
      <c r="G9684" s="6">
        <v>12788.8</v>
      </c>
      <c r="H9684" s="5">
        <f>D9684-F9684</f>
        <v>0</v>
      </c>
      <c r="I9684" s="4">
        <f>+I9683+G9684-H9684</f>
        <v>8202801.8489999939</v>
      </c>
      <c r="J9684" s="8" t="s">
        <v>1892</v>
      </c>
      <c r="K9684" s="2"/>
      <c r="L9684" s="2"/>
      <c r="M9684" s="10"/>
      <c r="N9684" s="10"/>
      <c r="O9684" s="10"/>
    </row>
    <row r="9685" spans="1:15" x14ac:dyDescent="0.2">
      <c r="A9685" s="9">
        <v>45595</v>
      </c>
      <c r="B9685" s="7">
        <v>36935178</v>
      </c>
      <c r="C9685" s="8" t="s">
        <v>132</v>
      </c>
      <c r="D9685" s="6">
        <v>97585.5</v>
      </c>
      <c r="E9685" s="6">
        <v>82700</v>
      </c>
      <c r="F9685" s="6">
        <f>E9685*0.05</f>
        <v>4135</v>
      </c>
      <c r="G9685" s="6"/>
      <c r="H9685" s="5">
        <f>D9685-F9685</f>
        <v>93450.5</v>
      </c>
      <c r="I9685" s="4">
        <f>+I9684+G9685-H9685</f>
        <v>8109351.3489999939</v>
      </c>
      <c r="J9685" s="8" t="s">
        <v>1823</v>
      </c>
      <c r="K9685" s="2"/>
      <c r="L9685" s="2"/>
      <c r="M9685" s="10" t="s">
        <v>1891</v>
      </c>
      <c r="N9685" s="10"/>
      <c r="O9685" s="10"/>
    </row>
    <row r="9686" spans="1:15" x14ac:dyDescent="0.2">
      <c r="A9686" s="9">
        <v>45595</v>
      </c>
      <c r="B9686" s="7">
        <v>36935302</v>
      </c>
      <c r="C9686" s="8" t="s">
        <v>821</v>
      </c>
      <c r="D9686" s="6">
        <v>57040.17</v>
      </c>
      <c r="E9686" s="6">
        <v>49798.82</v>
      </c>
      <c r="F9686" s="6">
        <f>E9686*0.05</f>
        <v>2489.9410000000003</v>
      </c>
      <c r="G9686" s="6"/>
      <c r="H9686" s="5">
        <f>D9686-F9686</f>
        <v>54550.228999999999</v>
      </c>
      <c r="I9686" s="4">
        <f>+I9685+G9686-H9686</f>
        <v>8054801.1199999936</v>
      </c>
      <c r="J9686" s="8" t="s">
        <v>1890</v>
      </c>
      <c r="K9686" s="2"/>
      <c r="L9686" s="2"/>
      <c r="M9686" s="10" t="s">
        <v>1889</v>
      </c>
      <c r="N9686" s="10"/>
      <c r="O9686" s="10"/>
    </row>
    <row r="9687" spans="1:15" x14ac:dyDescent="0.2">
      <c r="A9687" s="9">
        <v>45595</v>
      </c>
      <c r="B9687" s="7">
        <v>36935476</v>
      </c>
      <c r="C9687" s="8" t="s">
        <v>267</v>
      </c>
      <c r="D9687" s="6">
        <v>1650</v>
      </c>
      <c r="E9687" s="6">
        <v>1398.31</v>
      </c>
      <c r="F9687" s="6">
        <f>E9687*0.05</f>
        <v>69.915499999999994</v>
      </c>
      <c r="G9687" s="6"/>
      <c r="H9687" s="5">
        <f>D9687-F9687</f>
        <v>1580.0844999999999</v>
      </c>
      <c r="I9687" s="4">
        <f>+I9686+G9687-H9687</f>
        <v>8053221.0354999937</v>
      </c>
      <c r="J9687" s="8" t="s">
        <v>1610</v>
      </c>
      <c r="K9687" s="2"/>
      <c r="L9687" s="2"/>
      <c r="M9687" s="10" t="s">
        <v>1888</v>
      </c>
      <c r="N9687" s="10"/>
      <c r="O9687" s="10"/>
    </row>
    <row r="9688" spans="1:15" x14ac:dyDescent="0.2">
      <c r="A9688" s="9">
        <v>45595</v>
      </c>
      <c r="B9688" s="7">
        <v>36935644</v>
      </c>
      <c r="C9688" s="8" t="s">
        <v>582</v>
      </c>
      <c r="D9688" s="6">
        <v>38224</v>
      </c>
      <c r="E9688" s="6">
        <v>32393.22</v>
      </c>
      <c r="F9688" s="6">
        <f>E9688*0.05</f>
        <v>1619.6610000000001</v>
      </c>
      <c r="G9688" s="6"/>
      <c r="H9688" s="5">
        <f>D9688-F9688</f>
        <v>36604.339</v>
      </c>
      <c r="I9688" s="4">
        <f>+I9687+G9688-H9688</f>
        <v>8016616.696499994</v>
      </c>
      <c r="J9688" s="8" t="s">
        <v>1040</v>
      </c>
      <c r="K9688" s="2"/>
      <c r="L9688" s="2"/>
      <c r="M9688" s="10" t="s">
        <v>1887</v>
      </c>
      <c r="N9688" s="10"/>
      <c r="O9688" s="10"/>
    </row>
    <row r="9689" spans="1:15" x14ac:dyDescent="0.2">
      <c r="A9689" s="9">
        <v>45595</v>
      </c>
      <c r="B9689" s="34">
        <v>36935804</v>
      </c>
      <c r="C9689" s="8" t="s">
        <v>105</v>
      </c>
      <c r="D9689" s="6">
        <v>438851</v>
      </c>
      <c r="E9689" s="6">
        <v>438851</v>
      </c>
      <c r="F9689" s="6">
        <f>E9689*0.05</f>
        <v>21942.550000000003</v>
      </c>
      <c r="G9689" s="6"/>
      <c r="H9689" s="5">
        <f>D9689-F9689</f>
        <v>416908.45</v>
      </c>
      <c r="I9689" s="4">
        <f>+I9688+G9689-H9689</f>
        <v>7599708.2464999938</v>
      </c>
      <c r="J9689" s="8" t="s">
        <v>104</v>
      </c>
      <c r="K9689" s="2"/>
      <c r="L9689" s="2"/>
      <c r="M9689" s="10" t="s">
        <v>1886</v>
      </c>
      <c r="N9689" s="10"/>
      <c r="O9689" s="10"/>
    </row>
    <row r="9690" spans="1:15" x14ac:dyDescent="0.2">
      <c r="A9690" s="9">
        <v>45595</v>
      </c>
      <c r="B9690" s="7">
        <v>36935967</v>
      </c>
      <c r="C9690" s="8" t="s">
        <v>99</v>
      </c>
      <c r="D9690" s="6">
        <v>12948.33</v>
      </c>
      <c r="E9690" s="6">
        <v>0</v>
      </c>
      <c r="F9690" s="6">
        <f>E9690*0.05</f>
        <v>0</v>
      </c>
      <c r="G9690" s="6"/>
      <c r="H9690" s="5">
        <f>D9690-F9690</f>
        <v>12948.33</v>
      </c>
      <c r="I9690" s="4">
        <f>+I9689+G9690-H9690</f>
        <v>7586759.9164999938</v>
      </c>
      <c r="J9690" s="8" t="s">
        <v>1436</v>
      </c>
      <c r="K9690" s="2"/>
      <c r="L9690" s="2"/>
      <c r="M9690" s="10" t="s">
        <v>1885</v>
      </c>
      <c r="N9690" s="10"/>
      <c r="O9690" s="10"/>
    </row>
    <row r="9691" spans="1:15" x14ac:dyDescent="0.2">
      <c r="A9691" s="9">
        <v>45595</v>
      </c>
      <c r="B9691" s="7">
        <v>36936076</v>
      </c>
      <c r="C9691" s="8" t="s">
        <v>99</v>
      </c>
      <c r="D9691" s="6">
        <v>4211.49</v>
      </c>
      <c r="E9691" s="6"/>
      <c r="F9691" s="6">
        <f>E9691*0.05</f>
        <v>0</v>
      </c>
      <c r="G9691" s="6"/>
      <c r="H9691" s="5">
        <f>D9691-F9691</f>
        <v>4211.49</v>
      </c>
      <c r="I9691" s="4">
        <f>+I9690+G9691-H9691</f>
        <v>7582548.4264999935</v>
      </c>
      <c r="J9691" s="8" t="s">
        <v>1437</v>
      </c>
      <c r="K9691" s="2"/>
      <c r="L9691" s="2"/>
      <c r="M9691" s="10" t="s">
        <v>1885</v>
      </c>
      <c r="N9691" s="10"/>
      <c r="O9691" s="10"/>
    </row>
    <row r="9692" spans="1:15" x14ac:dyDescent="0.2">
      <c r="A9692" s="9">
        <v>45595</v>
      </c>
      <c r="B9692" s="7">
        <v>36936231</v>
      </c>
      <c r="C9692" s="8" t="s">
        <v>924</v>
      </c>
      <c r="D9692" s="6">
        <v>5100</v>
      </c>
      <c r="E9692" s="6">
        <v>5100</v>
      </c>
      <c r="F9692" s="6">
        <f>E9692*0.05</f>
        <v>255</v>
      </c>
      <c r="G9692" s="6"/>
      <c r="H9692" s="5">
        <f>D9692-F9692</f>
        <v>4845</v>
      </c>
      <c r="I9692" s="4">
        <f>+I9691+G9692-H9692</f>
        <v>7577703.4264999935</v>
      </c>
      <c r="J9692" s="8" t="s">
        <v>48</v>
      </c>
      <c r="K9692" s="2"/>
      <c r="L9692" s="2"/>
      <c r="M9692" s="10" t="s">
        <v>1884</v>
      </c>
      <c r="N9692" s="10"/>
      <c r="O9692" s="10"/>
    </row>
    <row r="9693" spans="1:15" x14ac:dyDescent="0.2">
      <c r="A9693" s="9">
        <v>45595</v>
      </c>
      <c r="B9693" s="7">
        <v>36936396</v>
      </c>
      <c r="C9693" s="8" t="s">
        <v>1340</v>
      </c>
      <c r="D9693" s="6">
        <v>6000</v>
      </c>
      <c r="E9693" s="6">
        <v>6000</v>
      </c>
      <c r="F9693" s="6">
        <f>E9693*0.05</f>
        <v>300</v>
      </c>
      <c r="G9693" s="6"/>
      <c r="H9693" s="5">
        <f>D9693-F9693</f>
        <v>5700</v>
      </c>
      <c r="I9693" s="4">
        <f>+I9692+G9693-H9693</f>
        <v>7572003.4264999935</v>
      </c>
      <c r="J9693" s="8" t="s">
        <v>48</v>
      </c>
      <c r="K9693" s="2"/>
      <c r="L9693" s="2"/>
      <c r="M9693" s="10" t="s">
        <v>1883</v>
      </c>
      <c r="N9693" s="10"/>
      <c r="O9693" s="10"/>
    </row>
    <row r="9694" spans="1:15" x14ac:dyDescent="0.2">
      <c r="A9694" s="9">
        <v>45595</v>
      </c>
      <c r="B9694" s="7">
        <v>36936576</v>
      </c>
      <c r="C9694" s="8" t="s">
        <v>1032</v>
      </c>
      <c r="D9694" s="6">
        <v>32751</v>
      </c>
      <c r="E9694" s="6">
        <v>28082.29</v>
      </c>
      <c r="F9694" s="6">
        <f>E9694*0.05</f>
        <v>1404.1145000000001</v>
      </c>
      <c r="G9694" s="6"/>
      <c r="H9694" s="5">
        <f>D9694-F9694</f>
        <v>31346.8855</v>
      </c>
      <c r="I9694" s="4">
        <f>+I9693+G9694-H9694</f>
        <v>7540656.5409999937</v>
      </c>
      <c r="J9694" s="8" t="s">
        <v>1040</v>
      </c>
      <c r="K9694" s="2"/>
      <c r="L9694" s="2"/>
      <c r="M9694" s="10" t="s">
        <v>1882</v>
      </c>
      <c r="N9694" s="10"/>
      <c r="O9694" s="10"/>
    </row>
    <row r="9695" spans="1:15" x14ac:dyDescent="0.2">
      <c r="A9695" s="9">
        <v>45595</v>
      </c>
      <c r="B9695" s="7">
        <v>36936761</v>
      </c>
      <c r="C9695" s="8" t="s">
        <v>1724</v>
      </c>
      <c r="D9695" s="6">
        <v>1428.32</v>
      </c>
      <c r="E9695" s="6">
        <v>1210.44</v>
      </c>
      <c r="F9695" s="6">
        <f>E9695*0.05</f>
        <v>60.522000000000006</v>
      </c>
      <c r="G9695" s="6"/>
      <c r="H9695" s="5">
        <f>D9695-F9695</f>
        <v>1367.798</v>
      </c>
      <c r="I9695" s="4">
        <f>+I9694+G9695-H9695</f>
        <v>7539288.7429999933</v>
      </c>
      <c r="J9695" s="8" t="s">
        <v>28</v>
      </c>
      <c r="K9695" s="2"/>
      <c r="L9695" s="2"/>
      <c r="M9695" s="10" t="s">
        <v>1881</v>
      </c>
      <c r="N9695" s="10"/>
      <c r="O9695" s="10"/>
    </row>
    <row r="9696" spans="1:15" x14ac:dyDescent="0.2">
      <c r="A9696" s="9">
        <v>45595</v>
      </c>
      <c r="B9696" s="7">
        <v>36937634</v>
      </c>
      <c r="C9696" s="8" t="s">
        <v>1880</v>
      </c>
      <c r="D9696" s="6">
        <v>14112.8</v>
      </c>
      <c r="E9696" s="6">
        <v>11960</v>
      </c>
      <c r="F9696" s="6">
        <f>E9696*0.05</f>
        <v>598</v>
      </c>
      <c r="G9696" s="6"/>
      <c r="H9696" s="5">
        <f>D9696-F9696</f>
        <v>13514.8</v>
      </c>
      <c r="I9696" s="4">
        <f>+I9695+G9696-H9696</f>
        <v>7525773.9429999935</v>
      </c>
      <c r="J9696" s="8" t="s">
        <v>1879</v>
      </c>
      <c r="K9696" s="2"/>
      <c r="L9696" s="2"/>
      <c r="M9696" s="10" t="s">
        <v>1878</v>
      </c>
      <c r="N9696" s="10"/>
      <c r="O9696" s="10"/>
    </row>
    <row r="9697" spans="1:15" x14ac:dyDescent="0.2">
      <c r="A9697" s="9">
        <v>45595</v>
      </c>
      <c r="B9697" s="7">
        <v>36937949</v>
      </c>
      <c r="C9697" s="8" t="s">
        <v>1877</v>
      </c>
      <c r="D9697" s="6">
        <v>148000.32000000001</v>
      </c>
      <c r="E9697" s="6">
        <v>125424</v>
      </c>
      <c r="F9697" s="6">
        <f>E9697*0.05</f>
        <v>6271.2000000000007</v>
      </c>
      <c r="G9697" s="6"/>
      <c r="H9697" s="5">
        <f>D9697-F9697</f>
        <v>141729.12</v>
      </c>
      <c r="I9697" s="4">
        <f>+I9696+G9697-H9697</f>
        <v>7384044.8229999933</v>
      </c>
      <c r="J9697" s="8" t="s">
        <v>1507</v>
      </c>
      <c r="K9697" s="2"/>
      <c r="L9697" s="2"/>
      <c r="M9697" s="10" t="s">
        <v>1876</v>
      </c>
      <c r="N9697" s="10"/>
      <c r="O9697" s="10"/>
    </row>
    <row r="9698" spans="1:15" x14ac:dyDescent="0.2">
      <c r="A9698" s="9">
        <v>45595</v>
      </c>
      <c r="B9698" s="7">
        <v>36938121</v>
      </c>
      <c r="C9698" s="8" t="s">
        <v>77</v>
      </c>
      <c r="D9698" s="6">
        <v>5495</v>
      </c>
      <c r="E9698" s="6">
        <v>4226.92</v>
      </c>
      <c r="F9698" s="6">
        <f>E9698*0.05</f>
        <v>211.346</v>
      </c>
      <c r="G9698" s="6"/>
      <c r="H9698" s="5">
        <f>D9698-F9698</f>
        <v>5283.6540000000005</v>
      </c>
      <c r="I9698" s="4">
        <f>+I9697+G9698-H9698</f>
        <v>7378761.1689999932</v>
      </c>
      <c r="J9698" s="8" t="s">
        <v>1125</v>
      </c>
      <c r="K9698" s="2"/>
      <c r="L9698" s="2"/>
      <c r="M9698" s="10" t="s">
        <v>1875</v>
      </c>
      <c r="N9698" s="10"/>
      <c r="O9698" s="10"/>
    </row>
    <row r="9699" spans="1:15" x14ac:dyDescent="0.2">
      <c r="A9699" s="9">
        <v>45595</v>
      </c>
      <c r="B9699" s="7">
        <v>36938248</v>
      </c>
      <c r="C9699" s="8" t="s">
        <v>74</v>
      </c>
      <c r="D9699" s="6">
        <v>128170</v>
      </c>
      <c r="E9699" s="6">
        <v>113500</v>
      </c>
      <c r="F9699" s="6">
        <f>E9699*0.05</f>
        <v>5675</v>
      </c>
      <c r="G9699" s="6"/>
      <c r="H9699" s="5">
        <f>D9699-F9699</f>
        <v>122495</v>
      </c>
      <c r="I9699" s="4">
        <f>+I9698+G9699-H9699</f>
        <v>7256266.1689999932</v>
      </c>
      <c r="J9699" s="8" t="s">
        <v>28</v>
      </c>
      <c r="K9699" s="2"/>
      <c r="L9699" s="2"/>
      <c r="M9699" s="10" t="s">
        <v>1874</v>
      </c>
      <c r="N9699" s="10"/>
      <c r="O9699" s="10"/>
    </row>
    <row r="9700" spans="1:15" x14ac:dyDescent="0.2">
      <c r="A9700" s="9">
        <v>45595</v>
      </c>
      <c r="B9700" s="7">
        <v>36938487</v>
      </c>
      <c r="C9700" s="8" t="s">
        <v>71</v>
      </c>
      <c r="D9700" s="6">
        <v>34000</v>
      </c>
      <c r="E9700" s="6">
        <v>34000</v>
      </c>
      <c r="F9700" s="6">
        <f>E9700*0.05</f>
        <v>1700</v>
      </c>
      <c r="G9700" s="6"/>
      <c r="H9700" s="5">
        <f>D9700-F9700</f>
        <v>32300</v>
      </c>
      <c r="I9700" s="4">
        <f>+I9699+G9700-H9700</f>
        <v>7223966.1689999932</v>
      </c>
      <c r="J9700" s="8" t="s">
        <v>70</v>
      </c>
      <c r="K9700" s="2"/>
      <c r="L9700" s="2"/>
      <c r="M9700" s="10" t="s">
        <v>1873</v>
      </c>
      <c r="N9700" s="10"/>
      <c r="O9700" s="10"/>
    </row>
    <row r="9701" spans="1:15" x14ac:dyDescent="0.2">
      <c r="A9701" s="9">
        <v>45595</v>
      </c>
      <c r="B9701" s="7">
        <v>36938695</v>
      </c>
      <c r="C9701" s="8" t="s">
        <v>1524</v>
      </c>
      <c r="D9701" s="6">
        <v>58110</v>
      </c>
      <c r="E9701" s="6">
        <v>49245.760000000002</v>
      </c>
      <c r="F9701" s="6">
        <f>E9701*0.05</f>
        <v>2462.2880000000005</v>
      </c>
      <c r="G9701" s="6"/>
      <c r="H9701" s="5">
        <f>D9701-F9701</f>
        <v>55647.712</v>
      </c>
      <c r="I9701" s="4">
        <f>+I9700+G9701-H9701</f>
        <v>7168318.456999993</v>
      </c>
      <c r="J9701" s="8" t="s">
        <v>1872</v>
      </c>
      <c r="K9701" s="2"/>
      <c r="L9701" s="2"/>
      <c r="M9701" s="10" t="s">
        <v>1871</v>
      </c>
      <c r="N9701" s="10"/>
      <c r="O9701" s="10"/>
    </row>
    <row r="9702" spans="1:15" x14ac:dyDescent="0.2">
      <c r="A9702" s="9">
        <v>45595</v>
      </c>
      <c r="B9702" s="7">
        <v>36939784</v>
      </c>
      <c r="C9702" s="8" t="s">
        <v>63</v>
      </c>
      <c r="D9702" s="6">
        <v>4500</v>
      </c>
      <c r="E9702" s="6">
        <v>3813.56</v>
      </c>
      <c r="F9702" s="6">
        <f>E9702*0.05</f>
        <v>190.678</v>
      </c>
      <c r="G9702" s="6"/>
      <c r="H9702" s="5">
        <f>D9702-F9702</f>
        <v>4309.3220000000001</v>
      </c>
      <c r="I9702" s="4">
        <f>+I9701+G9702-H9702</f>
        <v>7164009.1349999933</v>
      </c>
      <c r="J9702" s="8" t="s">
        <v>22</v>
      </c>
      <c r="K9702" s="2"/>
      <c r="L9702" s="2"/>
      <c r="M9702" s="10" t="s">
        <v>1870</v>
      </c>
      <c r="N9702" s="10"/>
      <c r="O9702" s="10"/>
    </row>
    <row r="9703" spans="1:15" x14ac:dyDescent="0.2">
      <c r="A9703" s="9">
        <v>45595</v>
      </c>
      <c r="B9703" s="7">
        <v>36939959</v>
      </c>
      <c r="C9703" s="8" t="s">
        <v>54</v>
      </c>
      <c r="D9703" s="6">
        <v>4500</v>
      </c>
      <c r="E9703" s="6">
        <v>3813.56</v>
      </c>
      <c r="F9703" s="6">
        <v>190.68</v>
      </c>
      <c r="G9703" s="6"/>
      <c r="H9703" s="5">
        <f>D9703-F9703</f>
        <v>4309.32</v>
      </c>
      <c r="I9703" s="4">
        <f>+I9702+G9703-H9703</f>
        <v>7159699.814999993</v>
      </c>
      <c r="J9703" s="8" t="s">
        <v>1125</v>
      </c>
      <c r="K9703" s="2"/>
      <c r="L9703" s="2"/>
      <c r="M9703" s="10" t="s">
        <v>1869</v>
      </c>
      <c r="N9703" s="10"/>
      <c r="O9703" s="10"/>
    </row>
    <row r="9704" spans="1:15" x14ac:dyDescent="0.2">
      <c r="A9704" s="9">
        <v>45595</v>
      </c>
      <c r="B9704" s="7">
        <v>36940138</v>
      </c>
      <c r="C9704" s="8" t="s">
        <v>57</v>
      </c>
      <c r="D9704" s="6">
        <v>10000</v>
      </c>
      <c r="E9704" s="6">
        <v>10000</v>
      </c>
      <c r="F9704" s="6">
        <f>E9704*0.05</f>
        <v>500</v>
      </c>
      <c r="G9704" s="6"/>
      <c r="H9704" s="5">
        <f>D9704-F9704</f>
        <v>9500</v>
      </c>
      <c r="I9704" s="4">
        <f>+I9703+G9704-H9704</f>
        <v>7150199.814999993</v>
      </c>
      <c r="J9704" s="8" t="s">
        <v>1623</v>
      </c>
      <c r="K9704" s="2"/>
      <c r="L9704" s="2"/>
      <c r="M9704" s="10" t="s">
        <v>1868</v>
      </c>
      <c r="N9704" s="10"/>
      <c r="O9704" s="10"/>
    </row>
    <row r="9705" spans="1:15" x14ac:dyDescent="0.2">
      <c r="A9705" s="9">
        <v>45595</v>
      </c>
      <c r="B9705" s="7">
        <v>36940351</v>
      </c>
      <c r="C9705" s="8" t="s">
        <v>43</v>
      </c>
      <c r="D9705" s="6">
        <v>266525</v>
      </c>
      <c r="E9705" s="6">
        <v>250918.39999999999</v>
      </c>
      <c r="F9705" s="6">
        <f>E9705*0.05</f>
        <v>12545.92</v>
      </c>
      <c r="G9705" s="6"/>
      <c r="H9705" s="5">
        <f>D9705-F9705</f>
        <v>253979.08</v>
      </c>
      <c r="I9705" s="4">
        <f>+I9704+G9705-H9705</f>
        <v>6896220.7349999929</v>
      </c>
      <c r="J9705" s="8" t="s">
        <v>1867</v>
      </c>
      <c r="K9705" s="2"/>
      <c r="L9705" s="2"/>
      <c r="M9705" s="10" t="s">
        <v>1866</v>
      </c>
      <c r="N9705" s="10"/>
      <c r="O9705" s="10"/>
    </row>
    <row r="9706" spans="1:15" x14ac:dyDescent="0.2">
      <c r="A9706" s="9">
        <v>45595</v>
      </c>
      <c r="B9706" s="7">
        <v>36940656</v>
      </c>
      <c r="C9706" s="8" t="s">
        <v>40</v>
      </c>
      <c r="D9706" s="6">
        <v>86665</v>
      </c>
      <c r="E9706" s="6">
        <v>86665</v>
      </c>
      <c r="F9706" s="6">
        <f>E9706*0.05</f>
        <v>4333.25</v>
      </c>
      <c r="G9706" s="6"/>
      <c r="H9706" s="5">
        <f>D9706-F9706</f>
        <v>82331.75</v>
      </c>
      <c r="I9706" s="4">
        <f>+I9705+G9706-H9706</f>
        <v>6813888.9849999929</v>
      </c>
      <c r="J9706" s="8" t="s">
        <v>104</v>
      </c>
      <c r="K9706" s="2"/>
      <c r="L9706" s="2"/>
      <c r="M9706" s="10" t="s">
        <v>1865</v>
      </c>
      <c r="N9706" s="10"/>
      <c r="O9706" s="10"/>
    </row>
    <row r="9707" spans="1:15" x14ac:dyDescent="0.2">
      <c r="A9707" s="9">
        <v>45595</v>
      </c>
      <c r="B9707" s="7">
        <v>36941073</v>
      </c>
      <c r="C9707" s="8" t="s">
        <v>32</v>
      </c>
      <c r="D9707" s="6">
        <v>65800</v>
      </c>
      <c r="E9707" s="6">
        <v>55762.71</v>
      </c>
      <c r="F9707" s="6">
        <v>2788.14</v>
      </c>
      <c r="G9707" s="6"/>
      <c r="H9707" s="5">
        <f>D9707-F9707</f>
        <v>63011.86</v>
      </c>
      <c r="I9707" s="4">
        <f>+I9706+G9707-H9707</f>
        <v>6750877.1249999925</v>
      </c>
      <c r="J9707" s="8" t="s">
        <v>1864</v>
      </c>
      <c r="K9707" s="2"/>
      <c r="L9707" s="2"/>
      <c r="M9707" s="10" t="s">
        <v>1863</v>
      </c>
      <c r="N9707" s="10"/>
      <c r="O9707" s="10"/>
    </row>
    <row r="9708" spans="1:15" x14ac:dyDescent="0.2">
      <c r="A9708" s="9">
        <v>45595</v>
      </c>
      <c r="B9708" s="7">
        <v>36941225</v>
      </c>
      <c r="C9708" s="8" t="s">
        <v>442</v>
      </c>
      <c r="D9708" s="6">
        <v>64428</v>
      </c>
      <c r="E9708" s="6">
        <v>54600</v>
      </c>
      <c r="F9708" s="6">
        <f>E9708*0.05</f>
        <v>2730</v>
      </c>
      <c r="G9708" s="6"/>
      <c r="H9708" s="5">
        <f>D9708-F9708</f>
        <v>61698</v>
      </c>
      <c r="I9708" s="4">
        <f>+I9707+G9708-H9708</f>
        <v>6689179.1249999925</v>
      </c>
      <c r="J9708" s="8" t="s">
        <v>28</v>
      </c>
      <c r="K9708" s="2"/>
      <c r="L9708" s="2"/>
      <c r="M9708" s="10" t="s">
        <v>1862</v>
      </c>
      <c r="N9708" s="10"/>
      <c r="O9708" s="10"/>
    </row>
    <row r="9709" spans="1:15" x14ac:dyDescent="0.2">
      <c r="A9709" s="9">
        <v>45595</v>
      </c>
      <c r="B9709" s="7">
        <v>36941548</v>
      </c>
      <c r="C9709" s="8" t="s">
        <v>29</v>
      </c>
      <c r="D9709" s="6">
        <v>3955.53</v>
      </c>
      <c r="E9709" s="6">
        <v>3466.15</v>
      </c>
      <c r="F9709" s="6">
        <f>E9709*0.05</f>
        <v>173.3075</v>
      </c>
      <c r="G9709" s="6"/>
      <c r="H9709" s="5">
        <f>D9709-F9709</f>
        <v>3782.2225000000003</v>
      </c>
      <c r="I9709" s="4">
        <f>+I9708+G9709-H9709</f>
        <v>6685396.9024999924</v>
      </c>
      <c r="J9709" s="8" t="s">
        <v>28</v>
      </c>
      <c r="K9709" s="2"/>
      <c r="L9709" s="2"/>
      <c r="M9709" s="10" t="s">
        <v>1861</v>
      </c>
      <c r="N9709" s="10"/>
      <c r="O9709" s="10"/>
    </row>
    <row r="9710" spans="1:15" x14ac:dyDescent="0.2">
      <c r="A9710" s="9">
        <v>45595</v>
      </c>
      <c r="B9710" s="7">
        <v>36941775</v>
      </c>
      <c r="C9710" s="8" t="s">
        <v>335</v>
      </c>
      <c r="D9710" s="6">
        <v>55350</v>
      </c>
      <c r="E9710" s="6">
        <v>55350</v>
      </c>
      <c r="F9710" s="6">
        <f>E9710*0.05</f>
        <v>2767.5</v>
      </c>
      <c r="G9710" s="6"/>
      <c r="H9710" s="5">
        <f>D9710-F9710</f>
        <v>52582.5</v>
      </c>
      <c r="I9710" s="4">
        <f>+I9709+G9710-H9710</f>
        <v>6632814.4024999924</v>
      </c>
      <c r="J9710" s="8" t="s">
        <v>1860</v>
      </c>
      <c r="K9710" s="2"/>
      <c r="L9710" s="2"/>
      <c r="M9710" s="10" t="s">
        <v>1859</v>
      </c>
      <c r="N9710" s="10"/>
      <c r="O9710" s="10"/>
    </row>
    <row r="9711" spans="1:15" x14ac:dyDescent="0.2">
      <c r="A9711" s="9">
        <v>45596</v>
      </c>
      <c r="B9711" s="7">
        <v>36981819</v>
      </c>
      <c r="C9711" s="8" t="s">
        <v>126</v>
      </c>
      <c r="D9711" s="6">
        <v>17255</v>
      </c>
      <c r="E9711" s="6">
        <v>17255</v>
      </c>
      <c r="F9711" s="6">
        <f>E9711*0.05</f>
        <v>862.75</v>
      </c>
      <c r="G9711" s="6"/>
      <c r="H9711" s="5">
        <f>D9711-F9711</f>
        <v>16392.25</v>
      </c>
      <c r="I9711" s="4">
        <f>+I9710+G9711-H9711</f>
        <v>6616422.1524999924</v>
      </c>
      <c r="J9711" s="8" t="s">
        <v>125</v>
      </c>
      <c r="K9711" s="2"/>
      <c r="L9711" s="2"/>
      <c r="M9711" s="16" t="s">
        <v>1858</v>
      </c>
      <c r="N9711" s="10"/>
      <c r="O9711" s="10"/>
    </row>
    <row r="9712" spans="1:15" x14ac:dyDescent="0.2">
      <c r="A9712" s="9">
        <v>45596</v>
      </c>
      <c r="B9712" s="7">
        <v>36981895</v>
      </c>
      <c r="C9712" s="8" t="s">
        <v>213</v>
      </c>
      <c r="D9712" s="6">
        <v>21110</v>
      </c>
      <c r="E9712" s="6">
        <v>17889.84</v>
      </c>
      <c r="F9712" s="6">
        <f>E9712*0.05</f>
        <v>894.49200000000008</v>
      </c>
      <c r="G9712" s="6"/>
      <c r="H9712" s="5">
        <f>D9712-F9712</f>
        <v>20215.508000000002</v>
      </c>
      <c r="I9712" s="4">
        <f>+I9711+G9712-H9712</f>
        <v>6596206.644499992</v>
      </c>
      <c r="J9712" s="8" t="s">
        <v>1530</v>
      </c>
      <c r="K9712" s="2"/>
      <c r="L9712" s="2"/>
      <c r="M9712" s="16" t="s">
        <v>1857</v>
      </c>
      <c r="N9712" s="10"/>
      <c r="O9712" s="10"/>
    </row>
    <row r="9713" spans="1:15" x14ac:dyDescent="0.2">
      <c r="A9713" s="9">
        <v>45596</v>
      </c>
      <c r="B9713" s="7">
        <v>36981994</v>
      </c>
      <c r="C9713" s="8" t="s">
        <v>120</v>
      </c>
      <c r="D9713" s="6">
        <v>56514.74</v>
      </c>
      <c r="E9713" s="6">
        <v>47893.85</v>
      </c>
      <c r="F9713" s="6">
        <f>E9713*0.05</f>
        <v>2394.6925000000001</v>
      </c>
      <c r="G9713" s="6"/>
      <c r="H9713" s="5">
        <f>D9713-F9713</f>
        <v>54120.047500000001</v>
      </c>
      <c r="I9713" s="4">
        <f>+I9712+G9713-H9713</f>
        <v>6542086.5969999917</v>
      </c>
      <c r="J9713" s="8" t="s">
        <v>273</v>
      </c>
      <c r="K9713" s="2"/>
      <c r="L9713" s="2"/>
      <c r="M9713" s="16" t="s">
        <v>1856</v>
      </c>
      <c r="N9713" s="10"/>
      <c r="O9713" s="10"/>
    </row>
    <row r="9714" spans="1:15" x14ac:dyDescent="0.2">
      <c r="A9714" s="9">
        <v>45596</v>
      </c>
      <c r="B9714" s="7"/>
      <c r="C9714" s="8" t="s">
        <v>20</v>
      </c>
      <c r="D9714" s="6">
        <v>4027.79</v>
      </c>
      <c r="E9714" s="6"/>
      <c r="F9714" s="6">
        <f>E9714*0.05</f>
        <v>0</v>
      </c>
      <c r="G9714" s="6"/>
      <c r="H9714" s="5">
        <f>D9714-F9714</f>
        <v>4027.79</v>
      </c>
      <c r="I9714" s="4">
        <f>+I9713+G9714-H9714</f>
        <v>6538058.8069999916</v>
      </c>
      <c r="J9714" s="8" t="s">
        <v>19</v>
      </c>
      <c r="K9714" s="2"/>
      <c r="L9714" s="2"/>
      <c r="M9714" s="10" t="s">
        <v>1855</v>
      </c>
      <c r="N9714" s="10"/>
      <c r="O9714" s="10"/>
    </row>
    <row r="9715" spans="1:15" x14ac:dyDescent="0.2">
      <c r="A9715" s="33" t="s">
        <v>1854</v>
      </c>
      <c r="B9715" s="7"/>
      <c r="C9715" s="14" t="s">
        <v>1853</v>
      </c>
      <c r="D9715" s="6"/>
      <c r="E9715" s="6"/>
      <c r="F9715" s="6">
        <f>E9715*0.05</f>
        <v>0</v>
      </c>
      <c r="G9715" s="6"/>
      <c r="H9715" s="5">
        <f>D9715-F9715</f>
        <v>0</v>
      </c>
      <c r="I9715" s="13">
        <f>+I9714+G9715-H9715</f>
        <v>6538058.8069999916</v>
      </c>
      <c r="J9715" s="8"/>
      <c r="K9715" s="2"/>
      <c r="L9715" s="2"/>
      <c r="M9715" s="10"/>
      <c r="N9715" s="10"/>
      <c r="O9715" s="10"/>
    </row>
    <row r="9716" spans="1:15" x14ac:dyDescent="0.2">
      <c r="A9716" s="9">
        <v>45597</v>
      </c>
      <c r="B9716" s="7">
        <v>3580060195</v>
      </c>
      <c r="C9716" s="8" t="s">
        <v>2</v>
      </c>
      <c r="D9716" s="6"/>
      <c r="E9716" s="6"/>
      <c r="F9716" s="6">
        <f>E9716*0.05</f>
        <v>0</v>
      </c>
      <c r="G9716" s="6">
        <v>8200</v>
      </c>
      <c r="H9716" s="5">
        <f>D9716-F9716</f>
        <v>0</v>
      </c>
      <c r="I9716" s="4">
        <f>+I9715+G9716-H9716</f>
        <v>6546258.8069999916</v>
      </c>
      <c r="J9716" s="8" t="s">
        <v>1852</v>
      </c>
      <c r="K9716" s="2"/>
      <c r="L9716" s="2"/>
      <c r="M9716" s="10"/>
      <c r="N9716" s="10"/>
      <c r="O9716" s="10"/>
    </row>
    <row r="9717" spans="1:15" x14ac:dyDescent="0.2">
      <c r="A9717" s="9">
        <v>45597</v>
      </c>
      <c r="B9717" s="7">
        <v>4524000182</v>
      </c>
      <c r="C9717" s="8" t="s">
        <v>170</v>
      </c>
      <c r="D9717" s="6"/>
      <c r="E9717" s="6"/>
      <c r="F9717" s="6">
        <f>E9717*0.05</f>
        <v>0</v>
      </c>
      <c r="G9717" s="6">
        <v>4626832.8099999996</v>
      </c>
      <c r="H9717" s="5">
        <f>D9717-F9717</f>
        <v>0</v>
      </c>
      <c r="I9717" s="4">
        <f>+I9716+G9717-H9717</f>
        <v>11173091.616999991</v>
      </c>
      <c r="J9717" s="8" t="s">
        <v>1851</v>
      </c>
      <c r="K9717" s="2"/>
      <c r="L9717" s="2"/>
      <c r="M9717" s="10"/>
      <c r="N9717" s="10"/>
      <c r="O9717" s="10"/>
    </row>
    <row r="9718" spans="1:15" x14ac:dyDescent="0.2">
      <c r="A9718" s="9">
        <v>45602</v>
      </c>
      <c r="B9718" s="7">
        <v>2000060146</v>
      </c>
      <c r="C9718" s="8" t="s">
        <v>2</v>
      </c>
      <c r="D9718" s="6"/>
      <c r="E9718" s="6"/>
      <c r="F9718" s="6">
        <f>E9718*0.05</f>
        <v>0</v>
      </c>
      <c r="G9718" s="6">
        <v>8400</v>
      </c>
      <c r="H9718" s="5">
        <f>D9718-F9718</f>
        <v>0</v>
      </c>
      <c r="I9718" s="4">
        <f>+I9717+G9718-H9718</f>
        <v>11181491.616999991</v>
      </c>
      <c r="J9718" s="8" t="s">
        <v>1850</v>
      </c>
      <c r="K9718" s="2"/>
      <c r="L9718" s="2"/>
      <c r="M9718" s="10"/>
      <c r="N9718" s="10"/>
      <c r="O9718" s="10"/>
    </row>
    <row r="9719" spans="1:15" x14ac:dyDescent="0.2">
      <c r="A9719" s="9">
        <v>45602</v>
      </c>
      <c r="B9719" s="7">
        <v>2000060149</v>
      </c>
      <c r="C9719" s="8" t="s">
        <v>2</v>
      </c>
      <c r="D9719" s="6"/>
      <c r="E9719" s="6"/>
      <c r="F9719" s="6">
        <f>E9719*0.05</f>
        <v>0</v>
      </c>
      <c r="G9719" s="6">
        <v>8600</v>
      </c>
      <c r="H9719" s="5">
        <f>D9719-F9719</f>
        <v>0</v>
      </c>
      <c r="I9719" s="4">
        <f>+I9718+G9719-H9719</f>
        <v>11190091.616999991</v>
      </c>
      <c r="J9719" s="8" t="s">
        <v>1849</v>
      </c>
      <c r="K9719" s="2"/>
      <c r="L9719" s="2"/>
      <c r="M9719" s="10"/>
      <c r="N9719" s="10"/>
      <c r="O9719" s="10"/>
    </row>
    <row r="9720" spans="1:15" x14ac:dyDescent="0.2">
      <c r="A9720" s="9">
        <v>45603</v>
      </c>
      <c r="B9720" s="7">
        <v>2000090065</v>
      </c>
      <c r="C9720" s="8" t="s">
        <v>2</v>
      </c>
      <c r="D9720" s="6"/>
      <c r="E9720" s="6"/>
      <c r="F9720" s="6">
        <f>E9720*0.05</f>
        <v>0</v>
      </c>
      <c r="G9720" s="6">
        <v>27400</v>
      </c>
      <c r="H9720" s="5">
        <f>D9720-F9720</f>
        <v>0</v>
      </c>
      <c r="I9720" s="4">
        <f>+I9719+G9720-H9720</f>
        <v>11217491.616999991</v>
      </c>
      <c r="J9720" s="8" t="s">
        <v>1848</v>
      </c>
      <c r="K9720" s="2"/>
      <c r="L9720" s="2"/>
      <c r="M9720" s="10"/>
      <c r="N9720" s="10"/>
      <c r="O9720" s="10"/>
    </row>
    <row r="9721" spans="1:15" x14ac:dyDescent="0.2">
      <c r="A9721" s="9">
        <v>45603</v>
      </c>
      <c r="B9721" s="7">
        <v>4524000135</v>
      </c>
      <c r="C9721" s="8" t="s">
        <v>389</v>
      </c>
      <c r="D9721" s="6"/>
      <c r="E9721" s="6"/>
      <c r="F9721" s="6">
        <f>E9721*0.05</f>
        <v>0</v>
      </c>
      <c r="G9721" s="6">
        <v>30000</v>
      </c>
      <c r="H9721" s="5">
        <f>D9721-F9721</f>
        <v>0</v>
      </c>
      <c r="I9721" s="4">
        <f>+I9720+G9721-H9721</f>
        <v>11247491.616999991</v>
      </c>
      <c r="J9721" s="8" t="s">
        <v>1753</v>
      </c>
      <c r="K9721" s="2"/>
      <c r="L9721" s="2"/>
      <c r="M9721" s="10"/>
      <c r="N9721" s="10"/>
      <c r="O9721" s="10"/>
    </row>
    <row r="9722" spans="1:15" x14ac:dyDescent="0.2">
      <c r="A9722" s="9">
        <v>45603</v>
      </c>
      <c r="B9722" s="7">
        <v>37179190</v>
      </c>
      <c r="C9722" s="8" t="s">
        <v>1649</v>
      </c>
      <c r="D9722" s="6">
        <v>234000</v>
      </c>
      <c r="E9722" s="6">
        <v>234000</v>
      </c>
      <c r="F9722" s="6">
        <f>E9722*0.05</f>
        <v>11700</v>
      </c>
      <c r="G9722" s="6"/>
      <c r="H9722" s="5">
        <f>D9722-F9722</f>
        <v>222300</v>
      </c>
      <c r="I9722" s="4">
        <f>+I9721+G9722-H9722</f>
        <v>11025191.616999991</v>
      </c>
      <c r="J9722" s="8" t="s">
        <v>1847</v>
      </c>
      <c r="K9722" s="2"/>
      <c r="L9722" s="2"/>
      <c r="M9722" s="10"/>
      <c r="N9722" s="10"/>
      <c r="O9722" s="10"/>
    </row>
    <row r="9723" spans="1:15" x14ac:dyDescent="0.2">
      <c r="A9723" s="9">
        <v>45604</v>
      </c>
      <c r="B9723" s="7">
        <v>37189096</v>
      </c>
      <c r="C9723" s="8" t="s">
        <v>518</v>
      </c>
      <c r="D9723" s="6">
        <v>107313.23</v>
      </c>
      <c r="E9723" s="6"/>
      <c r="F9723" s="6">
        <f>E9723*0.05</f>
        <v>0</v>
      </c>
      <c r="G9723" s="6"/>
      <c r="H9723" s="5">
        <f>D9723-F9723</f>
        <v>107313.23</v>
      </c>
      <c r="I9723" s="4">
        <f>+I9722+G9723-H9723</f>
        <v>10917878.386999991</v>
      </c>
      <c r="J9723" s="8" t="s">
        <v>1846</v>
      </c>
      <c r="K9723" s="2"/>
      <c r="L9723" s="2"/>
      <c r="M9723" s="10"/>
      <c r="N9723" s="10"/>
      <c r="O9723" s="10"/>
    </row>
    <row r="9724" spans="1:15" x14ac:dyDescent="0.2">
      <c r="A9724" s="9">
        <v>45604</v>
      </c>
      <c r="B9724" s="7">
        <v>2000090246</v>
      </c>
      <c r="C9724" s="8" t="s">
        <v>2</v>
      </c>
      <c r="D9724" s="6"/>
      <c r="E9724" s="6"/>
      <c r="F9724" s="6">
        <f>E9724*0.05</f>
        <v>0</v>
      </c>
      <c r="G9724" s="6">
        <v>2000</v>
      </c>
      <c r="H9724" s="5">
        <f>D9724-F9724</f>
        <v>0</v>
      </c>
      <c r="I9724" s="4">
        <f>+I9723+G9724-H9724</f>
        <v>10919878.386999991</v>
      </c>
      <c r="J9724" s="8" t="s">
        <v>1845</v>
      </c>
      <c r="K9724" s="2"/>
      <c r="L9724" s="2"/>
      <c r="M9724" s="10" t="s">
        <v>1844</v>
      </c>
      <c r="N9724" s="10"/>
      <c r="O9724" s="10"/>
    </row>
    <row r="9725" spans="1:15" x14ac:dyDescent="0.2">
      <c r="A9725" s="9">
        <v>45607</v>
      </c>
      <c r="B9725" s="7">
        <v>3580010392</v>
      </c>
      <c r="C9725" s="8" t="s">
        <v>2</v>
      </c>
      <c r="D9725" s="6"/>
      <c r="E9725" s="6"/>
      <c r="F9725" s="6">
        <f>E9725*0.05</f>
        <v>0</v>
      </c>
      <c r="G9725" s="6">
        <v>800</v>
      </c>
      <c r="H9725" s="5">
        <f>D9725-F9725</f>
        <v>0</v>
      </c>
      <c r="I9725" s="4">
        <f>+I9724+G9725-H9725</f>
        <v>10920678.386999991</v>
      </c>
      <c r="J9725" s="8" t="s">
        <v>1843</v>
      </c>
      <c r="K9725" s="2"/>
      <c r="L9725" s="2"/>
      <c r="M9725" s="10"/>
      <c r="N9725" s="10"/>
      <c r="O9725" s="10"/>
    </row>
    <row r="9726" spans="1:15" x14ac:dyDescent="0.2">
      <c r="A9726" s="9">
        <v>45609</v>
      </c>
      <c r="B9726" s="7">
        <v>3580070164</v>
      </c>
      <c r="C9726" s="8" t="s">
        <v>2</v>
      </c>
      <c r="D9726" s="6"/>
      <c r="E9726" s="6"/>
      <c r="F9726" s="6">
        <f>E9726*0.05</f>
        <v>0</v>
      </c>
      <c r="G9726" s="6">
        <v>8300</v>
      </c>
      <c r="H9726" s="5">
        <f>D9726-F9726</f>
        <v>0</v>
      </c>
      <c r="I9726" s="4">
        <f>+I9725+G9726-H9726</f>
        <v>10928978.386999991</v>
      </c>
      <c r="J9726" s="8" t="s">
        <v>1842</v>
      </c>
      <c r="K9726" s="2"/>
      <c r="L9726" s="2"/>
      <c r="M9726" s="10"/>
      <c r="N9726" s="10"/>
      <c r="O9726" s="10"/>
    </row>
    <row r="9727" spans="1:15" x14ac:dyDescent="0.2">
      <c r="A9727" s="9">
        <v>45609</v>
      </c>
      <c r="B9727" s="7">
        <v>37332795</v>
      </c>
      <c r="C9727" s="8" t="s">
        <v>1841</v>
      </c>
      <c r="D9727" s="6">
        <v>12000</v>
      </c>
      <c r="E9727" s="6"/>
      <c r="F9727" s="6">
        <f>E9727*0.05</f>
        <v>0</v>
      </c>
      <c r="G9727" s="6"/>
      <c r="H9727" s="5">
        <f>D9727-F9727</f>
        <v>12000</v>
      </c>
      <c r="I9727" s="4">
        <f>+I9726+G9727-H9727</f>
        <v>10916978.386999991</v>
      </c>
      <c r="J9727" s="8" t="s">
        <v>1840</v>
      </c>
      <c r="K9727" s="2"/>
      <c r="L9727" s="2"/>
      <c r="M9727" s="10"/>
      <c r="N9727" s="10"/>
      <c r="O9727" s="10"/>
    </row>
    <row r="9728" spans="1:15" x14ac:dyDescent="0.2">
      <c r="A9728" s="9">
        <v>45609</v>
      </c>
      <c r="B9728" s="7">
        <v>37337584</v>
      </c>
      <c r="C9728" s="8" t="s">
        <v>322</v>
      </c>
      <c r="D9728" s="6">
        <v>47800</v>
      </c>
      <c r="E9728" s="6"/>
      <c r="F9728" s="6">
        <f>E9728*0.05</f>
        <v>0</v>
      </c>
      <c r="G9728" s="6"/>
      <c r="H9728" s="5">
        <f>D9728-F9728</f>
        <v>47800</v>
      </c>
      <c r="I9728" s="4">
        <f>+I9727+G9728-H9728</f>
        <v>10869178.386999991</v>
      </c>
      <c r="J9728" s="8" t="s">
        <v>1839</v>
      </c>
      <c r="K9728" s="2"/>
      <c r="L9728" s="2"/>
      <c r="M9728" s="10"/>
      <c r="N9728" s="10"/>
      <c r="O9728" s="10"/>
    </row>
    <row r="9729" spans="1:15" x14ac:dyDescent="0.2">
      <c r="A9729" s="9">
        <v>45609</v>
      </c>
      <c r="B9729" s="7">
        <v>37337584</v>
      </c>
      <c r="C9729" s="8" t="s">
        <v>843</v>
      </c>
      <c r="D9729" s="6">
        <v>79200</v>
      </c>
      <c r="E9729" s="6"/>
      <c r="F9729" s="6">
        <f>E9729*0.05</f>
        <v>0</v>
      </c>
      <c r="G9729" s="6"/>
      <c r="H9729" s="5">
        <f>D9729-F9729</f>
        <v>79200</v>
      </c>
      <c r="I9729" s="4">
        <f>+I9728+G9729-H9729</f>
        <v>10789978.386999991</v>
      </c>
      <c r="J9729" s="8" t="s">
        <v>1838</v>
      </c>
      <c r="K9729" s="2"/>
      <c r="L9729" s="2"/>
      <c r="M9729" s="10"/>
      <c r="N9729" s="10"/>
      <c r="O9729" s="10"/>
    </row>
    <row r="9730" spans="1:15" x14ac:dyDescent="0.2">
      <c r="A9730" s="9">
        <v>45610</v>
      </c>
      <c r="B9730" s="7">
        <v>3580060131</v>
      </c>
      <c r="C9730" s="8" t="s">
        <v>2</v>
      </c>
      <c r="D9730" s="6"/>
      <c r="E9730" s="6"/>
      <c r="F9730" s="6">
        <f>E9730*0.05</f>
        <v>0</v>
      </c>
      <c r="G9730" s="6">
        <v>9200</v>
      </c>
      <c r="H9730" s="5">
        <f>D9730-F9730</f>
        <v>0</v>
      </c>
      <c r="I9730" s="4">
        <f>+I9729+G9730-H9730</f>
        <v>10799178.386999991</v>
      </c>
      <c r="J9730" s="8" t="s">
        <v>1837</v>
      </c>
      <c r="K9730" s="2"/>
      <c r="L9730" s="2"/>
      <c r="M9730" s="10"/>
      <c r="N9730" s="10"/>
      <c r="O9730" s="10"/>
    </row>
    <row r="9731" spans="1:15" x14ac:dyDescent="0.2">
      <c r="A9731" s="9">
        <v>45611</v>
      </c>
      <c r="B9731" s="7">
        <v>37385402</v>
      </c>
      <c r="C9731" s="8" t="s">
        <v>1289</v>
      </c>
      <c r="D9731" s="6">
        <v>8400</v>
      </c>
      <c r="E9731" s="6">
        <v>8400</v>
      </c>
      <c r="F9731" s="6">
        <v>0</v>
      </c>
      <c r="G9731" s="6"/>
      <c r="H9731" s="5">
        <f>D9731-F9731</f>
        <v>8400</v>
      </c>
      <c r="I9731" s="4">
        <f>+I9730+G9731-H9731</f>
        <v>10790778.386999991</v>
      </c>
      <c r="J9731" s="8" t="s">
        <v>1836</v>
      </c>
      <c r="K9731" s="2"/>
      <c r="L9731" s="2"/>
      <c r="M9731" s="10" t="s">
        <v>1835</v>
      </c>
      <c r="N9731" s="10"/>
      <c r="O9731" s="10"/>
    </row>
    <row r="9732" spans="1:15" x14ac:dyDescent="0.2">
      <c r="A9732" s="9">
        <v>45611</v>
      </c>
      <c r="B9732" s="7">
        <v>3580010131</v>
      </c>
      <c r="C9732" s="8" t="s">
        <v>2</v>
      </c>
      <c r="D9732" s="6"/>
      <c r="E9732" s="6"/>
      <c r="F9732" s="6">
        <f>E9732*0.05</f>
        <v>0</v>
      </c>
      <c r="G9732" s="6">
        <v>3200</v>
      </c>
      <c r="H9732" s="5">
        <f>D9732-F9732</f>
        <v>0</v>
      </c>
      <c r="I9732" s="4">
        <f>+I9731+G9732-H9732</f>
        <v>10793978.386999991</v>
      </c>
      <c r="J9732" s="8" t="s">
        <v>1834</v>
      </c>
      <c r="K9732" s="2"/>
      <c r="L9732" s="2"/>
      <c r="M9732" s="10"/>
      <c r="N9732" s="10"/>
      <c r="O9732" s="10"/>
    </row>
    <row r="9733" spans="1:15" x14ac:dyDescent="0.2">
      <c r="A9733" s="9">
        <v>45614</v>
      </c>
      <c r="B9733" s="7">
        <v>3580040690</v>
      </c>
      <c r="C9733" s="8" t="s">
        <v>2</v>
      </c>
      <c r="D9733" s="6"/>
      <c r="E9733" s="6"/>
      <c r="F9733" s="6">
        <f>E9733*0.05</f>
        <v>0</v>
      </c>
      <c r="G9733" s="6">
        <v>7300</v>
      </c>
      <c r="H9733" s="5">
        <f>D9733-F9733</f>
        <v>0</v>
      </c>
      <c r="I9733" s="4">
        <f>+I9732+G9733-H9733</f>
        <v>10801278.386999991</v>
      </c>
      <c r="J9733" s="8" t="s">
        <v>1833</v>
      </c>
      <c r="K9733" s="2"/>
      <c r="L9733" s="2"/>
      <c r="M9733" s="10"/>
      <c r="N9733" s="10"/>
      <c r="O9733" s="10"/>
    </row>
    <row r="9734" spans="1:15" x14ac:dyDescent="0.2">
      <c r="A9734" s="9">
        <v>45614</v>
      </c>
      <c r="B9734" s="7">
        <v>4524000002</v>
      </c>
      <c r="C9734" s="12" t="s">
        <v>145</v>
      </c>
      <c r="D9734" s="6"/>
      <c r="E9734" s="6"/>
      <c r="F9734" s="6"/>
      <c r="G9734" s="6">
        <v>17186.54</v>
      </c>
      <c r="H9734" s="5"/>
      <c r="I9734" s="4">
        <f>+I9733+G9734-H9734</f>
        <v>10818464.92699999</v>
      </c>
      <c r="J9734" s="8" t="s">
        <v>1832</v>
      </c>
      <c r="K9734" s="2"/>
      <c r="L9734" s="2"/>
      <c r="M9734" s="19"/>
      <c r="N9734" s="19"/>
      <c r="O9734" s="19"/>
    </row>
    <row r="9735" spans="1:15" x14ac:dyDescent="0.2">
      <c r="A9735" s="9">
        <v>45615</v>
      </c>
      <c r="B9735" s="7">
        <v>3580090228</v>
      </c>
      <c r="C9735" s="8" t="s">
        <v>2</v>
      </c>
      <c r="D9735" s="6"/>
      <c r="E9735" s="6"/>
      <c r="F9735" s="6">
        <f>E9735*0.05</f>
        <v>0</v>
      </c>
      <c r="G9735" s="6">
        <v>3800</v>
      </c>
      <c r="H9735" s="5">
        <f>D9735-F9735</f>
        <v>0</v>
      </c>
      <c r="I9735" s="4">
        <f>+I9734+G9735-H9735</f>
        <v>10822264.92699999</v>
      </c>
      <c r="J9735" s="8" t="s">
        <v>1831</v>
      </c>
      <c r="K9735" s="2"/>
      <c r="L9735" s="2"/>
      <c r="M9735" s="10"/>
      <c r="N9735" s="10"/>
      <c r="O9735" s="10"/>
    </row>
    <row r="9736" spans="1:15" x14ac:dyDescent="0.2">
      <c r="A9736" s="9">
        <v>45616</v>
      </c>
      <c r="B9736" s="7">
        <v>3580080046</v>
      </c>
      <c r="C9736" s="8" t="s">
        <v>2</v>
      </c>
      <c r="D9736" s="6"/>
      <c r="E9736" s="6"/>
      <c r="F9736" s="6">
        <f>E9736*0.05</f>
        <v>0</v>
      </c>
      <c r="G9736" s="6">
        <v>6900</v>
      </c>
      <c r="H9736" s="5">
        <f>D9736-F9736</f>
        <v>0</v>
      </c>
      <c r="I9736" s="4">
        <f>+I9735+G9736-H9736</f>
        <v>10829164.92699999</v>
      </c>
      <c r="J9736" s="8" t="s">
        <v>1830</v>
      </c>
      <c r="K9736" s="2"/>
      <c r="L9736" s="2"/>
      <c r="M9736" s="10"/>
      <c r="N9736" s="10"/>
      <c r="O9736" s="10"/>
    </row>
    <row r="9737" spans="1:15" x14ac:dyDescent="0.2">
      <c r="A9737" s="9">
        <v>45617</v>
      </c>
      <c r="B9737" s="7">
        <v>3580060065</v>
      </c>
      <c r="C9737" s="8" t="s">
        <v>2</v>
      </c>
      <c r="D9737" s="6"/>
      <c r="E9737" s="6"/>
      <c r="F9737" s="6">
        <f>E9737*0.05</f>
        <v>0</v>
      </c>
      <c r="G9737" s="6">
        <v>785</v>
      </c>
      <c r="H9737" s="5">
        <f>D9737-F9737</f>
        <v>0</v>
      </c>
      <c r="I9737" s="4">
        <f>+I9736+G9737-H9737</f>
        <v>10829949.92699999</v>
      </c>
      <c r="J9737" s="8" t="s">
        <v>1829</v>
      </c>
      <c r="K9737" s="2"/>
      <c r="L9737" s="2"/>
      <c r="M9737" s="10"/>
      <c r="N9737" s="10"/>
      <c r="O9737" s="10"/>
    </row>
    <row r="9738" spans="1:15" x14ac:dyDescent="0.2">
      <c r="A9738" s="9">
        <v>45618</v>
      </c>
      <c r="B9738" s="7">
        <v>3580060117</v>
      </c>
      <c r="C9738" s="8" t="s">
        <v>2</v>
      </c>
      <c r="D9738" s="6"/>
      <c r="E9738" s="6"/>
      <c r="F9738" s="6">
        <f>E9738*0.05</f>
        <v>0</v>
      </c>
      <c r="G9738" s="6">
        <v>2900</v>
      </c>
      <c r="H9738" s="5">
        <f>D9738-F9738</f>
        <v>0</v>
      </c>
      <c r="I9738" s="4">
        <f>+I9737+G9738-H9738</f>
        <v>10832849.92699999</v>
      </c>
      <c r="J9738" s="8" t="s">
        <v>1828</v>
      </c>
      <c r="K9738" s="2"/>
      <c r="L9738" s="2"/>
      <c r="M9738" s="10"/>
      <c r="N9738" s="10"/>
      <c r="O9738" s="10"/>
    </row>
    <row r="9739" spans="1:15" x14ac:dyDescent="0.2">
      <c r="A9739" s="9">
        <v>45621</v>
      </c>
      <c r="B9739" s="7">
        <v>37674690</v>
      </c>
      <c r="C9739" s="8" t="s">
        <v>831</v>
      </c>
      <c r="D9739" s="6">
        <v>55692</v>
      </c>
      <c r="E9739" s="6">
        <v>55692</v>
      </c>
      <c r="F9739" s="6">
        <f>E9739*0.05</f>
        <v>2784.6000000000004</v>
      </c>
      <c r="G9739" s="6"/>
      <c r="H9739" s="5">
        <f>D9739-F9739</f>
        <v>52907.4</v>
      </c>
      <c r="I9739" s="4">
        <f>+I9738+G9739-H9739</f>
        <v>10779942.52699999</v>
      </c>
      <c r="J9739" s="8" t="s">
        <v>101</v>
      </c>
      <c r="K9739" s="2"/>
      <c r="L9739" s="2"/>
      <c r="M9739" s="10" t="s">
        <v>1827</v>
      </c>
      <c r="N9739" s="10"/>
      <c r="O9739" s="10"/>
    </row>
    <row r="9740" spans="1:15" x14ac:dyDescent="0.2">
      <c r="A9740" s="9">
        <v>45621</v>
      </c>
      <c r="B9740" s="7">
        <v>3580060581</v>
      </c>
      <c r="C9740" s="8" t="s">
        <v>2</v>
      </c>
      <c r="D9740" s="6"/>
      <c r="E9740" s="6"/>
      <c r="F9740" s="6">
        <f>E9740*0.05</f>
        <v>0</v>
      </c>
      <c r="G9740" s="6">
        <v>2700</v>
      </c>
      <c r="H9740" s="5">
        <f>D9740-F9740</f>
        <v>0</v>
      </c>
      <c r="I9740" s="4">
        <f>+I9739+G9740-H9740</f>
        <v>10782642.52699999</v>
      </c>
      <c r="J9740" s="8" t="s">
        <v>1826</v>
      </c>
      <c r="K9740" s="2"/>
      <c r="L9740" s="2"/>
      <c r="M9740" s="10"/>
      <c r="N9740" s="10"/>
      <c r="O9740" s="10"/>
    </row>
    <row r="9741" spans="1:15" x14ac:dyDescent="0.2">
      <c r="A9741" s="9">
        <v>45623</v>
      </c>
      <c r="B9741" s="7">
        <v>3580080129</v>
      </c>
      <c r="C9741" s="8" t="s">
        <v>2</v>
      </c>
      <c r="D9741" s="6"/>
      <c r="E9741" s="6"/>
      <c r="F9741" s="6">
        <f>E9741*0.05</f>
        <v>0</v>
      </c>
      <c r="G9741" s="6">
        <v>4850</v>
      </c>
      <c r="H9741" s="5">
        <f>D9741-F9741</f>
        <v>0</v>
      </c>
      <c r="I9741" s="4">
        <f>+I9740+G9741-H9741</f>
        <v>10787492.52699999</v>
      </c>
      <c r="J9741" s="8" t="s">
        <v>1825</v>
      </c>
      <c r="K9741" s="2"/>
      <c r="L9741" s="2"/>
      <c r="M9741" s="10"/>
      <c r="N9741" s="10"/>
      <c r="O9741" s="10"/>
    </row>
    <row r="9742" spans="1:15" x14ac:dyDescent="0.2">
      <c r="A9742" s="9">
        <v>45624</v>
      </c>
      <c r="B9742" s="7">
        <v>3580090060</v>
      </c>
      <c r="C9742" s="8" t="s">
        <v>2</v>
      </c>
      <c r="D9742" s="6"/>
      <c r="E9742" s="6"/>
      <c r="F9742" s="6">
        <f>E9742*0.05</f>
        <v>0</v>
      </c>
      <c r="G9742" s="6">
        <v>26600</v>
      </c>
      <c r="H9742" s="5">
        <f>D9742-F9742</f>
        <v>0</v>
      </c>
      <c r="I9742" s="4">
        <f>+I9741+G9742-H9742</f>
        <v>10814092.52699999</v>
      </c>
      <c r="J9742" s="8" t="s">
        <v>1824</v>
      </c>
      <c r="K9742" s="2"/>
      <c r="L9742" s="2"/>
      <c r="M9742" s="10"/>
      <c r="N9742" s="10"/>
      <c r="O9742" s="10"/>
    </row>
    <row r="9743" spans="1:15" x14ac:dyDescent="0.2">
      <c r="A9743" s="9">
        <v>45624</v>
      </c>
      <c r="B9743" s="7">
        <v>37781304</v>
      </c>
      <c r="C9743" s="8" t="s">
        <v>132</v>
      </c>
      <c r="D9743" s="6">
        <v>51920</v>
      </c>
      <c r="E9743" s="6">
        <v>44000</v>
      </c>
      <c r="F9743" s="6">
        <f>E9743*0.05</f>
        <v>2200</v>
      </c>
      <c r="G9743" s="6"/>
      <c r="H9743" s="5">
        <f>D9743-F9743</f>
        <v>49720</v>
      </c>
      <c r="I9743" s="4">
        <f>+I9742+G9743-H9743</f>
        <v>10764372.52699999</v>
      </c>
      <c r="J9743" s="8" t="s">
        <v>1823</v>
      </c>
      <c r="K9743" s="2"/>
      <c r="L9743" s="2"/>
      <c r="M9743" s="16" t="s">
        <v>1822</v>
      </c>
      <c r="N9743" s="10"/>
      <c r="O9743" s="10"/>
    </row>
    <row r="9744" spans="1:15" x14ac:dyDescent="0.2">
      <c r="A9744" s="9">
        <v>45624</v>
      </c>
      <c r="B9744" s="7">
        <v>37781421</v>
      </c>
      <c r="C9744" s="8" t="s">
        <v>821</v>
      </c>
      <c r="D9744" s="6">
        <v>110056.39</v>
      </c>
      <c r="E9744" s="6">
        <v>110056.39</v>
      </c>
      <c r="F9744" s="6">
        <f>E9744*0.05</f>
        <v>5502.8195000000005</v>
      </c>
      <c r="G9744" s="6"/>
      <c r="H9744" s="5">
        <f>D9744-F9744</f>
        <v>104553.5705</v>
      </c>
      <c r="I9744" s="4">
        <f>+I9743+G9744-H9744</f>
        <v>10659818.95649999</v>
      </c>
      <c r="J9744" s="8" t="s">
        <v>215</v>
      </c>
      <c r="K9744" s="2"/>
      <c r="L9744" s="2"/>
      <c r="M9744" s="16" t="s">
        <v>1821</v>
      </c>
      <c r="N9744" s="10"/>
      <c r="O9744" s="10"/>
    </row>
    <row r="9745" spans="1:15" x14ac:dyDescent="0.2">
      <c r="A9745" s="9">
        <v>45624</v>
      </c>
      <c r="B9745" s="7">
        <v>37781532</v>
      </c>
      <c r="C9745" s="8" t="s">
        <v>120</v>
      </c>
      <c r="D9745" s="6">
        <v>45590.74</v>
      </c>
      <c r="E9745" s="6">
        <v>38636.22</v>
      </c>
      <c r="F9745" s="6">
        <f>E9745*0.05</f>
        <v>1931.8110000000001</v>
      </c>
      <c r="G9745" s="6"/>
      <c r="H9745" s="5">
        <f>D9745-F9745</f>
        <v>43658.928999999996</v>
      </c>
      <c r="I9745" s="4">
        <f>+I9744+G9745-H9745</f>
        <v>10616160.027499991</v>
      </c>
      <c r="J9745" s="8" t="s">
        <v>273</v>
      </c>
      <c r="K9745" s="2"/>
      <c r="L9745" s="2"/>
      <c r="M9745" s="16" t="s">
        <v>1820</v>
      </c>
      <c r="N9745" s="10"/>
      <c r="O9745" s="10"/>
    </row>
    <row r="9746" spans="1:15" x14ac:dyDescent="0.2">
      <c r="A9746" s="9">
        <v>45624</v>
      </c>
      <c r="B9746" s="7">
        <v>37781627</v>
      </c>
      <c r="C9746" s="8" t="s">
        <v>1443</v>
      </c>
      <c r="D9746" s="6">
        <v>500933.6</v>
      </c>
      <c r="E9746" s="6">
        <v>424520</v>
      </c>
      <c r="F9746" s="6">
        <f>E9746*0.05</f>
        <v>21226</v>
      </c>
      <c r="G9746" s="6"/>
      <c r="H9746" s="5">
        <f>D9746-F9746</f>
        <v>479707.6</v>
      </c>
      <c r="I9746" s="4">
        <f>+I9745+G9746-H9746</f>
        <v>10136452.427499991</v>
      </c>
      <c r="J9746" s="8" t="s">
        <v>70</v>
      </c>
      <c r="K9746" s="2"/>
      <c r="L9746" s="2"/>
      <c r="M9746" s="16" t="s">
        <v>1819</v>
      </c>
      <c r="N9746" s="10"/>
      <c r="O9746" s="10"/>
    </row>
    <row r="9747" spans="1:15" x14ac:dyDescent="0.2">
      <c r="A9747" s="9">
        <v>45624</v>
      </c>
      <c r="B9747" s="7">
        <v>37781708</v>
      </c>
      <c r="C9747" s="8" t="s">
        <v>117</v>
      </c>
      <c r="D9747" s="6">
        <v>26904</v>
      </c>
      <c r="E9747" s="6">
        <v>22800</v>
      </c>
      <c r="F9747" s="6">
        <f>E9747*0.05</f>
        <v>1140</v>
      </c>
      <c r="G9747" s="6"/>
      <c r="H9747" s="5">
        <f>D9747-F9747</f>
        <v>25764</v>
      </c>
      <c r="I9747" s="4">
        <f>+I9746+G9747-H9747</f>
        <v>10110688.427499991</v>
      </c>
      <c r="J9747" s="8" t="s">
        <v>816</v>
      </c>
      <c r="K9747" s="2"/>
      <c r="L9747" s="2"/>
      <c r="M9747" s="16" t="s">
        <v>1818</v>
      </c>
      <c r="N9747" s="10"/>
      <c r="O9747" s="10"/>
    </row>
    <row r="9748" spans="1:15" x14ac:dyDescent="0.2">
      <c r="A9748" s="9">
        <v>45624</v>
      </c>
      <c r="B9748" s="7">
        <v>37781796</v>
      </c>
      <c r="C9748" s="8" t="s">
        <v>267</v>
      </c>
      <c r="D9748" s="6">
        <v>47300</v>
      </c>
      <c r="E9748" s="6">
        <v>40084.75</v>
      </c>
      <c r="F9748" s="6">
        <f>E9748*0.05</f>
        <v>2004.2375000000002</v>
      </c>
      <c r="G9748" s="6"/>
      <c r="H9748" s="5">
        <f>D9748-F9748</f>
        <v>45295.762499999997</v>
      </c>
      <c r="I9748" s="4">
        <f>+I9747+G9748-H9748</f>
        <v>10065392.664999992</v>
      </c>
      <c r="J9748" s="8" t="s">
        <v>266</v>
      </c>
      <c r="K9748" s="2"/>
      <c r="L9748" s="2"/>
      <c r="M9748" s="16" t="s">
        <v>1817</v>
      </c>
      <c r="N9748" s="10"/>
      <c r="O9748" s="10"/>
    </row>
    <row r="9749" spans="1:15" x14ac:dyDescent="0.2">
      <c r="A9749" s="9">
        <v>45624</v>
      </c>
      <c r="B9749" s="7">
        <v>37781881</v>
      </c>
      <c r="C9749" s="8" t="s">
        <v>1734</v>
      </c>
      <c r="D9749" s="6">
        <v>39492.61</v>
      </c>
      <c r="E9749" s="6">
        <v>37388.65</v>
      </c>
      <c r="F9749" s="6">
        <f>E9749*0.05</f>
        <v>1869.4325000000001</v>
      </c>
      <c r="G9749" s="6"/>
      <c r="H9749" s="5">
        <f>D9749-F9749</f>
        <v>37623.177499999998</v>
      </c>
      <c r="I9749" s="4">
        <f>+I9748+G9749-H9749</f>
        <v>10027769.487499991</v>
      </c>
      <c r="J9749" s="8" t="s">
        <v>664</v>
      </c>
      <c r="K9749" s="2"/>
      <c r="L9749" s="2"/>
      <c r="M9749" s="16" t="s">
        <v>1816</v>
      </c>
      <c r="N9749" s="10"/>
      <c r="O9749" s="10"/>
    </row>
    <row r="9750" spans="1:15" x14ac:dyDescent="0.2">
      <c r="A9750" s="9">
        <v>45624</v>
      </c>
      <c r="B9750" s="7">
        <v>37781988</v>
      </c>
      <c r="C9750" s="8" t="s">
        <v>108</v>
      </c>
      <c r="D9750" s="6">
        <v>18995</v>
      </c>
      <c r="E9750" s="6">
        <v>0</v>
      </c>
      <c r="F9750" s="6">
        <f>E9750*0.05</f>
        <v>0</v>
      </c>
      <c r="G9750" s="6"/>
      <c r="H9750" s="5">
        <f>D9750-F9750</f>
        <v>18995</v>
      </c>
      <c r="I9750" s="4">
        <f>+I9749+G9750-H9750</f>
        <v>10008774.487499991</v>
      </c>
      <c r="J9750" s="8" t="s">
        <v>664</v>
      </c>
      <c r="K9750" s="2"/>
      <c r="L9750" s="2"/>
      <c r="M9750" s="16" t="s">
        <v>1815</v>
      </c>
      <c r="N9750" s="10"/>
      <c r="O9750" s="10"/>
    </row>
    <row r="9751" spans="1:15" x14ac:dyDescent="0.2">
      <c r="A9751" s="9">
        <v>45624</v>
      </c>
      <c r="B9751" s="7">
        <v>37782121</v>
      </c>
      <c r="C9751" s="8" t="s">
        <v>582</v>
      </c>
      <c r="D9751" s="6">
        <v>23185</v>
      </c>
      <c r="E9751" s="6">
        <v>20151.689999999999</v>
      </c>
      <c r="F9751" s="6">
        <v>1007.58</v>
      </c>
      <c r="G9751" s="6"/>
      <c r="H9751" s="5">
        <f>D9751-F9751</f>
        <v>22177.42</v>
      </c>
      <c r="I9751" s="4">
        <f>+I9750+G9751-H9751</f>
        <v>9986597.0674999915</v>
      </c>
      <c r="J9751" s="8" t="s">
        <v>1040</v>
      </c>
      <c r="K9751" s="2"/>
      <c r="L9751" s="2"/>
      <c r="M9751" s="16" t="s">
        <v>1814</v>
      </c>
      <c r="N9751" s="10"/>
      <c r="O9751" s="10"/>
    </row>
    <row r="9752" spans="1:15" x14ac:dyDescent="0.2">
      <c r="A9752" s="9">
        <v>45624</v>
      </c>
      <c r="B9752" s="7">
        <v>37782192</v>
      </c>
      <c r="C9752" s="8" t="s">
        <v>1637</v>
      </c>
      <c r="D9752" s="6">
        <v>19384.62</v>
      </c>
      <c r="E9752" s="6">
        <v>13048.62</v>
      </c>
      <c r="F9752" s="6">
        <f>E9752*0.05</f>
        <v>652.43100000000004</v>
      </c>
      <c r="G9752" s="6"/>
      <c r="H9752" s="5">
        <f>D9752-F9752</f>
        <v>18732.188999999998</v>
      </c>
      <c r="I9752" s="4">
        <f>+I9751+G9752-H9752</f>
        <v>9967864.8784999922</v>
      </c>
      <c r="J9752" s="8" t="s">
        <v>816</v>
      </c>
      <c r="K9752" s="2"/>
      <c r="L9752" s="2"/>
      <c r="M9752" s="16" t="s">
        <v>558</v>
      </c>
      <c r="N9752" s="10"/>
      <c r="O9752" s="10"/>
    </row>
    <row r="9753" spans="1:15" x14ac:dyDescent="0.2">
      <c r="A9753" s="9">
        <v>45624</v>
      </c>
      <c r="B9753" s="7">
        <v>37782268</v>
      </c>
      <c r="C9753" s="8" t="s">
        <v>105</v>
      </c>
      <c r="D9753" s="6">
        <v>408191</v>
      </c>
      <c r="E9753" s="6">
        <v>408191</v>
      </c>
      <c r="F9753" s="6">
        <f>E9753*0.05</f>
        <v>20409.550000000003</v>
      </c>
      <c r="G9753" s="6"/>
      <c r="H9753" s="5">
        <f>D9753-F9753</f>
        <v>387781.45</v>
      </c>
      <c r="I9753" s="4">
        <f>+I9752+G9753-H9753</f>
        <v>9580083.4284999929</v>
      </c>
      <c r="J9753" s="8" t="s">
        <v>104</v>
      </c>
      <c r="K9753" s="2"/>
      <c r="L9753" s="2"/>
      <c r="M9753" s="16" t="s">
        <v>1813</v>
      </c>
      <c r="N9753" s="10"/>
      <c r="O9753" s="10"/>
    </row>
    <row r="9754" spans="1:15" x14ac:dyDescent="0.2">
      <c r="A9754" s="9">
        <v>45624</v>
      </c>
      <c r="B9754" s="7">
        <v>37782394</v>
      </c>
      <c r="C9754" s="8" t="s">
        <v>1634</v>
      </c>
      <c r="D9754" s="6">
        <v>31899.88</v>
      </c>
      <c r="E9754" s="6">
        <v>31899.88</v>
      </c>
      <c r="F9754" s="6">
        <v>1594.99</v>
      </c>
      <c r="G9754" s="6"/>
      <c r="H9754" s="5">
        <f>D9754-F9754</f>
        <v>30304.89</v>
      </c>
      <c r="I9754" s="4">
        <f>+I9753+G9754-H9754</f>
        <v>9549778.5384999923</v>
      </c>
      <c r="J9754" s="8" t="s">
        <v>101</v>
      </c>
      <c r="K9754" s="2"/>
      <c r="L9754" s="2"/>
      <c r="M9754" s="16" t="s">
        <v>1812</v>
      </c>
      <c r="N9754" s="10"/>
      <c r="O9754" s="10"/>
    </row>
    <row r="9755" spans="1:15" x14ac:dyDescent="0.2">
      <c r="A9755" s="9">
        <v>45624</v>
      </c>
      <c r="B9755" s="7">
        <v>37782533</v>
      </c>
      <c r="C9755" s="8" t="s">
        <v>249</v>
      </c>
      <c r="D9755" s="6">
        <v>39372.6</v>
      </c>
      <c r="E9755" s="6">
        <v>39270</v>
      </c>
      <c r="F9755" s="6">
        <f>E9755*0.05</f>
        <v>1963.5</v>
      </c>
      <c r="G9755" s="6"/>
      <c r="H9755" s="5">
        <f>D9755-F9755</f>
        <v>37409.1</v>
      </c>
      <c r="I9755" s="4">
        <f>+I9754+G9755-H9755</f>
        <v>9512369.4384999927</v>
      </c>
      <c r="J9755" s="8" t="s">
        <v>816</v>
      </c>
      <c r="K9755" s="2"/>
      <c r="L9755" s="2"/>
      <c r="M9755" s="16" t="s">
        <v>1811</v>
      </c>
      <c r="N9755" s="10"/>
      <c r="O9755" s="10"/>
    </row>
    <row r="9756" spans="1:15" x14ac:dyDescent="0.2">
      <c r="A9756" s="9">
        <v>45624</v>
      </c>
      <c r="B9756" s="7">
        <v>37782677</v>
      </c>
      <c r="C9756" s="8" t="s">
        <v>1228</v>
      </c>
      <c r="D9756" s="6">
        <v>40238</v>
      </c>
      <c r="E9756" s="6">
        <v>34100</v>
      </c>
      <c r="F9756" s="6">
        <f>E9756*0.05</f>
        <v>1705</v>
      </c>
      <c r="G9756" s="6"/>
      <c r="H9756" s="5">
        <f>D9756-F9756</f>
        <v>38533</v>
      </c>
      <c r="I9756" s="4">
        <f>+I9755+G9756-H9756</f>
        <v>9473836.4384999927</v>
      </c>
      <c r="J9756" s="8" t="s">
        <v>1810</v>
      </c>
      <c r="K9756" s="2"/>
      <c r="L9756" s="2"/>
      <c r="M9756" s="16" t="s">
        <v>1809</v>
      </c>
      <c r="N9756" s="10"/>
      <c r="O9756" s="10"/>
    </row>
    <row r="9757" spans="1:15" x14ac:dyDescent="0.2">
      <c r="A9757" s="9">
        <v>45624</v>
      </c>
      <c r="B9757" s="7">
        <v>37782849</v>
      </c>
      <c r="C9757" s="8" t="s">
        <v>245</v>
      </c>
      <c r="D9757" s="6">
        <v>9038.8799999999992</v>
      </c>
      <c r="E9757" s="6">
        <v>8671.1200000000008</v>
      </c>
      <c r="F9757" s="6">
        <f>E9757*0.05</f>
        <v>433.55600000000004</v>
      </c>
      <c r="G9757" s="6"/>
      <c r="H9757" s="5">
        <f>D9757-F9757</f>
        <v>8605.3239999999987</v>
      </c>
      <c r="I9757" s="4">
        <f>+I9756+G9757-H9757</f>
        <v>9465231.1144999936</v>
      </c>
      <c r="J9757" s="8" t="s">
        <v>1728</v>
      </c>
      <c r="K9757" s="2"/>
      <c r="L9757" s="2"/>
      <c r="M9757" s="16" t="s">
        <v>1808</v>
      </c>
      <c r="N9757" s="10"/>
      <c r="O9757" s="10"/>
    </row>
    <row r="9758" spans="1:15" x14ac:dyDescent="0.2">
      <c r="A9758" s="9">
        <v>45624</v>
      </c>
      <c r="B9758" s="7">
        <v>37783051</v>
      </c>
      <c r="C9758" s="8" t="s">
        <v>447</v>
      </c>
      <c r="D9758" s="6">
        <v>1350</v>
      </c>
      <c r="E9758" s="6">
        <v>1144.07</v>
      </c>
      <c r="F9758" s="6">
        <v>57.2</v>
      </c>
      <c r="G9758" s="6"/>
      <c r="H9758" s="5">
        <f>D9758-F9758</f>
        <v>1292.8</v>
      </c>
      <c r="I9758" s="4">
        <f>+I9757+G9758-H9758</f>
        <v>9463938.3144999929</v>
      </c>
      <c r="J9758" s="8" t="s">
        <v>22</v>
      </c>
      <c r="K9758" s="2"/>
      <c r="L9758" s="2"/>
      <c r="M9758" s="16" t="s">
        <v>1807</v>
      </c>
      <c r="N9758" s="10"/>
      <c r="O9758" s="10"/>
    </row>
    <row r="9759" spans="1:15" x14ac:dyDescent="0.2">
      <c r="A9759" s="9">
        <v>45624</v>
      </c>
      <c r="B9759" s="7">
        <v>37783270</v>
      </c>
      <c r="C9759" s="8" t="s">
        <v>682</v>
      </c>
      <c r="D9759" s="6">
        <v>29068.44</v>
      </c>
      <c r="E9759" s="6">
        <v>0</v>
      </c>
      <c r="F9759" s="6">
        <f>E9759*0.05</f>
        <v>0</v>
      </c>
      <c r="G9759" s="6"/>
      <c r="H9759" s="5">
        <f>D9759-F9759</f>
        <v>29068.44</v>
      </c>
      <c r="I9759" s="4">
        <f>+I9758+G9759-H9759</f>
        <v>9434869.8744999934</v>
      </c>
      <c r="J9759" s="8" t="s">
        <v>1129</v>
      </c>
      <c r="K9759" s="2"/>
      <c r="L9759" s="2"/>
      <c r="M9759" s="16" t="s">
        <v>1806</v>
      </c>
      <c r="N9759" s="10"/>
      <c r="O9759" s="10"/>
    </row>
    <row r="9760" spans="1:15" x14ac:dyDescent="0.2">
      <c r="A9760" s="9">
        <v>45624</v>
      </c>
      <c r="B9760" s="7">
        <v>37783429</v>
      </c>
      <c r="C9760" s="8" t="s">
        <v>1145</v>
      </c>
      <c r="D9760" s="6">
        <v>47200</v>
      </c>
      <c r="E9760" s="6">
        <v>40000</v>
      </c>
      <c r="F9760" s="6">
        <f>E9760*0.05</f>
        <v>2000</v>
      </c>
      <c r="G9760" s="6"/>
      <c r="H9760" s="5">
        <f>D9760-F9760</f>
        <v>45200</v>
      </c>
      <c r="I9760" s="4">
        <f>+I9759+G9760-H9760</f>
        <v>9389669.8744999934</v>
      </c>
      <c r="J9760" s="8" t="s">
        <v>1805</v>
      </c>
      <c r="K9760" s="2"/>
      <c r="L9760" s="2"/>
      <c r="M9760" s="16" t="s">
        <v>1804</v>
      </c>
      <c r="N9760" s="10"/>
      <c r="O9760" s="10"/>
    </row>
    <row r="9761" spans="1:15" x14ac:dyDescent="0.2">
      <c r="A9761" s="9">
        <v>45624</v>
      </c>
      <c r="B9761" s="7">
        <v>37783520</v>
      </c>
      <c r="C9761" s="8" t="s">
        <v>77</v>
      </c>
      <c r="D9761" s="6">
        <v>5495</v>
      </c>
      <c r="E9761" s="6">
        <v>4226.92</v>
      </c>
      <c r="F9761" s="6">
        <v>211.35</v>
      </c>
      <c r="G9761" s="6"/>
      <c r="H9761" s="5">
        <f>D9761-F9761</f>
        <v>5283.65</v>
      </c>
      <c r="I9761" s="4">
        <f>+I9760+G9761-H9761</f>
        <v>9384386.224499993</v>
      </c>
      <c r="J9761" s="8" t="s">
        <v>1125</v>
      </c>
      <c r="K9761" s="2"/>
      <c r="L9761" s="2"/>
      <c r="M9761" s="16" t="s">
        <v>1803</v>
      </c>
      <c r="N9761" s="10"/>
      <c r="O9761" s="10"/>
    </row>
    <row r="9762" spans="1:15" x14ac:dyDescent="0.2">
      <c r="A9762" s="9">
        <v>45624</v>
      </c>
      <c r="B9762" s="7">
        <v>37783727</v>
      </c>
      <c r="C9762" s="8" t="s">
        <v>1524</v>
      </c>
      <c r="D9762" s="6">
        <v>93815</v>
      </c>
      <c r="E9762" s="6">
        <v>79504.240000000005</v>
      </c>
      <c r="F9762" s="6">
        <f>E9762*0.05</f>
        <v>3975.2120000000004</v>
      </c>
      <c r="G9762" s="6"/>
      <c r="H9762" s="5">
        <f>D9762-F9762</f>
        <v>89839.788</v>
      </c>
      <c r="I9762" s="4">
        <f>+I9761+G9762-H9762</f>
        <v>9294546.4364999924</v>
      </c>
      <c r="J9762" s="8" t="s">
        <v>1802</v>
      </c>
      <c r="K9762" s="2"/>
      <c r="L9762" s="2"/>
      <c r="M9762" s="16" t="s">
        <v>1801</v>
      </c>
      <c r="N9762" s="10"/>
      <c r="O9762" s="10"/>
    </row>
    <row r="9763" spans="1:15" x14ac:dyDescent="0.2">
      <c r="A9763" s="9">
        <v>45624</v>
      </c>
      <c r="B9763" s="7">
        <v>37783850</v>
      </c>
      <c r="C9763" s="8" t="s">
        <v>60</v>
      </c>
      <c r="D9763" s="6">
        <v>63500</v>
      </c>
      <c r="E9763" s="6">
        <v>53813.56</v>
      </c>
      <c r="F9763" s="6">
        <f>E9763*0.05</f>
        <v>2690.6779999999999</v>
      </c>
      <c r="G9763" s="6"/>
      <c r="H9763" s="5">
        <f>D9763-F9763</f>
        <v>60809.322</v>
      </c>
      <c r="I9763" s="4">
        <f>+I9762+G9763-H9763</f>
        <v>9233737.1144999918</v>
      </c>
      <c r="J9763" s="8" t="s">
        <v>1800</v>
      </c>
      <c r="K9763" s="2"/>
      <c r="L9763" s="2"/>
      <c r="M9763" s="16" t="s">
        <v>1799</v>
      </c>
      <c r="N9763" s="10"/>
      <c r="O9763" s="10"/>
    </row>
    <row r="9764" spans="1:15" x14ac:dyDescent="0.2">
      <c r="A9764" s="9">
        <v>45624</v>
      </c>
      <c r="B9764" s="7">
        <v>37784130</v>
      </c>
      <c r="C9764" s="8" t="s">
        <v>63</v>
      </c>
      <c r="D9764" s="6">
        <v>7000</v>
      </c>
      <c r="E9764" s="6">
        <v>5932.2</v>
      </c>
      <c r="F9764" s="6">
        <f>E9764*0.05</f>
        <v>296.61</v>
      </c>
      <c r="G9764" s="6"/>
      <c r="H9764" s="5">
        <f>D9764-F9764</f>
        <v>6703.39</v>
      </c>
      <c r="I9764" s="4">
        <f>+I9763+G9764-H9764</f>
        <v>9227033.7244999912</v>
      </c>
      <c r="J9764" s="8" t="s">
        <v>1749</v>
      </c>
      <c r="K9764" s="2"/>
      <c r="L9764" s="2"/>
      <c r="M9764" s="16" t="s">
        <v>1798</v>
      </c>
      <c r="N9764" s="10"/>
      <c r="O9764" s="10"/>
    </row>
    <row r="9765" spans="1:15" x14ac:dyDescent="0.2">
      <c r="A9765" s="9">
        <v>45624</v>
      </c>
      <c r="B9765" s="7">
        <v>37784220</v>
      </c>
      <c r="C9765" s="8" t="s">
        <v>54</v>
      </c>
      <c r="D9765" s="6">
        <v>4500</v>
      </c>
      <c r="E9765" s="6">
        <v>3813.56</v>
      </c>
      <c r="F9765" s="6">
        <f>E9765*0.05</f>
        <v>190.678</v>
      </c>
      <c r="G9765" s="6"/>
      <c r="H9765" s="5">
        <f>D9765-F9765</f>
        <v>4309.3220000000001</v>
      </c>
      <c r="I9765" s="4">
        <f>+I9764+G9765-H9765</f>
        <v>9222724.4024999905</v>
      </c>
      <c r="J9765" s="8" t="s">
        <v>1125</v>
      </c>
      <c r="K9765" s="2"/>
      <c r="L9765" s="2"/>
      <c r="M9765" s="16" t="s">
        <v>1797</v>
      </c>
      <c r="N9765" s="10"/>
      <c r="O9765" s="10"/>
    </row>
    <row r="9766" spans="1:15" x14ac:dyDescent="0.2">
      <c r="A9766" s="9">
        <v>45624</v>
      </c>
      <c r="B9766" s="7">
        <v>37784307</v>
      </c>
      <c r="C9766" s="8" t="s">
        <v>57</v>
      </c>
      <c r="D9766" s="6">
        <v>10000</v>
      </c>
      <c r="E9766" s="6">
        <v>10000</v>
      </c>
      <c r="F9766" s="6">
        <f>E9766*0.05</f>
        <v>500</v>
      </c>
      <c r="G9766" s="6"/>
      <c r="H9766" s="5">
        <f>D9766-F9766</f>
        <v>9500</v>
      </c>
      <c r="I9766" s="4">
        <f>+I9765+G9766-H9766</f>
        <v>9213224.4024999905</v>
      </c>
      <c r="J9766" s="8" t="s">
        <v>1623</v>
      </c>
      <c r="K9766" s="2"/>
      <c r="L9766" s="2"/>
      <c r="M9766" s="16" t="s">
        <v>1796</v>
      </c>
      <c r="N9766" s="10"/>
      <c r="O9766" s="10"/>
    </row>
    <row r="9767" spans="1:15" x14ac:dyDescent="0.2">
      <c r="A9767" s="9">
        <v>45624</v>
      </c>
      <c r="B9767" s="7">
        <v>37784474</v>
      </c>
      <c r="C9767" s="8" t="s">
        <v>1621</v>
      </c>
      <c r="D9767" s="6">
        <v>221674.8</v>
      </c>
      <c r="E9767" s="6">
        <v>187860</v>
      </c>
      <c r="F9767" s="6">
        <f>E9767*0.05</f>
        <v>9393</v>
      </c>
      <c r="G9767" s="6"/>
      <c r="H9767" s="5">
        <f>D9767-F9767</f>
        <v>212281.8</v>
      </c>
      <c r="I9767" s="4">
        <f>+I9766+G9767-H9767</f>
        <v>9000942.6024999898</v>
      </c>
      <c r="J9767" s="8" t="s">
        <v>359</v>
      </c>
      <c r="K9767" s="2"/>
      <c r="L9767" s="2"/>
      <c r="M9767" s="16" t="s">
        <v>1795</v>
      </c>
      <c r="N9767" s="10"/>
      <c r="O9767" s="10"/>
    </row>
    <row r="9768" spans="1:15" x14ac:dyDescent="0.2">
      <c r="A9768" s="9">
        <v>45624</v>
      </c>
      <c r="B9768" s="7">
        <v>37784586</v>
      </c>
      <c r="C9768" s="8" t="s">
        <v>43</v>
      </c>
      <c r="D9768" s="6">
        <v>112427</v>
      </c>
      <c r="E9768" s="6">
        <v>98856.58</v>
      </c>
      <c r="F9768" s="6">
        <v>4942.83</v>
      </c>
      <c r="G9768" s="6"/>
      <c r="H9768" s="5">
        <f>D9768-F9768</f>
        <v>107484.17</v>
      </c>
      <c r="I9768" s="4">
        <f>+I9767+G9768-H9768</f>
        <v>8893458.4324999899</v>
      </c>
      <c r="J9768" s="8" t="s">
        <v>22</v>
      </c>
      <c r="K9768" s="2"/>
      <c r="L9768" s="2"/>
      <c r="M9768" s="16" t="s">
        <v>1794</v>
      </c>
      <c r="N9768" s="10"/>
      <c r="O9768" s="10"/>
    </row>
    <row r="9769" spans="1:15" x14ac:dyDescent="0.2">
      <c r="A9769" s="9">
        <v>45624</v>
      </c>
      <c r="B9769" s="7">
        <v>37784681</v>
      </c>
      <c r="C9769" s="8" t="s">
        <v>447</v>
      </c>
      <c r="D9769" s="6">
        <v>108798.6</v>
      </c>
      <c r="E9769" s="6">
        <v>104223.7</v>
      </c>
      <c r="F9769" s="6">
        <v>5211.1899999999996</v>
      </c>
      <c r="G9769" s="6"/>
      <c r="H9769" s="5">
        <v>103587.42</v>
      </c>
      <c r="I9769" s="4">
        <f>+I9768+G9769-H9769</f>
        <v>8789871.0124999899</v>
      </c>
      <c r="J9769" s="8" t="s">
        <v>22</v>
      </c>
      <c r="K9769" s="2"/>
      <c r="L9769" s="2"/>
      <c r="M9769" s="16" t="s">
        <v>1793</v>
      </c>
      <c r="N9769" s="10"/>
      <c r="O9769" s="10"/>
    </row>
    <row r="9770" spans="1:15" x14ac:dyDescent="0.2">
      <c r="A9770" s="9">
        <v>45624</v>
      </c>
      <c r="B9770" s="7">
        <v>37784819</v>
      </c>
      <c r="C9770" s="8" t="s">
        <v>40</v>
      </c>
      <c r="D9770" s="6">
        <v>150120</v>
      </c>
      <c r="E9770" s="6">
        <v>150120</v>
      </c>
      <c r="F9770" s="6">
        <f>E9770*0.05</f>
        <v>7506</v>
      </c>
      <c r="G9770" s="6"/>
      <c r="H9770" s="5">
        <f>D9770-F9770</f>
        <v>142614</v>
      </c>
      <c r="I9770" s="4">
        <f>+I9769+G9770-H9770</f>
        <v>8647257.0124999899</v>
      </c>
      <c r="J9770" s="8" t="s">
        <v>104</v>
      </c>
      <c r="K9770" s="2"/>
      <c r="L9770" s="2"/>
      <c r="M9770" s="16" t="s">
        <v>1792</v>
      </c>
      <c r="N9770" s="10"/>
      <c r="O9770" s="10"/>
    </row>
    <row r="9771" spans="1:15" x14ac:dyDescent="0.2">
      <c r="A9771" s="9">
        <v>45624</v>
      </c>
      <c r="B9771" s="7">
        <v>37785116</v>
      </c>
      <c r="C9771" s="8" t="s">
        <v>1708</v>
      </c>
      <c r="D9771" s="6">
        <v>537920.11</v>
      </c>
      <c r="E9771" s="6">
        <v>455864.5</v>
      </c>
      <c r="F9771" s="6">
        <v>22793.23</v>
      </c>
      <c r="G9771" s="6"/>
      <c r="H9771" s="5">
        <v>515126.89</v>
      </c>
      <c r="I9771" s="4">
        <v>8132130.1299999999</v>
      </c>
      <c r="J9771" s="8" t="s">
        <v>1791</v>
      </c>
      <c r="K9771" s="2"/>
      <c r="L9771" s="2"/>
      <c r="M9771" s="16" t="s">
        <v>1706</v>
      </c>
      <c r="N9771" s="10"/>
      <c r="O9771" s="10"/>
    </row>
    <row r="9772" spans="1:15" x14ac:dyDescent="0.2">
      <c r="A9772" s="9">
        <v>45624</v>
      </c>
      <c r="B9772" s="7">
        <v>37785219</v>
      </c>
      <c r="C9772" s="8" t="s">
        <v>26</v>
      </c>
      <c r="D9772" s="6">
        <v>246504.29</v>
      </c>
      <c r="E9772" s="6">
        <v>220041.52</v>
      </c>
      <c r="F9772" s="6">
        <v>11002.08</v>
      </c>
      <c r="G9772" s="6"/>
      <c r="H9772" s="5">
        <v>235502.21</v>
      </c>
      <c r="I9772" s="4">
        <f>+I9771+G9772-H9772</f>
        <v>7896627.9199999999</v>
      </c>
      <c r="J9772" s="8" t="s">
        <v>1530</v>
      </c>
      <c r="K9772" s="2"/>
      <c r="L9772" s="2"/>
      <c r="M9772" s="16" t="s">
        <v>1790</v>
      </c>
      <c r="N9772" s="10"/>
      <c r="O9772" s="10"/>
    </row>
    <row r="9773" spans="1:15" x14ac:dyDescent="0.2">
      <c r="A9773" s="9">
        <v>45624</v>
      </c>
      <c r="B9773" s="7">
        <v>37786086</v>
      </c>
      <c r="C9773" s="8" t="s">
        <v>1789</v>
      </c>
      <c r="D9773" s="6">
        <v>153777.60000000001</v>
      </c>
      <c r="E9773" s="6">
        <v>130320</v>
      </c>
      <c r="F9773" s="6">
        <f>E9773*0.05</f>
        <v>6516</v>
      </c>
      <c r="G9773" s="6"/>
      <c r="H9773" s="5">
        <f>D9773-F9773</f>
        <v>147261.6</v>
      </c>
      <c r="I9773" s="4">
        <f>+I9772+G9773-H9773</f>
        <v>7749366.3200000003</v>
      </c>
      <c r="J9773" s="8" t="s">
        <v>1162</v>
      </c>
      <c r="K9773" s="2"/>
      <c r="L9773" s="2"/>
      <c r="M9773" s="16" t="s">
        <v>1788</v>
      </c>
      <c r="N9773" s="10"/>
      <c r="O9773" s="10"/>
    </row>
    <row r="9774" spans="1:15" x14ac:dyDescent="0.2">
      <c r="A9774" s="9">
        <v>45625</v>
      </c>
      <c r="B9774" s="7">
        <v>3580070089</v>
      </c>
      <c r="C9774" s="8" t="s">
        <v>2</v>
      </c>
      <c r="D9774" s="6"/>
      <c r="E9774" s="6"/>
      <c r="F9774" s="6">
        <f>E9774*0.05</f>
        <v>0</v>
      </c>
      <c r="G9774" s="6">
        <v>2500</v>
      </c>
      <c r="H9774" s="5">
        <f>D9774-F9774</f>
        <v>0</v>
      </c>
      <c r="I9774" s="4">
        <f>+I9773+G9774-H9774</f>
        <v>7751866.3200000003</v>
      </c>
      <c r="J9774" s="8" t="s">
        <v>1787</v>
      </c>
      <c r="K9774" s="2"/>
      <c r="L9774" s="2"/>
      <c r="M9774" s="16" t="s">
        <v>0</v>
      </c>
      <c r="N9774" s="10"/>
      <c r="O9774" s="10"/>
    </row>
    <row r="9775" spans="1:15" x14ac:dyDescent="0.2">
      <c r="A9775" s="9">
        <v>45625</v>
      </c>
      <c r="B9775" s="7">
        <v>37810827</v>
      </c>
      <c r="C9775" s="8" t="s">
        <v>1786</v>
      </c>
      <c r="D9775" s="6">
        <v>234230</v>
      </c>
      <c r="E9775" s="6">
        <v>198500</v>
      </c>
      <c r="F9775" s="6">
        <f>E9775*0.05</f>
        <v>9925</v>
      </c>
      <c r="G9775" s="6"/>
      <c r="H9775" s="5">
        <f>D9775-F9775</f>
        <v>224305</v>
      </c>
      <c r="I9775" s="4">
        <f>+I9774+G9775-H9775</f>
        <v>7527561.3200000003</v>
      </c>
      <c r="J9775" s="8" t="s">
        <v>1785</v>
      </c>
      <c r="K9775" s="2"/>
      <c r="L9775" s="2"/>
      <c r="M9775" s="16" t="s">
        <v>1784</v>
      </c>
      <c r="N9775" s="10"/>
      <c r="O9775" s="10"/>
    </row>
    <row r="9776" spans="1:15" x14ac:dyDescent="0.2">
      <c r="A9776" s="9">
        <v>45626</v>
      </c>
      <c r="B9776" s="7"/>
      <c r="C9776" s="8" t="s">
        <v>20</v>
      </c>
      <c r="D9776" s="6">
        <v>5822.45</v>
      </c>
      <c r="E9776" s="6"/>
      <c r="F9776" s="6">
        <f>E9776*0.05</f>
        <v>0</v>
      </c>
      <c r="G9776" s="6"/>
      <c r="H9776" s="5">
        <f>D9776-F9776</f>
        <v>5822.45</v>
      </c>
      <c r="I9776" s="4">
        <f>+I9775+G9776-H9776</f>
        <v>7521738.8700000001</v>
      </c>
      <c r="J9776" s="8" t="s">
        <v>19</v>
      </c>
      <c r="K9776" s="2"/>
      <c r="L9776" s="2"/>
      <c r="M9776" s="16" t="s">
        <v>0</v>
      </c>
      <c r="N9776" s="10"/>
      <c r="O9776" s="10"/>
    </row>
    <row r="9777" spans="1:15" x14ac:dyDescent="0.2">
      <c r="A9777" s="9"/>
      <c r="B9777" s="7"/>
      <c r="C9777" s="14" t="s">
        <v>1783</v>
      </c>
      <c r="D9777" s="6"/>
      <c r="E9777" s="6"/>
      <c r="F9777" s="6">
        <f>E9777*0.05</f>
        <v>0</v>
      </c>
      <c r="G9777" s="6"/>
      <c r="H9777" s="5">
        <f>D9777-F9777</f>
        <v>0</v>
      </c>
      <c r="I9777" s="13">
        <f>+I9776+G9777-H9777</f>
        <v>7521738.8700000001</v>
      </c>
      <c r="J9777" s="8"/>
      <c r="K9777" s="2"/>
      <c r="L9777" s="2"/>
      <c r="M9777" s="16" t="s">
        <v>0</v>
      </c>
      <c r="N9777" s="10"/>
      <c r="O9777" s="10"/>
    </row>
    <row r="9778" spans="1:15" x14ac:dyDescent="0.2">
      <c r="A9778" s="11">
        <v>45628</v>
      </c>
      <c r="B9778" s="7">
        <v>3580090319</v>
      </c>
      <c r="C9778" s="8" t="s">
        <v>2</v>
      </c>
      <c r="D9778" s="6"/>
      <c r="E9778" s="6"/>
      <c r="F9778" s="6">
        <f>E9778*0.05</f>
        <v>0</v>
      </c>
      <c r="G9778" s="6">
        <v>3000</v>
      </c>
      <c r="H9778" s="5">
        <f>D9778-F9778</f>
        <v>0</v>
      </c>
      <c r="I9778" s="4">
        <f>+I9777+G9778-H9778</f>
        <v>7524738.8700000001</v>
      </c>
      <c r="J9778" s="8" t="s">
        <v>1782</v>
      </c>
      <c r="K9778" s="2"/>
      <c r="L9778" s="2"/>
      <c r="M9778" s="16" t="s">
        <v>0</v>
      </c>
      <c r="N9778" s="10"/>
      <c r="O9778" s="10"/>
    </row>
    <row r="9779" spans="1:15" x14ac:dyDescent="0.2">
      <c r="A9779" s="11">
        <v>45628</v>
      </c>
      <c r="B9779" s="7">
        <v>4524000179</v>
      </c>
      <c r="C9779" s="8" t="s">
        <v>170</v>
      </c>
      <c r="D9779" s="6"/>
      <c r="E9779" s="6"/>
      <c r="F9779" s="6">
        <f>E9779*0.05</f>
        <v>0</v>
      </c>
      <c r="G9779" s="6">
        <v>5215710.5999999996</v>
      </c>
      <c r="H9779" s="5">
        <f>D9779-F9779</f>
        <v>0</v>
      </c>
      <c r="I9779" s="4">
        <f>+I9778+G9779-H9779</f>
        <v>12740449.469999999</v>
      </c>
      <c r="J9779" s="8" t="s">
        <v>1781</v>
      </c>
      <c r="K9779" s="2"/>
      <c r="L9779" s="2"/>
      <c r="M9779" s="16" t="s">
        <v>0</v>
      </c>
      <c r="N9779" s="10"/>
      <c r="O9779" s="10"/>
    </row>
    <row r="9780" spans="1:15" x14ac:dyDescent="0.2">
      <c r="A9780" s="11">
        <v>45629</v>
      </c>
      <c r="B9780" s="7">
        <v>3580040434</v>
      </c>
      <c r="C9780" s="8" t="s">
        <v>2</v>
      </c>
      <c r="D9780" s="6"/>
      <c r="E9780" s="6"/>
      <c r="F9780" s="6">
        <f>E9780*0.05</f>
        <v>0</v>
      </c>
      <c r="G9780" s="6">
        <v>3800</v>
      </c>
      <c r="H9780" s="5">
        <f>D9780-F9780</f>
        <v>0</v>
      </c>
      <c r="I9780" s="4">
        <f>+I9779+G9780-H9780</f>
        <v>12744249.469999999</v>
      </c>
      <c r="J9780" s="8" t="s">
        <v>1780</v>
      </c>
      <c r="K9780" s="2"/>
      <c r="L9780" s="2"/>
      <c r="M9780" s="16" t="s">
        <v>0</v>
      </c>
      <c r="N9780" s="10"/>
      <c r="O9780" s="10"/>
    </row>
    <row r="9781" spans="1:15" x14ac:dyDescent="0.2">
      <c r="A9781" s="11">
        <v>45630</v>
      </c>
      <c r="B9781" s="7">
        <v>37981670</v>
      </c>
      <c r="C9781" s="8" t="s">
        <v>605</v>
      </c>
      <c r="D9781" s="6">
        <v>112202.4</v>
      </c>
      <c r="E9781" s="6">
        <v>112202.4</v>
      </c>
      <c r="F9781" s="6">
        <v>5610.12</v>
      </c>
      <c r="G9781" s="6"/>
      <c r="H9781" s="5">
        <f>D9781-F9781</f>
        <v>106592.28</v>
      </c>
      <c r="I9781" s="4">
        <f>+I9780+G9781-H9781</f>
        <v>12637657.189999999</v>
      </c>
      <c r="J9781" s="8" t="s">
        <v>1779</v>
      </c>
      <c r="K9781" s="2"/>
      <c r="L9781" s="2"/>
      <c r="M9781" s="16" t="s">
        <v>1778</v>
      </c>
      <c r="N9781" s="10"/>
      <c r="O9781" s="10"/>
    </row>
    <row r="9782" spans="1:15" x14ac:dyDescent="0.2">
      <c r="A9782" s="11">
        <v>45630</v>
      </c>
      <c r="B9782" s="7">
        <v>3580090266</v>
      </c>
      <c r="C9782" s="8" t="s">
        <v>2</v>
      </c>
      <c r="D9782" s="6"/>
      <c r="E9782" s="6"/>
      <c r="F9782" s="6">
        <f>E9782*0.05</f>
        <v>0</v>
      </c>
      <c r="G9782" s="6">
        <v>13200</v>
      </c>
      <c r="H9782" s="5">
        <f>D9782-F9782</f>
        <v>0</v>
      </c>
      <c r="I9782" s="4">
        <f>+I9781+G9782-H9782</f>
        <v>12650857.189999999</v>
      </c>
      <c r="J9782" s="8" t="s">
        <v>1777</v>
      </c>
      <c r="K9782" s="2"/>
      <c r="L9782" s="2"/>
      <c r="M9782" s="16" t="s">
        <v>0</v>
      </c>
      <c r="N9782" s="10"/>
      <c r="O9782" s="10"/>
    </row>
    <row r="9783" spans="1:15" x14ac:dyDescent="0.2">
      <c r="A9783" s="11">
        <v>45632</v>
      </c>
      <c r="B9783" s="7">
        <v>10304</v>
      </c>
      <c r="C9783" s="8" t="s">
        <v>1228</v>
      </c>
      <c r="D9783" s="6">
        <v>105931.72</v>
      </c>
      <c r="E9783" s="6">
        <v>89772.65</v>
      </c>
      <c r="F9783" s="6">
        <v>4488.63</v>
      </c>
      <c r="G9783" s="6"/>
      <c r="H9783" s="5">
        <f>D9783-F9783</f>
        <v>101443.09</v>
      </c>
      <c r="I9783" s="4">
        <f>+I9782+G9783-H9783</f>
        <v>12549414.1</v>
      </c>
      <c r="J9783" s="8" t="s">
        <v>1776</v>
      </c>
      <c r="K9783" s="2"/>
      <c r="L9783" s="2"/>
      <c r="M9783" s="16" t="s">
        <v>1224</v>
      </c>
      <c r="N9783" s="10"/>
      <c r="O9783" s="10"/>
    </row>
    <row r="9784" spans="1:15" x14ac:dyDescent="0.2">
      <c r="A9784" s="11">
        <v>45635</v>
      </c>
      <c r="B9784" s="7">
        <v>3580040774</v>
      </c>
      <c r="C9784" s="8" t="s">
        <v>2</v>
      </c>
      <c r="D9784" s="6"/>
      <c r="E9784" s="6"/>
      <c r="F9784" s="6">
        <f>E9784*0.05</f>
        <v>0</v>
      </c>
      <c r="G9784" s="6">
        <v>4400</v>
      </c>
      <c r="H9784" s="5">
        <f>D9784-F9784</f>
        <v>0</v>
      </c>
      <c r="I9784" s="4">
        <f>+I9783+G9784-H9784</f>
        <v>12553814.1</v>
      </c>
      <c r="J9784" s="8" t="s">
        <v>1775</v>
      </c>
      <c r="K9784" s="2"/>
      <c r="L9784" s="2"/>
      <c r="M9784" s="16" t="s">
        <v>0</v>
      </c>
      <c r="N9784" s="10"/>
      <c r="O9784" s="10"/>
    </row>
    <row r="9785" spans="1:15" x14ac:dyDescent="0.2">
      <c r="A9785" s="11">
        <v>45635</v>
      </c>
      <c r="B9785" s="7">
        <v>3580040777</v>
      </c>
      <c r="C9785" s="8" t="s">
        <v>2</v>
      </c>
      <c r="D9785" s="6"/>
      <c r="E9785" s="6"/>
      <c r="F9785" s="6">
        <f>E9785*0.05</f>
        <v>0</v>
      </c>
      <c r="G9785" s="6">
        <v>4200</v>
      </c>
      <c r="H9785" s="5">
        <f>D9785-F9785</f>
        <v>0</v>
      </c>
      <c r="I9785" s="4">
        <f>+I9784+G9785-H9785</f>
        <v>12558014.1</v>
      </c>
      <c r="J9785" s="8" t="s">
        <v>1774</v>
      </c>
      <c r="K9785" s="2"/>
      <c r="L9785" s="2"/>
      <c r="M9785" s="16" t="s">
        <v>0</v>
      </c>
      <c r="N9785" s="10"/>
      <c r="O9785" s="10"/>
    </row>
    <row r="9786" spans="1:15" x14ac:dyDescent="0.2">
      <c r="A9786" s="11">
        <v>45636</v>
      </c>
      <c r="B9786" s="7">
        <v>10305</v>
      </c>
      <c r="C9786" s="8" t="s">
        <v>729</v>
      </c>
      <c r="D9786" s="6">
        <v>0</v>
      </c>
      <c r="E9786" s="6">
        <v>0</v>
      </c>
      <c r="F9786" s="6">
        <f>E9786*0.05</f>
        <v>0</v>
      </c>
      <c r="G9786" s="6"/>
      <c r="H9786" s="5">
        <f>D9786-F9786</f>
        <v>0</v>
      </c>
      <c r="I9786" s="4">
        <f>+I9785+G9786-H9786</f>
        <v>12558014.1</v>
      </c>
      <c r="J9786" s="8" t="s">
        <v>1773</v>
      </c>
      <c r="K9786" s="2"/>
      <c r="L9786" s="2"/>
      <c r="M9786" s="16" t="s">
        <v>0</v>
      </c>
      <c r="N9786" s="10"/>
      <c r="O9786" s="10"/>
    </row>
    <row r="9787" spans="1:15" x14ac:dyDescent="0.2">
      <c r="A9787" s="11">
        <v>45636</v>
      </c>
      <c r="B9787" s="7">
        <v>10306</v>
      </c>
      <c r="C9787" s="8" t="s">
        <v>729</v>
      </c>
      <c r="D9787" s="6">
        <v>0</v>
      </c>
      <c r="E9787" s="6">
        <v>0</v>
      </c>
      <c r="F9787" s="6">
        <f>E9787*0.05</f>
        <v>0</v>
      </c>
      <c r="G9787" s="6"/>
      <c r="H9787" s="5">
        <f>D9787-F9787</f>
        <v>0</v>
      </c>
      <c r="I9787" s="4">
        <f>+I9786+G9787-H9787</f>
        <v>12558014.1</v>
      </c>
      <c r="J9787" s="8" t="s">
        <v>1773</v>
      </c>
      <c r="K9787" s="2"/>
      <c r="L9787" s="2"/>
      <c r="M9787" s="16" t="s">
        <v>0</v>
      </c>
      <c r="N9787" s="10"/>
      <c r="O9787" s="10"/>
    </row>
    <row r="9788" spans="1:15" x14ac:dyDescent="0.2">
      <c r="A9788" s="11">
        <v>45636</v>
      </c>
      <c r="B9788" s="7">
        <v>10307</v>
      </c>
      <c r="C9788" s="8" t="s">
        <v>1772</v>
      </c>
      <c r="D9788" s="6">
        <v>197144.02</v>
      </c>
      <c r="E9788" s="6">
        <v>167071.20000000001</v>
      </c>
      <c r="F9788" s="6">
        <v>8353.56</v>
      </c>
      <c r="G9788" s="6"/>
      <c r="H9788" s="5">
        <f>D9788-F9788</f>
        <v>188790.46</v>
      </c>
      <c r="I9788" s="4">
        <f>+I9787+G9788-H9788</f>
        <v>12369223.639999999</v>
      </c>
      <c r="J9788" s="8" t="s">
        <v>1771</v>
      </c>
      <c r="K9788" s="2"/>
      <c r="L9788" s="2"/>
      <c r="M9788" s="16" t="s">
        <v>1770</v>
      </c>
      <c r="N9788" s="10"/>
      <c r="O9788" s="10"/>
    </row>
    <row r="9789" spans="1:15" x14ac:dyDescent="0.2">
      <c r="A9789" s="11">
        <v>45637</v>
      </c>
      <c r="B9789" s="7">
        <v>3580080070</v>
      </c>
      <c r="C9789" s="8" t="s">
        <v>2</v>
      </c>
      <c r="D9789" s="6"/>
      <c r="E9789" s="6"/>
      <c r="F9789" s="6">
        <f>E9789*0.05</f>
        <v>0</v>
      </c>
      <c r="G9789" s="6">
        <v>3000</v>
      </c>
      <c r="H9789" s="5">
        <f>D9789-F9789</f>
        <v>0</v>
      </c>
      <c r="I9789" s="4">
        <f>+I9788+G9789-H9789</f>
        <v>12372223.639999999</v>
      </c>
      <c r="J9789" s="8" t="s">
        <v>1769</v>
      </c>
      <c r="K9789" s="2"/>
      <c r="L9789" s="2"/>
      <c r="M9789" s="16" t="s">
        <v>0</v>
      </c>
      <c r="N9789" s="10"/>
      <c r="O9789" s="10"/>
    </row>
    <row r="9790" spans="1:15" x14ac:dyDescent="0.2">
      <c r="A9790" s="11">
        <v>45639</v>
      </c>
      <c r="B9790" s="7">
        <v>3580040186</v>
      </c>
      <c r="C9790" s="8" t="s">
        <v>2</v>
      </c>
      <c r="D9790" s="6"/>
      <c r="E9790" s="6"/>
      <c r="F9790" s="6">
        <f>E9790*0.05</f>
        <v>0</v>
      </c>
      <c r="G9790" s="6">
        <v>9250</v>
      </c>
      <c r="H9790" s="5">
        <f>D9790-F9790</f>
        <v>0</v>
      </c>
      <c r="I9790" s="4">
        <f>+I9789+G9790-H9790</f>
        <v>12381473.639999999</v>
      </c>
      <c r="J9790" s="8" t="s">
        <v>1768</v>
      </c>
      <c r="K9790" s="2"/>
      <c r="L9790" s="2"/>
      <c r="M9790" s="16" t="s">
        <v>0</v>
      </c>
      <c r="N9790" s="10"/>
      <c r="O9790" s="10"/>
    </row>
    <row r="9791" spans="1:15" x14ac:dyDescent="0.2">
      <c r="A9791" s="11">
        <v>45642</v>
      </c>
      <c r="B9791" s="7">
        <v>3580080173</v>
      </c>
      <c r="C9791" s="8" t="s">
        <v>2</v>
      </c>
      <c r="D9791" s="6"/>
      <c r="E9791" s="6"/>
      <c r="F9791" s="6">
        <f>E9791*0.05</f>
        <v>0</v>
      </c>
      <c r="G9791" s="6">
        <v>4150</v>
      </c>
      <c r="H9791" s="5">
        <f>D9791-F9791</f>
        <v>0</v>
      </c>
      <c r="I9791" s="4">
        <f>+I9790+G9791-H9791</f>
        <v>12385623.639999999</v>
      </c>
      <c r="J9791" s="8" t="s">
        <v>1767</v>
      </c>
      <c r="K9791" s="2"/>
      <c r="L9791" s="2"/>
      <c r="M9791" s="16" t="s">
        <v>0</v>
      </c>
      <c r="N9791" s="10"/>
      <c r="O9791" s="10"/>
    </row>
    <row r="9792" spans="1:15" x14ac:dyDescent="0.2">
      <c r="A9792" s="11">
        <v>45644</v>
      </c>
      <c r="B9792" s="7">
        <v>3580040084</v>
      </c>
      <c r="C9792" s="8" t="s">
        <v>2</v>
      </c>
      <c r="D9792" s="6"/>
      <c r="E9792" s="6"/>
      <c r="F9792" s="6">
        <f>E9792*0.05</f>
        <v>0</v>
      </c>
      <c r="G9792" s="6">
        <v>2000</v>
      </c>
      <c r="H9792" s="5">
        <f>D9792-F9792</f>
        <v>0</v>
      </c>
      <c r="I9792" s="4">
        <f>+I9791+G9792-H9792</f>
        <v>12387623.639999999</v>
      </c>
      <c r="J9792" s="8" t="s">
        <v>1766</v>
      </c>
      <c r="K9792" s="2"/>
      <c r="L9792" s="2"/>
      <c r="M9792" s="16" t="s">
        <v>0</v>
      </c>
      <c r="N9792" s="10"/>
      <c r="O9792" s="10"/>
    </row>
    <row r="9793" spans="1:15" x14ac:dyDescent="0.2">
      <c r="A9793" s="11">
        <v>45644</v>
      </c>
      <c r="B9793" s="7">
        <v>3580040081</v>
      </c>
      <c r="C9793" s="8" t="s">
        <v>2</v>
      </c>
      <c r="D9793" s="6"/>
      <c r="E9793" s="6"/>
      <c r="F9793" s="6">
        <f>E9793*0.05</f>
        <v>0</v>
      </c>
      <c r="G9793" s="6">
        <v>12900</v>
      </c>
      <c r="H9793" s="5">
        <f>D9793-F9793</f>
        <v>0</v>
      </c>
      <c r="I9793" s="4">
        <f>+I9792+G9793-H9793</f>
        <v>12400523.639999999</v>
      </c>
      <c r="J9793" s="8" t="s">
        <v>1765</v>
      </c>
      <c r="K9793" s="2"/>
      <c r="L9793" s="2"/>
      <c r="M9793" s="16" t="s">
        <v>0</v>
      </c>
      <c r="N9793" s="10"/>
      <c r="O9793" s="10"/>
    </row>
    <row r="9794" spans="1:15" x14ac:dyDescent="0.2">
      <c r="A9794" s="11">
        <v>45644</v>
      </c>
      <c r="B9794" s="7">
        <v>38461415</v>
      </c>
      <c r="C9794" s="8" t="s">
        <v>1764</v>
      </c>
      <c r="D9794" s="6">
        <v>324773.76000000001</v>
      </c>
      <c r="E9794" s="6">
        <v>275232</v>
      </c>
      <c r="F9794" s="6">
        <v>13761.6</v>
      </c>
      <c r="G9794" s="6"/>
      <c r="H9794" s="5">
        <f>D9794-F9794</f>
        <v>311012.16000000003</v>
      </c>
      <c r="I9794" s="4">
        <f>+I9793+G9794-H9794</f>
        <v>12089511.479999999</v>
      </c>
      <c r="J9794" s="8" t="s">
        <v>1763</v>
      </c>
      <c r="K9794" s="2"/>
      <c r="L9794" s="2"/>
      <c r="M9794" s="16" t="s">
        <v>253</v>
      </c>
      <c r="N9794" s="10"/>
      <c r="O9794" s="10"/>
    </row>
    <row r="9795" spans="1:15" x14ac:dyDescent="0.2">
      <c r="A9795" s="11">
        <v>45644</v>
      </c>
      <c r="B9795" s="7">
        <v>38464108</v>
      </c>
      <c r="C9795" s="8" t="s">
        <v>1762</v>
      </c>
      <c r="D9795" s="6">
        <v>104430</v>
      </c>
      <c r="E9795" s="6">
        <v>88500</v>
      </c>
      <c r="F9795" s="6">
        <v>4425</v>
      </c>
      <c r="G9795" s="6"/>
      <c r="H9795" s="5">
        <f>D9795-F9795</f>
        <v>100005</v>
      </c>
      <c r="I9795" s="4">
        <f>+I9794+G9795-H9795</f>
        <v>11989506.479999999</v>
      </c>
      <c r="J9795" s="8" t="s">
        <v>1761</v>
      </c>
      <c r="K9795" s="2"/>
      <c r="L9795" s="2"/>
      <c r="M9795" s="16" t="s">
        <v>1760</v>
      </c>
      <c r="N9795" s="10"/>
      <c r="O9795" s="10"/>
    </row>
    <row r="9796" spans="1:15" x14ac:dyDescent="0.2">
      <c r="A9796" s="11">
        <v>45645</v>
      </c>
      <c r="B9796" s="7">
        <v>3580040189</v>
      </c>
      <c r="C9796" s="8" t="s">
        <v>2</v>
      </c>
      <c r="D9796" s="6"/>
      <c r="E9796" s="6"/>
      <c r="F9796" s="6">
        <f>E9796*0.05</f>
        <v>0</v>
      </c>
      <c r="G9796" s="6">
        <v>8800</v>
      </c>
      <c r="H9796" s="5">
        <f>D9796-F9796</f>
        <v>0</v>
      </c>
      <c r="I9796" s="4">
        <f>+I9795+G9796-H9796</f>
        <v>11998306.479999999</v>
      </c>
      <c r="J9796" s="8" t="s">
        <v>1759</v>
      </c>
      <c r="K9796" s="2"/>
      <c r="L9796" s="2"/>
      <c r="M9796" s="16" t="s">
        <v>0</v>
      </c>
      <c r="N9796" s="10"/>
      <c r="O9796" s="10"/>
    </row>
    <row r="9797" spans="1:15" x14ac:dyDescent="0.2">
      <c r="A9797" s="11">
        <v>45645</v>
      </c>
      <c r="B9797" s="7">
        <v>38484039</v>
      </c>
      <c r="C9797" s="8" t="s">
        <v>518</v>
      </c>
      <c r="D9797" s="6">
        <v>165336.57</v>
      </c>
      <c r="E9797" s="6"/>
      <c r="F9797" s="6">
        <f>E9797*0.05</f>
        <v>0</v>
      </c>
      <c r="G9797" s="6"/>
      <c r="H9797" s="5">
        <f>D9797-F9797</f>
        <v>165336.57</v>
      </c>
      <c r="I9797" s="4">
        <f>+I9796+G9797-H9797</f>
        <v>11832969.909999998</v>
      </c>
      <c r="J9797" s="8" t="s">
        <v>1758</v>
      </c>
      <c r="K9797" s="2"/>
      <c r="L9797" s="2"/>
      <c r="M9797" s="16" t="s">
        <v>0</v>
      </c>
      <c r="N9797" s="10"/>
      <c r="O9797" s="10"/>
    </row>
    <row r="9798" spans="1:15" x14ac:dyDescent="0.2">
      <c r="A9798" s="11">
        <v>45645</v>
      </c>
      <c r="B9798" s="7">
        <v>38484190</v>
      </c>
      <c r="C9798" s="8" t="s">
        <v>1757</v>
      </c>
      <c r="D9798" s="6">
        <v>56300.95</v>
      </c>
      <c r="E9798" s="6"/>
      <c r="F9798" s="6">
        <f>E9798*0.05</f>
        <v>0</v>
      </c>
      <c r="G9798" s="6"/>
      <c r="H9798" s="5">
        <f>D9798-F9798</f>
        <v>56300.95</v>
      </c>
      <c r="I9798" s="4">
        <f>+I9797+G9798-H9798</f>
        <v>11776668.959999999</v>
      </c>
      <c r="J9798" s="8" t="s">
        <v>1756</v>
      </c>
      <c r="K9798" s="2"/>
      <c r="L9798" s="2"/>
      <c r="M9798" s="16" t="s">
        <v>0</v>
      </c>
      <c r="N9798" s="10"/>
      <c r="O9798" s="10"/>
    </row>
    <row r="9799" spans="1:15" x14ac:dyDescent="0.2">
      <c r="A9799" s="11">
        <v>45646</v>
      </c>
      <c r="B9799" s="7">
        <v>3580080055</v>
      </c>
      <c r="C9799" s="8" t="s">
        <v>2</v>
      </c>
      <c r="D9799" s="6"/>
      <c r="E9799" s="6"/>
      <c r="F9799" s="6">
        <f>E9799*0.05</f>
        <v>0</v>
      </c>
      <c r="G9799" s="6">
        <v>9000</v>
      </c>
      <c r="H9799" s="5">
        <f>D9799-F9799</f>
        <v>0</v>
      </c>
      <c r="I9799" s="4">
        <f>+I9798+G9799-H9799</f>
        <v>11785668.959999999</v>
      </c>
      <c r="J9799" s="8" t="s">
        <v>1755</v>
      </c>
      <c r="K9799" s="2"/>
      <c r="L9799" s="2"/>
      <c r="M9799" s="16" t="s">
        <v>0</v>
      </c>
      <c r="N9799" s="10"/>
      <c r="O9799" s="10"/>
    </row>
    <row r="9800" spans="1:15" x14ac:dyDescent="0.2">
      <c r="A9800" s="11">
        <v>45646</v>
      </c>
      <c r="B9800" s="7">
        <v>3580080058</v>
      </c>
      <c r="C9800" s="8" t="s">
        <v>611</v>
      </c>
      <c r="D9800" s="6"/>
      <c r="E9800" s="6"/>
      <c r="F9800" s="6">
        <f>E9800*0.05</f>
        <v>0</v>
      </c>
      <c r="G9800" s="6">
        <v>117022.36</v>
      </c>
      <c r="H9800" s="5">
        <f>D9800-F9800</f>
        <v>0</v>
      </c>
      <c r="I9800" s="4">
        <f>+I9799+G9800-H9800</f>
        <v>11902691.319999998</v>
      </c>
      <c r="J9800" s="8" t="s">
        <v>1754</v>
      </c>
      <c r="K9800" s="2"/>
      <c r="L9800" s="2"/>
      <c r="M9800" s="16" t="s">
        <v>0</v>
      </c>
      <c r="N9800" s="10"/>
      <c r="O9800" s="10"/>
    </row>
    <row r="9801" spans="1:15" x14ac:dyDescent="0.2">
      <c r="A9801" s="11">
        <v>45646</v>
      </c>
      <c r="B9801" s="7">
        <v>4524000135</v>
      </c>
      <c r="C9801" s="8" t="s">
        <v>389</v>
      </c>
      <c r="D9801" s="6"/>
      <c r="E9801" s="6"/>
      <c r="F9801" s="6">
        <f>E9801*0.05</f>
        <v>0</v>
      </c>
      <c r="G9801" s="6">
        <v>40000</v>
      </c>
      <c r="H9801" s="5">
        <f>D9801-F9801</f>
        <v>0</v>
      </c>
      <c r="I9801" s="4">
        <f>+I9800+G9801-H9801</f>
        <v>11942691.319999998</v>
      </c>
      <c r="J9801" s="8" t="s">
        <v>1753</v>
      </c>
      <c r="K9801" s="2"/>
      <c r="L9801" s="2"/>
      <c r="M9801" s="16" t="s">
        <v>0</v>
      </c>
      <c r="N9801" s="10"/>
      <c r="O9801" s="10"/>
    </row>
    <row r="9802" spans="1:15" x14ac:dyDescent="0.2">
      <c r="A9802" s="11">
        <v>45652</v>
      </c>
      <c r="B9802" s="7">
        <v>3580040056</v>
      </c>
      <c r="C9802" s="8" t="s">
        <v>2</v>
      </c>
      <c r="D9802" s="6"/>
      <c r="E9802" s="6"/>
      <c r="F9802" s="6">
        <f>E9802*0.05</f>
        <v>0</v>
      </c>
      <c r="G9802" s="6">
        <v>3400</v>
      </c>
      <c r="H9802" s="5">
        <f>D9802-F9802</f>
        <v>0</v>
      </c>
      <c r="I9802" s="4">
        <f>+I9801+G9802-H9802</f>
        <v>11946091.319999998</v>
      </c>
      <c r="J9802" s="8" t="s">
        <v>1752</v>
      </c>
      <c r="K9802" s="2"/>
      <c r="L9802" s="2"/>
      <c r="M9802" s="16" t="s">
        <v>0</v>
      </c>
      <c r="N9802" s="10"/>
      <c r="O9802" s="10"/>
    </row>
    <row r="9803" spans="1:15" x14ac:dyDescent="0.2">
      <c r="A9803" s="11">
        <v>45652</v>
      </c>
      <c r="B9803" s="7">
        <v>38659538</v>
      </c>
      <c r="C9803" s="8" t="s">
        <v>286</v>
      </c>
      <c r="D9803" s="6">
        <v>96000</v>
      </c>
      <c r="E9803" s="6">
        <v>92400</v>
      </c>
      <c r="F9803" s="6">
        <v>4620</v>
      </c>
      <c r="G9803" s="6"/>
      <c r="H9803" s="5">
        <f>D9803-F9803</f>
        <v>91380</v>
      </c>
      <c r="I9803" s="4">
        <f>+I9802+G9803-H9803</f>
        <v>11854711.319999998</v>
      </c>
      <c r="J9803" s="8" t="s">
        <v>1751</v>
      </c>
      <c r="K9803" s="2"/>
      <c r="L9803" s="2"/>
      <c r="M9803" s="16" t="s">
        <v>1750</v>
      </c>
      <c r="N9803" s="10"/>
      <c r="O9803" s="10"/>
    </row>
    <row r="9804" spans="1:15" x14ac:dyDescent="0.2">
      <c r="A9804" s="11">
        <v>45652</v>
      </c>
      <c r="B9804" s="7">
        <v>38665884</v>
      </c>
      <c r="C9804" s="8" t="s">
        <v>132</v>
      </c>
      <c r="D9804" s="6">
        <v>23511.5</v>
      </c>
      <c r="E9804" s="6">
        <v>19925</v>
      </c>
      <c r="F9804" s="6">
        <v>996.25</v>
      </c>
      <c r="G9804" s="6"/>
      <c r="H9804" s="5">
        <f>D9804-F9804</f>
        <v>22515.25</v>
      </c>
      <c r="I9804" s="4">
        <f>+I9803+G9804-H9804</f>
        <v>11832196.069999998</v>
      </c>
      <c r="J9804" s="8" t="s">
        <v>1749</v>
      </c>
      <c r="K9804" s="2"/>
      <c r="L9804" s="2"/>
      <c r="M9804" s="16" t="s">
        <v>1748</v>
      </c>
      <c r="N9804" s="10"/>
      <c r="O9804" s="10"/>
    </row>
    <row r="9805" spans="1:15" x14ac:dyDescent="0.2">
      <c r="A9805" s="11">
        <v>45652</v>
      </c>
      <c r="B9805" s="7">
        <v>38665950</v>
      </c>
      <c r="C9805" s="8" t="s">
        <v>120</v>
      </c>
      <c r="D9805" s="6">
        <v>22270.400000000001</v>
      </c>
      <c r="E9805" s="6">
        <v>18873.22</v>
      </c>
      <c r="F9805" s="6">
        <v>943.66</v>
      </c>
      <c r="G9805" s="6"/>
      <c r="H9805" s="5">
        <f>D9805-F9805</f>
        <v>21326.74</v>
      </c>
      <c r="I9805" s="4">
        <f>+I9804+G9805-H9805</f>
        <v>11810869.329999998</v>
      </c>
      <c r="J9805" s="8" t="s">
        <v>273</v>
      </c>
      <c r="K9805" s="2"/>
      <c r="L9805" s="2"/>
      <c r="M9805" s="16" t="s">
        <v>1747</v>
      </c>
      <c r="N9805" s="10"/>
      <c r="O9805" s="10"/>
    </row>
    <row r="9806" spans="1:15" x14ac:dyDescent="0.2">
      <c r="A9806" s="11">
        <v>45652</v>
      </c>
      <c r="B9806" s="7">
        <v>38666059</v>
      </c>
      <c r="C9806" s="8" t="s">
        <v>1637</v>
      </c>
      <c r="D9806" s="6">
        <v>177232</v>
      </c>
      <c r="E9806" s="6">
        <v>153400</v>
      </c>
      <c r="F9806" s="6">
        <v>7670</v>
      </c>
      <c r="G9806" s="6"/>
      <c r="H9806" s="5">
        <f>D9806-F9806</f>
        <v>169562</v>
      </c>
      <c r="I9806" s="4">
        <f>+I9805+G9806-H9806</f>
        <v>11641307.329999998</v>
      </c>
      <c r="J9806" s="8" t="s">
        <v>1170</v>
      </c>
      <c r="K9806" s="2"/>
      <c r="L9806" s="2"/>
      <c r="M9806" s="16" t="s">
        <v>1746</v>
      </c>
      <c r="N9806" s="10"/>
      <c r="O9806" s="10"/>
    </row>
    <row r="9807" spans="1:15" x14ac:dyDescent="0.2">
      <c r="A9807" s="11">
        <v>45652</v>
      </c>
      <c r="B9807" s="7">
        <v>38666142</v>
      </c>
      <c r="C9807" s="32" t="s">
        <v>242</v>
      </c>
      <c r="D9807" s="6">
        <v>120667</v>
      </c>
      <c r="E9807" s="6">
        <v>118390</v>
      </c>
      <c r="F9807" s="6">
        <v>5919.5</v>
      </c>
      <c r="G9807" s="6"/>
      <c r="H9807" s="5">
        <f>D9807-F9807</f>
        <v>114747.5</v>
      </c>
      <c r="I9807" s="4">
        <f>+I9806+G9807-H9807</f>
        <v>11526559.829999998</v>
      </c>
      <c r="J9807" s="8" t="s">
        <v>1745</v>
      </c>
      <c r="K9807" s="2"/>
      <c r="L9807" s="2"/>
      <c r="M9807" s="16" t="s">
        <v>1744</v>
      </c>
      <c r="N9807" s="10"/>
      <c r="O9807" s="10"/>
    </row>
    <row r="9808" spans="1:15" x14ac:dyDescent="0.2">
      <c r="A9808" s="11">
        <v>45652</v>
      </c>
      <c r="B9808" s="7">
        <v>38666261</v>
      </c>
      <c r="C9808" s="8" t="s">
        <v>1032</v>
      </c>
      <c r="D9808" s="6">
        <v>8350</v>
      </c>
      <c r="E9808" s="6">
        <v>7076.26</v>
      </c>
      <c r="F9808" s="6">
        <v>353.81</v>
      </c>
      <c r="G9808" s="6"/>
      <c r="H9808" s="5">
        <f>D9808-F9808</f>
        <v>7996.19</v>
      </c>
      <c r="I9808" s="4">
        <f>+I9807+G9808-H9808</f>
        <v>11518563.639999999</v>
      </c>
      <c r="J9808" s="8" t="s">
        <v>361</v>
      </c>
      <c r="K9808" s="2"/>
      <c r="L9808" s="2"/>
      <c r="M9808" s="16" t="s">
        <v>1743</v>
      </c>
      <c r="N9808" s="10"/>
      <c r="O9808" s="10"/>
    </row>
    <row r="9809" spans="1:15" x14ac:dyDescent="0.2">
      <c r="A9809" s="11">
        <v>45652</v>
      </c>
      <c r="B9809" s="7">
        <v>38666338</v>
      </c>
      <c r="C9809" s="8" t="s">
        <v>77</v>
      </c>
      <c r="D9809" s="6">
        <v>5495</v>
      </c>
      <c r="E9809" s="6">
        <v>4226.92</v>
      </c>
      <c r="F9809" s="6">
        <v>211.35</v>
      </c>
      <c r="G9809" s="6"/>
      <c r="H9809" s="5">
        <f>D9809-F9809</f>
        <v>5283.65</v>
      </c>
      <c r="I9809" s="4">
        <f>+I9808+G9809-H9809</f>
        <v>11513279.989999998</v>
      </c>
      <c r="J9809" s="8" t="s">
        <v>229</v>
      </c>
      <c r="K9809" s="2"/>
      <c r="L9809" s="2"/>
      <c r="M9809" s="16" t="s">
        <v>1742</v>
      </c>
      <c r="N9809" s="10"/>
      <c r="O9809" s="10"/>
    </row>
    <row r="9810" spans="1:15" x14ac:dyDescent="0.2">
      <c r="A9810" s="11">
        <v>45652</v>
      </c>
      <c r="B9810" s="7">
        <v>38666412</v>
      </c>
      <c r="C9810" s="8" t="s">
        <v>74</v>
      </c>
      <c r="D9810" s="6">
        <v>185088</v>
      </c>
      <c r="E9810" s="6">
        <v>177600</v>
      </c>
      <c r="F9810" s="6">
        <v>8880</v>
      </c>
      <c r="G9810" s="6"/>
      <c r="H9810" s="5">
        <f>D9810-F9810</f>
        <v>176208</v>
      </c>
      <c r="I9810" s="4">
        <f>+I9809+G9810-H9810</f>
        <v>11337071.989999998</v>
      </c>
      <c r="J9810" s="8" t="s">
        <v>1741</v>
      </c>
      <c r="K9810" s="2"/>
      <c r="L9810" s="2"/>
      <c r="M9810" s="16" t="s">
        <v>1740</v>
      </c>
      <c r="N9810" s="10"/>
      <c r="O9810" s="10"/>
    </row>
    <row r="9811" spans="1:15" x14ac:dyDescent="0.2">
      <c r="A9811" s="11">
        <v>45652</v>
      </c>
      <c r="B9811" s="7">
        <v>38666520</v>
      </c>
      <c r="C9811" s="8" t="s">
        <v>450</v>
      </c>
      <c r="D9811" s="6">
        <v>25806.6</v>
      </c>
      <c r="E9811" s="6">
        <v>21870</v>
      </c>
      <c r="F9811" s="6">
        <v>1093.5</v>
      </c>
      <c r="G9811" s="6"/>
      <c r="H9811" s="5">
        <f>D9811-F9811</f>
        <v>24713.1</v>
      </c>
      <c r="I9811" s="4">
        <f>+I9810+G9811-H9811</f>
        <v>11312358.889999999</v>
      </c>
      <c r="J9811" s="8" t="s">
        <v>1739</v>
      </c>
      <c r="K9811" s="2"/>
      <c r="L9811" s="2"/>
      <c r="M9811" s="16" t="s">
        <v>1738</v>
      </c>
      <c r="N9811" s="10"/>
      <c r="O9811" s="10"/>
    </row>
    <row r="9812" spans="1:15" x14ac:dyDescent="0.2">
      <c r="A9812" s="11">
        <v>45652</v>
      </c>
      <c r="B9812" s="18">
        <v>38666629</v>
      </c>
      <c r="C9812" s="8" t="s">
        <v>43</v>
      </c>
      <c r="D9812" s="6">
        <v>293921</v>
      </c>
      <c r="E9812" s="6">
        <v>269076.2</v>
      </c>
      <c r="F9812" s="6">
        <v>13453.81</v>
      </c>
      <c r="G9812" s="6"/>
      <c r="H9812" s="5">
        <f>D9812-F9812</f>
        <v>280467.19</v>
      </c>
      <c r="I9812" s="4">
        <f>+I9811+G9812-H9812</f>
        <v>11031891.699999999</v>
      </c>
      <c r="J9812" s="8" t="s">
        <v>1618</v>
      </c>
      <c r="K9812" s="2"/>
      <c r="L9812" s="2"/>
      <c r="M9812" s="16" t="s">
        <v>1737</v>
      </c>
      <c r="N9812" s="10"/>
      <c r="O9812" s="10"/>
    </row>
    <row r="9813" spans="1:15" x14ac:dyDescent="0.2">
      <c r="A9813" s="11">
        <v>45652</v>
      </c>
      <c r="B9813" s="7">
        <v>38666775</v>
      </c>
      <c r="C9813" s="8" t="s">
        <v>821</v>
      </c>
      <c r="D9813" s="6">
        <v>471713.29</v>
      </c>
      <c r="E9813" s="6">
        <v>462525.51</v>
      </c>
      <c r="F9813" s="6">
        <v>23126.28</v>
      </c>
      <c r="G9813" s="6"/>
      <c r="H9813" s="5">
        <f>D9813-F9813</f>
        <v>448587.01</v>
      </c>
      <c r="I9813" s="4">
        <f>+I9812+G9813-H9813</f>
        <v>10583304.689999999</v>
      </c>
      <c r="J9813" s="8" t="s">
        <v>215</v>
      </c>
      <c r="K9813" s="2"/>
      <c r="L9813" s="2"/>
      <c r="M9813" s="16" t="s">
        <v>1736</v>
      </c>
      <c r="N9813" s="10"/>
      <c r="O9813" s="10"/>
    </row>
    <row r="9814" spans="1:15" x14ac:dyDescent="0.2">
      <c r="A9814" s="11">
        <v>45652</v>
      </c>
      <c r="B9814" s="7">
        <v>38666960</v>
      </c>
      <c r="C9814" s="8" t="s">
        <v>117</v>
      </c>
      <c r="D9814" s="6">
        <v>8960</v>
      </c>
      <c r="E9814" s="6">
        <v>8960</v>
      </c>
      <c r="F9814" s="6">
        <v>448</v>
      </c>
      <c r="G9814" s="6"/>
      <c r="H9814" s="5">
        <f>D9814-F9814</f>
        <v>8512</v>
      </c>
      <c r="I9814" s="4">
        <f>+I9813+G9814-H9814</f>
        <v>10574792.689999999</v>
      </c>
      <c r="J9814" s="8" t="s">
        <v>1170</v>
      </c>
      <c r="K9814" s="2"/>
      <c r="L9814" s="2"/>
      <c r="M9814" s="16" t="s">
        <v>1735</v>
      </c>
      <c r="N9814" s="10"/>
      <c r="O9814" s="10"/>
    </row>
    <row r="9815" spans="1:15" x14ac:dyDescent="0.2">
      <c r="A9815" s="11">
        <v>45652</v>
      </c>
      <c r="B9815" s="7">
        <v>38667052</v>
      </c>
      <c r="C9815" s="8" t="s">
        <v>1734</v>
      </c>
      <c r="D9815" s="6">
        <v>75359.7</v>
      </c>
      <c r="E9815" s="6">
        <v>70245</v>
      </c>
      <c r="F9815" s="6">
        <v>3512.25</v>
      </c>
      <c r="G9815" s="6"/>
      <c r="H9815" s="5">
        <f>D9815-F9815</f>
        <v>71847.45</v>
      </c>
      <c r="I9815" s="4">
        <f>+I9814+G9815-H9815</f>
        <v>10502945.24</v>
      </c>
      <c r="J9815" s="8" t="s">
        <v>814</v>
      </c>
      <c r="K9815" s="2"/>
      <c r="L9815" s="2"/>
      <c r="M9815" s="16" t="s">
        <v>1733</v>
      </c>
      <c r="N9815" s="10"/>
      <c r="O9815" s="10"/>
    </row>
    <row r="9816" spans="1:15" x14ac:dyDescent="0.2">
      <c r="A9816" s="11">
        <v>45652</v>
      </c>
      <c r="B9816" s="7">
        <v>38667119</v>
      </c>
      <c r="C9816" s="8" t="s">
        <v>108</v>
      </c>
      <c r="D9816" s="6">
        <v>253469.44</v>
      </c>
      <c r="E9816" s="6"/>
      <c r="F9816" s="6">
        <f>E9816*0.05</f>
        <v>0</v>
      </c>
      <c r="G9816" s="6"/>
      <c r="H9816" s="5">
        <f>D9816-F9816</f>
        <v>253469.44</v>
      </c>
      <c r="I9816" s="4">
        <f>+I9815+G9816-H9816</f>
        <v>10249475.800000001</v>
      </c>
      <c r="J9816" s="8" t="s">
        <v>215</v>
      </c>
      <c r="K9816" s="2"/>
      <c r="L9816" s="2"/>
      <c r="M9816" s="16" t="s">
        <v>1732</v>
      </c>
      <c r="N9816" s="10"/>
      <c r="O9816" s="10"/>
    </row>
    <row r="9817" spans="1:15" x14ac:dyDescent="0.2">
      <c r="A9817" s="11">
        <v>45652</v>
      </c>
      <c r="B9817" s="7">
        <v>38667237</v>
      </c>
      <c r="C9817" s="8" t="s">
        <v>582</v>
      </c>
      <c r="D9817" s="6">
        <v>20410</v>
      </c>
      <c r="E9817" s="6">
        <v>17296.61</v>
      </c>
      <c r="F9817" s="6">
        <v>864.83</v>
      </c>
      <c r="G9817" s="6"/>
      <c r="H9817" s="5">
        <f>D9817-F9817</f>
        <v>19545.169999999998</v>
      </c>
      <c r="I9817" s="4">
        <f>+I9816+G9817-H9817</f>
        <v>10229930.630000001</v>
      </c>
      <c r="J9817" s="8" t="s">
        <v>254</v>
      </c>
      <c r="K9817" s="2"/>
      <c r="L9817" s="2"/>
      <c r="M9817" s="16" t="s">
        <v>1731</v>
      </c>
      <c r="N9817" s="10"/>
      <c r="O9817" s="10"/>
    </row>
    <row r="9818" spans="1:15" x14ac:dyDescent="0.2">
      <c r="A9818" s="11">
        <v>45652</v>
      </c>
      <c r="B9818" s="7">
        <v>38667368</v>
      </c>
      <c r="C9818" s="8" t="s">
        <v>105</v>
      </c>
      <c r="D9818" s="6">
        <v>340729</v>
      </c>
      <c r="E9818" s="6">
        <v>340729</v>
      </c>
      <c r="F9818" s="6">
        <v>17036.45</v>
      </c>
      <c r="G9818" s="6"/>
      <c r="H9818" s="5">
        <f>D9818-F9818</f>
        <v>323692.55</v>
      </c>
      <c r="I9818" s="4">
        <f>+I9817+G9818-H9818</f>
        <v>9906238.0800000001</v>
      </c>
      <c r="J9818" s="8" t="s">
        <v>104</v>
      </c>
      <c r="K9818" s="2"/>
      <c r="L9818" s="2"/>
      <c r="M9818" s="16" t="s">
        <v>0</v>
      </c>
      <c r="N9818" s="10"/>
      <c r="O9818" s="10"/>
    </row>
    <row r="9819" spans="1:15" x14ac:dyDescent="0.2">
      <c r="A9819" s="11">
        <v>45652</v>
      </c>
      <c r="B9819" s="7">
        <v>38667713</v>
      </c>
      <c r="C9819" s="8" t="s">
        <v>1730</v>
      </c>
      <c r="D9819" s="6">
        <v>68817.600000000006</v>
      </c>
      <c r="E9819" s="6">
        <v>58320</v>
      </c>
      <c r="F9819" s="6">
        <v>2916</v>
      </c>
      <c r="G9819" s="6"/>
      <c r="H9819" s="5">
        <f>D9819-F9819</f>
        <v>65901.600000000006</v>
      </c>
      <c r="I9819" s="4">
        <f>+I9818+G9819-H9819</f>
        <v>9840336.4800000004</v>
      </c>
      <c r="J9819" s="8" t="s">
        <v>28</v>
      </c>
      <c r="K9819" s="2"/>
      <c r="L9819" s="2"/>
      <c r="M9819" s="16" t="s">
        <v>1729</v>
      </c>
      <c r="N9819" s="10"/>
      <c r="O9819" s="10"/>
    </row>
    <row r="9820" spans="1:15" x14ac:dyDescent="0.2">
      <c r="A9820" s="11">
        <v>45652</v>
      </c>
      <c r="B9820" s="7">
        <v>38667821</v>
      </c>
      <c r="C9820" s="8" t="s">
        <v>1601</v>
      </c>
      <c r="D9820" s="6">
        <v>179500</v>
      </c>
      <c r="E9820" s="6">
        <v>179500</v>
      </c>
      <c r="F9820" s="6">
        <v>8975</v>
      </c>
      <c r="G9820" s="6"/>
      <c r="H9820" s="5">
        <f>D9820-F9820</f>
        <v>170525</v>
      </c>
      <c r="I9820" s="4">
        <f>+I9819+G9820-H9820</f>
        <v>9669811.4800000004</v>
      </c>
      <c r="J9820" s="8" t="s">
        <v>1728</v>
      </c>
      <c r="K9820" s="2"/>
      <c r="L9820" s="2"/>
      <c r="M9820" s="16" t="s">
        <v>1727</v>
      </c>
      <c r="N9820" s="10"/>
      <c r="O9820" s="10"/>
    </row>
    <row r="9821" spans="1:15" x14ac:dyDescent="0.2">
      <c r="A9821" s="11">
        <v>45652</v>
      </c>
      <c r="B9821" s="7">
        <v>38667997</v>
      </c>
      <c r="C9821" s="8" t="s">
        <v>1142</v>
      </c>
      <c r="D9821" s="6">
        <v>206500</v>
      </c>
      <c r="E9821" s="6">
        <v>175000</v>
      </c>
      <c r="F9821" s="6">
        <v>8750</v>
      </c>
      <c r="G9821" s="6"/>
      <c r="H9821" s="5">
        <f>D9821-F9821</f>
        <v>197750</v>
      </c>
      <c r="I9821" s="4">
        <f>+I9820+G9821-H9821</f>
        <v>9472061.4800000004</v>
      </c>
      <c r="J9821" s="8" t="s">
        <v>1726</v>
      </c>
      <c r="K9821" s="2"/>
      <c r="L9821" s="2"/>
      <c r="M9821" s="16" t="s">
        <v>1725</v>
      </c>
      <c r="N9821" s="10"/>
      <c r="O9821" s="10"/>
    </row>
    <row r="9822" spans="1:15" x14ac:dyDescent="0.2">
      <c r="A9822" s="11">
        <v>45652</v>
      </c>
      <c r="B9822" s="7">
        <v>38668170</v>
      </c>
      <c r="C9822" s="8" t="s">
        <v>1724</v>
      </c>
      <c r="D9822" s="6">
        <v>148685.54</v>
      </c>
      <c r="E9822" s="6">
        <v>140457.66</v>
      </c>
      <c r="F9822" s="6">
        <v>7022.89</v>
      </c>
      <c r="G9822" s="6"/>
      <c r="H9822" s="5">
        <f>D9822-F9822</f>
        <v>141662.65</v>
      </c>
      <c r="I9822" s="4">
        <f>+I9821+G9822-H9822</f>
        <v>9330398.8300000001</v>
      </c>
      <c r="J9822" s="8" t="s">
        <v>107</v>
      </c>
      <c r="K9822" s="2"/>
      <c r="L9822" s="2"/>
      <c r="M9822" s="16" t="s">
        <v>1723</v>
      </c>
      <c r="N9822" s="10"/>
      <c r="O9822" s="10"/>
    </row>
    <row r="9823" spans="1:15" x14ac:dyDescent="0.2">
      <c r="A9823" s="11">
        <v>45652</v>
      </c>
      <c r="B9823" s="7">
        <v>38668344</v>
      </c>
      <c r="C9823" s="8" t="s">
        <v>331</v>
      </c>
      <c r="D9823" s="6">
        <v>97133</v>
      </c>
      <c r="E9823" s="6">
        <v>96350</v>
      </c>
      <c r="F9823" s="6">
        <v>4817.5</v>
      </c>
      <c r="G9823" s="6"/>
      <c r="H9823" s="5">
        <f>D9823-F9823</f>
        <v>92315.5</v>
      </c>
      <c r="I9823" s="4">
        <f>+I9822+G9823-H9823</f>
        <v>9238083.3300000001</v>
      </c>
      <c r="J9823" s="8" t="s">
        <v>1722</v>
      </c>
      <c r="K9823" s="2"/>
      <c r="L9823" s="2"/>
      <c r="M9823" s="16" t="s">
        <v>1721</v>
      </c>
      <c r="N9823" s="10"/>
      <c r="O9823" s="10"/>
    </row>
    <row r="9824" spans="1:15" x14ac:dyDescent="0.2">
      <c r="A9824" s="11">
        <v>45652</v>
      </c>
      <c r="B9824" s="7">
        <v>38668505</v>
      </c>
      <c r="C9824" s="8" t="s">
        <v>54</v>
      </c>
      <c r="D9824" s="6">
        <v>4500</v>
      </c>
      <c r="E9824" s="6">
        <v>3813.56</v>
      </c>
      <c r="F9824" s="6">
        <v>190.68</v>
      </c>
      <c r="G9824" s="6"/>
      <c r="H9824" s="5">
        <f>D9824-F9824</f>
        <v>4309.32</v>
      </c>
      <c r="I9824" s="4">
        <f>+I9823+G9824-H9824</f>
        <v>9233774.0099999998</v>
      </c>
      <c r="J9824" s="8" t="s">
        <v>1125</v>
      </c>
      <c r="K9824" s="2"/>
      <c r="L9824" s="2"/>
      <c r="M9824" s="16" t="s">
        <v>1720</v>
      </c>
      <c r="N9824" s="10"/>
      <c r="O9824" s="10"/>
    </row>
    <row r="9825" spans="1:15" x14ac:dyDescent="0.2">
      <c r="A9825" s="11">
        <v>45652</v>
      </c>
      <c r="B9825" s="7">
        <v>38668605</v>
      </c>
      <c r="C9825" s="8" t="s">
        <v>57</v>
      </c>
      <c r="D9825" s="6">
        <v>10000</v>
      </c>
      <c r="E9825" s="6">
        <v>10000</v>
      </c>
      <c r="F9825" s="6">
        <v>500</v>
      </c>
      <c r="G9825" s="6"/>
      <c r="H9825" s="5">
        <f>D9825-F9825</f>
        <v>9500</v>
      </c>
      <c r="I9825" s="4">
        <f>+I9824+G9825-H9825</f>
        <v>9224274.0099999998</v>
      </c>
      <c r="J9825" s="8" t="s">
        <v>1623</v>
      </c>
      <c r="K9825" s="2"/>
      <c r="L9825" s="2"/>
      <c r="M9825" s="16" t="s">
        <v>1719</v>
      </c>
      <c r="N9825" s="10"/>
      <c r="O9825" s="10"/>
    </row>
    <row r="9826" spans="1:15" x14ac:dyDescent="0.2">
      <c r="A9826" s="11">
        <v>45652</v>
      </c>
      <c r="B9826" s="7">
        <v>38668726</v>
      </c>
      <c r="C9826" s="8" t="s">
        <v>216</v>
      </c>
      <c r="D9826" s="6">
        <v>706313.4</v>
      </c>
      <c r="E9826" s="6">
        <v>0</v>
      </c>
      <c r="F9826" s="6">
        <f>E9826*0.05</f>
        <v>0</v>
      </c>
      <c r="G9826" s="6"/>
      <c r="H9826" s="5">
        <f>D9826-F9826</f>
        <v>706313.4</v>
      </c>
      <c r="I9826" s="4">
        <f>+I9825+G9826-H9826</f>
        <v>8517960.6099999994</v>
      </c>
      <c r="J9826" s="8" t="s">
        <v>215</v>
      </c>
      <c r="K9826" s="2"/>
      <c r="L9826" s="2"/>
      <c r="M9826" s="16" t="s">
        <v>1718</v>
      </c>
      <c r="N9826" s="10"/>
      <c r="O9826" s="10"/>
    </row>
    <row r="9827" spans="1:15" x14ac:dyDescent="0.2">
      <c r="A9827" s="11">
        <v>45652</v>
      </c>
      <c r="B9827" s="18">
        <v>38668906</v>
      </c>
      <c r="C9827" s="8" t="s">
        <v>29</v>
      </c>
      <c r="D9827" s="6">
        <v>220081.54</v>
      </c>
      <c r="E9827" s="6">
        <v>199990.84</v>
      </c>
      <c r="F9827" s="6">
        <v>9999.5400000000009</v>
      </c>
      <c r="G9827" s="6"/>
      <c r="H9827" s="5">
        <f>D9827-F9827</f>
        <v>210082</v>
      </c>
      <c r="I9827" s="4">
        <f>+I9826+G9827-H9827</f>
        <v>8307878.6099999994</v>
      </c>
      <c r="J9827" s="8" t="s">
        <v>359</v>
      </c>
      <c r="K9827" s="2"/>
      <c r="L9827" s="2"/>
      <c r="M9827" s="16" t="s">
        <v>1717</v>
      </c>
      <c r="N9827" s="10"/>
      <c r="O9827" s="10"/>
    </row>
    <row r="9828" spans="1:15" x14ac:dyDescent="0.2">
      <c r="A9828" s="11">
        <v>45652</v>
      </c>
      <c r="B9828" s="7">
        <v>38668993</v>
      </c>
      <c r="C9828" s="8" t="s">
        <v>129</v>
      </c>
      <c r="D9828" s="6">
        <v>97382.399999999994</v>
      </c>
      <c r="E9828" s="6">
        <v>97382.399999999994</v>
      </c>
      <c r="F9828" s="6">
        <v>4869.12</v>
      </c>
      <c r="G9828" s="6"/>
      <c r="H9828" s="5">
        <f>D9828-F9828</f>
        <v>92513.279999999999</v>
      </c>
      <c r="I9828" s="4">
        <f>+I9827+G9828-H9828</f>
        <v>8215365.3299999991</v>
      </c>
      <c r="J9828" s="8" t="s">
        <v>1555</v>
      </c>
      <c r="K9828" s="2"/>
      <c r="L9828" s="2"/>
      <c r="M9828" s="16" t="s">
        <v>1716</v>
      </c>
      <c r="N9828" s="10"/>
      <c r="O9828" s="10"/>
    </row>
    <row r="9829" spans="1:15" x14ac:dyDescent="0.2">
      <c r="A9829" s="11">
        <v>45653</v>
      </c>
      <c r="B9829" s="7">
        <v>38695679</v>
      </c>
      <c r="C9829" s="8" t="s">
        <v>1450</v>
      </c>
      <c r="D9829" s="6">
        <v>98715.48</v>
      </c>
      <c r="E9829" s="6">
        <v>0</v>
      </c>
      <c r="F9829" s="6">
        <f>E9829*0.05</f>
        <v>0</v>
      </c>
      <c r="G9829" s="6"/>
      <c r="H9829" s="5">
        <f>D9829-F9829</f>
        <v>98715.48</v>
      </c>
      <c r="I9829" s="4">
        <f>+I9828+G9829-H9829</f>
        <v>8116649.8499999987</v>
      </c>
      <c r="J9829" s="8" t="s">
        <v>1449</v>
      </c>
      <c r="K9829" s="2"/>
      <c r="L9829" s="2"/>
      <c r="M9829" s="16" t="s">
        <v>1715</v>
      </c>
      <c r="N9829" s="10"/>
      <c r="O9829" s="10"/>
    </row>
    <row r="9830" spans="1:15" x14ac:dyDescent="0.2">
      <c r="A9830" s="11">
        <v>45653</v>
      </c>
      <c r="B9830" s="7">
        <v>38695790</v>
      </c>
      <c r="C9830" s="8" t="s">
        <v>1252</v>
      </c>
      <c r="D9830" s="6">
        <v>22500</v>
      </c>
      <c r="E9830" s="6">
        <v>22500</v>
      </c>
      <c r="F9830" s="6">
        <v>1125</v>
      </c>
      <c r="G9830" s="6"/>
      <c r="H9830" s="5">
        <f>D9830-F9830</f>
        <v>21375</v>
      </c>
      <c r="I9830" s="4">
        <f>+I9829+G9830-H9830</f>
        <v>8095274.8499999987</v>
      </c>
      <c r="J9830" s="8" t="s">
        <v>48</v>
      </c>
      <c r="K9830" s="2"/>
      <c r="L9830" s="2"/>
      <c r="M9830" s="16" t="s">
        <v>1714</v>
      </c>
      <c r="N9830" s="10"/>
      <c r="O9830" s="10"/>
    </row>
    <row r="9831" spans="1:15" x14ac:dyDescent="0.2">
      <c r="A9831" s="11">
        <v>45653</v>
      </c>
      <c r="B9831" s="7">
        <v>38695920</v>
      </c>
      <c r="C9831" s="8" t="s">
        <v>1013</v>
      </c>
      <c r="D9831" s="6">
        <v>36823.1</v>
      </c>
      <c r="E9831" s="6">
        <v>31206.02</v>
      </c>
      <c r="F9831" s="6">
        <v>1560.3</v>
      </c>
      <c r="G9831" s="6"/>
      <c r="H9831" s="5">
        <f>D9831-F9831</f>
        <v>35262.799999999996</v>
      </c>
      <c r="I9831" s="4">
        <f>+I9830+G9831-H9831</f>
        <v>8060012.0499999989</v>
      </c>
      <c r="J9831" s="8" t="s">
        <v>1713</v>
      </c>
      <c r="K9831" s="2"/>
      <c r="L9831" s="2"/>
      <c r="M9831" s="16" t="s">
        <v>1712</v>
      </c>
      <c r="N9831" s="10"/>
      <c r="O9831" s="10"/>
    </row>
    <row r="9832" spans="1:15" x14ac:dyDescent="0.2">
      <c r="A9832" s="11">
        <v>45653</v>
      </c>
      <c r="B9832" s="7">
        <v>38696002</v>
      </c>
      <c r="C9832" s="8" t="s">
        <v>1524</v>
      </c>
      <c r="D9832" s="6">
        <v>78555</v>
      </c>
      <c r="E9832" s="6">
        <v>66572.03</v>
      </c>
      <c r="F9832" s="6">
        <v>3328.6</v>
      </c>
      <c r="G9832" s="6"/>
      <c r="H9832" s="5">
        <f>D9832-F9832</f>
        <v>75226.399999999994</v>
      </c>
      <c r="I9832" s="4">
        <f>+I9831+G9832-H9832</f>
        <v>7984785.6499999985</v>
      </c>
      <c r="J9832" s="8" t="s">
        <v>1711</v>
      </c>
      <c r="K9832" s="2"/>
      <c r="L9832" s="2"/>
      <c r="M9832" s="16" t="s">
        <v>1710</v>
      </c>
      <c r="N9832" s="10"/>
      <c r="O9832" s="10"/>
    </row>
    <row r="9833" spans="1:15" x14ac:dyDescent="0.2">
      <c r="A9833" s="11">
        <v>45653</v>
      </c>
      <c r="B9833" s="7">
        <v>38696094</v>
      </c>
      <c r="C9833" s="8" t="s">
        <v>40</v>
      </c>
      <c r="D9833" s="6">
        <v>118070</v>
      </c>
      <c r="E9833" s="6">
        <v>118070</v>
      </c>
      <c r="F9833" s="6">
        <v>5903.5</v>
      </c>
      <c r="G9833" s="6"/>
      <c r="H9833" s="5">
        <f>D9833-F9833</f>
        <v>112166.5</v>
      </c>
      <c r="I9833" s="4">
        <f>+I9832+G9833-H9833</f>
        <v>7872619.1499999985</v>
      </c>
      <c r="J9833" s="8" t="s">
        <v>104</v>
      </c>
      <c r="K9833" s="2"/>
      <c r="L9833" s="2"/>
      <c r="M9833" s="16" t="s">
        <v>1709</v>
      </c>
      <c r="N9833" s="10"/>
      <c r="O9833" s="10"/>
    </row>
    <row r="9834" spans="1:15" x14ac:dyDescent="0.2">
      <c r="A9834" s="11">
        <v>45653</v>
      </c>
      <c r="B9834" s="7">
        <v>38696206</v>
      </c>
      <c r="C9834" s="8" t="s">
        <v>1708</v>
      </c>
      <c r="D9834" s="6">
        <v>537920.11</v>
      </c>
      <c r="E9834" s="6">
        <v>455864.5</v>
      </c>
      <c r="F9834" s="6">
        <v>22793.23</v>
      </c>
      <c r="G9834" s="6"/>
      <c r="H9834" s="31">
        <v>515126.89</v>
      </c>
      <c r="I9834" s="4">
        <f>+I9833+G9834-H9834</f>
        <v>7357492.2599999988</v>
      </c>
      <c r="J9834" s="8" t="s">
        <v>1707</v>
      </c>
      <c r="K9834" s="2"/>
      <c r="L9834" s="2"/>
      <c r="M9834" s="16" t="s">
        <v>1706</v>
      </c>
      <c r="N9834" s="10"/>
      <c r="O9834" s="10"/>
    </row>
    <row r="9835" spans="1:15" x14ac:dyDescent="0.2">
      <c r="A9835" s="11">
        <v>45653</v>
      </c>
      <c r="B9835" s="7">
        <v>38696287</v>
      </c>
      <c r="C9835" s="8" t="s">
        <v>442</v>
      </c>
      <c r="D9835" s="6">
        <v>115050</v>
      </c>
      <c r="E9835" s="6">
        <v>97500</v>
      </c>
      <c r="F9835" s="6">
        <v>4875</v>
      </c>
      <c r="G9835" s="6"/>
      <c r="H9835" s="5">
        <f>D9835-F9835</f>
        <v>110175</v>
      </c>
      <c r="I9835" s="4">
        <f>+I9834+G9835-H9835</f>
        <v>7247317.2599999988</v>
      </c>
      <c r="J9835" s="8" t="s">
        <v>1705</v>
      </c>
      <c r="K9835" s="2"/>
      <c r="L9835" s="2"/>
      <c r="M9835" s="16" t="s">
        <v>1704</v>
      </c>
      <c r="N9835" s="10"/>
      <c r="O9835" s="10"/>
    </row>
    <row r="9836" spans="1:15" x14ac:dyDescent="0.2">
      <c r="A9836" s="11">
        <v>45653</v>
      </c>
      <c r="B9836" s="7">
        <v>38696368</v>
      </c>
      <c r="C9836" s="8" t="s">
        <v>99</v>
      </c>
      <c r="D9836" s="6">
        <v>13018.4</v>
      </c>
      <c r="E9836" s="6">
        <v>0</v>
      </c>
      <c r="F9836" s="6">
        <f>E9836*0.05</f>
        <v>0</v>
      </c>
      <c r="G9836" s="6"/>
      <c r="H9836" s="5">
        <f>D9836-F9836</f>
        <v>13018.4</v>
      </c>
      <c r="I9836" s="4">
        <f>+I9835+G9836-H9836</f>
        <v>7234298.8599999985</v>
      </c>
      <c r="J9836" s="8" t="s">
        <v>1436</v>
      </c>
      <c r="K9836" s="2"/>
      <c r="L9836" s="2"/>
      <c r="M9836" s="16" t="s">
        <v>1703</v>
      </c>
      <c r="N9836" s="10"/>
      <c r="O9836" s="10"/>
    </row>
    <row r="9837" spans="1:15" x14ac:dyDescent="0.2">
      <c r="A9837" s="11">
        <v>45653</v>
      </c>
      <c r="B9837" s="7">
        <v>38696457</v>
      </c>
      <c r="C9837" s="8" t="s">
        <v>99</v>
      </c>
      <c r="D9837" s="6">
        <v>8184.8</v>
      </c>
      <c r="E9837" s="6">
        <v>0</v>
      </c>
      <c r="F9837" s="6">
        <f>E9837*0.05</f>
        <v>0</v>
      </c>
      <c r="G9837" s="6"/>
      <c r="H9837" s="5">
        <f>D9837-F9837</f>
        <v>8184.8</v>
      </c>
      <c r="I9837" s="4">
        <f>+I9836+G9837-H9837</f>
        <v>7226114.0599999987</v>
      </c>
      <c r="J9837" s="8" t="s">
        <v>1437</v>
      </c>
      <c r="K9837" s="2"/>
      <c r="L9837" s="2"/>
      <c r="M9837" s="16" t="s">
        <v>1702</v>
      </c>
      <c r="N9837" s="10"/>
      <c r="O9837" s="10"/>
    </row>
    <row r="9838" spans="1:15" x14ac:dyDescent="0.2">
      <c r="A9838" s="11">
        <v>45656</v>
      </c>
      <c r="B9838" s="7">
        <v>3580010399</v>
      </c>
      <c r="C9838" s="8" t="s">
        <v>2</v>
      </c>
      <c r="D9838" s="6"/>
      <c r="E9838" s="6"/>
      <c r="F9838" s="6">
        <f>E9838*0.05</f>
        <v>0</v>
      </c>
      <c r="G9838" s="6">
        <v>8300</v>
      </c>
      <c r="H9838" s="5">
        <f>D9838-F9838</f>
        <v>0</v>
      </c>
      <c r="I9838" s="4">
        <f>+I9837+G9838-H9838</f>
        <v>7234414.0599999987</v>
      </c>
      <c r="J9838" s="8" t="s">
        <v>1701</v>
      </c>
      <c r="K9838" s="2"/>
      <c r="L9838" s="2"/>
      <c r="M9838" s="16" t="s">
        <v>0</v>
      </c>
      <c r="N9838" s="10"/>
      <c r="O9838" s="10"/>
    </row>
    <row r="9839" spans="1:15" x14ac:dyDescent="0.2">
      <c r="A9839" s="11">
        <v>45656</v>
      </c>
      <c r="B9839" s="7">
        <v>38779875</v>
      </c>
      <c r="C9839" s="8" t="s">
        <v>126</v>
      </c>
      <c r="D9839" s="6">
        <v>17525</v>
      </c>
      <c r="E9839" s="6">
        <v>17525</v>
      </c>
      <c r="F9839" s="6">
        <v>876.25</v>
      </c>
      <c r="G9839" s="6"/>
      <c r="H9839" s="5">
        <f>D9839-F9839</f>
        <v>16648.75</v>
      </c>
      <c r="I9839" s="4">
        <f>+I9838+G9839-H9839</f>
        <v>7217765.3099999987</v>
      </c>
      <c r="J9839" s="8" t="s">
        <v>125</v>
      </c>
      <c r="K9839" s="2"/>
      <c r="L9839" s="2"/>
      <c r="M9839" s="16" t="s">
        <v>1700</v>
      </c>
      <c r="N9839" s="10"/>
      <c r="O9839" s="10"/>
    </row>
    <row r="9840" spans="1:15" x14ac:dyDescent="0.2">
      <c r="A9840" s="11">
        <v>45656</v>
      </c>
      <c r="B9840" s="7">
        <v>38780040</v>
      </c>
      <c r="C9840" s="8" t="s">
        <v>1443</v>
      </c>
      <c r="D9840" s="6">
        <v>727167.39</v>
      </c>
      <c r="E9840" s="6">
        <v>0</v>
      </c>
      <c r="F9840" s="6">
        <f>E9840*0.05</f>
        <v>0</v>
      </c>
      <c r="G9840" s="6"/>
      <c r="H9840" s="5">
        <f>D9840-F9840</f>
        <v>727167.39</v>
      </c>
      <c r="I9840" s="4">
        <f>+I9839+G9840-H9840</f>
        <v>6490597.919999999</v>
      </c>
      <c r="J9840" s="8" t="s">
        <v>70</v>
      </c>
      <c r="K9840" s="2"/>
      <c r="L9840" s="2"/>
      <c r="M9840" s="16" t="s">
        <v>1699</v>
      </c>
      <c r="N9840" s="10"/>
      <c r="O9840" s="10"/>
    </row>
    <row r="9841" spans="1:15" x14ac:dyDescent="0.2">
      <c r="A9841" s="11">
        <v>45656</v>
      </c>
      <c r="B9841" s="18">
        <v>38780164</v>
      </c>
      <c r="C9841" s="8" t="s">
        <v>267</v>
      </c>
      <c r="D9841" s="6">
        <v>750</v>
      </c>
      <c r="E9841" s="6">
        <v>635.59</v>
      </c>
      <c r="F9841" s="6">
        <v>31.78</v>
      </c>
      <c r="G9841" s="6"/>
      <c r="H9841" s="5">
        <f>D9841-F9841</f>
        <v>718.22</v>
      </c>
      <c r="I9841" s="4">
        <f>+I9840+G9841-H9841</f>
        <v>6489879.6999999993</v>
      </c>
      <c r="J9841" s="8" t="s">
        <v>1698</v>
      </c>
      <c r="K9841" s="2"/>
      <c r="L9841" s="2"/>
      <c r="M9841" s="16" t="s">
        <v>1697</v>
      </c>
      <c r="N9841" s="10"/>
      <c r="O9841" s="10"/>
    </row>
    <row r="9842" spans="1:15" x14ac:dyDescent="0.2">
      <c r="A9842" s="11">
        <v>45656</v>
      </c>
      <c r="B9842" s="7">
        <v>38780321</v>
      </c>
      <c r="C9842" s="8" t="s">
        <v>249</v>
      </c>
      <c r="D9842" s="6">
        <v>71433</v>
      </c>
      <c r="E9842" s="6">
        <v>67950</v>
      </c>
      <c r="F9842" s="6">
        <v>3397.5</v>
      </c>
      <c r="G9842" s="6"/>
      <c r="H9842" s="5">
        <f>D9842-F9842</f>
        <v>68035.5</v>
      </c>
      <c r="I9842" s="4">
        <f>+I9841+G9842-H9842</f>
        <v>6421844.1999999993</v>
      </c>
      <c r="J9842" s="8" t="s">
        <v>1170</v>
      </c>
      <c r="K9842" s="2"/>
      <c r="L9842" s="2"/>
      <c r="M9842" s="16" t="s">
        <v>1696</v>
      </c>
      <c r="N9842" s="10"/>
      <c r="O9842" s="10"/>
    </row>
    <row r="9843" spans="1:15" x14ac:dyDescent="0.2">
      <c r="A9843" s="11">
        <v>45656</v>
      </c>
      <c r="B9843" s="7">
        <v>38780492</v>
      </c>
      <c r="C9843" s="8" t="s">
        <v>469</v>
      </c>
      <c r="D9843" s="6">
        <v>120145.92</v>
      </c>
      <c r="E9843" s="6">
        <v>0</v>
      </c>
      <c r="F9843" s="6">
        <f>E9843*0.05</f>
        <v>0</v>
      </c>
      <c r="G9843" s="6"/>
      <c r="H9843" s="5">
        <f>D9843-F9843</f>
        <v>120145.92</v>
      </c>
      <c r="I9843" s="4">
        <f>+I9842+G9843-H9843</f>
        <v>6301698.2799999993</v>
      </c>
      <c r="J9843" s="8" t="s">
        <v>48</v>
      </c>
      <c r="K9843" s="2"/>
      <c r="L9843" s="2"/>
      <c r="M9843" s="16" t="s">
        <v>1695</v>
      </c>
      <c r="N9843" s="10"/>
      <c r="O9843" s="10"/>
    </row>
    <row r="9844" spans="1:15" x14ac:dyDescent="0.2">
      <c r="A9844" s="11">
        <v>45656</v>
      </c>
      <c r="B9844" s="7">
        <v>38780695</v>
      </c>
      <c r="C9844" s="8" t="s">
        <v>1034</v>
      </c>
      <c r="D9844" s="6">
        <v>8466.7800000000007</v>
      </c>
      <c r="E9844" s="6">
        <v>7320.9</v>
      </c>
      <c r="F9844" s="6">
        <v>366.05</v>
      </c>
      <c r="G9844" s="6"/>
      <c r="H9844" s="5">
        <v>8100.74</v>
      </c>
      <c r="I9844" s="4">
        <f>+I9843+G9844-H9844</f>
        <v>6293597.5399999991</v>
      </c>
      <c r="J9844" s="8" t="s">
        <v>1694</v>
      </c>
      <c r="K9844" s="2"/>
      <c r="L9844" s="2"/>
      <c r="M9844" s="16" t="s">
        <v>1693</v>
      </c>
      <c r="N9844" s="10"/>
      <c r="O9844" s="10"/>
    </row>
    <row r="9845" spans="1:15" x14ac:dyDescent="0.2">
      <c r="A9845" s="11">
        <v>45656</v>
      </c>
      <c r="B9845" s="7">
        <v>38780894</v>
      </c>
      <c r="C9845" s="8" t="s">
        <v>890</v>
      </c>
      <c r="D9845" s="6">
        <v>199561</v>
      </c>
      <c r="E9845" s="6">
        <v>169119.49</v>
      </c>
      <c r="F9845" s="6">
        <v>8455.9699999999993</v>
      </c>
      <c r="G9845" s="6"/>
      <c r="H9845" s="5">
        <f>D9845-F9845</f>
        <v>191105.03</v>
      </c>
      <c r="I9845" s="4">
        <f>+I9844+G9845-H9845</f>
        <v>6102492.5099999988</v>
      </c>
      <c r="J9845" s="8" t="s">
        <v>889</v>
      </c>
      <c r="K9845" s="2"/>
      <c r="L9845" s="2"/>
      <c r="M9845" s="16" t="s">
        <v>1692</v>
      </c>
      <c r="N9845" s="10"/>
      <c r="O9845" s="10"/>
    </row>
    <row r="9846" spans="1:15" x14ac:dyDescent="0.2">
      <c r="A9846" s="11">
        <v>45656</v>
      </c>
      <c r="B9846" s="7">
        <v>38781106</v>
      </c>
      <c r="C9846" s="8" t="s">
        <v>63</v>
      </c>
      <c r="D9846" s="6">
        <v>25550</v>
      </c>
      <c r="E9846" s="6">
        <v>21652.55</v>
      </c>
      <c r="F9846" s="6">
        <v>1082.6300000000001</v>
      </c>
      <c r="G9846" s="6"/>
      <c r="H9846" s="5">
        <f>D9846-F9846</f>
        <v>24467.37</v>
      </c>
      <c r="I9846" s="4">
        <f>+I9845+G9846-H9846</f>
        <v>6078025.1399999987</v>
      </c>
      <c r="J9846" s="8" t="s">
        <v>22</v>
      </c>
      <c r="K9846" s="2"/>
      <c r="L9846" s="2"/>
      <c r="M9846" s="16" t="s">
        <v>1691</v>
      </c>
      <c r="N9846" s="10"/>
      <c r="O9846" s="10"/>
    </row>
    <row r="9847" spans="1:15" x14ac:dyDescent="0.2">
      <c r="A9847" s="11">
        <v>45656</v>
      </c>
      <c r="B9847" s="7">
        <v>38781329</v>
      </c>
      <c r="C9847" s="8" t="s">
        <v>32</v>
      </c>
      <c r="D9847" s="6">
        <v>189550</v>
      </c>
      <c r="E9847" s="6">
        <v>160635.57999999999</v>
      </c>
      <c r="F9847" s="30">
        <v>8031.78</v>
      </c>
      <c r="G9847" s="6"/>
      <c r="H9847" s="5">
        <f>D9847-F9847</f>
        <v>181518.22</v>
      </c>
      <c r="I9847" s="4">
        <f>+I9846+G9847-H9847</f>
        <v>5896506.919999999</v>
      </c>
      <c r="J9847" s="8" t="s">
        <v>1690</v>
      </c>
      <c r="K9847" s="2"/>
      <c r="L9847" s="2"/>
      <c r="M9847" s="16" t="s">
        <v>1689</v>
      </c>
      <c r="N9847" s="10"/>
      <c r="O9847" s="10"/>
    </row>
    <row r="9848" spans="1:15" x14ac:dyDescent="0.2">
      <c r="A9848" s="11">
        <v>45656</v>
      </c>
      <c r="B9848" s="7">
        <v>38781513</v>
      </c>
      <c r="C9848" s="8" t="s">
        <v>1688</v>
      </c>
      <c r="D9848" s="6">
        <v>1650</v>
      </c>
      <c r="E9848" s="6">
        <v>1650</v>
      </c>
      <c r="F9848" s="6">
        <v>165</v>
      </c>
      <c r="G9848" s="6"/>
      <c r="H9848" s="5">
        <f>D9848-F9848</f>
        <v>1485</v>
      </c>
      <c r="I9848" s="4">
        <f>+I9847+G9848-H9848</f>
        <v>5895021.919999999</v>
      </c>
      <c r="J9848" s="8" t="s">
        <v>1687</v>
      </c>
      <c r="K9848" s="2"/>
      <c r="L9848" s="2"/>
      <c r="M9848" s="16" t="s">
        <v>1686</v>
      </c>
      <c r="N9848" s="10"/>
      <c r="O9848" s="10"/>
    </row>
    <row r="9849" spans="1:15" x14ac:dyDescent="0.2">
      <c r="A9849" s="11">
        <v>45656</v>
      </c>
      <c r="B9849" s="7">
        <v>38782420</v>
      </c>
      <c r="C9849" s="8" t="s">
        <v>682</v>
      </c>
      <c r="D9849" s="6">
        <v>42583</v>
      </c>
      <c r="E9849" s="6">
        <v>0</v>
      </c>
      <c r="F9849" s="6">
        <f>E9849*0.05</f>
        <v>0</v>
      </c>
      <c r="G9849" s="6"/>
      <c r="H9849" s="5">
        <f>D9849-F9849</f>
        <v>42583</v>
      </c>
      <c r="I9849" s="4">
        <f>+I9848+G9849-H9849</f>
        <v>5852438.919999999</v>
      </c>
      <c r="J9849" s="8" t="s">
        <v>19</v>
      </c>
      <c r="K9849" s="2"/>
      <c r="L9849" s="2"/>
      <c r="M9849" s="16" t="s">
        <v>1685</v>
      </c>
      <c r="N9849" s="10"/>
      <c r="O9849" s="10"/>
    </row>
    <row r="9850" spans="1:15" x14ac:dyDescent="0.2">
      <c r="A9850" s="9">
        <v>46022</v>
      </c>
      <c r="B9850" s="7"/>
      <c r="C9850" s="8" t="s">
        <v>20</v>
      </c>
      <c r="D9850" s="6">
        <v>10704.12</v>
      </c>
      <c r="E9850" s="6"/>
      <c r="F9850" s="6">
        <f>E9850*0.05</f>
        <v>0</v>
      </c>
      <c r="G9850" s="6"/>
      <c r="H9850" s="5">
        <f>D9850-F9850</f>
        <v>10704.12</v>
      </c>
      <c r="I9850" s="4">
        <f>+I9849+G9850-H9850</f>
        <v>5841734.7999999989</v>
      </c>
      <c r="J9850" s="8"/>
      <c r="K9850" s="2"/>
      <c r="L9850" s="2"/>
      <c r="M9850" s="16" t="s">
        <v>0</v>
      </c>
      <c r="N9850" s="10"/>
      <c r="O9850" s="10"/>
    </row>
    <row r="9851" spans="1:15" x14ac:dyDescent="0.2">
      <c r="A9851" s="9"/>
      <c r="B9851" s="7"/>
      <c r="C9851" s="14" t="s">
        <v>1684</v>
      </c>
      <c r="D9851" s="6"/>
      <c r="E9851" s="6"/>
      <c r="F9851" s="6">
        <f>E9851*0.05</f>
        <v>0</v>
      </c>
      <c r="G9851" s="6"/>
      <c r="H9851" s="5">
        <f>D9851-F9851</f>
        <v>0</v>
      </c>
      <c r="I9851" s="13">
        <f>+I9850+G9851-H9851</f>
        <v>5841734.7999999989</v>
      </c>
      <c r="J9851" s="8"/>
      <c r="K9851" s="2"/>
      <c r="L9851" s="2"/>
      <c r="M9851" s="16" t="s">
        <v>0</v>
      </c>
      <c r="N9851" s="10"/>
      <c r="O9851" s="10"/>
    </row>
    <row r="9852" spans="1:15" x14ac:dyDescent="0.2">
      <c r="A9852" s="11">
        <v>45659</v>
      </c>
      <c r="B9852" s="7">
        <v>3580040062</v>
      </c>
      <c r="C9852" s="8" t="s">
        <v>2</v>
      </c>
      <c r="D9852" s="6"/>
      <c r="E9852" s="6"/>
      <c r="F9852" s="6">
        <f>E9852*0.05</f>
        <v>0</v>
      </c>
      <c r="G9852" s="6">
        <v>1300</v>
      </c>
      <c r="H9852" s="5">
        <f>D9852-F9852</f>
        <v>0</v>
      </c>
      <c r="I9852" s="4">
        <f>+I9851+G9852-H9852</f>
        <v>5843034.7999999989</v>
      </c>
      <c r="J9852" s="8" t="s">
        <v>1683</v>
      </c>
      <c r="K9852" s="2"/>
      <c r="L9852" s="2"/>
      <c r="M9852" s="16" t="s">
        <v>0</v>
      </c>
      <c r="N9852" s="10"/>
      <c r="O9852" s="10"/>
    </row>
    <row r="9853" spans="1:15" x14ac:dyDescent="0.2">
      <c r="A9853" s="11">
        <v>45659</v>
      </c>
      <c r="B9853" s="7">
        <v>4524000176</v>
      </c>
      <c r="C9853" s="8" t="s">
        <v>170</v>
      </c>
      <c r="D9853" s="6"/>
      <c r="E9853" s="6"/>
      <c r="F9853" s="6">
        <f>E9853*0.05</f>
        <v>0</v>
      </c>
      <c r="G9853" s="6">
        <v>4440689.71</v>
      </c>
      <c r="H9853" s="5">
        <f>D9853-F9853</f>
        <v>0</v>
      </c>
      <c r="I9853" s="4">
        <f>+I9852+G9853-H9853</f>
        <v>10283724.509999998</v>
      </c>
      <c r="J9853" s="8" t="s">
        <v>1682</v>
      </c>
      <c r="K9853" s="2"/>
      <c r="L9853" s="2"/>
      <c r="M9853" s="16" t="s">
        <v>0</v>
      </c>
      <c r="N9853" s="10"/>
      <c r="O9853" s="10"/>
    </row>
    <row r="9854" spans="1:15" x14ac:dyDescent="0.2">
      <c r="A9854" s="11">
        <v>45660</v>
      </c>
      <c r="B9854" s="7">
        <v>3580020022</v>
      </c>
      <c r="C9854" s="8" t="s">
        <v>2</v>
      </c>
      <c r="D9854" s="6"/>
      <c r="E9854" s="6"/>
      <c r="F9854" s="6">
        <f>E9854*0.05</f>
        <v>0</v>
      </c>
      <c r="G9854" s="6">
        <v>1000</v>
      </c>
      <c r="H9854" s="5">
        <f>D9854-F9854</f>
        <v>0</v>
      </c>
      <c r="I9854" s="4">
        <f>+I9853+G9854-H9854</f>
        <v>10284724.509999998</v>
      </c>
      <c r="J9854" s="8" t="s">
        <v>1681</v>
      </c>
      <c r="K9854" s="2"/>
      <c r="L9854" s="2"/>
      <c r="M9854" s="16" t="s">
        <v>0</v>
      </c>
      <c r="N9854" s="10"/>
      <c r="O9854" s="10"/>
    </row>
    <row r="9855" spans="1:15" x14ac:dyDescent="0.2">
      <c r="A9855" s="11">
        <v>45660</v>
      </c>
      <c r="B9855" s="7">
        <v>4524000002</v>
      </c>
      <c r="C9855" s="8" t="s">
        <v>145</v>
      </c>
      <c r="D9855" s="6"/>
      <c r="E9855" s="6"/>
      <c r="F9855" s="6">
        <f>E9855*0.05</f>
        <v>0</v>
      </c>
      <c r="G9855" s="6">
        <v>125614</v>
      </c>
      <c r="H9855" s="5">
        <f>D9855-F9855</f>
        <v>0</v>
      </c>
      <c r="I9855" s="4">
        <f>+I9854+G9855-H9855</f>
        <v>10410338.509999998</v>
      </c>
      <c r="J9855" s="8" t="s">
        <v>1680</v>
      </c>
      <c r="K9855" s="2"/>
      <c r="L9855" s="2"/>
      <c r="M9855" s="16" t="s">
        <v>0</v>
      </c>
      <c r="N9855" s="10"/>
      <c r="O9855" s="10"/>
    </row>
    <row r="9856" spans="1:15" x14ac:dyDescent="0.2">
      <c r="A9856" s="11">
        <v>45664</v>
      </c>
      <c r="B9856" s="7">
        <v>3580020349</v>
      </c>
      <c r="C9856" s="8" t="s">
        <v>2</v>
      </c>
      <c r="D9856" s="6"/>
      <c r="E9856" s="6"/>
      <c r="F9856" s="6">
        <f>E9856*0.05</f>
        <v>0</v>
      </c>
      <c r="G9856" s="6">
        <v>4100</v>
      </c>
      <c r="H9856" s="5">
        <f>D9856-F9856</f>
        <v>0</v>
      </c>
      <c r="I9856" s="4">
        <f>+I9855+G9856-H9856</f>
        <v>10414438.509999998</v>
      </c>
      <c r="J9856" s="8" t="s">
        <v>1679</v>
      </c>
      <c r="K9856" s="2"/>
      <c r="L9856" s="2"/>
      <c r="M9856" s="16" t="s">
        <v>0</v>
      </c>
      <c r="N9856" s="10"/>
      <c r="O9856" s="10"/>
    </row>
    <row r="9857" spans="1:15" x14ac:dyDescent="0.2">
      <c r="A9857" s="11">
        <v>45664</v>
      </c>
      <c r="B9857" s="7">
        <v>38929001</v>
      </c>
      <c r="C9857" s="8" t="s">
        <v>286</v>
      </c>
      <c r="D9857" s="6">
        <v>52880</v>
      </c>
      <c r="E9857" s="6">
        <v>50000</v>
      </c>
      <c r="F9857" s="6">
        <f>E9857*0.05</f>
        <v>2500</v>
      </c>
      <c r="G9857" s="6"/>
      <c r="H9857" s="5">
        <f>D9857-F9857</f>
        <v>50380</v>
      </c>
      <c r="I9857" s="4">
        <f>+I9856+G9857-H9857</f>
        <v>10364058.509999998</v>
      </c>
      <c r="J9857" s="8" t="s">
        <v>1678</v>
      </c>
      <c r="K9857" s="2"/>
      <c r="L9857" s="2"/>
      <c r="M9857" s="16" t="s">
        <v>1677</v>
      </c>
      <c r="N9857" s="10"/>
      <c r="O9857" s="10"/>
    </row>
    <row r="9858" spans="1:15" x14ac:dyDescent="0.2">
      <c r="A9858" s="11">
        <v>45937</v>
      </c>
      <c r="B9858" s="7">
        <v>38935430</v>
      </c>
      <c r="C9858" s="8" t="s">
        <v>1669</v>
      </c>
      <c r="D9858" s="6">
        <v>90400</v>
      </c>
      <c r="E9858" s="6">
        <v>0</v>
      </c>
      <c r="F9858" s="6">
        <f>E9858*0.05</f>
        <v>0</v>
      </c>
      <c r="G9858" s="6"/>
      <c r="H9858" s="5">
        <f>D9858-F9858</f>
        <v>90400</v>
      </c>
      <c r="I9858" s="4">
        <f>+I9857+G9858-H9858</f>
        <v>10273658.509999998</v>
      </c>
      <c r="J9858" s="8" t="s">
        <v>1668</v>
      </c>
      <c r="K9858" s="2"/>
      <c r="L9858" s="2"/>
      <c r="M9858" s="16" t="s">
        <v>1676</v>
      </c>
      <c r="N9858" s="10"/>
      <c r="O9858" s="10"/>
    </row>
    <row r="9859" spans="1:15" x14ac:dyDescent="0.2">
      <c r="A9859" s="11">
        <v>45664</v>
      </c>
      <c r="B9859" s="7">
        <v>38935517</v>
      </c>
      <c r="C9859" s="8" t="s">
        <v>518</v>
      </c>
      <c r="D9859" s="6">
        <v>235801.92</v>
      </c>
      <c r="E9859" s="6">
        <v>0</v>
      </c>
      <c r="F9859" s="6">
        <f>E9859*0.05</f>
        <v>0</v>
      </c>
      <c r="G9859" s="6"/>
      <c r="H9859" s="5">
        <f>D9859-F9859</f>
        <v>235801.92</v>
      </c>
      <c r="I9859" s="4">
        <f>+I9858+G9859-H9859</f>
        <v>10037856.589999998</v>
      </c>
      <c r="J9859" s="8" t="s">
        <v>1675</v>
      </c>
      <c r="K9859" s="2"/>
      <c r="L9859" s="2"/>
      <c r="M9859" s="16" t="s">
        <v>1674</v>
      </c>
      <c r="N9859" s="10"/>
      <c r="O9859" s="10"/>
    </row>
    <row r="9860" spans="1:15" x14ac:dyDescent="0.2">
      <c r="A9860" s="11">
        <v>45665</v>
      </c>
      <c r="B9860" s="7">
        <v>3580080031</v>
      </c>
      <c r="C9860" s="8" t="s">
        <v>2</v>
      </c>
      <c r="D9860" s="6"/>
      <c r="E9860" s="6"/>
      <c r="F9860" s="6">
        <f>E9860*0.05</f>
        <v>0</v>
      </c>
      <c r="G9860" s="6">
        <v>9600</v>
      </c>
      <c r="H9860" s="5">
        <f>D9860-F9860</f>
        <v>0</v>
      </c>
      <c r="I9860" s="4">
        <f>+I9859+G9860-H9860</f>
        <v>10047456.589999998</v>
      </c>
      <c r="J9860" s="8" t="s">
        <v>1673</v>
      </c>
      <c r="K9860" s="2"/>
      <c r="L9860" s="2"/>
      <c r="M9860" s="16" t="s">
        <v>0</v>
      </c>
      <c r="N9860" s="10"/>
      <c r="O9860" s="10"/>
    </row>
    <row r="9861" spans="1:15" x14ac:dyDescent="0.2">
      <c r="A9861" s="11">
        <v>45666</v>
      </c>
      <c r="B9861" s="7">
        <v>3580080033</v>
      </c>
      <c r="C9861" s="8" t="s">
        <v>2</v>
      </c>
      <c r="D9861" s="6"/>
      <c r="E9861" s="6"/>
      <c r="F9861" s="6">
        <f>E9861*0.05</f>
        <v>0</v>
      </c>
      <c r="G9861" s="6">
        <v>16200</v>
      </c>
      <c r="H9861" s="5">
        <f>D9861-F9861</f>
        <v>0</v>
      </c>
      <c r="I9861" s="4">
        <f>+I9860+G9861-H9861</f>
        <v>10063656.589999998</v>
      </c>
      <c r="J9861" s="8" t="s">
        <v>1672</v>
      </c>
      <c r="K9861" s="2"/>
      <c r="L9861" s="2"/>
      <c r="M9861" s="16" t="s">
        <v>0</v>
      </c>
      <c r="N9861" s="10"/>
      <c r="O9861" s="10"/>
    </row>
    <row r="9862" spans="1:15" x14ac:dyDescent="0.2">
      <c r="A9862" s="11">
        <v>45666</v>
      </c>
      <c r="B9862" s="7">
        <v>38993282</v>
      </c>
      <c r="C9862" s="8" t="s">
        <v>1226</v>
      </c>
      <c r="D9862" s="6">
        <v>74222</v>
      </c>
      <c r="E9862" s="6">
        <v>62900</v>
      </c>
      <c r="F9862" s="6">
        <f>E9862*0.05</f>
        <v>3145</v>
      </c>
      <c r="G9862" s="6"/>
      <c r="H9862" s="5">
        <f>D9862-F9862</f>
        <v>71077</v>
      </c>
      <c r="I9862" s="4">
        <f>+I9861+G9862-H9862</f>
        <v>9992579.589999998</v>
      </c>
      <c r="J9862" s="8" t="s">
        <v>1671</v>
      </c>
      <c r="K9862" s="2"/>
      <c r="L9862" s="2"/>
      <c r="M9862" s="16" t="s">
        <v>1670</v>
      </c>
      <c r="N9862" s="10"/>
      <c r="O9862" s="10"/>
    </row>
    <row r="9863" spans="1:15" x14ac:dyDescent="0.2">
      <c r="A9863" s="11">
        <v>45666</v>
      </c>
      <c r="B9863" s="7">
        <v>38993421</v>
      </c>
      <c r="C9863" s="8" t="s">
        <v>1669</v>
      </c>
      <c r="D9863" s="6">
        <v>4000</v>
      </c>
      <c r="E9863" s="6"/>
      <c r="F9863" s="6">
        <f>E9863*0.05</f>
        <v>0</v>
      </c>
      <c r="G9863" s="6"/>
      <c r="H9863" s="5">
        <f>D9863-F9863</f>
        <v>4000</v>
      </c>
      <c r="I9863" s="4">
        <f>+I9862+G9863-H9863</f>
        <v>9988579.589999998</v>
      </c>
      <c r="J9863" s="8" t="s">
        <v>1668</v>
      </c>
      <c r="K9863" s="2"/>
      <c r="L9863" s="2"/>
      <c r="M9863" s="16" t="s">
        <v>0</v>
      </c>
      <c r="N9863" s="10"/>
      <c r="O9863" s="10"/>
    </row>
    <row r="9864" spans="1:15" x14ac:dyDescent="0.2">
      <c r="A9864" s="11">
        <v>45666</v>
      </c>
      <c r="B9864" s="7">
        <v>4524000133</v>
      </c>
      <c r="C9864" s="8" t="s">
        <v>389</v>
      </c>
      <c r="D9864" s="6"/>
      <c r="E9864" s="6"/>
      <c r="F9864" s="6">
        <f>E9864*0.05</f>
        <v>0</v>
      </c>
      <c r="G9864" s="6">
        <v>20000</v>
      </c>
      <c r="H9864" s="5">
        <f>D9864-F9864</f>
        <v>0</v>
      </c>
      <c r="I9864" s="4">
        <f>+I9863+G9864-H9864</f>
        <v>10008579.589999998</v>
      </c>
      <c r="J9864" s="8" t="s">
        <v>1667</v>
      </c>
      <c r="K9864" s="2"/>
      <c r="L9864" s="2"/>
      <c r="M9864" s="16" t="s">
        <v>0</v>
      </c>
      <c r="N9864" s="10"/>
      <c r="O9864" s="10"/>
    </row>
    <row r="9865" spans="1:15" x14ac:dyDescent="0.2">
      <c r="A9865" s="11">
        <v>45667</v>
      </c>
      <c r="B9865" s="7">
        <v>3580040059</v>
      </c>
      <c r="C9865" s="8" t="s">
        <v>2</v>
      </c>
      <c r="D9865" s="6"/>
      <c r="E9865" s="6"/>
      <c r="F9865" s="6">
        <f>E9865*0.05</f>
        <v>0</v>
      </c>
      <c r="G9865" s="6">
        <v>1800</v>
      </c>
      <c r="H9865" s="5">
        <f>D9865-F9865</f>
        <v>0</v>
      </c>
      <c r="I9865" s="4">
        <f>+I9864+G9865-H9865</f>
        <v>10010379.589999998</v>
      </c>
      <c r="J9865" s="8" t="s">
        <v>1666</v>
      </c>
      <c r="K9865" s="2"/>
      <c r="L9865" s="2"/>
      <c r="M9865" s="16" t="s">
        <v>0</v>
      </c>
      <c r="N9865" s="10"/>
      <c r="O9865" s="10"/>
    </row>
    <row r="9866" spans="1:15" x14ac:dyDescent="0.2">
      <c r="A9866" s="11">
        <v>45670</v>
      </c>
      <c r="B9866" s="7">
        <v>3580020269</v>
      </c>
      <c r="C9866" s="8" t="s">
        <v>2</v>
      </c>
      <c r="D9866" s="6"/>
      <c r="E9866" s="6"/>
      <c r="F9866" s="6">
        <f>E9866*0.05</f>
        <v>0</v>
      </c>
      <c r="G9866" s="6">
        <v>2200</v>
      </c>
      <c r="H9866" s="5">
        <f>D9866-F9866</f>
        <v>0</v>
      </c>
      <c r="I9866" s="4">
        <f>+I9865+G9866-H9866</f>
        <v>10012579.589999998</v>
      </c>
      <c r="J9866" s="8" t="s">
        <v>1665</v>
      </c>
      <c r="K9866" s="2"/>
      <c r="L9866" s="2"/>
      <c r="M9866" s="16" t="s">
        <v>0</v>
      </c>
      <c r="N9866" s="10"/>
      <c r="O9866" s="10"/>
    </row>
    <row r="9867" spans="1:15" x14ac:dyDescent="0.2">
      <c r="A9867" s="11">
        <v>45670</v>
      </c>
      <c r="B9867" s="7">
        <v>4524000025</v>
      </c>
      <c r="C9867" s="12" t="s">
        <v>145</v>
      </c>
      <c r="D9867" s="6"/>
      <c r="E9867" s="6"/>
      <c r="F9867" s="6">
        <f>E9867*0.05</f>
        <v>0</v>
      </c>
      <c r="G9867" s="6">
        <v>1594761.44</v>
      </c>
      <c r="H9867" s="5">
        <f>D9867-F9867</f>
        <v>0</v>
      </c>
      <c r="I9867" s="4">
        <f>+I9866+G9867-H9867</f>
        <v>11607341.029999997</v>
      </c>
      <c r="J9867" s="8" t="s">
        <v>1664</v>
      </c>
      <c r="K9867" s="2"/>
      <c r="L9867" s="2"/>
      <c r="M9867" s="16" t="s">
        <v>0</v>
      </c>
      <c r="N9867" s="10"/>
      <c r="O9867" s="10"/>
    </row>
    <row r="9868" spans="1:15" x14ac:dyDescent="0.2">
      <c r="A9868" s="11">
        <v>45672</v>
      </c>
      <c r="B9868" s="7">
        <v>3580040020</v>
      </c>
      <c r="C9868" s="8" t="s">
        <v>2</v>
      </c>
      <c r="D9868" s="6"/>
      <c r="E9868" s="6"/>
      <c r="F9868" s="6">
        <f>E9868*0.05</f>
        <v>0</v>
      </c>
      <c r="G9868" s="6">
        <v>400</v>
      </c>
      <c r="H9868" s="5">
        <f>D9868-F9868</f>
        <v>0</v>
      </c>
      <c r="I9868" s="4">
        <f>+I9867+G9868-H9868</f>
        <v>11607741.029999997</v>
      </c>
      <c r="J9868" s="8" t="s">
        <v>1663</v>
      </c>
      <c r="K9868" s="2"/>
      <c r="L9868" s="2"/>
      <c r="M9868" s="16" t="s">
        <v>0</v>
      </c>
      <c r="N9868" s="10"/>
      <c r="O9868" s="10"/>
    </row>
    <row r="9869" spans="1:15" x14ac:dyDescent="0.2">
      <c r="A9869" s="11">
        <v>45672</v>
      </c>
      <c r="B9869" s="7">
        <v>3580040023</v>
      </c>
      <c r="C9869" s="8" t="s">
        <v>2</v>
      </c>
      <c r="D9869" s="6"/>
      <c r="E9869" s="6"/>
      <c r="F9869" s="6">
        <f>E9869*0.05</f>
        <v>0</v>
      </c>
      <c r="G9869" s="6">
        <v>8400</v>
      </c>
      <c r="H9869" s="5">
        <f>D9869-F9869</f>
        <v>0</v>
      </c>
      <c r="I9869" s="4">
        <f>+I9868+G9869-H9869</f>
        <v>11616141.029999997</v>
      </c>
      <c r="J9869" s="8" t="s">
        <v>1662</v>
      </c>
      <c r="K9869" s="2"/>
      <c r="L9869" s="2"/>
      <c r="M9869" s="16" t="s">
        <v>0</v>
      </c>
      <c r="N9869" s="10"/>
      <c r="O9869" s="10"/>
    </row>
    <row r="9870" spans="1:15" x14ac:dyDescent="0.2">
      <c r="A9870" s="11">
        <v>45672</v>
      </c>
      <c r="B9870" s="7">
        <v>4524000004</v>
      </c>
      <c r="C9870" s="12" t="s">
        <v>145</v>
      </c>
      <c r="D9870" s="6"/>
      <c r="E9870" s="6"/>
      <c r="F9870" s="6">
        <f>E9870*0.05</f>
        <v>0</v>
      </c>
      <c r="G9870" s="6">
        <v>82000</v>
      </c>
      <c r="H9870" s="5">
        <f>D9870-F9870</f>
        <v>0</v>
      </c>
      <c r="I9870" s="4">
        <f>+I9869+G9870-H9870</f>
        <v>11698141.029999997</v>
      </c>
      <c r="J9870" s="8" t="s">
        <v>1661</v>
      </c>
      <c r="K9870" s="2"/>
      <c r="L9870" s="2"/>
      <c r="M9870" s="16" t="s">
        <v>0</v>
      </c>
      <c r="N9870" s="10"/>
      <c r="O9870" s="10"/>
    </row>
    <row r="9871" spans="1:15" x14ac:dyDescent="0.2">
      <c r="A9871" s="11">
        <v>45673</v>
      </c>
      <c r="B9871" s="7">
        <v>4524000003</v>
      </c>
      <c r="C9871" s="12" t="s">
        <v>145</v>
      </c>
      <c r="D9871" s="6"/>
      <c r="E9871" s="6"/>
      <c r="F9871" s="6">
        <f>E9871*0.05</f>
        <v>0</v>
      </c>
      <c r="G9871" s="6">
        <v>38485.480000000003</v>
      </c>
      <c r="H9871" s="5">
        <f>D9871-F9871</f>
        <v>0</v>
      </c>
      <c r="I9871" s="4">
        <f>+I9870+G9871-H9871</f>
        <v>11736626.509999998</v>
      </c>
      <c r="J9871" s="8" t="s">
        <v>1660</v>
      </c>
      <c r="K9871" s="2"/>
      <c r="L9871" s="2"/>
      <c r="M9871" s="16" t="s">
        <v>0</v>
      </c>
      <c r="N9871" s="10"/>
      <c r="O9871" s="10"/>
    </row>
    <row r="9872" spans="1:15" x14ac:dyDescent="0.2">
      <c r="A9872" s="11">
        <v>45673</v>
      </c>
      <c r="B9872" s="7">
        <v>4524051182</v>
      </c>
      <c r="C9872" s="8" t="s">
        <v>1468</v>
      </c>
      <c r="D9872" s="6"/>
      <c r="E9872" s="6"/>
      <c r="F9872" s="6">
        <f>E9872*0.05</f>
        <v>0</v>
      </c>
      <c r="G9872" s="6">
        <v>26160.04</v>
      </c>
      <c r="H9872" s="5">
        <f>D9872-F9872</f>
        <v>0</v>
      </c>
      <c r="I9872" s="4">
        <f>+I9871+G9872-H9872</f>
        <v>11762786.549999997</v>
      </c>
      <c r="J9872" s="8" t="s">
        <v>1659</v>
      </c>
      <c r="K9872" s="2"/>
      <c r="L9872" s="2"/>
      <c r="M9872" s="16" t="s">
        <v>0</v>
      </c>
      <c r="N9872" s="10"/>
      <c r="O9872" s="10"/>
    </row>
    <row r="9873" spans="1:15" x14ac:dyDescent="0.2">
      <c r="A9873" s="11">
        <v>45673</v>
      </c>
      <c r="B9873" s="7">
        <v>4524000016</v>
      </c>
      <c r="C9873" s="8" t="s">
        <v>977</v>
      </c>
      <c r="D9873" s="6"/>
      <c r="E9873" s="6"/>
      <c r="F9873" s="6">
        <f>E9873*0.05</f>
        <v>0</v>
      </c>
      <c r="G9873" s="6">
        <v>126390.54</v>
      </c>
      <c r="H9873" s="5">
        <f>D9873-F9873</f>
        <v>0</v>
      </c>
      <c r="I9873" s="4">
        <f>+I9872+G9873-H9873</f>
        <v>11889177.089999996</v>
      </c>
      <c r="J9873" s="8" t="s">
        <v>1658</v>
      </c>
      <c r="K9873" s="2"/>
      <c r="L9873" s="2"/>
      <c r="M9873" s="16" t="s">
        <v>0</v>
      </c>
      <c r="N9873" s="10"/>
      <c r="O9873" s="10"/>
    </row>
    <row r="9874" spans="1:15" x14ac:dyDescent="0.2">
      <c r="A9874" s="11">
        <v>45674</v>
      </c>
      <c r="B9874" s="7">
        <v>3580040039</v>
      </c>
      <c r="C9874" s="8" t="s">
        <v>2</v>
      </c>
      <c r="D9874" s="6"/>
      <c r="E9874" s="6"/>
      <c r="F9874" s="6">
        <f>E9874*0.05</f>
        <v>0</v>
      </c>
      <c r="G9874" s="6">
        <v>1500</v>
      </c>
      <c r="H9874" s="5">
        <f>D9874-F9874</f>
        <v>0</v>
      </c>
      <c r="I9874" s="4">
        <f>+I9873+G9874-H9874</f>
        <v>11890677.089999996</v>
      </c>
      <c r="J9874" s="8" t="s">
        <v>1657</v>
      </c>
      <c r="K9874" s="2"/>
      <c r="L9874" s="2"/>
      <c r="M9874" s="16" t="s">
        <v>0</v>
      </c>
      <c r="N9874" s="10"/>
      <c r="O9874" s="10"/>
    </row>
    <row r="9875" spans="1:15" x14ac:dyDescent="0.2">
      <c r="A9875" s="11">
        <v>45674</v>
      </c>
      <c r="B9875" s="7">
        <v>3580040042</v>
      </c>
      <c r="C9875" s="8" t="s">
        <v>2</v>
      </c>
      <c r="D9875" s="6"/>
      <c r="E9875" s="6"/>
      <c r="F9875" s="6">
        <f>E9875*0.05</f>
        <v>0</v>
      </c>
      <c r="G9875" s="6">
        <v>800</v>
      </c>
      <c r="H9875" s="5">
        <f>D9875-F9875</f>
        <v>0</v>
      </c>
      <c r="I9875" s="4">
        <f>+I9874+G9875-H9875</f>
        <v>11891477.089999996</v>
      </c>
      <c r="J9875" s="8" t="s">
        <v>1656</v>
      </c>
      <c r="K9875" s="2"/>
      <c r="L9875" s="2"/>
      <c r="M9875" s="16" t="s">
        <v>0</v>
      </c>
      <c r="N9875" s="10"/>
      <c r="O9875" s="10"/>
    </row>
    <row r="9876" spans="1:15" x14ac:dyDescent="0.2">
      <c r="A9876" s="11">
        <v>45677</v>
      </c>
      <c r="B9876" s="7">
        <v>3580080272</v>
      </c>
      <c r="C9876" s="8" t="s">
        <v>2</v>
      </c>
      <c r="D9876" s="6"/>
      <c r="E9876" s="6"/>
      <c r="F9876" s="6">
        <f>E9876*0.05</f>
        <v>0</v>
      </c>
      <c r="G9876" s="6">
        <v>13700</v>
      </c>
      <c r="H9876" s="5">
        <f>D9876-F9876</f>
        <v>0</v>
      </c>
      <c r="I9876" s="4">
        <f>+I9875+G9876-H9876</f>
        <v>11905177.089999996</v>
      </c>
      <c r="J9876" s="8" t="s">
        <v>1655</v>
      </c>
      <c r="K9876" s="2"/>
      <c r="L9876" s="2"/>
      <c r="M9876" s="16" t="s">
        <v>0</v>
      </c>
      <c r="N9876" s="10"/>
      <c r="O9876" s="10"/>
    </row>
    <row r="9877" spans="1:15" x14ac:dyDescent="0.2">
      <c r="A9877" s="11">
        <v>45677</v>
      </c>
      <c r="B9877" s="7">
        <v>39293743</v>
      </c>
      <c r="C9877" s="8" t="s">
        <v>831</v>
      </c>
      <c r="D9877" s="6">
        <v>55692</v>
      </c>
      <c r="E9877" s="6">
        <v>55692</v>
      </c>
      <c r="F9877" s="6">
        <f>E9877*0.05</f>
        <v>2784.6000000000004</v>
      </c>
      <c r="G9877" s="6"/>
      <c r="H9877" s="5">
        <f>D9877-F9877</f>
        <v>52907.4</v>
      </c>
      <c r="I9877" s="4">
        <f>+I9876+G9877-H9877</f>
        <v>11852269.689999996</v>
      </c>
      <c r="J9877" s="8" t="s">
        <v>101</v>
      </c>
      <c r="K9877" s="2"/>
      <c r="L9877" s="2"/>
      <c r="M9877" s="16" t="s">
        <v>1654</v>
      </c>
      <c r="N9877" s="10"/>
      <c r="O9877" s="10"/>
    </row>
    <row r="9878" spans="1:15" x14ac:dyDescent="0.2">
      <c r="A9878" s="11">
        <v>45679</v>
      </c>
      <c r="B9878" s="7">
        <v>3580020050</v>
      </c>
      <c r="C9878" s="8" t="s">
        <v>2</v>
      </c>
      <c r="D9878" s="6"/>
      <c r="E9878" s="6"/>
      <c r="F9878" s="6">
        <f>E9878*0.05</f>
        <v>0</v>
      </c>
      <c r="G9878" s="6">
        <v>5600</v>
      </c>
      <c r="H9878" s="5">
        <f>D9878-F9878</f>
        <v>0</v>
      </c>
      <c r="I9878" s="4">
        <f>+I9877+G9878-H9878</f>
        <v>11857869.689999996</v>
      </c>
      <c r="J9878" s="8" t="s">
        <v>1653</v>
      </c>
      <c r="K9878" s="2"/>
      <c r="L9878" s="2"/>
      <c r="M9878" s="16" t="s">
        <v>0</v>
      </c>
      <c r="N9878" s="10"/>
      <c r="O9878" s="10"/>
    </row>
    <row r="9879" spans="1:15" x14ac:dyDescent="0.2">
      <c r="A9879" s="11">
        <v>45680</v>
      </c>
      <c r="B9879" s="7">
        <v>3580010033</v>
      </c>
      <c r="C9879" s="8" t="s">
        <v>2</v>
      </c>
      <c r="D9879" s="6"/>
      <c r="E9879" s="6"/>
      <c r="F9879" s="6">
        <f>E9879*0.05</f>
        <v>0</v>
      </c>
      <c r="G9879" s="6">
        <v>12200</v>
      </c>
      <c r="H9879" s="5">
        <f>D9879-F9879</f>
        <v>0</v>
      </c>
      <c r="I9879" s="4">
        <f>+I9878+G9879-H9879</f>
        <v>11870069.689999996</v>
      </c>
      <c r="J9879" s="8" t="s">
        <v>1652</v>
      </c>
      <c r="K9879" s="2"/>
      <c r="L9879" s="2"/>
      <c r="M9879" s="16" t="s">
        <v>0</v>
      </c>
      <c r="N9879" s="10"/>
      <c r="O9879" s="10"/>
    </row>
    <row r="9880" spans="1:15" x14ac:dyDescent="0.2">
      <c r="A9880" s="11">
        <v>45681</v>
      </c>
      <c r="B9880" s="7">
        <v>3580010031</v>
      </c>
      <c r="C9880" s="8" t="s">
        <v>2</v>
      </c>
      <c r="D9880" s="6"/>
      <c r="E9880" s="6"/>
      <c r="F9880" s="6">
        <f>E9880*0.05</f>
        <v>0</v>
      </c>
      <c r="G9880" s="6">
        <v>2500</v>
      </c>
      <c r="H9880" s="5">
        <f>D9880-F9880</f>
        <v>0</v>
      </c>
      <c r="I9880" s="4">
        <f>+I9879+G9880-H9880</f>
        <v>11872569.689999996</v>
      </c>
      <c r="J9880" s="8" t="s">
        <v>1651</v>
      </c>
      <c r="K9880" s="2"/>
      <c r="L9880" s="2"/>
      <c r="M9880" s="16" t="s">
        <v>0</v>
      </c>
      <c r="N9880" s="10"/>
      <c r="O9880" s="10"/>
    </row>
    <row r="9881" spans="1:15" x14ac:dyDescent="0.2">
      <c r="A9881" s="11">
        <v>45681</v>
      </c>
      <c r="B9881" s="7">
        <v>3580010083</v>
      </c>
      <c r="C9881" s="8" t="s">
        <v>611</v>
      </c>
      <c r="D9881" s="6"/>
      <c r="E9881" s="6"/>
      <c r="F9881" s="6">
        <f>E9881*0.05</f>
        <v>0</v>
      </c>
      <c r="G9881" s="6">
        <v>47167.62</v>
      </c>
      <c r="H9881" s="5">
        <f>D9881-F9881</f>
        <v>0</v>
      </c>
      <c r="I9881" s="4">
        <f>+I9880+G9881-H9881</f>
        <v>11919737.309999995</v>
      </c>
      <c r="J9881" s="8" t="s">
        <v>1650</v>
      </c>
      <c r="K9881" s="2"/>
      <c r="L9881" s="2"/>
      <c r="M9881" s="16" t="s">
        <v>0</v>
      </c>
      <c r="N9881" s="10"/>
      <c r="O9881" s="10"/>
    </row>
    <row r="9882" spans="1:15" x14ac:dyDescent="0.2">
      <c r="A9882" s="11">
        <v>45681</v>
      </c>
      <c r="B9882" s="7">
        <v>39415206</v>
      </c>
      <c r="C9882" s="8" t="s">
        <v>1649</v>
      </c>
      <c r="D9882" s="6">
        <v>217525.5</v>
      </c>
      <c r="E9882" s="6">
        <v>217525.5</v>
      </c>
      <c r="F9882" s="6">
        <v>11240.47</v>
      </c>
      <c r="G9882" s="6"/>
      <c r="H9882" s="5">
        <f>D9882-F9882</f>
        <v>206285.03</v>
      </c>
      <c r="I9882" s="4">
        <f>+I9881+G9882-H9882</f>
        <v>11713452.279999996</v>
      </c>
      <c r="J9882" s="8" t="s">
        <v>1648</v>
      </c>
      <c r="K9882" s="2"/>
      <c r="L9882" s="2"/>
      <c r="M9882" s="16" t="s">
        <v>1647</v>
      </c>
      <c r="N9882" s="10"/>
      <c r="O9882" s="10"/>
    </row>
    <row r="9883" spans="1:15" x14ac:dyDescent="0.2">
      <c r="A9883" s="11">
        <v>45684</v>
      </c>
      <c r="B9883" s="7">
        <v>3580010352</v>
      </c>
      <c r="C9883" s="8" t="s">
        <v>2</v>
      </c>
      <c r="D9883" s="6"/>
      <c r="E9883" s="6"/>
      <c r="F9883" s="6">
        <f>E9883*0.05</f>
        <v>0</v>
      </c>
      <c r="G9883" s="6">
        <v>1600</v>
      </c>
      <c r="H9883" s="5">
        <f>D9883-F9883</f>
        <v>0</v>
      </c>
      <c r="I9883" s="4">
        <f>+I9882+G9883-H9883</f>
        <v>11715052.279999996</v>
      </c>
      <c r="J9883" s="8" t="s">
        <v>1646</v>
      </c>
      <c r="K9883" s="2"/>
      <c r="L9883" s="2"/>
      <c r="M9883" s="16" t="s">
        <v>0</v>
      </c>
      <c r="N9883" s="10"/>
      <c r="O9883" s="10"/>
    </row>
    <row r="9884" spans="1:15" x14ac:dyDescent="0.2">
      <c r="A9884" s="11">
        <v>45685</v>
      </c>
      <c r="B9884" s="7">
        <v>3580040132</v>
      </c>
      <c r="C9884" s="8" t="s">
        <v>2</v>
      </c>
      <c r="D9884" s="6"/>
      <c r="E9884" s="6"/>
      <c r="F9884" s="6">
        <f>E9884*0.05</f>
        <v>0</v>
      </c>
      <c r="G9884" s="6">
        <v>6300</v>
      </c>
      <c r="H9884" s="5">
        <f>D9884-F9884</f>
        <v>0</v>
      </c>
      <c r="I9884" s="4">
        <f>+I9883+G9884-H9884</f>
        <v>11721352.279999996</v>
      </c>
      <c r="J9884" s="8" t="s">
        <v>1645</v>
      </c>
      <c r="K9884" s="2"/>
      <c r="L9884" s="2"/>
      <c r="M9884" s="16" t="s">
        <v>0</v>
      </c>
      <c r="N9884" s="10"/>
      <c r="O9884" s="10"/>
    </row>
    <row r="9885" spans="1:15" x14ac:dyDescent="0.2">
      <c r="A9885" s="11">
        <v>45685</v>
      </c>
      <c r="B9885" s="7">
        <v>39492074</v>
      </c>
      <c r="C9885" s="8" t="s">
        <v>286</v>
      </c>
      <c r="D9885" s="6">
        <v>59056</v>
      </c>
      <c r="E9885" s="6">
        <v>54700</v>
      </c>
      <c r="F9885" s="6">
        <f>E9885*0.05</f>
        <v>2735</v>
      </c>
      <c r="G9885" s="6"/>
      <c r="H9885" s="5">
        <f>D9885-F9885</f>
        <v>56321</v>
      </c>
      <c r="I9885" s="4">
        <f>+I9884+G9885-H9885</f>
        <v>11665031.279999996</v>
      </c>
      <c r="J9885" s="8" t="s">
        <v>876</v>
      </c>
      <c r="K9885" s="2"/>
      <c r="L9885" s="2"/>
      <c r="M9885" s="16" t="s">
        <v>1644</v>
      </c>
      <c r="N9885" s="10"/>
      <c r="O9885" s="10"/>
    </row>
    <row r="9886" spans="1:15" x14ac:dyDescent="0.2">
      <c r="A9886" s="11">
        <v>45686</v>
      </c>
      <c r="B9886" s="7">
        <v>3580020046</v>
      </c>
      <c r="C9886" s="8" t="s">
        <v>2</v>
      </c>
      <c r="D9886" s="6"/>
      <c r="E9886" s="6"/>
      <c r="F9886" s="6">
        <f>E9886*0.05</f>
        <v>0</v>
      </c>
      <c r="G9886" s="6">
        <v>1600</v>
      </c>
      <c r="H9886" s="5">
        <f>D9886-F9886</f>
        <v>0</v>
      </c>
      <c r="I9886" s="4">
        <f>+I9885+G9886-H9886</f>
        <v>11666631.279999996</v>
      </c>
      <c r="J9886" s="8" t="s">
        <v>1643</v>
      </c>
      <c r="K9886" s="2"/>
      <c r="L9886" s="2"/>
      <c r="M9886" s="16" t="s">
        <v>0</v>
      </c>
      <c r="N9886" s="10"/>
      <c r="O9886" s="10"/>
    </row>
    <row r="9887" spans="1:15" x14ac:dyDescent="0.2">
      <c r="A9887" s="11">
        <v>45686</v>
      </c>
      <c r="B9887" s="7">
        <v>39522474</v>
      </c>
      <c r="C9887" s="8" t="s">
        <v>821</v>
      </c>
      <c r="D9887" s="6">
        <v>464130.09</v>
      </c>
      <c r="E9887" s="6">
        <v>457503.37</v>
      </c>
      <c r="F9887" s="6">
        <f>E9887*0.05</f>
        <v>22875.1685</v>
      </c>
      <c r="G9887" s="6"/>
      <c r="H9887" s="5">
        <f>D9887-F9887</f>
        <v>441254.92150000005</v>
      </c>
      <c r="I9887" s="4">
        <f>+I9886+G9887-H9887</f>
        <v>11225376.358499996</v>
      </c>
      <c r="J9887" s="8" t="s">
        <v>1642</v>
      </c>
      <c r="K9887" s="2"/>
      <c r="L9887" s="2"/>
      <c r="M9887" s="16" t="s">
        <v>1641</v>
      </c>
      <c r="N9887" s="10"/>
      <c r="O9887" s="10"/>
    </row>
    <row r="9888" spans="1:15" x14ac:dyDescent="0.2">
      <c r="A9888" s="11">
        <v>45686</v>
      </c>
      <c r="B9888" s="7">
        <v>39522574</v>
      </c>
      <c r="C9888" s="8" t="s">
        <v>1450</v>
      </c>
      <c r="D9888" s="6">
        <v>99039.65</v>
      </c>
      <c r="E9888" s="6">
        <v>0</v>
      </c>
      <c r="F9888" s="6">
        <f>E9888*0.05</f>
        <v>0</v>
      </c>
      <c r="G9888" s="6"/>
      <c r="H9888" s="5">
        <f>D9888-F9888</f>
        <v>99039.65</v>
      </c>
      <c r="I9888" s="4">
        <f>+I9887+G9888-H9888</f>
        <v>11126336.708499996</v>
      </c>
      <c r="J9888" s="8" t="s">
        <v>1449</v>
      </c>
      <c r="K9888" s="2"/>
      <c r="L9888" s="2"/>
      <c r="M9888" s="16" t="s">
        <v>1640</v>
      </c>
      <c r="N9888" s="10"/>
      <c r="O9888" s="10"/>
    </row>
    <row r="9889" spans="1:15" x14ac:dyDescent="0.2">
      <c r="A9889" s="11">
        <v>45686</v>
      </c>
      <c r="B9889" s="7">
        <v>39522629</v>
      </c>
      <c r="C9889" s="8" t="s">
        <v>126</v>
      </c>
      <c r="D9889" s="6">
        <v>15640</v>
      </c>
      <c r="E9889" s="6">
        <v>15640</v>
      </c>
      <c r="F9889" s="6">
        <f>E9889*0.05</f>
        <v>782</v>
      </c>
      <c r="G9889" s="6"/>
      <c r="H9889" s="5">
        <f>D9889-F9889</f>
        <v>14858</v>
      </c>
      <c r="I9889" s="4">
        <f>+I9888+G9889-H9889</f>
        <v>11111478.708499996</v>
      </c>
      <c r="J9889" s="8" t="s">
        <v>125</v>
      </c>
      <c r="K9889" s="2"/>
      <c r="L9889" s="2"/>
      <c r="M9889" s="16" t="s">
        <v>1639</v>
      </c>
      <c r="N9889" s="10"/>
      <c r="O9889" s="10"/>
    </row>
    <row r="9890" spans="1:15" x14ac:dyDescent="0.2">
      <c r="A9890" s="11">
        <v>45686</v>
      </c>
      <c r="B9890" s="7">
        <v>39522707</v>
      </c>
      <c r="C9890" s="8" t="s">
        <v>129</v>
      </c>
      <c r="D9890" s="6">
        <v>131463.6</v>
      </c>
      <c r="E9890" s="6">
        <v>131463.6</v>
      </c>
      <c r="F9890" s="6">
        <f>E9890*0.05</f>
        <v>6573.18</v>
      </c>
      <c r="G9890" s="6"/>
      <c r="H9890" s="5">
        <f>D9890-F9890</f>
        <v>124890.42000000001</v>
      </c>
      <c r="I9890" s="4">
        <f>+I9889+G9890-H9890</f>
        <v>10986588.288499996</v>
      </c>
      <c r="J9890" s="8" t="s">
        <v>1555</v>
      </c>
      <c r="K9890" s="2"/>
      <c r="L9890" s="2"/>
      <c r="M9890" s="16" t="s">
        <v>1638</v>
      </c>
      <c r="N9890" s="10"/>
      <c r="O9890" s="10"/>
    </row>
    <row r="9891" spans="1:15" x14ac:dyDescent="0.2">
      <c r="A9891" s="11">
        <v>45686</v>
      </c>
      <c r="B9891" s="7">
        <v>39522773</v>
      </c>
      <c r="C9891" s="8" t="s">
        <v>1637</v>
      </c>
      <c r="D9891" s="6">
        <v>109428</v>
      </c>
      <c r="E9891" s="6">
        <v>97800</v>
      </c>
      <c r="F9891" s="6">
        <f>E9891*0.05</f>
        <v>4890</v>
      </c>
      <c r="G9891" s="6"/>
      <c r="H9891" s="5">
        <f>D9891-F9891</f>
        <v>104538</v>
      </c>
      <c r="I9891" s="4">
        <f>+I9890+G9891-H9891</f>
        <v>10882050.288499996</v>
      </c>
      <c r="J9891" s="8" t="s">
        <v>1170</v>
      </c>
      <c r="K9891" s="2"/>
      <c r="L9891" s="2"/>
      <c r="M9891" s="16" t="s">
        <v>1636</v>
      </c>
      <c r="N9891" s="10"/>
      <c r="O9891" s="10"/>
    </row>
    <row r="9892" spans="1:15" x14ac:dyDescent="0.2">
      <c r="A9892" s="11">
        <v>45686</v>
      </c>
      <c r="B9892" s="18">
        <v>39522828</v>
      </c>
      <c r="C9892" s="8" t="s">
        <v>105</v>
      </c>
      <c r="D9892" s="6">
        <v>532704</v>
      </c>
      <c r="E9892" s="6">
        <v>532704</v>
      </c>
      <c r="F9892" s="6">
        <f>E9892*0.05</f>
        <v>26635.200000000001</v>
      </c>
      <c r="G9892" s="6"/>
      <c r="H9892" s="5">
        <f>D9892-F9892</f>
        <v>506068.8</v>
      </c>
      <c r="I9892" s="4">
        <f>+I9891+G9892-H9892</f>
        <v>10375981.488499995</v>
      </c>
      <c r="J9892" s="8" t="s">
        <v>104</v>
      </c>
      <c r="K9892" s="2"/>
      <c r="L9892" s="2"/>
      <c r="M9892" s="16" t="s">
        <v>1635</v>
      </c>
      <c r="N9892" s="10"/>
      <c r="O9892" s="10"/>
    </row>
    <row r="9893" spans="1:15" x14ac:dyDescent="0.2">
      <c r="A9893" s="11">
        <v>45686</v>
      </c>
      <c r="B9893" s="7">
        <v>39522883</v>
      </c>
      <c r="C9893" s="8" t="s">
        <v>1634</v>
      </c>
      <c r="D9893" s="6">
        <v>49998.2</v>
      </c>
      <c r="E9893" s="6">
        <v>49998.2</v>
      </c>
      <c r="F9893" s="6">
        <f>E9893*0.05</f>
        <v>2499.91</v>
      </c>
      <c r="G9893" s="6"/>
      <c r="H9893" s="5">
        <f>D9893-F9893</f>
        <v>47498.289999999994</v>
      </c>
      <c r="I9893" s="4">
        <f>+I9892+G9893-H9893</f>
        <v>10328483.198499996</v>
      </c>
      <c r="J9893" s="8" t="s">
        <v>101</v>
      </c>
      <c r="K9893" s="2"/>
      <c r="L9893" s="2"/>
      <c r="M9893" s="16" t="s">
        <v>1633</v>
      </c>
      <c r="N9893" s="10"/>
      <c r="O9893" s="10"/>
    </row>
    <row r="9894" spans="1:15" x14ac:dyDescent="0.2">
      <c r="A9894" s="11">
        <v>45686</v>
      </c>
      <c r="B9894" s="7">
        <v>39522946</v>
      </c>
      <c r="C9894" s="8" t="s">
        <v>99</v>
      </c>
      <c r="D9894" s="6">
        <v>4212.4799999999996</v>
      </c>
      <c r="E9894" s="6">
        <v>0</v>
      </c>
      <c r="F9894" s="6">
        <f>E9894*0.05</f>
        <v>0</v>
      </c>
      <c r="G9894" s="6"/>
      <c r="H9894" s="5">
        <f>D9894-F9894</f>
        <v>4212.4799999999996</v>
      </c>
      <c r="I9894" s="4">
        <f>+I9893+G9894-H9894</f>
        <v>10324270.718499996</v>
      </c>
      <c r="J9894" s="8" t="s">
        <v>1437</v>
      </c>
      <c r="K9894" s="2"/>
      <c r="L9894" s="2"/>
      <c r="M9894" s="16" t="s">
        <v>1632</v>
      </c>
      <c r="N9894" s="10"/>
      <c r="O9894" s="10"/>
    </row>
    <row r="9895" spans="1:15" x14ac:dyDescent="0.2">
      <c r="A9895" s="11">
        <v>45686</v>
      </c>
      <c r="B9895" s="7">
        <v>39522987</v>
      </c>
      <c r="C9895" s="8" t="s">
        <v>99</v>
      </c>
      <c r="D9895" s="6">
        <v>13117.86</v>
      </c>
      <c r="E9895" s="6">
        <v>0</v>
      </c>
      <c r="F9895" s="6">
        <f>E9895*0.05</f>
        <v>0</v>
      </c>
      <c r="G9895" s="6"/>
      <c r="H9895" s="5">
        <f>D9895-F9895</f>
        <v>13117.86</v>
      </c>
      <c r="I9895" s="4">
        <f>+I9894+G9895-H9895</f>
        <v>10311152.858499996</v>
      </c>
      <c r="J9895" s="8" t="s">
        <v>1436</v>
      </c>
      <c r="K9895" s="2"/>
      <c r="L9895" s="2"/>
      <c r="M9895" s="16" t="s">
        <v>1632</v>
      </c>
      <c r="N9895" s="10"/>
      <c r="O9895" s="10"/>
    </row>
    <row r="9896" spans="1:15" x14ac:dyDescent="0.2">
      <c r="A9896" s="11">
        <v>45686</v>
      </c>
      <c r="B9896" s="7">
        <v>39523098</v>
      </c>
      <c r="C9896" s="8" t="s">
        <v>924</v>
      </c>
      <c r="D9896" s="6">
        <v>132160</v>
      </c>
      <c r="E9896" s="6">
        <v>112000</v>
      </c>
      <c r="F9896" s="6">
        <f>E9896*0.05</f>
        <v>5600</v>
      </c>
      <c r="G9896" s="6"/>
      <c r="H9896" s="5">
        <f>D9896-F9896</f>
        <v>126560</v>
      </c>
      <c r="I9896" s="4">
        <f>+I9895+G9896-H9896</f>
        <v>10184592.858499996</v>
      </c>
      <c r="J9896" s="8" t="s">
        <v>1631</v>
      </c>
      <c r="K9896" s="2"/>
      <c r="L9896" s="2"/>
      <c r="M9896" s="16" t="s">
        <v>798</v>
      </c>
      <c r="N9896" s="10"/>
      <c r="O9896" s="10"/>
    </row>
    <row r="9897" spans="1:15" x14ac:dyDescent="0.2">
      <c r="A9897" s="11">
        <v>45686</v>
      </c>
      <c r="B9897" s="7">
        <v>39523183</v>
      </c>
      <c r="C9897" s="8" t="s">
        <v>1630</v>
      </c>
      <c r="D9897" s="6">
        <v>70800</v>
      </c>
      <c r="E9897" s="6">
        <v>60000</v>
      </c>
      <c r="F9897" s="6">
        <f>E9897*0.05</f>
        <v>3000</v>
      </c>
      <c r="G9897" s="6"/>
      <c r="H9897" s="5">
        <f>D9897-F9897</f>
        <v>67800</v>
      </c>
      <c r="I9897" s="4">
        <f>+I9896+G9897-H9897</f>
        <v>10116792.858499996</v>
      </c>
      <c r="J9897" s="8" t="s">
        <v>1629</v>
      </c>
      <c r="K9897" s="2"/>
      <c r="L9897" s="2"/>
      <c r="M9897" s="16" t="s">
        <v>1628</v>
      </c>
      <c r="N9897" s="10"/>
      <c r="O9897" s="10"/>
    </row>
    <row r="9898" spans="1:15" x14ac:dyDescent="0.2">
      <c r="A9898" s="11">
        <v>45686</v>
      </c>
      <c r="B9898" s="7">
        <v>39523270</v>
      </c>
      <c r="C9898" s="8" t="s">
        <v>77</v>
      </c>
      <c r="D9898" s="6">
        <v>5495</v>
      </c>
      <c r="E9898" s="6">
        <v>4226.92</v>
      </c>
      <c r="F9898" s="6">
        <v>211.35</v>
      </c>
      <c r="G9898" s="6"/>
      <c r="H9898" s="5">
        <f>D9898-F9898</f>
        <v>5283.65</v>
      </c>
      <c r="I9898" s="4">
        <f>+I9897+G9898-H9898</f>
        <v>10111509.208499996</v>
      </c>
      <c r="J9898" s="8" t="s">
        <v>229</v>
      </c>
      <c r="K9898" s="2"/>
      <c r="L9898" s="2"/>
      <c r="M9898" s="16" t="s">
        <v>1627</v>
      </c>
      <c r="N9898" s="10"/>
      <c r="O9898" s="10"/>
    </row>
    <row r="9899" spans="1:15" x14ac:dyDescent="0.2">
      <c r="A9899" s="11">
        <v>45686</v>
      </c>
      <c r="B9899" s="7">
        <v>39523362</v>
      </c>
      <c r="C9899" s="8" t="s">
        <v>74</v>
      </c>
      <c r="D9899" s="6">
        <v>268820</v>
      </c>
      <c r="E9899" s="6">
        <v>268230</v>
      </c>
      <c r="F9899" s="6">
        <f>E9899*0.05</f>
        <v>13411.5</v>
      </c>
      <c r="G9899" s="6"/>
      <c r="H9899" s="5">
        <f>D9899-F9899</f>
        <v>255408.5</v>
      </c>
      <c r="I9899" s="4">
        <f>+I9898+G9899-H9899</f>
        <v>9856100.708499996</v>
      </c>
      <c r="J9899" s="8" t="s">
        <v>1626</v>
      </c>
      <c r="K9899" s="2"/>
      <c r="L9899" s="2"/>
      <c r="M9899" s="16" t="s">
        <v>1625</v>
      </c>
      <c r="N9899" s="10"/>
      <c r="O9899" s="10"/>
    </row>
    <row r="9900" spans="1:15" x14ac:dyDescent="0.2">
      <c r="A9900" s="11">
        <v>45686</v>
      </c>
      <c r="B9900" s="7">
        <v>39523420</v>
      </c>
      <c r="C9900" s="8" t="s">
        <v>54</v>
      </c>
      <c r="D9900" s="6">
        <v>4500</v>
      </c>
      <c r="E9900" s="6">
        <v>3813.56</v>
      </c>
      <c r="F9900" s="6">
        <f>E9900*0.05</f>
        <v>190.678</v>
      </c>
      <c r="G9900" s="6"/>
      <c r="H9900" s="5">
        <f>D9900-F9900</f>
        <v>4309.3220000000001</v>
      </c>
      <c r="I9900" s="4">
        <f>+I9899+G9900-H9900</f>
        <v>9851791.3864999954</v>
      </c>
      <c r="J9900" s="8" t="s">
        <v>1125</v>
      </c>
      <c r="K9900" s="2"/>
      <c r="L9900" s="2"/>
      <c r="M9900" s="16" t="s">
        <v>1624</v>
      </c>
      <c r="N9900" s="10"/>
      <c r="O9900" s="10"/>
    </row>
    <row r="9901" spans="1:15" x14ac:dyDescent="0.2">
      <c r="A9901" s="11">
        <v>45686</v>
      </c>
      <c r="B9901" s="7">
        <v>39523467</v>
      </c>
      <c r="C9901" s="8" t="s">
        <v>57</v>
      </c>
      <c r="D9901" s="6">
        <v>10000</v>
      </c>
      <c r="E9901" s="6">
        <v>10000</v>
      </c>
      <c r="F9901" s="6">
        <f>E9901*0.05</f>
        <v>500</v>
      </c>
      <c r="G9901" s="6"/>
      <c r="H9901" s="5">
        <f>D9901-F9901</f>
        <v>9500</v>
      </c>
      <c r="I9901" s="4">
        <f>+I9900+G9901-H9901</f>
        <v>9842291.3864999954</v>
      </c>
      <c r="J9901" s="8" t="s">
        <v>1623</v>
      </c>
      <c r="K9901" s="2"/>
      <c r="L9901" s="2"/>
      <c r="M9901" s="16" t="s">
        <v>1622</v>
      </c>
      <c r="N9901" s="10"/>
      <c r="O9901" s="10"/>
    </row>
    <row r="9902" spans="1:15" x14ac:dyDescent="0.2">
      <c r="A9902" s="11">
        <v>45686</v>
      </c>
      <c r="B9902" s="7">
        <v>39523561</v>
      </c>
      <c r="C9902" s="8" t="s">
        <v>1621</v>
      </c>
      <c r="D9902" s="6">
        <v>67732</v>
      </c>
      <c r="E9902" s="6">
        <v>0</v>
      </c>
      <c r="F9902" s="6">
        <f>E9902*0.05</f>
        <v>0</v>
      </c>
      <c r="G9902" s="6"/>
      <c r="H9902" s="5">
        <f>D9902-F9902</f>
        <v>67732</v>
      </c>
      <c r="I9902" s="4">
        <f>+I9901+G9902-H9902</f>
        <v>9774559.3864999954</v>
      </c>
      <c r="J9902" s="8" t="s">
        <v>816</v>
      </c>
      <c r="K9902" s="2"/>
      <c r="L9902" s="2"/>
      <c r="M9902" s="16" t="s">
        <v>1620</v>
      </c>
      <c r="N9902" s="10"/>
      <c r="O9902" s="10"/>
    </row>
    <row r="9903" spans="1:15" x14ac:dyDescent="0.2">
      <c r="A9903" s="11">
        <v>45686</v>
      </c>
      <c r="B9903" s="7">
        <v>39523659</v>
      </c>
      <c r="C9903" s="8" t="s">
        <v>49</v>
      </c>
      <c r="D9903" s="6">
        <v>246100</v>
      </c>
      <c r="E9903" s="6">
        <v>246100</v>
      </c>
      <c r="F9903" s="6">
        <f>E9903*0.05</f>
        <v>12305</v>
      </c>
      <c r="G9903" s="6"/>
      <c r="H9903" s="5">
        <f>D9903-F9903</f>
        <v>233795</v>
      </c>
      <c r="I9903" s="4">
        <f>+I9902+G9903-H9903</f>
        <v>9540764.3864999954</v>
      </c>
      <c r="J9903" s="8" t="s">
        <v>48</v>
      </c>
      <c r="K9903" s="2"/>
      <c r="L9903" s="2"/>
      <c r="M9903" s="16" t="s">
        <v>1619</v>
      </c>
      <c r="N9903" s="10"/>
      <c r="O9903" s="10"/>
    </row>
    <row r="9904" spans="1:15" x14ac:dyDescent="0.2">
      <c r="A9904" s="11">
        <v>45686</v>
      </c>
      <c r="B9904" s="7">
        <v>39523729</v>
      </c>
      <c r="C9904" s="8" t="s">
        <v>43</v>
      </c>
      <c r="D9904" s="6">
        <v>353549</v>
      </c>
      <c r="E9904" s="6">
        <v>327235.17</v>
      </c>
      <c r="F9904" s="6">
        <f>E9904*0.05</f>
        <v>16361.7585</v>
      </c>
      <c r="G9904" s="6"/>
      <c r="H9904" s="5">
        <f>D9904-F9904</f>
        <v>337187.2415</v>
      </c>
      <c r="I9904" s="4">
        <f>+I9903+G9904-H9904</f>
        <v>9203577.1449999958</v>
      </c>
      <c r="J9904" s="8" t="s">
        <v>1618</v>
      </c>
      <c r="K9904" s="2"/>
      <c r="L9904" s="2"/>
      <c r="M9904" s="16" t="s">
        <v>1617</v>
      </c>
      <c r="N9904" s="10"/>
      <c r="O9904" s="10"/>
    </row>
    <row r="9905" spans="1:15" x14ac:dyDescent="0.2">
      <c r="A9905" s="11">
        <v>45686</v>
      </c>
      <c r="B9905" s="7">
        <v>39523783</v>
      </c>
      <c r="C9905" s="8" t="s">
        <v>40</v>
      </c>
      <c r="D9905" s="6">
        <v>52900</v>
      </c>
      <c r="E9905" s="6">
        <v>52900</v>
      </c>
      <c r="F9905" s="6">
        <f>E9905*0.05</f>
        <v>2645</v>
      </c>
      <c r="G9905" s="6"/>
      <c r="H9905" s="5">
        <f>D9905-F9905</f>
        <v>50255</v>
      </c>
      <c r="I9905" s="4">
        <f>+I9904+G9905-H9905</f>
        <v>9153322.1449999958</v>
      </c>
      <c r="J9905" s="8" t="s">
        <v>104</v>
      </c>
      <c r="K9905" s="2"/>
      <c r="L9905" s="2"/>
      <c r="M9905" s="16" t="s">
        <v>1616</v>
      </c>
      <c r="N9905" s="10"/>
      <c r="O9905" s="10"/>
    </row>
    <row r="9906" spans="1:15" x14ac:dyDescent="0.2">
      <c r="A9906" s="11">
        <v>45686</v>
      </c>
      <c r="B9906" s="7">
        <v>39523878</v>
      </c>
      <c r="C9906" s="8" t="s">
        <v>108</v>
      </c>
      <c r="D9906" s="6">
        <v>285792.27</v>
      </c>
      <c r="E9906" s="6">
        <v>0</v>
      </c>
      <c r="F9906" s="6">
        <f>E9906*0.05</f>
        <v>0</v>
      </c>
      <c r="G9906" s="6"/>
      <c r="H9906" s="5">
        <f>D9906-F9906</f>
        <v>285792.27</v>
      </c>
      <c r="I9906" s="4">
        <f>+I9905+G9906-H9906</f>
        <v>8867529.8749999963</v>
      </c>
      <c r="J9906" s="8" t="s">
        <v>1615</v>
      </c>
      <c r="K9906" s="2"/>
      <c r="L9906" s="2"/>
      <c r="M9906" s="16" t="s">
        <v>1614</v>
      </c>
      <c r="N9906" s="10"/>
      <c r="O9906" s="10"/>
    </row>
    <row r="9907" spans="1:15" x14ac:dyDescent="0.2">
      <c r="A9907" s="11">
        <v>45686</v>
      </c>
      <c r="B9907" s="7">
        <v>39523946</v>
      </c>
      <c r="C9907" s="8" t="s">
        <v>65</v>
      </c>
      <c r="D9907" s="6">
        <v>130693</v>
      </c>
      <c r="E9907" s="6">
        <v>129100</v>
      </c>
      <c r="F9907" s="6">
        <f>E9907*0.05</f>
        <v>6455</v>
      </c>
      <c r="G9907" s="6"/>
      <c r="H9907" s="5">
        <f>D9907-F9907</f>
        <v>124238</v>
      </c>
      <c r="I9907" s="4">
        <f>+I9906+G9907-H9907</f>
        <v>8743291.8749999963</v>
      </c>
      <c r="J9907" s="8" t="s">
        <v>48</v>
      </c>
      <c r="K9907" s="2"/>
      <c r="L9907" s="2"/>
      <c r="M9907" s="16" t="s">
        <v>1613</v>
      </c>
      <c r="N9907" s="10"/>
      <c r="O9907" s="10"/>
    </row>
    <row r="9908" spans="1:15" x14ac:dyDescent="0.2">
      <c r="A9908" s="11">
        <v>45686</v>
      </c>
      <c r="B9908" s="7">
        <v>39524838</v>
      </c>
      <c r="C9908" s="8" t="s">
        <v>51</v>
      </c>
      <c r="D9908" s="6">
        <v>149000</v>
      </c>
      <c r="E9908" s="6">
        <v>149000</v>
      </c>
      <c r="F9908" s="6">
        <f>E9908*0.05</f>
        <v>7450</v>
      </c>
      <c r="G9908" s="6"/>
      <c r="H9908" s="5">
        <f>D9908-F9908</f>
        <v>141550</v>
      </c>
      <c r="I9908" s="4">
        <f>+I9907+G9908-H9908</f>
        <v>8601741.8749999963</v>
      </c>
      <c r="J9908" s="8" t="s">
        <v>48</v>
      </c>
      <c r="K9908" s="2"/>
      <c r="L9908" s="2"/>
      <c r="M9908" s="16" t="s">
        <v>1612</v>
      </c>
      <c r="N9908" s="10"/>
      <c r="O9908" s="10"/>
    </row>
    <row r="9909" spans="1:15" x14ac:dyDescent="0.2">
      <c r="A9909" s="11">
        <v>45687</v>
      </c>
      <c r="B9909" s="7">
        <v>3580080029</v>
      </c>
      <c r="C9909" s="8" t="s">
        <v>2</v>
      </c>
      <c r="D9909" s="6"/>
      <c r="E9909" s="6"/>
      <c r="F9909" s="6"/>
      <c r="G9909" s="6">
        <v>15200</v>
      </c>
      <c r="H9909" s="5"/>
      <c r="I9909" s="4">
        <f>+I9908+G9909-H9909</f>
        <v>8616941.8749999963</v>
      </c>
      <c r="J9909" s="8" t="s">
        <v>1611</v>
      </c>
      <c r="K9909" s="2"/>
      <c r="L9909" s="2"/>
      <c r="M9909" s="16" t="s">
        <v>0</v>
      </c>
      <c r="N9909" s="10"/>
      <c r="O9909" s="10"/>
    </row>
    <row r="9910" spans="1:15" x14ac:dyDescent="0.2">
      <c r="A9910" s="11">
        <v>45687</v>
      </c>
      <c r="B9910" s="7">
        <v>39564868</v>
      </c>
      <c r="C9910" s="8" t="s">
        <v>267</v>
      </c>
      <c r="D9910" s="6">
        <v>2200</v>
      </c>
      <c r="E9910" s="6">
        <v>1864.41</v>
      </c>
      <c r="F9910" s="6">
        <f>E9910*0.05</f>
        <v>93.220500000000015</v>
      </c>
      <c r="G9910" s="6"/>
      <c r="H9910" s="5">
        <f>D9910-F9910</f>
        <v>2106.7795000000001</v>
      </c>
      <c r="I9910" s="4">
        <f>+I9909+G9910-H9910</f>
        <v>8614835.0954999961</v>
      </c>
      <c r="J9910" s="8" t="s">
        <v>1610</v>
      </c>
      <c r="K9910" s="2"/>
      <c r="L9910" s="2"/>
      <c r="M9910" s="16" t="s">
        <v>1609</v>
      </c>
      <c r="N9910" s="10"/>
      <c r="O9910" s="10"/>
    </row>
    <row r="9911" spans="1:15" x14ac:dyDescent="0.2">
      <c r="A9911" s="11">
        <v>45687</v>
      </c>
      <c r="B9911" s="7">
        <v>39565006</v>
      </c>
      <c r="C9911" s="8" t="s">
        <v>132</v>
      </c>
      <c r="D9911" s="6">
        <v>273170</v>
      </c>
      <c r="E9911" s="6">
        <v>231500</v>
      </c>
      <c r="F9911" s="6">
        <f>E9911*0.05</f>
        <v>11575</v>
      </c>
      <c r="G9911" s="6"/>
      <c r="H9911" s="5">
        <f>D9911-F9911</f>
        <v>261595</v>
      </c>
      <c r="I9911" s="4">
        <f>+I9910+G9911-H9911</f>
        <v>8353240.0954999961</v>
      </c>
      <c r="J9911" s="8" t="s">
        <v>779</v>
      </c>
      <c r="K9911" s="2"/>
      <c r="L9911" s="2"/>
      <c r="M9911" s="16" t="s">
        <v>646</v>
      </c>
      <c r="N9911" s="10"/>
      <c r="O9911" s="10"/>
    </row>
    <row r="9912" spans="1:15" x14ac:dyDescent="0.2">
      <c r="A9912" s="11">
        <v>45687</v>
      </c>
      <c r="B9912" s="7">
        <v>39565082</v>
      </c>
      <c r="C9912" s="8" t="s">
        <v>1608</v>
      </c>
      <c r="D9912" s="6">
        <v>29500</v>
      </c>
      <c r="E9912" s="6">
        <v>25000</v>
      </c>
      <c r="F9912" s="6">
        <f>E9912*0.05</f>
        <v>1250</v>
      </c>
      <c r="G9912" s="6"/>
      <c r="H9912" s="5">
        <f>D9912-F9912</f>
        <v>28250</v>
      </c>
      <c r="I9912" s="4">
        <f>+I9911+G9912-H9912</f>
        <v>8324990.0954999961</v>
      </c>
      <c r="J9912" s="8" t="s">
        <v>1607</v>
      </c>
      <c r="K9912" s="2"/>
      <c r="L9912" s="2"/>
      <c r="M9912" s="16" t="s">
        <v>1606</v>
      </c>
      <c r="N9912" s="10"/>
      <c r="O9912" s="10"/>
    </row>
    <row r="9913" spans="1:15" x14ac:dyDescent="0.2">
      <c r="A9913" s="11">
        <v>45687</v>
      </c>
      <c r="B9913" s="7">
        <v>39565164</v>
      </c>
      <c r="C9913" s="8" t="s">
        <v>851</v>
      </c>
      <c r="D9913" s="6">
        <v>80830</v>
      </c>
      <c r="E9913" s="6">
        <v>68500</v>
      </c>
      <c r="F9913" s="6">
        <f>E9913*0.05</f>
        <v>3425</v>
      </c>
      <c r="G9913" s="6"/>
      <c r="H9913" s="5">
        <f>D9913-F9913</f>
        <v>77405</v>
      </c>
      <c r="I9913" s="4">
        <f>+I9912+G9913-H9913</f>
        <v>8247585.0954999961</v>
      </c>
      <c r="J9913" s="8" t="s">
        <v>1605</v>
      </c>
      <c r="K9913" s="2"/>
      <c r="L9913" s="2"/>
      <c r="M9913" s="16" t="s">
        <v>1604</v>
      </c>
      <c r="N9913" s="10"/>
      <c r="O9913" s="10"/>
    </row>
    <row r="9914" spans="1:15" x14ac:dyDescent="0.2">
      <c r="A9914" s="11">
        <v>45687</v>
      </c>
      <c r="B9914" s="7">
        <v>39565236</v>
      </c>
      <c r="C9914" s="8" t="s">
        <v>242</v>
      </c>
      <c r="D9914" s="6">
        <v>118000</v>
      </c>
      <c r="E9914" s="6">
        <v>100000</v>
      </c>
      <c r="F9914" s="6">
        <f>E9914*0.05</f>
        <v>5000</v>
      </c>
      <c r="G9914" s="6"/>
      <c r="H9914" s="5">
        <f>D9914-F9914</f>
        <v>113000</v>
      </c>
      <c r="I9914" s="4">
        <f>+I9913+G9914-H9914</f>
        <v>8134585.0954999961</v>
      </c>
      <c r="J9914" s="8" t="s">
        <v>1603</v>
      </c>
      <c r="K9914" s="2"/>
      <c r="L9914" s="2"/>
      <c r="M9914" s="16" t="s">
        <v>1602</v>
      </c>
      <c r="N9914" s="10"/>
      <c r="O9914" s="10"/>
    </row>
    <row r="9915" spans="1:15" x14ac:dyDescent="0.2">
      <c r="A9915" s="11">
        <v>45687</v>
      </c>
      <c r="B9915" s="7">
        <v>39565347</v>
      </c>
      <c r="C9915" s="8" t="s">
        <v>1601</v>
      </c>
      <c r="D9915" s="6">
        <v>281400</v>
      </c>
      <c r="E9915" s="6">
        <v>281400</v>
      </c>
      <c r="F9915" s="6">
        <f>E9915*0.05</f>
        <v>14070</v>
      </c>
      <c r="G9915" s="6"/>
      <c r="H9915" s="5">
        <f>D9915-F9915</f>
        <v>267330</v>
      </c>
      <c r="I9915" s="4">
        <f>+I9914+G9915-H9915</f>
        <v>7867255.0954999961</v>
      </c>
      <c r="J9915" s="8" t="s">
        <v>48</v>
      </c>
      <c r="K9915" s="2"/>
      <c r="L9915" s="2"/>
      <c r="M9915" s="16" t="s">
        <v>1600</v>
      </c>
      <c r="N9915" s="10"/>
      <c r="O9915" s="10"/>
    </row>
    <row r="9916" spans="1:15" x14ac:dyDescent="0.2">
      <c r="A9916" s="11">
        <v>45687</v>
      </c>
      <c r="B9916" s="7">
        <v>39565418</v>
      </c>
      <c r="C9916" s="8" t="s">
        <v>890</v>
      </c>
      <c r="D9916" s="6">
        <v>177236</v>
      </c>
      <c r="E9916" s="6">
        <v>150200</v>
      </c>
      <c r="F9916" s="6">
        <f>E9916*0.05</f>
        <v>7510</v>
      </c>
      <c r="G9916" s="6"/>
      <c r="H9916" s="5">
        <f>D9916-F9916</f>
        <v>169726</v>
      </c>
      <c r="I9916" s="4">
        <f>+I9915+G9916-H9916</f>
        <v>7697529.0954999961</v>
      </c>
      <c r="J9916" s="8" t="s">
        <v>889</v>
      </c>
      <c r="K9916" s="2"/>
      <c r="L9916" s="2"/>
      <c r="M9916" s="16" t="s">
        <v>1599</v>
      </c>
      <c r="N9916" s="10"/>
      <c r="O9916" s="10"/>
    </row>
    <row r="9917" spans="1:15" x14ac:dyDescent="0.2">
      <c r="A9917" s="11">
        <v>45687</v>
      </c>
      <c r="B9917" s="7">
        <v>39565477</v>
      </c>
      <c r="C9917" s="8" t="s">
        <v>71</v>
      </c>
      <c r="D9917" s="6">
        <v>5550</v>
      </c>
      <c r="E9917" s="6">
        <v>5550</v>
      </c>
      <c r="F9917" s="6">
        <f>E9917*0.05</f>
        <v>277.5</v>
      </c>
      <c r="G9917" s="6"/>
      <c r="H9917" s="5">
        <f>D9917-F9917</f>
        <v>5272.5</v>
      </c>
      <c r="I9917" s="4">
        <f>+I9916+G9917-H9917</f>
        <v>7692256.5954999961</v>
      </c>
      <c r="J9917" s="8" t="s">
        <v>70</v>
      </c>
      <c r="K9917" s="2"/>
      <c r="L9917" s="2"/>
      <c r="M9917" s="16" t="s">
        <v>1598</v>
      </c>
      <c r="N9917" s="10"/>
      <c r="O9917" s="10"/>
    </row>
    <row r="9918" spans="1:15" x14ac:dyDescent="0.2">
      <c r="A9918" s="11">
        <v>45687</v>
      </c>
      <c r="B9918" s="7">
        <v>39565629</v>
      </c>
      <c r="C9918" s="8" t="s">
        <v>216</v>
      </c>
      <c r="D9918" s="6">
        <v>732721.8</v>
      </c>
      <c r="E9918" s="6">
        <v>0</v>
      </c>
      <c r="F9918" s="6">
        <f>E9918*0.05</f>
        <v>0</v>
      </c>
      <c r="G9918" s="6"/>
      <c r="H9918" s="5">
        <f>D9918-F9918</f>
        <v>732721.8</v>
      </c>
      <c r="I9918" s="4">
        <f>+I9917+G9918-H9918</f>
        <v>6959534.7954999963</v>
      </c>
      <c r="J9918" s="8" t="s">
        <v>215</v>
      </c>
      <c r="K9918" s="2"/>
      <c r="L9918" s="2"/>
      <c r="M9918" s="16" t="s">
        <v>1597</v>
      </c>
      <c r="N9918" s="10"/>
      <c r="O9918" s="10"/>
    </row>
    <row r="9919" spans="1:15" x14ac:dyDescent="0.2">
      <c r="A9919" s="11">
        <v>45687</v>
      </c>
      <c r="B9919" s="7">
        <v>39565705</v>
      </c>
      <c r="C9919" s="8" t="s">
        <v>442</v>
      </c>
      <c r="D9919" s="6">
        <v>101952</v>
      </c>
      <c r="E9919" s="6">
        <v>86400</v>
      </c>
      <c r="F9919" s="6">
        <f>E9919*0.05</f>
        <v>4320</v>
      </c>
      <c r="G9919" s="6"/>
      <c r="H9919" s="5">
        <f>D9919-F9919</f>
        <v>97632</v>
      </c>
      <c r="I9919" s="4">
        <f>+I9918+G9919-H9919</f>
        <v>6861902.7954999963</v>
      </c>
      <c r="J9919" s="8" t="s">
        <v>116</v>
      </c>
      <c r="K9919" s="2"/>
      <c r="L9919" s="2"/>
      <c r="M9919" s="16" t="s">
        <v>1596</v>
      </c>
      <c r="N9919" s="10"/>
      <c r="O9919" s="10"/>
    </row>
    <row r="9920" spans="1:15" x14ac:dyDescent="0.2">
      <c r="A9920" s="11">
        <v>45687</v>
      </c>
      <c r="B9920" s="7">
        <v>39565791</v>
      </c>
      <c r="C9920" s="8" t="s">
        <v>213</v>
      </c>
      <c r="D9920" s="6">
        <v>65591.960000000006</v>
      </c>
      <c r="E9920" s="6">
        <v>55586.41</v>
      </c>
      <c r="F9920" s="6">
        <f>E9920*0.05</f>
        <v>2779.3205000000003</v>
      </c>
      <c r="G9920" s="6"/>
      <c r="H9920" s="5">
        <f>D9920-F9920</f>
        <v>62812.639500000005</v>
      </c>
      <c r="I9920" s="4">
        <f>+I9919+G9920-H9920</f>
        <v>6799090.1559999967</v>
      </c>
      <c r="J9920" s="8" t="s">
        <v>658</v>
      </c>
      <c r="K9920" s="2"/>
      <c r="L9920" s="2"/>
      <c r="M9920" s="16" t="s">
        <v>1595</v>
      </c>
      <c r="N9920" s="10"/>
      <c r="O9920" s="10"/>
    </row>
    <row r="9921" spans="1:15" x14ac:dyDescent="0.2">
      <c r="A9921" s="11">
        <v>45688</v>
      </c>
      <c r="B9921" s="7">
        <v>3580080056</v>
      </c>
      <c r="C9921" s="8" t="s">
        <v>2</v>
      </c>
      <c r="D9921" s="6"/>
      <c r="E9921" s="6"/>
      <c r="F9921" s="6">
        <f>E9921*0.05</f>
        <v>0</v>
      </c>
      <c r="G9921" s="6">
        <v>5600</v>
      </c>
      <c r="H9921" s="5">
        <f>D9921-F9921</f>
        <v>0</v>
      </c>
      <c r="I9921" s="4">
        <f>+I9920+G9921-H9921</f>
        <v>6804690.1559999967</v>
      </c>
      <c r="J9921" s="8" t="s">
        <v>1594</v>
      </c>
      <c r="K9921" s="2"/>
      <c r="L9921" s="2"/>
      <c r="M9921" s="16" t="s">
        <v>0</v>
      </c>
      <c r="N9921" s="10"/>
      <c r="O9921" s="10"/>
    </row>
    <row r="9922" spans="1:15" x14ac:dyDescent="0.2">
      <c r="A9922" s="11">
        <v>45688</v>
      </c>
      <c r="B9922" s="7">
        <v>39621983</v>
      </c>
      <c r="C9922" s="8" t="s">
        <v>1145</v>
      </c>
      <c r="D9922" s="6">
        <v>64900</v>
      </c>
      <c r="E9922" s="6">
        <v>55000</v>
      </c>
      <c r="F9922" s="6">
        <f>E9922*0.05</f>
        <v>2750</v>
      </c>
      <c r="G9922" s="6"/>
      <c r="H9922" s="5">
        <f>D9922-F9922</f>
        <v>62150</v>
      </c>
      <c r="I9922" s="4">
        <f>+I9921+G9922-H9922</f>
        <v>6742540.1559999967</v>
      </c>
      <c r="J9922" s="8" t="s">
        <v>1144</v>
      </c>
      <c r="K9922" s="2"/>
      <c r="L9922" s="2"/>
      <c r="M9922" s="16" t="s">
        <v>52</v>
      </c>
      <c r="N9922" s="10"/>
      <c r="O9922" s="10"/>
    </row>
    <row r="9923" spans="1:15" x14ac:dyDescent="0.2">
      <c r="A9923" s="11">
        <v>45688</v>
      </c>
      <c r="B9923" s="7"/>
      <c r="C9923" s="8" t="s">
        <v>20</v>
      </c>
      <c r="D9923" s="6">
        <v>8469.43</v>
      </c>
      <c r="E9923" s="6"/>
      <c r="F9923" s="6">
        <f>E9923*0.05</f>
        <v>0</v>
      </c>
      <c r="G9923" s="6"/>
      <c r="H9923" s="5">
        <f>D9923-F9923</f>
        <v>8469.43</v>
      </c>
      <c r="I9923" s="4">
        <f>+I9922+G9923-H9923</f>
        <v>6734070.725999997</v>
      </c>
      <c r="J9923" s="8" t="s">
        <v>19</v>
      </c>
      <c r="K9923" s="2"/>
      <c r="L9923" s="2"/>
      <c r="M9923" s="16" t="s">
        <v>0</v>
      </c>
      <c r="N9923" s="10"/>
      <c r="O9923" s="10"/>
    </row>
    <row r="9924" spans="1:15" x14ac:dyDescent="0.2">
      <c r="A9924" s="11"/>
      <c r="B9924" s="7"/>
      <c r="C9924" s="14" t="s">
        <v>1593</v>
      </c>
      <c r="D9924" s="6"/>
      <c r="E9924" s="6"/>
      <c r="F9924" s="6">
        <f>E9924*0.05</f>
        <v>0</v>
      </c>
      <c r="G9924" s="6"/>
      <c r="H9924" s="5">
        <f>D9924-F9924</f>
        <v>0</v>
      </c>
      <c r="I9924" s="13">
        <f>+I9923+G9924-H9924</f>
        <v>6734070.725999997</v>
      </c>
      <c r="J9924" s="8"/>
      <c r="K9924" s="2"/>
      <c r="L9924" s="2"/>
      <c r="M9924" s="16" t="s">
        <v>0</v>
      </c>
      <c r="N9924" s="10"/>
      <c r="O9924" s="10"/>
    </row>
    <row r="9925" spans="1:15" x14ac:dyDescent="0.2">
      <c r="A9925" s="11">
        <v>45691</v>
      </c>
      <c r="B9925" s="7">
        <v>4524000003</v>
      </c>
      <c r="C9925" s="12" t="s">
        <v>145</v>
      </c>
      <c r="D9925" s="6"/>
      <c r="E9925" s="6"/>
      <c r="F9925" s="29">
        <f>E9925*0.05</f>
        <v>0</v>
      </c>
      <c r="G9925" s="6">
        <v>76000</v>
      </c>
      <c r="H9925" s="5">
        <f>D9925-F9925</f>
        <v>0</v>
      </c>
      <c r="I9925" s="4">
        <f>+I9924+G9925-H9925</f>
        <v>6810070.725999997</v>
      </c>
      <c r="J9925" s="8" t="s">
        <v>1592</v>
      </c>
      <c r="K9925" s="2"/>
      <c r="L9925" s="2"/>
      <c r="M9925" s="16" t="s">
        <v>0</v>
      </c>
      <c r="N9925" s="10"/>
      <c r="O9925" s="10"/>
    </row>
    <row r="9926" spans="1:15" x14ac:dyDescent="0.2">
      <c r="A9926" s="11">
        <v>45691</v>
      </c>
      <c r="B9926" s="7">
        <v>4524000010</v>
      </c>
      <c r="C9926" s="12" t="s">
        <v>145</v>
      </c>
      <c r="D9926" s="6"/>
      <c r="E9926" s="6"/>
      <c r="F9926" s="29">
        <f>E9926*0.05</f>
        <v>0</v>
      </c>
      <c r="G9926" s="6">
        <v>24023.01</v>
      </c>
      <c r="H9926" s="5">
        <f>D9926-F9926</f>
        <v>0</v>
      </c>
      <c r="I9926" s="4">
        <f>+I9925+G9926-H9926</f>
        <v>6834093.7359999968</v>
      </c>
      <c r="J9926" s="8" t="s">
        <v>1591</v>
      </c>
      <c r="K9926" s="2"/>
      <c r="L9926" s="2"/>
      <c r="M9926" s="16" t="s">
        <v>0</v>
      </c>
      <c r="N9926" s="10"/>
      <c r="O9926" s="10"/>
    </row>
    <row r="9927" spans="1:15" x14ac:dyDescent="0.2">
      <c r="A9927" s="11">
        <v>45692</v>
      </c>
      <c r="B9927" s="7">
        <v>3580040044</v>
      </c>
      <c r="C9927" s="8" t="s">
        <v>2</v>
      </c>
      <c r="D9927" s="6"/>
      <c r="E9927" s="6"/>
      <c r="F9927" s="29">
        <f>E9927*0.05</f>
        <v>0</v>
      </c>
      <c r="G9927" s="6">
        <v>3000</v>
      </c>
      <c r="H9927" s="5">
        <f>D9927-F9927</f>
        <v>0</v>
      </c>
      <c r="I9927" s="4">
        <f>+I9926+G9927-H9927</f>
        <v>6837093.7359999968</v>
      </c>
      <c r="J9927" s="8" t="s">
        <v>1590</v>
      </c>
      <c r="K9927" s="2"/>
      <c r="L9927" s="2"/>
      <c r="M9927" s="16" t="s">
        <v>0</v>
      </c>
      <c r="N9927" s="10"/>
      <c r="O9927" s="10"/>
    </row>
    <row r="9928" spans="1:15" x14ac:dyDescent="0.2">
      <c r="A9928" s="11">
        <v>45693</v>
      </c>
      <c r="B9928" s="7">
        <v>3580060042</v>
      </c>
      <c r="C9928" s="8" t="s">
        <v>2</v>
      </c>
      <c r="D9928" s="6"/>
      <c r="E9928" s="6"/>
      <c r="F9928" s="29">
        <f>E9928*0.05</f>
        <v>0</v>
      </c>
      <c r="G9928" s="6">
        <v>7600</v>
      </c>
      <c r="H9928" s="5">
        <f>D9928-F9928</f>
        <v>0</v>
      </c>
      <c r="I9928" s="4">
        <f>+I9927+G9928-H9928</f>
        <v>6844693.7359999968</v>
      </c>
      <c r="J9928" s="8" t="s">
        <v>1589</v>
      </c>
      <c r="K9928" s="2"/>
      <c r="L9928" s="2"/>
      <c r="M9928" s="16" t="s">
        <v>0</v>
      </c>
      <c r="N9928" s="10"/>
      <c r="O9928" s="10"/>
    </row>
    <row r="9929" spans="1:15" x14ac:dyDescent="0.2">
      <c r="A9929" s="11">
        <v>45693</v>
      </c>
      <c r="B9929" s="7">
        <v>4524000180</v>
      </c>
      <c r="C9929" s="8" t="s">
        <v>170</v>
      </c>
      <c r="D9929" s="6"/>
      <c r="E9929" s="6"/>
      <c r="F9929" s="29">
        <f>E9929*0.05</f>
        <v>0</v>
      </c>
      <c r="G9929" s="6">
        <v>4476867.7300000004</v>
      </c>
      <c r="H9929" s="5">
        <f>D9929-F9929</f>
        <v>0</v>
      </c>
      <c r="I9929" s="4">
        <f>+I9928+G9929-H9929</f>
        <v>11321561.465999998</v>
      </c>
      <c r="J9929" s="8" t="s">
        <v>1588</v>
      </c>
      <c r="K9929" s="2"/>
      <c r="L9929" s="2"/>
      <c r="M9929" s="16" t="s">
        <v>0</v>
      </c>
      <c r="N9929" s="10"/>
      <c r="O9929" s="10"/>
    </row>
    <row r="9930" spans="1:15" x14ac:dyDescent="0.2">
      <c r="A9930" s="11">
        <v>45693</v>
      </c>
      <c r="B9930" s="7">
        <v>39764473</v>
      </c>
      <c r="C9930" s="8" t="s">
        <v>518</v>
      </c>
      <c r="D9930" s="6">
        <v>207840.86</v>
      </c>
      <c r="E9930" s="6">
        <v>0</v>
      </c>
      <c r="F9930" s="29">
        <f>E9930*0.05</f>
        <v>0</v>
      </c>
      <c r="G9930" s="6"/>
      <c r="H9930" s="5">
        <f>D9930-F9930</f>
        <v>207840.86</v>
      </c>
      <c r="I9930" s="4">
        <f>+I9929+G9930-H9930</f>
        <v>11113720.605999999</v>
      </c>
      <c r="J9930" s="8" t="s">
        <v>1587</v>
      </c>
      <c r="K9930" s="2"/>
      <c r="L9930" s="2"/>
      <c r="M9930" s="16" t="s">
        <v>1586</v>
      </c>
      <c r="N9930" s="10"/>
      <c r="O9930" s="10"/>
    </row>
    <row r="9931" spans="1:15" x14ac:dyDescent="0.2">
      <c r="A9931" s="11">
        <v>45694</v>
      </c>
      <c r="B9931" s="7">
        <v>3580020015</v>
      </c>
      <c r="C9931" s="8" t="s">
        <v>2</v>
      </c>
      <c r="D9931" s="6"/>
      <c r="E9931" s="6"/>
      <c r="F9931" s="29"/>
      <c r="G9931" s="6">
        <v>4600</v>
      </c>
      <c r="H9931" s="5"/>
      <c r="I9931" s="4">
        <f>+I9930+G9931-H9931</f>
        <v>11118320.605999999</v>
      </c>
      <c r="J9931" s="8" t="s">
        <v>1585</v>
      </c>
      <c r="K9931" s="2"/>
      <c r="L9931" s="2"/>
      <c r="M9931" s="20"/>
      <c r="N9931" s="19"/>
      <c r="O9931" s="19"/>
    </row>
    <row r="9932" spans="1:15" x14ac:dyDescent="0.2">
      <c r="A9932" s="11">
        <v>45694</v>
      </c>
      <c r="B9932" s="7">
        <v>39796407</v>
      </c>
      <c r="C9932" s="8" t="s">
        <v>286</v>
      </c>
      <c r="D9932" s="6">
        <v>92246</v>
      </c>
      <c r="E9932" s="6">
        <v>84200</v>
      </c>
      <c r="F9932" s="29">
        <f>E9932*0.05</f>
        <v>4210</v>
      </c>
      <c r="G9932" s="6"/>
      <c r="H9932" s="5">
        <f>D9932-F9932</f>
        <v>88036</v>
      </c>
      <c r="I9932" s="4">
        <f>+I9931+G9932-H9932</f>
        <v>11030284.605999999</v>
      </c>
      <c r="J9932" s="8" t="s">
        <v>876</v>
      </c>
      <c r="K9932" s="2"/>
      <c r="L9932" s="2"/>
      <c r="M9932" s="16" t="s">
        <v>1584</v>
      </c>
      <c r="N9932" s="10"/>
      <c r="O9932" s="10"/>
    </row>
    <row r="9933" spans="1:15" x14ac:dyDescent="0.2">
      <c r="A9933" s="11">
        <v>45694</v>
      </c>
      <c r="B9933" s="7">
        <v>39796491</v>
      </c>
      <c r="C9933" s="8" t="s">
        <v>1583</v>
      </c>
      <c r="D9933" s="6">
        <v>184080</v>
      </c>
      <c r="E9933" s="6">
        <v>156000</v>
      </c>
      <c r="F9933" s="29">
        <f>E9933*0.05</f>
        <v>7800</v>
      </c>
      <c r="G9933" s="6"/>
      <c r="H9933" s="5">
        <f>D9933-F9933</f>
        <v>176280</v>
      </c>
      <c r="I9933" s="4">
        <f>+I9932+G9933-H9933</f>
        <v>10854004.605999999</v>
      </c>
      <c r="J9933" s="8" t="s">
        <v>1582</v>
      </c>
      <c r="K9933" s="2"/>
      <c r="L9933" s="2"/>
      <c r="M9933" s="16" t="s">
        <v>1581</v>
      </c>
      <c r="N9933" s="10"/>
      <c r="O9933" s="10"/>
    </row>
    <row r="9934" spans="1:15" x14ac:dyDescent="0.2">
      <c r="A9934" s="11">
        <v>45694</v>
      </c>
      <c r="B9934" s="7">
        <v>39796584</v>
      </c>
      <c r="C9934" s="8" t="s">
        <v>261</v>
      </c>
      <c r="D9934" s="6">
        <v>113719.02</v>
      </c>
      <c r="E9934" s="6">
        <v>99022.82</v>
      </c>
      <c r="F9934" s="29">
        <f>E9934*0.05</f>
        <v>4951.1410000000005</v>
      </c>
      <c r="G9934" s="6"/>
      <c r="H9934" s="5">
        <f>D9934-F9934</f>
        <v>108767.879</v>
      </c>
      <c r="I9934" s="4">
        <f>+I9933+G9934-H9934</f>
        <v>10745236.726999998</v>
      </c>
      <c r="J9934" s="8" t="s">
        <v>1580</v>
      </c>
      <c r="K9934" s="2"/>
      <c r="L9934" s="2"/>
      <c r="M9934" s="16" t="s">
        <v>0</v>
      </c>
      <c r="N9934" s="10"/>
      <c r="O9934" s="10"/>
    </row>
    <row r="9935" spans="1:15" x14ac:dyDescent="0.2">
      <c r="A9935" s="11">
        <v>45694</v>
      </c>
      <c r="B9935" s="7">
        <v>4524000014</v>
      </c>
      <c r="C9935" s="12" t="s">
        <v>145</v>
      </c>
      <c r="D9935" s="6"/>
      <c r="E9935" s="6"/>
      <c r="F9935" s="29">
        <f>E9935*0.05</f>
        <v>0</v>
      </c>
      <c r="G9935" s="6">
        <v>1641494.26</v>
      </c>
      <c r="H9935" s="5">
        <f>D9935-F9935</f>
        <v>0</v>
      </c>
      <c r="I9935" s="4">
        <f>+I9934+G9935-H9935</f>
        <v>12386730.986999998</v>
      </c>
      <c r="J9935" s="8" t="s">
        <v>1579</v>
      </c>
      <c r="K9935" s="2"/>
      <c r="L9935" s="2"/>
      <c r="M9935" s="16" t="s">
        <v>0</v>
      </c>
      <c r="N9935" s="10"/>
      <c r="O9935" s="10"/>
    </row>
    <row r="9936" spans="1:15" x14ac:dyDescent="0.2">
      <c r="A9936" s="11">
        <v>45694</v>
      </c>
      <c r="B9936" s="7">
        <v>4524000003</v>
      </c>
      <c r="C9936" s="12" t="s">
        <v>145</v>
      </c>
      <c r="D9936" s="6"/>
      <c r="E9936" s="6"/>
      <c r="F9936" s="29">
        <f>E9936*0.05</f>
        <v>0</v>
      </c>
      <c r="G9936" s="6">
        <v>59500</v>
      </c>
      <c r="H9936" s="5">
        <f>D9936-F9936</f>
        <v>0</v>
      </c>
      <c r="I9936" s="4">
        <f>+I9935+G9936-H9936</f>
        <v>12446230.986999998</v>
      </c>
      <c r="J9936" s="8" t="s">
        <v>1578</v>
      </c>
      <c r="K9936" s="2"/>
      <c r="L9936" s="2"/>
      <c r="M9936" s="16" t="s">
        <v>0</v>
      </c>
      <c r="N9936" s="10"/>
      <c r="O9936" s="10"/>
    </row>
    <row r="9937" spans="1:15" x14ac:dyDescent="0.2">
      <c r="A9937" s="11">
        <v>45695</v>
      </c>
      <c r="B9937" s="7">
        <v>3580020022</v>
      </c>
      <c r="C9937" s="8" t="s">
        <v>2</v>
      </c>
      <c r="D9937" s="6"/>
      <c r="E9937" s="6"/>
      <c r="F9937" s="29">
        <f>E9937*0.05</f>
        <v>0</v>
      </c>
      <c r="G9937" s="6">
        <v>2000</v>
      </c>
      <c r="H9937" s="5">
        <f>D9937-F9937</f>
        <v>0</v>
      </c>
      <c r="I9937" s="4">
        <f>+I9936+G9937-H9937</f>
        <v>12448230.986999998</v>
      </c>
      <c r="J9937" s="8" t="s">
        <v>1577</v>
      </c>
      <c r="K9937" s="2"/>
      <c r="L9937" s="2"/>
      <c r="M9937" s="16" t="s">
        <v>0</v>
      </c>
      <c r="N9937" s="10"/>
      <c r="O9937" s="10"/>
    </row>
    <row r="9938" spans="1:15" x14ac:dyDescent="0.2">
      <c r="A9938" s="11">
        <v>45698</v>
      </c>
      <c r="B9938" s="7">
        <v>3580020336</v>
      </c>
      <c r="C9938" s="8" t="s">
        <v>2</v>
      </c>
      <c r="D9938" s="6"/>
      <c r="E9938" s="6"/>
      <c r="F9938" s="29">
        <f>E9938*0.05</f>
        <v>0</v>
      </c>
      <c r="G9938" s="6">
        <v>5600</v>
      </c>
      <c r="H9938" s="5">
        <f>D9938-F9938</f>
        <v>0</v>
      </c>
      <c r="I9938" s="4">
        <f>+I9937+G9938-H9938</f>
        <v>12453830.986999998</v>
      </c>
      <c r="J9938" s="8" t="s">
        <v>1576</v>
      </c>
      <c r="K9938" s="2"/>
      <c r="L9938" s="2"/>
      <c r="M9938" s="16" t="s">
        <v>0</v>
      </c>
      <c r="N9938" s="10"/>
      <c r="O9938" s="10"/>
    </row>
    <row r="9939" spans="1:15" x14ac:dyDescent="0.2">
      <c r="A9939" s="11">
        <v>45698</v>
      </c>
      <c r="B9939" s="7">
        <v>39876836</v>
      </c>
      <c r="C9939" s="8" t="s">
        <v>322</v>
      </c>
      <c r="D9939" s="6">
        <v>187000</v>
      </c>
      <c r="E9939" s="6">
        <v>0</v>
      </c>
      <c r="F9939" s="29">
        <f>E9939*0.05</f>
        <v>0</v>
      </c>
      <c r="G9939" s="6"/>
      <c r="H9939" s="5">
        <f>D9939-F9939</f>
        <v>187000</v>
      </c>
      <c r="I9939" s="4">
        <f>+I9938+G9939-H9939</f>
        <v>12266830.986999998</v>
      </c>
      <c r="J9939" s="8" t="s">
        <v>1575</v>
      </c>
      <c r="K9939" s="2"/>
      <c r="L9939" s="2"/>
      <c r="M9939" s="16" t="s">
        <v>0</v>
      </c>
      <c r="N9939" s="10"/>
      <c r="O9939" s="10"/>
    </row>
    <row r="9940" spans="1:15" x14ac:dyDescent="0.2">
      <c r="A9940" s="11">
        <v>45698</v>
      </c>
      <c r="B9940" s="7">
        <v>39900808</v>
      </c>
      <c r="C9940" s="8" t="s">
        <v>221</v>
      </c>
      <c r="D9940" s="6">
        <v>86425</v>
      </c>
      <c r="E9940" s="6">
        <v>73241.48</v>
      </c>
      <c r="F9940" s="29">
        <f>E9940*0.05</f>
        <v>3662.0740000000001</v>
      </c>
      <c r="G9940" s="6"/>
      <c r="H9940" s="5">
        <f>D9940-F9940</f>
        <v>82762.926000000007</v>
      </c>
      <c r="I9940" s="4">
        <f>+I9939+G9940-H9940</f>
        <v>12184068.060999997</v>
      </c>
      <c r="J9940" s="8" t="s">
        <v>1574</v>
      </c>
      <c r="K9940" s="2"/>
      <c r="L9940" s="2"/>
      <c r="M9940" s="16" t="s">
        <v>0</v>
      </c>
      <c r="N9940" s="10"/>
      <c r="O9940" s="10"/>
    </row>
    <row r="9941" spans="1:15" x14ac:dyDescent="0.2">
      <c r="A9941" s="11">
        <v>45700</v>
      </c>
      <c r="B9941" s="7">
        <v>3580060158</v>
      </c>
      <c r="C9941" s="8" t="s">
        <v>2</v>
      </c>
      <c r="D9941" s="6"/>
      <c r="E9941" s="6"/>
      <c r="F9941" s="29">
        <f>E9941*0.05</f>
        <v>0</v>
      </c>
      <c r="G9941" s="6">
        <v>4400</v>
      </c>
      <c r="H9941" s="5">
        <f>D9941-F9941</f>
        <v>0</v>
      </c>
      <c r="I9941" s="4">
        <f>+I9940+G9941-H9941</f>
        <v>12188468.060999997</v>
      </c>
      <c r="J9941" s="8" t="s">
        <v>1573</v>
      </c>
      <c r="K9941" s="2"/>
      <c r="L9941" s="2"/>
      <c r="M9941" s="16" t="s">
        <v>0</v>
      </c>
      <c r="N9941" s="10"/>
      <c r="O9941" s="10"/>
    </row>
    <row r="9942" spans="1:15" x14ac:dyDescent="0.2">
      <c r="A9942" s="11">
        <v>45700</v>
      </c>
      <c r="B9942" s="7">
        <v>3580060161</v>
      </c>
      <c r="C9942" s="8" t="s">
        <v>2</v>
      </c>
      <c r="D9942" s="6"/>
      <c r="E9942" s="6"/>
      <c r="F9942" s="29">
        <f>E9942*0.05</f>
        <v>0</v>
      </c>
      <c r="G9942" s="6">
        <v>6400</v>
      </c>
      <c r="H9942" s="5">
        <f>D9942-F9942</f>
        <v>0</v>
      </c>
      <c r="I9942" s="4">
        <f>+I9941+G9942-H9942</f>
        <v>12194868.060999997</v>
      </c>
      <c r="J9942" s="8" t="s">
        <v>1572</v>
      </c>
      <c r="K9942" s="2"/>
      <c r="L9942" s="2"/>
      <c r="M9942" s="16" t="s">
        <v>0</v>
      </c>
      <c r="N9942" s="10"/>
      <c r="O9942" s="10"/>
    </row>
    <row r="9943" spans="1:15" x14ac:dyDescent="0.2">
      <c r="A9943" s="11">
        <v>45701</v>
      </c>
      <c r="B9943" s="7">
        <v>3580040348</v>
      </c>
      <c r="C9943" s="8" t="s">
        <v>2</v>
      </c>
      <c r="D9943" s="6"/>
      <c r="E9943" s="6"/>
      <c r="F9943" s="29">
        <f>E9943*0.05</f>
        <v>0</v>
      </c>
      <c r="G9943" s="6">
        <v>20600</v>
      </c>
      <c r="H9943" s="5">
        <f>D9943-F9943</f>
        <v>0</v>
      </c>
      <c r="I9943" s="4">
        <f>+I9942+G9943-H9943</f>
        <v>12215468.060999997</v>
      </c>
      <c r="J9943" s="8" t="s">
        <v>1571</v>
      </c>
      <c r="K9943" s="2"/>
      <c r="L9943" s="2"/>
      <c r="M9943" s="16" t="s">
        <v>0</v>
      </c>
      <c r="N9943" s="10"/>
      <c r="O9943" s="10"/>
    </row>
    <row r="9944" spans="1:15" x14ac:dyDescent="0.2">
      <c r="A9944" s="11">
        <v>45705</v>
      </c>
      <c r="B9944" s="7">
        <v>3580040642</v>
      </c>
      <c r="C9944" s="8" t="s">
        <v>2</v>
      </c>
      <c r="D9944" s="6"/>
      <c r="E9944" s="6"/>
      <c r="F9944" s="29">
        <f>E9944*0.05</f>
        <v>0</v>
      </c>
      <c r="G9944" s="6">
        <v>600</v>
      </c>
      <c r="H9944" s="5">
        <f>D9944-F9944</f>
        <v>0</v>
      </c>
      <c r="I9944" s="4">
        <f>+I9943+G9944-H9944</f>
        <v>12216068.060999997</v>
      </c>
      <c r="J9944" s="8" t="s">
        <v>1570</v>
      </c>
      <c r="K9944" s="2"/>
      <c r="L9944" s="2"/>
      <c r="M9944" s="16" t="s">
        <v>0</v>
      </c>
      <c r="N9944" s="10"/>
      <c r="O9944" s="10"/>
    </row>
    <row r="9945" spans="1:15" x14ac:dyDescent="0.2">
      <c r="A9945" s="11">
        <v>45705</v>
      </c>
      <c r="B9945" s="7">
        <v>3580040639</v>
      </c>
      <c r="C9945" s="8" t="s">
        <v>2</v>
      </c>
      <c r="D9945" s="6"/>
      <c r="E9945" s="6"/>
      <c r="F9945" s="29">
        <f>E9945*0.05</f>
        <v>0</v>
      </c>
      <c r="G9945" s="6">
        <v>2500</v>
      </c>
      <c r="H9945" s="5">
        <f>D9945-F9945</f>
        <v>0</v>
      </c>
      <c r="I9945" s="4">
        <f>+I9944+G9945-H9945</f>
        <v>12218568.060999997</v>
      </c>
      <c r="J9945" s="8" t="s">
        <v>1569</v>
      </c>
      <c r="K9945" s="2"/>
      <c r="L9945" s="2"/>
      <c r="M9945" s="16" t="s">
        <v>0</v>
      </c>
      <c r="N9945" s="10"/>
      <c r="O9945" s="10"/>
    </row>
    <row r="9946" spans="1:15" x14ac:dyDescent="0.2">
      <c r="A9946" s="11">
        <v>45708</v>
      </c>
      <c r="B9946" s="7">
        <v>3580020163</v>
      </c>
      <c r="C9946" s="8" t="s">
        <v>2</v>
      </c>
      <c r="D9946" s="6"/>
      <c r="E9946" s="6"/>
      <c r="F9946" s="29">
        <f>E9946*0.05</f>
        <v>0</v>
      </c>
      <c r="G9946" s="6">
        <v>6800</v>
      </c>
      <c r="H9946" s="5">
        <f>D9946-F9946</f>
        <v>0</v>
      </c>
      <c r="I9946" s="4">
        <f>+I9945+G9946-H9946</f>
        <v>12225368.060999997</v>
      </c>
      <c r="J9946" s="8" t="s">
        <v>1568</v>
      </c>
      <c r="K9946" s="2"/>
      <c r="L9946" s="2"/>
      <c r="M9946" s="16" t="s">
        <v>0</v>
      </c>
      <c r="N9946" s="10"/>
      <c r="O9946" s="10"/>
    </row>
    <row r="9947" spans="1:15" x14ac:dyDescent="0.2">
      <c r="A9947" s="11">
        <v>45708</v>
      </c>
      <c r="B9947" s="7">
        <v>3580020166</v>
      </c>
      <c r="C9947" s="8" t="s">
        <v>2</v>
      </c>
      <c r="D9947" s="6"/>
      <c r="E9947" s="6"/>
      <c r="F9947" s="29">
        <f>E9947*0.05</f>
        <v>0</v>
      </c>
      <c r="G9947" s="6">
        <v>6000</v>
      </c>
      <c r="H9947" s="5">
        <f>D9947-F9947</f>
        <v>0</v>
      </c>
      <c r="I9947" s="4">
        <f>+I9946+G9947-H9947</f>
        <v>12231368.060999997</v>
      </c>
      <c r="J9947" s="8" t="s">
        <v>1567</v>
      </c>
      <c r="K9947" s="2"/>
      <c r="L9947" s="2"/>
      <c r="M9947" s="16" t="s">
        <v>0</v>
      </c>
      <c r="N9947" s="10"/>
      <c r="O9947" s="10"/>
    </row>
    <row r="9948" spans="1:15" x14ac:dyDescent="0.2">
      <c r="A9948" s="11">
        <v>45708</v>
      </c>
      <c r="B9948" s="7">
        <v>3580020169</v>
      </c>
      <c r="C9948" s="8" t="s">
        <v>2</v>
      </c>
      <c r="D9948" s="6"/>
      <c r="E9948" s="6"/>
      <c r="F9948" s="29">
        <f>E9948*0.05</f>
        <v>0</v>
      </c>
      <c r="G9948" s="6">
        <v>12800</v>
      </c>
      <c r="H9948" s="5">
        <f>D9948-F9948</f>
        <v>0</v>
      </c>
      <c r="I9948" s="4">
        <f>+I9947+G9948-H9948</f>
        <v>12244168.060999997</v>
      </c>
      <c r="J9948" s="8" t="s">
        <v>1566</v>
      </c>
      <c r="K9948" s="2"/>
      <c r="L9948" s="2"/>
      <c r="M9948" s="16" t="s">
        <v>0</v>
      </c>
      <c r="N9948" s="10"/>
      <c r="O9948" s="10"/>
    </row>
    <row r="9949" spans="1:15" x14ac:dyDescent="0.2">
      <c r="A9949" s="11">
        <v>45709</v>
      </c>
      <c r="B9949" s="7">
        <v>3580050051</v>
      </c>
      <c r="C9949" s="8" t="s">
        <v>2</v>
      </c>
      <c r="D9949" s="6"/>
      <c r="E9949" s="6"/>
      <c r="F9949" s="29">
        <f>E9949*0.05</f>
        <v>0</v>
      </c>
      <c r="G9949" s="6">
        <v>5600</v>
      </c>
      <c r="H9949" s="5">
        <f>D9949-F9949</f>
        <v>0</v>
      </c>
      <c r="I9949" s="4">
        <f>+I9948+G9949-H9949</f>
        <v>12249768.060999997</v>
      </c>
      <c r="J9949" s="8" t="s">
        <v>1565</v>
      </c>
      <c r="K9949" s="2"/>
      <c r="L9949" s="2"/>
      <c r="M9949" s="16" t="s">
        <v>0</v>
      </c>
      <c r="N9949" s="10"/>
      <c r="O9949" s="10"/>
    </row>
    <row r="9950" spans="1:15" x14ac:dyDescent="0.2">
      <c r="A9950" s="11">
        <v>45709</v>
      </c>
      <c r="B9950" s="7">
        <v>40237695</v>
      </c>
      <c r="C9950" s="8" t="s">
        <v>1228</v>
      </c>
      <c r="D9950" s="6">
        <v>162674.79999999999</v>
      </c>
      <c r="E9950" s="6">
        <v>137860</v>
      </c>
      <c r="F9950" s="29">
        <f>E9950*0.05</f>
        <v>6893</v>
      </c>
      <c r="G9950" s="6"/>
      <c r="H9950" s="5">
        <f>D9950-F9950</f>
        <v>155781.79999999999</v>
      </c>
      <c r="I9950" s="4">
        <f>+I9949+G9950-H9950</f>
        <v>12093986.260999996</v>
      </c>
      <c r="J9950" s="8" t="s">
        <v>1564</v>
      </c>
      <c r="K9950" s="2"/>
      <c r="L9950" s="2"/>
      <c r="M9950" s="16" t="s">
        <v>1563</v>
      </c>
      <c r="N9950" s="10"/>
      <c r="O9950" s="10"/>
    </row>
    <row r="9951" spans="1:15" x14ac:dyDescent="0.2">
      <c r="A9951" s="11">
        <v>45712</v>
      </c>
      <c r="B9951" s="7">
        <v>3580050570</v>
      </c>
      <c r="C9951" s="8" t="s">
        <v>2</v>
      </c>
      <c r="D9951" s="6"/>
      <c r="E9951" s="6"/>
      <c r="F9951" s="29">
        <f>E9951*0.05</f>
        <v>0</v>
      </c>
      <c r="G9951" s="6">
        <v>3500</v>
      </c>
      <c r="H9951" s="5">
        <f>D9951-F9951</f>
        <v>0</v>
      </c>
      <c r="I9951" s="4">
        <f>+I9950+G9951-H9951</f>
        <v>12097486.260999996</v>
      </c>
      <c r="J9951" s="8" t="s">
        <v>1562</v>
      </c>
      <c r="K9951" s="2"/>
      <c r="L9951" s="2"/>
      <c r="M9951" s="16" t="s">
        <v>0</v>
      </c>
      <c r="N9951" s="10"/>
      <c r="O9951" s="10"/>
    </row>
    <row r="9952" spans="1:15" x14ac:dyDescent="0.2">
      <c r="A9952" s="11">
        <v>45712</v>
      </c>
      <c r="B9952" s="7">
        <v>40295378</v>
      </c>
      <c r="C9952" s="8" t="s">
        <v>286</v>
      </c>
      <c r="D9952" s="6">
        <v>59450</v>
      </c>
      <c r="E9952" s="6">
        <v>59000</v>
      </c>
      <c r="F9952" s="29">
        <f>E9952*0.05</f>
        <v>2950</v>
      </c>
      <c r="G9952" s="6"/>
      <c r="H9952" s="5">
        <f>D9952-F9952</f>
        <v>56500</v>
      </c>
      <c r="I9952" s="4">
        <f>+I9951+G9952-H9952</f>
        <v>12040986.260999996</v>
      </c>
      <c r="J9952" s="8" t="s">
        <v>876</v>
      </c>
      <c r="K9952" s="2"/>
      <c r="L9952" s="2"/>
      <c r="M9952" s="16" t="s">
        <v>1561</v>
      </c>
      <c r="N9952" s="10"/>
      <c r="O9952" s="10"/>
    </row>
    <row r="9953" spans="1:15" x14ac:dyDescent="0.2">
      <c r="A9953" s="11">
        <v>45713</v>
      </c>
      <c r="B9953" s="7">
        <v>3580060053</v>
      </c>
      <c r="C9953" s="8" t="s">
        <v>2</v>
      </c>
      <c r="D9953" s="6"/>
      <c r="E9953" s="6"/>
      <c r="F9953" s="29">
        <f>E9953*0.05</f>
        <v>0</v>
      </c>
      <c r="G9953" s="6">
        <v>7100</v>
      </c>
      <c r="H9953" s="5">
        <f>D9953-F9953</f>
        <v>0</v>
      </c>
      <c r="I9953" s="4">
        <f>+I9952+G9953-H9953</f>
        <v>12048086.260999996</v>
      </c>
      <c r="J9953" s="8" t="s">
        <v>1560</v>
      </c>
      <c r="K9953" s="2"/>
      <c r="L9953" s="2"/>
      <c r="M9953" s="16" t="s">
        <v>0</v>
      </c>
      <c r="N9953" s="10"/>
      <c r="O9953" s="10"/>
    </row>
    <row r="9954" spans="1:15" x14ac:dyDescent="0.2">
      <c r="A9954" s="11">
        <v>45714</v>
      </c>
      <c r="B9954" s="7">
        <v>3580030047</v>
      </c>
      <c r="C9954" s="8" t="s">
        <v>2</v>
      </c>
      <c r="D9954" s="6"/>
      <c r="E9954" s="6"/>
      <c r="F9954" s="29">
        <f>E9954*0.05</f>
        <v>0</v>
      </c>
      <c r="G9954" s="6">
        <v>7700</v>
      </c>
      <c r="H9954" s="5">
        <f>D9954-F9954</f>
        <v>0</v>
      </c>
      <c r="I9954" s="4">
        <f>+I9953+G9954-H9954</f>
        <v>12055786.260999996</v>
      </c>
      <c r="J9954" s="8" t="s">
        <v>1559</v>
      </c>
      <c r="K9954" s="2"/>
      <c r="L9954" s="2"/>
      <c r="M9954" s="16" t="s">
        <v>0</v>
      </c>
      <c r="N9954" s="10"/>
      <c r="O9954" s="10"/>
    </row>
    <row r="9955" spans="1:15" x14ac:dyDescent="0.2">
      <c r="A9955" s="11">
        <v>45714</v>
      </c>
      <c r="B9955" s="7">
        <v>4524000016</v>
      </c>
      <c r="C9955" s="8" t="s">
        <v>977</v>
      </c>
      <c r="D9955" s="6"/>
      <c r="E9955" s="6"/>
      <c r="F9955" s="29">
        <f>E9955*0.05</f>
        <v>0</v>
      </c>
      <c r="G9955" s="6">
        <v>10364.200000000001</v>
      </c>
      <c r="H9955" s="5">
        <f>D9955-F9955</f>
        <v>0</v>
      </c>
      <c r="I9955" s="4">
        <f>+I9954+G9955-H9955</f>
        <v>12066150.460999995</v>
      </c>
      <c r="J9955" s="8" t="s">
        <v>1558</v>
      </c>
      <c r="K9955" s="2"/>
      <c r="L9955" s="2"/>
      <c r="M9955" s="16" t="s">
        <v>0</v>
      </c>
      <c r="N9955" s="10"/>
      <c r="O9955" s="10"/>
    </row>
    <row r="9956" spans="1:15" x14ac:dyDescent="0.2">
      <c r="A9956" s="11">
        <v>45714</v>
      </c>
      <c r="B9956" s="7">
        <v>40364571</v>
      </c>
      <c r="C9956" s="8" t="s">
        <v>821</v>
      </c>
      <c r="D9956" s="6">
        <v>380623.03</v>
      </c>
      <c r="E9956" s="6">
        <v>373996.31</v>
      </c>
      <c r="F9956" s="29">
        <v>18699.82</v>
      </c>
      <c r="G9956" s="6"/>
      <c r="H9956" s="5">
        <f>D9956-F9956</f>
        <v>361923.21</v>
      </c>
      <c r="I9956" s="4">
        <f>+I9955+G9956-H9956</f>
        <v>11704227.250999995</v>
      </c>
      <c r="J9956" s="8" t="s">
        <v>215</v>
      </c>
      <c r="K9956" s="2"/>
      <c r="L9956" s="2"/>
      <c r="M9956" s="16" t="s">
        <v>1557</v>
      </c>
      <c r="N9956" s="10"/>
      <c r="O9956" s="10"/>
    </row>
    <row r="9957" spans="1:15" x14ac:dyDescent="0.2">
      <c r="A9957" s="11">
        <v>45714</v>
      </c>
      <c r="B9957" s="7">
        <v>40364931</v>
      </c>
      <c r="C9957" s="8" t="s">
        <v>132</v>
      </c>
      <c r="D9957" s="6">
        <v>90565</v>
      </c>
      <c r="E9957" s="6">
        <v>76750</v>
      </c>
      <c r="F9957" s="29">
        <f>E9957*0.05</f>
        <v>3837.5</v>
      </c>
      <c r="G9957" s="6"/>
      <c r="H9957" s="5">
        <f>D9957-F9957</f>
        <v>86727.5</v>
      </c>
      <c r="I9957" s="4">
        <f>+I9956+G9957-H9957</f>
        <v>11617499.750999995</v>
      </c>
      <c r="J9957" s="8" t="s">
        <v>22</v>
      </c>
      <c r="K9957" s="2"/>
      <c r="L9957" s="2"/>
      <c r="M9957" s="16" t="s">
        <v>1556</v>
      </c>
      <c r="N9957" s="10"/>
      <c r="O9957" s="10"/>
    </row>
    <row r="9958" spans="1:15" x14ac:dyDescent="0.2">
      <c r="A9958" s="11">
        <v>45714</v>
      </c>
      <c r="B9958" s="7">
        <v>40365021</v>
      </c>
      <c r="C9958" s="8" t="s">
        <v>129</v>
      </c>
      <c r="D9958" s="6">
        <v>115616.2</v>
      </c>
      <c r="E9958" s="6">
        <v>115616.2</v>
      </c>
      <c r="F9958" s="29">
        <f>E9958*0.05</f>
        <v>5780.81</v>
      </c>
      <c r="G9958" s="6"/>
      <c r="H9958" s="5">
        <f>D9958-F9958</f>
        <v>109835.39</v>
      </c>
      <c r="I9958" s="4">
        <f>+I9957+G9958-H9958</f>
        <v>11507664.360999994</v>
      </c>
      <c r="J9958" s="8" t="s">
        <v>1555</v>
      </c>
      <c r="K9958" s="2"/>
      <c r="L9958" s="2"/>
      <c r="M9958" s="16" t="s">
        <v>1554</v>
      </c>
      <c r="N9958" s="10"/>
      <c r="O9958" s="10"/>
    </row>
    <row r="9959" spans="1:15" x14ac:dyDescent="0.2">
      <c r="A9959" s="11">
        <v>45714</v>
      </c>
      <c r="B9959" s="7">
        <v>40365111</v>
      </c>
      <c r="C9959" s="8" t="s">
        <v>1450</v>
      </c>
      <c r="D9959" s="6">
        <v>98997.45</v>
      </c>
      <c r="E9959" s="6"/>
      <c r="F9959" s="29">
        <v>0</v>
      </c>
      <c r="G9959" s="6"/>
      <c r="H9959" s="5">
        <f>D9959-F9959</f>
        <v>98997.45</v>
      </c>
      <c r="I9959" s="4">
        <f>+I9958+G9959-H9959</f>
        <v>11408666.910999995</v>
      </c>
      <c r="J9959" s="8" t="s">
        <v>1449</v>
      </c>
      <c r="K9959" s="2"/>
      <c r="L9959" s="2"/>
      <c r="M9959" s="16" t="s">
        <v>1553</v>
      </c>
      <c r="N9959" s="10"/>
      <c r="O9959" s="10"/>
    </row>
    <row r="9960" spans="1:15" x14ac:dyDescent="0.2">
      <c r="A9960" s="11">
        <v>45714</v>
      </c>
      <c r="B9960" s="7">
        <v>40365207</v>
      </c>
      <c r="C9960" s="8" t="s">
        <v>120</v>
      </c>
      <c r="D9960" s="6">
        <v>58474.29</v>
      </c>
      <c r="E9960" s="6">
        <v>49554.48</v>
      </c>
      <c r="F9960" s="29">
        <v>2477.7199999999998</v>
      </c>
      <c r="G9960" s="6"/>
      <c r="H9960" s="5">
        <f>D9960-F9960</f>
        <v>55996.57</v>
      </c>
      <c r="I9960" s="4">
        <f>+I9959+G9960-H9960</f>
        <v>11352670.340999994</v>
      </c>
      <c r="J9960" s="8" t="s">
        <v>273</v>
      </c>
      <c r="K9960" s="2"/>
      <c r="L9960" s="2"/>
      <c r="M9960" s="16" t="s">
        <v>1552</v>
      </c>
      <c r="N9960" s="10"/>
      <c r="O9960" s="10"/>
    </row>
    <row r="9961" spans="1:15" x14ac:dyDescent="0.2">
      <c r="A9961" s="11">
        <v>45714</v>
      </c>
      <c r="B9961" s="7">
        <v>40365322</v>
      </c>
      <c r="C9961" s="8" t="s">
        <v>267</v>
      </c>
      <c r="D9961" s="6">
        <v>10700</v>
      </c>
      <c r="E9961" s="6">
        <v>9067.7999999999993</v>
      </c>
      <c r="F9961" s="29">
        <f>E9961*0.05</f>
        <v>453.39</v>
      </c>
      <c r="G9961" s="6"/>
      <c r="H9961" s="5">
        <f>D9961-F9961</f>
        <v>10246.61</v>
      </c>
      <c r="I9961" s="4">
        <f>+I9960+G9961-H9961</f>
        <v>11342423.730999995</v>
      </c>
      <c r="J9961" s="8" t="s">
        <v>266</v>
      </c>
      <c r="K9961" s="2"/>
      <c r="L9961" s="2"/>
      <c r="M9961" s="16" t="s">
        <v>1551</v>
      </c>
      <c r="N9961" s="10"/>
      <c r="O9961" s="10"/>
    </row>
    <row r="9962" spans="1:15" x14ac:dyDescent="0.2">
      <c r="A9962" s="11">
        <v>45714</v>
      </c>
      <c r="B9962" s="7">
        <v>40365412</v>
      </c>
      <c r="C9962" s="8" t="s">
        <v>1550</v>
      </c>
      <c r="D9962" s="6">
        <v>39000</v>
      </c>
      <c r="E9962" s="6"/>
      <c r="F9962" s="29">
        <f>E9962*0.05</f>
        <v>0</v>
      </c>
      <c r="G9962" s="6"/>
      <c r="H9962" s="5">
        <f>D9962-F9962</f>
        <v>39000</v>
      </c>
      <c r="I9962" s="4">
        <f>+I9961+G9962-H9962</f>
        <v>11303423.730999995</v>
      </c>
      <c r="J9962" s="8" t="s">
        <v>1549</v>
      </c>
      <c r="K9962" s="2"/>
      <c r="L9962" s="2"/>
      <c r="M9962" s="16" t="s">
        <v>1548</v>
      </c>
      <c r="N9962" s="10"/>
      <c r="O9962" s="10"/>
    </row>
    <row r="9963" spans="1:15" x14ac:dyDescent="0.2">
      <c r="A9963" s="11">
        <v>45714</v>
      </c>
      <c r="B9963" s="7">
        <v>40365527</v>
      </c>
      <c r="C9963" s="8" t="s">
        <v>111</v>
      </c>
      <c r="D9963" s="6">
        <v>154065.20000000001</v>
      </c>
      <c r="E9963" s="6">
        <v>133115</v>
      </c>
      <c r="F9963" s="29">
        <f>E9963*0.05</f>
        <v>6655.75</v>
      </c>
      <c r="G9963" s="6"/>
      <c r="H9963" s="5">
        <f>D9963-F9963</f>
        <v>147409.45000000001</v>
      </c>
      <c r="I9963" s="4">
        <f>+I9962+G9963-H9963</f>
        <v>11156014.280999996</v>
      </c>
      <c r="J9963" s="8" t="s">
        <v>664</v>
      </c>
      <c r="K9963" s="2"/>
      <c r="L9963" s="2"/>
      <c r="M9963" s="16" t="s">
        <v>1547</v>
      </c>
      <c r="N9963" s="10"/>
      <c r="O9963" s="10"/>
    </row>
    <row r="9964" spans="1:15" x14ac:dyDescent="0.2">
      <c r="A9964" s="11">
        <v>45714</v>
      </c>
      <c r="B9964" s="7">
        <v>40365639</v>
      </c>
      <c r="C9964" s="8" t="s">
        <v>108</v>
      </c>
      <c r="D9964" s="6">
        <v>100048</v>
      </c>
      <c r="E9964" s="6"/>
      <c r="F9964" s="29">
        <f>E9964*0.05</f>
        <v>0</v>
      </c>
      <c r="G9964" s="6"/>
      <c r="H9964" s="5">
        <f>D9964-F9964</f>
        <v>100048</v>
      </c>
      <c r="I9964" s="4">
        <f>+I9963+G9964-H9964</f>
        <v>11055966.280999996</v>
      </c>
      <c r="J9964" s="8" t="s">
        <v>664</v>
      </c>
      <c r="K9964" s="2"/>
      <c r="L9964" s="2"/>
      <c r="M9964" s="16" t="s">
        <v>1546</v>
      </c>
      <c r="N9964" s="10"/>
      <c r="O9964" s="10"/>
    </row>
    <row r="9965" spans="1:15" x14ac:dyDescent="0.2">
      <c r="A9965" s="11">
        <v>45714</v>
      </c>
      <c r="B9965" s="7">
        <v>40365775</v>
      </c>
      <c r="C9965" s="8" t="s">
        <v>105</v>
      </c>
      <c r="D9965" s="6">
        <v>578067</v>
      </c>
      <c r="E9965" s="6">
        <v>578067</v>
      </c>
      <c r="F9965" s="29">
        <f>E9965*0.05</f>
        <v>28903.350000000002</v>
      </c>
      <c r="G9965" s="6"/>
      <c r="H9965" s="5">
        <f>D9965-F9965</f>
        <v>549163.65</v>
      </c>
      <c r="I9965" s="4">
        <f>+I9964+G9965-H9965</f>
        <v>10506802.630999995</v>
      </c>
      <c r="J9965" s="8" t="s">
        <v>104</v>
      </c>
      <c r="K9965" s="2"/>
      <c r="L9965" s="2"/>
      <c r="M9965" s="16" t="s">
        <v>1545</v>
      </c>
      <c r="N9965" s="10"/>
      <c r="O9965" s="10"/>
    </row>
    <row r="9966" spans="1:15" x14ac:dyDescent="0.2">
      <c r="A9966" s="11">
        <v>45714</v>
      </c>
      <c r="B9966" s="7">
        <v>40365832</v>
      </c>
      <c r="C9966" s="8" t="s">
        <v>99</v>
      </c>
      <c r="D9966" s="6">
        <v>4092.4</v>
      </c>
      <c r="E9966" s="6"/>
      <c r="F9966" s="29">
        <f>E9966*0.05</f>
        <v>0</v>
      </c>
      <c r="G9966" s="6"/>
      <c r="H9966" s="5">
        <f>D9966-F9966</f>
        <v>4092.4</v>
      </c>
      <c r="I9966" s="4">
        <f>+I9965+G9966-H9966</f>
        <v>10502710.230999995</v>
      </c>
      <c r="J9966" s="8" t="s">
        <v>1437</v>
      </c>
      <c r="K9966" s="2"/>
      <c r="L9966" s="2"/>
      <c r="M9966" s="16" t="s">
        <v>1544</v>
      </c>
      <c r="N9966" s="10"/>
      <c r="O9966" s="10"/>
    </row>
    <row r="9967" spans="1:15" x14ac:dyDescent="0.2">
      <c r="A9967" s="11">
        <v>45714</v>
      </c>
      <c r="B9967" s="7">
        <v>40365919</v>
      </c>
      <c r="C9967" s="8" t="s">
        <v>99</v>
      </c>
      <c r="D9967" s="6">
        <v>13151</v>
      </c>
      <c r="E9967" s="6"/>
      <c r="F9967" s="29">
        <f>E9967*0.05</f>
        <v>0</v>
      </c>
      <c r="G9967" s="6"/>
      <c r="H9967" s="5">
        <f>D9967-F9967</f>
        <v>13151</v>
      </c>
      <c r="I9967" s="4">
        <f>+I9966+G9967-H9967</f>
        <v>10489559.230999995</v>
      </c>
      <c r="J9967" s="8" t="s">
        <v>1436</v>
      </c>
      <c r="K9967" s="2"/>
      <c r="L9967" s="2"/>
      <c r="M9967" s="16" t="s">
        <v>1544</v>
      </c>
      <c r="N9967" s="10"/>
      <c r="O9967" s="10"/>
    </row>
    <row r="9968" spans="1:15" x14ac:dyDescent="0.2">
      <c r="A9968" s="11">
        <v>45714</v>
      </c>
      <c r="B9968" s="7">
        <v>40366048</v>
      </c>
      <c r="C9968" s="8" t="s">
        <v>924</v>
      </c>
      <c r="D9968" s="6">
        <v>28221</v>
      </c>
      <c r="E9968" s="6">
        <v>28221</v>
      </c>
      <c r="F9968" s="29">
        <f>E9968*0.05</f>
        <v>1411.0500000000002</v>
      </c>
      <c r="G9968" s="6"/>
      <c r="H9968" s="5">
        <f>D9968-F9968</f>
        <v>26809.95</v>
      </c>
      <c r="I9968" s="4">
        <f>+I9967+G9968-H9968</f>
        <v>10462749.280999996</v>
      </c>
      <c r="J9968" s="8" t="s">
        <v>923</v>
      </c>
      <c r="K9968" s="2"/>
      <c r="L9968" s="2"/>
      <c r="M9968" s="16" t="s">
        <v>564</v>
      </c>
      <c r="N9968" s="10"/>
      <c r="O9968" s="10"/>
    </row>
    <row r="9969" spans="1:15" x14ac:dyDescent="0.2">
      <c r="A9969" s="11">
        <v>45714</v>
      </c>
      <c r="B9969" s="7">
        <v>40366130</v>
      </c>
      <c r="C9969" s="8" t="s">
        <v>245</v>
      </c>
      <c r="D9969" s="6">
        <v>34783.35</v>
      </c>
      <c r="E9969" s="6">
        <v>34116.9</v>
      </c>
      <c r="F9969" s="29">
        <v>1705.85</v>
      </c>
      <c r="G9969" s="6"/>
      <c r="H9969" s="5">
        <v>33077.51</v>
      </c>
      <c r="I9969" s="4">
        <f>+I9968+G9969-H9969</f>
        <v>10429671.770999996</v>
      </c>
      <c r="J9969" s="8" t="s">
        <v>48</v>
      </c>
      <c r="K9969" s="2"/>
      <c r="L9969" s="2"/>
      <c r="M9969" s="16" t="s">
        <v>1543</v>
      </c>
      <c r="N9969" s="10"/>
      <c r="O9969" s="10"/>
    </row>
    <row r="9970" spans="1:15" x14ac:dyDescent="0.2">
      <c r="A9970" s="11">
        <v>45714</v>
      </c>
      <c r="B9970" s="7">
        <v>40366186</v>
      </c>
      <c r="C9970" s="8" t="s">
        <v>1032</v>
      </c>
      <c r="D9970" s="6">
        <v>27195</v>
      </c>
      <c r="E9970" s="6">
        <v>23122.87</v>
      </c>
      <c r="F9970" s="29">
        <f>E9970*0.05</f>
        <v>1156.1434999999999</v>
      </c>
      <c r="G9970" s="6"/>
      <c r="H9970" s="5">
        <v>26038.86</v>
      </c>
      <c r="I9970" s="4">
        <f>+I9969+G9970-H9970</f>
        <v>10403632.910999997</v>
      </c>
      <c r="J9970" s="8" t="s">
        <v>1323</v>
      </c>
      <c r="K9970" s="2"/>
      <c r="L9970" s="2"/>
      <c r="M9970" s="16" t="s">
        <v>1542</v>
      </c>
      <c r="N9970" s="10"/>
      <c r="O9970" s="10"/>
    </row>
    <row r="9971" spans="1:15" x14ac:dyDescent="0.2">
      <c r="A9971" s="11">
        <v>45714</v>
      </c>
      <c r="B9971" s="7">
        <v>40366705</v>
      </c>
      <c r="C9971" s="8" t="s">
        <v>1431</v>
      </c>
      <c r="D9971" s="6">
        <v>111000</v>
      </c>
      <c r="E9971" s="6"/>
      <c r="F9971" s="29">
        <f>E9971*0.05</f>
        <v>0</v>
      </c>
      <c r="G9971" s="6"/>
      <c r="H9971" s="5">
        <f>D9971-F9971</f>
        <v>111000</v>
      </c>
      <c r="I9971" s="4">
        <f>+I9970+G9971-H9971</f>
        <v>10292632.910999997</v>
      </c>
      <c r="J9971" s="8" t="s">
        <v>1541</v>
      </c>
      <c r="K9971" s="2"/>
      <c r="L9971" s="2"/>
      <c r="M9971" s="16" t="s">
        <v>1540</v>
      </c>
      <c r="N9971" s="10"/>
      <c r="O9971" s="10"/>
    </row>
    <row r="9972" spans="1:15" x14ac:dyDescent="0.2">
      <c r="A9972" s="11">
        <v>45714</v>
      </c>
      <c r="B9972" s="7">
        <v>40366985</v>
      </c>
      <c r="C9972" s="8" t="s">
        <v>1142</v>
      </c>
      <c r="D9972" s="6">
        <v>218890</v>
      </c>
      <c r="E9972" s="6">
        <v>185500</v>
      </c>
      <c r="F9972" s="29">
        <f>E9972*0.05</f>
        <v>9275</v>
      </c>
      <c r="G9972" s="6"/>
      <c r="H9972" s="5">
        <f>D9972-F9972</f>
        <v>209615</v>
      </c>
      <c r="I9972" s="4">
        <f>+I9971+G9972-H9972</f>
        <v>10083017.910999997</v>
      </c>
      <c r="J9972" s="8" t="s">
        <v>1539</v>
      </c>
      <c r="K9972" s="2"/>
      <c r="L9972" s="2"/>
      <c r="M9972" s="16" t="s">
        <v>0</v>
      </c>
      <c r="N9972" s="10"/>
      <c r="O9972" s="10"/>
    </row>
    <row r="9973" spans="1:15" x14ac:dyDescent="0.2">
      <c r="A9973" s="11">
        <v>45714</v>
      </c>
      <c r="B9973" s="7">
        <v>40368477</v>
      </c>
      <c r="C9973" s="8" t="s">
        <v>54</v>
      </c>
      <c r="D9973" s="6">
        <v>4500</v>
      </c>
      <c r="E9973" s="6">
        <v>3813.56</v>
      </c>
      <c r="F9973" s="29">
        <f>E9973*0.05</f>
        <v>190.678</v>
      </c>
      <c r="G9973" s="6"/>
      <c r="H9973" s="5">
        <f>D9973-F9973</f>
        <v>4309.3220000000001</v>
      </c>
      <c r="I9973" s="4">
        <f>+I9972+G9973-H9973</f>
        <v>10078708.588999996</v>
      </c>
      <c r="J9973" s="8" t="s">
        <v>1125</v>
      </c>
      <c r="K9973" s="2"/>
      <c r="L9973" s="2"/>
      <c r="M9973" s="16" t="s">
        <v>1538</v>
      </c>
      <c r="N9973" s="10"/>
      <c r="O9973" s="10"/>
    </row>
    <row r="9974" spans="1:15" x14ac:dyDescent="0.2">
      <c r="A9974" s="11">
        <v>45714</v>
      </c>
      <c r="B9974" s="7">
        <v>40368562</v>
      </c>
      <c r="C9974" s="8" t="s">
        <v>57</v>
      </c>
      <c r="D9974" s="6">
        <v>10000</v>
      </c>
      <c r="E9974" s="6">
        <v>10000</v>
      </c>
      <c r="F9974" s="29">
        <f>E9974*0.05</f>
        <v>500</v>
      </c>
      <c r="G9974" s="6"/>
      <c r="H9974" s="5">
        <f>D9974-F9974</f>
        <v>9500</v>
      </c>
      <c r="I9974" s="4">
        <f>+I9973+G9974-H9974</f>
        <v>10069208.588999996</v>
      </c>
      <c r="J9974" s="8" t="s">
        <v>799</v>
      </c>
      <c r="K9974" s="2"/>
      <c r="L9974" s="2"/>
      <c r="M9974" s="16" t="s">
        <v>1537</v>
      </c>
      <c r="N9974" s="10"/>
      <c r="O9974" s="10"/>
    </row>
    <row r="9975" spans="1:15" x14ac:dyDescent="0.2">
      <c r="A9975" s="11">
        <v>45714</v>
      </c>
      <c r="B9975" s="7">
        <v>40368646</v>
      </c>
      <c r="C9975" s="8" t="s">
        <v>216</v>
      </c>
      <c r="D9975" s="6">
        <v>579148.26</v>
      </c>
      <c r="E9975" s="6"/>
      <c r="F9975" s="29">
        <f>E9975*0.05</f>
        <v>0</v>
      </c>
      <c r="G9975" s="6"/>
      <c r="H9975" s="5">
        <f>D9975-F9975</f>
        <v>579148.26</v>
      </c>
      <c r="I9975" s="4">
        <f>+I9974+G9975-H9975</f>
        <v>9490060.3289999962</v>
      </c>
      <c r="J9975" s="8" t="s">
        <v>1536</v>
      </c>
      <c r="K9975" s="2"/>
      <c r="L9975" s="2"/>
      <c r="M9975" s="16" t="s">
        <v>1535</v>
      </c>
      <c r="N9975" s="10"/>
      <c r="O9975" s="10"/>
    </row>
    <row r="9976" spans="1:15" x14ac:dyDescent="0.2">
      <c r="A9976" s="11">
        <v>45714</v>
      </c>
      <c r="B9976" s="7">
        <v>40368722</v>
      </c>
      <c r="C9976" s="8" t="s">
        <v>43</v>
      </c>
      <c r="D9976" s="6">
        <v>174048.97</v>
      </c>
      <c r="E9976" s="6">
        <v>167766.14000000001</v>
      </c>
      <c r="F9976" s="29">
        <f>E9976*0.05</f>
        <v>8388.3070000000007</v>
      </c>
      <c r="G9976" s="6"/>
      <c r="H9976" s="5">
        <f>D9976-F9976</f>
        <v>165660.663</v>
      </c>
      <c r="I9976" s="4">
        <f>+I9975+G9976-H9976</f>
        <v>9324399.6659999955</v>
      </c>
      <c r="J9976" s="8" t="s">
        <v>22</v>
      </c>
      <c r="K9976" s="2"/>
      <c r="L9976" s="2"/>
      <c r="M9976" s="16" t="s">
        <v>1534</v>
      </c>
      <c r="N9976" s="10"/>
      <c r="O9976" s="10"/>
    </row>
    <row r="9977" spans="1:15" x14ac:dyDescent="0.2">
      <c r="A9977" s="11">
        <v>45714</v>
      </c>
      <c r="B9977" s="7">
        <v>40368940</v>
      </c>
      <c r="C9977" s="8" t="s">
        <v>29</v>
      </c>
      <c r="D9977" s="6">
        <v>107527.5</v>
      </c>
      <c r="E9977" s="6">
        <v>91125</v>
      </c>
      <c r="F9977" s="29">
        <f>E9977*0.05</f>
        <v>4556.25</v>
      </c>
      <c r="G9977" s="6"/>
      <c r="H9977" s="5">
        <f>D9977-F9977</f>
        <v>102971.25</v>
      </c>
      <c r="I9977" s="4">
        <f>+I9976+G9977-H9977</f>
        <v>9221428.4159999955</v>
      </c>
      <c r="J9977" s="8" t="s">
        <v>359</v>
      </c>
      <c r="K9977" s="2"/>
      <c r="L9977" s="2"/>
      <c r="M9977" s="16" t="s">
        <v>1533</v>
      </c>
      <c r="N9977" s="10"/>
      <c r="O9977" s="10"/>
    </row>
    <row r="9978" spans="1:15" x14ac:dyDescent="0.2">
      <c r="A9978" s="11">
        <v>45714</v>
      </c>
      <c r="B9978" s="7">
        <v>40369138</v>
      </c>
      <c r="C9978" s="8" t="s">
        <v>1013</v>
      </c>
      <c r="D9978" s="6">
        <v>18037.48</v>
      </c>
      <c r="E9978" s="6">
        <v>15286</v>
      </c>
      <c r="F9978" s="29">
        <f>E9978*0.05</f>
        <v>764.30000000000007</v>
      </c>
      <c r="G9978" s="6"/>
      <c r="H9978" s="5">
        <f>D9978-F9978</f>
        <v>17273.18</v>
      </c>
      <c r="I9978" s="4">
        <f>+I9977+G9978-H9978</f>
        <v>9204155.2359999958</v>
      </c>
      <c r="J9978" s="8" t="s">
        <v>1532</v>
      </c>
      <c r="K9978" s="2"/>
      <c r="L9978" s="2"/>
      <c r="M9978" s="16" t="s">
        <v>1531</v>
      </c>
      <c r="N9978" s="10"/>
      <c r="O9978" s="10"/>
    </row>
    <row r="9979" spans="1:15" x14ac:dyDescent="0.2">
      <c r="A9979" s="11">
        <v>45714</v>
      </c>
      <c r="B9979" s="7">
        <v>40369230</v>
      </c>
      <c r="C9979" s="8" t="s">
        <v>213</v>
      </c>
      <c r="D9979" s="6">
        <v>11991.97</v>
      </c>
      <c r="E9979" s="6">
        <v>10162.69</v>
      </c>
      <c r="F9979" s="29">
        <f>E9979*0.05</f>
        <v>508.13450000000006</v>
      </c>
      <c r="G9979" s="6"/>
      <c r="H9979" s="5">
        <f>D9979-F9979</f>
        <v>11483.835499999999</v>
      </c>
      <c r="I9979" s="4">
        <f>+I9978+G9979-H9979</f>
        <v>9192671.4004999958</v>
      </c>
      <c r="J9979" s="8" t="s">
        <v>1530</v>
      </c>
      <c r="K9979" s="2"/>
      <c r="L9979" s="2"/>
      <c r="M9979" s="16" t="s">
        <v>1529</v>
      </c>
      <c r="N9979" s="10"/>
      <c r="O9979" s="10"/>
    </row>
    <row r="9980" spans="1:15" x14ac:dyDescent="0.2">
      <c r="A9980" s="11">
        <v>45714</v>
      </c>
      <c r="B9980" s="7">
        <v>40369316</v>
      </c>
      <c r="C9980" s="8" t="s">
        <v>26</v>
      </c>
      <c r="D9980" s="6">
        <v>114087.88</v>
      </c>
      <c r="E9980" s="6">
        <v>109455.17</v>
      </c>
      <c r="F9980" s="29">
        <f>E9980*0.05</f>
        <v>5472.7584999999999</v>
      </c>
      <c r="G9980" s="6"/>
      <c r="H9980" s="5">
        <f>D9980-F9980</f>
        <v>108615.12150000001</v>
      </c>
      <c r="I9980" s="4">
        <f>+I9979+G9980-H9980</f>
        <v>9084056.2789999954</v>
      </c>
      <c r="J9980" s="8" t="s">
        <v>658</v>
      </c>
      <c r="K9980" s="2"/>
      <c r="L9980" s="2"/>
      <c r="M9980" s="16" t="s">
        <v>1528</v>
      </c>
      <c r="N9980" s="10"/>
      <c r="O9980" s="10"/>
    </row>
    <row r="9981" spans="1:15" x14ac:dyDescent="0.2">
      <c r="A9981" s="11">
        <v>45714</v>
      </c>
      <c r="B9981" s="7">
        <v>40369588</v>
      </c>
      <c r="C9981" s="8" t="s">
        <v>40</v>
      </c>
      <c r="D9981" s="6">
        <v>73520</v>
      </c>
      <c r="E9981" s="6">
        <v>73520</v>
      </c>
      <c r="F9981" s="29">
        <f>E9981*0.05</f>
        <v>3676</v>
      </c>
      <c r="G9981" s="6"/>
      <c r="H9981" s="5">
        <f>D9981-F9981</f>
        <v>69844</v>
      </c>
      <c r="I9981" s="4">
        <f>+I9980+G9981-H9981</f>
        <v>9014212.2789999954</v>
      </c>
      <c r="J9981" s="8" t="s">
        <v>104</v>
      </c>
      <c r="K9981" s="2"/>
      <c r="L9981" s="2"/>
      <c r="M9981" s="16" t="s">
        <v>1527</v>
      </c>
      <c r="N9981" s="10"/>
      <c r="O9981" s="10"/>
    </row>
    <row r="9982" spans="1:15" x14ac:dyDescent="0.2">
      <c r="A9982" s="11">
        <v>45714</v>
      </c>
      <c r="B9982" s="7">
        <v>40367174</v>
      </c>
      <c r="C9982" s="8" t="s">
        <v>77</v>
      </c>
      <c r="D9982" s="6">
        <v>5495</v>
      </c>
      <c r="E9982" s="6">
        <v>4226.92</v>
      </c>
      <c r="F9982" s="29">
        <v>211.35</v>
      </c>
      <c r="G9982" s="6"/>
      <c r="H9982" s="5">
        <f>D9982-F9982</f>
        <v>5283.65</v>
      </c>
      <c r="I9982" s="4">
        <f>+I9981+G9982-H9982</f>
        <v>9008928.6289999951</v>
      </c>
      <c r="J9982" s="8" t="s">
        <v>229</v>
      </c>
      <c r="K9982" s="2"/>
      <c r="L9982" s="2"/>
      <c r="M9982" s="16" t="s">
        <v>1526</v>
      </c>
      <c r="N9982" s="10"/>
      <c r="O9982" s="10"/>
    </row>
    <row r="9983" spans="1:15" x14ac:dyDescent="0.2">
      <c r="A9983" s="11">
        <v>45714</v>
      </c>
      <c r="B9983" s="7">
        <v>40367355</v>
      </c>
      <c r="C9983" s="8" t="s">
        <v>74</v>
      </c>
      <c r="D9983" s="6">
        <v>379721</v>
      </c>
      <c r="E9983" s="6">
        <v>341390</v>
      </c>
      <c r="F9983" s="29">
        <f>E9983*0.05</f>
        <v>17069.5</v>
      </c>
      <c r="G9983" s="6"/>
      <c r="H9983" s="5">
        <f>D9983-F9983</f>
        <v>362651.5</v>
      </c>
      <c r="I9983" s="4">
        <f>+I9982+G9983-H9983</f>
        <v>8646277.1289999951</v>
      </c>
      <c r="J9983" s="8" t="s">
        <v>923</v>
      </c>
      <c r="K9983" s="2"/>
      <c r="L9983" s="2"/>
      <c r="M9983" s="16" t="s">
        <v>1525</v>
      </c>
      <c r="N9983" s="10"/>
      <c r="O9983" s="10"/>
    </row>
    <row r="9984" spans="1:15" x14ac:dyDescent="0.2">
      <c r="A9984" s="11">
        <v>45714</v>
      </c>
      <c r="B9984" s="7">
        <v>40367553</v>
      </c>
      <c r="C9984" s="8" t="s">
        <v>1524</v>
      </c>
      <c r="D9984" s="6">
        <v>54615</v>
      </c>
      <c r="E9984" s="6">
        <v>46283.9</v>
      </c>
      <c r="F9984" s="29">
        <v>2314.1999999999998</v>
      </c>
      <c r="G9984" s="6"/>
      <c r="H9984" s="5">
        <v>52300.81</v>
      </c>
      <c r="I9984" s="4">
        <f>+I9983+G9984-H9984</f>
        <v>8593976.3189999945</v>
      </c>
      <c r="J9984" s="8" t="s">
        <v>1523</v>
      </c>
      <c r="K9984" s="2"/>
      <c r="L9984" s="2"/>
      <c r="M9984" s="16" t="s">
        <v>1522</v>
      </c>
      <c r="N9984" s="10"/>
      <c r="O9984" s="10"/>
    </row>
    <row r="9985" spans="1:15" x14ac:dyDescent="0.2">
      <c r="A9985" s="11">
        <v>45714</v>
      </c>
      <c r="B9985" s="7">
        <v>40367684</v>
      </c>
      <c r="C9985" s="8" t="s">
        <v>447</v>
      </c>
      <c r="D9985" s="6">
        <v>3119.4</v>
      </c>
      <c r="E9985" s="6">
        <v>2643.56</v>
      </c>
      <c r="F9985" s="29">
        <v>132.18</v>
      </c>
      <c r="G9985" s="6"/>
      <c r="H9985" s="5">
        <f>D9985-F9985</f>
        <v>2987.2200000000003</v>
      </c>
      <c r="I9985" s="4">
        <f>+I9984+G9985-H9985</f>
        <v>8590989.0989999939</v>
      </c>
      <c r="J9985" s="8" t="s">
        <v>22</v>
      </c>
      <c r="K9985" s="2"/>
      <c r="L9985" s="2"/>
      <c r="M9985" s="16" t="s">
        <v>1521</v>
      </c>
      <c r="N9985" s="10"/>
      <c r="O9985" s="10"/>
    </row>
    <row r="9986" spans="1:15" x14ac:dyDescent="0.2">
      <c r="A9986" s="11">
        <v>45714</v>
      </c>
      <c r="B9986" s="7">
        <v>40367927</v>
      </c>
      <c r="C9986" s="8" t="s">
        <v>331</v>
      </c>
      <c r="D9986" s="6">
        <v>110408</v>
      </c>
      <c r="E9986" s="6">
        <v>107600</v>
      </c>
      <c r="F9986" s="29">
        <f>E9986*0.05</f>
        <v>5380</v>
      </c>
      <c r="G9986" s="6"/>
      <c r="H9986" s="5">
        <f>D9986-F9986</f>
        <v>105028</v>
      </c>
      <c r="I9986" s="4">
        <f>+I9985+G9986-H9986</f>
        <v>8485961.0989999939</v>
      </c>
      <c r="J9986" s="8" t="s">
        <v>48</v>
      </c>
      <c r="K9986" s="2"/>
      <c r="L9986" s="2"/>
      <c r="M9986" s="16" t="s">
        <v>1520</v>
      </c>
      <c r="N9986" s="10"/>
      <c r="O9986" s="10"/>
    </row>
    <row r="9987" spans="1:15" x14ac:dyDescent="0.2">
      <c r="A9987" s="11">
        <v>45714</v>
      </c>
      <c r="B9987" s="7">
        <v>40368312</v>
      </c>
      <c r="C9987" s="8" t="s">
        <v>63</v>
      </c>
      <c r="D9987" s="6">
        <v>4000</v>
      </c>
      <c r="E9987" s="6">
        <v>3389.83</v>
      </c>
      <c r="F9987" s="29">
        <f>E9987*0.05</f>
        <v>169.4915</v>
      </c>
      <c r="G9987" s="6"/>
      <c r="H9987" s="5">
        <f>D9987-F9987</f>
        <v>3830.5084999999999</v>
      </c>
      <c r="I9987" s="4">
        <f>+I9986+G9987-H9987</f>
        <v>8482130.5904999934</v>
      </c>
      <c r="J9987" s="8" t="s">
        <v>22</v>
      </c>
      <c r="K9987" s="2"/>
      <c r="L9987" s="2"/>
      <c r="M9987" s="16" t="s">
        <v>1519</v>
      </c>
      <c r="N9987" s="10"/>
      <c r="O9987" s="10"/>
    </row>
    <row r="9988" spans="1:15" x14ac:dyDescent="0.2">
      <c r="A9988" s="11">
        <v>45716</v>
      </c>
      <c r="B9988" s="7">
        <v>3580020056</v>
      </c>
      <c r="C9988" s="8" t="s">
        <v>2</v>
      </c>
      <c r="D9988" s="6"/>
      <c r="E9988" s="6"/>
      <c r="F9988" s="29"/>
      <c r="G9988" s="6">
        <v>16400</v>
      </c>
      <c r="H9988" s="5"/>
      <c r="I9988" s="4">
        <f>+I9987+G9988-H9988</f>
        <v>8498530.5904999934</v>
      </c>
      <c r="J9988" s="8" t="s">
        <v>1518</v>
      </c>
      <c r="K9988" s="2"/>
      <c r="L9988" s="2"/>
      <c r="M9988" s="20"/>
      <c r="N9988" s="19"/>
      <c r="O9988" s="19"/>
    </row>
    <row r="9989" spans="1:15" x14ac:dyDescent="0.2">
      <c r="A9989" s="11">
        <v>45716</v>
      </c>
      <c r="B9989" s="7">
        <v>40445702</v>
      </c>
      <c r="C9989" s="8" t="s">
        <v>117</v>
      </c>
      <c r="D9989" s="6">
        <v>36917.199999999997</v>
      </c>
      <c r="E9989" s="6">
        <v>35290</v>
      </c>
      <c r="F9989" s="29">
        <f>E9989*0.05</f>
        <v>1764.5</v>
      </c>
      <c r="G9989" s="6"/>
      <c r="H9989" s="5">
        <f>D9989-F9989</f>
        <v>35152.699999999997</v>
      </c>
      <c r="I9989" s="4">
        <f>+I9988+G9989-H9989</f>
        <v>8463377.8904999942</v>
      </c>
      <c r="J9989" s="8" t="s">
        <v>359</v>
      </c>
      <c r="K9989" s="2"/>
      <c r="L9989" s="2"/>
      <c r="M9989" s="16" t="s">
        <v>1517</v>
      </c>
      <c r="N9989" s="10"/>
      <c r="O9989" s="10"/>
    </row>
    <row r="9990" spans="1:15" x14ac:dyDescent="0.2">
      <c r="A9990" s="11">
        <v>45716</v>
      </c>
      <c r="B9990" s="7">
        <v>40445946</v>
      </c>
      <c r="C9990" s="8" t="s">
        <v>1252</v>
      </c>
      <c r="D9990" s="6">
        <v>30000</v>
      </c>
      <c r="E9990" s="6">
        <v>30000</v>
      </c>
      <c r="F9990" s="29">
        <f>E9990*0.05</f>
        <v>1500</v>
      </c>
      <c r="G9990" s="6"/>
      <c r="H9990" s="5">
        <f>D9990-F9990</f>
        <v>28500</v>
      </c>
      <c r="I9990" s="4">
        <f>+I9989+G9990-H9990</f>
        <v>8434877.8904999942</v>
      </c>
      <c r="J9990" s="8" t="s">
        <v>48</v>
      </c>
      <c r="K9990" s="2"/>
      <c r="L9990" s="2"/>
      <c r="M9990" s="16" t="s">
        <v>1516</v>
      </c>
      <c r="N9990" s="10"/>
      <c r="O9990" s="10"/>
    </row>
    <row r="9991" spans="1:15" x14ac:dyDescent="0.2">
      <c r="A9991" s="11">
        <v>45716</v>
      </c>
      <c r="B9991" s="7">
        <v>40446073</v>
      </c>
      <c r="C9991" s="8" t="s">
        <v>1515</v>
      </c>
      <c r="D9991" s="6">
        <v>188549.99</v>
      </c>
      <c r="E9991" s="6">
        <v>159788.12</v>
      </c>
      <c r="F9991" s="29">
        <v>7989.41</v>
      </c>
      <c r="G9991" s="6"/>
      <c r="H9991" s="5">
        <f>D9991-F9991</f>
        <v>180560.58</v>
      </c>
      <c r="I9991" s="4">
        <f>+I9990+G9991-H9991</f>
        <v>8254317.3104999941</v>
      </c>
      <c r="J9991" s="8" t="s">
        <v>1514</v>
      </c>
      <c r="K9991" s="2"/>
      <c r="L9991" s="2"/>
      <c r="M9991" s="16" t="s">
        <v>1513</v>
      </c>
      <c r="N9991" s="10"/>
      <c r="O9991" s="10"/>
    </row>
    <row r="9992" spans="1:15" x14ac:dyDescent="0.2">
      <c r="A9992" s="11">
        <v>45716</v>
      </c>
      <c r="B9992" s="7">
        <v>40446133</v>
      </c>
      <c r="C9992" s="8" t="s">
        <v>249</v>
      </c>
      <c r="D9992" s="6">
        <v>56263</v>
      </c>
      <c r="E9992" s="6">
        <v>49450</v>
      </c>
      <c r="F9992" s="29">
        <f>E9992*0.05</f>
        <v>2472.5</v>
      </c>
      <c r="G9992" s="6"/>
      <c r="H9992" s="5">
        <f>D9992-F9992</f>
        <v>53790.5</v>
      </c>
      <c r="I9992" s="4">
        <f>+I9991+G9992-H9992</f>
        <v>8200526.8104999941</v>
      </c>
      <c r="J9992" s="8" t="s">
        <v>1183</v>
      </c>
      <c r="K9992" s="2"/>
      <c r="L9992" s="2"/>
      <c r="M9992" s="16" t="s">
        <v>1119</v>
      </c>
      <c r="N9992" s="10"/>
      <c r="O9992" s="10"/>
    </row>
    <row r="9993" spans="1:15" x14ac:dyDescent="0.2">
      <c r="A9993" s="11">
        <v>45716</v>
      </c>
      <c r="B9993" s="7">
        <v>40446204</v>
      </c>
      <c r="C9993" s="8" t="s">
        <v>469</v>
      </c>
      <c r="D9993" s="6">
        <v>144870.84</v>
      </c>
      <c r="E9993" s="6"/>
      <c r="F9993" s="29">
        <f>E9993*0.05</f>
        <v>0</v>
      </c>
      <c r="G9993" s="6"/>
      <c r="H9993" s="5">
        <f>D9993-F9993</f>
        <v>144870.84</v>
      </c>
      <c r="I9993" s="4">
        <f>+I9992+G9993-H9993</f>
        <v>8055655.9704999942</v>
      </c>
      <c r="J9993" s="8" t="s">
        <v>48</v>
      </c>
      <c r="K9993" s="2"/>
      <c r="L9993" s="2"/>
      <c r="M9993" s="16" t="s">
        <v>1512</v>
      </c>
      <c r="N9993" s="10"/>
      <c r="O9993" s="10"/>
    </row>
    <row r="9994" spans="1:15" x14ac:dyDescent="0.2">
      <c r="A9994" s="11">
        <v>45716</v>
      </c>
      <c r="B9994" s="7">
        <v>40446306</v>
      </c>
      <c r="C9994" s="8" t="s">
        <v>1511</v>
      </c>
      <c r="D9994" s="6">
        <v>213828</v>
      </c>
      <c r="E9994" s="6">
        <v>208500</v>
      </c>
      <c r="F9994" s="29">
        <f>E9994*0.05</f>
        <v>10425</v>
      </c>
      <c r="G9994" s="6"/>
      <c r="H9994" s="5">
        <f>D9994-F9994</f>
        <v>203403</v>
      </c>
      <c r="I9994" s="4">
        <f>+I9993+G9994-H9994</f>
        <v>7852252.9704999942</v>
      </c>
      <c r="J9994" s="8" t="s">
        <v>1183</v>
      </c>
      <c r="K9994" s="2"/>
      <c r="L9994" s="2"/>
      <c r="M9994" s="16" t="s">
        <v>1510</v>
      </c>
      <c r="N9994" s="10"/>
      <c r="O9994" s="10"/>
    </row>
    <row r="9995" spans="1:15" x14ac:dyDescent="0.2">
      <c r="A9995" s="11">
        <v>45716</v>
      </c>
      <c r="B9995" s="7">
        <v>40446367</v>
      </c>
      <c r="C9995" s="8" t="s">
        <v>242</v>
      </c>
      <c r="D9995" s="6">
        <v>238531</v>
      </c>
      <c r="E9995" s="6">
        <v>205330</v>
      </c>
      <c r="F9995" s="29">
        <f>E9995*0.05</f>
        <v>10266.5</v>
      </c>
      <c r="G9995" s="6"/>
      <c r="H9995" s="5">
        <f>D9995-F9995</f>
        <v>228264.5</v>
      </c>
      <c r="I9995" s="4">
        <f>+I9994+G9995-H9995</f>
        <v>7623988.4704999942</v>
      </c>
      <c r="J9995" s="8" t="s">
        <v>1183</v>
      </c>
      <c r="K9995" s="2"/>
      <c r="L9995" s="2"/>
      <c r="M9995" s="16" t="s">
        <v>1509</v>
      </c>
      <c r="N9995" s="10"/>
      <c r="O9995" s="10"/>
    </row>
    <row r="9996" spans="1:15" x14ac:dyDescent="0.2">
      <c r="A9996" s="11">
        <v>45716</v>
      </c>
      <c r="B9996" s="7">
        <v>40446519</v>
      </c>
      <c r="C9996" s="8" t="s">
        <v>1508</v>
      </c>
      <c r="D9996" s="6">
        <v>125740.8</v>
      </c>
      <c r="E9996" s="6">
        <v>106560</v>
      </c>
      <c r="F9996" s="29">
        <f>E9996*0.05</f>
        <v>5328</v>
      </c>
      <c r="G9996" s="6"/>
      <c r="H9996" s="5">
        <f>D9996-F9996</f>
        <v>120412.8</v>
      </c>
      <c r="I9996" s="4">
        <f>+I9995+G9996-H9996</f>
        <v>7503575.6704999944</v>
      </c>
      <c r="J9996" s="8" t="s">
        <v>1507</v>
      </c>
      <c r="K9996" s="2"/>
      <c r="L9996" s="2"/>
      <c r="M9996" s="16" t="s">
        <v>1506</v>
      </c>
      <c r="N9996" s="10"/>
      <c r="O9996" s="10"/>
    </row>
    <row r="9997" spans="1:15" x14ac:dyDescent="0.2">
      <c r="A9997" s="11">
        <v>45716</v>
      </c>
      <c r="B9997" s="7">
        <v>40446858</v>
      </c>
      <c r="C9997" s="8" t="s">
        <v>1505</v>
      </c>
      <c r="D9997" s="6">
        <v>59680.15</v>
      </c>
      <c r="E9997" s="6">
        <v>50576.4</v>
      </c>
      <c r="F9997" s="29">
        <f>E9997*0.05</f>
        <v>2528.8200000000002</v>
      </c>
      <c r="G9997" s="6"/>
      <c r="H9997" s="5">
        <f>D9997-F9997</f>
        <v>57151.33</v>
      </c>
      <c r="I9997" s="4">
        <f>+I9996+G9997-H9997</f>
        <v>7446424.3404999943</v>
      </c>
      <c r="J9997" s="8" t="s">
        <v>1504</v>
      </c>
      <c r="K9997" s="2"/>
      <c r="L9997" s="2"/>
      <c r="M9997" s="16" t="s">
        <v>1503</v>
      </c>
      <c r="N9997" s="10"/>
      <c r="O9997" s="10"/>
    </row>
    <row r="9998" spans="1:15" x14ac:dyDescent="0.2">
      <c r="A9998" s="11">
        <v>45716</v>
      </c>
      <c r="B9998" s="7">
        <v>40446953</v>
      </c>
      <c r="C9998" s="8" t="s">
        <v>60</v>
      </c>
      <c r="D9998" s="6">
        <v>55000</v>
      </c>
      <c r="E9998" s="6">
        <v>46610.17</v>
      </c>
      <c r="F9998" s="29">
        <f>E9998*0.05</f>
        <v>2330.5084999999999</v>
      </c>
      <c r="G9998" s="6"/>
      <c r="H9998" s="5">
        <f>D9998-F9998</f>
        <v>52669.491500000004</v>
      </c>
      <c r="I9998" s="4">
        <f>+I9997+G9998-H9998</f>
        <v>7393754.8489999939</v>
      </c>
      <c r="J9998" s="8" t="s">
        <v>1502</v>
      </c>
      <c r="K9998" s="2"/>
      <c r="L9998" s="2"/>
      <c r="M9998" s="16" t="s">
        <v>1501</v>
      </c>
      <c r="N9998" s="10"/>
      <c r="O9998" s="10"/>
    </row>
    <row r="9999" spans="1:15" x14ac:dyDescent="0.2">
      <c r="A9999" s="11">
        <v>45716</v>
      </c>
      <c r="B9999" s="7">
        <v>40447062</v>
      </c>
      <c r="C9999" s="8" t="s">
        <v>337</v>
      </c>
      <c r="D9999" s="6">
        <v>112195.9</v>
      </c>
      <c r="E9999" s="6">
        <v>109995.9</v>
      </c>
      <c r="F9999" s="29">
        <v>5499.8</v>
      </c>
      <c r="G9999" s="6"/>
      <c r="H9999" s="5">
        <v>106696.11</v>
      </c>
      <c r="I9999" s="4">
        <f>+I9998+G9999-H9999</f>
        <v>7287058.7389999935</v>
      </c>
      <c r="J9999" s="8" t="s">
        <v>664</v>
      </c>
      <c r="K9999" s="2"/>
      <c r="L9999" s="2"/>
      <c r="M9999" s="16" t="s">
        <v>1500</v>
      </c>
      <c r="N9999" s="10"/>
      <c r="O9999" s="10"/>
    </row>
    <row r="10000" spans="1:15" x14ac:dyDescent="0.2">
      <c r="A10000" s="11">
        <v>45716</v>
      </c>
      <c r="B10000" s="7">
        <v>40445807</v>
      </c>
      <c r="C10000" s="8" t="s">
        <v>1443</v>
      </c>
      <c r="D10000" s="6">
        <v>650687.4</v>
      </c>
      <c r="E10000" s="6"/>
      <c r="F10000" s="29">
        <f>E10000*0.05</f>
        <v>0</v>
      </c>
      <c r="G10000" s="6"/>
      <c r="H10000" s="5">
        <f>D10000-F10000</f>
        <v>650687.4</v>
      </c>
      <c r="I10000" s="4">
        <f>+I9999+G10000-H10000</f>
        <v>6636371.3389999932</v>
      </c>
      <c r="J10000" s="8" t="s">
        <v>70</v>
      </c>
      <c r="K10000" s="2"/>
      <c r="L10000" s="2"/>
      <c r="M10000" s="16" t="s">
        <v>1499</v>
      </c>
      <c r="N10000" s="10"/>
      <c r="O10000" s="10"/>
    </row>
    <row r="10001" spans="1:15" x14ac:dyDescent="0.2">
      <c r="A10001" s="11">
        <v>45716</v>
      </c>
      <c r="B10001" s="7">
        <v>40445860</v>
      </c>
      <c r="C10001" s="8" t="s">
        <v>930</v>
      </c>
      <c r="D10001" s="6">
        <v>51993.16</v>
      </c>
      <c r="E10001" s="6">
        <v>44062</v>
      </c>
      <c r="F10001" s="29">
        <f>E10001*0.05</f>
        <v>2203.1</v>
      </c>
      <c r="G10001" s="6"/>
      <c r="H10001" s="5">
        <f>D10001-F10001</f>
        <v>49790.060000000005</v>
      </c>
      <c r="I10001" s="4">
        <f>+I10000+G10001-H10001</f>
        <v>6586581.2789999936</v>
      </c>
      <c r="J10001" s="8" t="s">
        <v>359</v>
      </c>
      <c r="K10001" s="2"/>
      <c r="L10001" s="2"/>
      <c r="M10001" s="16" t="s">
        <v>1498</v>
      </c>
      <c r="N10001" s="10"/>
      <c r="O10001" s="10"/>
    </row>
    <row r="10002" spans="1:15" x14ac:dyDescent="0.2">
      <c r="A10002" s="11">
        <v>45716</v>
      </c>
      <c r="B10002" s="7"/>
      <c r="C10002" s="8" t="s">
        <v>20</v>
      </c>
      <c r="D10002" s="6">
        <v>9781.64</v>
      </c>
      <c r="E10002" s="6"/>
      <c r="F10002" s="6">
        <f>E10002*0.05</f>
        <v>0</v>
      </c>
      <c r="G10002" s="6"/>
      <c r="H10002" s="5">
        <f>D10002-F10002</f>
        <v>9781.64</v>
      </c>
      <c r="I10002" s="4">
        <f>+I10001+G10002-H10002</f>
        <v>6576799.6389999939</v>
      </c>
      <c r="J10002" s="8" t="s">
        <v>19</v>
      </c>
      <c r="K10002" s="2"/>
      <c r="L10002" s="2"/>
      <c r="M10002" s="16" t="s">
        <v>0</v>
      </c>
      <c r="N10002" s="10"/>
      <c r="O10002" s="10"/>
    </row>
    <row r="10003" spans="1:15" x14ac:dyDescent="0.2">
      <c r="A10003" s="11"/>
      <c r="B10003" s="7"/>
      <c r="C10003" s="14" t="s">
        <v>1497</v>
      </c>
      <c r="D10003" s="6"/>
      <c r="E10003" s="6"/>
      <c r="F10003" s="6">
        <f>E10003*0.05</f>
        <v>0</v>
      </c>
      <c r="G10003" s="6"/>
      <c r="H10003" s="5">
        <f>D10003-F10003</f>
        <v>0</v>
      </c>
      <c r="I10003" s="13">
        <f>+I10002+G10003-H10003</f>
        <v>6576799.6389999939</v>
      </c>
      <c r="J10003" s="8"/>
      <c r="K10003" s="2"/>
      <c r="L10003" s="2"/>
      <c r="M10003" s="16" t="s">
        <v>0</v>
      </c>
      <c r="N10003" s="10"/>
      <c r="O10003" s="10"/>
    </row>
    <row r="10004" spans="1:15" x14ac:dyDescent="0.2">
      <c r="A10004" s="11">
        <v>45719</v>
      </c>
      <c r="B10004" s="7">
        <v>3580080442</v>
      </c>
      <c r="C10004" s="8" t="s">
        <v>2</v>
      </c>
      <c r="D10004" s="6"/>
      <c r="E10004" s="6"/>
      <c r="F10004" s="6">
        <f>E10004*0.05</f>
        <v>0</v>
      </c>
      <c r="G10004" s="6">
        <v>12700</v>
      </c>
      <c r="H10004" s="5">
        <f>D10004-F10004</f>
        <v>0</v>
      </c>
      <c r="I10004" s="4">
        <f>+I10003+G10004-H10004</f>
        <v>6589499.6389999939</v>
      </c>
      <c r="J10004" s="8" t="s">
        <v>1496</v>
      </c>
      <c r="K10004" s="2"/>
      <c r="L10004" s="2"/>
      <c r="M10004" s="16" t="s">
        <v>0</v>
      </c>
      <c r="N10004" s="10"/>
      <c r="O10004" s="10"/>
    </row>
    <row r="10005" spans="1:15" x14ac:dyDescent="0.2">
      <c r="A10005" s="11">
        <v>45719</v>
      </c>
      <c r="B10005" s="7">
        <v>4524000112</v>
      </c>
      <c r="C10005" s="8" t="s">
        <v>170</v>
      </c>
      <c r="D10005" s="6"/>
      <c r="E10005" s="6"/>
      <c r="F10005" s="6">
        <f>E10005*0.05</f>
        <v>0</v>
      </c>
      <c r="G10005" s="6">
        <v>4730341.43</v>
      </c>
      <c r="H10005" s="5">
        <f>D10005-F10005</f>
        <v>0</v>
      </c>
      <c r="I10005" s="4">
        <f>+I10004+G10005-H10005</f>
        <v>11319841.068999995</v>
      </c>
      <c r="J10005" s="8" t="s">
        <v>1495</v>
      </c>
      <c r="K10005" s="2"/>
      <c r="L10005" s="2"/>
      <c r="M10005" s="16" t="s">
        <v>0</v>
      </c>
      <c r="N10005" s="10"/>
      <c r="O10005" s="10"/>
    </row>
    <row r="10006" spans="1:15" x14ac:dyDescent="0.2">
      <c r="A10006" s="11">
        <v>45720</v>
      </c>
      <c r="B10006" s="7">
        <v>3580050032</v>
      </c>
      <c r="C10006" s="8" t="s">
        <v>2</v>
      </c>
      <c r="D10006" s="6"/>
      <c r="E10006" s="6"/>
      <c r="F10006" s="6">
        <f>E10006*0.05</f>
        <v>0</v>
      </c>
      <c r="G10006" s="6">
        <v>3600</v>
      </c>
      <c r="H10006" s="5">
        <f>D10006-F10006</f>
        <v>0</v>
      </c>
      <c r="I10006" s="4">
        <f>+I10005+G10006-H10006</f>
        <v>11323441.068999995</v>
      </c>
      <c r="J10006" s="8" t="s">
        <v>1494</v>
      </c>
      <c r="K10006" s="2"/>
      <c r="L10006" s="2"/>
      <c r="M10006" s="16" t="s">
        <v>0</v>
      </c>
      <c r="N10006" s="10"/>
      <c r="O10006" s="10"/>
    </row>
    <row r="10007" spans="1:15" x14ac:dyDescent="0.2">
      <c r="A10007" s="11">
        <v>45720</v>
      </c>
      <c r="B10007" s="7">
        <v>4524000005</v>
      </c>
      <c r="C10007" s="12" t="s">
        <v>145</v>
      </c>
      <c r="D10007" s="6"/>
      <c r="E10007" s="6"/>
      <c r="F10007" s="6">
        <f>E10007*0.05</f>
        <v>0</v>
      </c>
      <c r="G10007" s="6">
        <v>553808.85</v>
      </c>
      <c r="H10007" s="5">
        <f>D10007-F10007</f>
        <v>0</v>
      </c>
      <c r="I10007" s="4">
        <f>+I10006+G10007-H10007</f>
        <v>11877249.918999994</v>
      </c>
      <c r="J10007" s="8" t="s">
        <v>1493</v>
      </c>
      <c r="K10007" s="2"/>
      <c r="L10007" s="2"/>
      <c r="M10007" s="16" t="s">
        <v>0</v>
      </c>
      <c r="N10007" s="10"/>
      <c r="O10007" s="10"/>
    </row>
    <row r="10008" spans="1:15" x14ac:dyDescent="0.2">
      <c r="A10008" s="11">
        <v>45720</v>
      </c>
      <c r="B10008" s="7">
        <v>4524000004</v>
      </c>
      <c r="C10008" s="12" t="s">
        <v>145</v>
      </c>
      <c r="D10008" s="6"/>
      <c r="E10008" s="6"/>
      <c r="F10008" s="6">
        <f>E10008*0.05</f>
        <v>0</v>
      </c>
      <c r="G10008" s="6">
        <v>6876.06</v>
      </c>
      <c r="H10008" s="5">
        <f>D10008-F10008</f>
        <v>0</v>
      </c>
      <c r="I10008" s="4">
        <f>+I10007+G10008-H10008</f>
        <v>11884125.978999995</v>
      </c>
      <c r="J10008" s="8" t="s">
        <v>1492</v>
      </c>
      <c r="K10008" s="2"/>
      <c r="L10008" s="2"/>
      <c r="M10008" s="16" t="s">
        <v>0</v>
      </c>
      <c r="N10008" s="10"/>
      <c r="O10008" s="10"/>
    </row>
    <row r="10009" spans="1:15" x14ac:dyDescent="0.2">
      <c r="A10009" s="11">
        <v>45720</v>
      </c>
      <c r="B10009" s="7">
        <v>40560434</v>
      </c>
      <c r="C10009" s="8" t="s">
        <v>296</v>
      </c>
      <c r="D10009" s="6">
        <v>95000.01</v>
      </c>
      <c r="E10009" s="6"/>
      <c r="F10009" s="6">
        <f>E10009*0.05</f>
        <v>0</v>
      </c>
      <c r="G10009" s="6"/>
      <c r="H10009" s="5">
        <f>D10009-F10009</f>
        <v>95000.01</v>
      </c>
      <c r="I10009" s="4">
        <f>+I10008+G10009-H10009</f>
        <v>11789125.968999995</v>
      </c>
      <c r="J10009" s="8" t="s">
        <v>1491</v>
      </c>
      <c r="K10009" s="2"/>
      <c r="L10009" s="2"/>
      <c r="M10009" s="16" t="s">
        <v>1490</v>
      </c>
      <c r="N10009" s="10"/>
      <c r="O10009" s="10"/>
    </row>
    <row r="10010" spans="1:15" x14ac:dyDescent="0.2">
      <c r="A10010" s="11">
        <v>45721</v>
      </c>
      <c r="B10010" s="7">
        <v>3580010041</v>
      </c>
      <c r="C10010" s="8" t="s">
        <v>2</v>
      </c>
      <c r="D10010" s="6"/>
      <c r="E10010" s="6"/>
      <c r="F10010" s="6">
        <f>E10010*0.05</f>
        <v>0</v>
      </c>
      <c r="G10010" s="6">
        <v>11750</v>
      </c>
      <c r="H10010" s="5">
        <f>D10010-F10010</f>
        <v>0</v>
      </c>
      <c r="I10010" s="4">
        <f>+I10009+G10010-H10010</f>
        <v>11800875.968999995</v>
      </c>
      <c r="J10010" s="8" t="s">
        <v>1489</v>
      </c>
      <c r="K10010" s="2"/>
      <c r="L10010" s="2"/>
      <c r="M10010" s="16" t="s">
        <v>0</v>
      </c>
      <c r="N10010" s="10"/>
      <c r="O10010" s="10"/>
    </row>
    <row r="10011" spans="1:15" x14ac:dyDescent="0.2">
      <c r="A10011" s="11">
        <v>45722</v>
      </c>
      <c r="B10011" s="7">
        <v>40635516</v>
      </c>
      <c r="C10011" s="8" t="s">
        <v>1307</v>
      </c>
      <c r="D10011" s="6">
        <v>30000</v>
      </c>
      <c r="E10011" s="6">
        <v>0</v>
      </c>
      <c r="F10011" s="6">
        <f>E10011*0.05</f>
        <v>0</v>
      </c>
      <c r="G10011" s="6"/>
      <c r="H10011" s="5">
        <f>D10011-F10011</f>
        <v>30000</v>
      </c>
      <c r="I10011" s="4">
        <f>+I10010+G10011-H10011</f>
        <v>11770875.968999995</v>
      </c>
      <c r="J10011" s="8" t="s">
        <v>1488</v>
      </c>
      <c r="K10011" s="2"/>
      <c r="L10011" s="2"/>
      <c r="M10011" s="16" t="s">
        <v>0</v>
      </c>
      <c r="N10011" s="10"/>
      <c r="O10011" s="10"/>
    </row>
    <row r="10012" spans="1:15" x14ac:dyDescent="0.2">
      <c r="A10012" s="11">
        <v>45722</v>
      </c>
      <c r="B10012" s="7">
        <v>40635739</v>
      </c>
      <c r="C10012" s="8" t="s">
        <v>322</v>
      </c>
      <c r="D10012" s="6">
        <v>52800</v>
      </c>
      <c r="E10012" s="6">
        <v>0</v>
      </c>
      <c r="F10012" s="6">
        <f>E10012*0.05</f>
        <v>0</v>
      </c>
      <c r="G10012" s="6"/>
      <c r="H10012" s="5">
        <f>D10012-F10012</f>
        <v>52800</v>
      </c>
      <c r="I10012" s="4">
        <f>+I10011+G10012-H10012</f>
        <v>11718075.968999995</v>
      </c>
      <c r="J10012" s="8" t="s">
        <v>1487</v>
      </c>
      <c r="K10012" s="2"/>
      <c r="L10012" s="2"/>
      <c r="M10012" s="16" t="s">
        <v>0</v>
      </c>
      <c r="N10012" s="10"/>
      <c r="O10012" s="10"/>
    </row>
    <row r="10013" spans="1:15" x14ac:dyDescent="0.2">
      <c r="A10013" s="11">
        <v>45723</v>
      </c>
      <c r="B10013" s="7">
        <v>3580030028</v>
      </c>
      <c r="C10013" s="8" t="s">
        <v>2</v>
      </c>
      <c r="D10013" s="6"/>
      <c r="E10013" s="6"/>
      <c r="F10013" s="6">
        <f>E10013*0.05</f>
        <v>0</v>
      </c>
      <c r="G10013" s="6">
        <v>9600</v>
      </c>
      <c r="H10013" s="5">
        <f>D10013-F10013</f>
        <v>0</v>
      </c>
      <c r="I10013" s="4">
        <f>+I10012+G10013-H10013</f>
        <v>11727675.968999995</v>
      </c>
      <c r="J10013" s="8" t="s">
        <v>1486</v>
      </c>
      <c r="K10013" s="2"/>
      <c r="L10013" s="2"/>
      <c r="M10013" s="16" t="s">
        <v>0</v>
      </c>
      <c r="N10013" s="10"/>
      <c r="O10013" s="10"/>
    </row>
    <row r="10014" spans="1:15" x14ac:dyDescent="0.2">
      <c r="A10014" s="11">
        <v>45723</v>
      </c>
      <c r="B10014" s="7">
        <v>3580030031</v>
      </c>
      <c r="C10014" s="8" t="s">
        <v>2</v>
      </c>
      <c r="D10014" s="6"/>
      <c r="E10014" s="6"/>
      <c r="F10014" s="6">
        <f>E10014*0.05</f>
        <v>0</v>
      </c>
      <c r="G10014" s="6">
        <v>2100</v>
      </c>
      <c r="H10014" s="5">
        <f>D10014-F10014</f>
        <v>0</v>
      </c>
      <c r="I10014" s="4">
        <f>+I10013+G10014-H10014</f>
        <v>11729775.968999995</v>
      </c>
      <c r="J10014" s="8" t="s">
        <v>1485</v>
      </c>
      <c r="K10014" s="2"/>
      <c r="L10014" s="2"/>
      <c r="M10014" s="16" t="s">
        <v>0</v>
      </c>
      <c r="N10014" s="10"/>
      <c r="O10014" s="10"/>
    </row>
    <row r="10015" spans="1:15" x14ac:dyDescent="0.2">
      <c r="A10015" s="11">
        <v>45726</v>
      </c>
      <c r="B10015" s="7">
        <v>3580080329</v>
      </c>
      <c r="C10015" s="8" t="s">
        <v>2</v>
      </c>
      <c r="D10015" s="6"/>
      <c r="E10015" s="6"/>
      <c r="F10015" s="6">
        <f>E10015*0.05</f>
        <v>0</v>
      </c>
      <c r="G10015" s="6">
        <v>13800</v>
      </c>
      <c r="H10015" s="5">
        <f>D10015-F10015</f>
        <v>0</v>
      </c>
      <c r="I10015" s="4">
        <f>+I10014+G10015-H10015</f>
        <v>11743575.968999995</v>
      </c>
      <c r="J10015" s="8" t="s">
        <v>1484</v>
      </c>
      <c r="K10015" s="2"/>
      <c r="L10015" s="2"/>
      <c r="M10015" s="16" t="s">
        <v>0</v>
      </c>
      <c r="N10015" s="10"/>
      <c r="O10015" s="10"/>
    </row>
    <row r="10016" spans="1:15" x14ac:dyDescent="0.2">
      <c r="A10016" s="11">
        <v>45726</v>
      </c>
      <c r="B10016" s="7">
        <v>40728847</v>
      </c>
      <c r="C10016" s="8" t="s">
        <v>518</v>
      </c>
      <c r="D10016" s="6">
        <v>212463.89</v>
      </c>
      <c r="E10016" s="6"/>
      <c r="F10016" s="6">
        <f>E10016*0.05</f>
        <v>0</v>
      </c>
      <c r="G10016" s="6"/>
      <c r="H10016" s="5">
        <v>212463.89</v>
      </c>
      <c r="I10016" s="4">
        <f>+I10015+G10016-H10016</f>
        <v>11531112.078999994</v>
      </c>
      <c r="J10016" s="8" t="s">
        <v>1483</v>
      </c>
      <c r="K10016" s="2"/>
      <c r="L10016" s="2"/>
      <c r="M10016" s="16" t="s">
        <v>1482</v>
      </c>
      <c r="N10016" s="10"/>
      <c r="O10016" s="10"/>
    </row>
    <row r="10017" spans="1:15" x14ac:dyDescent="0.2">
      <c r="A10017" s="11">
        <v>45726</v>
      </c>
      <c r="B10017" s="7">
        <v>40729145</v>
      </c>
      <c r="C10017" s="8" t="s">
        <v>605</v>
      </c>
      <c r="D10017" s="6">
        <v>145113.07999999999</v>
      </c>
      <c r="E10017" s="6">
        <v>126851</v>
      </c>
      <c r="F10017" s="6">
        <f>E10017*0.05</f>
        <v>6342.55</v>
      </c>
      <c r="G10017" s="6"/>
      <c r="H10017" s="5">
        <f>D10017-F10017</f>
        <v>138770.53</v>
      </c>
      <c r="I10017" s="4">
        <f>+I10016+G10017-H10017</f>
        <v>11392341.548999995</v>
      </c>
      <c r="J10017" s="8" t="s">
        <v>658</v>
      </c>
      <c r="K10017" s="2"/>
      <c r="L10017" s="2"/>
      <c r="M10017" s="16" t="s">
        <v>1481</v>
      </c>
      <c r="N10017" s="10"/>
      <c r="O10017" s="10"/>
    </row>
    <row r="10018" spans="1:15" x14ac:dyDescent="0.2">
      <c r="A10018" s="11">
        <v>45727</v>
      </c>
      <c r="B10018" s="7">
        <v>3580060026</v>
      </c>
      <c r="C10018" s="8" t="s">
        <v>2</v>
      </c>
      <c r="D10018" s="6"/>
      <c r="E10018" s="6"/>
      <c r="F10018" s="6">
        <f>E10018*0.05</f>
        <v>0</v>
      </c>
      <c r="G10018" s="6">
        <v>6200</v>
      </c>
      <c r="H10018" s="5">
        <f>D10018-F10018</f>
        <v>0</v>
      </c>
      <c r="I10018" s="4">
        <f>+I10017+G10018-H10018</f>
        <v>11398541.548999995</v>
      </c>
      <c r="J10018" s="8" t="s">
        <v>1480</v>
      </c>
      <c r="K10018" s="2"/>
      <c r="L10018" s="2"/>
      <c r="M10018" s="16" t="s">
        <v>0</v>
      </c>
      <c r="N10018" s="10"/>
      <c r="O10018" s="10"/>
    </row>
    <row r="10019" spans="1:15" x14ac:dyDescent="0.2">
      <c r="A10019" s="11">
        <v>45727</v>
      </c>
      <c r="B10019" s="7">
        <v>3580050036</v>
      </c>
      <c r="C10019" s="8" t="s">
        <v>611</v>
      </c>
      <c r="D10019" s="6"/>
      <c r="E10019" s="6"/>
      <c r="F10019" s="6">
        <f>E10019*0.05</f>
        <v>0</v>
      </c>
      <c r="G10019" s="6">
        <v>271520.11</v>
      </c>
      <c r="H10019" s="5">
        <f>D10019-F10019</f>
        <v>0</v>
      </c>
      <c r="I10019" s="4">
        <f>+I10018+G10019-H10019</f>
        <v>11670061.658999994</v>
      </c>
      <c r="J10019" s="8" t="s">
        <v>1479</v>
      </c>
      <c r="K10019" s="2"/>
      <c r="L10019" s="2"/>
      <c r="M10019" s="16" t="s">
        <v>1478</v>
      </c>
      <c r="N10019" s="10"/>
      <c r="O10019" s="10"/>
    </row>
    <row r="10020" spans="1:15" x14ac:dyDescent="0.2">
      <c r="A10020" s="11">
        <v>45728</v>
      </c>
      <c r="B10020" s="7">
        <v>3580060035</v>
      </c>
      <c r="C10020" s="8" t="s">
        <v>2</v>
      </c>
      <c r="D10020" s="6"/>
      <c r="E10020" s="6"/>
      <c r="F10020" s="6"/>
      <c r="G10020" s="6">
        <v>14200</v>
      </c>
      <c r="H10020" s="5"/>
      <c r="I10020" s="4">
        <f>+I10019+G10020-H10020</f>
        <v>11684261.658999994</v>
      </c>
      <c r="J10020" s="8" t="s">
        <v>1477</v>
      </c>
      <c r="K10020" s="2"/>
      <c r="L10020" s="2"/>
      <c r="M10020" s="20"/>
      <c r="N10020" s="19"/>
      <c r="O10020" s="19"/>
    </row>
    <row r="10021" spans="1:15" x14ac:dyDescent="0.2">
      <c r="A10021" s="11">
        <v>45728</v>
      </c>
      <c r="B10021" s="7">
        <v>40778911</v>
      </c>
      <c r="C10021" s="8" t="s">
        <v>296</v>
      </c>
      <c r="D10021" s="6">
        <v>95000.01</v>
      </c>
      <c r="E10021" s="6"/>
      <c r="F10021" s="6">
        <f>E10021*0.05</f>
        <v>0</v>
      </c>
      <c r="G10021" s="6"/>
      <c r="H10021" s="5">
        <f>D10021-F10021</f>
        <v>95000.01</v>
      </c>
      <c r="I10021" s="4">
        <f>+I10020+G10021-H10021</f>
        <v>11589261.648999995</v>
      </c>
      <c r="J10021" s="8" t="s">
        <v>1476</v>
      </c>
      <c r="K10021" s="2"/>
      <c r="L10021" s="2"/>
      <c r="M10021" s="16" t="s">
        <v>1475</v>
      </c>
      <c r="N10021" s="10"/>
      <c r="O10021" s="10"/>
    </row>
    <row r="10022" spans="1:15" x14ac:dyDescent="0.2">
      <c r="A10022" s="11">
        <v>45729</v>
      </c>
      <c r="B10022" s="7">
        <v>3580080122</v>
      </c>
      <c r="C10022" s="8" t="s">
        <v>2</v>
      </c>
      <c r="D10022" s="6"/>
      <c r="E10022" s="6"/>
      <c r="F10022" s="6">
        <f>E10022*0.05</f>
        <v>0</v>
      </c>
      <c r="G10022" s="6">
        <v>5200</v>
      </c>
      <c r="H10022" s="5">
        <f>D10022-F10022</f>
        <v>0</v>
      </c>
      <c r="I10022" s="4">
        <f>+I10021+G10022-H10022</f>
        <v>11594461.648999995</v>
      </c>
      <c r="J10022" s="8" t="s">
        <v>1474</v>
      </c>
      <c r="K10022" s="2"/>
      <c r="L10022" s="2"/>
      <c r="M10022" s="16" t="s">
        <v>0</v>
      </c>
      <c r="N10022" s="10"/>
      <c r="O10022" s="10"/>
    </row>
    <row r="10023" spans="1:15" x14ac:dyDescent="0.2">
      <c r="A10023" s="11">
        <v>45730</v>
      </c>
      <c r="B10023" s="7">
        <v>3580020029</v>
      </c>
      <c r="C10023" s="8" t="s">
        <v>2</v>
      </c>
      <c r="D10023" s="6"/>
      <c r="E10023" s="6"/>
      <c r="F10023" s="6">
        <f>E10023*0.05</f>
        <v>0</v>
      </c>
      <c r="G10023" s="6">
        <v>7100</v>
      </c>
      <c r="H10023" s="5">
        <f>D10023-F10023</f>
        <v>0</v>
      </c>
      <c r="I10023" s="4">
        <f>+I10022+G10023-H10023</f>
        <v>11601561.648999995</v>
      </c>
      <c r="J10023" s="8" t="s">
        <v>1473</v>
      </c>
      <c r="K10023" s="2"/>
      <c r="L10023" s="2"/>
      <c r="M10023" s="16" t="s">
        <v>0</v>
      </c>
      <c r="N10023" s="10"/>
      <c r="O10023" s="10"/>
    </row>
    <row r="10024" spans="1:15" x14ac:dyDescent="0.2">
      <c r="A10024" s="11">
        <v>45730</v>
      </c>
      <c r="B10024" s="7">
        <v>4524000002</v>
      </c>
      <c r="C10024" s="12" t="s">
        <v>145</v>
      </c>
      <c r="D10024" s="6"/>
      <c r="E10024" s="6"/>
      <c r="F10024" s="6">
        <f>E10024*0.05</f>
        <v>0</v>
      </c>
      <c r="G10024" s="6">
        <v>38000</v>
      </c>
      <c r="H10024" s="5">
        <f>D10024-F10024</f>
        <v>0</v>
      </c>
      <c r="I10024" s="4">
        <f>+I10023+G10024-H10024</f>
        <v>11639561.648999995</v>
      </c>
      <c r="J10024" s="8" t="s">
        <v>1472</v>
      </c>
      <c r="K10024" s="2"/>
      <c r="L10024" s="2"/>
      <c r="M10024" s="16" t="s">
        <v>0</v>
      </c>
      <c r="N10024" s="10"/>
      <c r="O10024" s="10"/>
    </row>
    <row r="10025" spans="1:15" x14ac:dyDescent="0.2">
      <c r="A10025" s="11">
        <v>45733</v>
      </c>
      <c r="B10025" s="7">
        <v>3580060334</v>
      </c>
      <c r="C10025" s="8" t="s">
        <v>2</v>
      </c>
      <c r="D10025" s="6"/>
      <c r="E10025" s="6"/>
      <c r="F10025" s="6">
        <f>E10025*0.05</f>
        <v>0</v>
      </c>
      <c r="G10025" s="6">
        <v>5000</v>
      </c>
      <c r="H10025" s="5">
        <f>D10025-F10025</f>
        <v>0</v>
      </c>
      <c r="I10025" s="4">
        <f>+I10024+G10025-H10025</f>
        <v>11644561.648999995</v>
      </c>
      <c r="J10025" s="8" t="s">
        <v>1471</v>
      </c>
      <c r="K10025" s="2"/>
      <c r="L10025" s="2"/>
      <c r="M10025" s="16" t="s">
        <v>0</v>
      </c>
      <c r="N10025" s="10"/>
      <c r="O10025" s="10"/>
    </row>
    <row r="10026" spans="1:15" x14ac:dyDescent="0.2">
      <c r="A10026" s="11">
        <v>45734</v>
      </c>
      <c r="B10026" s="7">
        <v>3580010046</v>
      </c>
      <c r="C10026" s="8" t="s">
        <v>2</v>
      </c>
      <c r="D10026" s="6"/>
      <c r="E10026" s="6"/>
      <c r="F10026" s="6">
        <f>E10026*0.05</f>
        <v>0</v>
      </c>
      <c r="G10026" s="6">
        <v>6400</v>
      </c>
      <c r="H10026" s="5">
        <f>D10026-F10026</f>
        <v>0</v>
      </c>
      <c r="I10026" s="4">
        <f>+I10025+G10026-H10026</f>
        <v>11650961.648999995</v>
      </c>
      <c r="J10026" s="8" t="s">
        <v>1470</v>
      </c>
      <c r="K10026" s="2"/>
      <c r="L10026" s="2"/>
      <c r="M10026" s="16" t="s">
        <v>0</v>
      </c>
      <c r="N10026" s="10"/>
      <c r="O10026" s="10"/>
    </row>
    <row r="10027" spans="1:15" x14ac:dyDescent="0.2">
      <c r="A10027" s="11">
        <v>45735</v>
      </c>
      <c r="B10027" s="7">
        <v>3580010013</v>
      </c>
      <c r="C10027" s="8" t="s">
        <v>2</v>
      </c>
      <c r="D10027" s="6"/>
      <c r="E10027" s="6"/>
      <c r="F10027" s="6">
        <f>E10027*0.05</f>
        <v>0</v>
      </c>
      <c r="G10027" s="6">
        <v>2800</v>
      </c>
      <c r="H10027" s="5">
        <f>D10027-F10027</f>
        <v>0</v>
      </c>
      <c r="I10027" s="4">
        <f>+I10026+G10027-H10027</f>
        <v>11653761.648999995</v>
      </c>
      <c r="J10027" s="8" t="s">
        <v>1469</v>
      </c>
      <c r="K10027" s="2"/>
      <c r="L10027" s="2"/>
      <c r="M10027" s="16" t="s">
        <v>0</v>
      </c>
      <c r="N10027" s="10"/>
      <c r="O10027" s="10"/>
    </row>
    <row r="10028" spans="1:15" x14ac:dyDescent="0.2">
      <c r="A10028" s="11">
        <v>45735</v>
      </c>
      <c r="B10028" s="7">
        <v>4524051974</v>
      </c>
      <c r="C10028" s="8" t="s">
        <v>1468</v>
      </c>
      <c r="D10028" s="6"/>
      <c r="E10028" s="6"/>
      <c r="F10028" s="6">
        <f>E10028*0.05</f>
        <v>0</v>
      </c>
      <c r="G10028" s="6">
        <v>18283.86</v>
      </c>
      <c r="H10028" s="5">
        <f>D10028-F10028</f>
        <v>0</v>
      </c>
      <c r="I10028" s="4">
        <f>+I10027+G10028-H10028</f>
        <v>11672045.508999994</v>
      </c>
      <c r="J10028" s="8" t="s">
        <v>1467</v>
      </c>
      <c r="K10028" s="2"/>
      <c r="L10028" s="2"/>
      <c r="M10028" s="16" t="s">
        <v>0</v>
      </c>
      <c r="N10028" s="10"/>
      <c r="O10028" s="10"/>
    </row>
    <row r="10029" spans="1:15" x14ac:dyDescent="0.2">
      <c r="A10029" s="11">
        <v>45736</v>
      </c>
      <c r="B10029" s="7">
        <v>3580020046</v>
      </c>
      <c r="C10029" s="8" t="s">
        <v>2</v>
      </c>
      <c r="D10029" s="6"/>
      <c r="E10029" s="6"/>
      <c r="F10029" s="6">
        <f>E10029*0.05</f>
        <v>0</v>
      </c>
      <c r="G10029" s="6">
        <v>3800</v>
      </c>
      <c r="H10029" s="5">
        <f>D10029-F10029</f>
        <v>0</v>
      </c>
      <c r="I10029" s="4">
        <f>+I10028+G10029-H10029</f>
        <v>11675845.508999994</v>
      </c>
      <c r="J10029" s="8" t="s">
        <v>1466</v>
      </c>
      <c r="K10029" s="2"/>
      <c r="L10029" s="2"/>
      <c r="M10029" s="16" t="s">
        <v>0</v>
      </c>
      <c r="N10029" s="10"/>
      <c r="O10029" s="10"/>
    </row>
    <row r="10030" spans="1:15" x14ac:dyDescent="0.2">
      <c r="A10030" s="11">
        <v>45737</v>
      </c>
      <c r="B10030" s="7">
        <v>3580020043</v>
      </c>
      <c r="C10030" s="8" t="s">
        <v>2</v>
      </c>
      <c r="D10030" s="6"/>
      <c r="E10030" s="6"/>
      <c r="F10030" s="6">
        <f>E10030*0.05</f>
        <v>0</v>
      </c>
      <c r="G10030" s="6">
        <v>6300</v>
      </c>
      <c r="H10030" s="5">
        <f>D10030-F10030</f>
        <v>0</v>
      </c>
      <c r="I10030" s="4">
        <f>+I10029+G10030-H10030</f>
        <v>11682145.508999994</v>
      </c>
      <c r="J10030" s="8" t="s">
        <v>1465</v>
      </c>
      <c r="K10030" s="2"/>
      <c r="L10030" s="2"/>
      <c r="M10030" s="16" t="s">
        <v>0</v>
      </c>
      <c r="N10030" s="10"/>
      <c r="O10030" s="10"/>
    </row>
    <row r="10031" spans="1:15" x14ac:dyDescent="0.2">
      <c r="A10031" s="11">
        <v>45740</v>
      </c>
      <c r="B10031" s="7">
        <v>3580020410</v>
      </c>
      <c r="C10031" s="8" t="s">
        <v>2</v>
      </c>
      <c r="D10031" s="6"/>
      <c r="E10031" s="6"/>
      <c r="F10031" s="6">
        <f>E10031*0.05</f>
        <v>0</v>
      </c>
      <c r="G10031" s="6">
        <v>6300</v>
      </c>
      <c r="H10031" s="5">
        <f>D10031-F10031</f>
        <v>0</v>
      </c>
      <c r="I10031" s="4">
        <f>+I10030+G10031-H10031</f>
        <v>11688445.508999994</v>
      </c>
      <c r="J10031" s="8" t="s">
        <v>1464</v>
      </c>
      <c r="K10031" s="2"/>
      <c r="L10031" s="2"/>
      <c r="M10031" s="16" t="s">
        <v>0</v>
      </c>
      <c r="N10031" s="10"/>
      <c r="O10031" s="10"/>
    </row>
    <row r="10032" spans="1:15" x14ac:dyDescent="0.2">
      <c r="A10032" s="11">
        <v>45740</v>
      </c>
      <c r="B10032" s="7">
        <v>3580070456</v>
      </c>
      <c r="C10032" s="8" t="s">
        <v>611</v>
      </c>
      <c r="D10032" s="6"/>
      <c r="E10032" s="6"/>
      <c r="F10032" s="6">
        <f>E10032*0.05</f>
        <v>0</v>
      </c>
      <c r="G10032" s="6">
        <v>17060.310000000001</v>
      </c>
      <c r="H10032" s="5">
        <f>D10032-F10032</f>
        <v>0</v>
      </c>
      <c r="I10032" s="4">
        <f>+I10031+G10032-H10032</f>
        <v>11705505.818999995</v>
      </c>
      <c r="J10032" s="8" t="s">
        <v>1463</v>
      </c>
      <c r="K10032" s="2"/>
      <c r="L10032" s="2"/>
      <c r="M10032" s="16" t="s">
        <v>0</v>
      </c>
      <c r="N10032" s="10"/>
      <c r="O10032" s="10"/>
    </row>
    <row r="10033" spans="1:15" x14ac:dyDescent="0.2">
      <c r="A10033" s="11">
        <v>45740</v>
      </c>
      <c r="B10033" s="7">
        <v>41133477</v>
      </c>
      <c r="C10033" s="8" t="s">
        <v>418</v>
      </c>
      <c r="D10033" s="6">
        <v>26000</v>
      </c>
      <c r="E10033" s="6"/>
      <c r="F10033" s="6">
        <f>E10033*0.05</f>
        <v>0</v>
      </c>
      <c r="G10033" s="6"/>
      <c r="H10033" s="5">
        <f>D10033-F10033</f>
        <v>26000</v>
      </c>
      <c r="I10033" s="4">
        <f>+I10032+G10033-H10033</f>
        <v>11679505.818999995</v>
      </c>
      <c r="J10033" s="8" t="s">
        <v>1462</v>
      </c>
      <c r="K10033" s="2"/>
      <c r="L10033" s="2"/>
      <c r="M10033" s="16" t="s">
        <v>0</v>
      </c>
      <c r="N10033" s="10"/>
      <c r="O10033" s="10"/>
    </row>
    <row r="10034" spans="1:15" x14ac:dyDescent="0.2">
      <c r="A10034" s="11">
        <v>45740</v>
      </c>
      <c r="B10034" s="7">
        <v>41133591</v>
      </c>
      <c r="C10034" s="8" t="s">
        <v>1461</v>
      </c>
      <c r="D10034" s="6">
        <v>247995.25</v>
      </c>
      <c r="E10034" s="6">
        <v>199969.28</v>
      </c>
      <c r="F10034" s="6">
        <f>E10034*0.05</f>
        <v>9998.4639999999999</v>
      </c>
      <c r="G10034" s="6"/>
      <c r="H10034" s="5">
        <v>237996.79</v>
      </c>
      <c r="I10034" s="4">
        <f>+I10033+G10034-H10034</f>
        <v>11441509.028999995</v>
      </c>
      <c r="J10034" s="8" t="s">
        <v>1460</v>
      </c>
      <c r="K10034" s="2"/>
      <c r="L10034" s="2"/>
      <c r="M10034" s="16" t="s">
        <v>1459</v>
      </c>
      <c r="N10034" s="10"/>
      <c r="O10034" s="10"/>
    </row>
    <row r="10035" spans="1:15" x14ac:dyDescent="0.2">
      <c r="A10035" s="11">
        <v>45741</v>
      </c>
      <c r="B10035" s="7">
        <v>3580080312</v>
      </c>
      <c r="C10035" s="8" t="s">
        <v>2</v>
      </c>
      <c r="D10035" s="6"/>
      <c r="E10035" s="6"/>
      <c r="F10035" s="6">
        <f>E10035*0.05</f>
        <v>0</v>
      </c>
      <c r="G10035" s="6">
        <v>7900</v>
      </c>
      <c r="H10035" s="5">
        <f>D10035-F10035</f>
        <v>0</v>
      </c>
      <c r="I10035" s="4">
        <f>+I10034+G10035-H10035</f>
        <v>11449409.028999995</v>
      </c>
      <c r="J10035" s="8" t="s">
        <v>1458</v>
      </c>
      <c r="K10035" s="2"/>
      <c r="L10035" s="2"/>
      <c r="M10035" s="16" t="s">
        <v>0</v>
      </c>
      <c r="N10035" s="10"/>
      <c r="O10035" s="10"/>
    </row>
    <row r="10036" spans="1:15" x14ac:dyDescent="0.2">
      <c r="A10036" s="11">
        <v>45741</v>
      </c>
      <c r="B10036" s="7">
        <v>41163603</v>
      </c>
      <c r="C10036" s="8" t="s">
        <v>831</v>
      </c>
      <c r="D10036" s="6">
        <v>58344</v>
      </c>
      <c r="E10036" s="6">
        <v>58344</v>
      </c>
      <c r="F10036" s="6">
        <f>E10036*0.05</f>
        <v>2917.2000000000003</v>
      </c>
      <c r="G10036" s="6"/>
      <c r="H10036" s="5">
        <f>D10036-F10036</f>
        <v>55426.8</v>
      </c>
      <c r="I10036" s="4">
        <f>+I10035+G10036-H10036</f>
        <v>11393982.228999995</v>
      </c>
      <c r="J10036" s="8" t="s">
        <v>1457</v>
      </c>
      <c r="K10036" s="2"/>
      <c r="L10036" s="2"/>
      <c r="M10036" s="16" t="s">
        <v>1456</v>
      </c>
      <c r="N10036" s="10"/>
      <c r="O10036" s="10"/>
    </row>
    <row r="10037" spans="1:15" x14ac:dyDescent="0.2">
      <c r="A10037" s="11">
        <v>45741</v>
      </c>
      <c r="B10037" s="7">
        <v>41173659</v>
      </c>
      <c r="C10037" s="8" t="s">
        <v>296</v>
      </c>
      <c r="D10037" s="6">
        <v>46500</v>
      </c>
      <c r="E10037" s="6"/>
      <c r="F10037" s="6">
        <f>E10037*0.05</f>
        <v>0</v>
      </c>
      <c r="G10037" s="6"/>
      <c r="H10037" s="5">
        <f>D10037-F10037</f>
        <v>46500</v>
      </c>
      <c r="I10037" s="4">
        <f>+I10036+G10037-H10037</f>
        <v>11347482.228999995</v>
      </c>
      <c r="J10037" s="8" t="s">
        <v>1455</v>
      </c>
      <c r="K10037" s="2"/>
      <c r="L10037" s="2"/>
      <c r="M10037" s="16" t="s">
        <v>0</v>
      </c>
      <c r="N10037" s="10"/>
      <c r="O10037" s="10"/>
    </row>
    <row r="10038" spans="1:15" x14ac:dyDescent="0.2">
      <c r="A10038" s="11">
        <v>45742</v>
      </c>
      <c r="B10038" s="7">
        <v>3580020036</v>
      </c>
      <c r="C10038" s="8" t="s">
        <v>2</v>
      </c>
      <c r="D10038" s="6"/>
      <c r="E10038" s="6"/>
      <c r="F10038" s="6">
        <f>E10038*0.05</f>
        <v>0</v>
      </c>
      <c r="G10038" s="6">
        <v>10300</v>
      </c>
      <c r="H10038" s="5">
        <f>D10038-F10038</f>
        <v>0</v>
      </c>
      <c r="I10038" s="4">
        <f>+I10037+G10038-H10038</f>
        <v>11357782.228999995</v>
      </c>
      <c r="J10038" s="8" t="s">
        <v>1454</v>
      </c>
      <c r="K10038" s="2"/>
      <c r="L10038" s="2"/>
      <c r="M10038" s="16" t="s">
        <v>0</v>
      </c>
      <c r="N10038" s="10"/>
      <c r="O10038" s="10"/>
    </row>
    <row r="10039" spans="1:15" x14ac:dyDescent="0.2">
      <c r="A10039" s="11">
        <v>45743</v>
      </c>
      <c r="B10039" s="7">
        <v>3580060090</v>
      </c>
      <c r="C10039" s="8" t="s">
        <v>2</v>
      </c>
      <c r="D10039" s="6"/>
      <c r="E10039" s="6"/>
      <c r="F10039" s="6">
        <f>E10039*0.05</f>
        <v>0</v>
      </c>
      <c r="G10039" s="6">
        <v>11400</v>
      </c>
      <c r="H10039" s="5">
        <f>D10039-F10039</f>
        <v>0</v>
      </c>
      <c r="I10039" s="4">
        <f>+I10038+G10039-H10039</f>
        <v>11369182.228999995</v>
      </c>
      <c r="J10039" s="8" t="s">
        <v>1453</v>
      </c>
      <c r="K10039" s="2"/>
      <c r="L10039" s="2"/>
      <c r="M10039" s="16" t="s">
        <v>0</v>
      </c>
      <c r="N10039" s="10"/>
      <c r="O10039" s="10"/>
    </row>
    <row r="10040" spans="1:15" x14ac:dyDescent="0.2">
      <c r="A10040" s="11">
        <v>45744</v>
      </c>
      <c r="B10040" s="7">
        <v>3580020181</v>
      </c>
      <c r="C10040" s="8" t="s">
        <v>2</v>
      </c>
      <c r="D10040" s="6"/>
      <c r="E10040" s="6"/>
      <c r="F10040" s="6">
        <f>E10040*0.05</f>
        <v>0</v>
      </c>
      <c r="G10040" s="6">
        <v>9100</v>
      </c>
      <c r="H10040" s="5">
        <f>D10040-F10040</f>
        <v>0</v>
      </c>
      <c r="I10040" s="4">
        <f>+I10039+G10040-H10040</f>
        <v>11378282.228999995</v>
      </c>
      <c r="J10040" s="8" t="s">
        <v>1452</v>
      </c>
      <c r="K10040" s="2"/>
      <c r="L10040" s="2"/>
      <c r="M10040" s="10" t="s">
        <v>0</v>
      </c>
      <c r="N10040" s="10"/>
      <c r="O10040" s="10"/>
    </row>
    <row r="10041" spans="1:15" x14ac:dyDescent="0.2">
      <c r="A10041" s="11">
        <v>45744</v>
      </c>
      <c r="B10041" s="7">
        <v>41269715</v>
      </c>
      <c r="C10041" s="8" t="s">
        <v>821</v>
      </c>
      <c r="D10041" s="6">
        <v>234918.33</v>
      </c>
      <c r="E10041" s="6">
        <v>227561.78</v>
      </c>
      <c r="F10041" s="6">
        <f>E10041*0.05</f>
        <v>11378.089</v>
      </c>
      <c r="G10041" s="6"/>
      <c r="H10041" s="5">
        <v>223540.24</v>
      </c>
      <c r="I10041" s="4">
        <f>+I10040+G10041-H10041</f>
        <v>11154741.988999994</v>
      </c>
      <c r="J10041" s="8" t="s">
        <v>215</v>
      </c>
      <c r="K10041" s="2"/>
      <c r="L10041" s="2"/>
      <c r="M10041" s="10" t="s">
        <v>1451</v>
      </c>
      <c r="N10041" s="10"/>
      <c r="O10041" s="10"/>
    </row>
    <row r="10042" spans="1:15" x14ac:dyDescent="0.2">
      <c r="A10042" s="11">
        <v>45744</v>
      </c>
      <c r="B10042" s="7">
        <v>41269827</v>
      </c>
      <c r="C10042" s="8" t="s">
        <v>1450</v>
      </c>
      <c r="D10042" s="6">
        <v>156497.82</v>
      </c>
      <c r="E10042" s="6"/>
      <c r="F10042" s="6">
        <f>E10042*0.05</f>
        <v>0</v>
      </c>
      <c r="G10042" s="6"/>
      <c r="H10042" s="5">
        <f>D10042-F10042</f>
        <v>156497.82</v>
      </c>
      <c r="I10042" s="4">
        <f>+I10041+G10042-H10042</f>
        <v>10998244.168999994</v>
      </c>
      <c r="J10042" s="8" t="s">
        <v>1449</v>
      </c>
      <c r="K10042" s="2"/>
      <c r="L10042" s="2"/>
      <c r="M10042" s="10" t="s">
        <v>1448</v>
      </c>
      <c r="N10042" s="10"/>
      <c r="O10042" s="10"/>
    </row>
    <row r="10043" spans="1:15" x14ac:dyDescent="0.2">
      <c r="A10043" s="11">
        <v>45744</v>
      </c>
      <c r="B10043" s="7">
        <v>41269908</v>
      </c>
      <c r="C10043" s="8" t="s">
        <v>267</v>
      </c>
      <c r="D10043" s="6">
        <v>60820</v>
      </c>
      <c r="E10043" s="6">
        <v>51542.38</v>
      </c>
      <c r="F10043" s="6">
        <f>E10043*0.05</f>
        <v>2577.1190000000001</v>
      </c>
      <c r="G10043" s="6"/>
      <c r="H10043" s="5">
        <v>58242.879999999997</v>
      </c>
      <c r="I10043" s="4">
        <f>+I10042+G10043-H10043</f>
        <v>10940001.288999993</v>
      </c>
      <c r="J10043" s="8" t="s">
        <v>266</v>
      </c>
      <c r="K10043" s="2"/>
      <c r="L10043" s="2"/>
      <c r="M10043" s="10" t="s">
        <v>1447</v>
      </c>
      <c r="N10043" s="10"/>
      <c r="O10043" s="10"/>
    </row>
    <row r="10044" spans="1:15" x14ac:dyDescent="0.2">
      <c r="A10044" s="11">
        <v>45744</v>
      </c>
      <c r="B10044" s="7">
        <v>41270048</v>
      </c>
      <c r="C10044" s="8" t="s">
        <v>120</v>
      </c>
      <c r="D10044" s="6">
        <v>59509.21</v>
      </c>
      <c r="E10044" s="6">
        <v>50431.53</v>
      </c>
      <c r="F10044" s="6">
        <f>E10044*0.05</f>
        <v>2521.5765000000001</v>
      </c>
      <c r="G10044" s="6"/>
      <c r="H10044" s="5">
        <v>56987.63</v>
      </c>
      <c r="I10044" s="4">
        <f>+I10043+G10044-H10044</f>
        <v>10883013.658999993</v>
      </c>
      <c r="J10044" s="8" t="s">
        <v>273</v>
      </c>
      <c r="K10044" s="2"/>
      <c r="L10044" s="2"/>
      <c r="M10044" s="10" t="s">
        <v>1446</v>
      </c>
      <c r="N10044" s="10"/>
      <c r="O10044" s="10"/>
    </row>
    <row r="10045" spans="1:15" x14ac:dyDescent="0.2">
      <c r="A10045" s="11">
        <v>45744</v>
      </c>
      <c r="B10045" s="7">
        <v>41270209</v>
      </c>
      <c r="C10045" s="8" t="s">
        <v>129</v>
      </c>
      <c r="D10045" s="6">
        <v>150193</v>
      </c>
      <c r="E10045" s="6">
        <v>150193</v>
      </c>
      <c r="F10045" s="6">
        <f>E10045*0.05</f>
        <v>7509.6500000000005</v>
      </c>
      <c r="G10045" s="6"/>
      <c r="H10045" s="5">
        <f>D10045-F10045</f>
        <v>142683.35</v>
      </c>
      <c r="I10045" s="4">
        <f>+I10044+G10045-H10045</f>
        <v>10740330.308999993</v>
      </c>
      <c r="J10045" s="8" t="s">
        <v>431</v>
      </c>
      <c r="K10045" s="2"/>
      <c r="L10045" s="2"/>
      <c r="M10045" s="10" t="s">
        <v>1445</v>
      </c>
      <c r="N10045" s="10"/>
      <c r="O10045" s="10"/>
    </row>
    <row r="10046" spans="1:15" x14ac:dyDescent="0.2">
      <c r="A10046" s="11">
        <v>45744</v>
      </c>
      <c r="B10046" s="7">
        <v>41270428</v>
      </c>
      <c r="C10046" s="8" t="s">
        <v>1265</v>
      </c>
      <c r="D10046" s="6">
        <v>100000</v>
      </c>
      <c r="E10046" s="6"/>
      <c r="F10046" s="6">
        <f>E10046*0.05</f>
        <v>0</v>
      </c>
      <c r="G10046" s="6"/>
      <c r="H10046" s="5">
        <f>D10046-F10046</f>
        <v>100000</v>
      </c>
      <c r="I10046" s="4">
        <f>+I10045+G10046-H10046</f>
        <v>10640330.308999993</v>
      </c>
      <c r="J10046" s="8" t="s">
        <v>1444</v>
      </c>
      <c r="K10046" s="2"/>
      <c r="L10046" s="2"/>
      <c r="M10046" s="10" t="s">
        <v>1263</v>
      </c>
      <c r="N10046" s="10"/>
      <c r="O10046" s="10"/>
    </row>
    <row r="10047" spans="1:15" x14ac:dyDescent="0.2">
      <c r="A10047" s="11">
        <v>45744</v>
      </c>
      <c r="B10047" s="7">
        <v>41270515</v>
      </c>
      <c r="C10047" s="8" t="s">
        <v>1443</v>
      </c>
      <c r="D10047" s="6">
        <v>749630.4</v>
      </c>
      <c r="E10047" s="6"/>
      <c r="F10047" s="6">
        <f>E10047*0.05</f>
        <v>0</v>
      </c>
      <c r="G10047" s="6"/>
      <c r="H10047" s="5">
        <f>D10047-F10047</f>
        <v>749630.4</v>
      </c>
      <c r="I10047" s="4">
        <f>+I10046+G10047-H10047</f>
        <v>9890699.9089999925</v>
      </c>
      <c r="J10047" s="8" t="s">
        <v>70</v>
      </c>
      <c r="K10047" s="2"/>
      <c r="L10047" s="2"/>
      <c r="M10047" s="10" t="s">
        <v>1442</v>
      </c>
      <c r="N10047" s="10"/>
      <c r="O10047" s="10"/>
    </row>
    <row r="10048" spans="1:15" x14ac:dyDescent="0.2">
      <c r="A10048" s="11">
        <v>45744</v>
      </c>
      <c r="B10048" s="18">
        <v>41270685</v>
      </c>
      <c r="C10048" s="8" t="s">
        <v>108</v>
      </c>
      <c r="D10048" s="6">
        <v>185775.2</v>
      </c>
      <c r="E10048" s="6"/>
      <c r="F10048" s="6">
        <f>E10048*0.05</f>
        <v>0</v>
      </c>
      <c r="G10048" s="6"/>
      <c r="H10048" s="5">
        <f>D10048-F10048</f>
        <v>185775.2</v>
      </c>
      <c r="I10048" s="4">
        <f>+I10047+G10048-H10048</f>
        <v>9704924.7089999933</v>
      </c>
      <c r="J10048" s="8" t="s">
        <v>215</v>
      </c>
      <c r="K10048" s="2"/>
      <c r="L10048" s="2"/>
      <c r="M10048" s="10" t="s">
        <v>1441</v>
      </c>
      <c r="N10048" s="10"/>
      <c r="O10048" s="10"/>
    </row>
    <row r="10049" spans="1:15" x14ac:dyDescent="0.2">
      <c r="A10049" s="11">
        <v>45744</v>
      </c>
      <c r="B10049" s="7">
        <v>41270743</v>
      </c>
      <c r="C10049" s="8" t="s">
        <v>111</v>
      </c>
      <c r="D10049" s="6">
        <v>47845</v>
      </c>
      <c r="E10049" s="6">
        <v>42400</v>
      </c>
      <c r="F10049" s="6">
        <f>E10049*0.05</f>
        <v>2120</v>
      </c>
      <c r="G10049" s="6"/>
      <c r="H10049" s="5">
        <f>D10049-F10049</f>
        <v>45725</v>
      </c>
      <c r="I10049" s="4">
        <f>+I10048+G10049-H10049</f>
        <v>9659199.7089999933</v>
      </c>
      <c r="J10049" s="8" t="s">
        <v>107</v>
      </c>
      <c r="K10049" s="2"/>
      <c r="L10049" s="2"/>
      <c r="M10049" s="10" t="s">
        <v>1440</v>
      </c>
      <c r="N10049" s="10"/>
      <c r="O10049" s="10"/>
    </row>
    <row r="10050" spans="1:15" x14ac:dyDescent="0.2">
      <c r="A10050" s="11">
        <v>45744</v>
      </c>
      <c r="B10050" s="7">
        <v>41270842</v>
      </c>
      <c r="C10050" s="8" t="s">
        <v>1055</v>
      </c>
      <c r="D10050" s="6">
        <v>42426.400000000001</v>
      </c>
      <c r="E10050" s="6">
        <v>35954.58</v>
      </c>
      <c r="F10050" s="6">
        <f>E10050*0.05</f>
        <v>1797.7290000000003</v>
      </c>
      <c r="G10050" s="6"/>
      <c r="H10050" s="5">
        <f>D10050-F10050</f>
        <v>40628.671000000002</v>
      </c>
      <c r="I10050" s="4">
        <f>+I10049+G10050-H10050</f>
        <v>9618571.0379999932</v>
      </c>
      <c r="J10050" s="8" t="s">
        <v>801</v>
      </c>
      <c r="K10050" s="2"/>
      <c r="L10050" s="2"/>
      <c r="M10050" s="10" t="s">
        <v>1439</v>
      </c>
      <c r="N10050" s="10"/>
      <c r="O10050" s="10"/>
    </row>
    <row r="10051" spans="1:15" x14ac:dyDescent="0.2">
      <c r="A10051" s="11">
        <v>45744</v>
      </c>
      <c r="B10051" s="7">
        <v>41271046</v>
      </c>
      <c r="C10051" s="8" t="s">
        <v>105</v>
      </c>
      <c r="D10051" s="6">
        <v>536585</v>
      </c>
      <c r="E10051" s="6">
        <v>536585</v>
      </c>
      <c r="F10051" s="6">
        <f>E10051*0.05</f>
        <v>26829.25</v>
      </c>
      <c r="G10051" s="6"/>
      <c r="H10051" s="5">
        <f>D10051-F10051</f>
        <v>509755.75</v>
      </c>
      <c r="I10051" s="4">
        <f>+I10050+G10051-H10051</f>
        <v>9108815.2879999932</v>
      </c>
      <c r="J10051" s="8" t="s">
        <v>104</v>
      </c>
      <c r="K10051" s="2"/>
      <c r="L10051" s="2"/>
      <c r="M10051" s="10" t="s">
        <v>1438</v>
      </c>
      <c r="N10051" s="10"/>
      <c r="O10051" s="10"/>
    </row>
    <row r="10052" spans="1:15" x14ac:dyDescent="0.2">
      <c r="A10052" s="11">
        <v>45744</v>
      </c>
      <c r="B10052" s="7">
        <v>41271116</v>
      </c>
      <c r="C10052" s="8" t="s">
        <v>99</v>
      </c>
      <c r="D10052" s="6">
        <v>4092.4</v>
      </c>
      <c r="E10052" s="6"/>
      <c r="F10052" s="6">
        <f>E10052*0.05</f>
        <v>0</v>
      </c>
      <c r="G10052" s="6"/>
      <c r="H10052" s="5">
        <f>D10052-F10052</f>
        <v>4092.4</v>
      </c>
      <c r="I10052" s="4">
        <f>+I10051+G10052-H10052</f>
        <v>9104722.8879999928</v>
      </c>
      <c r="J10052" s="8" t="s">
        <v>1437</v>
      </c>
      <c r="K10052" s="2"/>
      <c r="L10052" s="2"/>
      <c r="M10052" s="10" t="s">
        <v>1435</v>
      </c>
      <c r="N10052" s="10"/>
      <c r="O10052" s="10"/>
    </row>
    <row r="10053" spans="1:15" x14ac:dyDescent="0.2">
      <c r="A10053" s="11">
        <v>45744</v>
      </c>
      <c r="B10053" s="7">
        <v>41271169</v>
      </c>
      <c r="C10053" s="8" t="s">
        <v>99</v>
      </c>
      <c r="D10053" s="6">
        <v>12486.98</v>
      </c>
      <c r="E10053" s="6"/>
      <c r="F10053" s="6">
        <f>E10053*0.05</f>
        <v>0</v>
      </c>
      <c r="G10053" s="6"/>
      <c r="H10053" s="5">
        <f>D10053-F10053</f>
        <v>12486.98</v>
      </c>
      <c r="I10053" s="4">
        <f>+I10052+G10053-H10053</f>
        <v>9092235.9079999924</v>
      </c>
      <c r="J10053" s="8" t="s">
        <v>1436</v>
      </c>
      <c r="K10053" s="2"/>
      <c r="L10053" s="2"/>
      <c r="M10053" s="10" t="s">
        <v>1435</v>
      </c>
      <c r="N10053" s="10"/>
      <c r="O10053" s="10"/>
    </row>
    <row r="10054" spans="1:15" x14ac:dyDescent="0.2">
      <c r="A10054" s="11">
        <v>45744</v>
      </c>
      <c r="B10054" s="7">
        <v>41271315</v>
      </c>
      <c r="C10054" s="8" t="s">
        <v>924</v>
      </c>
      <c r="D10054" s="6">
        <v>19200</v>
      </c>
      <c r="E10054" s="6">
        <v>19200</v>
      </c>
      <c r="F10054" s="6">
        <f>E10054*0.05</f>
        <v>960</v>
      </c>
      <c r="G10054" s="6"/>
      <c r="H10054" s="5">
        <f>D10054-F10054</f>
        <v>18240</v>
      </c>
      <c r="I10054" s="4">
        <f>+I10053+G10054-H10054</f>
        <v>9073995.9079999924</v>
      </c>
      <c r="J10054" s="8" t="s">
        <v>48</v>
      </c>
      <c r="K10054" s="2"/>
      <c r="L10054" s="2"/>
      <c r="M10054" s="10" t="s">
        <v>1434</v>
      </c>
      <c r="N10054" s="10"/>
      <c r="O10054" s="10"/>
    </row>
    <row r="10055" spans="1:15" x14ac:dyDescent="0.2">
      <c r="A10055" s="11">
        <v>45744</v>
      </c>
      <c r="B10055" s="7">
        <v>41271422</v>
      </c>
      <c r="C10055" s="8" t="s">
        <v>245</v>
      </c>
      <c r="D10055" s="6">
        <v>6574.2</v>
      </c>
      <c r="E10055" s="6">
        <v>6574.2</v>
      </c>
      <c r="F10055" s="6">
        <f>E10055*0.05</f>
        <v>328.71000000000004</v>
      </c>
      <c r="G10055" s="6"/>
      <c r="H10055" s="5">
        <f>D10055-F10055</f>
        <v>6245.49</v>
      </c>
      <c r="I10055" s="4">
        <f>+I10054+G10055-H10055</f>
        <v>9067750.4179999921</v>
      </c>
      <c r="J10055" s="8" t="s">
        <v>1433</v>
      </c>
      <c r="K10055" s="2"/>
      <c r="L10055" s="2"/>
      <c r="M10055" s="10" t="s">
        <v>1432</v>
      </c>
      <c r="N10055" s="10"/>
      <c r="O10055" s="10"/>
    </row>
    <row r="10056" spans="1:15" x14ac:dyDescent="0.2">
      <c r="A10056" s="11">
        <v>45744</v>
      </c>
      <c r="B10056" s="7">
        <v>41271512</v>
      </c>
      <c r="C10056" s="8" t="s">
        <v>890</v>
      </c>
      <c r="D10056" s="6">
        <v>203236</v>
      </c>
      <c r="E10056" s="6">
        <v>172234</v>
      </c>
      <c r="F10056" s="6">
        <f>E10056*0.05</f>
        <v>8611.7000000000007</v>
      </c>
      <c r="G10056" s="6"/>
      <c r="H10056" s="5">
        <f>D10056-F10056</f>
        <v>194624.3</v>
      </c>
      <c r="I10056" s="4">
        <f>+I10055+G10056-H10056</f>
        <v>8873126.1179999914</v>
      </c>
      <c r="J10056" s="8" t="s">
        <v>889</v>
      </c>
      <c r="K10056" s="2"/>
      <c r="L10056" s="2"/>
      <c r="M10056" s="10" t="s">
        <v>552</v>
      </c>
      <c r="N10056" s="10"/>
      <c r="O10056" s="10"/>
    </row>
    <row r="10057" spans="1:15" x14ac:dyDescent="0.2">
      <c r="A10057" s="11">
        <v>45744</v>
      </c>
      <c r="B10057" s="7">
        <v>41271692</v>
      </c>
      <c r="C10057" s="8" t="s">
        <v>1431</v>
      </c>
      <c r="D10057" s="6">
        <v>203500</v>
      </c>
      <c r="E10057" s="6"/>
      <c r="F10057" s="6">
        <f>E10057*0.05</f>
        <v>0</v>
      </c>
      <c r="G10057" s="6"/>
      <c r="H10057" s="5">
        <f>D10057-F10057</f>
        <v>203500</v>
      </c>
      <c r="I10057" s="4">
        <f>+I10056+G10057-H10057</f>
        <v>8669626.1179999914</v>
      </c>
      <c r="J10057" s="8" t="s">
        <v>1430</v>
      </c>
      <c r="K10057" s="2"/>
      <c r="L10057" s="2"/>
      <c r="M10057" s="10" t="s">
        <v>0</v>
      </c>
      <c r="N10057" s="10"/>
      <c r="O10057" s="10"/>
    </row>
    <row r="10058" spans="1:15" x14ac:dyDescent="0.2">
      <c r="A10058" s="11">
        <v>45744</v>
      </c>
      <c r="B10058" s="7">
        <v>41271871</v>
      </c>
      <c r="C10058" s="8" t="s">
        <v>1145</v>
      </c>
      <c r="D10058" s="6">
        <v>70800</v>
      </c>
      <c r="E10058" s="6">
        <v>60000</v>
      </c>
      <c r="F10058" s="6">
        <f>E10058*0.05</f>
        <v>3000</v>
      </c>
      <c r="G10058" s="6"/>
      <c r="H10058" s="5">
        <f>D10058-F10058</f>
        <v>67800</v>
      </c>
      <c r="I10058" s="4">
        <f>+I10057+G10058-H10058</f>
        <v>8601826.1179999914</v>
      </c>
      <c r="J10058" s="8" t="s">
        <v>1429</v>
      </c>
      <c r="K10058" s="2"/>
      <c r="L10058" s="2"/>
      <c r="M10058" s="10" t="s">
        <v>1428</v>
      </c>
      <c r="N10058" s="10"/>
      <c r="O10058" s="10"/>
    </row>
    <row r="10059" spans="1:15" x14ac:dyDescent="0.2">
      <c r="A10059" s="11">
        <v>45744</v>
      </c>
      <c r="B10059" s="7">
        <v>41271998</v>
      </c>
      <c r="C10059" s="8" t="s">
        <v>77</v>
      </c>
      <c r="D10059" s="6">
        <v>5495</v>
      </c>
      <c r="E10059" s="6">
        <v>4226.92</v>
      </c>
      <c r="F10059" s="6">
        <v>211.35</v>
      </c>
      <c r="G10059" s="6"/>
      <c r="H10059" s="5">
        <f>D10059-F10059</f>
        <v>5283.65</v>
      </c>
      <c r="I10059" s="4">
        <f>+I10058+G10059-H10059</f>
        <v>8596542.467999991</v>
      </c>
      <c r="J10059" s="8" t="s">
        <v>229</v>
      </c>
      <c r="K10059" s="2"/>
      <c r="L10059" s="2"/>
      <c r="M10059" s="10" t="s">
        <v>1427</v>
      </c>
      <c r="N10059" s="10"/>
      <c r="O10059" s="10"/>
    </row>
    <row r="10060" spans="1:15" x14ac:dyDescent="0.2">
      <c r="A10060" s="11">
        <v>45744</v>
      </c>
      <c r="B10060" s="7">
        <v>4524000181</v>
      </c>
      <c r="C10060" s="8" t="s">
        <v>389</v>
      </c>
      <c r="D10060" s="6"/>
      <c r="E10060" s="6"/>
      <c r="F10060" s="6"/>
      <c r="G10060" s="6">
        <v>30000</v>
      </c>
      <c r="H10060" s="5"/>
      <c r="I10060" s="4">
        <f>+I10059+G10060-H10060</f>
        <v>8626542.467999991</v>
      </c>
      <c r="J10060" s="8" t="s">
        <v>1426</v>
      </c>
      <c r="K10060" s="2"/>
      <c r="L10060" s="2"/>
      <c r="M10060" s="10" t="s">
        <v>0</v>
      </c>
      <c r="N10060" s="10"/>
      <c r="O10060" s="10"/>
    </row>
    <row r="10061" spans="1:15" x14ac:dyDescent="0.2">
      <c r="A10061" s="11">
        <v>45744</v>
      </c>
      <c r="B10061" s="7">
        <v>41272805</v>
      </c>
      <c r="C10061" s="8" t="s">
        <v>1425</v>
      </c>
      <c r="D10061" s="6">
        <v>4200</v>
      </c>
      <c r="E10061" s="6">
        <v>4200</v>
      </c>
      <c r="F10061" s="6">
        <f>E10061*0.05</f>
        <v>210</v>
      </c>
      <c r="G10061" s="6"/>
      <c r="H10061" s="5">
        <f>D10061-F10061</f>
        <v>3990</v>
      </c>
      <c r="I10061" s="4">
        <f>+I10060+G10061-H10061</f>
        <v>8622552.467999991</v>
      </c>
      <c r="J10061" s="8" t="s">
        <v>48</v>
      </c>
      <c r="K10061" s="2"/>
      <c r="L10061" s="2"/>
      <c r="M10061" s="10" t="s">
        <v>1424</v>
      </c>
      <c r="N10061" s="10"/>
      <c r="O10061" s="10"/>
    </row>
    <row r="10062" spans="1:15" x14ac:dyDescent="0.2">
      <c r="A10062" s="11">
        <v>45744</v>
      </c>
      <c r="B10062" s="7">
        <v>41272992</v>
      </c>
      <c r="C10062" s="8" t="s">
        <v>63</v>
      </c>
      <c r="D10062" s="6">
        <v>8650</v>
      </c>
      <c r="E10062" s="6">
        <v>7329.58</v>
      </c>
      <c r="F10062" s="6">
        <f>E10062*0.05</f>
        <v>366.47900000000004</v>
      </c>
      <c r="G10062" s="6"/>
      <c r="H10062" s="5">
        <f>D10062-F10062</f>
        <v>8283.5210000000006</v>
      </c>
      <c r="I10062" s="4">
        <f>+I10061+G10062-H10062</f>
        <v>8614268.9469999913</v>
      </c>
      <c r="J10062" s="8" t="s">
        <v>22</v>
      </c>
      <c r="K10062" s="2"/>
      <c r="L10062" s="2"/>
      <c r="M10062" s="10" t="s">
        <v>1423</v>
      </c>
      <c r="N10062" s="10"/>
      <c r="O10062" s="10"/>
    </row>
    <row r="10063" spans="1:15" x14ac:dyDescent="0.2">
      <c r="A10063" s="11">
        <v>45744</v>
      </c>
      <c r="B10063" s="7">
        <v>41273243</v>
      </c>
      <c r="C10063" s="8" t="s">
        <v>54</v>
      </c>
      <c r="D10063" s="6">
        <v>4500</v>
      </c>
      <c r="E10063" s="6">
        <v>3813.56</v>
      </c>
      <c r="F10063" s="6">
        <v>190.68</v>
      </c>
      <c r="G10063" s="6"/>
      <c r="H10063" s="5">
        <v>4309.32</v>
      </c>
      <c r="I10063" s="4">
        <f>+I10062+G10063-H10063</f>
        <v>8609959.626999991</v>
      </c>
      <c r="J10063" s="8" t="s">
        <v>1125</v>
      </c>
      <c r="K10063" s="2"/>
      <c r="L10063" s="2"/>
      <c r="M10063" s="10" t="s">
        <v>1422</v>
      </c>
      <c r="N10063" s="10"/>
      <c r="O10063" s="10"/>
    </row>
    <row r="10064" spans="1:15" x14ac:dyDescent="0.2">
      <c r="A10064" s="11">
        <v>45744</v>
      </c>
      <c r="B10064" s="7">
        <v>41273612</v>
      </c>
      <c r="C10064" s="8" t="s">
        <v>1421</v>
      </c>
      <c r="D10064" s="6">
        <v>187400</v>
      </c>
      <c r="E10064" s="6">
        <v>158813.56</v>
      </c>
      <c r="F10064" s="6">
        <v>7940.68</v>
      </c>
      <c r="G10064" s="6"/>
      <c r="H10064" s="5">
        <v>179459.32</v>
      </c>
      <c r="I10064" s="4">
        <f>+I10063+G10064-H10064</f>
        <v>8430500.3069999907</v>
      </c>
      <c r="J10064" s="8" t="s">
        <v>1420</v>
      </c>
      <c r="K10064" s="2"/>
      <c r="L10064" s="2"/>
      <c r="M10064" s="10" t="s">
        <v>1130</v>
      </c>
      <c r="N10064" s="10"/>
      <c r="O10064" s="10"/>
    </row>
    <row r="10065" spans="1:15" x14ac:dyDescent="0.2">
      <c r="A10065" s="11">
        <v>45744</v>
      </c>
      <c r="B10065" s="18">
        <v>41273707</v>
      </c>
      <c r="C10065" s="8" t="s">
        <v>57</v>
      </c>
      <c r="D10065" s="6">
        <v>10000</v>
      </c>
      <c r="E10065" s="6">
        <v>10000</v>
      </c>
      <c r="F10065" s="6">
        <f>E10065*0.05</f>
        <v>500</v>
      </c>
      <c r="G10065" s="6"/>
      <c r="H10065" s="5">
        <f>D10065-F10065</f>
        <v>9500</v>
      </c>
      <c r="I10065" s="4">
        <f>+I10064+G10065-H10065</f>
        <v>8421000.3069999907</v>
      </c>
      <c r="J10065" s="8" t="s">
        <v>799</v>
      </c>
      <c r="K10065" s="2"/>
      <c r="L10065" s="2"/>
      <c r="M10065" s="10" t="s">
        <v>1419</v>
      </c>
      <c r="N10065" s="10"/>
      <c r="O10065" s="10"/>
    </row>
    <row r="10066" spans="1:15" x14ac:dyDescent="0.2">
      <c r="A10066" s="11">
        <v>45744</v>
      </c>
      <c r="B10066" s="7">
        <v>41273841</v>
      </c>
      <c r="C10066" s="8" t="s">
        <v>43</v>
      </c>
      <c r="D10066" s="6">
        <v>143351.20000000001</v>
      </c>
      <c r="E10066" s="6">
        <v>128958.82</v>
      </c>
      <c r="F10066" s="6">
        <f>E10066*0.05</f>
        <v>6447.9410000000007</v>
      </c>
      <c r="G10066" s="6"/>
      <c r="H10066" s="5">
        <f>D10066-F10066</f>
        <v>136903.25900000002</v>
      </c>
      <c r="I10066" s="4">
        <f>+I10065+G10066-H10066</f>
        <v>8284097.0479999911</v>
      </c>
      <c r="J10066" s="8" t="s">
        <v>22</v>
      </c>
      <c r="K10066" s="2"/>
      <c r="L10066" s="2"/>
      <c r="M10066" s="10" t="s">
        <v>1418</v>
      </c>
      <c r="N10066" s="10"/>
      <c r="O10066" s="10"/>
    </row>
    <row r="10067" spans="1:15" x14ac:dyDescent="0.2">
      <c r="A10067" s="11">
        <v>45744</v>
      </c>
      <c r="B10067" s="7">
        <v>41273947</v>
      </c>
      <c r="C10067" s="8" t="s">
        <v>40</v>
      </c>
      <c r="D10067" s="6">
        <v>61000</v>
      </c>
      <c r="E10067" s="6">
        <v>61000</v>
      </c>
      <c r="F10067" s="6">
        <f>E10067*0.05</f>
        <v>3050</v>
      </c>
      <c r="G10067" s="6"/>
      <c r="H10067" s="5">
        <f>D10067-F10067</f>
        <v>57950</v>
      </c>
      <c r="I10067" s="4">
        <f>+I10066+G10067-H10067</f>
        <v>8226147.0479999911</v>
      </c>
      <c r="J10067" s="8" t="s">
        <v>104</v>
      </c>
      <c r="K10067" s="2"/>
      <c r="L10067" s="2"/>
      <c r="M10067" s="10" t="s">
        <v>1417</v>
      </c>
      <c r="N10067" s="10"/>
      <c r="O10067" s="10"/>
    </row>
    <row r="10068" spans="1:15" x14ac:dyDescent="0.2">
      <c r="A10068" s="11">
        <v>45744</v>
      </c>
      <c r="B10068" s="7">
        <v>41274132</v>
      </c>
      <c r="C10068" s="8" t="s">
        <v>29</v>
      </c>
      <c r="D10068" s="6">
        <v>35700</v>
      </c>
      <c r="E10068" s="6">
        <v>35700</v>
      </c>
      <c r="F10068" s="6">
        <f>E10068*0.05</f>
        <v>1785</v>
      </c>
      <c r="G10068" s="6"/>
      <c r="H10068" s="5">
        <f>D10068-F10068</f>
        <v>33915</v>
      </c>
      <c r="I10068" s="4">
        <f>+I10067+G10068-H10068</f>
        <v>8192232.0479999911</v>
      </c>
      <c r="J10068" s="8" t="s">
        <v>1170</v>
      </c>
      <c r="K10068" s="2"/>
      <c r="L10068" s="2"/>
      <c r="M10068" s="10" t="s">
        <v>1416</v>
      </c>
      <c r="N10068" s="10"/>
      <c r="O10068" s="10"/>
    </row>
    <row r="10069" spans="1:15" x14ac:dyDescent="0.2">
      <c r="A10069" s="11">
        <v>45744</v>
      </c>
      <c r="B10069" s="7">
        <v>41274280</v>
      </c>
      <c r="C10069" s="8" t="s">
        <v>261</v>
      </c>
      <c r="D10069" s="6">
        <v>72399.429999999993</v>
      </c>
      <c r="E10069" s="6">
        <v>61933.91</v>
      </c>
      <c r="F10069" s="6">
        <v>3096.7</v>
      </c>
      <c r="G10069" s="6"/>
      <c r="H10069" s="5">
        <f>D10069-F10069</f>
        <v>69302.73</v>
      </c>
      <c r="I10069" s="4">
        <f>+I10068+G10069-H10069</f>
        <v>8122929.3179999907</v>
      </c>
      <c r="J10069" s="8" t="s">
        <v>1415</v>
      </c>
      <c r="K10069" s="2"/>
      <c r="L10069" s="2"/>
      <c r="M10069" s="10" t="s">
        <v>1414</v>
      </c>
      <c r="N10069" s="10"/>
      <c r="O10069" s="10"/>
    </row>
    <row r="10070" spans="1:15" x14ac:dyDescent="0.2">
      <c r="A10070" s="11">
        <v>45744</v>
      </c>
      <c r="B10070" s="7">
        <v>41274373</v>
      </c>
      <c r="C10070" s="8" t="s">
        <v>74</v>
      </c>
      <c r="D10070" s="6">
        <v>168810</v>
      </c>
      <c r="E10070" s="6">
        <v>145500</v>
      </c>
      <c r="F10070" s="6">
        <f>E10070*0.05</f>
        <v>7275</v>
      </c>
      <c r="G10070" s="6"/>
      <c r="H10070" s="5">
        <f>D10070-F10070</f>
        <v>161535</v>
      </c>
      <c r="I10070" s="4">
        <f>+I10069+G10070-H10070</f>
        <v>7961394.3179999907</v>
      </c>
      <c r="J10070" s="8" t="s">
        <v>1413</v>
      </c>
      <c r="K10070" s="2"/>
      <c r="L10070" s="2"/>
      <c r="M10070" s="10" t="s">
        <v>1412</v>
      </c>
      <c r="N10070" s="10"/>
      <c r="O10070" s="10"/>
    </row>
    <row r="10071" spans="1:15" x14ac:dyDescent="0.2">
      <c r="A10071" s="11">
        <v>45744</v>
      </c>
      <c r="B10071" s="7">
        <v>41274505</v>
      </c>
      <c r="C10071" s="8" t="s">
        <v>335</v>
      </c>
      <c r="D10071" s="6">
        <v>56050</v>
      </c>
      <c r="E10071" s="6">
        <v>56050</v>
      </c>
      <c r="F10071" s="6">
        <f>E10071*0.05</f>
        <v>2802.5</v>
      </c>
      <c r="G10071" s="6"/>
      <c r="H10071" s="5">
        <f>D10071-F10071</f>
        <v>53247.5</v>
      </c>
      <c r="I10071" s="4">
        <f>+I10070+G10071-H10071</f>
        <v>7908146.8179999907</v>
      </c>
      <c r="J10071" s="8" t="s">
        <v>658</v>
      </c>
      <c r="K10071" s="2"/>
      <c r="L10071" s="2"/>
      <c r="M10071" s="10" t="s">
        <v>81</v>
      </c>
      <c r="N10071" s="10"/>
      <c r="O10071" s="10"/>
    </row>
    <row r="10072" spans="1:15" x14ac:dyDescent="0.2">
      <c r="A10072" s="11">
        <v>45744</v>
      </c>
      <c r="B10072" s="7">
        <v>41274783</v>
      </c>
      <c r="C10072" s="8" t="s">
        <v>1013</v>
      </c>
      <c r="D10072" s="6">
        <v>4576</v>
      </c>
      <c r="E10072" s="6">
        <v>3877.97</v>
      </c>
      <c r="F10072" s="6">
        <f>E10072*0.05</f>
        <v>193.89850000000001</v>
      </c>
      <c r="G10072" s="6"/>
      <c r="H10072" s="5">
        <f>D10072-F10072</f>
        <v>4382.1014999999998</v>
      </c>
      <c r="I10072" s="4">
        <f>+I10071+G10072-H10072</f>
        <v>7903764.7164999908</v>
      </c>
      <c r="J10072" s="8" t="s">
        <v>1411</v>
      </c>
      <c r="K10072" s="2"/>
      <c r="L10072" s="2"/>
      <c r="M10072" s="10" t="s">
        <v>1410</v>
      </c>
      <c r="N10072" s="10"/>
      <c r="O10072" s="10"/>
    </row>
    <row r="10073" spans="1:15" x14ac:dyDescent="0.2">
      <c r="A10073" s="11">
        <v>45745</v>
      </c>
      <c r="B10073" s="7">
        <v>4524000422</v>
      </c>
      <c r="C10073" s="8" t="s">
        <v>14</v>
      </c>
      <c r="D10073" s="6">
        <v>3465184</v>
      </c>
      <c r="E10073" s="6"/>
      <c r="F10073" s="6"/>
      <c r="G10073" s="6"/>
      <c r="H10073" s="5">
        <f>D10073-F10073</f>
        <v>3465184</v>
      </c>
      <c r="I10073" s="4">
        <f>+I10072+G10073-H10073</f>
        <v>4438580.7164999908</v>
      </c>
      <c r="J10073" s="8" t="s">
        <v>1409</v>
      </c>
      <c r="K10073" s="2"/>
      <c r="L10073" s="2"/>
      <c r="M10073" s="10" t="s">
        <v>0</v>
      </c>
      <c r="N10073" s="10"/>
      <c r="O10073" s="10"/>
    </row>
    <row r="10074" spans="1:15" x14ac:dyDescent="0.2">
      <c r="A10074" s="11">
        <v>45747</v>
      </c>
      <c r="B10074" s="7">
        <v>3580070350</v>
      </c>
      <c r="C10074" s="8" t="s">
        <v>2</v>
      </c>
      <c r="D10074" s="6"/>
      <c r="E10074" s="6"/>
      <c r="F10074" s="6"/>
      <c r="G10074" s="6">
        <v>13300</v>
      </c>
      <c r="H10074" s="5"/>
      <c r="I10074" s="4">
        <f>+I10073+G10074-H10074</f>
        <v>4451880.7164999908</v>
      </c>
      <c r="J10074" s="8" t="s">
        <v>1408</v>
      </c>
      <c r="K10074" s="2"/>
      <c r="L10074" s="2"/>
      <c r="M10074" s="10" t="s">
        <v>0</v>
      </c>
      <c r="N10074" s="10"/>
      <c r="O10074" s="10"/>
    </row>
    <row r="10075" spans="1:15" x14ac:dyDescent="0.2">
      <c r="A10075" s="11">
        <v>45747</v>
      </c>
      <c r="B10075" s="7">
        <v>41353604</v>
      </c>
      <c r="C10075" s="8" t="s">
        <v>132</v>
      </c>
      <c r="D10075" s="6">
        <v>56050</v>
      </c>
      <c r="E10075" s="6">
        <v>47500</v>
      </c>
      <c r="F10075" s="6">
        <f>E10075*0.05</f>
        <v>2375</v>
      </c>
      <c r="G10075" s="6"/>
      <c r="H10075" s="5">
        <f>D10075-F10075</f>
        <v>53675</v>
      </c>
      <c r="I10075" s="4">
        <f>+I10074+G10075-H10075</f>
        <v>4398205.7164999908</v>
      </c>
      <c r="J10075" s="8" t="s">
        <v>779</v>
      </c>
      <c r="K10075" s="2"/>
      <c r="L10075" s="2"/>
      <c r="M10075" s="10" t="s">
        <v>1407</v>
      </c>
      <c r="N10075" s="10"/>
      <c r="O10075" s="10"/>
    </row>
    <row r="10076" spans="1:15" x14ac:dyDescent="0.2">
      <c r="A10076" s="11">
        <v>45747</v>
      </c>
      <c r="B10076" s="7">
        <v>41353705</v>
      </c>
      <c r="C10076" s="8" t="s">
        <v>126</v>
      </c>
      <c r="D10076" s="6">
        <v>28580</v>
      </c>
      <c r="E10076" s="6">
        <v>28580</v>
      </c>
      <c r="F10076" s="6">
        <f>E10076*0.05</f>
        <v>1429</v>
      </c>
      <c r="G10076" s="6"/>
      <c r="H10076" s="5">
        <f>D10076-F10076</f>
        <v>27151</v>
      </c>
      <c r="I10076" s="4">
        <f>+I10075+G10076-H10076</f>
        <v>4371054.7164999908</v>
      </c>
      <c r="J10076" s="8" t="s">
        <v>125</v>
      </c>
      <c r="K10076" s="2"/>
      <c r="L10076" s="2"/>
      <c r="M10076" s="10" t="s">
        <v>0</v>
      </c>
      <c r="N10076" s="10"/>
      <c r="O10076" s="10"/>
    </row>
    <row r="10077" spans="1:15" x14ac:dyDescent="0.2">
      <c r="A10077" s="11">
        <v>45747</v>
      </c>
      <c r="B10077" s="7">
        <v>41353767</v>
      </c>
      <c r="C10077" s="8" t="s">
        <v>71</v>
      </c>
      <c r="D10077" s="6">
        <v>311670</v>
      </c>
      <c r="E10077" s="6">
        <v>311670</v>
      </c>
      <c r="F10077" s="6">
        <f>E10077*0.05</f>
        <v>15583.5</v>
      </c>
      <c r="G10077" s="6"/>
      <c r="H10077" s="5">
        <f>D10077-F10077</f>
        <v>296086.5</v>
      </c>
      <c r="I10077" s="4">
        <f>+I10076+G10077-H10077</f>
        <v>4074968.2164999908</v>
      </c>
      <c r="J10077" s="8" t="s">
        <v>70</v>
      </c>
      <c r="K10077" s="2"/>
      <c r="L10077" s="2"/>
      <c r="M10077" s="10" t="s">
        <v>1406</v>
      </c>
      <c r="N10077" s="10"/>
      <c r="O10077" s="10"/>
    </row>
    <row r="10078" spans="1:15" x14ac:dyDescent="0.2">
      <c r="A10078" s="11">
        <v>45747</v>
      </c>
      <c r="B10078" s="7">
        <v>41353879</v>
      </c>
      <c r="C10078" s="8" t="s">
        <v>216</v>
      </c>
      <c r="D10078" s="6">
        <v>588860</v>
      </c>
      <c r="E10078" s="6"/>
      <c r="F10078" s="6">
        <f>E10078*0.05</f>
        <v>0</v>
      </c>
      <c r="G10078" s="6"/>
      <c r="H10078" s="5">
        <f>D10078-F10078</f>
        <v>588860</v>
      </c>
      <c r="I10078" s="4">
        <f>+I10077+G10078-H10078</f>
        <v>3486108.2164999908</v>
      </c>
      <c r="J10078" s="8" t="s">
        <v>215</v>
      </c>
      <c r="K10078" s="2"/>
      <c r="L10078" s="2"/>
      <c r="M10078" s="10" t="s">
        <v>1405</v>
      </c>
      <c r="N10078" s="10"/>
      <c r="O10078" s="10"/>
    </row>
    <row r="10079" spans="1:15" x14ac:dyDescent="0.2">
      <c r="A10079" s="11">
        <v>45747</v>
      </c>
      <c r="B10079" s="7">
        <v>41354007</v>
      </c>
      <c r="C10079" s="8" t="s">
        <v>337</v>
      </c>
      <c r="D10079" s="6">
        <v>111905.8</v>
      </c>
      <c r="E10079" s="6">
        <v>111505.8</v>
      </c>
      <c r="F10079" s="6">
        <f>E10079*0.05</f>
        <v>5575.2900000000009</v>
      </c>
      <c r="G10079" s="6"/>
      <c r="H10079" s="5">
        <f>D10079-F10079</f>
        <v>106330.51000000001</v>
      </c>
      <c r="I10079" s="4">
        <f>+I10078+G10079-H10079</f>
        <v>3379777.706499991</v>
      </c>
      <c r="J10079" s="8" t="s">
        <v>107</v>
      </c>
      <c r="K10079" s="2"/>
      <c r="L10079" s="2"/>
      <c r="M10079" s="10" t="s">
        <v>1404</v>
      </c>
      <c r="N10079" s="10"/>
      <c r="O10079" s="10"/>
    </row>
    <row r="10080" spans="1:15" x14ac:dyDescent="0.2">
      <c r="A10080" s="11">
        <v>45747</v>
      </c>
      <c r="B10080" s="7">
        <v>41354889</v>
      </c>
      <c r="C10080" s="8" t="s">
        <v>1403</v>
      </c>
      <c r="D10080" s="6">
        <v>24762.3</v>
      </c>
      <c r="E10080" s="6">
        <v>20985</v>
      </c>
      <c r="F10080" s="6">
        <f>E10080*0.05</f>
        <v>1049.25</v>
      </c>
      <c r="G10080" s="6"/>
      <c r="H10080" s="5">
        <f>D10080-F10080</f>
        <v>23713.05</v>
      </c>
      <c r="I10080" s="4">
        <f>+I10079+G10080-H10080</f>
        <v>3356064.6564999912</v>
      </c>
      <c r="J10080" s="8" t="s">
        <v>1402</v>
      </c>
      <c r="K10080" s="2"/>
      <c r="L10080" s="2"/>
      <c r="M10080" s="10" t="s">
        <v>1401</v>
      </c>
      <c r="N10080" s="10"/>
      <c r="O10080" s="10"/>
    </row>
    <row r="10081" spans="1:15" x14ac:dyDescent="0.2">
      <c r="A10081" s="11">
        <v>45747</v>
      </c>
      <c r="B10081" s="7"/>
      <c r="C10081" s="8" t="s">
        <v>20</v>
      </c>
      <c r="D10081" s="6">
        <v>8621.76</v>
      </c>
      <c r="E10081" s="6"/>
      <c r="F10081" s="6">
        <f>E10081*0.05</f>
        <v>0</v>
      </c>
      <c r="G10081" s="6"/>
      <c r="H10081" s="5">
        <f>D10081-F10081</f>
        <v>8621.76</v>
      </c>
      <c r="I10081" s="4">
        <f>+I10080+G10081-H10081</f>
        <v>3347442.8964999914</v>
      </c>
      <c r="J10081" s="8" t="s">
        <v>19</v>
      </c>
      <c r="K10081" s="2"/>
      <c r="L10081" s="2"/>
      <c r="M10081" s="10" t="s">
        <v>0</v>
      </c>
      <c r="N10081" s="10"/>
      <c r="O10081" s="10"/>
    </row>
    <row r="10082" spans="1:15" x14ac:dyDescent="0.2">
      <c r="A10082" s="11"/>
      <c r="B10082" s="7"/>
      <c r="C10082" s="14" t="s">
        <v>1400</v>
      </c>
      <c r="D10082" s="6"/>
      <c r="E10082" s="6"/>
      <c r="F10082" s="6">
        <f>E10082*0.05</f>
        <v>0</v>
      </c>
      <c r="G10082" s="6"/>
      <c r="H10082" s="5">
        <f>D10082-F10082</f>
        <v>0</v>
      </c>
      <c r="I10082" s="13">
        <f>+I10081+G10082-H10082</f>
        <v>3347442.8964999914</v>
      </c>
      <c r="J10082" s="8"/>
      <c r="K10082" s="2"/>
      <c r="L10082" s="2"/>
      <c r="M10082" s="10" t="s">
        <v>0</v>
      </c>
      <c r="N10082" s="10"/>
      <c r="O10082" s="10"/>
    </row>
    <row r="10083" spans="1:15" x14ac:dyDescent="0.2">
      <c r="A10083" s="11">
        <v>45748</v>
      </c>
      <c r="B10083" s="7">
        <v>3580080039</v>
      </c>
      <c r="C10083" s="8" t="s">
        <v>2</v>
      </c>
      <c r="D10083" s="6"/>
      <c r="E10083" s="6"/>
      <c r="F10083" s="6">
        <f>E10083*0.05</f>
        <v>0</v>
      </c>
      <c r="G10083" s="6">
        <v>13400</v>
      </c>
      <c r="H10083" s="5">
        <f>D10083-F10083</f>
        <v>0</v>
      </c>
      <c r="I10083" s="4">
        <f>+I10082+G10083-H10083</f>
        <v>3360842.8964999914</v>
      </c>
      <c r="J10083" s="8" t="s">
        <v>1399</v>
      </c>
      <c r="K10083" s="2"/>
      <c r="L10083" s="2"/>
      <c r="M10083" s="10" t="s">
        <v>0</v>
      </c>
      <c r="N10083" s="10"/>
      <c r="O10083" s="10"/>
    </row>
    <row r="10084" spans="1:15" x14ac:dyDescent="0.2">
      <c r="A10084" s="11">
        <v>45748</v>
      </c>
      <c r="B10084" s="7">
        <v>4524000149</v>
      </c>
      <c r="C10084" s="8" t="s">
        <v>170</v>
      </c>
      <c r="D10084" s="6"/>
      <c r="E10084" s="6"/>
      <c r="F10084" s="6">
        <f>E10084*0.05</f>
        <v>0</v>
      </c>
      <c r="G10084" s="6">
        <v>5898441.7300000004</v>
      </c>
      <c r="H10084" s="5">
        <f>D10084-F10084</f>
        <v>0</v>
      </c>
      <c r="I10084" s="4">
        <f>+I10083+G10084-H10084</f>
        <v>9259284.6264999919</v>
      </c>
      <c r="J10084" s="8" t="s">
        <v>1398</v>
      </c>
      <c r="K10084" s="2"/>
      <c r="L10084" s="2"/>
      <c r="M10084" s="1"/>
      <c r="N10084" s="1"/>
      <c r="O10084" s="1"/>
    </row>
    <row r="10085" spans="1:15" x14ac:dyDescent="0.2">
      <c r="A10085" s="11">
        <v>45748</v>
      </c>
      <c r="B10085" s="7">
        <v>4524000132</v>
      </c>
      <c r="C10085" s="8" t="s">
        <v>389</v>
      </c>
      <c r="D10085" s="6"/>
      <c r="E10085" s="6"/>
      <c r="F10085" s="6">
        <f>E10085*0.05</f>
        <v>0</v>
      </c>
      <c r="G10085" s="6">
        <v>20000</v>
      </c>
      <c r="H10085" s="5">
        <f>D10085-F10085</f>
        <v>0</v>
      </c>
      <c r="I10085" s="4">
        <f>+I10084+G10085-H10085</f>
        <v>9279284.6264999919</v>
      </c>
      <c r="J10085" s="8" t="s">
        <v>1397</v>
      </c>
      <c r="K10085" s="2"/>
      <c r="L10085" s="2"/>
      <c r="M10085" s="1"/>
      <c r="N10085" s="1"/>
      <c r="O10085" s="1"/>
    </row>
    <row r="10086" spans="1:15" x14ac:dyDescent="0.2">
      <c r="A10086" s="11">
        <v>45749</v>
      </c>
      <c r="B10086" s="7">
        <v>3580020057</v>
      </c>
      <c r="C10086" s="8" t="s">
        <v>2</v>
      </c>
      <c r="D10086" s="6"/>
      <c r="E10086" s="6"/>
      <c r="F10086" s="6">
        <f>E10086*0.05</f>
        <v>0</v>
      </c>
      <c r="G10086" s="6">
        <v>12200</v>
      </c>
      <c r="H10086" s="5">
        <f>D10086-F10086</f>
        <v>0</v>
      </c>
      <c r="I10086" s="4">
        <f>+I10085+G10086-H10086</f>
        <v>9291484.6264999919</v>
      </c>
      <c r="J10086" s="8" t="s">
        <v>1396</v>
      </c>
      <c r="K10086" s="2"/>
      <c r="L10086" s="2"/>
      <c r="M10086" s="1"/>
      <c r="N10086" s="1"/>
      <c r="O10086" s="1"/>
    </row>
    <row r="10087" spans="1:15" x14ac:dyDescent="0.2">
      <c r="A10087" s="11">
        <v>45749</v>
      </c>
      <c r="B10087" s="7">
        <v>4524000007</v>
      </c>
      <c r="C10087" s="12" t="s">
        <v>145</v>
      </c>
      <c r="D10087" s="6"/>
      <c r="E10087" s="6"/>
      <c r="F10087" s="6">
        <f>E10087*0.05</f>
        <v>0</v>
      </c>
      <c r="G10087" s="6">
        <v>91500</v>
      </c>
      <c r="H10087" s="5">
        <f>D10087-F10087</f>
        <v>0</v>
      </c>
      <c r="I10087" s="4">
        <f>+I10086+G10087-H10087</f>
        <v>9382984.6264999919</v>
      </c>
      <c r="J10087" s="8" t="s">
        <v>1395</v>
      </c>
      <c r="K10087" s="2"/>
      <c r="L10087" s="2"/>
      <c r="M10087" s="1"/>
      <c r="N10087" s="1"/>
      <c r="O10087" s="1"/>
    </row>
    <row r="10088" spans="1:15" x14ac:dyDescent="0.2">
      <c r="A10088" s="11">
        <v>45749</v>
      </c>
      <c r="B10088" s="7">
        <v>4524000004</v>
      </c>
      <c r="C10088" s="12" t="s">
        <v>145</v>
      </c>
      <c r="D10088" s="6"/>
      <c r="E10088" s="6"/>
      <c r="F10088" s="6">
        <f>E10088*0.05</f>
        <v>0</v>
      </c>
      <c r="G10088" s="6">
        <v>1143951.8600000001</v>
      </c>
      <c r="H10088" s="5">
        <f>D10088-F10088</f>
        <v>0</v>
      </c>
      <c r="I10088" s="4">
        <f>+I10087+G10088-H10088</f>
        <v>10526936.486499991</v>
      </c>
      <c r="J10088" s="8" t="s">
        <v>1394</v>
      </c>
      <c r="K10088" s="2"/>
      <c r="L10088" s="2"/>
      <c r="M10088" s="1"/>
      <c r="N10088" s="1"/>
      <c r="O10088" s="1"/>
    </row>
    <row r="10089" spans="1:15" x14ac:dyDescent="0.2">
      <c r="A10089" s="11">
        <v>45750</v>
      </c>
      <c r="B10089" s="7">
        <v>3580070018</v>
      </c>
      <c r="C10089" s="8" t="s">
        <v>2</v>
      </c>
      <c r="D10089" s="6"/>
      <c r="E10089" s="6"/>
      <c r="F10089" s="6">
        <f>E10089*0.05</f>
        <v>0</v>
      </c>
      <c r="G10089" s="6">
        <v>8800</v>
      </c>
      <c r="H10089" s="5">
        <f>D10089-F10089</f>
        <v>0</v>
      </c>
      <c r="I10089" s="4">
        <f>+I10088+G10089-H10089</f>
        <v>10535736.486499991</v>
      </c>
      <c r="J10089" s="8" t="s">
        <v>1393</v>
      </c>
      <c r="K10089" s="2"/>
      <c r="L10089" s="2"/>
      <c r="M10089" s="1"/>
      <c r="N10089" s="1"/>
      <c r="O10089" s="1"/>
    </row>
    <row r="10090" spans="1:15" x14ac:dyDescent="0.2">
      <c r="A10090" s="11">
        <v>45750</v>
      </c>
      <c r="B10090" s="7">
        <v>4524000129</v>
      </c>
      <c r="C10090" s="8" t="s">
        <v>389</v>
      </c>
      <c r="D10090" s="6"/>
      <c r="E10090" s="6"/>
      <c r="F10090" s="6">
        <f>E10090*0.05</f>
        <v>0</v>
      </c>
      <c r="G10090" s="6">
        <v>30000</v>
      </c>
      <c r="H10090" s="5">
        <f>D10090-F10090</f>
        <v>0</v>
      </c>
      <c r="I10090" s="4">
        <f>+I10089+G10090-H10090</f>
        <v>10565736.486499991</v>
      </c>
      <c r="J10090" s="8" t="s">
        <v>1392</v>
      </c>
      <c r="K10090" s="2"/>
      <c r="L10090" s="2"/>
      <c r="M10090" s="1"/>
      <c r="N10090" s="1"/>
      <c r="O10090" s="1"/>
    </row>
    <row r="10091" spans="1:15" x14ac:dyDescent="0.2">
      <c r="A10091" s="11">
        <v>45750</v>
      </c>
      <c r="B10091" s="7">
        <v>4524000003</v>
      </c>
      <c r="C10091" s="12" t="s">
        <v>145</v>
      </c>
      <c r="D10091" s="6"/>
      <c r="E10091" s="6"/>
      <c r="F10091" s="6">
        <f>E10091*0.05</f>
        <v>0</v>
      </c>
      <c r="G10091" s="6">
        <v>23436.31</v>
      </c>
      <c r="H10091" s="5">
        <f>D10091-F10091</f>
        <v>0</v>
      </c>
      <c r="I10091" s="4">
        <f>+I10090+G10091-H10091</f>
        <v>10589172.796499992</v>
      </c>
      <c r="J10091" s="8" t="s">
        <v>1391</v>
      </c>
      <c r="K10091" s="2"/>
      <c r="L10091" s="2"/>
      <c r="M10091" s="1"/>
      <c r="N10091" s="1"/>
      <c r="O10091" s="1"/>
    </row>
    <row r="10092" spans="1:15" x14ac:dyDescent="0.2">
      <c r="A10092" s="11">
        <v>45751</v>
      </c>
      <c r="B10092" s="7">
        <v>3580050047</v>
      </c>
      <c r="C10092" s="8" t="s">
        <v>2</v>
      </c>
      <c r="D10092" s="6"/>
      <c r="E10092" s="6"/>
      <c r="F10092" s="6">
        <f>E10092*0.05</f>
        <v>0</v>
      </c>
      <c r="G10092" s="6">
        <v>2200</v>
      </c>
      <c r="H10092" s="5">
        <f>D10092-F10092</f>
        <v>0</v>
      </c>
      <c r="I10092" s="4">
        <f>+I10091+G10092-H10092</f>
        <v>10591372.796499992</v>
      </c>
      <c r="J10092" s="8" t="s">
        <v>1390</v>
      </c>
      <c r="K10092" s="2"/>
      <c r="L10092" s="2"/>
      <c r="M10092" s="1"/>
      <c r="N10092" s="1"/>
      <c r="O10092" s="1"/>
    </row>
    <row r="10093" spans="1:15" x14ac:dyDescent="0.2">
      <c r="A10093" s="11">
        <v>45754</v>
      </c>
      <c r="B10093" s="7">
        <v>3580080293</v>
      </c>
      <c r="C10093" s="8" t="s">
        <v>2</v>
      </c>
      <c r="D10093" s="6"/>
      <c r="E10093" s="6"/>
      <c r="F10093" s="6">
        <f>E10093*0.05</f>
        <v>0</v>
      </c>
      <c r="G10093" s="6">
        <v>4100</v>
      </c>
      <c r="H10093" s="5">
        <f>D10093-F10093</f>
        <v>0</v>
      </c>
      <c r="I10093" s="4">
        <f>+I10092+G10093-H10093</f>
        <v>10595472.796499992</v>
      </c>
      <c r="J10093" s="8" t="s">
        <v>1389</v>
      </c>
      <c r="K10093" s="2"/>
      <c r="L10093" s="2"/>
      <c r="M10093" s="1"/>
      <c r="N10093" s="1"/>
      <c r="O10093" s="1"/>
    </row>
    <row r="10094" spans="1:15" x14ac:dyDescent="0.2">
      <c r="A10094" s="11">
        <v>45755</v>
      </c>
      <c r="B10094" s="7">
        <v>3580060043</v>
      </c>
      <c r="C10094" s="8" t="s">
        <v>2</v>
      </c>
      <c r="D10094" s="6"/>
      <c r="E10094" s="6"/>
      <c r="F10094" s="6">
        <f>E10094*0.05</f>
        <v>0</v>
      </c>
      <c r="G10094" s="6">
        <v>6850</v>
      </c>
      <c r="H10094" s="5">
        <f>D10094-F10094</f>
        <v>0</v>
      </c>
      <c r="I10094" s="4">
        <f>+I10093+G10094-H10094</f>
        <v>10602322.796499992</v>
      </c>
      <c r="J10094" s="8" t="s">
        <v>1388</v>
      </c>
      <c r="K10094" s="2"/>
      <c r="L10094" s="2"/>
      <c r="M10094" s="1"/>
      <c r="N10094" s="1"/>
      <c r="O10094" s="1"/>
    </row>
    <row r="10095" spans="1:15" x14ac:dyDescent="0.2">
      <c r="A10095" s="11">
        <v>45755</v>
      </c>
      <c r="B10095" s="7">
        <v>41603377</v>
      </c>
      <c r="C10095" s="8" t="s">
        <v>518</v>
      </c>
      <c r="D10095" s="6">
        <v>146974.31</v>
      </c>
      <c r="E10095" s="6"/>
      <c r="F10095" s="6">
        <f>E10095*0.05</f>
        <v>0</v>
      </c>
      <c r="G10095" s="6"/>
      <c r="H10095" s="5">
        <f>D10095-F10095</f>
        <v>146974.31</v>
      </c>
      <c r="I10095" s="4">
        <f>+I10094+G10095-H10095</f>
        <v>10455348.486499991</v>
      </c>
      <c r="J10095" s="8" t="s">
        <v>1387</v>
      </c>
      <c r="K10095" s="2"/>
      <c r="L10095" s="2"/>
      <c r="M10095" s="16" t="s">
        <v>1386</v>
      </c>
      <c r="N10095" s="10"/>
      <c r="O10095" s="10"/>
    </row>
    <row r="10096" spans="1:15" x14ac:dyDescent="0.2">
      <c r="A10096" s="11">
        <v>45755</v>
      </c>
      <c r="B10096" s="7">
        <v>41616535</v>
      </c>
      <c r="C10096" s="8" t="s">
        <v>1307</v>
      </c>
      <c r="D10096" s="6">
        <v>30000</v>
      </c>
      <c r="E10096" s="6"/>
      <c r="F10096" s="6">
        <f>E10096*0.05</f>
        <v>0</v>
      </c>
      <c r="G10096" s="6"/>
      <c r="H10096" s="5">
        <f>D10096-F10096</f>
        <v>30000</v>
      </c>
      <c r="I10096" s="4">
        <f>+I10095+G10096-H10096</f>
        <v>10425348.486499991</v>
      </c>
      <c r="J10096" s="8" t="s">
        <v>1385</v>
      </c>
      <c r="K10096" s="2"/>
      <c r="L10096" s="2"/>
      <c r="M10096" s="10" t="s">
        <v>0</v>
      </c>
      <c r="N10096" s="10"/>
      <c r="O10096" s="10"/>
    </row>
    <row r="10097" spans="1:15" x14ac:dyDescent="0.2">
      <c r="A10097" s="11">
        <v>45755</v>
      </c>
      <c r="B10097" s="7">
        <v>41620873</v>
      </c>
      <c r="C10097" s="8" t="s">
        <v>1384</v>
      </c>
      <c r="D10097" s="6">
        <v>32000</v>
      </c>
      <c r="E10097" s="6"/>
      <c r="F10097" s="6">
        <f>E10097*0.05</f>
        <v>0</v>
      </c>
      <c r="G10097" s="6"/>
      <c r="H10097" s="5">
        <f>D10097-F10097</f>
        <v>32000</v>
      </c>
      <c r="I10097" s="4">
        <f>+I10096+G10097-H10097</f>
        <v>10393348.486499991</v>
      </c>
      <c r="J10097" s="8" t="s">
        <v>866</v>
      </c>
      <c r="K10097" s="2"/>
      <c r="L10097" s="2"/>
      <c r="M10097" s="10" t="s">
        <v>0</v>
      </c>
      <c r="N10097" s="10"/>
      <c r="O10097" s="10"/>
    </row>
    <row r="10098" spans="1:15" x14ac:dyDescent="0.2">
      <c r="A10098" s="11">
        <v>45756</v>
      </c>
      <c r="B10098" s="7">
        <v>2000020140</v>
      </c>
      <c r="C10098" s="8" t="s">
        <v>2</v>
      </c>
      <c r="D10098" s="6"/>
      <c r="E10098" s="6"/>
      <c r="F10098" s="6">
        <f>E10098*0.05</f>
        <v>0</v>
      </c>
      <c r="G10098" s="6">
        <v>6600</v>
      </c>
      <c r="H10098" s="5">
        <f>D10098-F10098</f>
        <v>0</v>
      </c>
      <c r="I10098" s="4">
        <f>+I10097+G10098-H10098</f>
        <v>10399948.486499991</v>
      </c>
      <c r="J10098" s="8" t="s">
        <v>1383</v>
      </c>
      <c r="K10098" s="2"/>
      <c r="L10098" s="2"/>
      <c r="M10098" s="10" t="s">
        <v>0</v>
      </c>
      <c r="N10098" s="10"/>
      <c r="O10098" s="10"/>
    </row>
    <row r="10099" spans="1:15" x14ac:dyDescent="0.2">
      <c r="A10099" s="11">
        <v>45756</v>
      </c>
      <c r="B10099" s="7">
        <v>4524000004</v>
      </c>
      <c r="C10099" s="12" t="s">
        <v>145</v>
      </c>
      <c r="D10099" s="6"/>
      <c r="E10099" s="6"/>
      <c r="F10099" s="6">
        <f>E10099*0.05</f>
        <v>0</v>
      </c>
      <c r="G10099" s="6">
        <v>2400</v>
      </c>
      <c r="H10099" s="5">
        <f>D10099-F10099</f>
        <v>0</v>
      </c>
      <c r="I10099" s="4">
        <f>+I10098+G10099-H10099</f>
        <v>10402348.486499991</v>
      </c>
      <c r="J10099" s="8" t="s">
        <v>1382</v>
      </c>
      <c r="K10099" s="2"/>
      <c r="L10099" s="2"/>
      <c r="M10099" s="10" t="s">
        <v>0</v>
      </c>
      <c r="N10099" s="10"/>
      <c r="O10099" s="10"/>
    </row>
    <row r="10100" spans="1:15" x14ac:dyDescent="0.2">
      <c r="A10100" s="11">
        <v>45757</v>
      </c>
      <c r="B10100" s="7">
        <v>2000100035</v>
      </c>
      <c r="C10100" s="8" t="s">
        <v>2</v>
      </c>
      <c r="D10100" s="6"/>
      <c r="E10100" s="6"/>
      <c r="F10100" s="6">
        <f>E10100*0.05</f>
        <v>0</v>
      </c>
      <c r="G10100" s="6">
        <v>4500</v>
      </c>
      <c r="H10100" s="5">
        <f>D10100-F10100</f>
        <v>0</v>
      </c>
      <c r="I10100" s="4">
        <f>+I10099+G10100-H10100</f>
        <v>10406848.486499991</v>
      </c>
      <c r="J10100" s="8" t="s">
        <v>1381</v>
      </c>
      <c r="K10100" s="2"/>
      <c r="L10100" s="2"/>
      <c r="M10100" s="10" t="s">
        <v>0</v>
      </c>
      <c r="N10100" s="10"/>
      <c r="O10100" s="10"/>
    </row>
    <row r="10101" spans="1:15" x14ac:dyDescent="0.2">
      <c r="A10101" s="11">
        <v>45757</v>
      </c>
      <c r="B10101" s="7">
        <v>41679947</v>
      </c>
      <c r="C10101" s="8" t="s">
        <v>286</v>
      </c>
      <c r="D10101" s="6">
        <v>104000</v>
      </c>
      <c r="E10101" s="6">
        <v>104000</v>
      </c>
      <c r="F10101" s="6">
        <f>E10101*0.05</f>
        <v>5200</v>
      </c>
      <c r="G10101" s="6"/>
      <c r="H10101" s="5">
        <f>D10101-F10101</f>
        <v>98800</v>
      </c>
      <c r="I10101" s="4">
        <f>+I10100+G10101-H10101</f>
        <v>10308048.486499991</v>
      </c>
      <c r="J10101" s="8" t="s">
        <v>1380</v>
      </c>
      <c r="K10101" s="2"/>
      <c r="L10101" s="2"/>
      <c r="M10101" s="10" t="s">
        <v>1379</v>
      </c>
      <c r="N10101" s="10"/>
      <c r="O10101" s="10"/>
    </row>
    <row r="10102" spans="1:15" x14ac:dyDescent="0.2">
      <c r="A10102" s="11">
        <v>45758</v>
      </c>
      <c r="B10102" s="7">
        <v>2000030028</v>
      </c>
      <c r="C10102" s="8" t="s">
        <v>2</v>
      </c>
      <c r="D10102" s="6"/>
      <c r="E10102" s="6"/>
      <c r="F10102" s="6"/>
      <c r="G10102" s="6">
        <v>5700</v>
      </c>
      <c r="H10102" s="5"/>
      <c r="I10102" s="4">
        <f>+I10101+G10102-H10102</f>
        <v>10313748.486499991</v>
      </c>
      <c r="J10102" s="8" t="s">
        <v>1378</v>
      </c>
      <c r="K10102" s="2"/>
      <c r="L10102" s="2"/>
      <c r="M10102" s="19"/>
      <c r="N10102" s="19"/>
      <c r="O10102" s="19"/>
    </row>
    <row r="10103" spans="1:15" x14ac:dyDescent="0.2">
      <c r="A10103" s="11">
        <v>45758</v>
      </c>
      <c r="B10103" s="7">
        <v>41707011</v>
      </c>
      <c r="C10103" s="8" t="s">
        <v>1377</v>
      </c>
      <c r="D10103" s="6">
        <v>122662.7</v>
      </c>
      <c r="E10103" s="6">
        <v>103951.44</v>
      </c>
      <c r="F10103" s="6">
        <v>5197.57</v>
      </c>
      <c r="G10103" s="6"/>
      <c r="H10103" s="5">
        <f>D10103-F10103</f>
        <v>117465.13</v>
      </c>
      <c r="I10103" s="4">
        <f>+I10102+G10103-H10103</f>
        <v>10196283.35649999</v>
      </c>
      <c r="J10103" s="8" t="s">
        <v>1376</v>
      </c>
      <c r="K10103" s="2"/>
      <c r="L10103" s="2"/>
      <c r="M10103" s="10" t="s">
        <v>0</v>
      </c>
      <c r="N10103" s="10"/>
      <c r="O10103" s="10"/>
    </row>
    <row r="10104" spans="1:15" x14ac:dyDescent="0.2">
      <c r="A10104" s="11">
        <v>45758</v>
      </c>
      <c r="B10104" s="7">
        <v>41728048</v>
      </c>
      <c r="C10104" s="8" t="s">
        <v>322</v>
      </c>
      <c r="D10104" s="6">
        <v>70500</v>
      </c>
      <c r="E10104" s="6"/>
      <c r="F10104" s="6">
        <f>E10104*0.05</f>
        <v>0</v>
      </c>
      <c r="G10104" s="6"/>
      <c r="H10104" s="5">
        <f>D10104-F10104</f>
        <v>70500</v>
      </c>
      <c r="I10104" s="4">
        <f>+I10103+G10104-H10104</f>
        <v>10125783.35649999</v>
      </c>
      <c r="J10104" s="8" t="s">
        <v>1199</v>
      </c>
      <c r="K10104" s="2"/>
      <c r="L10104" s="2"/>
      <c r="M10104" s="10" t="s">
        <v>0</v>
      </c>
      <c r="N10104" s="10"/>
      <c r="O10104" s="10"/>
    </row>
    <row r="10105" spans="1:15" x14ac:dyDescent="0.2">
      <c r="A10105" s="11">
        <v>45761</v>
      </c>
      <c r="B10105" s="7">
        <v>2000030576</v>
      </c>
      <c r="C10105" s="8" t="s">
        <v>2</v>
      </c>
      <c r="D10105" s="6"/>
      <c r="E10105" s="6"/>
      <c r="F10105" s="6">
        <f>E10105*0.05</f>
        <v>0</v>
      </c>
      <c r="G10105" s="6">
        <v>15900</v>
      </c>
      <c r="H10105" s="5">
        <f>D10105-F10105</f>
        <v>0</v>
      </c>
      <c r="I10105" s="4">
        <f>+I10104+G10105-H10105</f>
        <v>10141683.35649999</v>
      </c>
      <c r="J10105" s="8" t="s">
        <v>1375</v>
      </c>
      <c r="K10105" s="2"/>
      <c r="L10105" s="2"/>
      <c r="M10105" s="10" t="s">
        <v>0</v>
      </c>
      <c r="N10105" s="10"/>
      <c r="O10105" s="10"/>
    </row>
    <row r="10106" spans="1:15" x14ac:dyDescent="0.2">
      <c r="A10106" s="11">
        <v>45761</v>
      </c>
      <c r="B10106" s="7">
        <v>41778914</v>
      </c>
      <c r="C10106" s="8" t="s">
        <v>1374</v>
      </c>
      <c r="D10106" s="6">
        <v>39049.29</v>
      </c>
      <c r="E10106" s="6">
        <v>30507.26</v>
      </c>
      <c r="F10106" s="6">
        <f>E10106*0.05</f>
        <v>1525.3630000000001</v>
      </c>
      <c r="G10106" s="6"/>
      <c r="H10106" s="5">
        <f>D10106-F10106</f>
        <v>37523.927000000003</v>
      </c>
      <c r="I10106" s="4">
        <f>+I10105+G10106-H10106</f>
        <v>10104159.429499991</v>
      </c>
      <c r="J10106" s="8" t="s">
        <v>1373</v>
      </c>
      <c r="K10106" s="2"/>
      <c r="L10106" s="2"/>
      <c r="M10106" s="19"/>
      <c r="N10106" s="19"/>
      <c r="O10106" s="19"/>
    </row>
    <row r="10107" spans="1:15" x14ac:dyDescent="0.2">
      <c r="A10107" s="11">
        <v>45762</v>
      </c>
      <c r="B10107" s="7">
        <v>2000020057</v>
      </c>
      <c r="C10107" s="8" t="s">
        <v>2</v>
      </c>
      <c r="D10107" s="6"/>
      <c r="E10107" s="6"/>
      <c r="F10107" s="6">
        <f>E10107*0.05</f>
        <v>0</v>
      </c>
      <c r="G10107" s="6">
        <v>7450</v>
      </c>
      <c r="H10107" s="5">
        <f>D10107-F10107</f>
        <v>0</v>
      </c>
      <c r="I10107" s="4">
        <f>+I10106+G10107-H10107</f>
        <v>10111609.429499991</v>
      </c>
      <c r="J10107" s="8" t="s">
        <v>1372</v>
      </c>
      <c r="K10107" s="2"/>
      <c r="L10107" s="2"/>
      <c r="M10107" s="10" t="s">
        <v>0</v>
      </c>
      <c r="N10107" s="10"/>
      <c r="O10107" s="10"/>
    </row>
    <row r="10108" spans="1:15" x14ac:dyDescent="0.2">
      <c r="A10108" s="11">
        <v>45763</v>
      </c>
      <c r="B10108" s="7">
        <v>2000020045</v>
      </c>
      <c r="C10108" s="8" t="s">
        <v>2</v>
      </c>
      <c r="D10108" s="6"/>
      <c r="E10108" s="6"/>
      <c r="F10108" s="6">
        <f>E10108*0.05</f>
        <v>0</v>
      </c>
      <c r="G10108" s="6">
        <v>9900</v>
      </c>
      <c r="H10108" s="5">
        <f>D10108-F10108</f>
        <v>0</v>
      </c>
      <c r="I10108" s="4">
        <f>+I10107+G10108-H10108</f>
        <v>10121509.429499991</v>
      </c>
      <c r="J10108" s="8" t="s">
        <v>1371</v>
      </c>
      <c r="K10108" s="2"/>
      <c r="L10108" s="2"/>
      <c r="M10108" s="10" t="s">
        <v>0</v>
      </c>
      <c r="N10108" s="10"/>
      <c r="O10108" s="10"/>
    </row>
    <row r="10109" spans="1:15" x14ac:dyDescent="0.2">
      <c r="A10109" s="11">
        <v>45764</v>
      </c>
      <c r="B10109" s="7">
        <v>10308</v>
      </c>
      <c r="C10109" s="8" t="s">
        <v>620</v>
      </c>
      <c r="D10109" s="6">
        <v>62820</v>
      </c>
      <c r="E10109" s="6"/>
      <c r="F10109" s="6">
        <f>E10109*0.05</f>
        <v>0</v>
      </c>
      <c r="G10109" s="6"/>
      <c r="H10109" s="5">
        <f>D10109-F10109</f>
        <v>62820</v>
      </c>
      <c r="I10109" s="4">
        <f>+I10108+G10109-H10109</f>
        <v>10058689.429499991</v>
      </c>
      <c r="J10109" s="8" t="s">
        <v>1370</v>
      </c>
      <c r="K10109" s="2"/>
      <c r="L10109" s="2"/>
      <c r="M10109" s="10" t="s">
        <v>0</v>
      </c>
      <c r="N10109" s="10"/>
      <c r="O10109" s="10"/>
    </row>
    <row r="10110" spans="1:15" x14ac:dyDescent="0.2">
      <c r="A10110" s="11">
        <v>45768</v>
      </c>
      <c r="B10110" s="7">
        <v>2000090132</v>
      </c>
      <c r="C10110" s="8" t="s">
        <v>2</v>
      </c>
      <c r="D10110" s="6"/>
      <c r="E10110" s="6"/>
      <c r="F10110" s="6">
        <f>E10110*0.05</f>
        <v>0</v>
      </c>
      <c r="G10110" s="6">
        <v>6000</v>
      </c>
      <c r="H10110" s="5">
        <f>D10110-F10110</f>
        <v>0</v>
      </c>
      <c r="I10110" s="4">
        <f>+I10109+G10110-H10110</f>
        <v>10064689.429499991</v>
      </c>
      <c r="J10110" s="8" t="s">
        <v>1369</v>
      </c>
      <c r="K10110" s="2"/>
      <c r="L10110" s="2"/>
      <c r="M10110" s="10" t="s">
        <v>0</v>
      </c>
      <c r="N10110" s="10"/>
      <c r="O10110" s="10"/>
    </row>
    <row r="10111" spans="1:15" x14ac:dyDescent="0.2">
      <c r="A10111" s="11">
        <v>45768</v>
      </c>
      <c r="B10111" s="7">
        <v>4524000008</v>
      </c>
      <c r="C10111" s="12" t="s">
        <v>5</v>
      </c>
      <c r="D10111" s="6"/>
      <c r="E10111" s="6"/>
      <c r="F10111" s="6"/>
      <c r="G10111" s="6">
        <v>36461.06</v>
      </c>
      <c r="H10111" s="5"/>
      <c r="I10111" s="4">
        <f>+I10110+G10111-H10111</f>
        <v>10101150.489499992</v>
      </c>
      <c r="J10111" s="8" t="s">
        <v>1368</v>
      </c>
      <c r="K10111" s="2"/>
      <c r="L10111" s="2"/>
      <c r="M10111" s="19"/>
      <c r="N10111" s="19"/>
      <c r="O10111" s="19"/>
    </row>
    <row r="10112" spans="1:15" x14ac:dyDescent="0.2">
      <c r="A10112" s="11">
        <v>45769</v>
      </c>
      <c r="B10112" s="7">
        <v>2000110078</v>
      </c>
      <c r="C10112" s="8" t="s">
        <v>2</v>
      </c>
      <c r="D10112" s="6"/>
      <c r="E10112" s="6"/>
      <c r="F10112" s="6">
        <f>E10112*0.05</f>
        <v>0</v>
      </c>
      <c r="G10112" s="6">
        <v>4700</v>
      </c>
      <c r="H10112" s="5">
        <f>D10112-F10112</f>
        <v>0</v>
      </c>
      <c r="I10112" s="4">
        <f>+I10111+G10112-H10112</f>
        <v>10105850.489499992</v>
      </c>
      <c r="J10112" s="8" t="s">
        <v>1367</v>
      </c>
      <c r="K10112" s="2"/>
      <c r="L10112" s="2"/>
      <c r="M10112" s="10" t="s">
        <v>0</v>
      </c>
      <c r="N10112" s="10"/>
      <c r="O10112" s="10"/>
    </row>
    <row r="10113" spans="1:15" x14ac:dyDescent="0.2">
      <c r="A10113" s="11">
        <v>45770</v>
      </c>
      <c r="B10113" s="7">
        <v>2000110038</v>
      </c>
      <c r="C10113" s="8" t="s">
        <v>2</v>
      </c>
      <c r="D10113" s="6"/>
      <c r="E10113" s="6"/>
      <c r="F10113" s="6">
        <f>E10113*0.05</f>
        <v>0</v>
      </c>
      <c r="G10113" s="6">
        <v>4100</v>
      </c>
      <c r="H10113" s="5">
        <f>D10113-F10113</f>
        <v>0</v>
      </c>
      <c r="I10113" s="4">
        <f>+I10112+G10113-H10113</f>
        <v>10109950.489499992</v>
      </c>
      <c r="J10113" s="8" t="s">
        <v>1366</v>
      </c>
      <c r="K10113" s="2"/>
      <c r="L10113" s="2"/>
      <c r="M10113" s="10" t="s">
        <v>0</v>
      </c>
      <c r="N10113" s="10"/>
      <c r="O10113" s="10"/>
    </row>
    <row r="10114" spans="1:15" x14ac:dyDescent="0.2">
      <c r="A10114" s="11">
        <v>45770</v>
      </c>
      <c r="B10114" s="7">
        <v>2000040011</v>
      </c>
      <c r="C10114" s="8" t="s">
        <v>611</v>
      </c>
      <c r="D10114" s="6"/>
      <c r="E10114" s="6"/>
      <c r="F10114" s="6">
        <f>E10114*0.05</f>
        <v>0</v>
      </c>
      <c r="G10114" s="6">
        <v>22737.38</v>
      </c>
      <c r="H10114" s="5">
        <f>D10114-F10114</f>
        <v>0</v>
      </c>
      <c r="I10114" s="4">
        <f>+I10113+G10114-H10114</f>
        <v>10132687.869499993</v>
      </c>
      <c r="J10114" s="8" t="s">
        <v>1365</v>
      </c>
      <c r="K10114" s="2"/>
      <c r="L10114" s="2"/>
      <c r="M10114" s="10" t="s">
        <v>0</v>
      </c>
      <c r="N10114" s="10"/>
      <c r="O10114" s="10"/>
    </row>
    <row r="10115" spans="1:15" x14ac:dyDescent="0.2">
      <c r="A10115" s="11">
        <v>45771</v>
      </c>
      <c r="B10115" s="7">
        <v>2000030086</v>
      </c>
      <c r="C10115" s="8" t="s">
        <v>2</v>
      </c>
      <c r="D10115" s="6"/>
      <c r="E10115" s="6"/>
      <c r="F10115" s="6">
        <f>E10115*0.05</f>
        <v>0</v>
      </c>
      <c r="G10115" s="6">
        <v>24935</v>
      </c>
      <c r="H10115" s="5">
        <f>D10115-F10115</f>
        <v>0</v>
      </c>
      <c r="I10115" s="4">
        <f>+I10114+G10115-H10115</f>
        <v>10157622.869499993</v>
      </c>
      <c r="J10115" s="8" t="s">
        <v>1364</v>
      </c>
      <c r="K10115" s="2"/>
      <c r="L10115" s="2"/>
      <c r="M10115" s="10" t="s">
        <v>0</v>
      </c>
      <c r="N10115" s="10"/>
      <c r="O10115" s="10"/>
    </row>
    <row r="10116" spans="1:15" x14ac:dyDescent="0.2">
      <c r="A10116" s="11">
        <v>45772</v>
      </c>
      <c r="B10116" s="7">
        <v>2000110025</v>
      </c>
      <c r="C10116" s="8" t="s">
        <v>2</v>
      </c>
      <c r="D10116" s="6"/>
      <c r="E10116" s="6"/>
      <c r="F10116" s="6">
        <f>E10116*0.05</f>
        <v>0</v>
      </c>
      <c r="G10116" s="6">
        <v>6900</v>
      </c>
      <c r="H10116" s="5">
        <f>D10116-F10116</f>
        <v>0</v>
      </c>
      <c r="I10116" s="4">
        <f>+I10115+G10116-H10116</f>
        <v>10164522.869499993</v>
      </c>
      <c r="J10116" s="8" t="s">
        <v>1363</v>
      </c>
      <c r="K10116" s="2"/>
      <c r="L10116" s="2"/>
      <c r="M10116" s="10" t="s">
        <v>0</v>
      </c>
      <c r="N10116" s="10"/>
      <c r="O10116" s="10"/>
    </row>
    <row r="10117" spans="1:15" x14ac:dyDescent="0.2">
      <c r="A10117" s="11">
        <v>45772</v>
      </c>
      <c r="B10117" s="7">
        <v>42077584</v>
      </c>
      <c r="C10117" s="8" t="s">
        <v>1362</v>
      </c>
      <c r="D10117" s="6">
        <v>2800</v>
      </c>
      <c r="E10117" s="6">
        <v>2800</v>
      </c>
      <c r="F10117" s="6">
        <v>140</v>
      </c>
      <c r="G10117" s="6"/>
      <c r="H10117" s="5">
        <f>D10117-F10117</f>
        <v>2660</v>
      </c>
      <c r="I10117" s="4">
        <f>+I10116+G10117-H10117</f>
        <v>10161862.869499993</v>
      </c>
      <c r="J10117" s="8" t="s">
        <v>1361</v>
      </c>
      <c r="K10117" s="2"/>
      <c r="L10117" s="2"/>
      <c r="M10117" s="10" t="s">
        <v>1360</v>
      </c>
      <c r="N10117" s="10"/>
      <c r="O10117" s="10"/>
    </row>
    <row r="10118" spans="1:15" x14ac:dyDescent="0.2">
      <c r="A10118" s="11">
        <v>45772</v>
      </c>
      <c r="B10118" s="7">
        <v>42077751</v>
      </c>
      <c r="C10118" s="8" t="s">
        <v>267</v>
      </c>
      <c r="D10118" s="6">
        <v>146525</v>
      </c>
      <c r="E10118" s="6">
        <v>124173.73</v>
      </c>
      <c r="F10118" s="6">
        <v>6208.69</v>
      </c>
      <c r="G10118" s="6"/>
      <c r="H10118" s="5">
        <f>D10118-F10118</f>
        <v>140316.31</v>
      </c>
      <c r="I10118" s="4">
        <f>+I10117+G10118-H10118</f>
        <v>10021546.559499992</v>
      </c>
      <c r="J10118" s="8" t="s">
        <v>1359</v>
      </c>
      <c r="K10118" s="2"/>
      <c r="L10118" s="2"/>
      <c r="M10118" s="10" t="s">
        <v>1358</v>
      </c>
      <c r="N10118" s="10"/>
      <c r="O10118" s="10"/>
    </row>
    <row r="10119" spans="1:15" x14ac:dyDescent="0.2">
      <c r="A10119" s="11">
        <v>45772</v>
      </c>
      <c r="B10119" s="7">
        <v>42077961</v>
      </c>
      <c r="C10119" s="8" t="s">
        <v>120</v>
      </c>
      <c r="D10119" s="6">
        <v>89379.77</v>
      </c>
      <c r="E10119" s="6">
        <v>75745.570000000007</v>
      </c>
      <c r="F10119" s="6">
        <v>3787.28</v>
      </c>
      <c r="G10119" s="6"/>
      <c r="H10119" s="5">
        <f>D10119-F10119</f>
        <v>85592.49</v>
      </c>
      <c r="I10119" s="4">
        <f>+I10118+G10119-H10119</f>
        <v>9935954.0694999918</v>
      </c>
      <c r="J10119" s="8" t="s">
        <v>273</v>
      </c>
      <c r="K10119" s="2"/>
      <c r="L10119" s="2"/>
      <c r="M10119" s="10" t="s">
        <v>1357</v>
      </c>
      <c r="N10119" s="10"/>
      <c r="O10119" s="10"/>
    </row>
    <row r="10120" spans="1:15" x14ac:dyDescent="0.2">
      <c r="A10120" s="11">
        <v>45772</v>
      </c>
      <c r="B10120" s="7">
        <v>42078086</v>
      </c>
      <c r="C10120" s="8" t="s">
        <v>1265</v>
      </c>
      <c r="D10120" s="6">
        <v>200000</v>
      </c>
      <c r="E10120" s="6">
        <v>0</v>
      </c>
      <c r="F10120" s="6">
        <f>E10120*0.05</f>
        <v>0</v>
      </c>
      <c r="G10120" s="6"/>
      <c r="H10120" s="5">
        <f>D10120-F10120</f>
        <v>200000</v>
      </c>
      <c r="I10120" s="4">
        <f>+I10119+G10120-H10120</f>
        <v>9735954.0694999918</v>
      </c>
      <c r="J10120" s="8" t="s">
        <v>1356</v>
      </c>
      <c r="K10120" s="2"/>
      <c r="L10120" s="2"/>
      <c r="M10120" s="10" t="s">
        <v>1263</v>
      </c>
      <c r="N10120" s="10"/>
      <c r="O10120" s="10"/>
    </row>
    <row r="10121" spans="1:15" x14ac:dyDescent="0.2">
      <c r="A10121" s="11">
        <v>45772</v>
      </c>
      <c r="B10121" s="7">
        <v>42078213</v>
      </c>
      <c r="C10121" s="8" t="s">
        <v>1171</v>
      </c>
      <c r="D10121" s="6">
        <v>41440</v>
      </c>
      <c r="E10121" s="6">
        <v>41440</v>
      </c>
      <c r="F10121" s="6">
        <v>2072</v>
      </c>
      <c r="G10121" s="6"/>
      <c r="H10121" s="5">
        <f>D10121-F10121</f>
        <v>39368</v>
      </c>
      <c r="I10121" s="4">
        <f>+I10120+G10121-H10121</f>
        <v>9696586.0694999918</v>
      </c>
      <c r="J10121" s="8" t="s">
        <v>1170</v>
      </c>
      <c r="K10121" s="2"/>
      <c r="L10121" s="2"/>
      <c r="M10121" s="10" t="s">
        <v>1355</v>
      </c>
      <c r="N10121" s="10"/>
      <c r="O10121" s="10"/>
    </row>
    <row r="10122" spans="1:15" x14ac:dyDescent="0.2">
      <c r="A10122" s="11">
        <v>45772</v>
      </c>
      <c r="B10122" s="7">
        <v>42078400</v>
      </c>
      <c r="C10122" s="8" t="s">
        <v>111</v>
      </c>
      <c r="D10122" s="6">
        <v>83892</v>
      </c>
      <c r="E10122" s="6">
        <v>74460</v>
      </c>
      <c r="F10122" s="6">
        <v>3723</v>
      </c>
      <c r="G10122" s="6"/>
      <c r="H10122" s="5">
        <f>D10122-F10122</f>
        <v>80169</v>
      </c>
      <c r="I10122" s="4">
        <f>+I10121+G10122-H10122</f>
        <v>9616417.0694999918</v>
      </c>
      <c r="J10122" s="8" t="s">
        <v>1354</v>
      </c>
      <c r="K10122" s="2"/>
      <c r="L10122" s="2"/>
      <c r="M10122" s="10" t="s">
        <v>1353</v>
      </c>
      <c r="N10122" s="10"/>
      <c r="O10122" s="10"/>
    </row>
    <row r="10123" spans="1:15" x14ac:dyDescent="0.2">
      <c r="A10123" s="11">
        <v>45772</v>
      </c>
      <c r="B10123" s="7">
        <v>42078473</v>
      </c>
      <c r="C10123" s="8" t="s">
        <v>108</v>
      </c>
      <c r="D10123" s="6">
        <v>247475.15</v>
      </c>
      <c r="E10123" s="6">
        <v>0</v>
      </c>
      <c r="F10123" s="6">
        <f>E10123*0.05</f>
        <v>0</v>
      </c>
      <c r="G10123" s="6"/>
      <c r="H10123" s="5">
        <f>D10123-F10123</f>
        <v>247475.15</v>
      </c>
      <c r="I10123" s="4">
        <f>+I10122+G10123-H10123</f>
        <v>9368941.9194999915</v>
      </c>
      <c r="J10123" s="8" t="s">
        <v>788</v>
      </c>
      <c r="K10123" s="2"/>
      <c r="L10123" s="2"/>
      <c r="M10123" s="10" t="s">
        <v>1352</v>
      </c>
      <c r="N10123" s="10"/>
      <c r="O10123" s="10"/>
    </row>
    <row r="10124" spans="1:15" x14ac:dyDescent="0.2">
      <c r="A10124" s="11">
        <v>45772</v>
      </c>
      <c r="B10124" s="7">
        <v>42078658</v>
      </c>
      <c r="C10124" s="8" t="s">
        <v>582</v>
      </c>
      <c r="D10124" s="6">
        <v>47540</v>
      </c>
      <c r="E10124" s="6">
        <v>40288.14</v>
      </c>
      <c r="F10124" s="6">
        <v>2014.41</v>
      </c>
      <c r="G10124" s="6"/>
      <c r="H10124" s="5">
        <f>D10124-F10124</f>
        <v>45525.59</v>
      </c>
      <c r="I10124" s="4">
        <f>+I10123+G10124-H10124</f>
        <v>9323416.3294999916</v>
      </c>
      <c r="J10124" s="8" t="s">
        <v>1351</v>
      </c>
      <c r="K10124" s="2"/>
      <c r="L10124" s="2"/>
      <c r="M10124" s="10" t="s">
        <v>1350</v>
      </c>
      <c r="N10124" s="10"/>
      <c r="O10124" s="10"/>
    </row>
    <row r="10125" spans="1:15" x14ac:dyDescent="0.2">
      <c r="A10125" s="11">
        <v>45772</v>
      </c>
      <c r="B10125" s="7">
        <v>42078825</v>
      </c>
      <c r="C10125" s="8" t="s">
        <v>1055</v>
      </c>
      <c r="D10125" s="6">
        <v>18078.37</v>
      </c>
      <c r="E10125" s="6">
        <v>15320.65</v>
      </c>
      <c r="F10125" s="6">
        <v>766.03</v>
      </c>
      <c r="G10125" s="6"/>
      <c r="H10125" s="5">
        <f>D10125-F10125</f>
        <v>17312.34</v>
      </c>
      <c r="I10125" s="4">
        <f>+I10124+G10125-H10125</f>
        <v>9306103.9894999918</v>
      </c>
      <c r="J10125" s="8" t="s">
        <v>1349</v>
      </c>
      <c r="K10125" s="2"/>
      <c r="L10125" s="2"/>
      <c r="M10125" s="10" t="s">
        <v>1348</v>
      </c>
      <c r="N10125" s="10"/>
      <c r="O10125" s="10"/>
    </row>
    <row r="10126" spans="1:15" x14ac:dyDescent="0.2">
      <c r="A10126" s="11">
        <v>45772</v>
      </c>
      <c r="B10126" s="18">
        <v>42078887</v>
      </c>
      <c r="C10126" s="8" t="s">
        <v>930</v>
      </c>
      <c r="D10126" s="6">
        <v>65490</v>
      </c>
      <c r="E10126" s="6">
        <v>55500</v>
      </c>
      <c r="F10126" s="6">
        <v>2775</v>
      </c>
      <c r="G10126" s="6"/>
      <c r="H10126" s="5">
        <f>D10126-F10126</f>
        <v>62715</v>
      </c>
      <c r="I10126" s="4">
        <f>+I10125+G10126-H10126</f>
        <v>9243388.9894999918</v>
      </c>
      <c r="J10126" s="8" t="s">
        <v>1170</v>
      </c>
      <c r="K10126" s="2"/>
      <c r="L10126" s="2"/>
      <c r="M10126" s="10" t="s">
        <v>1347</v>
      </c>
      <c r="N10126" s="10"/>
      <c r="O10126" s="10"/>
    </row>
    <row r="10127" spans="1:15" x14ac:dyDescent="0.2">
      <c r="A10127" s="11">
        <v>45772</v>
      </c>
      <c r="B10127" s="7">
        <v>42079359</v>
      </c>
      <c r="C10127" s="8" t="s">
        <v>105</v>
      </c>
      <c r="D10127" s="6">
        <v>502275</v>
      </c>
      <c r="E10127" s="6">
        <v>502275</v>
      </c>
      <c r="F10127" s="6">
        <f>E10127*0.05</f>
        <v>25113.75</v>
      </c>
      <c r="G10127" s="6"/>
      <c r="H10127" s="5">
        <f>D10127-F10127</f>
        <v>477161.25</v>
      </c>
      <c r="I10127" s="4">
        <f>+I10126+G10127-H10127</f>
        <v>8766227.7394999918</v>
      </c>
      <c r="J10127" s="8" t="s">
        <v>104</v>
      </c>
      <c r="K10127" s="2"/>
      <c r="L10127" s="2"/>
      <c r="M10127" s="10" t="s">
        <v>1346</v>
      </c>
      <c r="N10127" s="10"/>
      <c r="O10127" s="10"/>
    </row>
    <row r="10128" spans="1:15" x14ac:dyDescent="0.2">
      <c r="A10128" s="11">
        <v>45772</v>
      </c>
      <c r="B10128" s="7">
        <v>42079441</v>
      </c>
      <c r="C10128" s="8" t="s">
        <v>102</v>
      </c>
      <c r="D10128" s="6">
        <v>79159.8</v>
      </c>
      <c r="E10128" s="6">
        <v>79159.8</v>
      </c>
      <c r="F10128" s="6">
        <v>3957.99</v>
      </c>
      <c r="G10128" s="6"/>
      <c r="H10128" s="5">
        <f>D10128-F10128</f>
        <v>75201.81</v>
      </c>
      <c r="I10128" s="4">
        <f>+I10127+G10128-H10128</f>
        <v>8691025.9294999912</v>
      </c>
      <c r="J10128" s="8" t="s">
        <v>101</v>
      </c>
      <c r="K10128" s="2"/>
      <c r="L10128" s="2"/>
      <c r="M10128" s="10" t="s">
        <v>1345</v>
      </c>
      <c r="N10128" s="10"/>
      <c r="O10128" s="10"/>
    </row>
    <row r="10129" spans="1:15" x14ac:dyDescent="0.2">
      <c r="A10129" s="11">
        <v>45772</v>
      </c>
      <c r="B10129" s="7">
        <v>42079486</v>
      </c>
      <c r="C10129" s="8" t="s">
        <v>99</v>
      </c>
      <c r="D10129" s="6">
        <v>4031.56</v>
      </c>
      <c r="E10129" s="6">
        <v>0</v>
      </c>
      <c r="F10129" s="6">
        <f>E10129*0.05</f>
        <v>0</v>
      </c>
      <c r="G10129" s="6"/>
      <c r="H10129" s="5">
        <f>D10129-F10129</f>
        <v>4031.56</v>
      </c>
      <c r="I10129" s="4">
        <f>+I10128+G10129-H10129</f>
        <v>8686994.3694999907</v>
      </c>
      <c r="J10129" s="8" t="s">
        <v>100</v>
      </c>
      <c r="K10129" s="2"/>
      <c r="L10129" s="2"/>
      <c r="M10129" s="10" t="s">
        <v>1344</v>
      </c>
      <c r="N10129" s="10"/>
      <c r="O10129" s="10"/>
    </row>
    <row r="10130" spans="1:15" x14ac:dyDescent="0.2">
      <c r="A10130" s="11">
        <v>45772</v>
      </c>
      <c r="B10130" s="7">
        <v>42079565</v>
      </c>
      <c r="C10130" s="8" t="s">
        <v>924</v>
      </c>
      <c r="D10130" s="6">
        <v>11466</v>
      </c>
      <c r="E10130" s="6">
        <v>11466</v>
      </c>
      <c r="F10130" s="6">
        <v>573.29999999999995</v>
      </c>
      <c r="G10130" s="6"/>
      <c r="H10130" s="5">
        <f>D10130-F10130</f>
        <v>10892.7</v>
      </c>
      <c r="I10130" s="4">
        <f>+I10129+G10130-H10130</f>
        <v>8676101.6694999915</v>
      </c>
      <c r="J10130" s="8" t="s">
        <v>48</v>
      </c>
      <c r="K10130" s="2"/>
      <c r="L10130" s="2"/>
      <c r="M10130" s="10" t="s">
        <v>1343</v>
      </c>
      <c r="N10130" s="10"/>
      <c r="O10130" s="10"/>
    </row>
    <row r="10131" spans="1:15" x14ac:dyDescent="0.2">
      <c r="A10131" s="11">
        <v>45772</v>
      </c>
      <c r="B10131" s="7">
        <v>42079679</v>
      </c>
      <c r="C10131" s="8" t="s">
        <v>1252</v>
      </c>
      <c r="D10131" s="6">
        <v>45000</v>
      </c>
      <c r="E10131" s="6">
        <v>45000</v>
      </c>
      <c r="F10131" s="6">
        <v>2250</v>
      </c>
      <c r="G10131" s="6"/>
      <c r="H10131" s="5">
        <f>D10131-F10131</f>
        <v>42750</v>
      </c>
      <c r="I10131" s="4">
        <f>+I10130+G10131-H10131</f>
        <v>8633351.6694999915</v>
      </c>
      <c r="J10131" s="8" t="s">
        <v>48</v>
      </c>
      <c r="K10131" s="2"/>
      <c r="L10131" s="2"/>
      <c r="M10131" s="10" t="s">
        <v>1342</v>
      </c>
      <c r="N10131" s="10"/>
      <c r="O10131" s="10"/>
    </row>
    <row r="10132" spans="1:15" x14ac:dyDescent="0.2">
      <c r="A10132" s="11">
        <v>45772</v>
      </c>
      <c r="B10132" s="7">
        <v>42079855</v>
      </c>
      <c r="C10132" s="8" t="s">
        <v>447</v>
      </c>
      <c r="D10132" s="6">
        <v>320</v>
      </c>
      <c r="E10132" s="6">
        <v>271.19</v>
      </c>
      <c r="F10132" s="6">
        <v>13.56</v>
      </c>
      <c r="G10132" s="6"/>
      <c r="H10132" s="5">
        <v>306.44</v>
      </c>
      <c r="I10132" s="4">
        <f>+I10131+G10132-H10132</f>
        <v>8633045.229499992</v>
      </c>
      <c r="J10132" s="8" t="s">
        <v>446</v>
      </c>
      <c r="K10132" s="2"/>
      <c r="L10132" s="2"/>
      <c r="M10132" s="10" t="s">
        <v>1341</v>
      </c>
      <c r="N10132" s="10"/>
      <c r="O10132" s="10"/>
    </row>
    <row r="10133" spans="1:15" x14ac:dyDescent="0.2">
      <c r="A10133" s="11">
        <v>45772</v>
      </c>
      <c r="B10133" s="7">
        <v>42079971</v>
      </c>
      <c r="C10133" s="8" t="s">
        <v>1340</v>
      </c>
      <c r="D10133" s="6">
        <v>39091</v>
      </c>
      <c r="E10133" s="6">
        <v>36400</v>
      </c>
      <c r="F10133" s="6">
        <v>1820</v>
      </c>
      <c r="G10133" s="6"/>
      <c r="H10133" s="5">
        <f>D10133-F10133</f>
        <v>37271</v>
      </c>
      <c r="I10133" s="4">
        <f>+I10132+G10133-H10133</f>
        <v>8595774.229499992</v>
      </c>
      <c r="J10133" s="8" t="s">
        <v>1339</v>
      </c>
      <c r="K10133" s="2"/>
      <c r="L10133" s="2"/>
      <c r="M10133" s="10" t="s">
        <v>1338</v>
      </c>
      <c r="N10133" s="10"/>
      <c r="O10133" s="10"/>
    </row>
    <row r="10134" spans="1:15" x14ac:dyDescent="0.2">
      <c r="A10134" s="11">
        <v>45772</v>
      </c>
      <c r="B10134" s="7">
        <v>42070094</v>
      </c>
      <c r="C10134" s="8" t="s">
        <v>890</v>
      </c>
      <c r="D10134" s="6">
        <v>195880</v>
      </c>
      <c r="E10134" s="6">
        <v>166000</v>
      </c>
      <c r="F10134" s="6">
        <f>E10134*0.05</f>
        <v>8300</v>
      </c>
      <c r="G10134" s="6"/>
      <c r="H10134" s="5">
        <f>D10134-F10134</f>
        <v>187580</v>
      </c>
      <c r="I10134" s="4">
        <f>+I10133+G10134-H10134</f>
        <v>8408194.229499992</v>
      </c>
      <c r="J10134" s="8" t="s">
        <v>889</v>
      </c>
      <c r="K10134" s="2"/>
      <c r="L10134" s="2"/>
      <c r="M10134" s="10" t="s">
        <v>1337</v>
      </c>
      <c r="N10134" s="10"/>
      <c r="O10134" s="10"/>
    </row>
    <row r="10135" spans="1:15" x14ac:dyDescent="0.2">
      <c r="A10135" s="11">
        <v>45772</v>
      </c>
      <c r="B10135" s="7">
        <v>42080185</v>
      </c>
      <c r="C10135" s="8" t="s">
        <v>682</v>
      </c>
      <c r="D10135" s="6">
        <v>63506.51</v>
      </c>
      <c r="E10135" s="6">
        <v>0</v>
      </c>
      <c r="F10135" s="6">
        <f>E10135*0.05</f>
        <v>0</v>
      </c>
      <c r="G10135" s="6"/>
      <c r="H10135" s="5">
        <f>D10135-F10135</f>
        <v>63506.51</v>
      </c>
      <c r="I10135" s="4">
        <f>+I10134+G10135-H10135</f>
        <v>8344687.7194999922</v>
      </c>
      <c r="J10135" s="8" t="s">
        <v>1336</v>
      </c>
      <c r="K10135" s="2"/>
      <c r="L10135" s="2"/>
      <c r="M10135" s="10" t="s">
        <v>1335</v>
      </c>
      <c r="N10135" s="10"/>
      <c r="O10135" s="10"/>
    </row>
    <row r="10136" spans="1:15" x14ac:dyDescent="0.2">
      <c r="A10136" s="11">
        <v>45772</v>
      </c>
      <c r="B10136" s="7">
        <v>42080282</v>
      </c>
      <c r="C10136" s="8" t="s">
        <v>74</v>
      </c>
      <c r="D10136" s="6">
        <v>957216</v>
      </c>
      <c r="E10136" s="6">
        <v>811200</v>
      </c>
      <c r="F10136" s="6">
        <f>E10136*0.05</f>
        <v>40560</v>
      </c>
      <c r="G10136" s="6"/>
      <c r="H10136" s="5">
        <f>D10136-F10136</f>
        <v>916656</v>
      </c>
      <c r="I10136" s="4">
        <f>+I10135+G10136-H10136</f>
        <v>7428031.7194999922</v>
      </c>
      <c r="J10136" s="8" t="s">
        <v>1334</v>
      </c>
      <c r="K10136" s="2"/>
      <c r="L10136" s="2"/>
      <c r="M10136" s="10" t="s">
        <v>1246</v>
      </c>
      <c r="N10136" s="10"/>
      <c r="O10136" s="10"/>
    </row>
    <row r="10137" spans="1:15" x14ac:dyDescent="0.2">
      <c r="A10137" s="11">
        <v>45772</v>
      </c>
      <c r="B10137" s="7">
        <v>42080356</v>
      </c>
      <c r="C10137" s="8" t="s">
        <v>570</v>
      </c>
      <c r="D10137" s="6">
        <v>100280</v>
      </c>
      <c r="E10137" s="6">
        <v>84983.06</v>
      </c>
      <c r="F10137" s="6">
        <v>4249.1499999999996</v>
      </c>
      <c r="G10137" s="6"/>
      <c r="H10137" s="5">
        <f>D10137-F10137</f>
        <v>96030.85</v>
      </c>
      <c r="I10137" s="4">
        <f>+I10136+G10137-H10137</f>
        <v>7332000.8694999926</v>
      </c>
      <c r="J10137" s="8" t="s">
        <v>1136</v>
      </c>
      <c r="K10137" s="2"/>
      <c r="L10137" s="2"/>
      <c r="M10137" s="10" t="s">
        <v>1333</v>
      </c>
      <c r="N10137" s="10"/>
      <c r="O10137" s="10"/>
    </row>
    <row r="10138" spans="1:15" x14ac:dyDescent="0.2">
      <c r="A10138" s="11">
        <v>45772</v>
      </c>
      <c r="B10138" s="7">
        <v>42080526</v>
      </c>
      <c r="C10138" s="8" t="s">
        <v>54</v>
      </c>
      <c r="D10138" s="6">
        <v>4500</v>
      </c>
      <c r="E10138" s="6">
        <v>3813.56</v>
      </c>
      <c r="F10138" s="6">
        <v>190.68</v>
      </c>
      <c r="G10138" s="6"/>
      <c r="H10138" s="5">
        <f>D10138-F10138</f>
        <v>4309.32</v>
      </c>
      <c r="I10138" s="4">
        <f>+I10137+G10138-H10138</f>
        <v>7327691.5494999923</v>
      </c>
      <c r="J10138" s="8" t="s">
        <v>1125</v>
      </c>
      <c r="K10138" s="2"/>
      <c r="L10138" s="2"/>
      <c r="M10138" s="10" t="s">
        <v>1332</v>
      </c>
      <c r="N10138" s="10"/>
      <c r="O10138" s="10"/>
    </row>
    <row r="10139" spans="1:15" x14ac:dyDescent="0.2">
      <c r="A10139" s="11">
        <v>45772</v>
      </c>
      <c r="B10139" s="7">
        <v>42080739</v>
      </c>
      <c r="C10139" s="8" t="s">
        <v>447</v>
      </c>
      <c r="D10139" s="6">
        <v>111437.05</v>
      </c>
      <c r="E10139" s="6">
        <v>110037.88</v>
      </c>
      <c r="F10139" s="6">
        <v>5501.89</v>
      </c>
      <c r="G10139" s="6"/>
      <c r="H10139" s="5">
        <f>D10139-F10139</f>
        <v>105935.16</v>
      </c>
      <c r="I10139" s="4">
        <f>+I10138+G10139-H10139</f>
        <v>7221756.3894999921</v>
      </c>
      <c r="J10139" s="8" t="s">
        <v>22</v>
      </c>
      <c r="K10139" s="2"/>
      <c r="L10139" s="2"/>
      <c r="M10139" s="10" t="s">
        <v>1331</v>
      </c>
      <c r="N10139" s="10"/>
      <c r="O10139" s="10"/>
    </row>
    <row r="10140" spans="1:15" x14ac:dyDescent="0.2">
      <c r="A10140" s="11">
        <v>45772</v>
      </c>
      <c r="B10140" s="7">
        <v>42080942</v>
      </c>
      <c r="C10140" s="8" t="s">
        <v>32</v>
      </c>
      <c r="D10140" s="6">
        <v>78875</v>
      </c>
      <c r="E10140" s="6">
        <v>67743.199999999997</v>
      </c>
      <c r="F10140" s="6">
        <v>3387.16</v>
      </c>
      <c r="G10140" s="6"/>
      <c r="H10140" s="5">
        <f>D10140-F10140</f>
        <v>75487.839999999997</v>
      </c>
      <c r="I10140" s="4">
        <f>+I10139+G10140-H10140</f>
        <v>7146268.5494999923</v>
      </c>
      <c r="J10140" s="8" t="s">
        <v>1330</v>
      </c>
      <c r="K10140" s="2"/>
      <c r="L10140" s="2"/>
      <c r="M10140" s="10" t="s">
        <v>1329</v>
      </c>
      <c r="N10140" s="10"/>
      <c r="O10140" s="10"/>
    </row>
    <row r="10141" spans="1:15" x14ac:dyDescent="0.2">
      <c r="A10141" s="11">
        <v>45772</v>
      </c>
      <c r="B10141" s="7">
        <v>42081071</v>
      </c>
      <c r="C10141" s="8" t="s">
        <v>43</v>
      </c>
      <c r="D10141" s="6">
        <v>91107.72</v>
      </c>
      <c r="E10141" s="6">
        <v>81359.460000000006</v>
      </c>
      <c r="F10141" s="6">
        <v>4067.97</v>
      </c>
      <c r="G10141" s="6"/>
      <c r="H10141" s="5">
        <f>D10141-F10141</f>
        <v>87039.75</v>
      </c>
      <c r="I10141" s="4">
        <f>+I10140+G10141-H10141</f>
        <v>7059228.7994999923</v>
      </c>
      <c r="J10141" s="8" t="s">
        <v>1328</v>
      </c>
      <c r="K10141" s="2"/>
      <c r="L10141" s="2"/>
      <c r="M10141" s="10" t="s">
        <v>1327</v>
      </c>
      <c r="N10141" s="10"/>
      <c r="O10141" s="10"/>
    </row>
    <row r="10142" spans="1:15" x14ac:dyDescent="0.2">
      <c r="A10142" s="11">
        <v>45772</v>
      </c>
      <c r="B10142" s="7">
        <v>42081172</v>
      </c>
      <c r="C10142" s="8" t="s">
        <v>126</v>
      </c>
      <c r="D10142" s="6">
        <v>10955</v>
      </c>
      <c r="E10142" s="6">
        <v>10955</v>
      </c>
      <c r="F10142" s="6">
        <v>547.75</v>
      </c>
      <c r="G10142" s="6"/>
      <c r="H10142" s="5">
        <f>D10142-F10142</f>
        <v>10407.25</v>
      </c>
      <c r="I10142" s="4">
        <f>+I10141+G10142-H10142</f>
        <v>7048821.5494999923</v>
      </c>
      <c r="J10142" s="8" t="s">
        <v>125</v>
      </c>
      <c r="K10142" s="2"/>
      <c r="L10142" s="2"/>
      <c r="M10142" s="10" t="s">
        <v>0</v>
      </c>
      <c r="N10142" s="10"/>
      <c r="O10142" s="10"/>
    </row>
    <row r="10143" spans="1:15" ht="15" x14ac:dyDescent="0.25">
      <c r="A10143" s="11">
        <v>45772</v>
      </c>
      <c r="B10143" s="7">
        <v>42092750</v>
      </c>
      <c r="C10143" s="8" t="s">
        <v>1326</v>
      </c>
      <c r="D10143" s="6">
        <v>14000</v>
      </c>
      <c r="E10143" s="6">
        <v>0</v>
      </c>
      <c r="F10143" s="6">
        <v>0</v>
      </c>
      <c r="G10143" s="6"/>
      <c r="H10143" s="5">
        <f>D10143-F10143</f>
        <v>14000</v>
      </c>
      <c r="I10143" s="4">
        <f>+I10142+G10143-H10143</f>
        <v>7034821.5494999923</v>
      </c>
      <c r="J10143" s="28" t="s">
        <v>1325</v>
      </c>
      <c r="K10143" s="2"/>
      <c r="L10143" s="2"/>
      <c r="M10143" s="10" t="s">
        <v>0</v>
      </c>
      <c r="N10143" s="10"/>
      <c r="O10143" s="10"/>
    </row>
    <row r="10144" spans="1:15" x14ac:dyDescent="0.2">
      <c r="A10144" s="11">
        <v>45775</v>
      </c>
      <c r="B10144" s="7">
        <v>2000030455</v>
      </c>
      <c r="C10144" s="8" t="s">
        <v>2</v>
      </c>
      <c r="D10144" s="6"/>
      <c r="E10144" s="6"/>
      <c r="F10144" s="6"/>
      <c r="G10144" s="6">
        <v>12300</v>
      </c>
      <c r="H10144" s="5"/>
      <c r="I10144" s="4">
        <f>+I10143+G10144-H10144</f>
        <v>7047121.5494999923</v>
      </c>
      <c r="J10144" s="8" t="s">
        <v>1324</v>
      </c>
      <c r="K10144" s="2"/>
      <c r="L10144" s="2"/>
      <c r="M10144" s="19"/>
      <c r="N10144" s="19"/>
      <c r="O10144" s="19"/>
    </row>
    <row r="10145" spans="1:15" x14ac:dyDescent="0.2">
      <c r="A10145" s="11">
        <v>45775</v>
      </c>
      <c r="B10145" s="7">
        <v>42139020</v>
      </c>
      <c r="C10145" s="8" t="s">
        <v>1032</v>
      </c>
      <c r="D10145" s="6">
        <v>67910.3</v>
      </c>
      <c r="E10145" s="6">
        <v>58130.75</v>
      </c>
      <c r="F10145" s="6">
        <v>2906.54</v>
      </c>
      <c r="G10145" s="6"/>
      <c r="H10145" s="5">
        <f>D10145-F10145</f>
        <v>65003.76</v>
      </c>
      <c r="I10145" s="4">
        <f>+I10144+G10145-H10145</f>
        <v>6982117.7894999925</v>
      </c>
      <c r="J10145" s="8" t="s">
        <v>1323</v>
      </c>
      <c r="K10145" s="2"/>
      <c r="L10145" s="2"/>
      <c r="M10145" s="10" t="s">
        <v>1322</v>
      </c>
      <c r="N10145" s="10"/>
      <c r="O10145" s="10"/>
    </row>
    <row r="10146" spans="1:15" x14ac:dyDescent="0.2">
      <c r="A10146" s="11">
        <v>45775</v>
      </c>
      <c r="B10146" s="7">
        <v>42139150</v>
      </c>
      <c r="C10146" s="8" t="s">
        <v>40</v>
      </c>
      <c r="D10146" s="6">
        <v>66900</v>
      </c>
      <c r="E10146" s="6">
        <v>66900</v>
      </c>
      <c r="F10146" s="6">
        <f>E10146*0.05</f>
        <v>3345</v>
      </c>
      <c r="G10146" s="6"/>
      <c r="H10146" s="5">
        <f>D10146-F10146</f>
        <v>63555</v>
      </c>
      <c r="I10146" s="4">
        <f>+I10145+G10146-H10146</f>
        <v>6918562.7894999925</v>
      </c>
      <c r="J10146" s="8" t="s">
        <v>104</v>
      </c>
      <c r="K10146" s="2"/>
      <c r="L10146" s="2"/>
      <c r="M10146" s="10" t="s">
        <v>1321</v>
      </c>
      <c r="N10146" s="10"/>
      <c r="O10146" s="10"/>
    </row>
    <row r="10147" spans="1:15" x14ac:dyDescent="0.2">
      <c r="A10147" s="11">
        <v>45775</v>
      </c>
      <c r="B10147" s="7">
        <v>42139278</v>
      </c>
      <c r="C10147" s="8" t="s">
        <v>442</v>
      </c>
      <c r="D10147" s="6">
        <v>526516</v>
      </c>
      <c r="E10147" s="6">
        <v>446200</v>
      </c>
      <c r="F10147" s="6">
        <f>E10147*0.05</f>
        <v>22310</v>
      </c>
      <c r="G10147" s="6"/>
      <c r="H10147" s="5">
        <f>D10147-F10147</f>
        <v>504206</v>
      </c>
      <c r="I10147" s="4">
        <f>+I10146+G10147-H10147</f>
        <v>6414356.7894999925</v>
      </c>
      <c r="J10147" s="8" t="s">
        <v>1320</v>
      </c>
      <c r="K10147" s="2"/>
      <c r="L10147" s="2"/>
      <c r="M10147" s="10" t="s">
        <v>1319</v>
      </c>
      <c r="N10147" s="10"/>
      <c r="O10147" s="10"/>
    </row>
    <row r="10148" spans="1:15" x14ac:dyDescent="0.2">
      <c r="A10148" s="11">
        <v>45776</v>
      </c>
      <c r="B10148" s="7">
        <v>2000060077</v>
      </c>
      <c r="C10148" s="8" t="s">
        <v>2</v>
      </c>
      <c r="D10148" s="6"/>
      <c r="E10148" s="6"/>
      <c r="F10148" s="6">
        <f>E10148*0.05</f>
        <v>0</v>
      </c>
      <c r="G10148" s="6">
        <v>11300</v>
      </c>
      <c r="H10148" s="5">
        <f>D10148-F10148</f>
        <v>0</v>
      </c>
      <c r="I10148" s="4">
        <f>+I10147+G10148-H10148</f>
        <v>6425656.7894999925</v>
      </c>
      <c r="J10148" s="8" t="s">
        <v>1318</v>
      </c>
      <c r="K10148" s="2"/>
      <c r="L10148" s="2"/>
      <c r="M10148" s="10" t="s">
        <v>0</v>
      </c>
      <c r="N10148" s="10"/>
      <c r="O10148" s="10"/>
    </row>
    <row r="10149" spans="1:15" x14ac:dyDescent="0.2">
      <c r="A10149" s="11">
        <v>45776</v>
      </c>
      <c r="B10149" s="7">
        <v>10309</v>
      </c>
      <c r="C10149" s="8" t="s">
        <v>729</v>
      </c>
      <c r="D10149" s="6">
        <v>0</v>
      </c>
      <c r="E10149" s="6"/>
      <c r="F10149" s="6">
        <f>E10149*0.05</f>
        <v>0</v>
      </c>
      <c r="G10149" s="6"/>
      <c r="H10149" s="5">
        <f>D10149-F10149</f>
        <v>0</v>
      </c>
      <c r="I10149" s="4">
        <f>+I10148+G10149-H10149</f>
        <v>6425656.7894999925</v>
      </c>
      <c r="J10149" s="8" t="s">
        <v>1316</v>
      </c>
      <c r="K10149" s="2"/>
      <c r="L10149" s="2"/>
      <c r="M10149" s="10" t="s">
        <v>0</v>
      </c>
      <c r="N10149" s="10"/>
      <c r="O10149" s="10"/>
    </row>
    <row r="10150" spans="1:15" x14ac:dyDescent="0.2">
      <c r="A10150" s="11">
        <v>45776</v>
      </c>
      <c r="B10150" s="7">
        <v>10309</v>
      </c>
      <c r="C10150" s="8" t="s">
        <v>1317</v>
      </c>
      <c r="D10150" s="6">
        <v>0</v>
      </c>
      <c r="E10150" s="6"/>
      <c r="F10150" s="6">
        <f>E10150*0.05</f>
        <v>0</v>
      </c>
      <c r="G10150" s="6"/>
      <c r="H10150" s="5">
        <f>D10150-F10150</f>
        <v>0</v>
      </c>
      <c r="I10150" s="4">
        <f>+I10149+G10150-H10150</f>
        <v>6425656.7894999925</v>
      </c>
      <c r="J10150" s="8" t="s">
        <v>1316</v>
      </c>
      <c r="K10150" s="2"/>
      <c r="L10150" s="2"/>
      <c r="M10150" s="10" t="s">
        <v>0</v>
      </c>
      <c r="N10150" s="10"/>
      <c r="O10150" s="10"/>
    </row>
    <row r="10151" spans="1:15" x14ac:dyDescent="0.2">
      <c r="A10151" s="11">
        <v>45776</v>
      </c>
      <c r="B10151" s="7">
        <v>10311</v>
      </c>
      <c r="C10151" s="8" t="s">
        <v>620</v>
      </c>
      <c r="D10151" s="6">
        <v>45600</v>
      </c>
      <c r="E10151" s="6">
        <v>0</v>
      </c>
      <c r="F10151" s="6">
        <f>E10151*0.05</f>
        <v>0</v>
      </c>
      <c r="G10151" s="6"/>
      <c r="H10151" s="5">
        <f>D10151-F10151</f>
        <v>45600</v>
      </c>
      <c r="I10151" s="4">
        <f>+I10150+G10151-H10151</f>
        <v>6380056.7894999925</v>
      </c>
      <c r="J10151" s="8" t="s">
        <v>1315</v>
      </c>
      <c r="K10151" s="2"/>
      <c r="L10151" s="2"/>
      <c r="M10151" s="10" t="s">
        <v>0</v>
      </c>
      <c r="N10151" s="10"/>
      <c r="O10151" s="10"/>
    </row>
    <row r="10152" spans="1:15" x14ac:dyDescent="0.2">
      <c r="A10152" s="11">
        <v>45777</v>
      </c>
      <c r="B10152" s="7">
        <v>2000060034</v>
      </c>
      <c r="C10152" s="8" t="s">
        <v>2</v>
      </c>
      <c r="D10152" s="6"/>
      <c r="E10152" s="6"/>
      <c r="F10152" s="6">
        <f>E10152*0.05</f>
        <v>0</v>
      </c>
      <c r="G10152" s="6">
        <v>10400</v>
      </c>
      <c r="H10152" s="5">
        <f>D10152-F10152</f>
        <v>0</v>
      </c>
      <c r="I10152" s="4">
        <f>+I10151+G10152-H10152</f>
        <v>6390456.7894999925</v>
      </c>
      <c r="J10152" s="8" t="s">
        <v>1314</v>
      </c>
      <c r="K10152" s="2"/>
      <c r="L10152" s="2"/>
      <c r="M10152" s="10" t="s">
        <v>0</v>
      </c>
      <c r="N10152" s="10"/>
      <c r="O10152" s="10"/>
    </row>
    <row r="10153" spans="1:15" x14ac:dyDescent="0.2">
      <c r="A10153" s="11">
        <v>45777</v>
      </c>
      <c r="B10153" s="7">
        <v>42231142</v>
      </c>
      <c r="C10153" s="8" t="s">
        <v>132</v>
      </c>
      <c r="D10153" s="6">
        <v>67997.5</v>
      </c>
      <c r="E10153" s="6">
        <v>57625</v>
      </c>
      <c r="F10153" s="6">
        <v>2881.25</v>
      </c>
      <c r="G10153" s="6"/>
      <c r="H10153" s="5">
        <f>D10153-F10153</f>
        <v>65116.25</v>
      </c>
      <c r="I10153" s="4">
        <f>+I10152+G10153-H10153</f>
        <v>6325340.5394999925</v>
      </c>
      <c r="J10153" s="8" t="s">
        <v>779</v>
      </c>
      <c r="K10153" s="2"/>
      <c r="L10153" s="2"/>
      <c r="M10153" s="10" t="s">
        <v>1313</v>
      </c>
      <c r="N10153" s="10"/>
      <c r="O10153" s="10"/>
    </row>
    <row r="10154" spans="1:15" x14ac:dyDescent="0.2">
      <c r="A10154" s="11">
        <v>45777</v>
      </c>
      <c r="B10154" s="7"/>
      <c r="C10154" s="8" t="s">
        <v>20</v>
      </c>
      <c r="D10154" s="6">
        <v>12067.81</v>
      </c>
      <c r="E10154" s="6">
        <v>0</v>
      </c>
      <c r="F10154" s="6">
        <f>E10154*0.05</f>
        <v>0</v>
      </c>
      <c r="G10154" s="6"/>
      <c r="H10154" s="5">
        <f>D10154-F10154</f>
        <v>12067.81</v>
      </c>
      <c r="I10154" s="4">
        <f>+I10153+G10154-H10154</f>
        <v>6313272.7294999929</v>
      </c>
      <c r="J10154" s="8"/>
      <c r="K10154" s="2"/>
      <c r="L10154" s="2"/>
      <c r="M10154" s="10" t="s">
        <v>0</v>
      </c>
      <c r="N10154" s="10"/>
      <c r="O10154" s="10"/>
    </row>
    <row r="10155" spans="1:15" x14ac:dyDescent="0.2">
      <c r="A10155" s="11"/>
      <c r="B10155" s="7"/>
      <c r="C10155" s="14" t="s">
        <v>1312</v>
      </c>
      <c r="D10155" s="6"/>
      <c r="E10155" s="6"/>
      <c r="F10155" s="6">
        <f>E10155*0.05</f>
        <v>0</v>
      </c>
      <c r="G10155" s="6"/>
      <c r="H10155" s="5">
        <f>D10155-F10155</f>
        <v>0</v>
      </c>
      <c r="I10155" s="13">
        <f>+I10154+G10155-H10155</f>
        <v>6313272.7294999929</v>
      </c>
      <c r="J10155" s="8"/>
      <c r="K10155" s="2"/>
      <c r="L10155" s="2"/>
      <c r="M10155" s="10" t="s">
        <v>0</v>
      </c>
      <c r="N10155" s="10"/>
      <c r="O10155" s="10"/>
    </row>
    <row r="10156" spans="1:15" x14ac:dyDescent="0.2">
      <c r="A10156" s="11">
        <v>45778</v>
      </c>
      <c r="B10156" s="7">
        <v>2000110042</v>
      </c>
      <c r="C10156" s="8" t="s">
        <v>2</v>
      </c>
      <c r="D10156" s="6"/>
      <c r="E10156" s="6"/>
      <c r="F10156" s="6">
        <f>E10156*0.05</f>
        <v>0</v>
      </c>
      <c r="G10156" s="6">
        <v>7600</v>
      </c>
      <c r="H10156" s="5">
        <f>D10156-F10156</f>
        <v>0</v>
      </c>
      <c r="I10156" s="4">
        <f>+I10155+G10156-H10156</f>
        <v>6320872.7294999929</v>
      </c>
      <c r="J10156" s="8" t="s">
        <v>1311</v>
      </c>
      <c r="K10156" s="2"/>
      <c r="L10156" s="2"/>
      <c r="M10156" s="10"/>
      <c r="N10156" s="10"/>
      <c r="O10156" s="10"/>
    </row>
    <row r="10157" spans="1:15" x14ac:dyDescent="0.2">
      <c r="A10157" s="11">
        <v>45779</v>
      </c>
      <c r="B10157" s="7">
        <v>2000090034</v>
      </c>
      <c r="C10157" s="8" t="s">
        <v>2</v>
      </c>
      <c r="D10157" s="6"/>
      <c r="E10157" s="6"/>
      <c r="F10157" s="6">
        <f>E10157*0.05</f>
        <v>0</v>
      </c>
      <c r="G10157" s="6">
        <v>4200</v>
      </c>
      <c r="H10157" s="5">
        <f>D10157-F10157</f>
        <v>0</v>
      </c>
      <c r="I10157" s="4">
        <f>+I10156+G10157-H10157</f>
        <v>6325072.7294999929</v>
      </c>
      <c r="J10157" s="8" t="s">
        <v>1310</v>
      </c>
      <c r="K10157" s="2"/>
      <c r="L10157" s="2"/>
      <c r="M10157" s="10"/>
      <c r="N10157" s="10"/>
      <c r="O10157" s="10"/>
    </row>
    <row r="10158" spans="1:15" x14ac:dyDescent="0.2">
      <c r="A10158" s="11">
        <v>45779</v>
      </c>
      <c r="B10158" s="7">
        <v>4524000008</v>
      </c>
      <c r="C10158" s="12" t="s">
        <v>145</v>
      </c>
      <c r="D10158" s="6"/>
      <c r="E10158" s="6"/>
      <c r="F10158" s="6">
        <f>E10158*0.05</f>
        <v>0</v>
      </c>
      <c r="G10158" s="6">
        <v>858278.16</v>
      </c>
      <c r="H10158" s="5">
        <f>D10158-F10158</f>
        <v>0</v>
      </c>
      <c r="I10158" s="4">
        <f>+I10157+G10158-H10158</f>
        <v>7183350.8894999931</v>
      </c>
      <c r="J10158" s="8" t="s">
        <v>1309</v>
      </c>
      <c r="K10158" s="2"/>
      <c r="L10158" s="2"/>
      <c r="M10158" s="10"/>
      <c r="N10158" s="10"/>
      <c r="O10158" s="10"/>
    </row>
    <row r="10159" spans="1:15" x14ac:dyDescent="0.2">
      <c r="A10159" s="11">
        <v>45779</v>
      </c>
      <c r="B10159" s="7">
        <v>4524000002</v>
      </c>
      <c r="C10159" s="12" t="s">
        <v>145</v>
      </c>
      <c r="D10159" s="6"/>
      <c r="E10159" s="6"/>
      <c r="F10159" s="6">
        <f>E10159*0.05</f>
        <v>0</v>
      </c>
      <c r="G10159" s="6">
        <v>109500</v>
      </c>
      <c r="H10159" s="5">
        <f>D10159-F10159</f>
        <v>0</v>
      </c>
      <c r="I10159" s="4">
        <f>+I10158+G10159-H10159</f>
        <v>7292850.8894999931</v>
      </c>
      <c r="J10159" s="8" t="s">
        <v>1308</v>
      </c>
      <c r="K10159" s="2"/>
      <c r="L10159" s="2"/>
      <c r="M10159" s="10"/>
      <c r="N10159" s="10"/>
      <c r="O10159" s="10"/>
    </row>
    <row r="10160" spans="1:15" x14ac:dyDescent="0.2">
      <c r="A10160" s="11">
        <v>45779</v>
      </c>
      <c r="B10160" s="7">
        <v>42334042</v>
      </c>
      <c r="C10160" s="8" t="s">
        <v>1307</v>
      </c>
      <c r="D10160" s="6">
        <v>30000</v>
      </c>
      <c r="E10160" s="6">
        <v>0</v>
      </c>
      <c r="F10160" s="6">
        <f>E10160*0.05</f>
        <v>0</v>
      </c>
      <c r="G10160" s="6">
        <v>0</v>
      </c>
      <c r="H10160" s="5">
        <f>D10160-F10160</f>
        <v>30000</v>
      </c>
      <c r="I10160" s="4">
        <f>+I10159+G10160-H10160</f>
        <v>7262850.8894999931</v>
      </c>
      <c r="J10160" s="8" t="s">
        <v>1306</v>
      </c>
      <c r="K10160" s="2"/>
      <c r="L10160" s="2"/>
      <c r="M10160" s="10"/>
      <c r="N10160" s="10"/>
      <c r="O10160" s="10"/>
    </row>
    <row r="10161" spans="1:15" x14ac:dyDescent="0.2">
      <c r="A10161" s="11">
        <v>45783</v>
      </c>
      <c r="B10161" s="7">
        <v>2000040323</v>
      </c>
      <c r="C10161" s="8" t="s">
        <v>2</v>
      </c>
      <c r="D10161" s="6"/>
      <c r="E10161" s="6"/>
      <c r="F10161" s="6">
        <f>E10161*0.05</f>
        <v>0</v>
      </c>
      <c r="G10161" s="6">
        <v>9700</v>
      </c>
      <c r="H10161" s="5">
        <f>D10161-F10161</f>
        <v>0</v>
      </c>
      <c r="I10161" s="4">
        <f>+I10160+G10161-H10161</f>
        <v>7272550.8894999931</v>
      </c>
      <c r="J10161" s="8" t="s">
        <v>1305</v>
      </c>
      <c r="K10161" s="2"/>
      <c r="L10161" s="2"/>
      <c r="M10161" s="10"/>
      <c r="N10161" s="10"/>
      <c r="O10161" s="10"/>
    </row>
    <row r="10162" spans="1:15" x14ac:dyDescent="0.2">
      <c r="A10162" s="11">
        <v>45783</v>
      </c>
      <c r="B10162" s="7">
        <v>4524000077</v>
      </c>
      <c r="C10162" s="8" t="s">
        <v>170</v>
      </c>
      <c r="D10162" s="6"/>
      <c r="E10162" s="6"/>
      <c r="F10162" s="6">
        <f>E10162*0.05</f>
        <v>0</v>
      </c>
      <c r="G10162" s="6">
        <v>4779210.66</v>
      </c>
      <c r="H10162" s="5">
        <f>D10162-F10162</f>
        <v>0</v>
      </c>
      <c r="I10162" s="4">
        <f>+I10161+G10162-H10162</f>
        <v>12051761.549499992</v>
      </c>
      <c r="J10162" s="8" t="s">
        <v>1304</v>
      </c>
      <c r="K10162" s="2"/>
      <c r="L10162" s="2"/>
      <c r="M10162" s="10"/>
      <c r="N10162" s="10"/>
      <c r="O10162" s="10"/>
    </row>
    <row r="10163" spans="1:15" x14ac:dyDescent="0.2">
      <c r="A10163" s="11">
        <v>45783</v>
      </c>
      <c r="B10163" s="7">
        <v>4524000132</v>
      </c>
      <c r="C10163" s="8" t="s">
        <v>389</v>
      </c>
      <c r="D10163" s="6"/>
      <c r="E10163" s="6"/>
      <c r="F10163" s="6">
        <f>E10163*0.05</f>
        <v>0</v>
      </c>
      <c r="G10163" s="6">
        <v>30000</v>
      </c>
      <c r="H10163" s="5">
        <f>D10163-F10163</f>
        <v>0</v>
      </c>
      <c r="I10163" s="4">
        <f>+I10162+G10163-H10163</f>
        <v>12081761.549499992</v>
      </c>
      <c r="J10163" s="8" t="s">
        <v>1303</v>
      </c>
      <c r="K10163" s="2"/>
      <c r="L10163" s="2"/>
      <c r="M10163" s="10"/>
      <c r="N10163" s="10"/>
      <c r="O10163" s="10"/>
    </row>
    <row r="10164" spans="1:15" x14ac:dyDescent="0.2">
      <c r="A10164" s="11">
        <v>45908</v>
      </c>
      <c r="B10164" s="7">
        <v>2000090069</v>
      </c>
      <c r="C10164" s="8" t="s">
        <v>2</v>
      </c>
      <c r="D10164" s="6"/>
      <c r="E10164" s="6"/>
      <c r="F10164" s="6">
        <f>E10164*0.05</f>
        <v>0</v>
      </c>
      <c r="G10164" s="6">
        <v>5600</v>
      </c>
      <c r="H10164" s="5">
        <f>D10164-F10164</f>
        <v>0</v>
      </c>
      <c r="I10164" s="4">
        <f>+I10163+G10164-H10164</f>
        <v>12087361.549499992</v>
      </c>
      <c r="J10164" s="8" t="s">
        <v>1302</v>
      </c>
      <c r="K10164" s="2"/>
      <c r="L10164" s="2"/>
      <c r="M10164" s="10"/>
      <c r="N10164" s="10"/>
      <c r="O10164" s="10"/>
    </row>
    <row r="10165" spans="1:15" x14ac:dyDescent="0.2">
      <c r="A10165" s="11">
        <v>45785</v>
      </c>
      <c r="B10165" s="7">
        <v>2000090072</v>
      </c>
      <c r="C10165" s="8" t="s">
        <v>2</v>
      </c>
      <c r="D10165" s="6"/>
      <c r="E10165" s="6"/>
      <c r="F10165" s="6">
        <f>E10165*0.05</f>
        <v>0</v>
      </c>
      <c r="G10165" s="6">
        <v>11100</v>
      </c>
      <c r="H10165" s="5">
        <f>D10165-F10165</f>
        <v>0</v>
      </c>
      <c r="I10165" s="4">
        <f>+I10164+G10165-H10165</f>
        <v>12098461.549499992</v>
      </c>
      <c r="J10165" s="8" t="s">
        <v>1301</v>
      </c>
      <c r="K10165" s="2"/>
      <c r="L10165" s="2"/>
      <c r="M10165" s="10"/>
      <c r="N10165" s="10"/>
      <c r="O10165" s="10"/>
    </row>
    <row r="10166" spans="1:15" x14ac:dyDescent="0.2">
      <c r="A10166" s="11">
        <v>45785</v>
      </c>
      <c r="B10166" s="7">
        <v>42479042</v>
      </c>
      <c r="C10166" s="8" t="s">
        <v>518</v>
      </c>
      <c r="D10166" s="6">
        <v>165385.32999999999</v>
      </c>
      <c r="E10166" s="6"/>
      <c r="F10166" s="6">
        <f>E10166*0.05</f>
        <v>0</v>
      </c>
      <c r="G10166" s="6"/>
      <c r="H10166" s="5">
        <f>D10166-F10166</f>
        <v>165385.32999999999</v>
      </c>
      <c r="I10166" s="4">
        <f>+I10165+G10166-H10166</f>
        <v>11933076.219499992</v>
      </c>
      <c r="J10166" s="8" t="s">
        <v>1300</v>
      </c>
      <c r="K10166" s="2"/>
      <c r="L10166" s="2"/>
      <c r="M10166" s="16" t="s">
        <v>1299</v>
      </c>
      <c r="N10166" s="10"/>
      <c r="O10166" s="10"/>
    </row>
    <row r="10167" spans="1:15" x14ac:dyDescent="0.2">
      <c r="A10167" s="11">
        <v>45786</v>
      </c>
      <c r="B10167" s="7">
        <v>2000100046</v>
      </c>
      <c r="C10167" s="8" t="s">
        <v>2</v>
      </c>
      <c r="D10167" s="6"/>
      <c r="E10167" s="6"/>
      <c r="F10167" s="6">
        <f>E10167*0.05</f>
        <v>0</v>
      </c>
      <c r="G10167" s="6">
        <v>2800</v>
      </c>
      <c r="H10167" s="5">
        <f>D10167-F10167</f>
        <v>0</v>
      </c>
      <c r="I10167" s="4">
        <f>+I10166+G10167-H10167</f>
        <v>11935876.219499992</v>
      </c>
      <c r="J10167" s="8" t="s">
        <v>1298</v>
      </c>
      <c r="K10167" s="2"/>
      <c r="L10167" s="2"/>
      <c r="M10167" s="10"/>
      <c r="N10167" s="10"/>
      <c r="O10167" s="10"/>
    </row>
    <row r="10168" spans="1:15" x14ac:dyDescent="0.2">
      <c r="A10168" s="11">
        <v>45789</v>
      </c>
      <c r="B10168" s="7">
        <v>2000040196</v>
      </c>
      <c r="C10168" s="8" t="s">
        <v>2</v>
      </c>
      <c r="D10168" s="6"/>
      <c r="E10168" s="6"/>
      <c r="F10168" s="6">
        <f>E10168*0.05</f>
        <v>0</v>
      </c>
      <c r="G10168" s="6">
        <v>5000</v>
      </c>
      <c r="H10168" s="5">
        <f>D10168-F10168</f>
        <v>0</v>
      </c>
      <c r="I10168" s="4">
        <f>+I10167+G10168-H10168</f>
        <v>11940876.219499992</v>
      </c>
      <c r="J10168" s="8" t="s">
        <v>1297</v>
      </c>
      <c r="K10168" s="2"/>
      <c r="L10168" s="2"/>
      <c r="M10168" s="10"/>
      <c r="N10168" s="10"/>
      <c r="O10168" s="10"/>
    </row>
    <row r="10169" spans="1:15" x14ac:dyDescent="0.2">
      <c r="A10169" s="11">
        <v>45789</v>
      </c>
      <c r="B10169" s="7">
        <v>42595920</v>
      </c>
      <c r="C10169" s="8" t="s">
        <v>1226</v>
      </c>
      <c r="D10169" s="6">
        <v>13452</v>
      </c>
      <c r="E10169" s="6">
        <v>11400</v>
      </c>
      <c r="F10169" s="6">
        <v>570</v>
      </c>
      <c r="G10169" s="6"/>
      <c r="H10169" s="5">
        <f>D10169-F10169</f>
        <v>12882</v>
      </c>
      <c r="I10169" s="4">
        <f>+I10168+G10169-H10169</f>
        <v>11927994.219499992</v>
      </c>
      <c r="J10169" s="8" t="s">
        <v>1296</v>
      </c>
      <c r="K10169" s="2"/>
      <c r="L10169" s="2"/>
      <c r="M10169" s="10" t="s">
        <v>1295</v>
      </c>
      <c r="N10169" s="10"/>
      <c r="O10169" s="10"/>
    </row>
    <row r="10170" spans="1:15" x14ac:dyDescent="0.2">
      <c r="A10170" s="11">
        <v>45790</v>
      </c>
      <c r="B10170" s="7">
        <v>2000100057</v>
      </c>
      <c r="C10170" s="8" t="s">
        <v>2</v>
      </c>
      <c r="D10170" s="6"/>
      <c r="E10170" s="6"/>
      <c r="F10170" s="6">
        <f>E10170*0.05</f>
        <v>0</v>
      </c>
      <c r="G10170" s="6">
        <v>8400</v>
      </c>
      <c r="H10170" s="5">
        <f>D10170-F10170</f>
        <v>0</v>
      </c>
      <c r="I10170" s="4">
        <f>+I10169+G10170-H10170</f>
        <v>11936394.219499992</v>
      </c>
      <c r="J10170" s="8" t="s">
        <v>1294</v>
      </c>
      <c r="K10170" s="2"/>
      <c r="L10170" s="2"/>
      <c r="M10170" s="10"/>
      <c r="N10170" s="10"/>
      <c r="O10170" s="10"/>
    </row>
    <row r="10171" spans="1:15" x14ac:dyDescent="0.2">
      <c r="A10171" s="11">
        <v>45791</v>
      </c>
      <c r="B10171" s="7">
        <v>2000110029</v>
      </c>
      <c r="C10171" s="8" t="s">
        <v>2</v>
      </c>
      <c r="D10171" s="6"/>
      <c r="E10171" s="6"/>
      <c r="F10171" s="6">
        <f>E10171*0.05</f>
        <v>0</v>
      </c>
      <c r="G10171" s="6">
        <v>7400</v>
      </c>
      <c r="H10171" s="5">
        <f>D10171-F10171</f>
        <v>0</v>
      </c>
      <c r="I10171" s="4">
        <f>+I10170+G10171-H10171</f>
        <v>11943794.219499992</v>
      </c>
      <c r="J10171" s="8" t="s">
        <v>1293</v>
      </c>
      <c r="K10171" s="2"/>
      <c r="L10171" s="2"/>
      <c r="M10171" s="10"/>
      <c r="N10171" s="10"/>
      <c r="O10171" s="10"/>
    </row>
    <row r="10172" spans="1:15" x14ac:dyDescent="0.2">
      <c r="A10172" s="11">
        <v>45796</v>
      </c>
      <c r="B10172" s="7">
        <v>2000110124</v>
      </c>
      <c r="C10172" s="8" t="s">
        <v>2</v>
      </c>
      <c r="D10172" s="6"/>
      <c r="E10172" s="6"/>
      <c r="F10172" s="6">
        <f>E10172*0.05</f>
        <v>0</v>
      </c>
      <c r="G10172" s="6">
        <v>7100</v>
      </c>
      <c r="H10172" s="5">
        <f>D10172-F10172</f>
        <v>0</v>
      </c>
      <c r="I10172" s="4">
        <f>+I10171+G10172-H10172</f>
        <v>11950894.219499992</v>
      </c>
      <c r="J10172" s="8" t="s">
        <v>1292</v>
      </c>
      <c r="K10172" s="2"/>
      <c r="L10172" s="2"/>
      <c r="M10172" s="10"/>
      <c r="N10172" s="10"/>
      <c r="O10172" s="10"/>
    </row>
    <row r="10173" spans="1:15" x14ac:dyDescent="0.2">
      <c r="A10173" s="11">
        <v>45796</v>
      </c>
      <c r="B10173" s="7">
        <v>4524000013</v>
      </c>
      <c r="C10173" s="12" t="s">
        <v>145</v>
      </c>
      <c r="D10173" s="6"/>
      <c r="E10173" s="6"/>
      <c r="F10173" s="6">
        <f>E10173*0.05</f>
        <v>0</v>
      </c>
      <c r="G10173" s="6">
        <v>12862.82</v>
      </c>
      <c r="H10173" s="5">
        <f>D10173-F10173</f>
        <v>0</v>
      </c>
      <c r="I10173" s="4">
        <f>+I10172+G10173-H10173</f>
        <v>11963757.039499993</v>
      </c>
      <c r="J10173" s="8" t="s">
        <v>1291</v>
      </c>
      <c r="K10173" s="2"/>
      <c r="L10173" s="2"/>
      <c r="M10173" s="10"/>
      <c r="N10173" s="10"/>
      <c r="O10173" s="10"/>
    </row>
    <row r="10174" spans="1:15" x14ac:dyDescent="0.2">
      <c r="A10174" s="11">
        <v>45797</v>
      </c>
      <c r="B10174" s="7">
        <v>2000020082</v>
      </c>
      <c r="C10174" s="8" t="s">
        <v>2</v>
      </c>
      <c r="D10174" s="6"/>
      <c r="E10174" s="6"/>
      <c r="F10174" s="6">
        <f>E10174*0.05</f>
        <v>0</v>
      </c>
      <c r="G10174" s="6">
        <v>1000</v>
      </c>
      <c r="H10174" s="5">
        <f>D10174-F10174</f>
        <v>0</v>
      </c>
      <c r="I10174" s="4">
        <f>+I10173+G10174-H10174</f>
        <v>11964757.039499993</v>
      </c>
      <c r="J10174" s="8" t="s">
        <v>1290</v>
      </c>
      <c r="K10174" s="2"/>
      <c r="L10174" s="2"/>
      <c r="M10174" s="10"/>
      <c r="N10174" s="10"/>
      <c r="O10174" s="10"/>
    </row>
    <row r="10175" spans="1:15" x14ac:dyDescent="0.2">
      <c r="A10175" s="11">
        <v>45797</v>
      </c>
      <c r="B10175" s="7">
        <v>39683619529</v>
      </c>
      <c r="C10175" s="8" t="s">
        <v>1289</v>
      </c>
      <c r="D10175" s="6">
        <v>35175</v>
      </c>
      <c r="E10175" s="6">
        <v>0</v>
      </c>
      <c r="F10175" s="6">
        <f>E10175*0.05</f>
        <v>0</v>
      </c>
      <c r="G10175" s="6"/>
      <c r="H10175" s="5">
        <f>D10175-F10175</f>
        <v>35175</v>
      </c>
      <c r="I10175" s="4">
        <f>+I10174+G10175-H10175</f>
        <v>11929582.039499993</v>
      </c>
      <c r="J10175" s="8" t="s">
        <v>1288</v>
      </c>
      <c r="K10175" s="2"/>
      <c r="L10175" s="2"/>
      <c r="M10175" s="10" t="s">
        <v>1287</v>
      </c>
      <c r="N10175" s="10"/>
      <c r="O10175" s="10"/>
    </row>
    <row r="10176" spans="1:15" x14ac:dyDescent="0.2">
      <c r="A10176" s="11">
        <v>45797</v>
      </c>
      <c r="B10176" s="7">
        <v>39683641833</v>
      </c>
      <c r="C10176" s="8" t="s">
        <v>1286</v>
      </c>
      <c r="D10176" s="6">
        <v>103747.58</v>
      </c>
      <c r="E10176" s="6">
        <v>87921.68</v>
      </c>
      <c r="F10176" s="6">
        <v>4396.08</v>
      </c>
      <c r="G10176" s="6"/>
      <c r="H10176" s="5">
        <f>D10176-F10176</f>
        <v>99351.5</v>
      </c>
      <c r="I10176" s="4">
        <f>+I10175+G10176-H10176</f>
        <v>11830230.539499993</v>
      </c>
      <c r="J10176" s="8" t="s">
        <v>1285</v>
      </c>
      <c r="K10176" s="2"/>
      <c r="L10176" s="2"/>
      <c r="M10176" s="10" t="s">
        <v>1284</v>
      </c>
      <c r="N10176" s="10"/>
      <c r="O10176" s="10"/>
    </row>
    <row r="10177" spans="1:31" x14ac:dyDescent="0.2">
      <c r="A10177" s="11">
        <v>45798</v>
      </c>
      <c r="B10177" s="7">
        <v>2000090052</v>
      </c>
      <c r="C10177" s="8" t="s">
        <v>2</v>
      </c>
      <c r="D10177" s="6"/>
      <c r="E10177" s="6"/>
      <c r="F10177" s="6">
        <f>E10177*0.05</f>
        <v>0</v>
      </c>
      <c r="G10177" s="6">
        <v>1800</v>
      </c>
      <c r="H10177" s="5">
        <f>D10177-F10177</f>
        <v>0</v>
      </c>
      <c r="I10177" s="4">
        <f>+I10176+G10177-H10177</f>
        <v>11832030.539499993</v>
      </c>
      <c r="J10177" s="8" t="s">
        <v>1283</v>
      </c>
      <c r="K10177" s="2"/>
      <c r="L10177" s="2"/>
      <c r="M10177" s="10"/>
      <c r="N10177" s="10"/>
      <c r="O10177" s="10"/>
    </row>
    <row r="10178" spans="1:31" x14ac:dyDescent="0.2">
      <c r="A10178" s="11">
        <v>45798</v>
      </c>
      <c r="B10178" s="7">
        <v>39692281801</v>
      </c>
      <c r="C10178" s="8" t="s">
        <v>1282</v>
      </c>
      <c r="D10178" s="6">
        <v>106575</v>
      </c>
      <c r="E10178" s="6">
        <v>90317.81</v>
      </c>
      <c r="F10178" s="6">
        <v>4515.8900000000003</v>
      </c>
      <c r="G10178" s="6"/>
      <c r="H10178" s="5">
        <f>D10178-F10178</f>
        <v>102059.11</v>
      </c>
      <c r="I10178" s="4">
        <f>+I10177+G10178-H10178</f>
        <v>11729971.429499993</v>
      </c>
      <c r="J10178" s="8" t="s">
        <v>1281</v>
      </c>
      <c r="K10178" s="2"/>
      <c r="L10178" s="2"/>
      <c r="M10178" s="10" t="s">
        <v>1280</v>
      </c>
      <c r="N10178" s="10"/>
      <c r="O10178" s="10"/>
    </row>
    <row r="10179" spans="1:31" x14ac:dyDescent="0.2">
      <c r="A10179" s="11">
        <v>45799</v>
      </c>
      <c r="B10179" s="7">
        <v>2000090030</v>
      </c>
      <c r="C10179" s="8" t="s">
        <v>2</v>
      </c>
      <c r="D10179" s="6"/>
      <c r="E10179" s="6"/>
      <c r="F10179" s="6">
        <f>E10179*0.05</f>
        <v>0</v>
      </c>
      <c r="G10179" s="6">
        <v>3000</v>
      </c>
      <c r="H10179" s="5">
        <f>D10179-F10179</f>
        <v>0</v>
      </c>
      <c r="I10179" s="4">
        <f>+I10178+G10179-H10179</f>
        <v>11732971.429499993</v>
      </c>
      <c r="J10179" s="8" t="s">
        <v>1279</v>
      </c>
      <c r="K10179" s="2"/>
      <c r="L10179" s="2"/>
      <c r="M10179" s="10"/>
      <c r="N10179" s="10"/>
      <c r="O10179" s="10"/>
    </row>
    <row r="10180" spans="1:31" x14ac:dyDescent="0.2">
      <c r="A10180" s="11">
        <v>45800</v>
      </c>
      <c r="B10180" s="7">
        <v>2000100064</v>
      </c>
      <c r="C10180" s="8" t="s">
        <v>2</v>
      </c>
      <c r="D10180" s="6"/>
      <c r="E10180" s="6"/>
      <c r="F10180" s="6">
        <f>E10180*0.05</f>
        <v>0</v>
      </c>
      <c r="G10180" s="6">
        <v>2800</v>
      </c>
      <c r="H10180" s="5">
        <f>D10180-F10180</f>
        <v>0</v>
      </c>
      <c r="I10180" s="4">
        <f>+I10179+G10180-H10180</f>
        <v>11735771.429499993</v>
      </c>
      <c r="J10180" s="8" t="s">
        <v>1278</v>
      </c>
      <c r="K10180" s="2"/>
      <c r="L10180" s="2"/>
      <c r="M10180" s="10"/>
      <c r="N10180" s="10"/>
      <c r="O10180" s="10"/>
    </row>
    <row r="10181" spans="1:31" x14ac:dyDescent="0.2">
      <c r="A10181" s="11">
        <v>45800</v>
      </c>
      <c r="B10181" s="7">
        <v>2000100069</v>
      </c>
      <c r="C10181" s="8" t="s">
        <v>611</v>
      </c>
      <c r="D10181" s="6"/>
      <c r="E10181" s="6"/>
      <c r="F10181" s="6">
        <f>E10181*0.05</f>
        <v>0</v>
      </c>
      <c r="G10181" s="6">
        <v>15096.62</v>
      </c>
      <c r="H10181" s="5">
        <f>D10181-F10181</f>
        <v>0</v>
      </c>
      <c r="I10181" s="4">
        <f>+I10180+G10181-H10181</f>
        <v>11750868.049499992</v>
      </c>
      <c r="J10181" s="8" t="s">
        <v>1277</v>
      </c>
      <c r="K10181" s="2"/>
      <c r="L10181" s="2"/>
      <c r="M10181" s="10"/>
      <c r="N10181" s="10"/>
      <c r="O10181" s="10"/>
    </row>
    <row r="10182" spans="1:31" x14ac:dyDescent="0.2">
      <c r="A10182" s="11">
        <v>45803</v>
      </c>
      <c r="B10182" s="7">
        <v>3580050460</v>
      </c>
      <c r="C10182" s="8" t="s">
        <v>2</v>
      </c>
      <c r="D10182" s="6"/>
      <c r="E10182" s="6"/>
      <c r="F10182" s="6">
        <f>E10182*0.05</f>
        <v>0</v>
      </c>
      <c r="G10182" s="6">
        <v>3100</v>
      </c>
      <c r="H10182" s="5">
        <f>D10182-F10182</f>
        <v>0</v>
      </c>
      <c r="I10182" s="4">
        <f>+I10181+G10182-H10182</f>
        <v>11753968.049499992</v>
      </c>
      <c r="J10182" s="8" t="s">
        <v>1276</v>
      </c>
      <c r="K10182" s="2"/>
      <c r="L10182" s="2"/>
      <c r="M10182" s="10"/>
      <c r="N10182" s="10"/>
      <c r="O10182" s="10"/>
    </row>
    <row r="10183" spans="1:31" x14ac:dyDescent="0.2">
      <c r="A10183" s="11">
        <v>45804</v>
      </c>
      <c r="B10183" s="7">
        <v>3580030073</v>
      </c>
      <c r="C10183" s="8" t="s">
        <v>2</v>
      </c>
      <c r="D10183" s="6"/>
      <c r="E10183" s="6"/>
      <c r="F10183" s="6">
        <f>E10183*0.05</f>
        <v>0</v>
      </c>
      <c r="G10183" s="6">
        <v>1000</v>
      </c>
      <c r="H10183" s="5">
        <f>D10183-F10183</f>
        <v>0</v>
      </c>
      <c r="I10183" s="4">
        <f>+I10182+G10183-H10183</f>
        <v>11754968.049499992</v>
      </c>
      <c r="J10183" s="8" t="s">
        <v>1275</v>
      </c>
      <c r="K10183" s="2"/>
      <c r="L10183" s="2"/>
      <c r="M10183" s="10"/>
      <c r="N10183" s="10"/>
      <c r="O10183" s="10"/>
      <c r="AE10183" t="s">
        <v>1274</v>
      </c>
    </row>
    <row r="10184" spans="1:31" x14ac:dyDescent="0.2">
      <c r="A10184" s="11">
        <v>45805</v>
      </c>
      <c r="B10184" s="7">
        <v>39749413003</v>
      </c>
      <c r="C10184" s="8" t="s">
        <v>286</v>
      </c>
      <c r="D10184" s="6">
        <v>155578</v>
      </c>
      <c r="E10184" s="6">
        <v>151600</v>
      </c>
      <c r="F10184" s="6">
        <v>7580</v>
      </c>
      <c r="G10184" s="6"/>
      <c r="H10184" s="5">
        <f>D10184-F10184</f>
        <v>147998</v>
      </c>
      <c r="I10184" s="4">
        <f>+I10183+G10184-H10184</f>
        <v>11606970.049499992</v>
      </c>
      <c r="J10184" s="8" t="s">
        <v>1273</v>
      </c>
      <c r="K10184" s="2"/>
      <c r="L10184" s="2"/>
      <c r="M10184" s="10" t="s">
        <v>1272</v>
      </c>
      <c r="N10184" s="10"/>
      <c r="O10184" s="10"/>
    </row>
    <row r="10185" spans="1:31" x14ac:dyDescent="0.2">
      <c r="A10185" s="11">
        <v>45805</v>
      </c>
      <c r="B10185" s="7">
        <v>3580030112</v>
      </c>
      <c r="C10185" s="8" t="s">
        <v>2</v>
      </c>
      <c r="D10185" s="6"/>
      <c r="E10185" s="6"/>
      <c r="F10185" s="6"/>
      <c r="G10185" s="6">
        <v>7300</v>
      </c>
      <c r="H10185" s="5"/>
      <c r="I10185" s="4">
        <f>+I10184+G10185-H10185</f>
        <v>11614270.049499992</v>
      </c>
      <c r="J10185" s="8" t="s">
        <v>1271</v>
      </c>
      <c r="K10185" s="2"/>
      <c r="L10185" s="2"/>
      <c r="M10185" s="10"/>
      <c r="N10185" s="10"/>
      <c r="O10185" s="10"/>
    </row>
    <row r="10186" spans="1:31" x14ac:dyDescent="0.2">
      <c r="A10186" s="11">
        <v>45805</v>
      </c>
      <c r="B10186" s="7">
        <v>39752964749</v>
      </c>
      <c r="C10186" s="8" t="s">
        <v>267</v>
      </c>
      <c r="D10186" s="6">
        <v>15600</v>
      </c>
      <c r="E10186" s="6">
        <v>13220.34</v>
      </c>
      <c r="F10186" s="6">
        <v>661.02</v>
      </c>
      <c r="G10186" s="6"/>
      <c r="H10186" s="5">
        <f>D10186-F10186</f>
        <v>14938.98</v>
      </c>
      <c r="I10186" s="4">
        <f>+I10185+G10186-H10186</f>
        <v>11599331.069499992</v>
      </c>
      <c r="J10186" s="8" t="s">
        <v>1270</v>
      </c>
      <c r="K10186" s="2"/>
      <c r="L10186" s="2"/>
      <c r="M10186" s="10" t="s">
        <v>1269</v>
      </c>
      <c r="N10186" s="10"/>
      <c r="O10186" s="10"/>
    </row>
    <row r="10187" spans="1:31" x14ac:dyDescent="0.2">
      <c r="A10187" s="11">
        <v>45805</v>
      </c>
      <c r="B10187" s="7">
        <v>39752971980</v>
      </c>
      <c r="C10187" s="8" t="s">
        <v>120</v>
      </c>
      <c r="D10187" s="6">
        <v>77834.17</v>
      </c>
      <c r="E10187" s="6">
        <v>65961.16</v>
      </c>
      <c r="F10187" s="6">
        <v>3298.06</v>
      </c>
      <c r="G10187" s="6"/>
      <c r="H10187" s="5">
        <f>D10187-F10187</f>
        <v>74536.11</v>
      </c>
      <c r="I10187" s="4">
        <f>+I10186+G10187-H10187</f>
        <v>11524794.959499992</v>
      </c>
      <c r="J10187" s="8" t="s">
        <v>273</v>
      </c>
      <c r="K10187" s="2"/>
      <c r="L10187" s="2"/>
      <c r="M10187" s="10" t="s">
        <v>1268</v>
      </c>
      <c r="N10187" s="10"/>
      <c r="O10187" s="10"/>
    </row>
    <row r="10188" spans="1:31" x14ac:dyDescent="0.2">
      <c r="A10188" s="11">
        <v>45805</v>
      </c>
      <c r="B10188" s="7">
        <v>39752983989</v>
      </c>
      <c r="C10188" s="8" t="s">
        <v>821</v>
      </c>
      <c r="D10188" s="6">
        <v>250440.85</v>
      </c>
      <c r="E10188" s="6">
        <v>249404.23</v>
      </c>
      <c r="F10188" s="6">
        <v>12470.21</v>
      </c>
      <c r="G10188" s="6"/>
      <c r="H10188" s="5">
        <f>D10188-F10188</f>
        <v>237970.64</v>
      </c>
      <c r="I10188" s="4">
        <f>+I10187+G10188-H10188</f>
        <v>11286824.319499992</v>
      </c>
      <c r="J10188" s="8" t="s">
        <v>1267</v>
      </c>
      <c r="K10188" s="2"/>
      <c r="L10188" s="2"/>
      <c r="M10188" s="10" t="s">
        <v>1266</v>
      </c>
      <c r="N10188" s="10"/>
      <c r="O10188" s="10"/>
    </row>
    <row r="10189" spans="1:31" x14ac:dyDescent="0.2">
      <c r="A10189" s="11">
        <v>45805</v>
      </c>
      <c r="B10189" s="7">
        <v>39752991951</v>
      </c>
      <c r="C10189" s="8" t="s">
        <v>1265</v>
      </c>
      <c r="D10189" s="6">
        <v>99999.99</v>
      </c>
      <c r="E10189" s="6"/>
      <c r="F10189" s="6">
        <f>E10189*0.05</f>
        <v>0</v>
      </c>
      <c r="G10189" s="6"/>
      <c r="H10189" s="5">
        <f>D10189-F10189</f>
        <v>99999.99</v>
      </c>
      <c r="I10189" s="4">
        <f>+I10188+G10189-H10189</f>
        <v>11186824.329499992</v>
      </c>
      <c r="J10189" s="8" t="s">
        <v>1264</v>
      </c>
      <c r="K10189" s="2"/>
      <c r="L10189" s="2"/>
      <c r="M10189" s="10" t="s">
        <v>1263</v>
      </c>
      <c r="N10189" s="10"/>
      <c r="O10189" s="10"/>
    </row>
    <row r="10190" spans="1:31" x14ac:dyDescent="0.2">
      <c r="A10190" s="11">
        <v>45805</v>
      </c>
      <c r="B10190" s="7">
        <v>39753016866</v>
      </c>
      <c r="C10190" s="8" t="s">
        <v>1171</v>
      </c>
      <c r="D10190" s="6">
        <v>60935.24</v>
      </c>
      <c r="E10190" s="6">
        <v>55568</v>
      </c>
      <c r="F10190" s="6">
        <v>2778.4</v>
      </c>
      <c r="G10190" s="6"/>
      <c r="H10190" s="5">
        <f>D10190-F10190</f>
        <v>58156.84</v>
      </c>
      <c r="I10190" s="4">
        <f>+I10189+G10190-H10190</f>
        <v>11128667.489499992</v>
      </c>
      <c r="J10190" s="8" t="s">
        <v>1262</v>
      </c>
      <c r="K10190" s="2"/>
      <c r="L10190" s="2"/>
      <c r="M10190" s="10" t="s">
        <v>1261</v>
      </c>
      <c r="N10190" s="10"/>
      <c r="O10190" s="10"/>
    </row>
    <row r="10191" spans="1:31" x14ac:dyDescent="0.2">
      <c r="A10191" s="11">
        <v>45805</v>
      </c>
      <c r="B10191" s="7">
        <v>39753035784</v>
      </c>
      <c r="C10191" s="8" t="s">
        <v>108</v>
      </c>
      <c r="D10191" s="6">
        <v>206991.2</v>
      </c>
      <c r="E10191" s="6"/>
      <c r="F10191" s="6">
        <f>E10191*0.05</f>
        <v>0</v>
      </c>
      <c r="G10191" s="6"/>
      <c r="H10191" s="5">
        <f>D10191-F10191</f>
        <v>206991.2</v>
      </c>
      <c r="I10191" s="4">
        <f>+I10190+G10191-H10191</f>
        <v>10921676.289499993</v>
      </c>
      <c r="J10191" s="8" t="s">
        <v>215</v>
      </c>
      <c r="K10191" s="2"/>
      <c r="L10191" s="2"/>
      <c r="M10191" s="10" t="s">
        <v>1260</v>
      </c>
      <c r="N10191" s="10"/>
      <c r="O10191" s="10"/>
    </row>
    <row r="10192" spans="1:31" x14ac:dyDescent="0.2">
      <c r="A10192" s="11">
        <v>45805</v>
      </c>
      <c r="B10192" s="7">
        <v>39753051781</v>
      </c>
      <c r="C10192" s="8" t="s">
        <v>582</v>
      </c>
      <c r="D10192" s="6">
        <v>3750</v>
      </c>
      <c r="E10192" s="6">
        <v>3177.97</v>
      </c>
      <c r="F10192" s="6">
        <v>158.9</v>
      </c>
      <c r="G10192" s="6"/>
      <c r="H10192" s="5">
        <f>D10192-F10192</f>
        <v>3591.1</v>
      </c>
      <c r="I10192" s="4">
        <f>+I10191+G10192-H10192</f>
        <v>10918085.189499993</v>
      </c>
      <c r="J10192" s="8" t="s">
        <v>361</v>
      </c>
      <c r="K10192" s="2"/>
      <c r="L10192" s="2"/>
      <c r="M10192" s="10" t="s">
        <v>1259</v>
      </c>
      <c r="N10192" s="10"/>
      <c r="O10192" s="10"/>
    </row>
    <row r="10193" spans="1:15" x14ac:dyDescent="0.2">
      <c r="A10193" s="11">
        <v>45805</v>
      </c>
      <c r="B10193" s="7">
        <v>39753097758</v>
      </c>
      <c r="C10193" s="8" t="s">
        <v>261</v>
      </c>
      <c r="D10193" s="6">
        <v>25360</v>
      </c>
      <c r="E10193" s="6">
        <v>21491.53</v>
      </c>
      <c r="F10193" s="6">
        <v>1074.58</v>
      </c>
      <c r="G10193" s="6"/>
      <c r="H10193" s="5">
        <f>D10193-F10193</f>
        <v>24285.42</v>
      </c>
      <c r="I10193" s="4">
        <f>+I10192+G10193-H10193</f>
        <v>10893799.769499993</v>
      </c>
      <c r="J10193" s="8" t="s">
        <v>1258</v>
      </c>
      <c r="K10193" s="2"/>
      <c r="L10193" s="2"/>
      <c r="M10193" s="10" t="s">
        <v>1257</v>
      </c>
      <c r="N10193" s="10"/>
      <c r="O10193" s="10"/>
    </row>
    <row r="10194" spans="1:15" x14ac:dyDescent="0.2">
      <c r="A10194" s="11">
        <v>45805</v>
      </c>
      <c r="B10194" s="7">
        <v>39753107363</v>
      </c>
      <c r="C10194" s="8" t="s">
        <v>105</v>
      </c>
      <c r="D10194" s="6">
        <v>520005</v>
      </c>
      <c r="E10194" s="6">
        <v>44977.11</v>
      </c>
      <c r="F10194" s="6">
        <v>2248.86</v>
      </c>
      <c r="G10194" s="6"/>
      <c r="H10194" s="5">
        <f>D10194-F10194</f>
        <v>517756.14</v>
      </c>
      <c r="I10194" s="4">
        <f>+I10193+G10194-H10194</f>
        <v>10376043.629499992</v>
      </c>
      <c r="J10194" s="8" t="s">
        <v>104</v>
      </c>
      <c r="K10194" s="2"/>
      <c r="L10194" s="2"/>
      <c r="M10194" s="10" t="s">
        <v>1256</v>
      </c>
      <c r="N10194" s="10"/>
      <c r="O10194" s="10"/>
    </row>
    <row r="10195" spans="1:15" x14ac:dyDescent="0.2">
      <c r="A10195" s="11">
        <v>45805</v>
      </c>
      <c r="B10195" s="7">
        <v>39753365068</v>
      </c>
      <c r="C10195" s="8" t="s">
        <v>579</v>
      </c>
      <c r="D10195" s="6">
        <v>131829.6</v>
      </c>
      <c r="E10195" s="6">
        <v>111720</v>
      </c>
      <c r="F10195" s="6">
        <v>5586</v>
      </c>
      <c r="G10195" s="6"/>
      <c r="H10195" s="5">
        <f>D10195-F10195</f>
        <v>126243.6</v>
      </c>
      <c r="I10195" s="4">
        <f>+I10194+G10195-H10195</f>
        <v>10249800.029499993</v>
      </c>
      <c r="J10195" s="8" t="s">
        <v>359</v>
      </c>
      <c r="K10195" s="2"/>
      <c r="L10195" s="2"/>
      <c r="M10195" s="10" t="s">
        <v>1255</v>
      </c>
      <c r="N10195" s="10"/>
      <c r="O10195" s="10"/>
    </row>
    <row r="10196" spans="1:15" x14ac:dyDescent="0.2">
      <c r="A10196" s="11">
        <v>45805</v>
      </c>
      <c r="B10196" s="7">
        <v>39753369447</v>
      </c>
      <c r="C10196" s="8" t="s">
        <v>102</v>
      </c>
      <c r="D10196" s="6">
        <v>45382.2</v>
      </c>
      <c r="E10196" s="6">
        <v>45382.2</v>
      </c>
      <c r="F10196" s="6">
        <v>2269.11</v>
      </c>
      <c r="G10196" s="6"/>
      <c r="H10196" s="5">
        <f>D10196-F10196</f>
        <v>43113.09</v>
      </c>
      <c r="I10196" s="4">
        <f>+I10195+G10196-H10196</f>
        <v>10206686.939499993</v>
      </c>
      <c r="J10196" s="8" t="s">
        <v>101</v>
      </c>
      <c r="K10196" s="2"/>
      <c r="L10196" s="2"/>
      <c r="M10196" s="10" t="s">
        <v>1254</v>
      </c>
      <c r="N10196" s="10"/>
      <c r="O10196" s="10"/>
    </row>
    <row r="10197" spans="1:15" x14ac:dyDescent="0.2">
      <c r="A10197" s="11">
        <v>45805</v>
      </c>
      <c r="B10197" s="7">
        <v>39753380321</v>
      </c>
      <c r="C10197" s="8" t="s">
        <v>99</v>
      </c>
      <c r="D10197" s="6">
        <v>4092.4</v>
      </c>
      <c r="E10197" s="6">
        <v>0</v>
      </c>
      <c r="F10197" s="6">
        <f>E10197*0.05</f>
        <v>0</v>
      </c>
      <c r="G10197" s="6"/>
      <c r="H10197" s="5">
        <f>D10197-F10197</f>
        <v>4092.4</v>
      </c>
      <c r="I10197" s="4">
        <f>+I10196+G10197-H10197</f>
        <v>10202594.539499993</v>
      </c>
      <c r="J10197" s="8" t="s">
        <v>100</v>
      </c>
      <c r="K10197" s="2"/>
      <c r="L10197" s="2"/>
      <c r="M10197" s="10" t="s">
        <v>1253</v>
      </c>
      <c r="N10197" s="10"/>
      <c r="O10197" s="10"/>
    </row>
    <row r="10198" spans="1:15" x14ac:dyDescent="0.2">
      <c r="A10198" s="11">
        <v>45805</v>
      </c>
      <c r="B10198" s="7">
        <v>39753391284</v>
      </c>
      <c r="C10198" s="8" t="s">
        <v>99</v>
      </c>
      <c r="D10198" s="6">
        <v>12658.04</v>
      </c>
      <c r="E10198" s="6">
        <v>0</v>
      </c>
      <c r="F10198" s="6">
        <f>E10198*0.05</f>
        <v>0</v>
      </c>
      <c r="G10198" s="6"/>
      <c r="H10198" s="5">
        <f>D10198-F10198</f>
        <v>12658.04</v>
      </c>
      <c r="I10198" s="4">
        <f>+I10197+G10198-H10198</f>
        <v>10189936.499499993</v>
      </c>
      <c r="J10198" s="27" t="s">
        <v>98</v>
      </c>
      <c r="K10198" s="2"/>
      <c r="L10198" s="2"/>
      <c r="M10198" s="10" t="s">
        <v>1253</v>
      </c>
      <c r="N10198" s="10"/>
      <c r="O10198" s="10"/>
    </row>
    <row r="10199" spans="1:15" x14ac:dyDescent="0.2">
      <c r="A10199" s="11">
        <v>45805</v>
      </c>
      <c r="B10199" s="7">
        <v>39753473413</v>
      </c>
      <c r="C10199" s="8" t="s">
        <v>1252</v>
      </c>
      <c r="D10199" s="6">
        <v>22500</v>
      </c>
      <c r="E10199" s="6">
        <v>22500</v>
      </c>
      <c r="F10199" s="6">
        <v>1125</v>
      </c>
      <c r="G10199" s="6"/>
      <c r="H10199" s="5">
        <f>D10199-F10199</f>
        <v>21375</v>
      </c>
      <c r="I10199" s="4">
        <f>+I10198+G10199-H10199</f>
        <v>10168561.499499993</v>
      </c>
      <c r="J10199" s="8" t="s">
        <v>48</v>
      </c>
      <c r="K10199" s="2"/>
      <c r="L10199" s="2"/>
      <c r="M10199" s="10" t="s">
        <v>1251</v>
      </c>
      <c r="N10199" s="10"/>
      <c r="O10199" s="10"/>
    </row>
    <row r="10200" spans="1:15" x14ac:dyDescent="0.2">
      <c r="A10200" s="11">
        <v>45805</v>
      </c>
      <c r="B10200" s="7">
        <v>39753487345</v>
      </c>
      <c r="C10200" s="8" t="s">
        <v>242</v>
      </c>
      <c r="D10200" s="6">
        <v>16320</v>
      </c>
      <c r="E10200" s="6">
        <v>16320</v>
      </c>
      <c r="F10200" s="6">
        <f>E10200*0.05</f>
        <v>816</v>
      </c>
      <c r="G10200" s="6"/>
      <c r="H10200" s="5">
        <f>D10200-F10200</f>
        <v>15504</v>
      </c>
      <c r="I10200" s="4">
        <f>+I10199+G10200-H10200</f>
        <v>10153057.499499993</v>
      </c>
      <c r="J10200" s="8" t="s">
        <v>1240</v>
      </c>
      <c r="K10200" s="2"/>
      <c r="L10200" s="2"/>
      <c r="M10200" s="10" t="s">
        <v>1250</v>
      </c>
      <c r="N10200" s="10"/>
      <c r="O10200" s="10"/>
    </row>
    <row r="10201" spans="1:15" x14ac:dyDescent="0.2">
      <c r="A10201" s="11">
        <v>45805</v>
      </c>
      <c r="B10201" s="18">
        <v>39753491901</v>
      </c>
      <c r="C10201" s="8" t="s">
        <v>890</v>
      </c>
      <c r="D10201" s="6">
        <v>168268</v>
      </c>
      <c r="E10201" s="6">
        <v>142600</v>
      </c>
      <c r="F10201" s="6">
        <v>7130</v>
      </c>
      <c r="G10201" s="6"/>
      <c r="H10201" s="5">
        <f>D10201-F10201</f>
        <v>161138</v>
      </c>
      <c r="I10201" s="4">
        <f>+I10200+G10201-H10201</f>
        <v>9991919.4994999934</v>
      </c>
      <c r="J10201" s="8" t="s">
        <v>889</v>
      </c>
      <c r="K10201" s="2"/>
      <c r="L10201" s="2"/>
      <c r="M10201" s="10" t="s">
        <v>1249</v>
      </c>
      <c r="N10201" s="10"/>
      <c r="O10201" s="10"/>
    </row>
    <row r="10202" spans="1:15" x14ac:dyDescent="0.2">
      <c r="A10202" s="11">
        <v>45805</v>
      </c>
      <c r="B10202" s="7">
        <v>39753503149</v>
      </c>
      <c r="C10202" s="8" t="s">
        <v>77</v>
      </c>
      <c r="D10202" s="6">
        <v>10990</v>
      </c>
      <c r="E10202" s="6">
        <v>8453.84</v>
      </c>
      <c r="F10202" s="6">
        <v>422.69</v>
      </c>
      <c r="G10202" s="6"/>
      <c r="H10202" s="5">
        <f>D10202-F10202</f>
        <v>10567.31</v>
      </c>
      <c r="I10202" s="4">
        <f>+I10201+G10202-H10202</f>
        <v>9981352.1894999929</v>
      </c>
      <c r="J10202" s="8" t="s">
        <v>229</v>
      </c>
      <c r="K10202" s="2"/>
      <c r="L10202" s="2"/>
      <c r="M10202" s="10" t="s">
        <v>1248</v>
      </c>
      <c r="N10202" s="10"/>
      <c r="O10202" s="10"/>
    </row>
    <row r="10203" spans="1:15" x14ac:dyDescent="0.2">
      <c r="A10203" s="11">
        <v>45805</v>
      </c>
      <c r="B10203" s="7">
        <v>39753513673</v>
      </c>
      <c r="C10203" s="8" t="s">
        <v>74</v>
      </c>
      <c r="D10203" s="6">
        <v>957216</v>
      </c>
      <c r="E10203" s="6">
        <v>811200</v>
      </c>
      <c r="F10203" s="6">
        <v>40560</v>
      </c>
      <c r="G10203" s="6"/>
      <c r="H10203" s="5">
        <f>D10203-F10203</f>
        <v>916656</v>
      </c>
      <c r="I10203" s="4">
        <f>+I10202+G10203-H10203</f>
        <v>9064696.1894999929</v>
      </c>
      <c r="J10203" s="8" t="s">
        <v>1247</v>
      </c>
      <c r="K10203" s="2"/>
      <c r="L10203" s="2"/>
      <c r="M10203" s="10" t="s">
        <v>1246</v>
      </c>
      <c r="N10203" s="10"/>
      <c r="O10203" s="10"/>
    </row>
    <row r="10204" spans="1:15" x14ac:dyDescent="0.2">
      <c r="A10204" s="11">
        <v>45805</v>
      </c>
      <c r="B10204" s="7">
        <v>39753533801</v>
      </c>
      <c r="C10204" s="8" t="s">
        <v>570</v>
      </c>
      <c r="D10204" s="6">
        <v>76250</v>
      </c>
      <c r="E10204" s="6">
        <v>64618.64</v>
      </c>
      <c r="F10204" s="6">
        <v>3230.93</v>
      </c>
      <c r="G10204" s="6"/>
      <c r="H10204" s="5">
        <f>D10204-F10204</f>
        <v>73019.070000000007</v>
      </c>
      <c r="I10204" s="4">
        <f>+I10203+G10204-H10204</f>
        <v>8991677.1194999926</v>
      </c>
      <c r="J10204" s="8" t="s">
        <v>1245</v>
      </c>
      <c r="K10204" s="2"/>
      <c r="L10204" s="2"/>
      <c r="M10204" s="10" t="s">
        <v>1244</v>
      </c>
      <c r="N10204" s="10"/>
      <c r="O10204" s="10"/>
    </row>
    <row r="10205" spans="1:15" x14ac:dyDescent="0.2">
      <c r="A10205" s="11">
        <v>45805</v>
      </c>
      <c r="B10205" s="7">
        <v>39753537593</v>
      </c>
      <c r="C10205" s="8" t="s">
        <v>54</v>
      </c>
      <c r="D10205" s="6">
        <v>4500</v>
      </c>
      <c r="E10205" s="6">
        <v>3813.56</v>
      </c>
      <c r="F10205" s="6">
        <v>190.68</v>
      </c>
      <c r="G10205" s="6"/>
      <c r="H10205" s="5">
        <f>D10205-F10205</f>
        <v>4309.32</v>
      </c>
      <c r="I10205" s="4">
        <f>+I10204+G10205-H10205</f>
        <v>8987367.7994999923</v>
      </c>
      <c r="J10205" s="8" t="s">
        <v>1125</v>
      </c>
      <c r="K10205" s="2"/>
      <c r="L10205" s="2"/>
      <c r="M10205" s="10" t="s">
        <v>1243</v>
      </c>
      <c r="N10205" s="10"/>
      <c r="O10205" s="10"/>
    </row>
    <row r="10206" spans="1:15" x14ac:dyDescent="0.2">
      <c r="A10206" s="11">
        <v>45805</v>
      </c>
      <c r="B10206" s="7">
        <v>39753549445</v>
      </c>
      <c r="C10206" s="8" t="s">
        <v>57</v>
      </c>
      <c r="D10206" s="6">
        <v>20000</v>
      </c>
      <c r="E10206" s="6">
        <v>20000</v>
      </c>
      <c r="F10206" s="6">
        <v>1000</v>
      </c>
      <c r="G10206" s="6"/>
      <c r="H10206" s="5">
        <f>D10206-F10206</f>
        <v>19000</v>
      </c>
      <c r="I10206" s="4">
        <f>+I10205+G10206-H10206</f>
        <v>8968367.7994999923</v>
      </c>
      <c r="J10206" s="8" t="s">
        <v>799</v>
      </c>
      <c r="K10206" s="2"/>
      <c r="L10206" s="2"/>
      <c r="M10206" s="10" t="s">
        <v>1242</v>
      </c>
      <c r="N10206" s="10"/>
      <c r="O10206" s="10"/>
    </row>
    <row r="10207" spans="1:15" x14ac:dyDescent="0.2">
      <c r="A10207" s="11">
        <v>45805</v>
      </c>
      <c r="B10207" s="7">
        <v>39753598039</v>
      </c>
      <c r="C10207" s="8" t="s">
        <v>450</v>
      </c>
      <c r="D10207" s="6">
        <v>80169.2</v>
      </c>
      <c r="E10207" s="6">
        <v>67940</v>
      </c>
      <c r="F10207" s="6">
        <v>3397</v>
      </c>
      <c r="G10207" s="6"/>
      <c r="H10207" s="5">
        <f>D10207-F10207</f>
        <v>76772.2</v>
      </c>
      <c r="I10207" s="4">
        <f>+I10206+G10207-H10207</f>
        <v>8891595.599499993</v>
      </c>
      <c r="J10207" s="8" t="s">
        <v>1233</v>
      </c>
      <c r="K10207" s="2"/>
      <c r="L10207" s="2"/>
      <c r="M10207" s="10" t="s">
        <v>1241</v>
      </c>
      <c r="N10207" s="10"/>
      <c r="O10207" s="10"/>
    </row>
    <row r="10208" spans="1:15" x14ac:dyDescent="0.2">
      <c r="A10208" s="11">
        <v>45805</v>
      </c>
      <c r="B10208" s="7">
        <v>39753610299</v>
      </c>
      <c r="C10208" s="8" t="s">
        <v>216</v>
      </c>
      <c r="D10208" s="6">
        <v>1009276.52</v>
      </c>
      <c r="E10208" s="6">
        <v>0</v>
      </c>
      <c r="F10208" s="6">
        <v>0</v>
      </c>
      <c r="G10208" s="6"/>
      <c r="H10208" s="5">
        <f>D10208-F10208</f>
        <v>1009276.52</v>
      </c>
      <c r="I10208" s="4">
        <f>+I10207+G10208-H10208</f>
        <v>7882319.0794999935</v>
      </c>
      <c r="J10208" s="8" t="s">
        <v>1240</v>
      </c>
      <c r="K10208" s="2"/>
      <c r="L10208" s="2"/>
      <c r="M10208" s="10" t="s">
        <v>1239</v>
      </c>
      <c r="N10208" s="10"/>
      <c r="O10208" s="10"/>
    </row>
    <row r="10209" spans="1:15" x14ac:dyDescent="0.2">
      <c r="A10209" s="11">
        <v>45805</v>
      </c>
      <c r="B10209" s="7">
        <v>39753625732</v>
      </c>
      <c r="C10209" s="8" t="s">
        <v>447</v>
      </c>
      <c r="D10209" s="6">
        <v>254366.2</v>
      </c>
      <c r="E10209" s="6">
        <v>244693.89</v>
      </c>
      <c r="F10209" s="6">
        <v>12234.69</v>
      </c>
      <c r="G10209" s="6"/>
      <c r="H10209" s="5">
        <f>D10209-F10209</f>
        <v>242131.51</v>
      </c>
      <c r="I10209" s="4">
        <f>+I10208+G10209-H10209</f>
        <v>7640187.5694999937</v>
      </c>
      <c r="J10209" s="8" t="s">
        <v>1238</v>
      </c>
      <c r="K10209" s="2"/>
      <c r="L10209" s="2"/>
      <c r="M10209" s="10" t="s">
        <v>1237</v>
      </c>
      <c r="N10209" s="10"/>
      <c r="O10209" s="10"/>
    </row>
    <row r="10210" spans="1:15" x14ac:dyDescent="0.2">
      <c r="A10210" s="11">
        <v>45805</v>
      </c>
      <c r="B10210" s="7">
        <v>39753635834</v>
      </c>
      <c r="C10210" s="8" t="s">
        <v>40</v>
      </c>
      <c r="D10210" s="6">
        <v>114010.5</v>
      </c>
      <c r="E10210" s="6">
        <v>10023.66</v>
      </c>
      <c r="F10210" s="6">
        <v>501.18</v>
      </c>
      <c r="G10210" s="6"/>
      <c r="H10210" s="5">
        <f>D10210-F10210</f>
        <v>113509.32</v>
      </c>
      <c r="I10210" s="4">
        <f>+I10209+G10210-H10210</f>
        <v>7526678.2494999934</v>
      </c>
      <c r="J10210" s="8" t="s">
        <v>104</v>
      </c>
      <c r="K10210" s="2"/>
      <c r="L10210" s="2"/>
      <c r="M10210" s="10" t="s">
        <v>1236</v>
      </c>
      <c r="N10210" s="10"/>
      <c r="O10210" s="10"/>
    </row>
    <row r="10211" spans="1:15" x14ac:dyDescent="0.2">
      <c r="A10211" s="11">
        <v>45805</v>
      </c>
      <c r="B10211" s="7">
        <v>39753647896</v>
      </c>
      <c r="C10211" s="8" t="s">
        <v>337</v>
      </c>
      <c r="D10211" s="6">
        <v>102147.1</v>
      </c>
      <c r="E10211" s="6">
        <v>101747.1</v>
      </c>
      <c r="F10211" s="6">
        <v>5087.3599999999997</v>
      </c>
      <c r="G10211" s="6"/>
      <c r="H10211" s="5">
        <f>D10211-F10211</f>
        <v>97059.74</v>
      </c>
      <c r="I10211" s="4">
        <f>+I10210+G10211-H10211</f>
        <v>7429618.5094999932</v>
      </c>
      <c r="J10211" s="8" t="s">
        <v>1235</v>
      </c>
      <c r="K10211" s="2"/>
      <c r="L10211" s="2"/>
      <c r="M10211" s="10" t="s">
        <v>1234</v>
      </c>
      <c r="N10211" s="10"/>
      <c r="O10211" s="10"/>
    </row>
    <row r="10212" spans="1:15" x14ac:dyDescent="0.2">
      <c r="A10212" s="11">
        <v>45805</v>
      </c>
      <c r="B10212" s="7">
        <v>39753656537</v>
      </c>
      <c r="C10212" s="8" t="s">
        <v>442</v>
      </c>
      <c r="D10212" s="6">
        <v>526516</v>
      </c>
      <c r="E10212" s="6">
        <v>446200</v>
      </c>
      <c r="F10212" s="6">
        <v>22310</v>
      </c>
      <c r="G10212" s="6"/>
      <c r="H10212" s="5">
        <f>D10212-F10212</f>
        <v>504206</v>
      </c>
      <c r="I10212" s="4">
        <f>+I10211+G10212-H10212</f>
        <v>6925412.5094999932</v>
      </c>
      <c r="J10212" s="8" t="s">
        <v>1233</v>
      </c>
      <c r="K10212" s="2"/>
      <c r="L10212" s="2"/>
      <c r="M10212" s="10" t="s">
        <v>1232</v>
      </c>
      <c r="N10212" s="10"/>
      <c r="O10212" s="10"/>
    </row>
    <row r="10213" spans="1:15" x14ac:dyDescent="0.2">
      <c r="A10213" s="11">
        <v>45805</v>
      </c>
      <c r="B10213" s="7">
        <v>39753909568</v>
      </c>
      <c r="C10213" s="8" t="s">
        <v>132</v>
      </c>
      <c r="D10213" s="6">
        <v>180540</v>
      </c>
      <c r="E10213" s="6">
        <v>153000</v>
      </c>
      <c r="F10213" s="6">
        <v>7650</v>
      </c>
      <c r="G10213" s="6"/>
      <c r="H10213" s="5">
        <f>D10213-F10213</f>
        <v>172890</v>
      </c>
      <c r="I10213" s="4">
        <f>+I10212+G10213-H10213</f>
        <v>6752522.5094999932</v>
      </c>
      <c r="J10213" s="8" t="s">
        <v>1231</v>
      </c>
      <c r="K10213" s="2"/>
      <c r="L10213" s="2"/>
      <c r="M10213" s="10" t="s">
        <v>1230</v>
      </c>
      <c r="N10213" s="10"/>
      <c r="O10213" s="10"/>
    </row>
    <row r="10214" spans="1:15" x14ac:dyDescent="0.2">
      <c r="A10214" s="11">
        <v>45805</v>
      </c>
      <c r="B10214" s="7">
        <v>39753914785</v>
      </c>
      <c r="C10214" s="8" t="s">
        <v>213</v>
      </c>
      <c r="D10214" s="6">
        <v>32053.03</v>
      </c>
      <c r="E10214" s="6">
        <v>27163.58</v>
      </c>
      <c r="F10214" s="6">
        <v>1358.18</v>
      </c>
      <c r="G10214" s="6"/>
      <c r="H10214" s="5">
        <f>D10214-F10214</f>
        <v>30694.85</v>
      </c>
      <c r="I10214" s="4">
        <f>+I10213+G10214-H10214</f>
        <v>6721827.6594999935</v>
      </c>
      <c r="J10214" s="8" t="s">
        <v>658</v>
      </c>
      <c r="K10214" s="2"/>
      <c r="L10214" s="2"/>
      <c r="M10214" s="10" t="s">
        <v>1229</v>
      </c>
      <c r="N10214" s="10"/>
      <c r="O10214" s="10"/>
    </row>
    <row r="10215" spans="1:15" x14ac:dyDescent="0.2">
      <c r="A10215" s="11">
        <v>45805</v>
      </c>
      <c r="B10215" s="7">
        <v>39753927091</v>
      </c>
      <c r="C10215" s="8" t="s">
        <v>1228</v>
      </c>
      <c r="D10215" s="6">
        <v>150214</v>
      </c>
      <c r="E10215" s="6">
        <v>127300</v>
      </c>
      <c r="F10215" s="6">
        <v>6365</v>
      </c>
      <c r="G10215" s="6"/>
      <c r="H10215" s="5">
        <f>D10215-F10215</f>
        <v>143849</v>
      </c>
      <c r="I10215" s="4">
        <f>+I10214+G10215-H10215</f>
        <v>6577978.6594999935</v>
      </c>
      <c r="J10215" s="8" t="s">
        <v>763</v>
      </c>
      <c r="K10215" s="2"/>
      <c r="L10215" s="2"/>
      <c r="M10215" s="10" t="s">
        <v>1227</v>
      </c>
      <c r="N10215" s="10"/>
      <c r="O10215" s="10"/>
    </row>
    <row r="10216" spans="1:15" x14ac:dyDescent="0.2">
      <c r="A10216" s="11">
        <v>45805</v>
      </c>
      <c r="B10216" s="7">
        <v>39753974744</v>
      </c>
      <c r="C10216" s="8" t="s">
        <v>1226</v>
      </c>
      <c r="D10216" s="6">
        <v>44604</v>
      </c>
      <c r="E10216" s="6">
        <v>0</v>
      </c>
      <c r="F10216" s="6">
        <f>E10216*0.05</f>
        <v>0</v>
      </c>
      <c r="G10216" s="6"/>
      <c r="H10216" s="5">
        <f>D10216-F10216</f>
        <v>44604</v>
      </c>
      <c r="I10216" s="4">
        <f>+I10215+G10216-H10216</f>
        <v>6533374.6594999935</v>
      </c>
      <c r="J10216" s="8" t="s">
        <v>1225</v>
      </c>
      <c r="K10216" s="2"/>
      <c r="L10216" s="2"/>
      <c r="M10216" s="10" t="s">
        <v>1224</v>
      </c>
      <c r="N10216" s="10"/>
      <c r="O10216" s="10"/>
    </row>
    <row r="10217" spans="1:15" x14ac:dyDescent="0.2">
      <c r="A10217" s="11">
        <v>45806</v>
      </c>
      <c r="B10217" s="7">
        <v>3580050014</v>
      </c>
      <c r="C10217" s="8" t="s">
        <v>2</v>
      </c>
      <c r="D10217" s="6"/>
      <c r="E10217" s="6"/>
      <c r="F10217" s="6">
        <f>E10217*0.05</f>
        <v>0</v>
      </c>
      <c r="G10217" s="6">
        <v>9000</v>
      </c>
      <c r="H10217" s="5">
        <f>D10217-F10217</f>
        <v>0</v>
      </c>
      <c r="I10217" s="4">
        <f>+I10216+G10217-H10217</f>
        <v>6542374.6594999935</v>
      </c>
      <c r="J10217" s="8" t="s">
        <v>1223</v>
      </c>
      <c r="K10217" s="2"/>
      <c r="L10217" s="2"/>
      <c r="M10217" s="10"/>
      <c r="N10217" s="10"/>
      <c r="O10217" s="10"/>
    </row>
    <row r="10218" spans="1:15" x14ac:dyDescent="0.2">
      <c r="A10218" s="11">
        <v>45806</v>
      </c>
      <c r="B10218" s="7">
        <v>39762268311</v>
      </c>
      <c r="C10218" s="8" t="s">
        <v>43</v>
      </c>
      <c r="D10218" s="6">
        <v>255939</v>
      </c>
      <c r="E10218" s="6">
        <v>234747.75</v>
      </c>
      <c r="F10218" s="6">
        <v>11737.39</v>
      </c>
      <c r="G10218" s="6"/>
      <c r="H10218" s="5">
        <f>D10218-F10218</f>
        <v>244201.61</v>
      </c>
      <c r="I10218" s="4">
        <f>+I10217+G10218-H10218</f>
        <v>6298173.0494999932</v>
      </c>
      <c r="J10218" s="8" t="s">
        <v>1222</v>
      </c>
      <c r="K10218" s="2"/>
      <c r="L10218" s="2"/>
      <c r="M10218" s="10" t="s">
        <v>1221</v>
      </c>
      <c r="N10218" s="10"/>
      <c r="O10218" s="10"/>
    </row>
    <row r="10219" spans="1:15" x14ac:dyDescent="0.2">
      <c r="A10219" s="11">
        <v>45807</v>
      </c>
      <c r="B10219" s="7">
        <v>3580060082</v>
      </c>
      <c r="C10219" s="8" t="s">
        <v>2</v>
      </c>
      <c r="D10219" s="6"/>
      <c r="E10219" s="6"/>
      <c r="F10219" s="6"/>
      <c r="G10219" s="6">
        <v>8500</v>
      </c>
      <c r="H10219" s="5">
        <f>D10219-F10219</f>
        <v>0</v>
      </c>
      <c r="I10219" s="4">
        <f>+I10218+G10219-H10219</f>
        <v>6306673.0494999932</v>
      </c>
      <c r="J10219" s="8" t="s">
        <v>1220</v>
      </c>
      <c r="K10219" s="2"/>
      <c r="L10219" s="2"/>
      <c r="M10219" s="10"/>
      <c r="N10219" s="10"/>
      <c r="O10219" s="10"/>
    </row>
    <row r="10220" spans="1:15" x14ac:dyDescent="0.2">
      <c r="A10220" s="11">
        <v>45807</v>
      </c>
      <c r="B10220" s="7">
        <v>39769461058</v>
      </c>
      <c r="C10220" s="8" t="s">
        <v>26</v>
      </c>
      <c r="D10220" s="6">
        <v>261960.79</v>
      </c>
      <c r="E10220" s="6">
        <v>238286.92</v>
      </c>
      <c r="F10220" s="6">
        <v>11914.35</v>
      </c>
      <c r="G10220" s="6"/>
      <c r="H10220" s="5">
        <f>D10220-F10220</f>
        <v>250046.44</v>
      </c>
      <c r="I10220" s="4">
        <f>+I10219+G10220-H10220</f>
        <v>6056626.6094999928</v>
      </c>
      <c r="J10220" s="8" t="s">
        <v>658</v>
      </c>
      <c r="K10220" s="2"/>
      <c r="L10220" s="2"/>
      <c r="M10220" s="10" t="s">
        <v>1219</v>
      </c>
      <c r="N10220" s="10"/>
      <c r="O10220" s="10"/>
    </row>
    <row r="10221" spans="1:15" x14ac:dyDescent="0.2">
      <c r="A10221" s="11">
        <v>45808</v>
      </c>
      <c r="B10221" s="7"/>
      <c r="C10221" s="8" t="s">
        <v>20</v>
      </c>
      <c r="D10221" s="6">
        <v>9327.33</v>
      </c>
      <c r="E10221" s="6"/>
      <c r="F10221" s="6">
        <f>E10221*0.05</f>
        <v>0</v>
      </c>
      <c r="G10221" s="6"/>
      <c r="H10221" s="5">
        <f>D10221-F10221</f>
        <v>9327.33</v>
      </c>
      <c r="I10221" s="4">
        <f>+I10220+G10221-H10221</f>
        <v>6047299.2794999927</v>
      </c>
      <c r="J10221" s="8" t="s">
        <v>19</v>
      </c>
      <c r="K10221" s="2"/>
      <c r="L10221" s="2"/>
      <c r="M10221" s="10" t="s">
        <v>0</v>
      </c>
      <c r="N10221" s="10"/>
      <c r="O10221" s="10"/>
    </row>
    <row r="10222" spans="1:15" x14ac:dyDescent="0.2">
      <c r="A10222" s="11"/>
      <c r="B10222" s="7"/>
      <c r="C10222" s="14" t="s">
        <v>1218</v>
      </c>
      <c r="D10222" s="6"/>
      <c r="E10222" s="6"/>
      <c r="F10222" s="6">
        <f>E10222*0.05</f>
        <v>0</v>
      </c>
      <c r="G10222" s="6"/>
      <c r="H10222" s="5">
        <f>D10222-F10222</f>
        <v>0</v>
      </c>
      <c r="I10222" s="13">
        <f>+I10221+G10222-H10222</f>
        <v>6047299.2794999927</v>
      </c>
      <c r="J10222" s="8"/>
      <c r="K10222" s="2"/>
      <c r="L10222" s="2"/>
      <c r="M10222" s="10" t="s">
        <v>0</v>
      </c>
      <c r="N10222" s="10"/>
      <c r="O10222" s="10"/>
    </row>
    <row r="10223" spans="1:15" x14ac:dyDescent="0.2">
      <c r="A10223" s="11">
        <v>45810</v>
      </c>
      <c r="B10223" s="7">
        <v>3580080359</v>
      </c>
      <c r="C10223" s="8" t="s">
        <v>2</v>
      </c>
      <c r="D10223" s="6"/>
      <c r="E10223" s="6"/>
      <c r="F10223" s="6">
        <f>E10223*0.05</f>
        <v>0</v>
      </c>
      <c r="G10223" s="6">
        <v>7200</v>
      </c>
      <c r="H10223" s="5">
        <f>D10223-F10223</f>
        <v>0</v>
      </c>
      <c r="I10223" s="4">
        <f>+I10222+G10223-H10223</f>
        <v>6054499.2794999927</v>
      </c>
      <c r="J10223" s="8" t="s">
        <v>1217</v>
      </c>
      <c r="K10223" s="2"/>
      <c r="L10223" s="2"/>
      <c r="M10223" s="10" t="s">
        <v>0</v>
      </c>
      <c r="N10223" s="10"/>
      <c r="O10223" s="10"/>
    </row>
    <row r="10224" spans="1:15" x14ac:dyDescent="0.2">
      <c r="A10224" s="11">
        <v>45810</v>
      </c>
      <c r="B10224" s="7">
        <v>4524000182</v>
      </c>
      <c r="C10224" s="8" t="s">
        <v>170</v>
      </c>
      <c r="D10224" s="6"/>
      <c r="E10224" s="6"/>
      <c r="F10224" s="6">
        <f>E10224*0.05</f>
        <v>0</v>
      </c>
      <c r="G10224" s="6">
        <v>4624677.5</v>
      </c>
      <c r="H10224" s="5">
        <f>D10224-F10224</f>
        <v>0</v>
      </c>
      <c r="I10224" s="4">
        <f>+I10223+G10224-H10224</f>
        <v>10679176.779499993</v>
      </c>
      <c r="J10224" s="8" t="s">
        <v>1216</v>
      </c>
      <c r="K10224" s="2"/>
      <c r="L10224" s="2"/>
      <c r="M10224" s="10" t="s">
        <v>0</v>
      </c>
      <c r="N10224" s="10"/>
      <c r="O10224" s="10"/>
    </row>
    <row r="10225" spans="1:15" x14ac:dyDescent="0.2">
      <c r="A10225" s="11">
        <v>45810</v>
      </c>
      <c r="B10225" s="7">
        <v>4524000131</v>
      </c>
      <c r="C10225" s="8" t="s">
        <v>389</v>
      </c>
      <c r="D10225" s="6"/>
      <c r="E10225" s="6"/>
      <c r="F10225" s="6">
        <f>E10225*0.05</f>
        <v>0</v>
      </c>
      <c r="G10225" s="6">
        <v>20000</v>
      </c>
      <c r="H10225" s="5">
        <f>D10225-F10225</f>
        <v>0</v>
      </c>
      <c r="I10225" s="4">
        <f>+I10224+G10225-H10225</f>
        <v>10699176.779499993</v>
      </c>
      <c r="J10225" s="8" t="s">
        <v>970</v>
      </c>
      <c r="K10225" s="2"/>
      <c r="L10225" s="2"/>
      <c r="M10225" s="10" t="s">
        <v>0</v>
      </c>
      <c r="N10225" s="10"/>
      <c r="O10225" s="10"/>
    </row>
    <row r="10226" spans="1:15" x14ac:dyDescent="0.2">
      <c r="A10226" s="11">
        <v>45810</v>
      </c>
      <c r="B10226" s="7">
        <v>4524000121</v>
      </c>
      <c r="C10226" s="12" t="s">
        <v>145</v>
      </c>
      <c r="D10226" s="6"/>
      <c r="E10226" s="6"/>
      <c r="F10226" s="6">
        <f>E10226*0.05</f>
        <v>0</v>
      </c>
      <c r="G10226" s="6">
        <v>326365.49</v>
      </c>
      <c r="H10226" s="5">
        <f>D10226-F10226</f>
        <v>0</v>
      </c>
      <c r="I10226" s="4">
        <f>+I10225+G10226-H10226</f>
        <v>11025542.269499993</v>
      </c>
      <c r="J10226" s="8" t="s">
        <v>1215</v>
      </c>
      <c r="K10226" s="2"/>
      <c r="L10226" s="2"/>
      <c r="M10226" s="10" t="s">
        <v>0</v>
      </c>
      <c r="N10226" s="10"/>
      <c r="O10226" s="10"/>
    </row>
    <row r="10227" spans="1:15" x14ac:dyDescent="0.2">
      <c r="A10227" s="11">
        <v>45811</v>
      </c>
      <c r="B10227" s="7">
        <v>3580080058</v>
      </c>
      <c r="C10227" s="8" t="s">
        <v>2</v>
      </c>
      <c r="D10227" s="6"/>
      <c r="E10227" s="6"/>
      <c r="F10227" s="6">
        <f>E10227*0.05</f>
        <v>0</v>
      </c>
      <c r="G10227" s="6">
        <v>8600</v>
      </c>
      <c r="H10227" s="5">
        <f>D10227-F10227</f>
        <v>0</v>
      </c>
      <c r="I10227" s="4">
        <f>+I10226+G10227-H10227</f>
        <v>11034142.269499993</v>
      </c>
      <c r="J10227" s="8" t="s">
        <v>1214</v>
      </c>
      <c r="K10227" s="2"/>
      <c r="L10227" s="2"/>
      <c r="M10227" s="10" t="s">
        <v>0</v>
      </c>
      <c r="N10227" s="10"/>
      <c r="O10227" s="10"/>
    </row>
    <row r="10228" spans="1:15" x14ac:dyDescent="0.2">
      <c r="A10228" s="11">
        <v>45812</v>
      </c>
      <c r="B10228" s="7">
        <v>3580070072</v>
      </c>
      <c r="C10228" s="8" t="s">
        <v>2</v>
      </c>
      <c r="D10228" s="6"/>
      <c r="E10228" s="6"/>
      <c r="F10228" s="6">
        <f>E10228*0.05</f>
        <v>0</v>
      </c>
      <c r="G10228" s="6">
        <v>8200</v>
      </c>
      <c r="H10228" s="5">
        <f>D10228-F10228</f>
        <v>0</v>
      </c>
      <c r="I10228" s="4">
        <f>+I10227+G10228-H10228</f>
        <v>11042342.269499993</v>
      </c>
      <c r="J10228" s="8" t="s">
        <v>1213</v>
      </c>
      <c r="K10228" s="2"/>
      <c r="L10228" s="2"/>
      <c r="M10228" s="10" t="s">
        <v>0</v>
      </c>
      <c r="N10228" s="10"/>
      <c r="O10228" s="10"/>
    </row>
    <row r="10229" spans="1:15" x14ac:dyDescent="0.2">
      <c r="A10229" s="11">
        <v>45812</v>
      </c>
      <c r="B10229" s="7">
        <v>39813289501</v>
      </c>
      <c r="C10229" s="8" t="s">
        <v>518</v>
      </c>
      <c r="D10229" s="6">
        <v>184637.56</v>
      </c>
      <c r="E10229" s="6"/>
      <c r="F10229" s="6">
        <f>E10229*0.05</f>
        <v>0</v>
      </c>
      <c r="G10229" s="6"/>
      <c r="H10229" s="5">
        <f>D10229-F10229</f>
        <v>184637.56</v>
      </c>
      <c r="I10229" s="4">
        <f>+I10228+G10229-H10229</f>
        <v>10857704.709499992</v>
      </c>
      <c r="J10229" s="8" t="s">
        <v>1212</v>
      </c>
      <c r="K10229" s="2"/>
      <c r="L10229" s="2"/>
      <c r="M10229" s="10" t="s">
        <v>1211</v>
      </c>
      <c r="N10229" s="10"/>
      <c r="O10229" s="10"/>
    </row>
    <row r="10230" spans="1:15" x14ac:dyDescent="0.2">
      <c r="A10230" s="11">
        <v>45813</v>
      </c>
      <c r="B10230" s="7">
        <v>3580080050</v>
      </c>
      <c r="C10230" s="8" t="s">
        <v>2</v>
      </c>
      <c r="D10230" s="6"/>
      <c r="E10230" s="6"/>
      <c r="F10230" s="6">
        <f>E10230*0.05</f>
        <v>0</v>
      </c>
      <c r="G10230" s="6">
        <v>4900</v>
      </c>
      <c r="H10230" s="5">
        <f>D10230-F10230</f>
        <v>0</v>
      </c>
      <c r="I10230" s="4">
        <f>+I10229+G10230-H10230</f>
        <v>10862604.709499992</v>
      </c>
      <c r="J10230" s="8" t="s">
        <v>1210</v>
      </c>
      <c r="K10230" s="2"/>
      <c r="L10230" s="2"/>
      <c r="M10230" s="10" t="s">
        <v>0</v>
      </c>
      <c r="N10230" s="10"/>
      <c r="O10230" s="10"/>
    </row>
    <row r="10231" spans="1:15" x14ac:dyDescent="0.2">
      <c r="A10231" s="11">
        <v>45814</v>
      </c>
      <c r="B10231" s="7">
        <v>3580010032</v>
      </c>
      <c r="C10231" s="8" t="s">
        <v>2</v>
      </c>
      <c r="D10231" s="6"/>
      <c r="E10231" s="6"/>
      <c r="F10231" s="6">
        <f>E10231*0.05</f>
        <v>0</v>
      </c>
      <c r="G10231" s="6">
        <v>5800</v>
      </c>
      <c r="H10231" s="5">
        <f>D10231-F10231</f>
        <v>0</v>
      </c>
      <c r="I10231" s="4">
        <f>+I10230+G10231-H10231</f>
        <v>10868404.709499992</v>
      </c>
      <c r="J10231" s="8" t="s">
        <v>1209</v>
      </c>
      <c r="K10231" s="2"/>
      <c r="L10231" s="2"/>
      <c r="M10231" s="10" t="s">
        <v>0</v>
      </c>
      <c r="N10231" s="10"/>
      <c r="O10231" s="10"/>
    </row>
    <row r="10232" spans="1:15" x14ac:dyDescent="0.2">
      <c r="A10232" s="11">
        <v>45817</v>
      </c>
      <c r="B10232" s="7">
        <v>3580080327</v>
      </c>
      <c r="C10232" s="8" t="s">
        <v>2</v>
      </c>
      <c r="D10232" s="6"/>
      <c r="E10232" s="6"/>
      <c r="F10232" s="6">
        <f>E10232*0.05</f>
        <v>0</v>
      </c>
      <c r="G10232" s="6">
        <v>2000</v>
      </c>
      <c r="H10232" s="5">
        <f>D10232-F10232</f>
        <v>0</v>
      </c>
      <c r="I10232" s="4">
        <f>+I10231+G10232-H10232</f>
        <v>10870404.709499992</v>
      </c>
      <c r="J10232" s="8" t="s">
        <v>1208</v>
      </c>
      <c r="K10232" s="2"/>
      <c r="L10232" s="2"/>
      <c r="M10232" s="10" t="s">
        <v>0</v>
      </c>
      <c r="N10232" s="10"/>
      <c r="O10232" s="10"/>
    </row>
    <row r="10233" spans="1:15" x14ac:dyDescent="0.2">
      <c r="A10233" s="11">
        <v>45818</v>
      </c>
      <c r="B10233" s="7">
        <v>3580050022</v>
      </c>
      <c r="C10233" s="8" t="s">
        <v>2</v>
      </c>
      <c r="D10233" s="6"/>
      <c r="E10233" s="6"/>
      <c r="F10233" s="6">
        <f>E10233*0.05</f>
        <v>0</v>
      </c>
      <c r="G10233" s="6">
        <v>8200</v>
      </c>
      <c r="H10233" s="5">
        <f>D10233-F10233</f>
        <v>0</v>
      </c>
      <c r="I10233" s="4">
        <f>+I10232+G10233-H10233</f>
        <v>10878604.709499992</v>
      </c>
      <c r="J10233" s="8" t="s">
        <v>1207</v>
      </c>
      <c r="K10233" s="2"/>
      <c r="L10233" s="2"/>
      <c r="M10233" s="10" t="s">
        <v>0</v>
      </c>
      <c r="N10233" s="10"/>
      <c r="O10233" s="10"/>
    </row>
    <row r="10234" spans="1:15" x14ac:dyDescent="0.2">
      <c r="A10234" s="11">
        <v>45819</v>
      </c>
      <c r="B10234" s="7">
        <v>3580081116</v>
      </c>
      <c r="C10234" s="8" t="s">
        <v>2</v>
      </c>
      <c r="D10234" s="6"/>
      <c r="E10234" s="6"/>
      <c r="F10234" s="6">
        <f>E10234*0.05</f>
        <v>0</v>
      </c>
      <c r="G10234" s="6">
        <v>9000</v>
      </c>
      <c r="H10234" s="5">
        <f>D10234-F10234</f>
        <v>0</v>
      </c>
      <c r="I10234" s="4">
        <f>+I10233+G10234-H10234</f>
        <v>10887604.709499992</v>
      </c>
      <c r="J10234" s="8" t="s">
        <v>1206</v>
      </c>
      <c r="K10234" s="2"/>
      <c r="L10234" s="2"/>
      <c r="M10234" s="10" t="s">
        <v>0</v>
      </c>
      <c r="N10234" s="10"/>
      <c r="O10234" s="10"/>
    </row>
    <row r="10235" spans="1:15" x14ac:dyDescent="0.2">
      <c r="A10235" s="11">
        <v>45820</v>
      </c>
      <c r="B10235" s="7">
        <v>3580070036</v>
      </c>
      <c r="C10235" s="8" t="s">
        <v>2</v>
      </c>
      <c r="D10235" s="6"/>
      <c r="E10235" s="6"/>
      <c r="F10235" s="6">
        <f>E10235*0.05</f>
        <v>0</v>
      </c>
      <c r="G10235" s="6">
        <v>11000</v>
      </c>
      <c r="H10235" s="5">
        <f>D10235-F10235</f>
        <v>0</v>
      </c>
      <c r="I10235" s="4">
        <f>+I10234+G10235-H10235</f>
        <v>10898604.709499992</v>
      </c>
      <c r="J10235" s="8" t="s">
        <v>1205</v>
      </c>
      <c r="K10235" s="2"/>
      <c r="L10235" s="2"/>
      <c r="M10235" s="10" t="s">
        <v>0</v>
      </c>
      <c r="N10235" s="10"/>
      <c r="O10235" s="10"/>
    </row>
    <row r="10236" spans="1:15" x14ac:dyDescent="0.2">
      <c r="A10236" s="11">
        <v>45821</v>
      </c>
      <c r="B10236" s="7">
        <v>3580060081</v>
      </c>
      <c r="C10236" s="8" t="s">
        <v>2</v>
      </c>
      <c r="D10236" s="6"/>
      <c r="E10236" s="6"/>
      <c r="F10236" s="6">
        <f>E10236*0.05</f>
        <v>0</v>
      </c>
      <c r="G10236" s="6">
        <v>12400</v>
      </c>
      <c r="H10236" s="5">
        <f>D10236-F10236</f>
        <v>0</v>
      </c>
      <c r="I10236" s="4">
        <f>+I10235+G10236-H10236</f>
        <v>10911004.709499992</v>
      </c>
      <c r="J10236" s="8" t="s">
        <v>1204</v>
      </c>
      <c r="K10236" s="2"/>
      <c r="L10236" s="2"/>
      <c r="M10236" s="10" t="s">
        <v>0</v>
      </c>
      <c r="N10236" s="10"/>
      <c r="O10236" s="10"/>
    </row>
    <row r="10237" spans="1:15" x14ac:dyDescent="0.2">
      <c r="A10237" s="11">
        <v>45821</v>
      </c>
      <c r="B10237" s="7">
        <v>4524000005</v>
      </c>
      <c r="C10237" s="12" t="s">
        <v>145</v>
      </c>
      <c r="D10237" s="6"/>
      <c r="E10237" s="6"/>
      <c r="F10237" s="6">
        <f>E10237*0.05</f>
        <v>0</v>
      </c>
      <c r="G10237" s="6">
        <v>82500</v>
      </c>
      <c r="H10237" s="5">
        <f>D10237-F10237</f>
        <v>0</v>
      </c>
      <c r="I10237" s="4">
        <f>+I10236+G10237-H10237</f>
        <v>10993504.709499992</v>
      </c>
      <c r="J10237" s="8" t="s">
        <v>1203</v>
      </c>
      <c r="K10237" s="2"/>
      <c r="L10237" s="2"/>
      <c r="M10237" s="10" t="s">
        <v>0</v>
      </c>
      <c r="N10237" s="10"/>
      <c r="O10237" s="10"/>
    </row>
    <row r="10238" spans="1:15" x14ac:dyDescent="0.2">
      <c r="A10238" s="11">
        <v>45821</v>
      </c>
      <c r="B10238" s="7">
        <v>39885916177</v>
      </c>
      <c r="C10238" s="8" t="s">
        <v>1202</v>
      </c>
      <c r="D10238" s="6">
        <v>215557.5</v>
      </c>
      <c r="E10238" s="6">
        <v>215557.5</v>
      </c>
      <c r="F10238" s="6">
        <v>10777.88</v>
      </c>
      <c r="G10238" s="6"/>
      <c r="H10238" s="5">
        <v>204779.63</v>
      </c>
      <c r="I10238" s="4">
        <f>+I10237+G10238-H10238</f>
        <v>10788725.079499992</v>
      </c>
      <c r="J10238" s="8" t="s">
        <v>1201</v>
      </c>
      <c r="K10238" s="2"/>
      <c r="L10238" s="2"/>
      <c r="M10238" s="10" t="s">
        <v>1200</v>
      </c>
      <c r="N10238" s="10"/>
      <c r="O10238" s="10"/>
    </row>
    <row r="10239" spans="1:15" x14ac:dyDescent="0.2">
      <c r="A10239" s="11">
        <v>45821</v>
      </c>
      <c r="B10239" s="7">
        <v>39886067462</v>
      </c>
      <c r="C10239" s="8" t="s">
        <v>418</v>
      </c>
      <c r="D10239" s="6">
        <v>45000</v>
      </c>
      <c r="E10239" s="6"/>
      <c r="F10239" s="6">
        <f>E10239*0.05</f>
        <v>0</v>
      </c>
      <c r="G10239" s="6"/>
      <c r="H10239" s="5">
        <f>D10239-F10239</f>
        <v>45000</v>
      </c>
      <c r="I10239" s="4">
        <f>+I10238+G10239-H10239</f>
        <v>10743725.079499992</v>
      </c>
      <c r="J10239" s="8" t="s">
        <v>1191</v>
      </c>
      <c r="K10239" s="2"/>
      <c r="L10239" s="2"/>
      <c r="M10239" s="10" t="s">
        <v>0</v>
      </c>
      <c r="N10239" s="10"/>
      <c r="O10239" s="10"/>
    </row>
    <row r="10240" spans="1:15" x14ac:dyDescent="0.2">
      <c r="A10240" s="11">
        <v>45821</v>
      </c>
      <c r="B10240" s="7">
        <v>39886203708</v>
      </c>
      <c r="C10240" s="8" t="s">
        <v>322</v>
      </c>
      <c r="D10240" s="6">
        <v>161000</v>
      </c>
      <c r="E10240" s="6"/>
      <c r="F10240" s="6">
        <f>E10240*0.05</f>
        <v>0</v>
      </c>
      <c r="G10240" s="6"/>
      <c r="H10240" s="5">
        <f>D10240-F10240</f>
        <v>161000</v>
      </c>
      <c r="I10240" s="4">
        <f>+I10239+G10240-H10240</f>
        <v>10582725.079499992</v>
      </c>
      <c r="J10240" s="8" t="s">
        <v>1199</v>
      </c>
      <c r="K10240" s="2"/>
      <c r="L10240" s="2"/>
      <c r="M10240" s="10" t="s">
        <v>0</v>
      </c>
      <c r="N10240" s="10"/>
      <c r="O10240" s="10"/>
    </row>
    <row r="10241" spans="1:15" x14ac:dyDescent="0.2">
      <c r="A10241" s="11">
        <v>45824</v>
      </c>
      <c r="B10241" s="7">
        <v>3580070228</v>
      </c>
      <c r="C10241" s="8" t="s">
        <v>2</v>
      </c>
      <c r="D10241" s="6"/>
      <c r="E10241" s="6"/>
      <c r="F10241" s="6">
        <f>E10241*0.05</f>
        <v>0</v>
      </c>
      <c r="G10241" s="6">
        <v>500</v>
      </c>
      <c r="H10241" s="5">
        <f>D10241-F10241</f>
        <v>0</v>
      </c>
      <c r="I10241" s="4">
        <f>+I10240+G10241-H10241</f>
        <v>10583225.079499992</v>
      </c>
      <c r="J10241" s="8" t="s">
        <v>1198</v>
      </c>
      <c r="K10241" s="2"/>
      <c r="L10241" s="2"/>
      <c r="M10241" s="10" t="s">
        <v>0</v>
      </c>
      <c r="N10241" s="10"/>
      <c r="O10241" s="10"/>
    </row>
    <row r="10242" spans="1:15" x14ac:dyDescent="0.2">
      <c r="A10242" s="11">
        <v>45825</v>
      </c>
      <c r="B10242" s="7">
        <v>3580080068</v>
      </c>
      <c r="C10242" s="8" t="s">
        <v>2</v>
      </c>
      <c r="D10242" s="6"/>
      <c r="E10242" s="6"/>
      <c r="F10242" s="6">
        <f>E10242*0.05</f>
        <v>0</v>
      </c>
      <c r="G10242" s="4">
        <v>9700</v>
      </c>
      <c r="H10242" s="5">
        <f>D10242-F10242</f>
        <v>0</v>
      </c>
      <c r="I10242" s="4">
        <f>+I10241+G10242-H10242</f>
        <v>10592925.079499992</v>
      </c>
      <c r="J10242" s="8" t="s">
        <v>1197</v>
      </c>
      <c r="K10242" s="2"/>
      <c r="L10242" s="2"/>
      <c r="M10242" s="10" t="s">
        <v>0</v>
      </c>
      <c r="N10242" s="10"/>
      <c r="O10242" s="10"/>
    </row>
    <row r="10243" spans="1:15" x14ac:dyDescent="0.2">
      <c r="A10243" s="11">
        <v>45826</v>
      </c>
      <c r="B10243" s="7">
        <v>3580010056</v>
      </c>
      <c r="C10243" s="8" t="s">
        <v>2</v>
      </c>
      <c r="D10243" s="6"/>
      <c r="E10243" s="6"/>
      <c r="F10243" s="6">
        <f>E10243*0.05</f>
        <v>0</v>
      </c>
      <c r="G10243" s="6">
        <v>3400</v>
      </c>
      <c r="H10243" s="5">
        <f>D10243-F10243</f>
        <v>0</v>
      </c>
      <c r="I10243" s="4">
        <f>+I10242+G10243-H10243</f>
        <v>10596325.079499992</v>
      </c>
      <c r="J10243" s="8" t="s">
        <v>1196</v>
      </c>
      <c r="K10243" s="2"/>
      <c r="L10243" s="2"/>
      <c r="M10243" s="10" t="s">
        <v>0</v>
      </c>
      <c r="N10243" s="10"/>
      <c r="O10243" s="10"/>
    </row>
    <row r="10244" spans="1:15" x14ac:dyDescent="0.2">
      <c r="A10244" s="11">
        <v>45826</v>
      </c>
      <c r="B10244" s="7">
        <v>39924578471</v>
      </c>
      <c r="C10244" s="8" t="s">
        <v>865</v>
      </c>
      <c r="D10244" s="6">
        <v>6700</v>
      </c>
      <c r="E10244" s="6">
        <v>6700</v>
      </c>
      <c r="F10244" s="6">
        <v>670</v>
      </c>
      <c r="G10244" s="6"/>
      <c r="H10244" s="5">
        <f>D10244-F10244</f>
        <v>6030</v>
      </c>
      <c r="I10244" s="4">
        <f>+I10243+G10244-H10244</f>
        <v>10590295.079499992</v>
      </c>
      <c r="J10244" s="8" t="s">
        <v>1195</v>
      </c>
      <c r="K10244" s="2"/>
      <c r="L10244" s="2"/>
      <c r="M10244" s="10" t="s">
        <v>0</v>
      </c>
      <c r="N10244" s="10"/>
      <c r="O10244" s="10"/>
    </row>
    <row r="10245" spans="1:15" x14ac:dyDescent="0.2">
      <c r="A10245" s="11">
        <v>45828</v>
      </c>
      <c r="B10245" s="7">
        <v>3580050133</v>
      </c>
      <c r="C10245" s="8" t="s">
        <v>2</v>
      </c>
      <c r="D10245" s="6"/>
      <c r="E10245" s="6"/>
      <c r="F10245" s="6">
        <f>E10245*0.05</f>
        <v>0</v>
      </c>
      <c r="G10245" s="6">
        <v>8600</v>
      </c>
      <c r="H10245" s="5">
        <f>D10245-F10245</f>
        <v>0</v>
      </c>
      <c r="I10245" s="4">
        <f>+I10244+G10245-H10245</f>
        <v>10598895.079499992</v>
      </c>
      <c r="J10245" s="8" t="s">
        <v>1194</v>
      </c>
      <c r="K10245" s="2"/>
      <c r="L10245" s="2"/>
      <c r="M10245" s="10" t="s">
        <v>0</v>
      </c>
      <c r="N10245" s="10"/>
      <c r="O10245" s="10"/>
    </row>
    <row r="10246" spans="1:15" x14ac:dyDescent="0.2">
      <c r="A10246" s="11">
        <v>45828</v>
      </c>
      <c r="B10246" s="7">
        <v>10213</v>
      </c>
      <c r="C10246" s="8" t="s">
        <v>620</v>
      </c>
      <c r="D10246" s="6">
        <v>77386.2</v>
      </c>
      <c r="E10246" s="6"/>
      <c r="F10246" s="6">
        <f>E10246*0.05</f>
        <v>0</v>
      </c>
      <c r="G10246" s="6"/>
      <c r="H10246" s="5">
        <f>D10246-F10246</f>
        <v>77386.2</v>
      </c>
      <c r="I10246" s="4">
        <f>+I10245+G10246-H10246</f>
        <v>10521508.879499992</v>
      </c>
      <c r="J10246" s="8" t="s">
        <v>878</v>
      </c>
      <c r="K10246" s="2"/>
      <c r="L10246" s="2"/>
      <c r="M10246" s="10" t="s">
        <v>0</v>
      </c>
      <c r="N10246" s="10"/>
      <c r="O10246" s="10"/>
    </row>
    <row r="10247" spans="1:15" x14ac:dyDescent="0.2">
      <c r="A10247" s="11">
        <v>45831</v>
      </c>
      <c r="B10247" s="7">
        <v>3580060433</v>
      </c>
      <c r="C10247" s="8" t="s">
        <v>2</v>
      </c>
      <c r="D10247" s="6"/>
      <c r="E10247" s="6"/>
      <c r="F10247" s="6">
        <f>E10247*0.05</f>
        <v>0</v>
      </c>
      <c r="G10247" s="6">
        <v>900</v>
      </c>
      <c r="H10247" s="5">
        <f>D10247-F10247</f>
        <v>0</v>
      </c>
      <c r="I10247" s="4">
        <f>+I10246+G10247-H10247</f>
        <v>10522408.879499992</v>
      </c>
      <c r="J10247" s="8" t="s">
        <v>1193</v>
      </c>
      <c r="K10247" s="2"/>
      <c r="L10247" s="2"/>
      <c r="M10247" s="10" t="s">
        <v>0</v>
      </c>
      <c r="N10247" s="10"/>
      <c r="O10247" s="10"/>
    </row>
    <row r="10248" spans="1:15" x14ac:dyDescent="0.2">
      <c r="A10248" s="11">
        <v>45832</v>
      </c>
      <c r="B10248" s="7">
        <v>3580070083</v>
      </c>
      <c r="C10248" s="8" t="s">
        <v>2</v>
      </c>
      <c r="D10248" s="6"/>
      <c r="E10248" s="6"/>
      <c r="F10248" s="6">
        <f>E10248*0.05</f>
        <v>0</v>
      </c>
      <c r="G10248" s="6">
        <v>5800</v>
      </c>
      <c r="H10248" s="5">
        <f>D10248-F10248</f>
        <v>0</v>
      </c>
      <c r="I10248" s="4">
        <f>+I10247+G10248-H10248</f>
        <v>10528208.879499992</v>
      </c>
      <c r="J10248" s="8" t="s">
        <v>1192</v>
      </c>
      <c r="K10248" s="2"/>
      <c r="L10248" s="2"/>
      <c r="M10248" s="10" t="s">
        <v>0</v>
      </c>
      <c r="N10248" s="10"/>
      <c r="O10248" s="10"/>
    </row>
    <row r="10249" spans="1:15" x14ac:dyDescent="0.2">
      <c r="A10249" s="11">
        <v>45832</v>
      </c>
      <c r="B10249" s="7">
        <v>39971492540</v>
      </c>
      <c r="C10249" s="8" t="s">
        <v>418</v>
      </c>
      <c r="D10249" s="6">
        <v>9000</v>
      </c>
      <c r="E10249" s="6"/>
      <c r="F10249" s="6">
        <f>E10249*0.05</f>
        <v>0</v>
      </c>
      <c r="G10249" s="6"/>
      <c r="H10249" s="5">
        <f>D10249-F10249</f>
        <v>9000</v>
      </c>
      <c r="I10249" s="4">
        <f>+I10248+G10249-H10249</f>
        <v>10519208.879499992</v>
      </c>
      <c r="J10249" s="8" t="s">
        <v>1191</v>
      </c>
      <c r="K10249" s="2"/>
      <c r="L10249" s="2"/>
      <c r="M10249" s="10" t="s">
        <v>0</v>
      </c>
      <c r="N10249" s="10"/>
      <c r="O10249" s="10"/>
    </row>
    <row r="10250" spans="1:15" x14ac:dyDescent="0.2">
      <c r="A10250" s="11">
        <v>45832</v>
      </c>
      <c r="B10250" s="7">
        <v>39971639577</v>
      </c>
      <c r="C10250" s="8" t="s">
        <v>1190</v>
      </c>
      <c r="D10250" s="6">
        <v>152279</v>
      </c>
      <c r="E10250" s="6">
        <v>129050</v>
      </c>
      <c r="F10250" s="6">
        <v>6452.5</v>
      </c>
      <c r="G10250" s="6"/>
      <c r="H10250" s="5">
        <f>D10250-F10250</f>
        <v>145826.5</v>
      </c>
      <c r="I10250" s="4">
        <f>+I10249+G10250-H10250</f>
        <v>10373382.379499992</v>
      </c>
      <c r="J10250" s="8" t="s">
        <v>1189</v>
      </c>
      <c r="K10250" s="2"/>
      <c r="L10250" s="2"/>
      <c r="M10250" s="10" t="s">
        <v>1188</v>
      </c>
      <c r="N10250" s="10"/>
      <c r="O10250" s="10"/>
    </row>
    <row r="10251" spans="1:15" x14ac:dyDescent="0.2">
      <c r="A10251" s="11">
        <v>45833</v>
      </c>
      <c r="B10251" s="7">
        <v>3580060067</v>
      </c>
      <c r="C10251" s="8" t="s">
        <v>2</v>
      </c>
      <c r="D10251" s="6"/>
      <c r="E10251" s="6"/>
      <c r="F10251" s="6">
        <f>E10251*0.05</f>
        <v>0</v>
      </c>
      <c r="G10251" s="6">
        <v>11600</v>
      </c>
      <c r="H10251" s="5">
        <f>D10251-F10251</f>
        <v>0</v>
      </c>
      <c r="I10251" s="4">
        <f>+I10250+G10251-H10251</f>
        <v>10384982.379499992</v>
      </c>
      <c r="J10251" s="8" t="s">
        <v>1187</v>
      </c>
      <c r="K10251" s="2"/>
      <c r="L10251" s="2"/>
      <c r="M10251" s="10" t="s">
        <v>0</v>
      </c>
      <c r="N10251" s="10"/>
      <c r="O10251" s="10"/>
    </row>
    <row r="10252" spans="1:15" x14ac:dyDescent="0.2">
      <c r="A10252" s="11">
        <v>45833</v>
      </c>
      <c r="B10252" s="7">
        <v>39979302125</v>
      </c>
      <c r="C10252" s="8" t="s">
        <v>831</v>
      </c>
      <c r="D10252" s="6">
        <v>59670</v>
      </c>
      <c r="E10252" s="6">
        <v>59670</v>
      </c>
      <c r="F10252" s="6">
        <v>2983.5</v>
      </c>
      <c r="G10252" s="6"/>
      <c r="H10252" s="5">
        <f>D10252-F10252</f>
        <v>56686.5</v>
      </c>
      <c r="I10252" s="4">
        <f>+I10251+G10252-H10252</f>
        <v>10328295.879499992</v>
      </c>
      <c r="J10252" s="8" t="s">
        <v>101</v>
      </c>
      <c r="K10252" s="2"/>
      <c r="L10252" s="2"/>
      <c r="M10252" s="10" t="s">
        <v>1186</v>
      </c>
      <c r="N10252" s="10"/>
      <c r="O10252" s="10"/>
    </row>
    <row r="10253" spans="1:15" x14ac:dyDescent="0.2">
      <c r="A10253" s="11">
        <v>45834</v>
      </c>
      <c r="B10253" s="7">
        <v>3580080044</v>
      </c>
      <c r="C10253" s="8" t="s">
        <v>2</v>
      </c>
      <c r="D10253" s="6"/>
      <c r="E10253" s="6"/>
      <c r="F10253" s="6">
        <f>E10253*0.05</f>
        <v>0</v>
      </c>
      <c r="G10253" s="6">
        <v>17000</v>
      </c>
      <c r="H10253" s="5">
        <f>D10253-F10253</f>
        <v>0</v>
      </c>
      <c r="I10253" s="4">
        <f>+I10252+G10253-H10253</f>
        <v>10345295.879499992</v>
      </c>
      <c r="J10253" s="8" t="s">
        <v>1185</v>
      </c>
      <c r="K10253" s="2"/>
      <c r="L10253" s="2"/>
      <c r="M10253" s="10" t="s">
        <v>0</v>
      </c>
      <c r="N10253" s="10"/>
      <c r="O10253" s="10"/>
    </row>
    <row r="10254" spans="1:15" x14ac:dyDescent="0.2">
      <c r="A10254" s="11">
        <v>45834</v>
      </c>
      <c r="B10254" s="7">
        <v>39988049281</v>
      </c>
      <c r="C10254" s="8" t="s">
        <v>1184</v>
      </c>
      <c r="D10254" s="6">
        <v>72720</v>
      </c>
      <c r="E10254" s="6">
        <v>0</v>
      </c>
      <c r="F10254" s="6">
        <f>E10254*0.05</f>
        <v>0</v>
      </c>
      <c r="G10254" s="6"/>
      <c r="H10254" s="5">
        <f>D10254-F10254</f>
        <v>72720</v>
      </c>
      <c r="I10254" s="4">
        <f>+I10253+G10254-H10254</f>
        <v>10272575.879499992</v>
      </c>
      <c r="J10254" s="8" t="s">
        <v>1183</v>
      </c>
      <c r="K10254" s="2"/>
      <c r="L10254" s="2"/>
      <c r="M10254" s="16" t="s">
        <v>1182</v>
      </c>
      <c r="N10254" s="10"/>
      <c r="O10254" s="10"/>
    </row>
    <row r="10255" spans="1:15" x14ac:dyDescent="0.2">
      <c r="A10255" s="11">
        <v>45834</v>
      </c>
      <c r="B10255" s="7">
        <v>39988054770</v>
      </c>
      <c r="C10255" s="8" t="s">
        <v>245</v>
      </c>
      <c r="D10255" s="6">
        <v>12586.06</v>
      </c>
      <c r="E10255" s="6">
        <v>11078.06</v>
      </c>
      <c r="F10255" s="6">
        <v>553.9</v>
      </c>
      <c r="G10255" s="6"/>
      <c r="H10255" s="5">
        <f>D10255-F10255</f>
        <v>12032.16</v>
      </c>
      <c r="I10255" s="4">
        <f>+I10254+G10255-H10255</f>
        <v>10260543.719499992</v>
      </c>
      <c r="J10255" s="8" t="s">
        <v>48</v>
      </c>
      <c r="K10255" s="2"/>
      <c r="L10255" s="2"/>
      <c r="M10255" s="16" t="s">
        <v>1181</v>
      </c>
      <c r="N10255" s="10"/>
      <c r="O10255" s="10"/>
    </row>
    <row r="10256" spans="1:15" x14ac:dyDescent="0.2">
      <c r="A10256" s="11">
        <v>45834</v>
      </c>
      <c r="B10256" s="7">
        <v>39988069522</v>
      </c>
      <c r="C10256" s="8" t="s">
        <v>77</v>
      </c>
      <c r="D10256" s="6">
        <v>5495</v>
      </c>
      <c r="E10256" s="6">
        <v>4226.92</v>
      </c>
      <c r="F10256" s="6">
        <v>211.35</v>
      </c>
      <c r="G10256" s="6"/>
      <c r="H10256" s="5">
        <f>D10256-F10256</f>
        <v>5283.65</v>
      </c>
      <c r="I10256" s="4">
        <f>+I10255+G10256-H10256</f>
        <v>10255260.069499992</v>
      </c>
      <c r="J10256" s="8" t="s">
        <v>229</v>
      </c>
      <c r="K10256" s="2"/>
      <c r="L10256" s="2"/>
      <c r="M10256" s="16" t="s">
        <v>1180</v>
      </c>
      <c r="N10256" s="10"/>
      <c r="O10256" s="10"/>
    </row>
    <row r="10257" spans="1:15" x14ac:dyDescent="0.2">
      <c r="A10257" s="11">
        <v>45834</v>
      </c>
      <c r="B10257" s="7">
        <v>39988534646</v>
      </c>
      <c r="C10257" s="8" t="s">
        <v>221</v>
      </c>
      <c r="D10257" s="6">
        <v>40140</v>
      </c>
      <c r="E10257" s="6">
        <v>0</v>
      </c>
      <c r="F10257" s="6"/>
      <c r="G10257" s="6"/>
      <c r="H10257" s="5">
        <f>D10257-F10257</f>
        <v>40140</v>
      </c>
      <c r="I10257" s="4">
        <f>+I10256+G10257-H10257</f>
        <v>10215120.069499992</v>
      </c>
      <c r="J10257" s="8" t="s">
        <v>979</v>
      </c>
      <c r="K10257" s="2"/>
      <c r="L10257" s="2"/>
      <c r="M10257" s="10" t="s">
        <v>1179</v>
      </c>
      <c r="N10257" s="10"/>
      <c r="O10257" s="10"/>
    </row>
    <row r="10258" spans="1:15" x14ac:dyDescent="0.2">
      <c r="A10258" s="11">
        <v>45835</v>
      </c>
      <c r="B10258" s="7">
        <v>3580060036</v>
      </c>
      <c r="C10258" s="8" t="s">
        <v>2</v>
      </c>
      <c r="D10258" s="6"/>
      <c r="E10258" s="6"/>
      <c r="F10258" s="6"/>
      <c r="G10258" s="6">
        <v>4600</v>
      </c>
      <c r="H10258" s="5">
        <f>D10258-F10258</f>
        <v>0</v>
      </c>
      <c r="I10258" s="4">
        <f>+I10257+G10258-H10258</f>
        <v>10219720.069499992</v>
      </c>
      <c r="J10258" s="8" t="s">
        <v>1178</v>
      </c>
      <c r="K10258" s="2"/>
      <c r="L10258" s="2"/>
      <c r="M10258" s="26"/>
      <c r="N10258" s="25"/>
      <c r="O10258" s="24"/>
    </row>
    <row r="10259" spans="1:15" x14ac:dyDescent="0.2">
      <c r="A10259" s="11">
        <v>45835</v>
      </c>
      <c r="B10259" s="7">
        <v>39997713921</v>
      </c>
      <c r="C10259" s="8" t="s">
        <v>132</v>
      </c>
      <c r="D10259" s="6">
        <v>49501</v>
      </c>
      <c r="E10259" s="6">
        <v>41950</v>
      </c>
      <c r="F10259" s="6">
        <v>2097.5</v>
      </c>
      <c r="G10259" s="6"/>
      <c r="H10259" s="5">
        <f>D10259-F10259</f>
        <v>47403.5</v>
      </c>
      <c r="I10259" s="4">
        <f>+I10258+G10259-H10259</f>
        <v>10172316.569499992</v>
      </c>
      <c r="J10259" s="8" t="s">
        <v>779</v>
      </c>
      <c r="K10259" s="2"/>
      <c r="L10259" s="2"/>
      <c r="M10259" s="10" t="s">
        <v>1177</v>
      </c>
      <c r="N10259" s="10"/>
      <c r="O10259" s="10"/>
    </row>
    <row r="10260" spans="1:15" x14ac:dyDescent="0.2">
      <c r="A10260" s="11">
        <v>45835</v>
      </c>
      <c r="B10260" s="7">
        <v>39997726088</v>
      </c>
      <c r="C10260" s="8" t="s">
        <v>267</v>
      </c>
      <c r="D10260" s="6">
        <v>27170</v>
      </c>
      <c r="E10260" s="6">
        <v>23025.42</v>
      </c>
      <c r="F10260" s="6">
        <v>1151.27</v>
      </c>
      <c r="G10260" s="6"/>
      <c r="H10260" s="5">
        <f>D10260-F10260</f>
        <v>26018.73</v>
      </c>
      <c r="I10260" s="4">
        <f>+I10259+G10260-H10260</f>
        <v>10146297.839499991</v>
      </c>
      <c r="J10260" s="8" t="s">
        <v>1176</v>
      </c>
      <c r="K10260" s="2"/>
      <c r="L10260" s="2"/>
      <c r="M10260" s="10" t="s">
        <v>1175</v>
      </c>
      <c r="N10260" s="10"/>
      <c r="O10260" s="10"/>
    </row>
    <row r="10261" spans="1:15" x14ac:dyDescent="0.2">
      <c r="A10261" s="11">
        <v>45835</v>
      </c>
      <c r="B10261" s="7">
        <v>39997734301</v>
      </c>
      <c r="C10261" s="8" t="s">
        <v>120</v>
      </c>
      <c r="D10261" s="6">
        <v>75992.960000000006</v>
      </c>
      <c r="E10261" s="6">
        <v>64400.81</v>
      </c>
      <c r="F10261" s="6">
        <v>3220.04</v>
      </c>
      <c r="G10261" s="6"/>
      <c r="H10261" s="5">
        <f>D10261-F10261</f>
        <v>72772.920000000013</v>
      </c>
      <c r="I10261" s="4">
        <f>+I10260+G10261-H10261</f>
        <v>10073524.919499991</v>
      </c>
      <c r="J10261" s="8" t="s">
        <v>1174</v>
      </c>
      <c r="K10261" s="2"/>
      <c r="L10261" s="2"/>
      <c r="M10261" s="10" t="s">
        <v>1173</v>
      </c>
      <c r="N10261" s="10"/>
      <c r="O10261" s="10"/>
    </row>
    <row r="10262" spans="1:15" x14ac:dyDescent="0.2">
      <c r="A10262" s="11">
        <v>45835</v>
      </c>
      <c r="B10262" s="7">
        <v>39997748026</v>
      </c>
      <c r="C10262" s="8" t="s">
        <v>821</v>
      </c>
      <c r="D10262" s="6">
        <v>487702.39</v>
      </c>
      <c r="E10262" s="6">
        <v>482993.3</v>
      </c>
      <c r="F10262" s="6">
        <v>24149.67</v>
      </c>
      <c r="G10262" s="6"/>
      <c r="H10262" s="5">
        <v>463552.73</v>
      </c>
      <c r="I10262" s="4">
        <f>+I10261+G10262-H10262</f>
        <v>9609972.189499991</v>
      </c>
      <c r="J10262" s="8" t="s">
        <v>788</v>
      </c>
      <c r="K10262" s="2"/>
      <c r="L10262" s="2"/>
      <c r="M10262" s="10" t="s">
        <v>1172</v>
      </c>
      <c r="N10262" s="10"/>
      <c r="O10262" s="10"/>
    </row>
    <row r="10263" spans="1:15" x14ac:dyDescent="0.2">
      <c r="A10263" s="11">
        <v>45835</v>
      </c>
      <c r="B10263" s="7">
        <v>39997755563</v>
      </c>
      <c r="C10263" s="8" t="s">
        <v>1171</v>
      </c>
      <c r="D10263" s="6">
        <v>16992</v>
      </c>
      <c r="E10263" s="6">
        <v>14400</v>
      </c>
      <c r="F10263" s="6">
        <v>720</v>
      </c>
      <c r="G10263" s="6"/>
      <c r="H10263" s="5">
        <f>D10263-F10263</f>
        <v>16272</v>
      </c>
      <c r="I10263" s="4">
        <f>+I10262+G10263-H10263</f>
        <v>9593700.189499991</v>
      </c>
      <c r="J10263" s="8" t="s">
        <v>1170</v>
      </c>
      <c r="K10263" s="2"/>
      <c r="L10263" s="2"/>
      <c r="M10263" s="10" t="s">
        <v>1169</v>
      </c>
      <c r="N10263" s="10"/>
      <c r="O10263" s="10"/>
    </row>
    <row r="10264" spans="1:15" x14ac:dyDescent="0.2">
      <c r="A10264" s="11">
        <v>45836</v>
      </c>
      <c r="B10264" s="7">
        <v>40003204984</v>
      </c>
      <c r="C10264" s="8" t="s">
        <v>129</v>
      </c>
      <c r="D10264" s="6">
        <v>79362</v>
      </c>
      <c r="E10264" s="6">
        <v>0</v>
      </c>
      <c r="F10264" s="6">
        <f>E10264*0.05</f>
        <v>0</v>
      </c>
      <c r="G10264" s="6"/>
      <c r="H10264" s="5">
        <f>D10264-F10264</f>
        <v>79362</v>
      </c>
      <c r="I10264" s="4">
        <f>+I10263+G10264-H10264</f>
        <v>9514338.189499991</v>
      </c>
      <c r="J10264" s="8" t="s">
        <v>431</v>
      </c>
      <c r="K10264" s="2"/>
      <c r="L10264" s="2"/>
      <c r="M10264" s="10" t="s">
        <v>1168</v>
      </c>
      <c r="N10264" s="10"/>
      <c r="O10264" s="10"/>
    </row>
    <row r="10265" spans="1:15" x14ac:dyDescent="0.2">
      <c r="A10265" s="11">
        <v>45836</v>
      </c>
      <c r="B10265" s="7">
        <v>40003206630</v>
      </c>
      <c r="C10265" s="8" t="s">
        <v>1000</v>
      </c>
      <c r="D10265" s="6">
        <v>222800</v>
      </c>
      <c r="E10265" s="6">
        <v>205703.73</v>
      </c>
      <c r="F10265" s="6">
        <v>10285.19</v>
      </c>
      <c r="G10265" s="6"/>
      <c r="H10265" s="5">
        <f>D10265-F10265</f>
        <v>212514.81</v>
      </c>
      <c r="I10265" s="4">
        <f>+I10264+G10265-H10265</f>
        <v>9301823.3794999905</v>
      </c>
      <c r="J10265" s="8" t="s">
        <v>22</v>
      </c>
      <c r="K10265" s="2"/>
      <c r="L10265" s="2"/>
      <c r="M10265" s="10" t="s">
        <v>1167</v>
      </c>
      <c r="N10265" s="10"/>
      <c r="O10265" s="10"/>
    </row>
    <row r="10266" spans="1:15" x14ac:dyDescent="0.2">
      <c r="A10266" s="11">
        <v>45836</v>
      </c>
      <c r="B10266" s="7">
        <v>40003218857</v>
      </c>
      <c r="C10266" s="8" t="s">
        <v>111</v>
      </c>
      <c r="D10266" s="6">
        <v>119396</v>
      </c>
      <c r="E10266" s="6">
        <v>107660</v>
      </c>
      <c r="F10266" s="6">
        <v>5383</v>
      </c>
      <c r="G10266" s="6"/>
      <c r="H10266" s="5">
        <f>D10266-F10266</f>
        <v>114013</v>
      </c>
      <c r="I10266" s="4">
        <f>+I10265+G10266-H10266</f>
        <v>9187810.3794999905</v>
      </c>
      <c r="J10266" s="8" t="s">
        <v>107</v>
      </c>
      <c r="K10266" s="2"/>
      <c r="L10266" s="2"/>
      <c r="M10266" s="10" t="s">
        <v>1166</v>
      </c>
      <c r="N10266" s="10"/>
      <c r="O10266" s="10"/>
    </row>
    <row r="10267" spans="1:15" x14ac:dyDescent="0.2">
      <c r="A10267" s="11">
        <v>45836</v>
      </c>
      <c r="B10267" s="7">
        <v>40003234742</v>
      </c>
      <c r="C10267" s="8" t="s">
        <v>108</v>
      </c>
      <c r="D10267" s="6">
        <v>211484</v>
      </c>
      <c r="E10267" s="6">
        <v>0</v>
      </c>
      <c r="F10267" s="6">
        <f>E10267*0.05</f>
        <v>0</v>
      </c>
      <c r="G10267" s="6"/>
      <c r="H10267" s="5">
        <f>D10267-F10267</f>
        <v>211484</v>
      </c>
      <c r="I10267" s="4">
        <f>+I10266+G10267-H10267</f>
        <v>8976326.3794999905</v>
      </c>
      <c r="J10267" s="8" t="s">
        <v>788</v>
      </c>
      <c r="K10267" s="2"/>
      <c r="L10267" s="2"/>
      <c r="M10267" s="10" t="s">
        <v>1165</v>
      </c>
      <c r="N10267" s="10"/>
      <c r="O10267" s="10"/>
    </row>
    <row r="10268" spans="1:15" x14ac:dyDescent="0.2">
      <c r="A10268" s="11">
        <v>45836</v>
      </c>
      <c r="B10268" s="7">
        <v>40003244247</v>
      </c>
      <c r="C10268" s="8" t="s">
        <v>582</v>
      </c>
      <c r="D10268" s="6">
        <v>32200</v>
      </c>
      <c r="E10268" s="6">
        <v>27452.89</v>
      </c>
      <c r="F10268" s="6">
        <v>1372.64</v>
      </c>
      <c r="G10268" s="6"/>
      <c r="H10268" s="5">
        <f>D10268-F10268</f>
        <v>30827.360000000001</v>
      </c>
      <c r="I10268" s="4">
        <f>+I10267+G10268-H10268</f>
        <v>8945499.0194999911</v>
      </c>
      <c r="J10268" s="8" t="s">
        <v>1164</v>
      </c>
      <c r="K10268" s="2"/>
      <c r="L10268" s="2"/>
      <c r="M10268" s="10" t="s">
        <v>1163</v>
      </c>
      <c r="N10268" s="10"/>
      <c r="O10268" s="10"/>
    </row>
    <row r="10269" spans="1:15" x14ac:dyDescent="0.2">
      <c r="A10269" s="11">
        <v>45836</v>
      </c>
      <c r="B10269" s="7">
        <v>40003257176</v>
      </c>
      <c r="C10269" s="8" t="s">
        <v>1055</v>
      </c>
      <c r="D10269" s="6">
        <v>152965.29</v>
      </c>
      <c r="E10269" s="6">
        <v>129631.6</v>
      </c>
      <c r="F10269" s="6">
        <v>6481.58</v>
      </c>
      <c r="G10269" s="6"/>
      <c r="H10269" s="5">
        <f>D10269-F10269</f>
        <v>146483.71000000002</v>
      </c>
      <c r="I10269" s="4">
        <f>+I10268+G10269-H10269</f>
        <v>8799015.3094999902</v>
      </c>
      <c r="J10269" s="8" t="s">
        <v>1162</v>
      </c>
      <c r="K10269" s="2"/>
      <c r="L10269" s="2"/>
      <c r="M10269" s="10" t="s">
        <v>1161</v>
      </c>
      <c r="N10269" s="10"/>
      <c r="O10269" s="10"/>
    </row>
    <row r="10270" spans="1:15" x14ac:dyDescent="0.2">
      <c r="A10270" s="11">
        <v>45836</v>
      </c>
      <c r="B10270" s="7">
        <v>40003268056</v>
      </c>
      <c r="C10270" s="8" t="s">
        <v>930</v>
      </c>
      <c r="D10270" s="6">
        <v>24744.6</v>
      </c>
      <c r="E10270" s="6">
        <v>20970</v>
      </c>
      <c r="F10270" s="6">
        <v>1048.5</v>
      </c>
      <c r="G10270" s="6"/>
      <c r="H10270" s="5">
        <f>D10270-F10270</f>
        <v>23696.1</v>
      </c>
      <c r="I10270" s="4">
        <f>+I10269+G10270-H10270</f>
        <v>8775319.2094999906</v>
      </c>
      <c r="J10270" s="8" t="s">
        <v>359</v>
      </c>
      <c r="K10270" s="2"/>
      <c r="L10270" s="2"/>
      <c r="M10270" s="10" t="s">
        <v>1160</v>
      </c>
      <c r="N10270" s="10"/>
      <c r="O10270" s="10"/>
    </row>
    <row r="10271" spans="1:15" x14ac:dyDescent="0.2">
      <c r="A10271" s="11">
        <v>45836</v>
      </c>
      <c r="B10271" s="7">
        <v>40003272386</v>
      </c>
      <c r="C10271" s="8" t="s">
        <v>261</v>
      </c>
      <c r="D10271" s="6">
        <v>45559.56</v>
      </c>
      <c r="E10271" s="6">
        <v>38729.61</v>
      </c>
      <c r="F10271" s="6">
        <v>1936.48</v>
      </c>
      <c r="G10271" s="6"/>
      <c r="H10271" s="5">
        <f>D10271-F10271</f>
        <v>43623.079999999994</v>
      </c>
      <c r="I10271" s="4">
        <f>+I10270+G10271-H10271</f>
        <v>8731696.1294999905</v>
      </c>
      <c r="J10271" s="8" t="s">
        <v>22</v>
      </c>
      <c r="K10271" s="2"/>
      <c r="L10271" s="2"/>
      <c r="M10271" s="10" t="s">
        <v>1159</v>
      </c>
      <c r="N10271" s="10"/>
      <c r="O10271" s="10"/>
    </row>
    <row r="10272" spans="1:15" x14ac:dyDescent="0.2">
      <c r="A10272" s="11">
        <v>45836</v>
      </c>
      <c r="B10272" s="7">
        <v>40003282584</v>
      </c>
      <c r="C10272" s="8" t="s">
        <v>316</v>
      </c>
      <c r="D10272" s="6">
        <v>119961.22</v>
      </c>
      <c r="E10272" s="6">
        <v>101662.05</v>
      </c>
      <c r="F10272" s="6">
        <v>5083.1000000000004</v>
      </c>
      <c r="G10272" s="6"/>
      <c r="H10272" s="5">
        <f>D10272-F10272</f>
        <v>114878.12</v>
      </c>
      <c r="I10272" s="4">
        <f>+I10271+G10272-H10272</f>
        <v>8616818.0094999913</v>
      </c>
      <c r="J10272" s="8" t="s">
        <v>1158</v>
      </c>
      <c r="K10272" s="2"/>
      <c r="L10272" s="2"/>
      <c r="M10272" s="10" t="s">
        <v>1157</v>
      </c>
      <c r="N10272" s="10"/>
      <c r="O10272" s="10"/>
    </row>
    <row r="10273" spans="1:15" x14ac:dyDescent="0.2">
      <c r="A10273" s="11">
        <v>45836</v>
      </c>
      <c r="B10273" s="7">
        <v>40003291660</v>
      </c>
      <c r="C10273" s="8" t="s">
        <v>105</v>
      </c>
      <c r="D10273" s="6">
        <v>623248</v>
      </c>
      <c r="E10273" s="6">
        <v>53906.91</v>
      </c>
      <c r="F10273" s="6">
        <v>2695.35</v>
      </c>
      <c r="G10273" s="6"/>
      <c r="H10273" s="5">
        <f>D10273-F10273</f>
        <v>620552.65</v>
      </c>
      <c r="I10273" s="4">
        <f>+I10272+G10273-H10273</f>
        <v>7996265.3594999909</v>
      </c>
      <c r="J10273" s="8" t="s">
        <v>104</v>
      </c>
      <c r="K10273" s="2"/>
      <c r="L10273" s="2"/>
      <c r="M10273" s="10" t="s">
        <v>1156</v>
      </c>
      <c r="N10273" s="10"/>
      <c r="O10273" s="10"/>
    </row>
    <row r="10274" spans="1:15" x14ac:dyDescent="0.2">
      <c r="A10274" s="11">
        <v>45836</v>
      </c>
      <c r="B10274" s="7">
        <v>40003301135</v>
      </c>
      <c r="C10274" s="8" t="s">
        <v>99</v>
      </c>
      <c r="D10274" s="6">
        <v>4092.4</v>
      </c>
      <c r="E10274" s="6">
        <v>0</v>
      </c>
      <c r="F10274" s="6">
        <f>E10274*0.05</f>
        <v>0</v>
      </c>
      <c r="G10274" s="6"/>
      <c r="H10274" s="5">
        <f>D10274-F10274</f>
        <v>4092.4</v>
      </c>
      <c r="I10274" s="4">
        <f>+I10273+G10274-H10274</f>
        <v>7992172.9594999906</v>
      </c>
      <c r="J10274" s="8" t="s">
        <v>100</v>
      </c>
      <c r="K10274" s="2"/>
      <c r="L10274" s="2"/>
      <c r="M10274" s="10" t="s">
        <v>1155</v>
      </c>
      <c r="N10274" s="10"/>
      <c r="O10274" s="10"/>
    </row>
    <row r="10275" spans="1:15" x14ac:dyDescent="0.2">
      <c r="A10275" s="11">
        <v>45836</v>
      </c>
      <c r="B10275" s="7">
        <v>40003315356</v>
      </c>
      <c r="C10275" s="8" t="s">
        <v>99</v>
      </c>
      <c r="D10275" s="6">
        <v>12886.99</v>
      </c>
      <c r="E10275" s="6">
        <v>0</v>
      </c>
      <c r="F10275" s="6">
        <f>E10275*0.05</f>
        <v>0</v>
      </c>
      <c r="G10275" s="6"/>
      <c r="H10275" s="5">
        <f>D10275-F10275</f>
        <v>12886.99</v>
      </c>
      <c r="I10275" s="4">
        <f>+I10274+G10275-H10275</f>
        <v>7979285.9694999903</v>
      </c>
      <c r="J10275" s="8" t="s">
        <v>98</v>
      </c>
      <c r="K10275" s="2"/>
      <c r="L10275" s="2"/>
      <c r="M10275" s="10" t="s">
        <v>1155</v>
      </c>
      <c r="N10275" s="10"/>
      <c r="O10275" s="10"/>
    </row>
    <row r="10276" spans="1:15" x14ac:dyDescent="0.2">
      <c r="A10276" s="11">
        <v>45836</v>
      </c>
      <c r="B10276" s="7">
        <v>40003323086</v>
      </c>
      <c r="C10276" s="8" t="s">
        <v>924</v>
      </c>
      <c r="D10276" s="6">
        <v>9072</v>
      </c>
      <c r="E10276" s="6">
        <v>9072</v>
      </c>
      <c r="F10276" s="6">
        <v>453.6</v>
      </c>
      <c r="G10276" s="6"/>
      <c r="H10276" s="5">
        <f>D10276-F10276</f>
        <v>8618.4</v>
      </c>
      <c r="I10276" s="4">
        <f>+I10275+G10276-H10276</f>
        <v>7970667.56949999</v>
      </c>
      <c r="J10276" s="8" t="s">
        <v>48</v>
      </c>
      <c r="K10276" s="2"/>
      <c r="L10276" s="2"/>
      <c r="M10276" s="10" t="s">
        <v>1154</v>
      </c>
      <c r="N10276" s="10"/>
      <c r="O10276" s="10"/>
    </row>
    <row r="10277" spans="1:15" x14ac:dyDescent="0.2">
      <c r="A10277" s="11">
        <v>45836</v>
      </c>
      <c r="B10277" s="7">
        <v>40003340807</v>
      </c>
      <c r="C10277" s="8" t="s">
        <v>469</v>
      </c>
      <c r="D10277" s="6">
        <v>206606.4</v>
      </c>
      <c r="E10277" s="6">
        <v>0</v>
      </c>
      <c r="F10277" s="6">
        <f>E10277*0.05</f>
        <v>0</v>
      </c>
      <c r="G10277" s="6"/>
      <c r="H10277" s="5">
        <f>D10277-F10277</f>
        <v>206606.4</v>
      </c>
      <c r="I10277" s="4">
        <f>+I10276+G10277-H10277</f>
        <v>7764061.1694999896</v>
      </c>
      <c r="J10277" s="8" t="s">
        <v>48</v>
      </c>
      <c r="K10277" s="2"/>
      <c r="L10277" s="2"/>
      <c r="M10277" s="10" t="s">
        <v>1153</v>
      </c>
      <c r="N10277" s="10"/>
      <c r="O10277" s="10"/>
    </row>
    <row r="10278" spans="1:15" x14ac:dyDescent="0.2">
      <c r="A10278" s="11">
        <v>45836</v>
      </c>
      <c r="B10278" s="7">
        <v>40003351889</v>
      </c>
      <c r="C10278" s="8" t="s">
        <v>1152</v>
      </c>
      <c r="D10278" s="6">
        <v>112366</v>
      </c>
      <c r="E10278" s="6">
        <v>0</v>
      </c>
      <c r="F10278" s="6">
        <f>E10278*0.05</f>
        <v>0</v>
      </c>
      <c r="G10278" s="6"/>
      <c r="H10278" s="5">
        <f>D10278-F10278</f>
        <v>112366</v>
      </c>
      <c r="I10278" s="4">
        <f>+I10277+G10278-H10278</f>
        <v>7651695.1694999896</v>
      </c>
      <c r="J10278" s="8" t="s">
        <v>241</v>
      </c>
      <c r="K10278" s="2"/>
      <c r="L10278" s="2"/>
      <c r="M10278" s="10" t="s">
        <v>1151</v>
      </c>
      <c r="N10278" s="10"/>
      <c r="O10278" s="10"/>
    </row>
    <row r="10279" spans="1:15" x14ac:dyDescent="0.2">
      <c r="A10279" s="11">
        <v>45836</v>
      </c>
      <c r="B10279" s="7">
        <v>40003361114</v>
      </c>
      <c r="C10279" s="8" t="s">
        <v>242</v>
      </c>
      <c r="D10279" s="6">
        <v>116380.76</v>
      </c>
      <c r="E10279" s="6">
        <v>0</v>
      </c>
      <c r="F10279" s="6">
        <f>E10279*0.05</f>
        <v>0</v>
      </c>
      <c r="G10279" s="6"/>
      <c r="H10279" s="5">
        <f>D10279-F10279</f>
        <v>116380.76</v>
      </c>
      <c r="I10279" s="4">
        <f>+I10278+G10279-H10279</f>
        <v>7535314.4094999898</v>
      </c>
      <c r="J10279" s="8" t="s">
        <v>1150</v>
      </c>
      <c r="K10279" s="2"/>
      <c r="L10279" s="2"/>
      <c r="M10279" s="10" t="s">
        <v>1149</v>
      </c>
      <c r="N10279" s="10"/>
      <c r="O10279" s="10"/>
    </row>
    <row r="10280" spans="1:15" x14ac:dyDescent="0.2">
      <c r="A10280" s="11">
        <v>45836</v>
      </c>
      <c r="B10280" s="7">
        <v>40003371290</v>
      </c>
      <c r="C10280" s="8" t="s">
        <v>88</v>
      </c>
      <c r="D10280" s="6">
        <v>78000</v>
      </c>
      <c r="E10280" s="6">
        <v>78000</v>
      </c>
      <c r="F10280" s="6">
        <v>3900</v>
      </c>
      <c r="G10280" s="6"/>
      <c r="H10280" s="5">
        <f>D10280-F10280</f>
        <v>74100</v>
      </c>
      <c r="I10280" s="4">
        <f>+I10279+G10280-H10280</f>
        <v>7461214.4094999898</v>
      </c>
      <c r="J10280" s="8" t="s">
        <v>48</v>
      </c>
      <c r="K10280" s="2"/>
      <c r="L10280" s="2"/>
      <c r="M10280" s="10" t="s">
        <v>1148</v>
      </c>
      <c r="N10280" s="10"/>
      <c r="O10280" s="10"/>
    </row>
    <row r="10281" spans="1:15" x14ac:dyDescent="0.2">
      <c r="A10281" s="11">
        <v>45836</v>
      </c>
      <c r="B10281" s="7">
        <v>40003379800</v>
      </c>
      <c r="C10281" s="8" t="s">
        <v>352</v>
      </c>
      <c r="D10281" s="6">
        <v>29515.599999999999</v>
      </c>
      <c r="E10281" s="6">
        <v>0</v>
      </c>
      <c r="F10281" s="6">
        <f>E10281*0.05</f>
        <v>0</v>
      </c>
      <c r="G10281" s="6"/>
      <c r="H10281" s="5">
        <f>D10281-F10281</f>
        <v>29515.599999999999</v>
      </c>
      <c r="I10281" s="4">
        <f>+I10280+G10281-H10281</f>
        <v>7431698.8094999902</v>
      </c>
      <c r="J10281" s="8" t="s">
        <v>1147</v>
      </c>
      <c r="K10281" s="2"/>
      <c r="L10281" s="2"/>
      <c r="M10281" s="10" t="s">
        <v>1146</v>
      </c>
      <c r="N10281" s="10"/>
      <c r="O10281" s="10"/>
    </row>
    <row r="10282" spans="1:15" x14ac:dyDescent="0.2">
      <c r="A10282" s="11">
        <v>45836</v>
      </c>
      <c r="B10282" s="7">
        <v>40003389653</v>
      </c>
      <c r="C10282" s="8" t="s">
        <v>1145</v>
      </c>
      <c r="D10282" s="6">
        <v>49000</v>
      </c>
      <c r="E10282" s="6">
        <v>42700</v>
      </c>
      <c r="F10282" s="6">
        <v>2135</v>
      </c>
      <c r="G10282" s="6"/>
      <c r="H10282" s="5">
        <f>D10282-F10282</f>
        <v>46865</v>
      </c>
      <c r="I10282" s="4">
        <f>+I10281+G10282-H10282</f>
        <v>7384833.8094999902</v>
      </c>
      <c r="J10282" s="8" t="s">
        <v>1144</v>
      </c>
      <c r="K10282" s="2"/>
      <c r="L10282" s="2"/>
      <c r="M10282" s="10" t="s">
        <v>1143</v>
      </c>
      <c r="N10282" s="10"/>
      <c r="O10282" s="10"/>
    </row>
    <row r="10283" spans="1:15" x14ac:dyDescent="0.2">
      <c r="A10283" s="11">
        <v>45836</v>
      </c>
      <c r="B10283" s="7">
        <v>40003400218</v>
      </c>
      <c r="C10283" s="8" t="s">
        <v>1142</v>
      </c>
      <c r="D10283" s="6">
        <v>239540</v>
      </c>
      <c r="E10283" s="6">
        <v>203000</v>
      </c>
      <c r="F10283" s="6">
        <v>10150</v>
      </c>
      <c r="G10283" s="6"/>
      <c r="H10283" s="5">
        <f>D10283-F10283</f>
        <v>229390</v>
      </c>
      <c r="I10283" s="4">
        <f>+I10282+G10283-H10283</f>
        <v>7155443.8094999902</v>
      </c>
      <c r="J10283" s="8" t="s">
        <v>1141</v>
      </c>
      <c r="K10283" s="2"/>
      <c r="L10283" s="2"/>
      <c r="M10283" s="10" t="s">
        <v>1140</v>
      </c>
      <c r="N10283" s="10"/>
      <c r="O10283" s="10"/>
    </row>
    <row r="10284" spans="1:15" x14ac:dyDescent="0.2">
      <c r="A10284" s="11">
        <v>45836</v>
      </c>
      <c r="B10284" s="7">
        <v>40003506048</v>
      </c>
      <c r="C10284" s="8" t="s">
        <v>74</v>
      </c>
      <c r="D10284" s="6">
        <v>75966</v>
      </c>
      <c r="E10284" s="6">
        <v>0</v>
      </c>
      <c r="F10284" s="6">
        <f>E10284*0.05</f>
        <v>0</v>
      </c>
      <c r="G10284" s="6"/>
      <c r="H10284" s="5">
        <f>D10284-F10284</f>
        <v>75966</v>
      </c>
      <c r="I10284" s="4">
        <f>+I10283+G10284-H10284</f>
        <v>7079477.8094999902</v>
      </c>
      <c r="J10284" s="8" t="s">
        <v>1139</v>
      </c>
      <c r="K10284" s="2"/>
      <c r="L10284" s="2"/>
      <c r="M10284" s="10" t="s">
        <v>1138</v>
      </c>
      <c r="N10284" s="10"/>
      <c r="O10284" s="10"/>
    </row>
    <row r="10285" spans="1:15" x14ac:dyDescent="0.2">
      <c r="A10285" s="11">
        <v>45836</v>
      </c>
      <c r="B10285" s="7">
        <v>40003522531</v>
      </c>
      <c r="C10285" s="8" t="s">
        <v>71</v>
      </c>
      <c r="D10285" s="6">
        <v>40899.089999999997</v>
      </c>
      <c r="E10285" s="6">
        <v>40899.089999999997</v>
      </c>
      <c r="F10285" s="6">
        <v>2044.95</v>
      </c>
      <c r="G10285" s="6"/>
      <c r="H10285" s="5">
        <f>D10285-F10285</f>
        <v>38854.14</v>
      </c>
      <c r="I10285" s="4">
        <f>+I10284+G10285-H10285</f>
        <v>7040623.6694999905</v>
      </c>
      <c r="J10285" s="8" t="s">
        <v>70</v>
      </c>
      <c r="K10285" s="2"/>
      <c r="L10285" s="2"/>
      <c r="M10285" s="10" t="s">
        <v>1137</v>
      </c>
      <c r="N10285" s="10"/>
      <c r="O10285" s="10"/>
    </row>
    <row r="10286" spans="1:15" x14ac:dyDescent="0.2">
      <c r="A10286" s="11">
        <v>45836</v>
      </c>
      <c r="B10286" s="7">
        <v>40003527313</v>
      </c>
      <c r="C10286" s="8" t="s">
        <v>570</v>
      </c>
      <c r="D10286" s="6">
        <v>60800</v>
      </c>
      <c r="E10286" s="6">
        <v>51525.43</v>
      </c>
      <c r="F10286" s="6">
        <v>2576.27</v>
      </c>
      <c r="G10286" s="6"/>
      <c r="H10286" s="5">
        <f>D10286-F10286</f>
        <v>58223.73</v>
      </c>
      <c r="I10286" s="4">
        <f>+I10285+G10286-H10286</f>
        <v>6982399.9394999901</v>
      </c>
      <c r="J10286" s="8" t="s">
        <v>1136</v>
      </c>
      <c r="K10286" s="2"/>
      <c r="L10286" s="2"/>
      <c r="M10286" s="10" t="s">
        <v>1135</v>
      </c>
      <c r="N10286" s="10"/>
      <c r="O10286" s="10"/>
    </row>
    <row r="10287" spans="1:15" x14ac:dyDescent="0.2">
      <c r="A10287" s="11">
        <v>45836</v>
      </c>
      <c r="B10287" s="7">
        <v>40003485946</v>
      </c>
      <c r="C10287" s="8" t="s">
        <v>1134</v>
      </c>
      <c r="D10287" s="6">
        <v>127600</v>
      </c>
      <c r="E10287" s="6">
        <v>127600</v>
      </c>
      <c r="F10287" s="6">
        <v>6380</v>
      </c>
      <c r="G10287" s="6"/>
      <c r="H10287" s="5">
        <f>D10287-F10287</f>
        <v>121220</v>
      </c>
      <c r="I10287" s="4">
        <f>+I10286+G10287-H10287</f>
        <v>6861179.9394999901</v>
      </c>
      <c r="J10287" s="8" t="s">
        <v>241</v>
      </c>
      <c r="K10287" s="2"/>
      <c r="L10287" s="2"/>
      <c r="M10287" s="10" t="s">
        <v>1133</v>
      </c>
      <c r="N10287" s="10"/>
      <c r="O10287" s="10"/>
    </row>
    <row r="10288" spans="1:15" x14ac:dyDescent="0.2">
      <c r="A10288" s="11">
        <v>45836</v>
      </c>
      <c r="B10288" s="7">
        <v>40003487758</v>
      </c>
      <c r="C10288" s="8" t="s">
        <v>1132</v>
      </c>
      <c r="D10288" s="6">
        <v>103250</v>
      </c>
      <c r="E10288" s="6">
        <v>0</v>
      </c>
      <c r="F10288" s="6">
        <f>E10288*0.05</f>
        <v>0</v>
      </c>
      <c r="G10288" s="6"/>
      <c r="H10288" s="5">
        <f>D10288-F10288</f>
        <v>103250</v>
      </c>
      <c r="I10288" s="4">
        <f>+I10287+G10288-H10288</f>
        <v>6757929.9394999901</v>
      </c>
      <c r="J10288" s="8" t="s">
        <v>1131</v>
      </c>
      <c r="K10288" s="2"/>
      <c r="L10288" s="2"/>
      <c r="M10288" s="10" t="s">
        <v>1130</v>
      </c>
      <c r="N10288" s="10"/>
      <c r="O10288" s="10"/>
    </row>
    <row r="10289" spans="1:15" x14ac:dyDescent="0.2">
      <c r="A10289" s="11">
        <v>45836</v>
      </c>
      <c r="B10289" s="7">
        <v>40003540961</v>
      </c>
      <c r="C10289" s="8" t="s">
        <v>60</v>
      </c>
      <c r="D10289" s="6">
        <v>60300</v>
      </c>
      <c r="E10289" s="6">
        <v>51101.69</v>
      </c>
      <c r="F10289" s="6">
        <v>2555.08</v>
      </c>
      <c r="G10289" s="6"/>
      <c r="H10289" s="5">
        <f>D10289-F10289</f>
        <v>57744.92</v>
      </c>
      <c r="I10289" s="4">
        <f>+I10288+G10289-H10289</f>
        <v>6700185.0194999902</v>
      </c>
      <c r="J10289" s="8" t="s">
        <v>1129</v>
      </c>
      <c r="K10289" s="2"/>
      <c r="L10289" s="2"/>
      <c r="M10289" s="10" t="s">
        <v>1128</v>
      </c>
      <c r="N10289" s="10"/>
      <c r="O10289" s="10"/>
    </row>
    <row r="10290" spans="1:15" x14ac:dyDescent="0.2">
      <c r="A10290" s="11">
        <v>45836</v>
      </c>
      <c r="B10290" s="7">
        <v>40003555306</v>
      </c>
      <c r="C10290" s="8" t="s">
        <v>63</v>
      </c>
      <c r="D10290" s="6">
        <v>3950</v>
      </c>
      <c r="E10290" s="6">
        <v>3347.46</v>
      </c>
      <c r="F10290" s="6">
        <v>167.37</v>
      </c>
      <c r="G10290" s="6"/>
      <c r="H10290" s="5">
        <f>D10290-F10290</f>
        <v>3782.63</v>
      </c>
      <c r="I10290" s="4">
        <f>+I10289+G10290-H10290</f>
        <v>6696402.3894999903</v>
      </c>
      <c r="J10290" s="8" t="s">
        <v>1127</v>
      </c>
      <c r="K10290" s="2"/>
      <c r="L10290" s="2"/>
      <c r="M10290" s="10" t="s">
        <v>1126</v>
      </c>
      <c r="N10290" s="10"/>
      <c r="O10290" s="10"/>
    </row>
    <row r="10291" spans="1:15" x14ac:dyDescent="0.2">
      <c r="A10291" s="11">
        <v>45836</v>
      </c>
      <c r="B10291" s="7">
        <v>40003572295</v>
      </c>
      <c r="C10291" s="8" t="s">
        <v>54</v>
      </c>
      <c r="D10291" s="6">
        <v>4500</v>
      </c>
      <c r="E10291" s="6">
        <v>3813.56</v>
      </c>
      <c r="F10291" s="6">
        <v>190.68</v>
      </c>
      <c r="G10291" s="6"/>
      <c r="H10291" s="5">
        <f>D10291-F10291</f>
        <v>4309.32</v>
      </c>
      <c r="I10291" s="4">
        <f>+I10290+G10291-H10291</f>
        <v>6692093.06949999</v>
      </c>
      <c r="J10291" s="8" t="s">
        <v>1125</v>
      </c>
      <c r="K10291" s="2"/>
      <c r="L10291" s="2"/>
      <c r="M10291" s="10" t="s">
        <v>0</v>
      </c>
      <c r="N10291" s="10"/>
      <c r="O10291" s="10"/>
    </row>
    <row r="10292" spans="1:15" x14ac:dyDescent="0.2">
      <c r="A10292" s="11">
        <v>45836</v>
      </c>
      <c r="B10292" s="7">
        <v>40021385953</v>
      </c>
      <c r="C10292" s="8" t="s">
        <v>57</v>
      </c>
      <c r="D10292" s="6">
        <v>10000</v>
      </c>
      <c r="E10292" s="6">
        <v>10000</v>
      </c>
      <c r="F10292" s="6">
        <v>500</v>
      </c>
      <c r="G10292" s="6"/>
      <c r="H10292" s="5">
        <f>D10292-F10292</f>
        <v>9500</v>
      </c>
      <c r="I10292" s="4">
        <f>+I10291+G10292-H10292</f>
        <v>6682593.06949999</v>
      </c>
      <c r="J10292" s="8" t="s">
        <v>799</v>
      </c>
      <c r="K10292" s="2"/>
      <c r="L10292" s="2"/>
      <c r="M10292" s="10" t="s">
        <v>1124</v>
      </c>
      <c r="N10292" s="10"/>
      <c r="O10292" s="10"/>
    </row>
    <row r="10293" spans="1:15" x14ac:dyDescent="0.2">
      <c r="A10293" s="11">
        <v>45836</v>
      </c>
      <c r="B10293" s="7">
        <v>40003578875</v>
      </c>
      <c r="C10293" s="8" t="s">
        <v>797</v>
      </c>
      <c r="D10293" s="6">
        <v>199000</v>
      </c>
      <c r="E10293" s="6">
        <v>199000</v>
      </c>
      <c r="F10293" s="6">
        <v>9950</v>
      </c>
      <c r="G10293" s="6"/>
      <c r="H10293" s="5">
        <f>D10293-F10293</f>
        <v>189050</v>
      </c>
      <c r="I10293" s="4">
        <f>+I10292+G10293-H10293</f>
        <v>6493543.06949999</v>
      </c>
      <c r="J10293" s="8" t="s">
        <v>48</v>
      </c>
      <c r="K10293" s="2"/>
      <c r="L10293" s="2"/>
      <c r="M10293" s="10" t="s">
        <v>1123</v>
      </c>
      <c r="N10293" s="10"/>
      <c r="O10293" s="10"/>
    </row>
    <row r="10294" spans="1:15" x14ac:dyDescent="0.2">
      <c r="A10294" s="11">
        <v>45836</v>
      </c>
      <c r="B10294" s="7">
        <v>40003595207</v>
      </c>
      <c r="C10294" s="8" t="s">
        <v>450</v>
      </c>
      <c r="D10294" s="6">
        <v>40120</v>
      </c>
      <c r="E10294" s="6">
        <v>34000</v>
      </c>
      <c r="F10294" s="6">
        <v>1700</v>
      </c>
      <c r="G10294" s="6"/>
      <c r="H10294" s="5">
        <f>D10294-F10294</f>
        <v>38420</v>
      </c>
      <c r="I10294" s="4">
        <f>+I10293+G10294-H10294</f>
        <v>6455123.06949999</v>
      </c>
      <c r="J10294" s="8" t="s">
        <v>1122</v>
      </c>
      <c r="K10294" s="2"/>
      <c r="L10294" s="2"/>
      <c r="M10294" s="10" t="s">
        <v>1121</v>
      </c>
      <c r="N10294" s="10"/>
      <c r="O10294" s="10"/>
    </row>
    <row r="10295" spans="1:15" x14ac:dyDescent="0.2">
      <c r="A10295" s="11">
        <v>45836</v>
      </c>
      <c r="B10295" s="7">
        <v>40003690715</v>
      </c>
      <c r="C10295" s="8" t="s">
        <v>49</v>
      </c>
      <c r="D10295" s="6">
        <v>131500</v>
      </c>
      <c r="E10295" s="6">
        <v>131500</v>
      </c>
      <c r="F10295" s="6">
        <v>6575</v>
      </c>
      <c r="G10295" s="6"/>
      <c r="H10295" s="5">
        <f>D10295-F10295</f>
        <v>124925</v>
      </c>
      <c r="I10295" s="4">
        <f>+I10294+G10295-H10295</f>
        <v>6330198.06949999</v>
      </c>
      <c r="J10295" s="8" t="s">
        <v>48</v>
      </c>
      <c r="K10295" s="2"/>
      <c r="L10295" s="2"/>
      <c r="M10295" s="10" t="s">
        <v>1120</v>
      </c>
      <c r="N10295" s="10"/>
      <c r="O10295" s="10"/>
    </row>
    <row r="10296" spans="1:15" x14ac:dyDescent="0.2">
      <c r="A10296" s="11">
        <v>45836</v>
      </c>
      <c r="B10296" s="7">
        <v>40003698763</v>
      </c>
      <c r="C10296" s="8" t="s">
        <v>563</v>
      </c>
      <c r="D10296" s="6">
        <v>153000</v>
      </c>
      <c r="E10296" s="6">
        <v>153000</v>
      </c>
      <c r="F10296" s="6">
        <v>7650</v>
      </c>
      <c r="G10296" s="6"/>
      <c r="H10296" s="5">
        <f>D10296-F10296</f>
        <v>145350</v>
      </c>
      <c r="I10296" s="4">
        <f>+I10295+G10296-H10296</f>
        <v>6184848.06949999</v>
      </c>
      <c r="J10296" s="8" t="s">
        <v>210</v>
      </c>
      <c r="K10296" s="2"/>
      <c r="L10296" s="2"/>
      <c r="M10296" s="10" t="s">
        <v>1119</v>
      </c>
      <c r="N10296" s="10"/>
      <c r="O10296" s="10"/>
    </row>
    <row r="10297" spans="1:15" x14ac:dyDescent="0.2">
      <c r="A10297" s="11">
        <v>45836</v>
      </c>
      <c r="B10297" s="7">
        <v>40003712697</v>
      </c>
      <c r="C10297" s="8" t="s">
        <v>216</v>
      </c>
      <c r="D10297" s="6">
        <v>986148.26</v>
      </c>
      <c r="E10297" s="6">
        <v>0</v>
      </c>
      <c r="F10297" s="6">
        <f>E10297*0.05</f>
        <v>0</v>
      </c>
      <c r="G10297" s="6"/>
      <c r="H10297" s="5">
        <f>D10297-F10297</f>
        <v>986148.26</v>
      </c>
      <c r="I10297" s="4">
        <f>+I10296+G10297-H10297</f>
        <v>5198699.8094999902</v>
      </c>
      <c r="J10297" s="8" t="s">
        <v>1118</v>
      </c>
      <c r="K10297" s="2"/>
      <c r="L10297" s="2"/>
      <c r="M10297" s="10" t="s">
        <v>1117</v>
      </c>
      <c r="N10297" s="10"/>
      <c r="O10297" s="10"/>
    </row>
    <row r="10298" spans="1:15" x14ac:dyDescent="0.2">
      <c r="A10298" s="11">
        <v>45836</v>
      </c>
      <c r="B10298" s="7">
        <v>40003717783</v>
      </c>
      <c r="C10298" s="8" t="s">
        <v>43</v>
      </c>
      <c r="D10298" s="6">
        <v>37412</v>
      </c>
      <c r="E10298" s="6">
        <v>34740.47</v>
      </c>
      <c r="F10298" s="6">
        <v>1737.02</v>
      </c>
      <c r="G10298" s="6"/>
      <c r="H10298" s="5">
        <f>D10298-F10298</f>
        <v>35674.980000000003</v>
      </c>
      <c r="I10298" s="4">
        <f>+I10297+G10298-H10298</f>
        <v>5163024.8294999897</v>
      </c>
      <c r="J10298" s="8" t="s">
        <v>1116</v>
      </c>
      <c r="K10298" s="2"/>
      <c r="L10298" s="2"/>
      <c r="M10298" s="10" t="s">
        <v>1115</v>
      </c>
      <c r="N10298" s="10"/>
      <c r="O10298" s="10"/>
    </row>
    <row r="10299" spans="1:15" x14ac:dyDescent="0.2">
      <c r="A10299" s="11">
        <v>45836</v>
      </c>
      <c r="B10299" s="7">
        <v>40003726117</v>
      </c>
      <c r="C10299" s="8" t="s">
        <v>34</v>
      </c>
      <c r="D10299" s="6">
        <v>81668.73</v>
      </c>
      <c r="E10299" s="6">
        <v>69210.789999999994</v>
      </c>
      <c r="F10299" s="6">
        <v>3460.54</v>
      </c>
      <c r="G10299" s="6"/>
      <c r="H10299" s="5">
        <f>D10299-F10299</f>
        <v>78208.19</v>
      </c>
      <c r="I10299" s="4">
        <f>+I10298+G10299-H10299</f>
        <v>5084816.6394999893</v>
      </c>
      <c r="J10299" s="8" t="s">
        <v>107</v>
      </c>
      <c r="K10299" s="2"/>
      <c r="L10299" s="2"/>
      <c r="M10299" s="10" t="s">
        <v>1114</v>
      </c>
      <c r="N10299" s="10"/>
      <c r="O10299" s="10"/>
    </row>
    <row r="10300" spans="1:15" x14ac:dyDescent="0.2">
      <c r="A10300" s="11">
        <v>45836</v>
      </c>
      <c r="B10300" s="7">
        <v>40003751083</v>
      </c>
      <c r="C10300" s="8" t="s">
        <v>337</v>
      </c>
      <c r="D10300" s="6">
        <v>295867.2</v>
      </c>
      <c r="E10300" s="6">
        <v>291667.20000000001</v>
      </c>
      <c r="F10300" s="6">
        <v>14583.36</v>
      </c>
      <c r="G10300" s="6"/>
      <c r="H10300" s="5">
        <f>D10300-F10300</f>
        <v>281283.84000000003</v>
      </c>
      <c r="I10300" s="4">
        <f>+I10299+G10300-H10300</f>
        <v>4803532.7994999895</v>
      </c>
      <c r="J10300" s="8" t="s">
        <v>107</v>
      </c>
      <c r="K10300" s="2"/>
      <c r="L10300" s="2"/>
      <c r="M10300" s="10" t="s">
        <v>1113</v>
      </c>
      <c r="N10300" s="10"/>
      <c r="O10300" s="10"/>
    </row>
    <row r="10301" spans="1:15" x14ac:dyDescent="0.2">
      <c r="A10301" s="11">
        <v>45836</v>
      </c>
      <c r="B10301" s="7">
        <v>40003758148</v>
      </c>
      <c r="C10301" s="8" t="s">
        <v>29</v>
      </c>
      <c r="D10301" s="6">
        <v>87817.99</v>
      </c>
      <c r="E10301" s="6">
        <v>74575.16</v>
      </c>
      <c r="F10301" s="6">
        <v>3728.76</v>
      </c>
      <c r="G10301" s="6"/>
      <c r="H10301" s="5">
        <f>D10301-F10301</f>
        <v>84089.23000000001</v>
      </c>
      <c r="I10301" s="4">
        <f>+I10300+G10301-H10301</f>
        <v>4719443.569499989</v>
      </c>
      <c r="J10301" s="8" t="s">
        <v>784</v>
      </c>
      <c r="K10301" s="2"/>
      <c r="L10301" s="2"/>
      <c r="M10301" s="10" t="s">
        <v>1112</v>
      </c>
      <c r="N10301" s="10"/>
      <c r="O10301" s="10"/>
    </row>
    <row r="10302" spans="1:15" x14ac:dyDescent="0.2">
      <c r="A10302" s="11">
        <v>45836</v>
      </c>
      <c r="B10302" s="7">
        <v>40003770795</v>
      </c>
      <c r="C10302" s="8" t="s">
        <v>1111</v>
      </c>
      <c r="D10302" s="6">
        <v>65000</v>
      </c>
      <c r="E10302" s="6">
        <v>65000</v>
      </c>
      <c r="F10302" s="6">
        <f>E10302*0.05</f>
        <v>3250</v>
      </c>
      <c r="G10302" s="6"/>
      <c r="H10302" s="5">
        <f>D10302-F10302</f>
        <v>61750</v>
      </c>
      <c r="I10302" s="4">
        <f>+I10301+G10302-H10302</f>
        <v>4657693.569499989</v>
      </c>
      <c r="J10302" s="8" t="s">
        <v>48</v>
      </c>
      <c r="K10302" s="2"/>
      <c r="L10302" s="2"/>
      <c r="M10302" s="10" t="s">
        <v>1110</v>
      </c>
      <c r="N10302" s="10"/>
      <c r="O10302" s="10"/>
    </row>
    <row r="10303" spans="1:15" x14ac:dyDescent="0.2">
      <c r="A10303" s="11">
        <v>45838</v>
      </c>
      <c r="B10303" s="7">
        <v>3580070318</v>
      </c>
      <c r="C10303" s="8" t="s">
        <v>2</v>
      </c>
      <c r="D10303" s="6"/>
      <c r="E10303" s="6"/>
      <c r="F10303" s="6"/>
      <c r="G10303" s="6">
        <v>3150</v>
      </c>
      <c r="H10303" s="5">
        <f>D10303-F10303</f>
        <v>0</v>
      </c>
      <c r="I10303" s="4">
        <f>+I10302+G10303-H10303</f>
        <v>4660843.569499989</v>
      </c>
      <c r="J10303" s="8" t="s">
        <v>1109</v>
      </c>
      <c r="K10303" s="2"/>
      <c r="L10303" s="2"/>
      <c r="M10303" s="10" t="s">
        <v>0</v>
      </c>
      <c r="N10303" s="10"/>
      <c r="O10303" s="10"/>
    </row>
    <row r="10304" spans="1:15" x14ac:dyDescent="0.2">
      <c r="A10304" s="11">
        <v>45838</v>
      </c>
      <c r="B10304" s="7">
        <v>40018734885</v>
      </c>
      <c r="C10304" s="8" t="s">
        <v>682</v>
      </c>
      <c r="D10304" s="6">
        <v>85691.61</v>
      </c>
      <c r="E10304" s="6">
        <v>0</v>
      </c>
      <c r="F10304" s="6">
        <f>E10304*0.05</f>
        <v>0</v>
      </c>
      <c r="G10304" s="6"/>
      <c r="H10304" s="5">
        <f>D10304-F10304</f>
        <v>85691.61</v>
      </c>
      <c r="I10304" s="4">
        <f>+I10303+G10304-H10304</f>
        <v>4575151.9594999887</v>
      </c>
      <c r="J10304" s="8" t="s">
        <v>1108</v>
      </c>
      <c r="K10304" s="2"/>
      <c r="L10304" s="2"/>
      <c r="M10304" s="10" t="s">
        <v>1107</v>
      </c>
      <c r="N10304" s="10"/>
      <c r="O10304" s="10"/>
    </row>
    <row r="10305" spans="1:15" x14ac:dyDescent="0.2">
      <c r="A10305" s="11">
        <v>45838</v>
      </c>
      <c r="B10305" s="7">
        <v>40018758940</v>
      </c>
      <c r="C10305" s="8" t="s">
        <v>26</v>
      </c>
      <c r="D10305" s="6">
        <v>64185.54</v>
      </c>
      <c r="E10305" s="6">
        <v>57971.96</v>
      </c>
      <c r="F10305" s="6">
        <v>2898.6</v>
      </c>
      <c r="G10305" s="6"/>
      <c r="H10305" s="5">
        <f>D10305-F10305</f>
        <v>61286.94</v>
      </c>
      <c r="I10305" s="4">
        <f>+I10304+G10305-H10305</f>
        <v>4513865.0194999883</v>
      </c>
      <c r="J10305" s="8" t="s">
        <v>658</v>
      </c>
      <c r="K10305" s="2"/>
      <c r="L10305" s="2"/>
      <c r="M10305" s="10" t="s">
        <v>1106</v>
      </c>
      <c r="N10305" s="10"/>
      <c r="O10305" s="10"/>
    </row>
    <row r="10306" spans="1:15" x14ac:dyDescent="0.2">
      <c r="A10306" s="11">
        <v>45838</v>
      </c>
      <c r="B10306" s="7"/>
      <c r="C10306" s="8" t="s">
        <v>20</v>
      </c>
      <c r="D10306" s="6">
        <v>10072.379999999999</v>
      </c>
      <c r="E10306" s="6"/>
      <c r="F10306" s="6">
        <f>E10306*0.05</f>
        <v>0</v>
      </c>
      <c r="G10306" s="6"/>
      <c r="H10306" s="5">
        <f>D10306-F10306</f>
        <v>10072.379999999999</v>
      </c>
      <c r="I10306" s="4">
        <f>+I10305+G10306-H10306</f>
        <v>4503792.6394999884</v>
      </c>
      <c r="J10306" s="8" t="s">
        <v>19</v>
      </c>
      <c r="K10306" s="2"/>
      <c r="L10306" s="2"/>
      <c r="M10306" s="10" t="s">
        <v>0</v>
      </c>
      <c r="N10306" s="10"/>
      <c r="O10306" s="10"/>
    </row>
    <row r="10307" spans="1:15" x14ac:dyDescent="0.2">
      <c r="A10307" s="11"/>
      <c r="B10307" s="7"/>
      <c r="C10307" s="14" t="s">
        <v>1105</v>
      </c>
      <c r="D10307" s="6"/>
      <c r="E10307" s="6"/>
      <c r="F10307" s="6">
        <f>E10307*0.05</f>
        <v>0</v>
      </c>
      <c r="G10307" s="6"/>
      <c r="H10307" s="5">
        <f>D10307-F10307</f>
        <v>0</v>
      </c>
      <c r="I10307" s="13">
        <f>+I10306+G10307-H10307</f>
        <v>4503792.6394999884</v>
      </c>
      <c r="J10307" s="8"/>
      <c r="K10307" s="2"/>
      <c r="L10307" s="2"/>
      <c r="M10307" s="10" t="s">
        <v>0</v>
      </c>
      <c r="N10307" s="10"/>
      <c r="O10307" s="10"/>
    </row>
    <row r="10308" spans="1:15" x14ac:dyDescent="0.2">
      <c r="A10308" s="11">
        <v>45839</v>
      </c>
      <c r="B10308" s="7">
        <v>3580010072</v>
      </c>
      <c r="C10308" s="8" t="s">
        <v>2</v>
      </c>
      <c r="D10308" s="6"/>
      <c r="E10308" s="6"/>
      <c r="F10308" s="6">
        <f>E10308*0.05</f>
        <v>0</v>
      </c>
      <c r="G10308" s="6">
        <v>6300</v>
      </c>
      <c r="H10308" s="5">
        <f>D10308-F10308</f>
        <v>0</v>
      </c>
      <c r="I10308" s="4">
        <f>+I10307+G10308-H10308</f>
        <v>4510092.6394999884</v>
      </c>
      <c r="J10308" s="8" t="s">
        <v>1104</v>
      </c>
      <c r="K10308" s="2"/>
      <c r="L10308" s="2"/>
      <c r="M10308" s="10" t="s">
        <v>0</v>
      </c>
      <c r="N10308" s="10"/>
      <c r="O10308" s="10"/>
    </row>
    <row r="10309" spans="1:15" x14ac:dyDescent="0.2">
      <c r="A10309" s="11">
        <v>45840</v>
      </c>
      <c r="B10309" s="7">
        <v>3580020048</v>
      </c>
      <c r="C10309" s="8" t="s">
        <v>2</v>
      </c>
      <c r="D10309" s="6"/>
      <c r="E10309" s="6"/>
      <c r="F10309" s="6">
        <f>E10309*0.05</f>
        <v>0</v>
      </c>
      <c r="G10309" s="6">
        <v>9600</v>
      </c>
      <c r="H10309" s="5">
        <f>D10309-F10309</f>
        <v>0</v>
      </c>
      <c r="I10309" s="4">
        <f>+I10308+G10309-H10309</f>
        <v>4519692.6394999884</v>
      </c>
      <c r="J10309" s="8" t="s">
        <v>1103</v>
      </c>
      <c r="K10309" s="2"/>
      <c r="L10309" s="2"/>
      <c r="M10309" s="10" t="s">
        <v>0</v>
      </c>
      <c r="N10309" s="10"/>
      <c r="O10309" s="10"/>
    </row>
    <row r="10310" spans="1:15" x14ac:dyDescent="0.2">
      <c r="A10310" s="11">
        <v>45840</v>
      </c>
      <c r="B10310" s="7">
        <v>4524000008</v>
      </c>
      <c r="C10310" s="12" t="s">
        <v>145</v>
      </c>
      <c r="D10310" s="6"/>
      <c r="E10310" s="6"/>
      <c r="F10310" s="6">
        <f>E10310*0.05</f>
        <v>0</v>
      </c>
      <c r="G10310" s="6">
        <v>131807</v>
      </c>
      <c r="H10310" s="5">
        <f>D10310-F10310</f>
        <v>0</v>
      </c>
      <c r="I10310" s="4">
        <f>+I10309+G10310-H10310</f>
        <v>4651499.6394999884</v>
      </c>
      <c r="J10310" s="8" t="s">
        <v>1102</v>
      </c>
      <c r="K10310" s="2"/>
      <c r="L10310" s="2"/>
      <c r="M10310" s="10" t="s">
        <v>0</v>
      </c>
      <c r="N10310" s="10"/>
      <c r="O10310" s="10"/>
    </row>
    <row r="10311" spans="1:15" x14ac:dyDescent="0.2">
      <c r="A10311" s="11">
        <v>45840</v>
      </c>
      <c r="B10311" s="7">
        <v>4524000131</v>
      </c>
      <c r="C10311" s="8" t="s">
        <v>389</v>
      </c>
      <c r="D10311" s="6"/>
      <c r="E10311" s="6"/>
      <c r="F10311" s="6">
        <f>E10311*0.05</f>
        <v>0</v>
      </c>
      <c r="G10311" s="6">
        <v>15000</v>
      </c>
      <c r="H10311" s="5">
        <f>D10311-F10311</f>
        <v>0</v>
      </c>
      <c r="I10311" s="4">
        <f>+I10310+G10311-H10311</f>
        <v>4666499.6394999884</v>
      </c>
      <c r="J10311" s="8" t="s">
        <v>879</v>
      </c>
      <c r="K10311" s="2"/>
      <c r="L10311" s="2"/>
      <c r="M10311" s="10" t="s">
        <v>0</v>
      </c>
      <c r="N10311" s="10"/>
      <c r="O10311" s="10"/>
    </row>
    <row r="10312" spans="1:15" x14ac:dyDescent="0.2">
      <c r="A10312" s="11">
        <v>45840</v>
      </c>
      <c r="B10312" s="7">
        <v>4524000176</v>
      </c>
      <c r="C10312" s="8" t="s">
        <v>170</v>
      </c>
      <c r="D10312" s="6"/>
      <c r="E10312" s="6"/>
      <c r="F10312" s="6">
        <f>E10312*0.05</f>
        <v>0</v>
      </c>
      <c r="G10312" s="6">
        <v>5642448.4100000001</v>
      </c>
      <c r="H10312" s="5">
        <f>D10312-F10312</f>
        <v>0</v>
      </c>
      <c r="I10312" s="4">
        <f>+I10311+G10312-H10312</f>
        <v>10308948.049499989</v>
      </c>
      <c r="J10312" s="8" t="s">
        <v>1101</v>
      </c>
      <c r="K10312" s="2"/>
      <c r="L10312" s="2"/>
      <c r="M10312" s="10" t="s">
        <v>0</v>
      </c>
      <c r="N10312" s="10"/>
      <c r="O10312" s="10"/>
    </row>
    <row r="10313" spans="1:15" x14ac:dyDescent="0.2">
      <c r="A10313" s="11">
        <v>45841</v>
      </c>
      <c r="B10313" s="7">
        <v>3580050033</v>
      </c>
      <c r="C10313" s="8" t="s">
        <v>2</v>
      </c>
      <c r="D10313" s="6"/>
      <c r="E10313" s="6"/>
      <c r="F10313" s="6">
        <f>E10313*0.05</f>
        <v>0</v>
      </c>
      <c r="G10313" s="6">
        <v>2600</v>
      </c>
      <c r="H10313" s="5">
        <f>D10313-F10313</f>
        <v>0</v>
      </c>
      <c r="I10313" s="4">
        <f>+I10312+G10313-H10313</f>
        <v>10311548.049499989</v>
      </c>
      <c r="J10313" s="8" t="s">
        <v>1100</v>
      </c>
      <c r="K10313" s="2"/>
      <c r="L10313" s="2"/>
      <c r="M10313" s="10" t="s">
        <v>0</v>
      </c>
      <c r="N10313" s="10"/>
      <c r="O10313" s="10"/>
    </row>
    <row r="10314" spans="1:15" x14ac:dyDescent="0.2">
      <c r="A10314" s="11">
        <v>45842</v>
      </c>
      <c r="B10314" s="7">
        <v>3580020052</v>
      </c>
      <c r="C10314" s="8" t="s">
        <v>2</v>
      </c>
      <c r="D10314" s="6"/>
      <c r="E10314" s="6"/>
      <c r="F10314" s="6">
        <f>E10314*0.05</f>
        <v>0</v>
      </c>
      <c r="G10314" s="6">
        <v>400</v>
      </c>
      <c r="H10314" s="5">
        <f>D10314-F10314</f>
        <v>0</v>
      </c>
      <c r="I10314" s="4">
        <f>+I10313+G10314-H10314</f>
        <v>10311948.049499989</v>
      </c>
      <c r="J10314" s="8" t="s">
        <v>1099</v>
      </c>
      <c r="K10314" s="2"/>
      <c r="L10314" s="2"/>
      <c r="M10314" s="10" t="s">
        <v>0</v>
      </c>
      <c r="N10314" s="10"/>
      <c r="O10314" s="10"/>
    </row>
    <row r="10315" spans="1:15" x14ac:dyDescent="0.2">
      <c r="A10315" s="11">
        <v>45845</v>
      </c>
      <c r="B10315" s="7">
        <v>3580010335</v>
      </c>
      <c r="C10315" s="8" t="s">
        <v>2</v>
      </c>
      <c r="D10315" s="6"/>
      <c r="E10315" s="6"/>
      <c r="F10315" s="6">
        <f>E10315*0.05</f>
        <v>0</v>
      </c>
      <c r="G10315" s="6">
        <v>15900</v>
      </c>
      <c r="H10315" s="5">
        <f>D10315-F10315</f>
        <v>0</v>
      </c>
      <c r="I10315" s="4">
        <f>+I10314+G10315-H10315</f>
        <v>10327848.049499989</v>
      </c>
      <c r="J10315" s="8" t="s">
        <v>1098</v>
      </c>
      <c r="K10315" s="2"/>
      <c r="L10315" s="2"/>
      <c r="M10315" s="10" t="s">
        <v>0</v>
      </c>
      <c r="N10315" s="10"/>
      <c r="O10315" s="10"/>
    </row>
    <row r="10316" spans="1:15" x14ac:dyDescent="0.2">
      <c r="A10316" s="11">
        <v>45845</v>
      </c>
      <c r="B10316" s="7">
        <v>40079154871</v>
      </c>
      <c r="C10316" s="8" t="s">
        <v>518</v>
      </c>
      <c r="D10316" s="6">
        <v>173859.68</v>
      </c>
      <c r="E10316" s="6"/>
      <c r="F10316" s="6">
        <f>E10316*0.05</f>
        <v>0</v>
      </c>
      <c r="G10316" s="6"/>
      <c r="H10316" s="5">
        <f>D10316-F10316</f>
        <v>173859.68</v>
      </c>
      <c r="I10316" s="4">
        <f>+I10315+G10316-H10316</f>
        <v>10153988.369499989</v>
      </c>
      <c r="J10316" s="8" t="s">
        <v>1097</v>
      </c>
      <c r="K10316" s="2"/>
      <c r="L10316" s="2"/>
      <c r="M10316" s="10" t="s">
        <v>1096</v>
      </c>
      <c r="N10316" s="10"/>
      <c r="O10316" s="10"/>
    </row>
    <row r="10317" spans="1:15" x14ac:dyDescent="0.2">
      <c r="A10317" s="11">
        <v>45846</v>
      </c>
      <c r="B10317" s="7">
        <v>3580020028</v>
      </c>
      <c r="C10317" s="8" t="s">
        <v>2</v>
      </c>
      <c r="D10317" s="6"/>
      <c r="E10317" s="6"/>
      <c r="F10317" s="6">
        <f>E10317*0.05</f>
        <v>0</v>
      </c>
      <c r="G10317" s="6">
        <v>6200</v>
      </c>
      <c r="H10317" s="5">
        <f>D10317-F10317</f>
        <v>0</v>
      </c>
      <c r="I10317" s="4">
        <f>+I10316+G10317-H10317</f>
        <v>10160188.369499989</v>
      </c>
      <c r="J10317" s="8" t="s">
        <v>1095</v>
      </c>
      <c r="K10317" s="2"/>
      <c r="L10317" s="2"/>
      <c r="M10317" s="10" t="s">
        <v>0</v>
      </c>
      <c r="N10317" s="10"/>
      <c r="O10317" s="10"/>
    </row>
    <row r="10318" spans="1:15" x14ac:dyDescent="0.2">
      <c r="A10318" s="11">
        <v>45846</v>
      </c>
      <c r="B10318" s="7">
        <v>3580020031</v>
      </c>
      <c r="C10318" s="8" t="s">
        <v>611</v>
      </c>
      <c r="D10318" s="6"/>
      <c r="E10318" s="6"/>
      <c r="F10318" s="6">
        <f>E10318*0.05</f>
        <v>0</v>
      </c>
      <c r="G10318" s="6">
        <v>9441.06</v>
      </c>
      <c r="H10318" s="5">
        <f>D10318-F10318</f>
        <v>0</v>
      </c>
      <c r="I10318" s="4">
        <f>+I10317+G10318-H10318</f>
        <v>10169629.429499989</v>
      </c>
      <c r="J10318" s="8" t="s">
        <v>1094</v>
      </c>
      <c r="K10318" s="2"/>
      <c r="L10318" s="2"/>
      <c r="M10318" s="10" t="s">
        <v>0</v>
      </c>
      <c r="N10318" s="10"/>
      <c r="O10318" s="10"/>
    </row>
    <row r="10319" spans="1:15" x14ac:dyDescent="0.2">
      <c r="A10319" s="11">
        <v>45847</v>
      </c>
      <c r="B10319" s="7">
        <v>3580030056</v>
      </c>
      <c r="C10319" s="8" t="s">
        <v>2</v>
      </c>
      <c r="D10319" s="6"/>
      <c r="E10319" s="6"/>
      <c r="F10319" s="6">
        <f>E10319*0.05</f>
        <v>0</v>
      </c>
      <c r="G10319" s="6">
        <v>5800</v>
      </c>
      <c r="H10319" s="5">
        <f>D10319-F10319</f>
        <v>0</v>
      </c>
      <c r="I10319" s="4">
        <f>+I10318+G10319-H10319</f>
        <v>10175429.429499989</v>
      </c>
      <c r="J10319" s="8" t="s">
        <v>1093</v>
      </c>
      <c r="K10319" s="2"/>
      <c r="L10319" s="2"/>
      <c r="M10319" s="10" t="s">
        <v>0</v>
      </c>
      <c r="N10319" s="10"/>
      <c r="O10319" s="10"/>
    </row>
    <row r="10320" spans="1:15" x14ac:dyDescent="0.2">
      <c r="A10320" s="11">
        <v>45847</v>
      </c>
      <c r="B10320" s="7">
        <v>10313</v>
      </c>
      <c r="C10320" s="8" t="s">
        <v>620</v>
      </c>
      <c r="D10320" s="6">
        <v>82967.399999999994</v>
      </c>
      <c r="E10320" s="6"/>
      <c r="F10320" s="6">
        <v>0</v>
      </c>
      <c r="G10320" s="6"/>
      <c r="H10320" s="5">
        <f>D10320-F10320</f>
        <v>82967.399999999994</v>
      </c>
      <c r="I10320" s="4">
        <f>+I10319+G10320-H10320</f>
        <v>10092462.029499989</v>
      </c>
      <c r="J10320" s="8" t="s">
        <v>1092</v>
      </c>
      <c r="K10320" s="2"/>
      <c r="L10320" s="2"/>
      <c r="M10320" s="10" t="s">
        <v>0</v>
      </c>
      <c r="N10320" s="10"/>
      <c r="O10320" s="10"/>
    </row>
    <row r="10321" spans="1:15" x14ac:dyDescent="0.2">
      <c r="A10321" s="11">
        <v>45848</v>
      </c>
      <c r="B10321" s="7">
        <v>3580080033</v>
      </c>
      <c r="C10321" s="8" t="s">
        <v>2</v>
      </c>
      <c r="D10321" s="6"/>
      <c r="E10321" s="6"/>
      <c r="F10321" s="6">
        <f>E10321*0.05</f>
        <v>0</v>
      </c>
      <c r="G10321" s="6">
        <v>3100</v>
      </c>
      <c r="H10321" s="5">
        <f>D10321-F10321</f>
        <v>0</v>
      </c>
      <c r="I10321" s="4">
        <f>+I10320+G10321-H10321</f>
        <v>10095562.029499989</v>
      </c>
      <c r="J10321" s="8" t="s">
        <v>1091</v>
      </c>
      <c r="K10321" s="2"/>
      <c r="L10321" s="2"/>
      <c r="M10321" s="10" t="s">
        <v>0</v>
      </c>
      <c r="N10321" s="10"/>
      <c r="O10321" s="10"/>
    </row>
    <row r="10322" spans="1:15" x14ac:dyDescent="0.2">
      <c r="A10322" s="11">
        <v>45849</v>
      </c>
      <c r="B10322" s="7">
        <v>3580030017</v>
      </c>
      <c r="C10322" s="8" t="s">
        <v>2</v>
      </c>
      <c r="D10322" s="6"/>
      <c r="E10322" s="6"/>
      <c r="F10322" s="6">
        <f>E10322*0.05</f>
        <v>0</v>
      </c>
      <c r="G10322" s="6">
        <v>3700</v>
      </c>
      <c r="H10322" s="5">
        <f>D10322-F10322</f>
        <v>0</v>
      </c>
      <c r="I10322" s="4">
        <f>+I10321+G10322-H10322</f>
        <v>10099262.029499989</v>
      </c>
      <c r="J10322" s="8" t="s">
        <v>1090</v>
      </c>
      <c r="K10322" s="2"/>
      <c r="L10322" s="2"/>
      <c r="M10322" s="10" t="s">
        <v>0</v>
      </c>
      <c r="N10322" s="10"/>
      <c r="O10322" s="10"/>
    </row>
    <row r="10323" spans="1:15" x14ac:dyDescent="0.2">
      <c r="A10323" s="11">
        <v>45849</v>
      </c>
      <c r="B10323" s="7">
        <v>40115477693</v>
      </c>
      <c r="C10323" s="8" t="s">
        <v>655</v>
      </c>
      <c r="D10323" s="6">
        <v>2655</v>
      </c>
      <c r="E10323" s="6">
        <v>2250</v>
      </c>
      <c r="F10323" s="6">
        <f>E10323*0.05</f>
        <v>112.5</v>
      </c>
      <c r="G10323" s="6"/>
      <c r="H10323" s="5">
        <f>D10323-F10323</f>
        <v>2542.5</v>
      </c>
      <c r="I10323" s="4">
        <f>+I10322+G10323-H10323</f>
        <v>10096719.529499989</v>
      </c>
      <c r="J10323" s="8" t="s">
        <v>1089</v>
      </c>
      <c r="K10323" s="2"/>
      <c r="L10323" s="2"/>
      <c r="M10323" s="10" t="s">
        <v>1088</v>
      </c>
      <c r="N10323" s="10"/>
      <c r="O10323" s="10"/>
    </row>
    <row r="10324" spans="1:15" x14ac:dyDescent="0.2">
      <c r="A10324" s="11">
        <v>45849</v>
      </c>
      <c r="B10324" s="7">
        <v>40115495703</v>
      </c>
      <c r="C10324" s="8" t="s">
        <v>1087</v>
      </c>
      <c r="D10324" s="6">
        <v>4450</v>
      </c>
      <c r="E10324" s="6"/>
      <c r="F10324" s="6">
        <f>E10324*0.05</f>
        <v>0</v>
      </c>
      <c r="G10324" s="6"/>
      <c r="H10324" s="5">
        <f>D10324-F10324</f>
        <v>4450</v>
      </c>
      <c r="I10324" s="4">
        <f>+I10323+G10324-H10324</f>
        <v>10092269.529499989</v>
      </c>
      <c r="J10324" s="8" t="s">
        <v>1085</v>
      </c>
      <c r="K10324" s="2"/>
      <c r="L10324" s="2"/>
      <c r="M10324" s="10" t="s">
        <v>0</v>
      </c>
      <c r="N10324" s="10"/>
      <c r="O10324" s="10"/>
    </row>
    <row r="10325" spans="1:15" x14ac:dyDescent="0.2">
      <c r="A10325" s="11">
        <v>45849</v>
      </c>
      <c r="B10325" s="7">
        <v>40115490101</v>
      </c>
      <c r="C10325" s="8" t="s">
        <v>1086</v>
      </c>
      <c r="D10325" s="6">
        <v>4450</v>
      </c>
      <c r="E10325" s="6"/>
      <c r="F10325" s="6">
        <f>E10325*0.05</f>
        <v>0</v>
      </c>
      <c r="G10325" s="6"/>
      <c r="H10325" s="5">
        <f>D10325-F10325</f>
        <v>4450</v>
      </c>
      <c r="I10325" s="4">
        <f>+I10324+G10325-H10325</f>
        <v>10087819.529499989</v>
      </c>
      <c r="J10325" s="8" t="s">
        <v>1085</v>
      </c>
      <c r="K10325" s="2"/>
      <c r="L10325" s="2"/>
      <c r="M10325" s="10" t="s">
        <v>0</v>
      </c>
      <c r="N10325" s="10"/>
      <c r="O10325" s="10"/>
    </row>
    <row r="10326" spans="1:15" x14ac:dyDescent="0.2">
      <c r="A10326" s="11">
        <v>45852</v>
      </c>
      <c r="B10326" s="7">
        <v>3580050237</v>
      </c>
      <c r="C10326" s="8" t="s">
        <v>2</v>
      </c>
      <c r="D10326" s="6"/>
      <c r="E10326" s="6"/>
      <c r="F10326" s="6">
        <f>E10326*0.05</f>
        <v>0</v>
      </c>
      <c r="G10326" s="6">
        <v>8500</v>
      </c>
      <c r="H10326" s="5">
        <f>D10326-F10326</f>
        <v>0</v>
      </c>
      <c r="I10326" s="4">
        <f>+I10325+G10326-H10326</f>
        <v>10096319.529499989</v>
      </c>
      <c r="J10326" s="8" t="s">
        <v>1084</v>
      </c>
      <c r="K10326" s="2"/>
      <c r="L10326" s="2"/>
      <c r="M10326" s="10" t="s">
        <v>0</v>
      </c>
      <c r="N10326" s="10"/>
      <c r="O10326" s="10"/>
    </row>
    <row r="10327" spans="1:15" x14ac:dyDescent="0.2">
      <c r="A10327" s="11">
        <v>45852</v>
      </c>
      <c r="B10327" s="7">
        <v>3580050240</v>
      </c>
      <c r="C10327" s="8" t="s">
        <v>7</v>
      </c>
      <c r="D10327" s="6"/>
      <c r="E10327" s="6"/>
      <c r="F10327" s="6">
        <f>E10327*0.05</f>
        <v>0</v>
      </c>
      <c r="G10327" s="6">
        <v>10600</v>
      </c>
      <c r="H10327" s="5">
        <f>D10327-F10327</f>
        <v>0</v>
      </c>
      <c r="I10327" s="4">
        <f>+I10326+G10327-H10327</f>
        <v>10106919.529499989</v>
      </c>
      <c r="J10327" s="8" t="s">
        <v>1083</v>
      </c>
      <c r="K10327" s="2"/>
      <c r="L10327" s="2"/>
      <c r="M10327" s="10" t="s">
        <v>0</v>
      </c>
      <c r="N10327" s="10"/>
      <c r="O10327" s="10"/>
    </row>
    <row r="10328" spans="1:15" x14ac:dyDescent="0.2">
      <c r="A10328" s="11">
        <v>45853</v>
      </c>
      <c r="B10328" s="7">
        <v>3580080035</v>
      </c>
      <c r="C10328" s="8" t="s">
        <v>2</v>
      </c>
      <c r="D10328" s="6"/>
      <c r="E10328" s="6"/>
      <c r="F10328" s="6">
        <f>E10328*0.05</f>
        <v>0</v>
      </c>
      <c r="G10328" s="6">
        <v>7100</v>
      </c>
      <c r="H10328" s="5">
        <f>D10328-F10328</f>
        <v>0</v>
      </c>
      <c r="I10328" s="4">
        <f>+I10327+G10328-H10328</f>
        <v>10114019.529499989</v>
      </c>
      <c r="J10328" s="8" t="s">
        <v>1082</v>
      </c>
      <c r="K10328" s="2"/>
      <c r="L10328" s="2"/>
      <c r="M10328" s="10" t="s">
        <v>0</v>
      </c>
      <c r="N10328" s="10"/>
      <c r="O10328" s="10"/>
    </row>
    <row r="10329" spans="1:15" x14ac:dyDescent="0.2">
      <c r="A10329" s="11">
        <v>45854</v>
      </c>
      <c r="B10329" s="7">
        <v>3580080019</v>
      </c>
      <c r="C10329" s="8" t="s">
        <v>2</v>
      </c>
      <c r="D10329" s="6"/>
      <c r="E10329" s="6"/>
      <c r="F10329" s="6">
        <f>E10329*0.05</f>
        <v>0</v>
      </c>
      <c r="G10329" s="6">
        <v>3200</v>
      </c>
      <c r="H10329" s="5">
        <f>D10329-F10329</f>
        <v>0</v>
      </c>
      <c r="I10329" s="4">
        <f>+I10328+G10329-H10329</f>
        <v>10117219.529499989</v>
      </c>
      <c r="J10329" s="8" t="s">
        <v>1081</v>
      </c>
      <c r="K10329" s="2"/>
      <c r="L10329" s="2"/>
      <c r="M10329" s="10" t="s">
        <v>0</v>
      </c>
      <c r="N10329" s="10"/>
      <c r="O10329" s="10"/>
    </row>
    <row r="10330" spans="1:15" x14ac:dyDescent="0.2">
      <c r="A10330" s="11">
        <v>45855</v>
      </c>
      <c r="B10330" s="7">
        <v>3580080030</v>
      </c>
      <c r="C10330" s="8" t="s">
        <v>2</v>
      </c>
      <c r="D10330" s="6"/>
      <c r="E10330" s="6"/>
      <c r="F10330" s="6">
        <f>E10330*0.05</f>
        <v>0</v>
      </c>
      <c r="G10330" s="6">
        <v>5100</v>
      </c>
      <c r="H10330" s="5">
        <f>D10330-F10330</f>
        <v>0</v>
      </c>
      <c r="I10330" s="4">
        <f>+I10329+G10330-H10330</f>
        <v>10122319.529499989</v>
      </c>
      <c r="J10330" s="8" t="s">
        <v>1080</v>
      </c>
      <c r="K10330" s="2"/>
      <c r="L10330" s="2"/>
      <c r="M10330" s="10" t="s">
        <v>0</v>
      </c>
      <c r="N10330" s="10"/>
      <c r="O10330" s="10"/>
    </row>
    <row r="10331" spans="1:15" x14ac:dyDescent="0.2">
      <c r="A10331" s="11">
        <v>45855</v>
      </c>
      <c r="B10331" s="7">
        <v>3580030028</v>
      </c>
      <c r="C10331" s="8" t="s">
        <v>611</v>
      </c>
      <c r="D10331" s="6"/>
      <c r="E10331" s="6"/>
      <c r="F10331" s="6">
        <f>E10331*0.05</f>
        <v>0</v>
      </c>
      <c r="G10331" s="6">
        <v>70577.42</v>
      </c>
      <c r="H10331" s="5">
        <f>D10331-F10331</f>
        <v>0</v>
      </c>
      <c r="I10331" s="4">
        <f>+I10330+G10331-H10331</f>
        <v>10192896.949499989</v>
      </c>
      <c r="J10331" s="8" t="s">
        <v>1079</v>
      </c>
      <c r="K10331" s="2"/>
      <c r="L10331" s="2"/>
      <c r="M10331" s="10" t="s">
        <v>0</v>
      </c>
      <c r="N10331" s="10"/>
      <c r="O10331" s="10"/>
    </row>
    <row r="10332" spans="1:15" x14ac:dyDescent="0.2">
      <c r="A10332" s="11">
        <v>45859</v>
      </c>
      <c r="B10332" s="7">
        <v>3580030454</v>
      </c>
      <c r="C10332" s="8" t="s">
        <v>2</v>
      </c>
      <c r="D10332" s="6"/>
      <c r="E10332" s="6"/>
      <c r="F10332" s="6"/>
      <c r="G10332" s="6">
        <v>7600</v>
      </c>
      <c r="H10332" s="5"/>
      <c r="I10332" s="4">
        <f>+I10331+G10332-H10332</f>
        <v>10200496.949499989</v>
      </c>
      <c r="J10332" s="8" t="s">
        <v>1078</v>
      </c>
      <c r="K10332" s="2"/>
      <c r="L10332" s="2"/>
      <c r="M10332" s="10" t="s">
        <v>0</v>
      </c>
      <c r="N10332" s="10"/>
      <c r="O10332" s="10"/>
    </row>
    <row r="10333" spans="1:15" x14ac:dyDescent="0.2">
      <c r="A10333" s="11">
        <v>45859</v>
      </c>
      <c r="B10333" s="7">
        <v>3580030457</v>
      </c>
      <c r="C10333" s="8" t="s">
        <v>2</v>
      </c>
      <c r="D10333" s="6"/>
      <c r="E10333" s="6"/>
      <c r="F10333" s="6"/>
      <c r="G10333" s="6">
        <v>8100</v>
      </c>
      <c r="H10333" s="5"/>
      <c r="I10333" s="4">
        <f>+I10332+G10333-H10333</f>
        <v>10208596.949499989</v>
      </c>
      <c r="J10333" s="8" t="s">
        <v>1077</v>
      </c>
      <c r="K10333" s="2"/>
      <c r="L10333" s="2"/>
      <c r="M10333" s="10" t="s">
        <v>0</v>
      </c>
      <c r="N10333" s="10"/>
      <c r="O10333" s="10"/>
    </row>
    <row r="10334" spans="1:15" x14ac:dyDescent="0.2">
      <c r="A10334" s="11">
        <v>45859</v>
      </c>
      <c r="B10334" s="7">
        <v>3580030460</v>
      </c>
      <c r="C10334" s="8" t="s">
        <v>7</v>
      </c>
      <c r="D10334" s="6"/>
      <c r="E10334" s="6"/>
      <c r="F10334" s="6"/>
      <c r="G10334" s="6">
        <v>17100</v>
      </c>
      <c r="H10334" s="5"/>
      <c r="I10334" s="4">
        <f>+I10333+G10334-H10334</f>
        <v>10225696.949499989</v>
      </c>
      <c r="J10334" s="8" t="s">
        <v>1076</v>
      </c>
      <c r="K10334" s="2"/>
      <c r="L10334" s="2"/>
      <c r="M10334" s="10" t="s">
        <v>0</v>
      </c>
      <c r="N10334" s="10"/>
      <c r="O10334" s="10"/>
    </row>
    <row r="10335" spans="1:15" x14ac:dyDescent="0.2">
      <c r="A10335" s="11">
        <v>45859</v>
      </c>
      <c r="B10335" s="7">
        <v>40190476889</v>
      </c>
      <c r="C10335" s="8" t="s">
        <v>1075</v>
      </c>
      <c r="D10335" s="6">
        <v>70920.36</v>
      </c>
      <c r="E10335" s="6">
        <v>70677</v>
      </c>
      <c r="F10335" s="6">
        <v>3533.85</v>
      </c>
      <c r="G10335" s="6"/>
      <c r="H10335" s="5">
        <f>D10335-F10335</f>
        <v>67386.509999999995</v>
      </c>
      <c r="I10335" s="4">
        <f>+I10334+G10335-H10335</f>
        <v>10158310.439499989</v>
      </c>
      <c r="J10335" s="8" t="s">
        <v>1074</v>
      </c>
      <c r="K10335" s="2"/>
      <c r="L10335" s="2"/>
      <c r="M10335" s="10" t="s">
        <v>0</v>
      </c>
      <c r="N10335" s="10"/>
      <c r="O10335" s="10"/>
    </row>
    <row r="10336" spans="1:15" x14ac:dyDescent="0.2">
      <c r="A10336" s="11">
        <v>45860</v>
      </c>
      <c r="B10336" s="7">
        <v>3580030039</v>
      </c>
      <c r="C10336" s="8" t="s">
        <v>2</v>
      </c>
      <c r="D10336" s="6"/>
      <c r="E10336" s="6"/>
      <c r="F10336" s="6">
        <f>E10336*0.05</f>
        <v>0</v>
      </c>
      <c r="G10336" s="6">
        <v>5500</v>
      </c>
      <c r="H10336" s="5">
        <f>D10336-F10336</f>
        <v>0</v>
      </c>
      <c r="I10336" s="4">
        <f>+I10335+G10336-H10336</f>
        <v>10163810.439499989</v>
      </c>
      <c r="J10336" s="8" t="s">
        <v>1073</v>
      </c>
      <c r="K10336" s="2"/>
      <c r="L10336" s="2"/>
      <c r="M10336" s="10" t="s">
        <v>0</v>
      </c>
      <c r="N10336" s="10"/>
      <c r="O10336" s="10"/>
    </row>
    <row r="10337" spans="1:15" x14ac:dyDescent="0.2">
      <c r="A10337" s="11">
        <v>45860</v>
      </c>
      <c r="B10337" s="7">
        <v>40200325709</v>
      </c>
      <c r="C10337" s="8" t="s">
        <v>1072</v>
      </c>
      <c r="D10337" s="6">
        <v>320348.13</v>
      </c>
      <c r="E10337" s="6">
        <v>290265</v>
      </c>
      <c r="F10337" s="6">
        <f>E10337*0.05</f>
        <v>14513.25</v>
      </c>
      <c r="G10337" s="6"/>
      <c r="H10337" s="5">
        <f>D10337-F10337</f>
        <v>305834.88</v>
      </c>
      <c r="I10337" s="4">
        <f>+I10336+G10337-H10337</f>
        <v>9857975.5594999883</v>
      </c>
      <c r="J10337" s="8" t="s">
        <v>876</v>
      </c>
      <c r="K10337" s="2"/>
      <c r="L10337" s="2"/>
      <c r="M10337" s="10" t="s">
        <v>1071</v>
      </c>
      <c r="N10337" s="10"/>
      <c r="O10337" s="10"/>
    </row>
    <row r="10338" spans="1:15" x14ac:dyDescent="0.2">
      <c r="A10338" s="11">
        <v>45860</v>
      </c>
      <c r="B10338" s="7">
        <v>40201417873</v>
      </c>
      <c r="C10338" s="8" t="s">
        <v>1069</v>
      </c>
      <c r="D10338" s="6">
        <v>22504.959999999999</v>
      </c>
      <c r="E10338" s="6">
        <v>17582</v>
      </c>
      <c r="F10338" s="6">
        <v>879.1</v>
      </c>
      <c r="G10338" s="6"/>
      <c r="H10338" s="5">
        <f>D10338-F10338</f>
        <v>21625.86</v>
      </c>
      <c r="I10338" s="4">
        <f>+I10337+G10338-H10338</f>
        <v>9836349.6994999889</v>
      </c>
      <c r="J10338" s="8" t="s">
        <v>1068</v>
      </c>
      <c r="K10338" s="2"/>
      <c r="L10338" s="2"/>
      <c r="M10338" s="10" t="s">
        <v>0</v>
      </c>
      <c r="N10338" s="10"/>
      <c r="O10338" s="10"/>
    </row>
    <row r="10339" spans="1:15" x14ac:dyDescent="0.2">
      <c r="A10339" s="11">
        <v>45861</v>
      </c>
      <c r="B10339" s="7">
        <v>3580070063</v>
      </c>
      <c r="C10339" s="8" t="s">
        <v>2</v>
      </c>
      <c r="D10339" s="6"/>
      <c r="E10339" s="6"/>
      <c r="F10339" s="6">
        <f>E10339*0.05</f>
        <v>0</v>
      </c>
      <c r="G10339" s="6">
        <v>7050</v>
      </c>
      <c r="H10339" s="5">
        <f>D10339-F10339</f>
        <v>0</v>
      </c>
      <c r="I10339" s="4">
        <f>+I10338+G10339-H10339</f>
        <v>9843399.6994999889</v>
      </c>
      <c r="J10339" s="8" t="s">
        <v>1070</v>
      </c>
      <c r="K10339" s="2"/>
      <c r="L10339" s="2"/>
      <c r="M10339" s="10" t="s">
        <v>0</v>
      </c>
      <c r="N10339" s="10"/>
      <c r="O10339" s="10"/>
    </row>
    <row r="10340" spans="1:15" x14ac:dyDescent="0.2">
      <c r="A10340" s="11">
        <v>45862</v>
      </c>
      <c r="B10340" s="7">
        <v>40216267859</v>
      </c>
      <c r="C10340" s="8" t="s">
        <v>1069</v>
      </c>
      <c r="D10340" s="6">
        <v>12131.58</v>
      </c>
      <c r="E10340" s="6">
        <v>0</v>
      </c>
      <c r="F10340" s="6">
        <f>E10340*0.05</f>
        <v>0</v>
      </c>
      <c r="G10340" s="6"/>
      <c r="H10340" s="5">
        <f>D10340-F10340</f>
        <v>12131.58</v>
      </c>
      <c r="I10340" s="4">
        <f>+I10339+G10340-H10340</f>
        <v>9831268.1194999889</v>
      </c>
      <c r="J10340" s="8" t="s">
        <v>1068</v>
      </c>
      <c r="K10340" s="2"/>
      <c r="L10340" s="2"/>
      <c r="M10340" s="10" t="s">
        <v>0</v>
      </c>
      <c r="N10340" s="10"/>
      <c r="O10340" s="10"/>
    </row>
    <row r="10341" spans="1:15" x14ac:dyDescent="0.2">
      <c r="A10341" s="11">
        <v>45862</v>
      </c>
      <c r="B10341" s="7">
        <v>3580050079</v>
      </c>
      <c r="C10341" s="8" t="s">
        <v>2</v>
      </c>
      <c r="D10341" s="6"/>
      <c r="E10341" s="6"/>
      <c r="F10341" s="6">
        <f>E10341*0.05</f>
        <v>0</v>
      </c>
      <c r="G10341" s="6">
        <v>600</v>
      </c>
      <c r="H10341" s="5">
        <f>D10341-F10341</f>
        <v>0</v>
      </c>
      <c r="I10341" s="4">
        <f>+I10340+G10341-H10341</f>
        <v>9831868.1194999889</v>
      </c>
      <c r="J10341" s="8" t="s">
        <v>1067</v>
      </c>
      <c r="K10341" s="2"/>
      <c r="L10341" s="2"/>
      <c r="M10341" s="10" t="s">
        <v>0</v>
      </c>
      <c r="N10341" s="10"/>
      <c r="O10341" s="10"/>
    </row>
    <row r="10342" spans="1:15" x14ac:dyDescent="0.2">
      <c r="A10342" s="11">
        <v>45863</v>
      </c>
      <c r="B10342" s="7">
        <v>3580010056</v>
      </c>
      <c r="C10342" s="8" t="s">
        <v>2</v>
      </c>
      <c r="D10342" s="6"/>
      <c r="E10342" s="6"/>
      <c r="F10342" s="6"/>
      <c r="G10342" s="6">
        <v>3600</v>
      </c>
      <c r="H10342" s="5">
        <f>D10342-F10342</f>
        <v>0</v>
      </c>
      <c r="I10342" s="4">
        <f>+I10341+G10342-H10342</f>
        <v>9835468.1194999889</v>
      </c>
      <c r="J10342" s="8" t="s">
        <v>1066</v>
      </c>
      <c r="K10342" s="2"/>
      <c r="L10342" s="2"/>
      <c r="M10342" s="10" t="s">
        <v>0</v>
      </c>
      <c r="N10342" s="10"/>
      <c r="O10342" s="10"/>
    </row>
    <row r="10343" spans="1:15" x14ac:dyDescent="0.2">
      <c r="A10343" s="11">
        <v>45863</v>
      </c>
      <c r="B10343" s="7">
        <v>40229036964</v>
      </c>
      <c r="C10343" s="8" t="s">
        <v>821</v>
      </c>
      <c r="D10343" s="6">
        <v>162534.73000000001</v>
      </c>
      <c r="E10343" s="6">
        <v>152664.26999999999</v>
      </c>
      <c r="F10343" s="6">
        <v>7633.21</v>
      </c>
      <c r="G10343" s="6"/>
      <c r="H10343" s="5">
        <f>D10343-F10343</f>
        <v>154901.52000000002</v>
      </c>
      <c r="I10343" s="4">
        <f>+I10342+G10343-H10343</f>
        <v>9680566.5994999893</v>
      </c>
      <c r="J10343" s="8" t="s">
        <v>788</v>
      </c>
      <c r="K10343" s="2"/>
      <c r="L10343" s="2"/>
      <c r="M10343" s="10" t="s">
        <v>1065</v>
      </c>
      <c r="N10343" s="10"/>
      <c r="O10343" s="10"/>
    </row>
    <row r="10344" spans="1:15" x14ac:dyDescent="0.2">
      <c r="A10344" s="11">
        <v>45863</v>
      </c>
      <c r="B10344" s="7">
        <v>40229067278</v>
      </c>
      <c r="C10344" s="8" t="s">
        <v>126</v>
      </c>
      <c r="D10344" s="6">
        <v>49140</v>
      </c>
      <c r="E10344" s="6">
        <v>49140</v>
      </c>
      <c r="F10344" s="6">
        <v>2457</v>
      </c>
      <c r="G10344" s="6"/>
      <c r="H10344" s="5">
        <f>D10344-F10344</f>
        <v>46683</v>
      </c>
      <c r="I10344" s="4">
        <f>+I10343+G10344-H10344</f>
        <v>9633883.5994999893</v>
      </c>
      <c r="J10344" s="8" t="s">
        <v>125</v>
      </c>
      <c r="K10344" s="2"/>
      <c r="L10344" s="2"/>
      <c r="M10344" s="10" t="s">
        <v>0</v>
      </c>
      <c r="N10344" s="10"/>
      <c r="O10344" s="10"/>
    </row>
    <row r="10345" spans="1:15" x14ac:dyDescent="0.2">
      <c r="A10345" s="11">
        <v>45863</v>
      </c>
      <c r="B10345" s="7">
        <v>40229080593</v>
      </c>
      <c r="C10345" s="8" t="s">
        <v>1064</v>
      </c>
      <c r="D10345" s="6">
        <v>78706</v>
      </c>
      <c r="E10345" s="6">
        <v>66700</v>
      </c>
      <c r="F10345" s="6">
        <v>3335</v>
      </c>
      <c r="G10345" s="6"/>
      <c r="H10345" s="5">
        <f>D10345-F10345</f>
        <v>75371</v>
      </c>
      <c r="I10345" s="4">
        <f>+I10344+G10345-H10345</f>
        <v>9558512.5994999893</v>
      </c>
      <c r="J10345" s="8" t="s">
        <v>1063</v>
      </c>
      <c r="K10345" s="2"/>
      <c r="L10345" s="2"/>
      <c r="M10345" s="10" t="s">
        <v>1062</v>
      </c>
      <c r="N10345" s="10"/>
      <c r="O10345" s="10"/>
    </row>
    <row r="10346" spans="1:15" x14ac:dyDescent="0.2">
      <c r="A10346" s="11">
        <v>45863</v>
      </c>
      <c r="B10346" s="7">
        <v>40229088680</v>
      </c>
      <c r="C10346" s="8" t="s">
        <v>1061</v>
      </c>
      <c r="D10346" s="6">
        <v>6460.5</v>
      </c>
      <c r="E10346" s="6">
        <v>0</v>
      </c>
      <c r="F10346" s="6">
        <f>E10346*0.05</f>
        <v>0</v>
      </c>
      <c r="G10346" s="6"/>
      <c r="H10346" s="5">
        <f>D10346-F10346</f>
        <v>6460.5</v>
      </c>
      <c r="I10346" s="4">
        <f>+I10345+G10346-H10346</f>
        <v>9552052.0994999893</v>
      </c>
      <c r="J10346" s="8" t="s">
        <v>1060</v>
      </c>
      <c r="K10346" s="2"/>
      <c r="L10346" s="2"/>
      <c r="M10346" s="10" t="s">
        <v>1059</v>
      </c>
      <c r="N10346" s="10"/>
      <c r="O10346" s="10"/>
    </row>
    <row r="10347" spans="1:15" x14ac:dyDescent="0.2">
      <c r="A10347" s="11">
        <v>45863</v>
      </c>
      <c r="B10347" s="7">
        <v>40229098686</v>
      </c>
      <c r="C10347" s="8" t="s">
        <v>108</v>
      </c>
      <c r="D10347" s="6">
        <v>152160.22</v>
      </c>
      <c r="E10347" s="6">
        <v>0</v>
      </c>
      <c r="F10347" s="6">
        <f>E10347*0.05</f>
        <v>0</v>
      </c>
      <c r="G10347" s="6"/>
      <c r="H10347" s="5">
        <f>D10347-F10347</f>
        <v>152160.22</v>
      </c>
      <c r="I10347" s="4">
        <f>+I10346+G10347-H10347</f>
        <v>9399891.8794999886</v>
      </c>
      <c r="J10347" s="8" t="s">
        <v>1058</v>
      </c>
      <c r="K10347" s="2"/>
      <c r="L10347" s="2"/>
      <c r="M10347" s="10" t="s">
        <v>1057</v>
      </c>
      <c r="N10347" s="10"/>
      <c r="O10347" s="10"/>
    </row>
    <row r="10348" spans="1:15" x14ac:dyDescent="0.2">
      <c r="A10348" s="11">
        <v>45863</v>
      </c>
      <c r="B10348" s="7">
        <v>40229122013</v>
      </c>
      <c r="C10348" s="8" t="s">
        <v>582</v>
      </c>
      <c r="D10348" s="6">
        <v>38935</v>
      </c>
      <c r="E10348" s="6">
        <v>33613.56</v>
      </c>
      <c r="F10348" s="6">
        <v>1680.68</v>
      </c>
      <c r="G10348" s="6"/>
      <c r="H10348" s="5">
        <f>D10348-F10348</f>
        <v>37254.32</v>
      </c>
      <c r="I10348" s="4">
        <f>+I10347+G10348-H10348</f>
        <v>9362637.5594999883</v>
      </c>
      <c r="J10348" s="8" t="s">
        <v>361</v>
      </c>
      <c r="K10348" s="2"/>
      <c r="L10348" s="2"/>
      <c r="M10348" s="10" t="s">
        <v>1056</v>
      </c>
      <c r="N10348" s="10"/>
      <c r="O10348" s="10"/>
    </row>
    <row r="10349" spans="1:15" x14ac:dyDescent="0.2">
      <c r="A10349" s="11">
        <v>45863</v>
      </c>
      <c r="B10349" s="7">
        <v>40229125342</v>
      </c>
      <c r="C10349" s="8" t="s">
        <v>1055</v>
      </c>
      <c r="D10349" s="6">
        <v>35137.620000000003</v>
      </c>
      <c r="E10349" s="6">
        <v>29777.64</v>
      </c>
      <c r="F10349" s="6">
        <v>1488.88</v>
      </c>
      <c r="G10349" s="6"/>
      <c r="H10349" s="5">
        <f>D10349-F10349</f>
        <v>33648.740000000005</v>
      </c>
      <c r="I10349" s="4">
        <f>+I10348+G10349-H10349</f>
        <v>9328988.8194999881</v>
      </c>
      <c r="J10349" s="8" t="s">
        <v>1054</v>
      </c>
      <c r="K10349" s="2"/>
      <c r="L10349" s="2"/>
      <c r="M10349" s="10" t="s">
        <v>1053</v>
      </c>
      <c r="N10349" s="10"/>
      <c r="O10349" s="10"/>
    </row>
    <row r="10350" spans="1:15" x14ac:dyDescent="0.2">
      <c r="A10350" s="11">
        <v>45863</v>
      </c>
      <c r="B10350" s="7">
        <v>40229149355</v>
      </c>
      <c r="C10350" s="8" t="s">
        <v>930</v>
      </c>
      <c r="D10350" s="6">
        <v>29500</v>
      </c>
      <c r="E10350" s="6">
        <v>25000</v>
      </c>
      <c r="F10350" s="6">
        <v>1250</v>
      </c>
      <c r="G10350" s="6"/>
      <c r="H10350" s="5">
        <f>D10350-F10350</f>
        <v>28250</v>
      </c>
      <c r="I10350" s="4">
        <f>+I10349+G10350-H10350</f>
        <v>9300738.8194999881</v>
      </c>
      <c r="J10350" s="8" t="s">
        <v>1052</v>
      </c>
      <c r="K10350" s="2"/>
      <c r="L10350" s="2"/>
      <c r="M10350" s="10" t="s">
        <v>1051</v>
      </c>
      <c r="N10350" s="10"/>
      <c r="O10350" s="10"/>
    </row>
    <row r="10351" spans="1:15" x14ac:dyDescent="0.2">
      <c r="A10351" s="11">
        <v>45863</v>
      </c>
      <c r="B10351" s="7">
        <v>40229158529</v>
      </c>
      <c r="C10351" s="8" t="s">
        <v>105</v>
      </c>
      <c r="D10351" s="6">
        <v>797727</v>
      </c>
      <c r="E10351" s="6">
        <v>69293.460000000006</v>
      </c>
      <c r="F10351" s="6">
        <v>3464.67</v>
      </c>
      <c r="G10351" s="6"/>
      <c r="H10351" s="5">
        <f>D10351-F10351</f>
        <v>794262.33</v>
      </c>
      <c r="I10351" s="4">
        <f>+I10350+G10351-H10351</f>
        <v>8506476.489499988</v>
      </c>
      <c r="J10351" s="8" t="s">
        <v>104</v>
      </c>
      <c r="K10351" s="2"/>
      <c r="L10351" s="2"/>
      <c r="M10351" s="10" t="s">
        <v>1050</v>
      </c>
      <c r="N10351" s="10"/>
      <c r="O10351" s="10"/>
    </row>
    <row r="10352" spans="1:15" x14ac:dyDescent="0.2">
      <c r="A10352" s="11">
        <v>45863</v>
      </c>
      <c r="B10352" s="7">
        <v>40229692731</v>
      </c>
      <c r="C10352" s="8" t="s">
        <v>102</v>
      </c>
      <c r="D10352" s="6">
        <v>97361.2</v>
      </c>
      <c r="E10352" s="6">
        <v>97361.2</v>
      </c>
      <c r="F10352" s="6">
        <v>4868.0600000000004</v>
      </c>
      <c r="G10352" s="6"/>
      <c r="H10352" s="5">
        <f>D10352-F10352</f>
        <v>92493.14</v>
      </c>
      <c r="I10352" s="4">
        <f>+I10351+G10352-H10352</f>
        <v>8413983.3494999874</v>
      </c>
      <c r="J10352" s="8" t="s">
        <v>101</v>
      </c>
      <c r="K10352" s="2"/>
      <c r="L10352" s="2"/>
      <c r="M10352" s="10" t="s">
        <v>1049</v>
      </c>
      <c r="N10352" s="10"/>
      <c r="O10352" s="10"/>
    </row>
    <row r="10353" spans="1:15" x14ac:dyDescent="0.2">
      <c r="A10353" s="11">
        <v>45863</v>
      </c>
      <c r="B10353" s="7">
        <v>40229695113</v>
      </c>
      <c r="C10353" s="8" t="s">
        <v>99</v>
      </c>
      <c r="D10353" s="6">
        <v>4092.4</v>
      </c>
      <c r="E10353" s="6">
        <v>0</v>
      </c>
      <c r="F10353" s="6">
        <f>E10353*0.05</f>
        <v>0</v>
      </c>
      <c r="G10353" s="6"/>
      <c r="H10353" s="5">
        <f>D10353-F10353</f>
        <v>4092.4</v>
      </c>
      <c r="I10353" s="4">
        <f>+I10352+G10353-H10353</f>
        <v>8409890.9494999871</v>
      </c>
      <c r="J10353" s="8" t="s">
        <v>100</v>
      </c>
      <c r="K10353" s="2"/>
      <c r="L10353" s="2"/>
      <c r="M10353" s="10" t="s">
        <v>1048</v>
      </c>
      <c r="N10353" s="10"/>
      <c r="O10353" s="10"/>
    </row>
    <row r="10354" spans="1:15" x14ac:dyDescent="0.2">
      <c r="A10354" s="11">
        <v>45863</v>
      </c>
      <c r="B10354" s="7">
        <v>40229705772</v>
      </c>
      <c r="C10354" s="8" t="s">
        <v>99</v>
      </c>
      <c r="D10354" s="6">
        <v>12246.2</v>
      </c>
      <c r="E10354" s="6">
        <v>0</v>
      </c>
      <c r="F10354" s="6">
        <f>E10354*0.05</f>
        <v>0</v>
      </c>
      <c r="G10354" s="6"/>
      <c r="H10354" s="5">
        <f>D10354-F10354</f>
        <v>12246.2</v>
      </c>
      <c r="I10354" s="4">
        <f>+I10353+G10354-H10354</f>
        <v>8397644.7494999878</v>
      </c>
      <c r="J10354" s="8" t="s">
        <v>98</v>
      </c>
      <c r="K10354" s="2"/>
      <c r="L10354" s="2"/>
      <c r="M10354" s="10" t="s">
        <v>1048</v>
      </c>
      <c r="N10354" s="10"/>
      <c r="O10354" s="10"/>
    </row>
    <row r="10355" spans="1:15" x14ac:dyDescent="0.2">
      <c r="A10355" s="11">
        <v>45863</v>
      </c>
      <c r="B10355" s="7">
        <v>40229718182</v>
      </c>
      <c r="C10355" s="8" t="s">
        <v>1047</v>
      </c>
      <c r="D10355" s="6">
        <v>107734</v>
      </c>
      <c r="E10355" s="6">
        <v>91300</v>
      </c>
      <c r="F10355" s="6">
        <v>4565</v>
      </c>
      <c r="G10355" s="6"/>
      <c r="H10355" s="5">
        <f>D10355-F10355</f>
        <v>103169</v>
      </c>
      <c r="I10355" s="4">
        <f>+I10354+G10355-H10355</f>
        <v>8294475.7494999878</v>
      </c>
      <c r="J10355" s="8" t="s">
        <v>1046</v>
      </c>
      <c r="K10355" s="2"/>
      <c r="L10355" s="2"/>
      <c r="M10355" s="10" t="s">
        <v>1045</v>
      </c>
      <c r="N10355" s="10"/>
      <c r="O10355" s="10"/>
    </row>
    <row r="10356" spans="1:15" x14ac:dyDescent="0.2">
      <c r="A10356" s="11">
        <v>45863</v>
      </c>
      <c r="B10356" s="7">
        <v>40229731005</v>
      </c>
      <c r="C10356" s="8" t="s">
        <v>1044</v>
      </c>
      <c r="D10356" s="6">
        <v>38704</v>
      </c>
      <c r="E10356" s="6">
        <v>32800</v>
      </c>
      <c r="F10356" s="6">
        <v>1640</v>
      </c>
      <c r="G10356" s="6"/>
      <c r="H10356" s="5">
        <f>D10356-F10356</f>
        <v>37064</v>
      </c>
      <c r="I10356" s="4">
        <f>+I10355+G10356-H10356</f>
        <v>8257411.7494999878</v>
      </c>
      <c r="J10356" s="8" t="s">
        <v>1043</v>
      </c>
      <c r="K10356" s="2"/>
      <c r="L10356" s="2"/>
      <c r="M10356" s="10" t="s">
        <v>1042</v>
      </c>
      <c r="N10356" s="10"/>
      <c r="O10356" s="10"/>
    </row>
    <row r="10357" spans="1:15" x14ac:dyDescent="0.2">
      <c r="A10357" s="11">
        <v>45863</v>
      </c>
      <c r="B10357" s="7">
        <v>40229740573</v>
      </c>
      <c r="C10357" s="8" t="s">
        <v>1041</v>
      </c>
      <c r="D10357" s="6">
        <v>7434</v>
      </c>
      <c r="E10357" s="6">
        <v>6300</v>
      </c>
      <c r="F10357" s="6">
        <v>315</v>
      </c>
      <c r="G10357" s="6"/>
      <c r="H10357" s="5">
        <f>D10357-F10357</f>
        <v>7119</v>
      </c>
      <c r="I10357" s="4">
        <f>+I10356+G10357-H10357</f>
        <v>8250292.7494999878</v>
      </c>
      <c r="J10357" s="8" t="s">
        <v>1040</v>
      </c>
      <c r="K10357" s="2"/>
      <c r="L10357" s="2"/>
      <c r="M10357" s="10" t="s">
        <v>1039</v>
      </c>
      <c r="N10357" s="10"/>
      <c r="O10357" s="10"/>
    </row>
    <row r="10358" spans="1:15" x14ac:dyDescent="0.2">
      <c r="A10358" s="11">
        <v>45863</v>
      </c>
      <c r="B10358" s="7">
        <v>40229753093</v>
      </c>
      <c r="C10358" s="8" t="s">
        <v>447</v>
      </c>
      <c r="D10358" s="6">
        <v>9450</v>
      </c>
      <c r="E10358" s="6">
        <v>8008.47</v>
      </c>
      <c r="F10358" s="6">
        <v>400.42</v>
      </c>
      <c r="G10358" s="6"/>
      <c r="H10358" s="5">
        <f>D10358-F10358</f>
        <v>9049.58</v>
      </c>
      <c r="I10358" s="4">
        <f>+I10357+G10358-H10358</f>
        <v>8241243.1694999877</v>
      </c>
      <c r="J10358" s="8" t="s">
        <v>22</v>
      </c>
      <c r="K10358" s="2"/>
      <c r="L10358" s="2"/>
      <c r="M10358" s="10" t="s">
        <v>1038</v>
      </c>
      <c r="N10358" s="10"/>
      <c r="O10358" s="10"/>
    </row>
    <row r="10359" spans="1:15" x14ac:dyDescent="0.2">
      <c r="A10359" s="11">
        <v>45863</v>
      </c>
      <c r="B10359" s="7">
        <v>40229764416</v>
      </c>
      <c r="C10359" s="8" t="s">
        <v>1037</v>
      </c>
      <c r="D10359" s="6">
        <v>111000.24</v>
      </c>
      <c r="E10359" s="6">
        <v>94068</v>
      </c>
      <c r="F10359" s="6">
        <v>4703.3999999999996</v>
      </c>
      <c r="G10359" s="6"/>
      <c r="H10359" s="5">
        <f>D10359-F10359</f>
        <v>106296.84000000001</v>
      </c>
      <c r="I10359" s="4">
        <f>+I10358+G10359-H10359</f>
        <v>8134946.3294999879</v>
      </c>
      <c r="J10359" s="8" t="s">
        <v>1036</v>
      </c>
      <c r="K10359" s="2"/>
      <c r="L10359" s="2"/>
      <c r="M10359" s="10" t="s">
        <v>1035</v>
      </c>
      <c r="N10359" s="10"/>
      <c r="O10359" s="10"/>
    </row>
    <row r="10360" spans="1:15" x14ac:dyDescent="0.2">
      <c r="A10360" s="11">
        <v>45863</v>
      </c>
      <c r="B10360" s="7">
        <v>40229797864</v>
      </c>
      <c r="C10360" s="8" t="s">
        <v>1034</v>
      </c>
      <c r="D10360" s="6">
        <v>7022.4</v>
      </c>
      <c r="E10360" s="6">
        <v>5486.25</v>
      </c>
      <c r="F10360" s="6">
        <v>274.31</v>
      </c>
      <c r="G10360" s="6"/>
      <c r="H10360" s="5">
        <f>D10360-F10360</f>
        <v>6748.0899999999992</v>
      </c>
      <c r="I10360" s="4">
        <f>+I10359+G10360-H10360</f>
        <v>8128198.239499988</v>
      </c>
      <c r="J10360" s="8" t="s">
        <v>260</v>
      </c>
      <c r="K10360" s="2"/>
      <c r="L10360" s="2"/>
      <c r="M10360" s="10" t="s">
        <v>1033</v>
      </c>
      <c r="N10360" s="10"/>
      <c r="O10360" s="10"/>
    </row>
    <row r="10361" spans="1:15" x14ac:dyDescent="0.2">
      <c r="A10361" s="11">
        <v>45863</v>
      </c>
      <c r="B10361" s="7">
        <v>40229800336</v>
      </c>
      <c r="C10361" s="8" t="s">
        <v>1032</v>
      </c>
      <c r="D10361" s="6">
        <v>54653.98</v>
      </c>
      <c r="E10361" s="6">
        <v>46769.06</v>
      </c>
      <c r="F10361" s="6">
        <v>2338.4499999999998</v>
      </c>
      <c r="G10361" s="6"/>
      <c r="H10361" s="5">
        <f>D10361-F10361</f>
        <v>52315.530000000006</v>
      </c>
      <c r="I10361" s="4">
        <f>+I10360+G10361-H10361</f>
        <v>8075882.7094999878</v>
      </c>
      <c r="J10361" s="8" t="s">
        <v>361</v>
      </c>
      <c r="K10361" s="2"/>
      <c r="L10361" s="2"/>
      <c r="M10361" s="10" t="s">
        <v>1031</v>
      </c>
      <c r="N10361" s="10"/>
      <c r="O10361" s="10"/>
    </row>
    <row r="10362" spans="1:15" x14ac:dyDescent="0.2">
      <c r="A10362" s="11">
        <v>45863</v>
      </c>
      <c r="B10362" s="7">
        <v>40229814375</v>
      </c>
      <c r="C10362" s="8" t="s">
        <v>890</v>
      </c>
      <c r="D10362" s="6">
        <v>188092</v>
      </c>
      <c r="E10362" s="6">
        <v>159400</v>
      </c>
      <c r="F10362" s="6">
        <v>7970</v>
      </c>
      <c r="G10362" s="6"/>
      <c r="H10362" s="5">
        <f>D10362-F10362</f>
        <v>180122</v>
      </c>
      <c r="I10362" s="4">
        <f>+I10361+G10362-H10362</f>
        <v>7895760.7094999878</v>
      </c>
      <c r="J10362" s="8" t="s">
        <v>889</v>
      </c>
      <c r="K10362" s="2"/>
      <c r="L10362" s="2"/>
      <c r="M10362" s="10" t="s">
        <v>925</v>
      </c>
      <c r="N10362" s="10"/>
      <c r="O10362" s="10"/>
    </row>
    <row r="10363" spans="1:15" x14ac:dyDescent="0.2">
      <c r="A10363" s="11">
        <v>45863</v>
      </c>
      <c r="B10363" s="7">
        <v>40229827202</v>
      </c>
      <c r="C10363" s="8" t="s">
        <v>77</v>
      </c>
      <c r="D10363" s="6">
        <v>5495</v>
      </c>
      <c r="E10363" s="6">
        <v>4226.92</v>
      </c>
      <c r="F10363" s="6">
        <v>211.35</v>
      </c>
      <c r="G10363" s="6"/>
      <c r="H10363" s="5">
        <f>D10363-F10363</f>
        <v>5283.65</v>
      </c>
      <c r="I10363" s="4">
        <f>+I10362+G10363-H10363</f>
        <v>7890477.0594999874</v>
      </c>
      <c r="J10363" s="8" t="s">
        <v>229</v>
      </c>
      <c r="K10363" s="2"/>
      <c r="L10363" s="2"/>
      <c r="M10363" s="10" t="s">
        <v>1030</v>
      </c>
      <c r="N10363" s="10"/>
      <c r="O10363" s="10"/>
    </row>
    <row r="10364" spans="1:15" x14ac:dyDescent="0.2">
      <c r="A10364" s="11">
        <v>45863</v>
      </c>
      <c r="B10364" s="7">
        <v>40229838143</v>
      </c>
      <c r="C10364" s="8" t="s">
        <v>74</v>
      </c>
      <c r="D10364" s="6">
        <v>89567.15</v>
      </c>
      <c r="E10364" s="6">
        <v>0</v>
      </c>
      <c r="F10364" s="6">
        <f>E10364*0.05</f>
        <v>0</v>
      </c>
      <c r="G10364" s="6"/>
      <c r="H10364" s="5">
        <f>D10364-F10364</f>
        <v>89567.15</v>
      </c>
      <c r="I10364" s="4">
        <f>+I10363+G10364-H10364</f>
        <v>7800909.909499987</v>
      </c>
      <c r="J10364" s="8" t="s">
        <v>1029</v>
      </c>
      <c r="K10364" s="2"/>
      <c r="L10364" s="2"/>
      <c r="M10364" s="10" t="s">
        <v>1028</v>
      </c>
      <c r="N10364" s="10"/>
      <c r="O10364" s="10"/>
    </row>
    <row r="10365" spans="1:15" x14ac:dyDescent="0.2">
      <c r="A10365" s="11">
        <v>45863</v>
      </c>
      <c r="B10365" s="7">
        <v>40229850282</v>
      </c>
      <c r="C10365" s="8" t="s">
        <v>65</v>
      </c>
      <c r="D10365" s="6">
        <v>20856</v>
      </c>
      <c r="E10365" s="6">
        <v>20856</v>
      </c>
      <c r="F10365" s="6">
        <v>1042.8</v>
      </c>
      <c r="G10365" s="6"/>
      <c r="H10365" s="5">
        <f>D10365-F10365</f>
        <v>19813.2</v>
      </c>
      <c r="I10365" s="4">
        <f>+I10364+G10365-H10365</f>
        <v>7781096.7094999868</v>
      </c>
      <c r="J10365" s="8" t="s">
        <v>1027</v>
      </c>
      <c r="K10365" s="2"/>
      <c r="L10365" s="2"/>
      <c r="M10365" s="10" t="s">
        <v>1026</v>
      </c>
      <c r="N10365" s="10"/>
      <c r="O10365" s="10"/>
    </row>
    <row r="10366" spans="1:15" x14ac:dyDescent="0.2">
      <c r="A10366" s="11">
        <v>45863</v>
      </c>
      <c r="B10366" s="7">
        <v>40229863105</v>
      </c>
      <c r="C10366" s="8" t="s">
        <v>63</v>
      </c>
      <c r="D10366" s="6">
        <v>4000</v>
      </c>
      <c r="E10366" s="6">
        <v>3389.83</v>
      </c>
      <c r="F10366" s="6">
        <v>169.49</v>
      </c>
      <c r="G10366" s="6"/>
      <c r="H10366" s="5">
        <f>D10366-F10366</f>
        <v>3830.51</v>
      </c>
      <c r="I10366" s="4">
        <f>+I10365+G10366-H10366</f>
        <v>7777266.1994999871</v>
      </c>
      <c r="J10366" s="8" t="s">
        <v>1025</v>
      </c>
      <c r="K10366" s="2"/>
      <c r="L10366" s="2"/>
      <c r="M10366" s="10" t="s">
        <v>1024</v>
      </c>
      <c r="N10366" s="10"/>
      <c r="O10366" s="10"/>
    </row>
    <row r="10367" spans="1:15" x14ac:dyDescent="0.2">
      <c r="A10367" s="11">
        <v>45863</v>
      </c>
      <c r="B10367" s="7">
        <v>40230021914</v>
      </c>
      <c r="C10367" s="8" t="s">
        <v>57</v>
      </c>
      <c r="D10367" s="6">
        <v>10000</v>
      </c>
      <c r="E10367" s="6">
        <v>10000</v>
      </c>
      <c r="F10367" s="6">
        <v>500</v>
      </c>
      <c r="G10367" s="6"/>
      <c r="H10367" s="5">
        <f>D10367-F10367</f>
        <v>9500</v>
      </c>
      <c r="I10367" s="4">
        <f>+I10366+G10367-H10367</f>
        <v>7767766.1994999871</v>
      </c>
      <c r="J10367" s="8" t="s">
        <v>799</v>
      </c>
      <c r="K10367" s="2"/>
      <c r="L10367" s="2"/>
      <c r="M10367" s="23" t="s">
        <v>1023</v>
      </c>
      <c r="N10367" s="22"/>
      <c r="O10367" s="21"/>
    </row>
    <row r="10368" spans="1:15" x14ac:dyDescent="0.2">
      <c r="A10368" s="11">
        <v>45863</v>
      </c>
      <c r="B10368" s="7">
        <v>40230024631</v>
      </c>
      <c r="C10368" s="8" t="s">
        <v>216</v>
      </c>
      <c r="D10368" s="6">
        <v>703995.9</v>
      </c>
      <c r="E10368" s="6">
        <v>0</v>
      </c>
      <c r="F10368" s="6">
        <f>E10368*0.05</f>
        <v>0</v>
      </c>
      <c r="G10368" s="6"/>
      <c r="H10368" s="5">
        <f>D10368-F10368</f>
        <v>703995.9</v>
      </c>
      <c r="I10368" s="4">
        <f>+I10367+G10368-H10368</f>
        <v>7063770.2994999867</v>
      </c>
      <c r="J10368" s="8" t="s">
        <v>788</v>
      </c>
      <c r="K10368" s="2"/>
      <c r="L10368" s="2"/>
      <c r="M10368" s="10" t="s">
        <v>1022</v>
      </c>
      <c r="N10368" s="10"/>
      <c r="O10368" s="10"/>
    </row>
    <row r="10369" spans="1:15" x14ac:dyDescent="0.2">
      <c r="A10369" s="11">
        <v>45863</v>
      </c>
      <c r="B10369" s="7">
        <v>40230036477</v>
      </c>
      <c r="C10369" s="8" t="s">
        <v>43</v>
      </c>
      <c r="D10369" s="6">
        <v>57186</v>
      </c>
      <c r="E10369" s="6">
        <v>55806.41</v>
      </c>
      <c r="F10369" s="6">
        <v>2790.32</v>
      </c>
      <c r="G10369" s="6"/>
      <c r="H10369" s="5">
        <f>D10369-F10369</f>
        <v>54395.68</v>
      </c>
      <c r="I10369" s="4">
        <f>+I10368+G10369-H10369</f>
        <v>7009374.619499987</v>
      </c>
      <c r="J10369" s="8" t="s">
        <v>1021</v>
      </c>
      <c r="K10369" s="2"/>
      <c r="L10369" s="2"/>
      <c r="M10369" s="10" t="s">
        <v>1020</v>
      </c>
      <c r="N10369" s="10"/>
      <c r="O10369" s="10"/>
    </row>
    <row r="10370" spans="1:15" x14ac:dyDescent="0.2">
      <c r="A10370" s="11">
        <v>45863</v>
      </c>
      <c r="B10370" s="7">
        <v>40230051751</v>
      </c>
      <c r="C10370" s="8" t="s">
        <v>447</v>
      </c>
      <c r="D10370" s="6">
        <v>86708.85</v>
      </c>
      <c r="E10370" s="6">
        <v>82737.13</v>
      </c>
      <c r="F10370" s="6">
        <v>4136.8599999999997</v>
      </c>
      <c r="G10370" s="6"/>
      <c r="H10370" s="5">
        <f>D10370-F10370</f>
        <v>82571.990000000005</v>
      </c>
      <c r="I10370" s="4">
        <f>+I10369+G10370-H10370</f>
        <v>6926802.6294999868</v>
      </c>
      <c r="J10370" s="8" t="s">
        <v>22</v>
      </c>
      <c r="K10370" s="2"/>
      <c r="L10370" s="2"/>
      <c r="M10370" s="10" t="s">
        <v>1019</v>
      </c>
      <c r="N10370" s="10"/>
      <c r="O10370" s="10"/>
    </row>
    <row r="10371" spans="1:15" x14ac:dyDescent="0.2">
      <c r="A10371" s="11">
        <v>45863</v>
      </c>
      <c r="B10371" s="7">
        <v>40230075815</v>
      </c>
      <c r="C10371" s="8" t="s">
        <v>40</v>
      </c>
      <c r="D10371" s="6">
        <v>147531.20000000001</v>
      </c>
      <c r="E10371" s="6">
        <v>0</v>
      </c>
      <c r="F10371" s="6">
        <f>E10371*0.05</f>
        <v>0</v>
      </c>
      <c r="G10371" s="6"/>
      <c r="H10371" s="5">
        <f>D10371-F10371</f>
        <v>147531.20000000001</v>
      </c>
      <c r="I10371" s="4">
        <f>+I10370+G10371-H10371</f>
        <v>6779271.4294999866</v>
      </c>
      <c r="J10371" s="8" t="s">
        <v>104</v>
      </c>
      <c r="K10371" s="2"/>
      <c r="L10371" s="2"/>
      <c r="M10371" s="10" t="s">
        <v>1018</v>
      </c>
      <c r="N10371" s="10"/>
      <c r="O10371" s="10"/>
    </row>
    <row r="10372" spans="1:15" x14ac:dyDescent="0.2">
      <c r="A10372" s="11">
        <v>45863</v>
      </c>
      <c r="B10372" s="7">
        <v>40230209015</v>
      </c>
      <c r="C10372" s="8" t="s">
        <v>32</v>
      </c>
      <c r="D10372" s="6">
        <v>40650</v>
      </c>
      <c r="E10372" s="6">
        <v>34449.15</v>
      </c>
      <c r="F10372" s="6">
        <v>1722.46</v>
      </c>
      <c r="G10372" s="6"/>
      <c r="H10372" s="5">
        <f>D10372-F10372</f>
        <v>38927.54</v>
      </c>
      <c r="I10372" s="4">
        <f>+I10371+G10372-H10372</f>
        <v>6740343.8894999865</v>
      </c>
      <c r="J10372" s="8" t="s">
        <v>1017</v>
      </c>
      <c r="K10372" s="2"/>
      <c r="L10372" s="2"/>
      <c r="M10372" s="10" t="s">
        <v>1016</v>
      </c>
      <c r="N10372" s="10"/>
      <c r="O10372" s="10"/>
    </row>
    <row r="10373" spans="1:15" x14ac:dyDescent="0.2">
      <c r="A10373" s="11">
        <v>45863</v>
      </c>
      <c r="B10373" s="7">
        <v>40230222098</v>
      </c>
      <c r="C10373" s="8" t="s">
        <v>442</v>
      </c>
      <c r="D10373" s="6">
        <v>34515</v>
      </c>
      <c r="E10373" s="6">
        <v>29250</v>
      </c>
      <c r="F10373" s="6">
        <v>1462.5</v>
      </c>
      <c r="G10373" s="6"/>
      <c r="H10373" s="5">
        <f>D10373-F10373</f>
        <v>33052.5</v>
      </c>
      <c r="I10373" s="4">
        <f>+I10372+G10373-H10373</f>
        <v>6707291.3894999865</v>
      </c>
      <c r="J10373" s="8" t="s">
        <v>816</v>
      </c>
      <c r="K10373" s="2"/>
      <c r="L10373" s="2"/>
      <c r="M10373" s="10" t="s">
        <v>1015</v>
      </c>
      <c r="N10373" s="10"/>
      <c r="O10373" s="10"/>
    </row>
    <row r="10374" spans="1:15" x14ac:dyDescent="0.2">
      <c r="A10374" s="11">
        <v>45863</v>
      </c>
      <c r="B10374" s="7">
        <v>40230250122</v>
      </c>
      <c r="C10374" s="8" t="s">
        <v>29</v>
      </c>
      <c r="D10374" s="6">
        <v>47189.4</v>
      </c>
      <c r="E10374" s="6">
        <v>45047.8</v>
      </c>
      <c r="F10374" s="6">
        <v>2252.39</v>
      </c>
      <c r="G10374" s="6"/>
      <c r="H10374" s="5">
        <f>D10374-F10374</f>
        <v>44937.01</v>
      </c>
      <c r="I10374" s="4">
        <f>+I10373+G10374-H10374</f>
        <v>6662354.3794999868</v>
      </c>
      <c r="J10374" s="8" t="s">
        <v>816</v>
      </c>
      <c r="K10374" s="2"/>
      <c r="L10374" s="2"/>
      <c r="M10374" s="10" t="s">
        <v>1014</v>
      </c>
      <c r="N10374" s="10"/>
      <c r="O10374" s="10"/>
    </row>
    <row r="10375" spans="1:15" x14ac:dyDescent="0.2">
      <c r="A10375" s="11">
        <v>45863</v>
      </c>
      <c r="B10375" s="7">
        <v>40230258652</v>
      </c>
      <c r="C10375" s="8" t="s">
        <v>1013</v>
      </c>
      <c r="D10375" s="6">
        <v>16384.009999999998</v>
      </c>
      <c r="E10375" s="6">
        <v>13884.75</v>
      </c>
      <c r="F10375" s="6">
        <v>694.24</v>
      </c>
      <c r="G10375" s="6"/>
      <c r="H10375" s="5">
        <f>D10375-F10375</f>
        <v>15689.769999999999</v>
      </c>
      <c r="I10375" s="4">
        <f>+I10374+G10375-H10375</f>
        <v>6646664.6094999872</v>
      </c>
      <c r="J10375" s="8" t="s">
        <v>658</v>
      </c>
      <c r="K10375" s="2"/>
      <c r="L10375" s="2"/>
      <c r="M10375" s="10" t="s">
        <v>1012</v>
      </c>
      <c r="N10375" s="10"/>
      <c r="O10375" s="10"/>
    </row>
    <row r="10376" spans="1:15" x14ac:dyDescent="0.2">
      <c r="A10376" s="11">
        <v>45863</v>
      </c>
      <c r="B10376" s="7">
        <v>40230311509</v>
      </c>
      <c r="C10376" s="8" t="s">
        <v>1011</v>
      </c>
      <c r="D10376" s="6">
        <v>13200</v>
      </c>
      <c r="E10376" s="6">
        <v>13200</v>
      </c>
      <c r="F10376" s="6">
        <v>660</v>
      </c>
      <c r="G10376" s="6"/>
      <c r="H10376" s="5">
        <f>D10376-F10376</f>
        <v>12540</v>
      </c>
      <c r="I10376" s="4">
        <f>+I10375+G10376-H10376</f>
        <v>6634124.6094999872</v>
      </c>
      <c r="J10376" s="8" t="s">
        <v>658</v>
      </c>
      <c r="K10376" s="2"/>
      <c r="L10376" s="2"/>
      <c r="M10376" s="10" t="s">
        <v>1010</v>
      </c>
      <c r="N10376" s="10"/>
      <c r="O10376" s="10"/>
    </row>
    <row r="10377" spans="1:15" x14ac:dyDescent="0.2">
      <c r="A10377" s="11">
        <v>45863</v>
      </c>
      <c r="B10377" s="7">
        <v>40230335725</v>
      </c>
      <c r="C10377" s="8" t="s">
        <v>213</v>
      </c>
      <c r="D10377" s="6">
        <v>62592.54</v>
      </c>
      <c r="E10377" s="6">
        <v>53044.51</v>
      </c>
      <c r="F10377" s="6">
        <v>2652.23</v>
      </c>
      <c r="G10377" s="6"/>
      <c r="H10377" s="5">
        <f>D10377-F10377</f>
        <v>59940.31</v>
      </c>
      <c r="I10377" s="4">
        <f>+I10376+G10377-H10377</f>
        <v>6574184.2994999876</v>
      </c>
      <c r="J10377" s="8" t="s">
        <v>658</v>
      </c>
      <c r="K10377" s="2"/>
      <c r="L10377" s="2"/>
      <c r="M10377" s="10" t="s">
        <v>1009</v>
      </c>
      <c r="N10377" s="10"/>
      <c r="O10377" s="10"/>
    </row>
    <row r="10378" spans="1:15" x14ac:dyDescent="0.2">
      <c r="A10378" s="11">
        <v>45863</v>
      </c>
      <c r="B10378" s="7">
        <v>40230354831</v>
      </c>
      <c r="C10378" s="8" t="s">
        <v>26</v>
      </c>
      <c r="D10378" s="6">
        <v>14536.69</v>
      </c>
      <c r="E10378" s="6">
        <v>12742.93</v>
      </c>
      <c r="F10378" s="6">
        <v>637.15</v>
      </c>
      <c r="G10378" s="6"/>
      <c r="H10378" s="5">
        <f>D10378-F10378</f>
        <v>13899.54</v>
      </c>
      <c r="I10378" s="4">
        <f>+I10377+G10378-H10378</f>
        <v>6560284.7594999876</v>
      </c>
      <c r="J10378" s="8" t="s">
        <v>658</v>
      </c>
      <c r="K10378" s="2"/>
      <c r="L10378" s="2"/>
      <c r="M10378" s="10" t="s">
        <v>1008</v>
      </c>
      <c r="N10378" s="10"/>
      <c r="O10378" s="10"/>
    </row>
    <row r="10379" spans="1:15" x14ac:dyDescent="0.2">
      <c r="A10379" s="11">
        <v>45866</v>
      </c>
      <c r="B10379" s="7">
        <v>2000020399</v>
      </c>
      <c r="C10379" s="8" t="s">
        <v>7</v>
      </c>
      <c r="D10379" s="6"/>
      <c r="E10379" s="6"/>
      <c r="F10379" s="6"/>
      <c r="G10379" s="6">
        <v>7900</v>
      </c>
      <c r="H10379" s="5"/>
      <c r="I10379" s="4">
        <f>+I10378+G10379-H10379</f>
        <v>6568184.7594999876</v>
      </c>
      <c r="J10379" s="8" t="s">
        <v>1007</v>
      </c>
      <c r="K10379" s="2"/>
      <c r="L10379" s="2"/>
      <c r="M10379" s="10" t="s">
        <v>0</v>
      </c>
      <c r="N10379" s="10"/>
      <c r="O10379" s="10"/>
    </row>
    <row r="10380" spans="1:15" x14ac:dyDescent="0.2">
      <c r="A10380" s="11">
        <v>45866</v>
      </c>
      <c r="B10380" s="7">
        <v>2000020402</v>
      </c>
      <c r="C10380" s="8" t="s">
        <v>2</v>
      </c>
      <c r="D10380" s="6"/>
      <c r="E10380" s="6"/>
      <c r="F10380" s="6"/>
      <c r="G10380" s="6">
        <v>7200</v>
      </c>
      <c r="H10380" s="5"/>
      <c r="I10380" s="4">
        <f>+I10379+G10380-H10380</f>
        <v>6575384.7594999876</v>
      </c>
      <c r="J10380" s="8" t="s">
        <v>1006</v>
      </c>
      <c r="K10380" s="2"/>
      <c r="L10380" s="2"/>
      <c r="M10380" s="10" t="s">
        <v>0</v>
      </c>
      <c r="N10380" s="10"/>
      <c r="O10380" s="10"/>
    </row>
    <row r="10381" spans="1:15" x14ac:dyDescent="0.2">
      <c r="A10381" s="11">
        <v>45866</v>
      </c>
      <c r="B10381" s="7">
        <v>40249308502</v>
      </c>
      <c r="C10381" s="8" t="s">
        <v>132</v>
      </c>
      <c r="D10381" s="6">
        <v>113162</v>
      </c>
      <c r="E10381" s="6">
        <v>95900</v>
      </c>
      <c r="F10381" s="6">
        <v>4795</v>
      </c>
      <c r="G10381" s="6"/>
      <c r="H10381" s="5">
        <f>D10381-F10381</f>
        <v>108367</v>
      </c>
      <c r="I10381" s="4">
        <f>+I10380+G10381-H10381</f>
        <v>6467017.7594999876</v>
      </c>
      <c r="J10381" s="8" t="s">
        <v>1005</v>
      </c>
      <c r="K10381" s="2"/>
      <c r="L10381" s="2"/>
      <c r="M10381" s="10" t="s">
        <v>1004</v>
      </c>
      <c r="N10381" s="10"/>
      <c r="O10381" s="10"/>
    </row>
    <row r="10382" spans="1:15" x14ac:dyDescent="0.2">
      <c r="A10382" s="11">
        <v>45866</v>
      </c>
      <c r="B10382" s="7">
        <v>40249325739</v>
      </c>
      <c r="C10382" s="8" t="s">
        <v>267</v>
      </c>
      <c r="D10382" s="6">
        <v>75850</v>
      </c>
      <c r="E10382" s="6">
        <v>64279.66</v>
      </c>
      <c r="F10382" s="6">
        <v>3213.98</v>
      </c>
      <c r="G10382" s="6"/>
      <c r="H10382" s="5">
        <f>D10382-F10382</f>
        <v>72636.02</v>
      </c>
      <c r="I10382" s="4">
        <f>+I10381+G10382-H10382</f>
        <v>6394381.739499988</v>
      </c>
      <c r="J10382" s="8" t="s">
        <v>1003</v>
      </c>
      <c r="K10382" s="2"/>
      <c r="L10382" s="2"/>
      <c r="M10382" s="10" t="s">
        <v>1002</v>
      </c>
      <c r="N10382" s="10"/>
      <c r="O10382" s="10"/>
    </row>
    <row r="10383" spans="1:15" x14ac:dyDescent="0.2">
      <c r="A10383" s="11">
        <v>45866</v>
      </c>
      <c r="B10383" s="7">
        <v>40249340119</v>
      </c>
      <c r="C10383" s="8" t="s">
        <v>129</v>
      </c>
      <c r="D10383" s="6">
        <v>96948</v>
      </c>
      <c r="E10383" s="6">
        <v>0</v>
      </c>
      <c r="F10383" s="6">
        <f>E10383*0.05</f>
        <v>0</v>
      </c>
      <c r="G10383" s="6"/>
      <c r="H10383" s="5">
        <f>D10383-F10383</f>
        <v>96948</v>
      </c>
      <c r="I10383" s="4">
        <f>+I10382+G10383-H10383</f>
        <v>6297433.739499988</v>
      </c>
      <c r="J10383" s="8" t="s">
        <v>431</v>
      </c>
      <c r="K10383" s="2"/>
      <c r="L10383" s="2"/>
      <c r="M10383" s="10" t="s">
        <v>1001</v>
      </c>
      <c r="N10383" s="10"/>
      <c r="O10383" s="10"/>
    </row>
    <row r="10384" spans="1:15" x14ac:dyDescent="0.2">
      <c r="A10384" s="11">
        <v>45866</v>
      </c>
      <c r="B10384" s="7">
        <v>40249357082</v>
      </c>
      <c r="C10384" s="8" t="s">
        <v>1000</v>
      </c>
      <c r="D10384" s="6">
        <v>81430</v>
      </c>
      <c r="E10384" s="6">
        <v>75575.42</v>
      </c>
      <c r="F10384" s="6">
        <v>3778.77</v>
      </c>
      <c r="G10384" s="6"/>
      <c r="H10384" s="5">
        <f>D10384-F10384</f>
        <v>77651.23</v>
      </c>
      <c r="I10384" s="4">
        <f>+I10383+G10384-H10384</f>
        <v>6219782.5094999876</v>
      </c>
      <c r="J10384" s="8" t="s">
        <v>999</v>
      </c>
      <c r="K10384" s="2"/>
      <c r="L10384" s="2"/>
      <c r="M10384" s="10" t="s">
        <v>998</v>
      </c>
      <c r="N10384" s="10"/>
      <c r="O10384" s="10"/>
    </row>
    <row r="10385" spans="1:15" x14ac:dyDescent="0.2">
      <c r="A10385" s="11">
        <v>45866</v>
      </c>
      <c r="B10385" s="7">
        <v>40249359765</v>
      </c>
      <c r="C10385" s="8" t="s">
        <v>261</v>
      </c>
      <c r="D10385" s="6">
        <v>59325.65</v>
      </c>
      <c r="E10385" s="6">
        <v>53149.98</v>
      </c>
      <c r="F10385" s="6">
        <v>2657.5</v>
      </c>
      <c r="G10385" s="6"/>
      <c r="H10385" s="5">
        <f>D10385-F10385</f>
        <v>56668.15</v>
      </c>
      <c r="I10385" s="4">
        <f>+I10384+G10385-H10385</f>
        <v>6163114.3594999872</v>
      </c>
      <c r="J10385" s="8" t="s">
        <v>997</v>
      </c>
      <c r="K10385" s="2"/>
      <c r="L10385" s="2"/>
      <c r="M10385" s="10" t="s">
        <v>996</v>
      </c>
      <c r="N10385" s="10"/>
      <c r="O10385" s="10"/>
    </row>
    <row r="10386" spans="1:15" x14ac:dyDescent="0.2">
      <c r="A10386" s="11">
        <v>45866</v>
      </c>
      <c r="B10386" s="7">
        <v>40249377376</v>
      </c>
      <c r="C10386" s="8" t="s">
        <v>316</v>
      </c>
      <c r="D10386" s="6">
        <v>85426.1</v>
      </c>
      <c r="E10386" s="6">
        <v>72395</v>
      </c>
      <c r="F10386" s="6">
        <v>3619.75</v>
      </c>
      <c r="G10386" s="6"/>
      <c r="H10386" s="5">
        <f>D10386-F10386</f>
        <v>81806.350000000006</v>
      </c>
      <c r="I10386" s="4">
        <f>+I10385+G10386-H10386</f>
        <v>6081308.0094999876</v>
      </c>
      <c r="J10386" s="8" t="s">
        <v>995</v>
      </c>
      <c r="K10386" s="2"/>
      <c r="L10386" s="2"/>
      <c r="M10386" s="10" t="s">
        <v>994</v>
      </c>
      <c r="N10386" s="10"/>
      <c r="O10386" s="10"/>
    </row>
    <row r="10387" spans="1:15" x14ac:dyDescent="0.2">
      <c r="A10387" s="11">
        <v>45866</v>
      </c>
      <c r="B10387" s="7">
        <v>40249379691</v>
      </c>
      <c r="C10387" s="8" t="s">
        <v>34</v>
      </c>
      <c r="D10387" s="6">
        <v>245554.48</v>
      </c>
      <c r="E10387" s="6">
        <v>225098.8</v>
      </c>
      <c r="F10387" s="6">
        <v>11254.94</v>
      </c>
      <c r="G10387" s="6"/>
      <c r="H10387" s="5">
        <f>D10387-F10387</f>
        <v>234299.54</v>
      </c>
      <c r="I10387" s="4">
        <f>+I10386+G10387-H10387</f>
        <v>5847008.4694999876</v>
      </c>
      <c r="J10387" s="8" t="s">
        <v>22</v>
      </c>
      <c r="K10387" s="2"/>
      <c r="L10387" s="2"/>
      <c r="M10387" s="10" t="s">
        <v>993</v>
      </c>
      <c r="N10387" s="10"/>
      <c r="O10387" s="10"/>
    </row>
    <row r="10388" spans="1:15" x14ac:dyDescent="0.2">
      <c r="A10388" s="11">
        <v>45866</v>
      </c>
      <c r="B10388" s="7">
        <v>40249390176</v>
      </c>
      <c r="C10388" s="8" t="s">
        <v>54</v>
      </c>
      <c r="D10388" s="6">
        <v>4500</v>
      </c>
      <c r="E10388" s="6">
        <v>3813.56</v>
      </c>
      <c r="F10388" s="6">
        <v>190.68</v>
      </c>
      <c r="G10388" s="6"/>
      <c r="H10388" s="5">
        <f>D10388-F10388</f>
        <v>4309.32</v>
      </c>
      <c r="I10388" s="4">
        <f>+I10387+G10388-H10388</f>
        <v>5842699.1494999873</v>
      </c>
      <c r="J10388" s="8" t="s">
        <v>53</v>
      </c>
      <c r="K10388" s="2"/>
      <c r="L10388" s="2"/>
      <c r="M10388" s="10" t="s">
        <v>992</v>
      </c>
      <c r="N10388" s="10"/>
      <c r="O10388" s="10"/>
    </row>
    <row r="10389" spans="1:15" x14ac:dyDescent="0.2">
      <c r="A10389" s="11">
        <v>45866</v>
      </c>
      <c r="B10389" s="7">
        <v>40250714954</v>
      </c>
      <c r="C10389" s="8" t="s">
        <v>120</v>
      </c>
      <c r="D10389" s="6">
        <v>41468.65</v>
      </c>
      <c r="E10389" s="6">
        <v>0</v>
      </c>
      <c r="F10389" s="6">
        <f>E10389*0.05</f>
        <v>0</v>
      </c>
      <c r="G10389" s="6"/>
      <c r="H10389" s="5">
        <f>D10389-F10389</f>
        <v>41468.65</v>
      </c>
      <c r="I10389" s="4">
        <f>+I10388+G10389-H10389</f>
        <v>5801230.4994999869</v>
      </c>
      <c r="J10389" s="8" t="s">
        <v>991</v>
      </c>
      <c r="K10389" s="2"/>
      <c r="L10389" s="2"/>
      <c r="M10389" s="10" t="s">
        <v>990</v>
      </c>
      <c r="N10389" s="10"/>
      <c r="O10389" s="10"/>
    </row>
    <row r="10390" spans="1:15" x14ac:dyDescent="0.2">
      <c r="A10390" s="11">
        <v>45866</v>
      </c>
      <c r="B10390" s="7">
        <v>40250727121</v>
      </c>
      <c r="C10390" s="8" t="s">
        <v>71</v>
      </c>
      <c r="D10390" s="6">
        <v>100000</v>
      </c>
      <c r="E10390" s="6">
        <v>100000</v>
      </c>
      <c r="F10390" s="6">
        <f>E10390*0.05</f>
        <v>5000</v>
      </c>
      <c r="G10390" s="6"/>
      <c r="H10390" s="5">
        <f>D10390-F10390</f>
        <v>95000</v>
      </c>
      <c r="I10390" s="4">
        <f>+I10389+G10390-H10390</f>
        <v>5706230.4994999869</v>
      </c>
      <c r="J10390" s="8" t="s">
        <v>70</v>
      </c>
      <c r="K10390" s="2"/>
      <c r="L10390" s="2"/>
      <c r="M10390" s="10" t="s">
        <v>989</v>
      </c>
      <c r="N10390" s="10"/>
      <c r="O10390" s="10"/>
    </row>
    <row r="10391" spans="1:15" x14ac:dyDescent="0.2">
      <c r="A10391" s="11">
        <v>45866</v>
      </c>
      <c r="B10391" s="7">
        <v>40253544667</v>
      </c>
      <c r="C10391" s="8" t="s">
        <v>988</v>
      </c>
      <c r="D10391" s="6">
        <v>7000</v>
      </c>
      <c r="E10391" s="6">
        <v>7000</v>
      </c>
      <c r="F10391" s="6">
        <v>700</v>
      </c>
      <c r="G10391" s="6"/>
      <c r="H10391" s="5">
        <f>D10391-F10391</f>
        <v>6300</v>
      </c>
      <c r="I10391" s="4">
        <f>+I10390+G10391-H10391</f>
        <v>5699930.4994999869</v>
      </c>
      <c r="J10391" s="8" t="s">
        <v>842</v>
      </c>
      <c r="K10391" s="2"/>
      <c r="L10391" s="2"/>
      <c r="M10391" s="10" t="s">
        <v>0</v>
      </c>
      <c r="N10391" s="10"/>
      <c r="O10391" s="10"/>
    </row>
    <row r="10392" spans="1:15" x14ac:dyDescent="0.2">
      <c r="A10392" s="11">
        <v>45867</v>
      </c>
      <c r="B10392" s="7">
        <v>4524000015</v>
      </c>
      <c r="C10392" s="12" t="s">
        <v>145</v>
      </c>
      <c r="D10392" s="6"/>
      <c r="E10392" s="6"/>
      <c r="F10392" s="6">
        <f>E10392*0.05</f>
        <v>0</v>
      </c>
      <c r="G10392" s="6">
        <v>476432.68</v>
      </c>
      <c r="H10392" s="5">
        <f>D10392-F10392</f>
        <v>0</v>
      </c>
      <c r="I10392" s="4">
        <f>+I10391+G10392-H10392</f>
        <v>6176363.1794999866</v>
      </c>
      <c r="J10392" s="20" t="s">
        <v>987</v>
      </c>
      <c r="K10392" s="2"/>
      <c r="L10392" s="2"/>
      <c r="M10392" s="10" t="s">
        <v>0</v>
      </c>
      <c r="N10392" s="10"/>
      <c r="O10392" s="10"/>
    </row>
    <row r="10393" spans="1:15" x14ac:dyDescent="0.2">
      <c r="A10393" s="11">
        <v>45867</v>
      </c>
      <c r="B10393" s="7">
        <v>4524000009</v>
      </c>
      <c r="C10393" s="12" t="s">
        <v>145</v>
      </c>
      <c r="D10393" s="6"/>
      <c r="E10393" s="6"/>
      <c r="F10393" s="6">
        <f>E10393*0.05</f>
        <v>0</v>
      </c>
      <c r="G10393" s="6">
        <v>46912.23</v>
      </c>
      <c r="H10393" s="5">
        <f>D10393-F10393</f>
        <v>0</v>
      </c>
      <c r="I10393" s="4">
        <f>+I10392+G10393-H10393</f>
        <v>6223275.409499987</v>
      </c>
      <c r="J10393" s="20" t="s">
        <v>986</v>
      </c>
      <c r="K10393" s="2"/>
      <c r="L10393" s="2"/>
      <c r="M10393" s="10" t="s">
        <v>0</v>
      </c>
      <c r="N10393" s="10"/>
      <c r="O10393" s="10"/>
    </row>
    <row r="10394" spans="1:15" x14ac:dyDescent="0.2">
      <c r="A10394" s="11">
        <v>45867</v>
      </c>
      <c r="B10394" s="7">
        <v>4524000004</v>
      </c>
      <c r="C10394" s="12" t="s">
        <v>145</v>
      </c>
      <c r="D10394" s="6"/>
      <c r="E10394" s="6"/>
      <c r="F10394" s="6">
        <f>E10394*0.05</f>
        <v>0</v>
      </c>
      <c r="G10394" s="6">
        <v>543388.01</v>
      </c>
      <c r="H10394" s="5">
        <f>D10394-F10394</f>
        <v>0</v>
      </c>
      <c r="I10394" s="4">
        <f>+I10393+G10394-H10394</f>
        <v>6766663.4194999868</v>
      </c>
      <c r="J10394" s="20" t="s">
        <v>985</v>
      </c>
      <c r="K10394" s="2"/>
      <c r="L10394" s="2"/>
      <c r="M10394" s="10" t="s">
        <v>0</v>
      </c>
      <c r="N10394" s="10"/>
      <c r="O10394" s="10"/>
    </row>
    <row r="10395" spans="1:15" x14ac:dyDescent="0.2">
      <c r="A10395" s="11">
        <v>45868</v>
      </c>
      <c r="B10395" s="7">
        <v>2000030047</v>
      </c>
      <c r="C10395" s="8" t="s">
        <v>2</v>
      </c>
      <c r="D10395" s="6"/>
      <c r="E10395" s="6"/>
      <c r="F10395" s="6">
        <f>E10395*0.05</f>
        <v>0</v>
      </c>
      <c r="G10395" s="6">
        <v>13300</v>
      </c>
      <c r="H10395" s="5">
        <f>D10395-F10395</f>
        <v>0</v>
      </c>
      <c r="I10395" s="4">
        <f>+I10394+G10395-H10395</f>
        <v>6779963.4194999868</v>
      </c>
      <c r="J10395" s="8" t="s">
        <v>984</v>
      </c>
      <c r="K10395" s="2"/>
      <c r="L10395" s="2"/>
      <c r="M10395" s="10" t="s">
        <v>0</v>
      </c>
      <c r="N10395" s="10"/>
      <c r="O10395" s="10"/>
    </row>
    <row r="10396" spans="1:15" x14ac:dyDescent="0.2">
      <c r="A10396" s="11">
        <v>45869</v>
      </c>
      <c r="B10396" s="7">
        <v>2000030066</v>
      </c>
      <c r="C10396" s="8" t="s">
        <v>2</v>
      </c>
      <c r="D10396" s="6"/>
      <c r="E10396" s="6"/>
      <c r="F10396" s="6">
        <f>E10396*0.05</f>
        <v>0</v>
      </c>
      <c r="G10396" s="6">
        <v>2600</v>
      </c>
      <c r="H10396" s="5">
        <f>D10396-F10396</f>
        <v>0</v>
      </c>
      <c r="I10396" s="4">
        <f>+I10395+G10396-H10396</f>
        <v>6782563.4194999868</v>
      </c>
      <c r="J10396" s="8" t="s">
        <v>983</v>
      </c>
      <c r="K10396" s="2"/>
      <c r="L10396" s="2"/>
      <c r="M10396" s="10" t="s">
        <v>0</v>
      </c>
      <c r="N10396" s="10"/>
      <c r="O10396" s="10"/>
    </row>
    <row r="10397" spans="1:15" x14ac:dyDescent="0.2">
      <c r="A10397" s="11">
        <v>45869</v>
      </c>
      <c r="B10397" s="7">
        <v>2000030069</v>
      </c>
      <c r="C10397" s="8" t="s">
        <v>2</v>
      </c>
      <c r="D10397" s="6"/>
      <c r="E10397" s="6"/>
      <c r="F10397" s="6">
        <f>E10397*0.05</f>
        <v>0</v>
      </c>
      <c r="G10397" s="6">
        <v>2400</v>
      </c>
      <c r="H10397" s="5">
        <f>D10397-F10397</f>
        <v>0</v>
      </c>
      <c r="I10397" s="4">
        <f>+I10396+G10397-H10397</f>
        <v>6784963.4194999868</v>
      </c>
      <c r="J10397" s="8" t="s">
        <v>982</v>
      </c>
      <c r="K10397" s="2"/>
      <c r="L10397" s="2"/>
      <c r="M10397" s="10" t="s">
        <v>0</v>
      </c>
      <c r="N10397" s="10"/>
      <c r="O10397" s="10"/>
    </row>
    <row r="10398" spans="1:15" x14ac:dyDescent="0.2">
      <c r="A10398" s="15">
        <v>45869</v>
      </c>
      <c r="B10398" s="7">
        <v>40279372939</v>
      </c>
      <c r="C10398" s="8" t="s">
        <v>352</v>
      </c>
      <c r="D10398" s="6">
        <v>11539.32</v>
      </c>
      <c r="E10398" s="6">
        <v>0</v>
      </c>
      <c r="F10398" s="6">
        <f>E10398*0.05</f>
        <v>0</v>
      </c>
      <c r="G10398" s="6"/>
      <c r="H10398" s="5">
        <f>D10398-F10398</f>
        <v>11539.32</v>
      </c>
      <c r="I10398" s="4">
        <f>+I10397+G10398-H10398</f>
        <v>6773424.0994999865</v>
      </c>
      <c r="J10398" s="8" t="s">
        <v>107</v>
      </c>
      <c r="K10398" s="2"/>
      <c r="L10398" s="2"/>
      <c r="M10398" s="16" t="s">
        <v>981</v>
      </c>
      <c r="N10398" s="10"/>
      <c r="O10398" s="10"/>
    </row>
    <row r="10399" spans="1:15" x14ac:dyDescent="0.2">
      <c r="A10399" s="11">
        <v>45869</v>
      </c>
      <c r="B10399" s="7">
        <v>40279385506</v>
      </c>
      <c r="C10399" s="8" t="s">
        <v>980</v>
      </c>
      <c r="D10399" s="6">
        <v>199000</v>
      </c>
      <c r="E10399" s="6">
        <v>168644.07</v>
      </c>
      <c r="F10399" s="6">
        <v>8432.2000000000007</v>
      </c>
      <c r="G10399" s="6"/>
      <c r="H10399" s="5">
        <f>D10399-F10399</f>
        <v>190567.8</v>
      </c>
      <c r="I10399" s="4">
        <f>+I10398+G10399-H10399</f>
        <v>6582856.2994999867</v>
      </c>
      <c r="J10399" s="8" t="s">
        <v>979</v>
      </c>
      <c r="K10399" s="2"/>
      <c r="L10399" s="2"/>
      <c r="M10399" s="16" t="s">
        <v>978</v>
      </c>
      <c r="N10399" s="10"/>
      <c r="O10399" s="10"/>
    </row>
    <row r="10400" spans="1:15" x14ac:dyDescent="0.2">
      <c r="A10400" s="11">
        <v>45869</v>
      </c>
      <c r="B10400" s="7">
        <v>4524000012</v>
      </c>
      <c r="C10400" s="8" t="s">
        <v>977</v>
      </c>
      <c r="D10400" s="6"/>
      <c r="E10400" s="6"/>
      <c r="F10400" s="6">
        <f>E10400*0.05</f>
        <v>0</v>
      </c>
      <c r="G10400" s="6">
        <v>8626</v>
      </c>
      <c r="H10400" s="5">
        <f>D10400-F10400</f>
        <v>0</v>
      </c>
      <c r="I10400" s="4">
        <f>+I10399+G10400-H10400</f>
        <v>6591482.2994999867</v>
      </c>
      <c r="J10400" s="8" t="s">
        <v>976</v>
      </c>
      <c r="K10400" s="2"/>
      <c r="L10400" s="2"/>
      <c r="M10400" s="10" t="s">
        <v>0</v>
      </c>
      <c r="N10400" s="10"/>
      <c r="O10400" s="10"/>
    </row>
    <row r="10401" spans="1:15" x14ac:dyDescent="0.2">
      <c r="A10401" s="11">
        <v>45869</v>
      </c>
      <c r="B10401" s="7"/>
      <c r="C10401" s="8" t="s">
        <v>20</v>
      </c>
      <c r="D10401" s="6">
        <v>7736.19</v>
      </c>
      <c r="E10401" s="6"/>
      <c r="F10401" s="6">
        <f>E10401*0.05</f>
        <v>0</v>
      </c>
      <c r="G10401" s="6"/>
      <c r="H10401" s="5">
        <f>D10401-F10401</f>
        <v>7736.19</v>
      </c>
      <c r="I10401" s="4">
        <f>+I10400+G10401-H10401</f>
        <v>6583746.1094999863</v>
      </c>
      <c r="J10401" s="8" t="s">
        <v>19</v>
      </c>
      <c r="K10401" s="2"/>
      <c r="L10401" s="2"/>
      <c r="M10401" s="10" t="s">
        <v>0</v>
      </c>
      <c r="N10401" s="10"/>
      <c r="O10401" s="10"/>
    </row>
    <row r="10402" spans="1:15" x14ac:dyDescent="0.2">
      <c r="A10402" s="11"/>
      <c r="B10402" s="7"/>
      <c r="C10402" s="14" t="s">
        <v>975</v>
      </c>
      <c r="D10402" s="6"/>
      <c r="E10402" s="6"/>
      <c r="F10402" s="6">
        <f>E10402*0.05</f>
        <v>0</v>
      </c>
      <c r="G10402" s="6"/>
      <c r="H10402" s="5">
        <f>D10402-F10402</f>
        <v>0</v>
      </c>
      <c r="I10402" s="13">
        <f>+I10401+G10402-H10402</f>
        <v>6583746.1094999863</v>
      </c>
      <c r="J10402" s="8"/>
      <c r="K10402" s="2"/>
      <c r="L10402" s="2"/>
      <c r="M10402" s="10" t="s">
        <v>0</v>
      </c>
      <c r="N10402" s="10"/>
      <c r="O10402" s="10"/>
    </row>
    <row r="10403" spans="1:15" x14ac:dyDescent="0.2">
      <c r="A10403" s="11">
        <v>45870</v>
      </c>
      <c r="B10403" s="7">
        <v>2000110061</v>
      </c>
      <c r="C10403" s="8" t="s">
        <v>2</v>
      </c>
      <c r="D10403" s="6"/>
      <c r="E10403" s="6"/>
      <c r="F10403" s="6">
        <f>E10403*0.05</f>
        <v>0</v>
      </c>
      <c r="G10403" s="6">
        <v>8600</v>
      </c>
      <c r="H10403" s="5">
        <f>D10403-F10403</f>
        <v>0</v>
      </c>
      <c r="I10403" s="4">
        <f>+I10402+G10403-H10403</f>
        <v>6592346.1094999863</v>
      </c>
      <c r="J10403" s="8" t="s">
        <v>974</v>
      </c>
      <c r="K10403" s="2"/>
      <c r="L10403" s="2"/>
      <c r="M10403" s="10" t="s">
        <v>0</v>
      </c>
      <c r="N10403" s="10"/>
      <c r="O10403" s="10"/>
    </row>
    <row r="10404" spans="1:15" x14ac:dyDescent="0.2">
      <c r="A10404" s="11">
        <v>45870</v>
      </c>
      <c r="B10404" s="7">
        <v>40287310328</v>
      </c>
      <c r="C10404" s="8" t="s">
        <v>418</v>
      </c>
      <c r="D10404" s="6">
        <v>15000</v>
      </c>
      <c r="E10404" s="6"/>
      <c r="F10404" s="6">
        <f>E10404*0.05</f>
        <v>0</v>
      </c>
      <c r="G10404" s="6"/>
      <c r="H10404" s="5">
        <f>D10404-F10404</f>
        <v>15000</v>
      </c>
      <c r="I10404" s="4">
        <f>+I10403+G10404-H10404</f>
        <v>6577346.1094999863</v>
      </c>
      <c r="J10404" s="8" t="s">
        <v>973</v>
      </c>
      <c r="K10404" s="2"/>
      <c r="L10404" s="2"/>
      <c r="M10404" s="10" t="s">
        <v>0</v>
      </c>
      <c r="N10404" s="10"/>
      <c r="O10404" s="10"/>
    </row>
    <row r="10405" spans="1:15" x14ac:dyDescent="0.2">
      <c r="A10405" s="11">
        <v>45870</v>
      </c>
      <c r="B10405" s="7">
        <v>40287347001</v>
      </c>
      <c r="C10405" s="8" t="s">
        <v>286</v>
      </c>
      <c r="D10405" s="6">
        <v>26218</v>
      </c>
      <c r="E10405" s="6">
        <v>22600</v>
      </c>
      <c r="F10405" s="6">
        <v>1130</v>
      </c>
      <c r="G10405" s="6"/>
      <c r="H10405" s="5">
        <f>D10405-F10405</f>
        <v>25088</v>
      </c>
      <c r="I10405" s="4">
        <f>+I10404+G10405-H10405</f>
        <v>6552258.1094999863</v>
      </c>
      <c r="J10405" s="8" t="s">
        <v>876</v>
      </c>
      <c r="K10405" s="2"/>
      <c r="L10405" s="2"/>
      <c r="M10405" s="16" t="s">
        <v>972</v>
      </c>
      <c r="N10405" s="10"/>
      <c r="O10405" s="10"/>
    </row>
    <row r="10406" spans="1:15" x14ac:dyDescent="0.2">
      <c r="A10406" s="11">
        <v>45870</v>
      </c>
      <c r="B10406" s="7">
        <v>4524000182</v>
      </c>
      <c r="C10406" s="8" t="s">
        <v>170</v>
      </c>
      <c r="D10406" s="6"/>
      <c r="E10406" s="6"/>
      <c r="F10406" s="6">
        <f>E10406*0.05</f>
        <v>0</v>
      </c>
      <c r="G10406" s="6">
        <v>4186258.32</v>
      </c>
      <c r="H10406" s="5">
        <f>D10406-F10406</f>
        <v>0</v>
      </c>
      <c r="I10406" s="4">
        <f>+I10405+G10406-H10406</f>
        <v>10738516.429499986</v>
      </c>
      <c r="J10406" s="8" t="s">
        <v>971</v>
      </c>
      <c r="K10406" s="2"/>
      <c r="L10406" s="2"/>
      <c r="M10406" s="10" t="s">
        <v>0</v>
      </c>
      <c r="N10406" s="10"/>
      <c r="O10406" s="10"/>
    </row>
    <row r="10407" spans="1:15" x14ac:dyDescent="0.2">
      <c r="A10407" s="11">
        <v>45870</v>
      </c>
      <c r="B10407" s="7">
        <v>4524000137</v>
      </c>
      <c r="C10407" s="8" t="s">
        <v>389</v>
      </c>
      <c r="D10407" s="6"/>
      <c r="E10407" s="6"/>
      <c r="F10407" s="6">
        <f>E10407*0.05</f>
        <v>0</v>
      </c>
      <c r="G10407" s="6">
        <v>15000</v>
      </c>
      <c r="H10407" s="5">
        <f>D10407-F10407</f>
        <v>0</v>
      </c>
      <c r="I10407" s="4">
        <f>+I10406+G10407-H10407</f>
        <v>10753516.429499986</v>
      </c>
      <c r="J10407" s="8" t="s">
        <v>970</v>
      </c>
      <c r="K10407" s="2"/>
      <c r="L10407" s="2"/>
      <c r="M10407" s="10" t="s">
        <v>0</v>
      </c>
      <c r="N10407" s="10"/>
      <c r="O10407" s="10"/>
    </row>
    <row r="10408" spans="1:15" x14ac:dyDescent="0.2">
      <c r="A10408" s="11">
        <v>45873</v>
      </c>
      <c r="B10408" s="7">
        <v>3580050400</v>
      </c>
      <c r="C10408" s="8" t="s">
        <v>2</v>
      </c>
      <c r="D10408" s="6"/>
      <c r="E10408" s="6"/>
      <c r="F10408" s="6">
        <f>E10408*0.05</f>
        <v>0</v>
      </c>
      <c r="G10408" s="6">
        <v>9000</v>
      </c>
      <c r="H10408" s="5">
        <f>D10408-F10408</f>
        <v>0</v>
      </c>
      <c r="I10408" s="4">
        <f>+I10407+G10408-H10408</f>
        <v>10762516.429499986</v>
      </c>
      <c r="J10408" s="8" t="s">
        <v>969</v>
      </c>
      <c r="K10408" s="2"/>
      <c r="L10408" s="2"/>
      <c r="M10408" s="10" t="s">
        <v>0</v>
      </c>
      <c r="N10408" s="10"/>
      <c r="O10408" s="10"/>
    </row>
    <row r="10409" spans="1:15" x14ac:dyDescent="0.2">
      <c r="A10409" s="11">
        <v>45873</v>
      </c>
      <c r="B10409" s="7">
        <v>3580050403</v>
      </c>
      <c r="C10409" s="8" t="s">
        <v>7</v>
      </c>
      <c r="D10409" s="6"/>
      <c r="E10409" s="6"/>
      <c r="F10409" s="6">
        <f>E10409*0.05</f>
        <v>0</v>
      </c>
      <c r="G10409" s="6">
        <v>9500</v>
      </c>
      <c r="H10409" s="5">
        <f>D10409-F10409</f>
        <v>0</v>
      </c>
      <c r="I10409" s="4">
        <f>+I10408+G10409-H10409</f>
        <v>10772016.429499986</v>
      </c>
      <c r="J10409" s="8" t="s">
        <v>968</v>
      </c>
      <c r="K10409" s="2"/>
      <c r="L10409" s="2"/>
      <c r="M10409" s="10" t="s">
        <v>0</v>
      </c>
      <c r="N10409" s="10"/>
      <c r="O10409" s="10"/>
    </row>
    <row r="10410" spans="1:15" x14ac:dyDescent="0.2">
      <c r="A10410" s="11">
        <v>45873</v>
      </c>
      <c r="B10410" s="7">
        <v>4524000024</v>
      </c>
      <c r="C10410" s="12" t="s">
        <v>145</v>
      </c>
      <c r="D10410" s="6"/>
      <c r="E10410" s="6"/>
      <c r="F10410" s="6">
        <f>E10410*0.05</f>
        <v>0</v>
      </c>
      <c r="G10410" s="6">
        <v>321230.8</v>
      </c>
      <c r="H10410" s="5">
        <f>D10410-F10410</f>
        <v>0</v>
      </c>
      <c r="I10410" s="4">
        <f>+I10409+G10410-H10410</f>
        <v>11093247.229499986</v>
      </c>
      <c r="J10410" s="8" t="s">
        <v>967</v>
      </c>
      <c r="K10410" s="2"/>
      <c r="L10410" s="2"/>
      <c r="M10410" s="10" t="s">
        <v>0</v>
      </c>
      <c r="N10410" s="10"/>
      <c r="O10410" s="10"/>
    </row>
    <row r="10411" spans="1:15" x14ac:dyDescent="0.2">
      <c r="A10411" s="11">
        <v>45874</v>
      </c>
      <c r="B10411" s="7">
        <v>3580050042</v>
      </c>
      <c r="C10411" s="8" t="s">
        <v>2</v>
      </c>
      <c r="D10411" s="6"/>
      <c r="E10411" s="6"/>
      <c r="F10411" s="6">
        <f>E10411*0.05</f>
        <v>0</v>
      </c>
      <c r="G10411" s="6">
        <v>8300</v>
      </c>
      <c r="H10411" s="5">
        <f>D10411-F10411</f>
        <v>0</v>
      </c>
      <c r="I10411" s="4">
        <f>+I10410+G10411-H10411</f>
        <v>11101547.229499986</v>
      </c>
      <c r="J10411" s="8" t="s">
        <v>966</v>
      </c>
      <c r="K10411" s="2"/>
      <c r="L10411" s="2"/>
      <c r="M10411" s="10" t="s">
        <v>0</v>
      </c>
      <c r="N10411" s="10"/>
      <c r="O10411" s="10"/>
    </row>
    <row r="10412" spans="1:15" x14ac:dyDescent="0.2">
      <c r="A10412" s="11">
        <v>45875</v>
      </c>
      <c r="B10412" s="7">
        <v>3580050035</v>
      </c>
      <c r="C10412" s="8" t="s">
        <v>2</v>
      </c>
      <c r="D10412" s="6"/>
      <c r="E10412" s="6"/>
      <c r="F10412" s="6">
        <f>E10412*0.05</f>
        <v>0</v>
      </c>
      <c r="G10412" s="6">
        <v>10200</v>
      </c>
      <c r="H10412" s="5">
        <f>D10412-F10412</f>
        <v>0</v>
      </c>
      <c r="I10412" s="4">
        <f>+I10411+G10412-H10412</f>
        <v>11111747.229499986</v>
      </c>
      <c r="J10412" s="8" t="s">
        <v>965</v>
      </c>
      <c r="K10412" s="2"/>
      <c r="L10412" s="2"/>
      <c r="M10412" s="10" t="s">
        <v>0</v>
      </c>
      <c r="N10412" s="10"/>
      <c r="O10412" s="10"/>
    </row>
    <row r="10413" spans="1:15" x14ac:dyDescent="0.2">
      <c r="A10413" s="11">
        <v>45876</v>
      </c>
      <c r="B10413" s="7">
        <v>3580020030</v>
      </c>
      <c r="C10413" s="8" t="s">
        <v>2</v>
      </c>
      <c r="D10413" s="6"/>
      <c r="E10413" s="6"/>
      <c r="F10413" s="6">
        <f>E10413*0.05</f>
        <v>0</v>
      </c>
      <c r="G10413" s="6">
        <v>8200</v>
      </c>
      <c r="H10413" s="5">
        <f>D10413-F10413</f>
        <v>0</v>
      </c>
      <c r="I10413" s="4">
        <f>+I10412+G10413-H10413</f>
        <v>11119947.229499986</v>
      </c>
      <c r="J10413" s="8" t="s">
        <v>964</v>
      </c>
      <c r="K10413" s="2"/>
      <c r="L10413" s="2"/>
      <c r="M10413" s="10" t="s">
        <v>0</v>
      </c>
      <c r="N10413" s="10"/>
      <c r="O10413" s="10"/>
    </row>
    <row r="10414" spans="1:15" x14ac:dyDescent="0.2">
      <c r="A10414" s="11">
        <v>45876</v>
      </c>
      <c r="B10414" s="7">
        <v>4524000003</v>
      </c>
      <c r="C10414" s="12" t="s">
        <v>145</v>
      </c>
      <c r="D10414" s="6"/>
      <c r="E10414" s="6"/>
      <c r="F10414" s="6">
        <f>E10414*0.05</f>
        <v>0</v>
      </c>
      <c r="G10414" s="6">
        <v>88000</v>
      </c>
      <c r="H10414" s="5">
        <f>D10414-F10414</f>
        <v>0</v>
      </c>
      <c r="I10414" s="4">
        <f>+I10413+G10414-H10414</f>
        <v>11207947.229499986</v>
      </c>
      <c r="J10414" s="8" t="s">
        <v>963</v>
      </c>
      <c r="K10414" s="2"/>
      <c r="L10414" s="2"/>
      <c r="M10414" s="10" t="s">
        <v>0</v>
      </c>
      <c r="N10414" s="10"/>
      <c r="O10414" s="10"/>
    </row>
    <row r="10415" spans="1:15" x14ac:dyDescent="0.2">
      <c r="A10415" s="11">
        <v>45877</v>
      </c>
      <c r="B10415" s="7">
        <v>3580050020</v>
      </c>
      <c r="C10415" s="8" t="s">
        <v>2</v>
      </c>
      <c r="D10415" s="6"/>
      <c r="E10415" s="6"/>
      <c r="F10415" s="6">
        <f>E10415*0.05</f>
        <v>0</v>
      </c>
      <c r="G10415" s="6">
        <v>6800</v>
      </c>
      <c r="H10415" s="5">
        <f>D10415-F10415</f>
        <v>0</v>
      </c>
      <c r="I10415" s="4">
        <f>+I10414+G10415-H10415</f>
        <v>11214747.229499986</v>
      </c>
      <c r="J10415" s="8" t="s">
        <v>962</v>
      </c>
      <c r="K10415" s="2"/>
      <c r="L10415" s="2"/>
      <c r="M10415" s="10" t="s">
        <v>0</v>
      </c>
      <c r="N10415" s="10"/>
      <c r="O10415" s="10"/>
    </row>
    <row r="10416" spans="1:15" x14ac:dyDescent="0.2">
      <c r="A10416" s="11">
        <v>45877</v>
      </c>
      <c r="B10416" s="7">
        <v>4524000015</v>
      </c>
      <c r="C10416" s="12" t="s">
        <v>145</v>
      </c>
      <c r="D10416" s="6"/>
      <c r="E10416" s="6"/>
      <c r="F10416" s="6">
        <f>E10416*0.05</f>
        <v>0</v>
      </c>
      <c r="G10416" s="6">
        <v>22466.78</v>
      </c>
      <c r="H10416" s="5">
        <f>D10416-F10416</f>
        <v>0</v>
      </c>
      <c r="I10416" s="4">
        <f>+I10415+G10416-H10416</f>
        <v>11237214.009499986</v>
      </c>
      <c r="J10416" s="8" t="s">
        <v>961</v>
      </c>
      <c r="K10416" s="2"/>
      <c r="L10416" s="2"/>
      <c r="M10416" s="10" t="s">
        <v>0</v>
      </c>
      <c r="N10416" s="10"/>
      <c r="O10416" s="10"/>
    </row>
    <row r="10417" spans="1:15" x14ac:dyDescent="0.2">
      <c r="A10417" s="11">
        <v>45880</v>
      </c>
      <c r="B10417" s="7">
        <v>3580080339</v>
      </c>
      <c r="C10417" s="8" t="s">
        <v>2</v>
      </c>
      <c r="D10417" s="6"/>
      <c r="E10417" s="6"/>
      <c r="F10417" s="6">
        <f>E10417*0.05</f>
        <v>0</v>
      </c>
      <c r="G10417" s="6">
        <v>7900</v>
      </c>
      <c r="H10417" s="5">
        <f>D10417-F10417</f>
        <v>0</v>
      </c>
      <c r="I10417" s="4">
        <f>+I10416+G10417-H10417</f>
        <v>11245114.009499986</v>
      </c>
      <c r="J10417" s="8" t="s">
        <v>960</v>
      </c>
      <c r="K10417" s="2"/>
      <c r="L10417" s="2"/>
      <c r="M10417" s="10" t="s">
        <v>0</v>
      </c>
      <c r="N10417" s="10"/>
      <c r="O10417" s="10"/>
    </row>
    <row r="10418" spans="1:15" x14ac:dyDescent="0.2">
      <c r="A10418" s="11">
        <v>45880</v>
      </c>
      <c r="B10418" s="7">
        <v>3580080342</v>
      </c>
      <c r="C10418" s="8" t="s">
        <v>7</v>
      </c>
      <c r="D10418" s="6"/>
      <c r="E10418" s="6"/>
      <c r="F10418" s="6">
        <f>E10418*0.05</f>
        <v>0</v>
      </c>
      <c r="G10418" s="6">
        <v>17100</v>
      </c>
      <c r="H10418" s="5">
        <f>D10418-F10418</f>
        <v>0</v>
      </c>
      <c r="I10418" s="4">
        <f>+I10417+G10418-H10418</f>
        <v>11262214.009499986</v>
      </c>
      <c r="J10418" s="8" t="s">
        <v>959</v>
      </c>
      <c r="K10418" s="2"/>
      <c r="L10418" s="2"/>
      <c r="M10418" s="10" t="s">
        <v>0</v>
      </c>
      <c r="N10418" s="10"/>
      <c r="O10418" s="10"/>
    </row>
    <row r="10419" spans="1:15" x14ac:dyDescent="0.2">
      <c r="A10419" s="11">
        <v>45881</v>
      </c>
      <c r="B10419" s="7">
        <v>3580070067</v>
      </c>
      <c r="C10419" s="8" t="s">
        <v>2</v>
      </c>
      <c r="D10419" s="6"/>
      <c r="E10419" s="6"/>
      <c r="F10419" s="6">
        <f>E10419*0.05</f>
        <v>0</v>
      </c>
      <c r="G10419" s="6">
        <v>8500</v>
      </c>
      <c r="H10419" s="5">
        <f>D10419-F10419</f>
        <v>0</v>
      </c>
      <c r="I10419" s="4">
        <f>+I10418+G10419-H10419</f>
        <v>11270714.009499986</v>
      </c>
      <c r="J10419" s="8" t="s">
        <v>958</v>
      </c>
      <c r="K10419" s="2"/>
      <c r="L10419" s="2"/>
      <c r="M10419" s="10" t="s">
        <v>0</v>
      </c>
      <c r="N10419" s="10"/>
      <c r="O10419" s="10"/>
    </row>
    <row r="10420" spans="1:15" x14ac:dyDescent="0.2">
      <c r="A10420" s="11">
        <v>45882</v>
      </c>
      <c r="B10420" s="7">
        <v>3580050042</v>
      </c>
      <c r="C10420" s="8" t="s">
        <v>2</v>
      </c>
      <c r="D10420" s="6"/>
      <c r="E10420" s="6"/>
      <c r="F10420" s="6">
        <f>E10420*0.05</f>
        <v>0</v>
      </c>
      <c r="G10420" s="6">
        <v>8800</v>
      </c>
      <c r="H10420" s="5">
        <f>D10420-F10420</f>
        <v>0</v>
      </c>
      <c r="I10420" s="4">
        <f>+I10419+G10420-H10420</f>
        <v>11279514.009499986</v>
      </c>
      <c r="J10420" s="8" t="s">
        <v>957</v>
      </c>
      <c r="K10420" s="2"/>
      <c r="L10420" s="2"/>
      <c r="M10420" s="10" t="s">
        <v>0</v>
      </c>
      <c r="N10420" s="10"/>
      <c r="O10420" s="10"/>
    </row>
    <row r="10421" spans="1:15" x14ac:dyDescent="0.2">
      <c r="A10421" s="11">
        <v>45882</v>
      </c>
      <c r="B10421" s="7">
        <v>40381540126</v>
      </c>
      <c r="C10421" s="8" t="s">
        <v>518</v>
      </c>
      <c r="D10421" s="6">
        <v>129997.39</v>
      </c>
      <c r="E10421" s="6"/>
      <c r="F10421" s="6">
        <f>E10421*0.05</f>
        <v>0</v>
      </c>
      <c r="G10421" s="6"/>
      <c r="H10421" s="5">
        <f>D10421-F10421</f>
        <v>129997.39</v>
      </c>
      <c r="I10421" s="4">
        <f>+I10420+G10421-H10421</f>
        <v>11149516.619499985</v>
      </c>
      <c r="J10421" s="8" t="s">
        <v>956</v>
      </c>
      <c r="K10421" s="2"/>
      <c r="L10421" s="2"/>
      <c r="M10421" s="10" t="s">
        <v>955</v>
      </c>
      <c r="N10421" s="10"/>
      <c r="O10421" s="10"/>
    </row>
    <row r="10422" spans="1:15" x14ac:dyDescent="0.2">
      <c r="A10422" s="11">
        <v>45883</v>
      </c>
      <c r="B10422" s="7">
        <v>3580020044</v>
      </c>
      <c r="C10422" s="8" t="s">
        <v>2</v>
      </c>
      <c r="D10422" s="6"/>
      <c r="E10422" s="6"/>
      <c r="F10422" s="6">
        <f>E10422*0.05</f>
        <v>0</v>
      </c>
      <c r="G10422" s="6">
        <v>11800</v>
      </c>
      <c r="H10422" s="5">
        <f>D10422-F10422</f>
        <v>0</v>
      </c>
      <c r="I10422" s="4">
        <f>+I10421+G10422-H10422</f>
        <v>11161316.619499985</v>
      </c>
      <c r="J10422" s="8" t="s">
        <v>954</v>
      </c>
      <c r="K10422" s="2"/>
      <c r="L10422" s="2"/>
      <c r="M10422" s="10" t="s">
        <v>0</v>
      </c>
      <c r="N10422" s="10"/>
      <c r="O10422" s="10"/>
    </row>
    <row r="10423" spans="1:15" x14ac:dyDescent="0.2">
      <c r="A10423" s="11">
        <v>45884</v>
      </c>
      <c r="B10423" s="7">
        <v>3580070070</v>
      </c>
      <c r="C10423" s="8" t="s">
        <v>2</v>
      </c>
      <c r="D10423" s="6"/>
      <c r="E10423" s="6"/>
      <c r="F10423" s="6">
        <f>E10423*0.05</f>
        <v>0</v>
      </c>
      <c r="G10423" s="6">
        <v>18900</v>
      </c>
      <c r="H10423" s="5">
        <f>D10423-F10423</f>
        <v>0</v>
      </c>
      <c r="I10423" s="4">
        <f>+I10422+G10423-H10423</f>
        <v>11180216.619499985</v>
      </c>
      <c r="J10423" s="8" t="s">
        <v>953</v>
      </c>
      <c r="K10423" s="2"/>
      <c r="L10423" s="2"/>
      <c r="M10423" s="10" t="s">
        <v>0</v>
      </c>
      <c r="N10423" s="10"/>
      <c r="O10423" s="10"/>
    </row>
    <row r="10424" spans="1:15" x14ac:dyDescent="0.2">
      <c r="A10424" s="11">
        <v>45887</v>
      </c>
      <c r="B10424" s="7">
        <v>3580060054</v>
      </c>
      <c r="C10424" s="8" t="s">
        <v>2</v>
      </c>
      <c r="D10424" s="6"/>
      <c r="E10424" s="6"/>
      <c r="F10424" s="6">
        <f>E10424*0.05</f>
        <v>0</v>
      </c>
      <c r="G10424" s="6">
        <v>15800</v>
      </c>
      <c r="H10424" s="5">
        <f>D10424-F10424</f>
        <v>0</v>
      </c>
      <c r="I10424" s="4">
        <f>+I10423+G10424-H10424</f>
        <v>11196016.619499985</v>
      </c>
      <c r="J10424" s="8" t="s">
        <v>952</v>
      </c>
      <c r="K10424" s="2"/>
      <c r="L10424" s="2"/>
      <c r="M10424" s="10" t="s">
        <v>0</v>
      </c>
      <c r="N10424" s="10"/>
      <c r="O10424" s="10"/>
    </row>
    <row r="10425" spans="1:15" x14ac:dyDescent="0.2">
      <c r="A10425" s="11">
        <v>45887</v>
      </c>
      <c r="B10425" s="7">
        <v>3580060057</v>
      </c>
      <c r="C10425" s="8" t="s">
        <v>7</v>
      </c>
      <c r="D10425" s="6"/>
      <c r="E10425" s="6"/>
      <c r="F10425" s="6">
        <f>E10425*0.05</f>
        <v>0</v>
      </c>
      <c r="G10425" s="6">
        <v>6700</v>
      </c>
      <c r="H10425" s="5">
        <f>D10425-F10425</f>
        <v>0</v>
      </c>
      <c r="I10425" s="4">
        <f>+I10424+G10425-H10425</f>
        <v>11202716.619499985</v>
      </c>
      <c r="J10425" s="8" t="s">
        <v>941</v>
      </c>
      <c r="K10425" s="2"/>
      <c r="L10425" s="2"/>
      <c r="M10425" s="10" t="s">
        <v>0</v>
      </c>
      <c r="N10425" s="10"/>
      <c r="O10425" s="10"/>
    </row>
    <row r="10426" spans="1:15" x14ac:dyDescent="0.2">
      <c r="A10426" s="11">
        <v>45888</v>
      </c>
      <c r="B10426" s="7">
        <v>40424834869</v>
      </c>
      <c r="C10426" s="8" t="s">
        <v>286</v>
      </c>
      <c r="D10426" s="6">
        <v>104500</v>
      </c>
      <c r="E10426" s="6">
        <v>95500</v>
      </c>
      <c r="F10426" s="6">
        <v>4775</v>
      </c>
      <c r="G10426" s="6"/>
      <c r="H10426" s="5">
        <f>D10426-F10426</f>
        <v>99725</v>
      </c>
      <c r="I10426" s="4">
        <f>+I10425+G10426-H10426</f>
        <v>11102991.619499985</v>
      </c>
      <c r="J10426" s="8" t="s">
        <v>720</v>
      </c>
      <c r="K10426" s="2"/>
      <c r="L10426" s="2"/>
      <c r="M10426" s="10" t="s">
        <v>951</v>
      </c>
      <c r="N10426" s="10"/>
      <c r="O10426" s="10"/>
    </row>
    <row r="10427" spans="1:15" x14ac:dyDescent="0.2">
      <c r="A10427" s="11">
        <v>45888</v>
      </c>
      <c r="B10427" s="7">
        <v>3580050245</v>
      </c>
      <c r="C10427" s="8" t="s">
        <v>2</v>
      </c>
      <c r="D10427" s="6"/>
      <c r="E10427" s="6"/>
      <c r="F10427" s="6">
        <f>E10427*0.05</f>
        <v>0</v>
      </c>
      <c r="G10427" s="6">
        <v>11000</v>
      </c>
      <c r="H10427" s="5">
        <f>D10427-F10427</f>
        <v>0</v>
      </c>
      <c r="I10427" s="4">
        <f>+I10426+G10427-H10427</f>
        <v>11113991.619499985</v>
      </c>
      <c r="J10427" s="8" t="s">
        <v>950</v>
      </c>
      <c r="K10427" s="2"/>
      <c r="L10427" s="2"/>
      <c r="M10427" s="10" t="s">
        <v>0</v>
      </c>
      <c r="N10427" s="10"/>
      <c r="O10427" s="10"/>
    </row>
    <row r="10428" spans="1:15" x14ac:dyDescent="0.2">
      <c r="A10428" s="11">
        <v>45888</v>
      </c>
      <c r="B10428" s="7">
        <v>40430764589</v>
      </c>
      <c r="C10428" s="8" t="s">
        <v>322</v>
      </c>
      <c r="D10428" s="6">
        <v>164300</v>
      </c>
      <c r="E10428" s="6"/>
      <c r="F10428" s="6">
        <f>E10428*0.05</f>
        <v>0</v>
      </c>
      <c r="G10428" s="6"/>
      <c r="H10428" s="5">
        <f>D10428-F10428</f>
        <v>164300</v>
      </c>
      <c r="I10428" s="4">
        <f>+I10427+G10428-H10428</f>
        <v>10949691.619499985</v>
      </c>
      <c r="J10428" s="8" t="s">
        <v>949</v>
      </c>
      <c r="K10428" s="2"/>
      <c r="L10428" s="2"/>
      <c r="M10428" s="10" t="s">
        <v>0</v>
      </c>
      <c r="N10428" s="10"/>
      <c r="O10428" s="10"/>
    </row>
    <row r="10429" spans="1:15" x14ac:dyDescent="0.2">
      <c r="A10429" s="11">
        <v>45889</v>
      </c>
      <c r="B10429" s="7">
        <v>40437793076</v>
      </c>
      <c r="C10429" s="8" t="s">
        <v>948</v>
      </c>
      <c r="D10429" s="6">
        <v>7000</v>
      </c>
      <c r="E10429" s="6"/>
      <c r="F10429" s="6">
        <f>E10429*0.05</f>
        <v>0</v>
      </c>
      <c r="G10429" s="6"/>
      <c r="H10429" s="5">
        <f>D10429-F10429</f>
        <v>7000</v>
      </c>
      <c r="I10429" s="4">
        <f>+I10428+G10429-H10429</f>
        <v>10942691.619499985</v>
      </c>
      <c r="J10429" s="8" t="s">
        <v>947</v>
      </c>
      <c r="K10429" s="2"/>
      <c r="L10429" s="2"/>
      <c r="M10429" s="10" t="s">
        <v>0</v>
      </c>
      <c r="N10429" s="10"/>
      <c r="O10429" s="10"/>
    </row>
    <row r="10430" spans="1:15" x14ac:dyDescent="0.2">
      <c r="A10430" s="11">
        <v>45890</v>
      </c>
      <c r="B10430" s="7">
        <v>3580080028</v>
      </c>
      <c r="C10430" s="8" t="s">
        <v>2</v>
      </c>
      <c r="D10430" s="6"/>
      <c r="E10430" s="6"/>
      <c r="F10430" s="6">
        <f>E10430*0.05</f>
        <v>0</v>
      </c>
      <c r="G10430" s="6">
        <v>800</v>
      </c>
      <c r="H10430" s="5">
        <f>D10430-F10430</f>
        <v>0</v>
      </c>
      <c r="I10430" s="4">
        <f>+I10429+G10430-H10430</f>
        <v>10943491.619499985</v>
      </c>
      <c r="J10430" s="8" t="s">
        <v>946</v>
      </c>
      <c r="K10430" s="2"/>
      <c r="L10430" s="2"/>
      <c r="M10430" s="10" t="s">
        <v>0</v>
      </c>
      <c r="N10430" s="10"/>
      <c r="O10430" s="10"/>
    </row>
    <row r="10431" spans="1:15" x14ac:dyDescent="0.2">
      <c r="A10431" s="11">
        <v>45890</v>
      </c>
      <c r="B10431" s="7">
        <v>3580080031</v>
      </c>
      <c r="C10431" s="8" t="s">
        <v>2</v>
      </c>
      <c r="D10431" s="6"/>
      <c r="E10431" s="6"/>
      <c r="F10431" s="6">
        <f>E10431*0.05</f>
        <v>0</v>
      </c>
      <c r="G10431" s="6">
        <v>4400</v>
      </c>
      <c r="H10431" s="5">
        <f>D10431-F10431</f>
        <v>0</v>
      </c>
      <c r="I10431" s="4">
        <f>+I10430+G10431-H10431</f>
        <v>10947891.619499985</v>
      </c>
      <c r="J10431" s="8" t="s">
        <v>945</v>
      </c>
      <c r="K10431" s="2"/>
      <c r="L10431" s="2"/>
      <c r="M10431" s="10" t="s">
        <v>0</v>
      </c>
      <c r="N10431" s="10"/>
      <c r="O10431" s="10"/>
    </row>
    <row r="10432" spans="1:15" x14ac:dyDescent="0.2">
      <c r="A10432" s="11">
        <v>45799</v>
      </c>
      <c r="B10432" s="7">
        <v>3580080010</v>
      </c>
      <c r="C10432" s="8" t="s">
        <v>2</v>
      </c>
      <c r="D10432" s="6"/>
      <c r="E10432" s="6"/>
      <c r="F10432" s="6">
        <f>E10432*0.05</f>
        <v>0</v>
      </c>
      <c r="G10432" s="6">
        <v>6600</v>
      </c>
      <c r="H10432" s="5">
        <f>D10432-F10432</f>
        <v>0</v>
      </c>
      <c r="I10432" s="4">
        <f>+I10431+G10432-H10432</f>
        <v>10954491.619499985</v>
      </c>
      <c r="J10432" s="8" t="s">
        <v>944</v>
      </c>
      <c r="K10432" s="2"/>
      <c r="L10432" s="2"/>
      <c r="M10432" s="10" t="s">
        <v>0</v>
      </c>
      <c r="N10432" s="10"/>
      <c r="O10432" s="10"/>
    </row>
    <row r="10433" spans="1:15" x14ac:dyDescent="0.2">
      <c r="A10433" s="11">
        <v>45891</v>
      </c>
      <c r="B10433" s="7">
        <v>3580010066</v>
      </c>
      <c r="C10433" s="8" t="s">
        <v>611</v>
      </c>
      <c r="D10433" s="6"/>
      <c r="E10433" s="6"/>
      <c r="F10433" s="6">
        <f>E10433*0.05</f>
        <v>0</v>
      </c>
      <c r="G10433" s="6">
        <v>18178</v>
      </c>
      <c r="H10433" s="5">
        <f>D10433-F10433</f>
        <v>0</v>
      </c>
      <c r="I10433" s="4">
        <f>+I10432+G10433-H10433</f>
        <v>10972669.619499985</v>
      </c>
      <c r="J10433" s="8" t="s">
        <v>943</v>
      </c>
      <c r="K10433" s="2"/>
      <c r="L10433" s="2"/>
      <c r="M10433" s="10" t="s">
        <v>0</v>
      </c>
      <c r="N10433" s="10"/>
      <c r="O10433" s="10"/>
    </row>
    <row r="10434" spans="1:15" x14ac:dyDescent="0.2">
      <c r="A10434" s="11">
        <v>45894</v>
      </c>
      <c r="B10434" s="7">
        <v>3580080416</v>
      </c>
      <c r="C10434" s="8" t="s">
        <v>2</v>
      </c>
      <c r="D10434" s="6"/>
      <c r="E10434" s="6"/>
      <c r="F10434" s="6">
        <f>E10434*0.05</f>
        <v>0</v>
      </c>
      <c r="G10434" s="6">
        <v>2800</v>
      </c>
      <c r="H10434" s="5">
        <f>D10434-F10434</f>
        <v>0</v>
      </c>
      <c r="I10434" s="4">
        <f>+I10433+G10434-H10434</f>
        <v>10975469.619499985</v>
      </c>
      <c r="J10434" s="8" t="s">
        <v>942</v>
      </c>
      <c r="K10434" s="2"/>
      <c r="L10434" s="2"/>
      <c r="M10434" s="10" t="s">
        <v>0</v>
      </c>
      <c r="N10434" s="10"/>
      <c r="O10434" s="10"/>
    </row>
    <row r="10435" spans="1:15" x14ac:dyDescent="0.2">
      <c r="A10435" s="11">
        <v>45894</v>
      </c>
      <c r="B10435" s="7">
        <v>3580080419</v>
      </c>
      <c r="C10435" s="8" t="s">
        <v>7</v>
      </c>
      <c r="D10435" s="6"/>
      <c r="E10435" s="6"/>
      <c r="F10435" s="6">
        <f>E10435*0.05</f>
        <v>0</v>
      </c>
      <c r="G10435" s="6">
        <v>9000</v>
      </c>
      <c r="H10435" s="5">
        <f>D10435-F10435</f>
        <v>0</v>
      </c>
      <c r="I10435" s="4">
        <f>+I10434+G10435-H10435</f>
        <v>10984469.619499985</v>
      </c>
      <c r="J10435" s="8" t="s">
        <v>941</v>
      </c>
      <c r="K10435" s="2"/>
      <c r="L10435" s="2"/>
      <c r="M10435" s="10" t="s">
        <v>0</v>
      </c>
      <c r="N10435" s="10"/>
      <c r="O10435" s="10"/>
    </row>
    <row r="10436" spans="1:15" x14ac:dyDescent="0.2">
      <c r="A10436" s="11">
        <v>45895</v>
      </c>
      <c r="B10436" s="7">
        <v>3580080078</v>
      </c>
      <c r="C10436" s="8" t="s">
        <v>2</v>
      </c>
      <c r="D10436" s="6"/>
      <c r="E10436" s="6"/>
      <c r="F10436" s="6">
        <f>E10436*0.05</f>
        <v>0</v>
      </c>
      <c r="G10436" s="6">
        <v>5400</v>
      </c>
      <c r="H10436" s="5">
        <f>D10436-F10436</f>
        <v>0</v>
      </c>
      <c r="I10436" s="4">
        <f>+I10435+G10436-H10436</f>
        <v>10989869.619499985</v>
      </c>
      <c r="J10436" s="8" t="s">
        <v>940</v>
      </c>
      <c r="K10436" s="2"/>
      <c r="L10436" s="2"/>
      <c r="M10436" s="10" t="s">
        <v>0</v>
      </c>
      <c r="N10436" s="10"/>
      <c r="O10436" s="10"/>
    </row>
    <row r="10437" spans="1:15" x14ac:dyDescent="0.2">
      <c r="A10437" s="11">
        <v>45896</v>
      </c>
      <c r="B10437" s="7">
        <v>3580050040</v>
      </c>
      <c r="C10437" s="8" t="s">
        <v>2</v>
      </c>
      <c r="D10437" s="6"/>
      <c r="E10437" s="6"/>
      <c r="F10437" s="6"/>
      <c r="G10437" s="6">
        <v>12200</v>
      </c>
      <c r="H10437" s="5"/>
      <c r="I10437" s="4">
        <f>+I10436+G10437-H10437</f>
        <v>11002069.619499985</v>
      </c>
      <c r="J10437" s="8" t="s">
        <v>939</v>
      </c>
      <c r="K10437" s="2"/>
      <c r="L10437" s="2"/>
      <c r="M10437" s="19"/>
      <c r="N10437" s="19"/>
      <c r="O10437" s="19"/>
    </row>
    <row r="10438" spans="1:15" x14ac:dyDescent="0.2">
      <c r="A10438" s="11">
        <v>45896</v>
      </c>
      <c r="B10438" s="7">
        <v>40494222268</v>
      </c>
      <c r="C10438" s="8" t="s">
        <v>132</v>
      </c>
      <c r="D10438" s="6">
        <v>53070.5</v>
      </c>
      <c r="E10438" s="6">
        <v>44975</v>
      </c>
      <c r="F10438" s="6">
        <v>2248.75</v>
      </c>
      <c r="G10438" s="6"/>
      <c r="H10438" s="5">
        <f>D10438-F10438</f>
        <v>50821.75</v>
      </c>
      <c r="I10438" s="4">
        <f>+I10437+G10438-H10438</f>
        <v>10951247.869499985</v>
      </c>
      <c r="J10438" s="8" t="s">
        <v>938</v>
      </c>
      <c r="K10438" s="2"/>
      <c r="L10438" s="2"/>
      <c r="M10438" s="10" t="s">
        <v>937</v>
      </c>
      <c r="N10438" s="10"/>
      <c r="O10438" s="10"/>
    </row>
    <row r="10439" spans="1:15" x14ac:dyDescent="0.2">
      <c r="A10439" s="11">
        <v>45896</v>
      </c>
      <c r="B10439" s="7">
        <v>40493425888</v>
      </c>
      <c r="C10439" s="8" t="s">
        <v>821</v>
      </c>
      <c r="D10439" s="6">
        <v>11797.92</v>
      </c>
      <c r="E10439" s="6">
        <v>11797.92</v>
      </c>
      <c r="F10439" s="6">
        <v>589.9</v>
      </c>
      <c r="G10439" s="6"/>
      <c r="H10439" s="5">
        <f>D10439-F10439</f>
        <v>11208.02</v>
      </c>
      <c r="I10439" s="4">
        <f>+I10438+G10439-H10439</f>
        <v>10940039.849499986</v>
      </c>
      <c r="J10439" s="8" t="s">
        <v>936</v>
      </c>
      <c r="K10439" s="2"/>
      <c r="L10439" s="2"/>
      <c r="M10439" s="10" t="s">
        <v>935</v>
      </c>
      <c r="N10439" s="10"/>
      <c r="O10439" s="10"/>
    </row>
    <row r="10440" spans="1:15" x14ac:dyDescent="0.2">
      <c r="A10440" s="11">
        <v>45896</v>
      </c>
      <c r="B10440" s="7">
        <v>40493440996</v>
      </c>
      <c r="C10440" s="8" t="s">
        <v>111</v>
      </c>
      <c r="D10440" s="6">
        <v>34826.300000000003</v>
      </c>
      <c r="E10440" s="6">
        <v>32885</v>
      </c>
      <c r="F10440" s="6">
        <v>1644.25</v>
      </c>
      <c r="G10440" s="6"/>
      <c r="H10440" s="5">
        <f>D10440-F10440</f>
        <v>33182.050000000003</v>
      </c>
      <c r="I10440" s="4">
        <f>+I10439+G10440-H10440</f>
        <v>10906857.799499985</v>
      </c>
      <c r="J10440" s="8" t="s">
        <v>664</v>
      </c>
      <c r="K10440" s="2"/>
      <c r="L10440" s="2"/>
      <c r="M10440" s="10" t="s">
        <v>934</v>
      </c>
      <c r="N10440" s="10"/>
      <c r="O10440" s="10"/>
    </row>
    <row r="10441" spans="1:15" x14ac:dyDescent="0.2">
      <c r="A10441" s="11">
        <v>45896</v>
      </c>
      <c r="B10441" s="7">
        <v>40493446091</v>
      </c>
      <c r="C10441" s="8" t="s">
        <v>108</v>
      </c>
      <c r="D10441" s="6">
        <v>238261.4</v>
      </c>
      <c r="E10441" s="6">
        <v>0</v>
      </c>
      <c r="F10441" s="6">
        <f>E10441*0.05</f>
        <v>0</v>
      </c>
      <c r="G10441" s="6"/>
      <c r="H10441" s="5">
        <f>D10441-F10441</f>
        <v>238261.4</v>
      </c>
      <c r="I10441" s="4">
        <f>+I10440+G10441-H10441</f>
        <v>10668596.399499984</v>
      </c>
      <c r="J10441" s="8" t="s">
        <v>788</v>
      </c>
      <c r="K10441" s="2"/>
      <c r="L10441" s="2"/>
      <c r="M10441" s="10" t="s">
        <v>933</v>
      </c>
      <c r="N10441" s="10"/>
      <c r="O10441" s="10"/>
    </row>
    <row r="10442" spans="1:15" x14ac:dyDescent="0.2">
      <c r="A10442" s="11">
        <v>45896</v>
      </c>
      <c r="B10442" s="7">
        <v>40493466856</v>
      </c>
      <c r="C10442" s="8" t="s">
        <v>582</v>
      </c>
      <c r="D10442" s="6">
        <v>27690</v>
      </c>
      <c r="E10442" s="6">
        <v>23795.599999999999</v>
      </c>
      <c r="F10442" s="6">
        <v>1189.78</v>
      </c>
      <c r="G10442" s="6"/>
      <c r="H10442" s="5">
        <f>D10442-F10442</f>
        <v>26500.22</v>
      </c>
      <c r="I10442" s="4">
        <f>+I10441+G10442-H10442</f>
        <v>10642096.179499984</v>
      </c>
      <c r="J10442" s="8" t="s">
        <v>932</v>
      </c>
      <c r="K10442" s="2"/>
      <c r="L10442" s="2"/>
      <c r="M10442" s="10" t="s">
        <v>931</v>
      </c>
      <c r="N10442" s="10"/>
      <c r="O10442" s="10"/>
    </row>
    <row r="10443" spans="1:15" x14ac:dyDescent="0.2">
      <c r="A10443" s="11">
        <v>45896</v>
      </c>
      <c r="B10443" s="7">
        <v>40493470178</v>
      </c>
      <c r="C10443" s="8" t="s">
        <v>930</v>
      </c>
      <c r="D10443" s="6">
        <v>56350</v>
      </c>
      <c r="E10443" s="6">
        <v>50500</v>
      </c>
      <c r="F10443" s="6">
        <v>2525</v>
      </c>
      <c r="G10443" s="6"/>
      <c r="H10443" s="5">
        <f>D10443-F10443</f>
        <v>53825</v>
      </c>
      <c r="I10443" s="4">
        <f>+I10442+G10443-H10443</f>
        <v>10588271.179499984</v>
      </c>
      <c r="J10443" s="8" t="s">
        <v>929</v>
      </c>
      <c r="K10443" s="2"/>
      <c r="L10443" s="2"/>
      <c r="M10443" s="10" t="s">
        <v>928</v>
      </c>
      <c r="N10443" s="10"/>
      <c r="O10443" s="10"/>
    </row>
    <row r="10444" spans="1:15" x14ac:dyDescent="0.2">
      <c r="A10444" s="11">
        <v>45896</v>
      </c>
      <c r="B10444" s="7">
        <v>40493482715</v>
      </c>
      <c r="C10444" s="8" t="s">
        <v>261</v>
      </c>
      <c r="D10444" s="6">
        <v>64265.65</v>
      </c>
      <c r="E10444" s="6">
        <v>57336.42</v>
      </c>
      <c r="F10444" s="6">
        <v>2866.82</v>
      </c>
      <c r="G10444" s="6"/>
      <c r="H10444" s="5">
        <f>D10444-F10444</f>
        <v>61398.83</v>
      </c>
      <c r="I10444" s="4">
        <f>+I10443+G10444-H10444</f>
        <v>10526872.349499984</v>
      </c>
      <c r="J10444" s="8" t="s">
        <v>777</v>
      </c>
      <c r="K10444" s="2"/>
      <c r="L10444" s="2"/>
      <c r="M10444" s="10" t="s">
        <v>927</v>
      </c>
      <c r="N10444" s="10"/>
      <c r="O10444" s="10"/>
    </row>
    <row r="10445" spans="1:15" x14ac:dyDescent="0.2">
      <c r="A10445" s="11">
        <v>45896</v>
      </c>
      <c r="B10445" s="7">
        <v>40493493364</v>
      </c>
      <c r="C10445" s="8" t="s">
        <v>105</v>
      </c>
      <c r="D10445" s="6">
        <v>820630</v>
      </c>
      <c r="E10445" s="6">
        <v>76676.44</v>
      </c>
      <c r="F10445" s="6">
        <v>3833.82</v>
      </c>
      <c r="G10445" s="6"/>
      <c r="H10445" s="5">
        <f>D10445-F10445</f>
        <v>816796.18</v>
      </c>
      <c r="I10445" s="4">
        <f>+I10444+G10445-H10445</f>
        <v>9710076.169499984</v>
      </c>
      <c r="J10445" s="8" t="s">
        <v>104</v>
      </c>
      <c r="K10445" s="2"/>
      <c r="L10445" s="2"/>
      <c r="M10445" s="10" t="s">
        <v>926</v>
      </c>
      <c r="N10445" s="10"/>
      <c r="O10445" s="10"/>
    </row>
    <row r="10446" spans="1:15" x14ac:dyDescent="0.2">
      <c r="A10446" s="11">
        <v>45896</v>
      </c>
      <c r="B10446" s="7">
        <v>40493566924</v>
      </c>
      <c r="C10446" s="8" t="s">
        <v>99</v>
      </c>
      <c r="D10446" s="6">
        <v>4079.82</v>
      </c>
      <c r="E10446" s="6">
        <v>0</v>
      </c>
      <c r="F10446" s="6">
        <f>E10446*0.05</f>
        <v>0</v>
      </c>
      <c r="G10446" s="6"/>
      <c r="H10446" s="5">
        <f>D10446-F10446</f>
        <v>4079.82</v>
      </c>
      <c r="I10446" s="4">
        <f>+I10445+G10446-H10446</f>
        <v>9705996.3494999837</v>
      </c>
      <c r="J10446" s="8" t="s">
        <v>100</v>
      </c>
      <c r="K10446" s="2"/>
      <c r="L10446" s="2"/>
      <c r="M10446" s="10" t="s">
        <v>925</v>
      </c>
      <c r="N10446" s="10"/>
      <c r="O10446" s="10"/>
    </row>
    <row r="10447" spans="1:15" x14ac:dyDescent="0.2">
      <c r="A10447" s="11">
        <v>45896</v>
      </c>
      <c r="B10447" s="7">
        <v>40493578125</v>
      </c>
      <c r="C10447" s="8" t="s">
        <v>99</v>
      </c>
      <c r="D10447" s="6">
        <v>12778.04</v>
      </c>
      <c r="E10447" s="6">
        <v>0</v>
      </c>
      <c r="F10447" s="6">
        <f>E10447*0.05</f>
        <v>0</v>
      </c>
      <c r="G10447" s="6"/>
      <c r="H10447" s="5">
        <f>D10447-F10447</f>
        <v>12778.04</v>
      </c>
      <c r="I10447" s="4">
        <f>+I10446+G10447-H10447</f>
        <v>9693218.3094999846</v>
      </c>
      <c r="J10447" s="8" t="s">
        <v>98</v>
      </c>
      <c r="K10447" s="2"/>
      <c r="L10447" s="2"/>
      <c r="M10447" s="10" t="s">
        <v>925</v>
      </c>
      <c r="N10447" s="10"/>
      <c r="O10447" s="10"/>
    </row>
    <row r="10448" spans="1:15" x14ac:dyDescent="0.2">
      <c r="A10448" s="11">
        <v>45896</v>
      </c>
      <c r="B10448" s="7">
        <v>40493641831</v>
      </c>
      <c r="C10448" s="8" t="s">
        <v>924</v>
      </c>
      <c r="D10448" s="6">
        <v>28284</v>
      </c>
      <c r="E10448" s="6">
        <v>27994.57</v>
      </c>
      <c r="F10448" s="6">
        <v>1399.73</v>
      </c>
      <c r="G10448" s="6"/>
      <c r="H10448" s="5">
        <f>D10448-F10448</f>
        <v>26884.27</v>
      </c>
      <c r="I10448" s="4">
        <f>+I10447+G10448-H10448</f>
        <v>9666334.0394999851</v>
      </c>
      <c r="J10448" s="8" t="s">
        <v>923</v>
      </c>
      <c r="K10448" s="2"/>
      <c r="L10448" s="2"/>
      <c r="M10448" s="10" t="s">
        <v>922</v>
      </c>
      <c r="N10448" s="10"/>
      <c r="O10448" s="10"/>
    </row>
    <row r="10449" spans="1:15" x14ac:dyDescent="0.2">
      <c r="A10449" s="11">
        <v>45896</v>
      </c>
      <c r="B10449" s="7">
        <v>40493650772</v>
      </c>
      <c r="C10449" s="8" t="s">
        <v>249</v>
      </c>
      <c r="D10449" s="6">
        <v>12213</v>
      </c>
      <c r="E10449" s="6">
        <v>0</v>
      </c>
      <c r="F10449" s="6">
        <f>E10449*0.05</f>
        <v>0</v>
      </c>
      <c r="G10449" s="6"/>
      <c r="H10449" s="5">
        <f>D10449-F10449</f>
        <v>12213</v>
      </c>
      <c r="I10449" s="4">
        <f>+I10448+G10449-H10449</f>
        <v>9654121.0394999851</v>
      </c>
      <c r="J10449" s="8" t="s">
        <v>921</v>
      </c>
      <c r="K10449" s="2"/>
      <c r="L10449" s="2"/>
      <c r="M10449" s="10" t="s">
        <v>920</v>
      </c>
      <c r="N10449" s="10"/>
      <c r="O10449" s="10"/>
    </row>
    <row r="10450" spans="1:15" x14ac:dyDescent="0.2">
      <c r="A10450" s="11">
        <v>45896</v>
      </c>
      <c r="B10450" s="7">
        <v>40493654447</v>
      </c>
      <c r="C10450" s="8" t="s">
        <v>469</v>
      </c>
      <c r="D10450" s="6">
        <v>106002.8</v>
      </c>
      <c r="E10450" s="6"/>
      <c r="F10450" s="6">
        <f>E10450*0.05</f>
        <v>0</v>
      </c>
      <c r="G10450" s="6"/>
      <c r="H10450" s="5">
        <f>D10450-F10450</f>
        <v>106002.8</v>
      </c>
      <c r="I10450" s="4">
        <f>+I10449+G10450-H10450</f>
        <v>9548118.2394999843</v>
      </c>
      <c r="J10450" s="8" t="s">
        <v>48</v>
      </c>
      <c r="K10450" s="2"/>
      <c r="L10450" s="2"/>
      <c r="M10450" s="10" t="s">
        <v>919</v>
      </c>
      <c r="N10450" s="10"/>
      <c r="O10450" s="10"/>
    </row>
    <row r="10451" spans="1:15" x14ac:dyDescent="0.2">
      <c r="A10451" s="11">
        <v>45896</v>
      </c>
      <c r="B10451" s="18">
        <v>40493666069</v>
      </c>
      <c r="C10451" s="8" t="s">
        <v>352</v>
      </c>
      <c r="D10451" s="6">
        <v>15220.98</v>
      </c>
      <c r="E10451" s="6">
        <v>0</v>
      </c>
      <c r="F10451" s="6">
        <f>E10451*0.05</f>
        <v>0</v>
      </c>
      <c r="G10451" s="6"/>
      <c r="H10451" s="5">
        <f>D10451-F10451</f>
        <v>15220.98</v>
      </c>
      <c r="I10451" s="4">
        <f>+I10450+G10451-H10451</f>
        <v>9532897.2594999839</v>
      </c>
      <c r="J10451" s="8" t="s">
        <v>107</v>
      </c>
      <c r="K10451" s="2"/>
      <c r="L10451" s="2"/>
      <c r="M10451" s="10" t="s">
        <v>918</v>
      </c>
      <c r="N10451" s="10"/>
      <c r="O10451" s="10"/>
    </row>
    <row r="10452" spans="1:15" x14ac:dyDescent="0.2">
      <c r="A10452" s="11">
        <v>45896</v>
      </c>
      <c r="B10452" s="7">
        <v>40493678289</v>
      </c>
      <c r="C10452" s="8" t="s">
        <v>77</v>
      </c>
      <c r="D10452" s="6">
        <v>5495</v>
      </c>
      <c r="E10452" s="6">
        <v>4226.92</v>
      </c>
      <c r="F10452" s="6">
        <v>211.35</v>
      </c>
      <c r="G10452" s="6"/>
      <c r="H10452" s="5">
        <f>D10452-F10452</f>
        <v>5283.65</v>
      </c>
      <c r="I10452" s="4">
        <f>+I10451+G10452-H10452</f>
        <v>9527613.6094999835</v>
      </c>
      <c r="J10452" s="8" t="s">
        <v>229</v>
      </c>
      <c r="K10452" s="2"/>
      <c r="L10452" s="2"/>
      <c r="M10452" s="10" t="s">
        <v>917</v>
      </c>
      <c r="N10452" s="10"/>
      <c r="O10452" s="10"/>
    </row>
    <row r="10453" spans="1:15" x14ac:dyDescent="0.2">
      <c r="A10453" s="11">
        <v>45896</v>
      </c>
      <c r="B10453" s="7">
        <v>40493692772</v>
      </c>
      <c r="C10453" s="8" t="s">
        <v>74</v>
      </c>
      <c r="D10453" s="6">
        <v>21760</v>
      </c>
      <c r="E10453" s="6">
        <v>0</v>
      </c>
      <c r="F10453" s="6">
        <f>E10453*0.05</f>
        <v>0</v>
      </c>
      <c r="G10453" s="6"/>
      <c r="H10453" s="5">
        <f>D10453-F10453</f>
        <v>21760</v>
      </c>
      <c r="I10453" s="4">
        <f>+I10452+G10453-H10453</f>
        <v>9505853.6094999835</v>
      </c>
      <c r="J10453" s="8" t="s">
        <v>916</v>
      </c>
      <c r="K10453" s="2"/>
      <c r="L10453" s="2"/>
      <c r="M10453" s="10" t="s">
        <v>915</v>
      </c>
      <c r="N10453" s="10"/>
      <c r="O10453" s="10"/>
    </row>
    <row r="10454" spans="1:15" x14ac:dyDescent="0.2">
      <c r="A10454" s="11">
        <v>45896</v>
      </c>
      <c r="B10454" s="7">
        <v>40493699364</v>
      </c>
      <c r="C10454" s="8" t="s">
        <v>570</v>
      </c>
      <c r="D10454" s="6">
        <v>5420</v>
      </c>
      <c r="E10454" s="6">
        <v>4593.2299999999996</v>
      </c>
      <c r="F10454" s="6">
        <v>229.66</v>
      </c>
      <c r="G10454" s="6"/>
      <c r="H10454" s="5">
        <f>D10454-F10454</f>
        <v>5190.34</v>
      </c>
      <c r="I10454" s="4">
        <f>+I10453+G10454-H10454</f>
        <v>9500663.2694999836</v>
      </c>
      <c r="J10454" s="8" t="s">
        <v>914</v>
      </c>
      <c r="K10454" s="2"/>
      <c r="L10454" s="2"/>
      <c r="M10454" s="10" t="s">
        <v>913</v>
      </c>
      <c r="N10454" s="10"/>
      <c r="O10454" s="10"/>
    </row>
    <row r="10455" spans="1:15" x14ac:dyDescent="0.2">
      <c r="A10455" s="11">
        <v>45896</v>
      </c>
      <c r="B10455" s="7">
        <v>40494805390</v>
      </c>
      <c r="C10455" s="8" t="s">
        <v>54</v>
      </c>
      <c r="D10455" s="6">
        <v>4500</v>
      </c>
      <c r="E10455" s="6">
        <v>3813.56</v>
      </c>
      <c r="F10455" s="6">
        <v>190.68</v>
      </c>
      <c r="G10455" s="6"/>
      <c r="H10455" s="5">
        <f>D10455-F10455</f>
        <v>4309.32</v>
      </c>
      <c r="I10455" s="4">
        <f>+I10454+G10455-H10455</f>
        <v>9496353.9494999833</v>
      </c>
      <c r="J10455" s="8" t="s">
        <v>412</v>
      </c>
      <c r="K10455" s="2"/>
      <c r="L10455" s="2"/>
      <c r="M10455" s="10" t="s">
        <v>912</v>
      </c>
      <c r="N10455" s="10"/>
      <c r="O10455" s="10"/>
    </row>
    <row r="10456" spans="1:15" x14ac:dyDescent="0.2">
      <c r="A10456" s="11">
        <v>45896</v>
      </c>
      <c r="B10456" s="7">
        <v>40494814990</v>
      </c>
      <c r="C10456" s="8" t="s">
        <v>57</v>
      </c>
      <c r="D10456" s="6">
        <v>10000</v>
      </c>
      <c r="E10456" s="6">
        <v>10000</v>
      </c>
      <c r="F10456" s="6">
        <v>500</v>
      </c>
      <c r="G10456" s="6"/>
      <c r="H10456" s="5">
        <f>D10456-F10456</f>
        <v>9500</v>
      </c>
      <c r="I10456" s="4">
        <f>+I10455+G10456-H10456</f>
        <v>9486853.9494999833</v>
      </c>
      <c r="J10456" s="8" t="s">
        <v>799</v>
      </c>
      <c r="K10456" s="2"/>
      <c r="L10456" s="2"/>
      <c r="M10456" s="10" t="s">
        <v>911</v>
      </c>
      <c r="N10456" s="10"/>
      <c r="O10456" s="10"/>
    </row>
    <row r="10457" spans="1:15" x14ac:dyDescent="0.2">
      <c r="A10457" s="11">
        <v>45896</v>
      </c>
      <c r="B10457" s="7">
        <v>40494823228</v>
      </c>
      <c r="C10457" s="8" t="s">
        <v>797</v>
      </c>
      <c r="D10457" s="6">
        <v>101378.01</v>
      </c>
      <c r="E10457" s="6">
        <v>0</v>
      </c>
      <c r="F10457" s="6">
        <f>E10457*0.05</f>
        <v>0</v>
      </c>
      <c r="G10457" s="6"/>
      <c r="H10457" s="5">
        <f>D10457-F10457</f>
        <v>101378.01</v>
      </c>
      <c r="I10457" s="4">
        <f>+I10456+G10457-H10457</f>
        <v>9385475.9394999836</v>
      </c>
      <c r="J10457" s="8" t="s">
        <v>48</v>
      </c>
      <c r="K10457" s="2"/>
      <c r="L10457" s="2"/>
      <c r="M10457" s="10" t="s">
        <v>910</v>
      </c>
      <c r="N10457" s="10"/>
      <c r="O10457" s="10"/>
    </row>
    <row r="10458" spans="1:15" x14ac:dyDescent="0.2">
      <c r="A10458" s="11">
        <v>45896</v>
      </c>
      <c r="B10458" s="7">
        <v>40494838328</v>
      </c>
      <c r="C10458" s="8" t="s">
        <v>216</v>
      </c>
      <c r="D10458" s="6">
        <v>560740.62</v>
      </c>
      <c r="E10458" s="6">
        <v>0</v>
      </c>
      <c r="F10458" s="6">
        <f>E10458*0.05</f>
        <v>0</v>
      </c>
      <c r="G10458" s="6"/>
      <c r="H10458" s="5">
        <f>D10458-F10458</f>
        <v>560740.62</v>
      </c>
      <c r="I10458" s="4">
        <f>+I10457+G10458-H10458</f>
        <v>8824735.3194999844</v>
      </c>
      <c r="J10458" s="8" t="s">
        <v>788</v>
      </c>
      <c r="K10458" s="2"/>
      <c r="L10458" s="2"/>
      <c r="M10458" s="10" t="s">
        <v>909</v>
      </c>
      <c r="N10458" s="10"/>
      <c r="O10458" s="10"/>
    </row>
    <row r="10459" spans="1:15" x14ac:dyDescent="0.2">
      <c r="A10459" s="11">
        <v>45896</v>
      </c>
      <c r="B10459" s="7">
        <v>40494841132</v>
      </c>
      <c r="C10459" s="8" t="s">
        <v>43</v>
      </c>
      <c r="D10459" s="6">
        <v>174911</v>
      </c>
      <c r="E10459" s="6">
        <v>164157.41</v>
      </c>
      <c r="F10459" s="6">
        <v>8207.8700000000008</v>
      </c>
      <c r="G10459" s="6"/>
      <c r="H10459" s="5">
        <f>D10459-F10459</f>
        <v>166703.13</v>
      </c>
      <c r="I10459" s="4">
        <f>+I10458+G10459-H10459</f>
        <v>8658032.1894999836</v>
      </c>
      <c r="J10459" s="8" t="s">
        <v>652</v>
      </c>
      <c r="K10459" s="2"/>
      <c r="L10459" s="2"/>
      <c r="M10459" s="10" t="s">
        <v>908</v>
      </c>
      <c r="N10459" s="10"/>
      <c r="O10459" s="10"/>
    </row>
    <row r="10460" spans="1:15" x14ac:dyDescent="0.2">
      <c r="A10460" s="11">
        <v>45896</v>
      </c>
      <c r="B10460" s="7">
        <v>40494946435</v>
      </c>
      <c r="C10460" s="8" t="s">
        <v>447</v>
      </c>
      <c r="D10460" s="6">
        <v>24878</v>
      </c>
      <c r="E10460" s="6">
        <v>24878</v>
      </c>
      <c r="F10460" s="6">
        <v>1243.9000000000001</v>
      </c>
      <c r="G10460" s="6"/>
      <c r="H10460" s="5">
        <f>D10460-F10460</f>
        <v>23634.1</v>
      </c>
      <c r="I10460" s="4">
        <f>+I10459+G10460-H10460</f>
        <v>8634398.0894999839</v>
      </c>
      <c r="J10460" s="8" t="s">
        <v>907</v>
      </c>
      <c r="K10460" s="2"/>
      <c r="L10460" s="2"/>
      <c r="M10460" s="10" t="s">
        <v>906</v>
      </c>
      <c r="N10460" s="10"/>
      <c r="O10460" s="10"/>
    </row>
    <row r="10461" spans="1:15" x14ac:dyDescent="0.2">
      <c r="A10461" s="11">
        <v>45896</v>
      </c>
      <c r="B10461" s="7">
        <v>40494948475</v>
      </c>
      <c r="C10461" s="8" t="s">
        <v>40</v>
      </c>
      <c r="D10461" s="6">
        <v>94673.2</v>
      </c>
      <c r="E10461" s="6">
        <v>0</v>
      </c>
      <c r="F10461" s="6">
        <f>E10461*0.05</f>
        <v>0</v>
      </c>
      <c r="G10461" s="6"/>
      <c r="H10461" s="5">
        <f>D10461-F10461</f>
        <v>94673.2</v>
      </c>
      <c r="I10461" s="4">
        <f>+I10460+G10461-H10461</f>
        <v>8539724.8894999847</v>
      </c>
      <c r="J10461" s="8" t="s">
        <v>104</v>
      </c>
      <c r="K10461" s="2"/>
      <c r="L10461" s="2"/>
      <c r="M10461" s="10" t="s">
        <v>905</v>
      </c>
      <c r="N10461" s="10"/>
      <c r="O10461" s="10"/>
    </row>
    <row r="10462" spans="1:15" x14ac:dyDescent="0.2">
      <c r="A10462" s="11">
        <v>45896</v>
      </c>
      <c r="B10462" s="7">
        <v>40494959413</v>
      </c>
      <c r="C10462" s="8" t="s">
        <v>34</v>
      </c>
      <c r="D10462" s="6">
        <v>250465.53</v>
      </c>
      <c r="E10462" s="6">
        <v>229545.59</v>
      </c>
      <c r="F10462" s="6">
        <v>11477.28</v>
      </c>
      <c r="G10462" s="6"/>
      <c r="H10462" s="5">
        <f>D10462-F10462</f>
        <v>238988.25</v>
      </c>
      <c r="I10462" s="4">
        <f>+I10461+G10462-H10462</f>
        <v>8300736.6394999847</v>
      </c>
      <c r="J10462" s="8" t="s">
        <v>904</v>
      </c>
      <c r="K10462" s="2"/>
      <c r="L10462" s="2"/>
      <c r="M10462" s="10" t="s">
        <v>903</v>
      </c>
      <c r="N10462" s="10"/>
      <c r="O10462" s="10"/>
    </row>
    <row r="10463" spans="1:15" x14ac:dyDescent="0.2">
      <c r="A10463" s="11">
        <v>45896</v>
      </c>
      <c r="B10463" s="7">
        <v>40494970620</v>
      </c>
      <c r="C10463" s="8" t="s">
        <v>902</v>
      </c>
      <c r="D10463" s="6">
        <v>140560</v>
      </c>
      <c r="E10463" s="6">
        <v>119118.64</v>
      </c>
      <c r="F10463" s="6">
        <v>5955.93</v>
      </c>
      <c r="G10463" s="6"/>
      <c r="H10463" s="5">
        <f>D10463-F10463</f>
        <v>134604.07</v>
      </c>
      <c r="I10463" s="4">
        <f>+I10462+G10463-H10463</f>
        <v>8166132.5694999844</v>
      </c>
      <c r="J10463" s="8" t="s">
        <v>901</v>
      </c>
      <c r="K10463" s="2"/>
      <c r="L10463" s="2"/>
      <c r="M10463" s="10" t="s">
        <v>900</v>
      </c>
      <c r="N10463" s="10"/>
      <c r="O10463" s="10"/>
    </row>
    <row r="10464" spans="1:15" x14ac:dyDescent="0.2">
      <c r="A10464" s="11">
        <v>45896</v>
      </c>
      <c r="B10464" s="7">
        <v>40494975778</v>
      </c>
      <c r="C10464" s="8" t="s">
        <v>213</v>
      </c>
      <c r="D10464" s="6">
        <v>31966.49</v>
      </c>
      <c r="E10464" s="6">
        <v>27090.240000000002</v>
      </c>
      <c r="F10464" s="6">
        <v>1354.51</v>
      </c>
      <c r="G10464" s="6"/>
      <c r="H10464" s="5">
        <f>D10464-F10464</f>
        <v>30611.980000000003</v>
      </c>
      <c r="I10464" s="4">
        <f>+I10463+G10464-H10464</f>
        <v>8135520.5894999839</v>
      </c>
      <c r="J10464" s="8" t="s">
        <v>212</v>
      </c>
      <c r="K10464" s="2"/>
      <c r="L10464" s="2"/>
      <c r="M10464" s="10" t="s">
        <v>899</v>
      </c>
      <c r="N10464" s="10"/>
      <c r="O10464" s="10"/>
    </row>
    <row r="10465" spans="1:15" x14ac:dyDescent="0.2">
      <c r="A10465" s="11">
        <v>45896</v>
      </c>
      <c r="B10465" s="7">
        <v>40494990508</v>
      </c>
      <c r="C10465" s="8" t="s">
        <v>26</v>
      </c>
      <c r="D10465" s="6">
        <v>212171.78</v>
      </c>
      <c r="E10465" s="6">
        <v>191490.93</v>
      </c>
      <c r="F10465" s="6">
        <v>9574.5499999999993</v>
      </c>
      <c r="G10465" s="6"/>
      <c r="H10465" s="5">
        <f>D10465-F10465</f>
        <v>202597.23</v>
      </c>
      <c r="I10465" s="4">
        <f>+I10464+G10465-H10465</f>
        <v>7932923.3594999835</v>
      </c>
      <c r="J10465" s="8" t="s">
        <v>212</v>
      </c>
      <c r="K10465" s="2"/>
      <c r="L10465" s="2"/>
      <c r="M10465" s="10" t="s">
        <v>898</v>
      </c>
      <c r="N10465" s="10"/>
      <c r="O10465" s="10"/>
    </row>
    <row r="10466" spans="1:15" x14ac:dyDescent="0.2">
      <c r="A10466" s="11">
        <v>45897</v>
      </c>
      <c r="B10466" s="7">
        <v>3580030051</v>
      </c>
      <c r="C10466" s="8" t="s">
        <v>2</v>
      </c>
      <c r="D10466" s="6"/>
      <c r="E10466" s="6">
        <v>0</v>
      </c>
      <c r="F10466" s="6">
        <f>E10466*0.05</f>
        <v>0</v>
      </c>
      <c r="G10466" s="6">
        <v>10800</v>
      </c>
      <c r="H10466" s="5">
        <f>D10466-F10466</f>
        <v>0</v>
      </c>
      <c r="I10466" s="4">
        <f>+I10465+G10466-H10466</f>
        <v>7943723.3594999835</v>
      </c>
      <c r="J10466" s="8" t="s">
        <v>897</v>
      </c>
      <c r="K10466" s="2"/>
      <c r="L10466" s="2"/>
      <c r="M10466" s="10" t="s">
        <v>0</v>
      </c>
      <c r="N10466" s="10"/>
      <c r="O10466" s="10"/>
    </row>
    <row r="10467" spans="1:15" x14ac:dyDescent="0.2">
      <c r="A10467" s="11">
        <v>45897</v>
      </c>
      <c r="B10467" s="7">
        <v>40504553256</v>
      </c>
      <c r="C10467" s="8" t="s">
        <v>418</v>
      </c>
      <c r="D10467" s="6">
        <v>13500</v>
      </c>
      <c r="E10467" s="6">
        <v>0</v>
      </c>
      <c r="F10467" s="6">
        <f>E10467*0.05</f>
        <v>0</v>
      </c>
      <c r="G10467" s="6"/>
      <c r="H10467" s="5">
        <f>D10467-F10467</f>
        <v>13500</v>
      </c>
      <c r="I10467" s="4">
        <f>+I10466+G10467-H10467</f>
        <v>7930223.3594999835</v>
      </c>
      <c r="J10467" s="8" t="s">
        <v>896</v>
      </c>
      <c r="K10467" s="2"/>
      <c r="L10467" s="2"/>
      <c r="M10467" s="10" t="s">
        <v>0</v>
      </c>
      <c r="N10467" s="10"/>
      <c r="O10467" s="10"/>
    </row>
    <row r="10468" spans="1:15" x14ac:dyDescent="0.2">
      <c r="A10468" s="11">
        <v>45898</v>
      </c>
      <c r="B10468" s="7">
        <v>3580030037</v>
      </c>
      <c r="C10468" s="8" t="s">
        <v>2</v>
      </c>
      <c r="D10468" s="6"/>
      <c r="E10468" s="6"/>
      <c r="F10468" s="6">
        <f>E10468*0.05</f>
        <v>0</v>
      </c>
      <c r="G10468" s="6">
        <v>18200</v>
      </c>
      <c r="H10468" s="5">
        <f>D10468-F10468</f>
        <v>0</v>
      </c>
      <c r="I10468" s="4">
        <f>+I10467+G10468-H10468</f>
        <v>7948423.3594999835</v>
      </c>
      <c r="J10468" s="8" t="s">
        <v>895</v>
      </c>
      <c r="K10468" s="2"/>
      <c r="L10468" s="2"/>
      <c r="M10468" s="10" t="s">
        <v>0</v>
      </c>
      <c r="N10468" s="10"/>
      <c r="O10468" s="10"/>
    </row>
    <row r="10469" spans="1:15" x14ac:dyDescent="0.2">
      <c r="A10469" s="11">
        <v>45898</v>
      </c>
      <c r="B10469" s="7">
        <v>40511877952</v>
      </c>
      <c r="C10469" s="8" t="s">
        <v>245</v>
      </c>
      <c r="D10469" s="6">
        <v>25303.65</v>
      </c>
      <c r="E10469" s="6">
        <v>0</v>
      </c>
      <c r="F10469" s="6">
        <f>E10469*0.05</f>
        <v>0</v>
      </c>
      <c r="G10469" s="6"/>
      <c r="H10469" s="5">
        <f>D10469-F10469</f>
        <v>25303.65</v>
      </c>
      <c r="I10469" s="4">
        <f>+I10468+G10469-H10469</f>
        <v>7923119.7094999831</v>
      </c>
      <c r="J10469" s="8" t="s">
        <v>48</v>
      </c>
      <c r="K10469" s="2"/>
      <c r="L10469" s="2"/>
      <c r="M10469" s="10" t="s">
        <v>894</v>
      </c>
      <c r="N10469" s="10"/>
      <c r="O10469" s="10"/>
    </row>
    <row r="10470" spans="1:15" x14ac:dyDescent="0.2">
      <c r="A10470" s="11">
        <v>45898</v>
      </c>
      <c r="B10470" s="7">
        <v>40511882839</v>
      </c>
      <c r="C10470" s="8" t="s">
        <v>102</v>
      </c>
      <c r="D10470" s="6">
        <v>58082</v>
      </c>
      <c r="E10470" s="6">
        <v>58082</v>
      </c>
      <c r="F10470" s="6">
        <v>2904.1</v>
      </c>
      <c r="G10470" s="6"/>
      <c r="H10470" s="5">
        <f>D10470-F10470</f>
        <v>55177.9</v>
      </c>
      <c r="I10470" s="4">
        <f>+I10469+G10470-H10470</f>
        <v>7867941.8094999827</v>
      </c>
      <c r="J10470" s="8" t="s">
        <v>101</v>
      </c>
      <c r="K10470" s="2"/>
      <c r="L10470" s="2"/>
      <c r="M10470" s="10" t="s">
        <v>893</v>
      </c>
      <c r="N10470" s="10"/>
      <c r="O10470" s="10"/>
    </row>
    <row r="10471" spans="1:15" x14ac:dyDescent="0.2">
      <c r="A10471" s="11">
        <v>45898</v>
      </c>
      <c r="B10471" s="7">
        <v>40511913446</v>
      </c>
      <c r="C10471" s="8" t="s">
        <v>892</v>
      </c>
      <c r="D10471" s="6">
        <v>29736</v>
      </c>
      <c r="E10471" s="6">
        <v>25200</v>
      </c>
      <c r="F10471" s="6">
        <v>1260</v>
      </c>
      <c r="G10471" s="6"/>
      <c r="H10471" s="5">
        <f>D10471-F10471</f>
        <v>28476</v>
      </c>
      <c r="I10471" s="4">
        <f>+I10470+G10471-H10471</f>
        <v>7839465.8094999827</v>
      </c>
      <c r="J10471" s="8" t="s">
        <v>887</v>
      </c>
      <c r="K10471" s="2"/>
      <c r="L10471" s="2"/>
      <c r="M10471" s="10" t="s">
        <v>891</v>
      </c>
      <c r="N10471" s="10"/>
      <c r="O10471" s="10"/>
    </row>
    <row r="10472" spans="1:15" x14ac:dyDescent="0.2">
      <c r="A10472" s="11">
        <v>45898</v>
      </c>
      <c r="B10472" s="7">
        <v>40512213403</v>
      </c>
      <c r="C10472" s="8" t="s">
        <v>890</v>
      </c>
      <c r="D10472" s="6">
        <v>169507</v>
      </c>
      <c r="E10472" s="6">
        <v>143650</v>
      </c>
      <c r="F10472" s="6">
        <v>7182.5</v>
      </c>
      <c r="G10472" s="6"/>
      <c r="H10472" s="5">
        <f>D10472-F10472</f>
        <v>162324.5</v>
      </c>
      <c r="I10472" s="4">
        <f>+I10471+G10472-H10472</f>
        <v>7677141.3094999827</v>
      </c>
      <c r="J10472" s="8" t="s">
        <v>889</v>
      </c>
      <c r="K10472" s="2"/>
      <c r="L10472" s="2"/>
      <c r="M10472" s="10" t="s">
        <v>474</v>
      </c>
      <c r="N10472" s="10"/>
      <c r="O10472" s="10"/>
    </row>
    <row r="10473" spans="1:15" x14ac:dyDescent="0.2">
      <c r="A10473" s="11">
        <v>45898</v>
      </c>
      <c r="B10473" s="7">
        <v>40513796796</v>
      </c>
      <c r="C10473" s="8" t="s">
        <v>888</v>
      </c>
      <c r="D10473" s="6">
        <v>21409.919999999998</v>
      </c>
      <c r="E10473" s="6">
        <v>0</v>
      </c>
      <c r="F10473" s="6">
        <f>E10473*0.05</f>
        <v>0</v>
      </c>
      <c r="G10473" s="6"/>
      <c r="H10473" s="5">
        <f>D10473-F10473</f>
        <v>21409.919999999998</v>
      </c>
      <c r="I10473" s="4">
        <f>+I10472+G10473-H10473</f>
        <v>7655731.3894999828</v>
      </c>
      <c r="J10473" s="8" t="s">
        <v>887</v>
      </c>
      <c r="K10473" s="2"/>
      <c r="L10473" s="2"/>
      <c r="M10473" s="10" t="s">
        <v>886</v>
      </c>
      <c r="N10473" s="10"/>
      <c r="O10473" s="10"/>
    </row>
    <row r="10474" spans="1:15" x14ac:dyDescent="0.2">
      <c r="A10474" s="11">
        <v>45898</v>
      </c>
      <c r="B10474" s="7">
        <v>40514339891</v>
      </c>
      <c r="C10474" s="8" t="s">
        <v>885</v>
      </c>
      <c r="D10474" s="6">
        <v>22800</v>
      </c>
      <c r="E10474" s="6">
        <v>0</v>
      </c>
      <c r="F10474" s="6">
        <f>E10474*0.05</f>
        <v>0</v>
      </c>
      <c r="G10474" s="6"/>
      <c r="H10474" s="5">
        <f>D10474-F10474</f>
        <v>22800</v>
      </c>
      <c r="I10474" s="4">
        <f>+I10473+G10474-H10474</f>
        <v>7632931.3894999828</v>
      </c>
      <c r="J10474" s="8" t="s">
        <v>884</v>
      </c>
      <c r="K10474" s="2"/>
      <c r="L10474" s="2"/>
      <c r="M10474" s="10" t="s">
        <v>0</v>
      </c>
      <c r="N10474" s="10"/>
      <c r="O10474" s="10"/>
    </row>
    <row r="10475" spans="1:15" x14ac:dyDescent="0.2">
      <c r="A10475" s="11">
        <v>45900</v>
      </c>
      <c r="B10475" s="7"/>
      <c r="C10475" s="8" t="s">
        <v>20</v>
      </c>
      <c r="D10475" s="6">
        <v>6018.88</v>
      </c>
      <c r="E10475" s="6"/>
      <c r="F10475" s="6">
        <f>E10475*0.05</f>
        <v>0</v>
      </c>
      <c r="G10475" s="6"/>
      <c r="H10475" s="5">
        <f>D10475-F10475</f>
        <v>6018.88</v>
      </c>
      <c r="I10475" s="4">
        <f>+I10474+G10475-H10475</f>
        <v>7626912.5094999829</v>
      </c>
      <c r="J10475" s="8" t="s">
        <v>19</v>
      </c>
      <c r="K10475" s="2"/>
      <c r="L10475" s="2"/>
      <c r="M10475" s="10" t="s">
        <v>0</v>
      </c>
      <c r="N10475" s="10"/>
      <c r="O10475" s="10"/>
    </row>
    <row r="10476" spans="1:15" x14ac:dyDescent="0.2">
      <c r="A10476" s="11"/>
      <c r="B10476" s="7"/>
      <c r="C10476" s="14" t="s">
        <v>883</v>
      </c>
      <c r="D10476" s="6"/>
      <c r="E10476" s="6"/>
      <c r="F10476" s="6">
        <f>E10476*0.05</f>
        <v>0</v>
      </c>
      <c r="G10476" s="6"/>
      <c r="H10476" s="5">
        <f>D10476-F10476</f>
        <v>0</v>
      </c>
      <c r="I10476" s="13">
        <f>+I10475+G10476-H10476</f>
        <v>7626912.5094999829</v>
      </c>
      <c r="J10476" s="8"/>
      <c r="K10476" s="2"/>
      <c r="L10476" s="2"/>
      <c r="M10476" s="10" t="s">
        <v>0</v>
      </c>
      <c r="N10476" s="10"/>
      <c r="O10476" s="10"/>
    </row>
    <row r="10477" spans="1:15" x14ac:dyDescent="0.2">
      <c r="A10477" s="11">
        <v>45901</v>
      </c>
      <c r="B10477" s="7">
        <v>3580080349</v>
      </c>
      <c r="C10477" s="8" t="s">
        <v>7</v>
      </c>
      <c r="D10477" s="6"/>
      <c r="E10477" s="6"/>
      <c r="F10477" s="6">
        <f>E10477*0.05</f>
        <v>0</v>
      </c>
      <c r="G10477" s="6">
        <v>20700</v>
      </c>
      <c r="H10477" s="5">
        <f>D10477-F10477</f>
        <v>0</v>
      </c>
      <c r="I10477" s="4">
        <f>+I10476+G10477-H10477</f>
        <v>7647612.5094999829</v>
      </c>
      <c r="J10477" s="8" t="s">
        <v>882</v>
      </c>
      <c r="K10477" s="2"/>
      <c r="L10477" s="2"/>
      <c r="M10477" s="10" t="s">
        <v>0</v>
      </c>
      <c r="N10477" s="10"/>
      <c r="O10477" s="10"/>
    </row>
    <row r="10478" spans="1:15" x14ac:dyDescent="0.2">
      <c r="A10478" s="11">
        <v>45901</v>
      </c>
      <c r="B10478" s="7">
        <v>3580080353</v>
      </c>
      <c r="C10478" s="8" t="s">
        <v>2</v>
      </c>
      <c r="D10478" s="6"/>
      <c r="E10478" s="6"/>
      <c r="F10478" s="6">
        <f>E10478*0.05</f>
        <v>0</v>
      </c>
      <c r="G10478" s="6">
        <v>13200</v>
      </c>
      <c r="H10478" s="5">
        <f>D10478-F10478</f>
        <v>0</v>
      </c>
      <c r="I10478" s="4">
        <f>+I10477+G10478-H10478</f>
        <v>7660812.5094999829</v>
      </c>
      <c r="J10478" s="8" t="s">
        <v>881</v>
      </c>
      <c r="K10478" s="2"/>
      <c r="L10478" s="2"/>
      <c r="M10478" s="10" t="s">
        <v>0</v>
      </c>
      <c r="N10478" s="10"/>
      <c r="O10478" s="10"/>
    </row>
    <row r="10479" spans="1:15" x14ac:dyDescent="0.2">
      <c r="A10479" s="11">
        <v>45901</v>
      </c>
      <c r="B10479" s="7">
        <v>4524000180</v>
      </c>
      <c r="C10479" s="8" t="s">
        <v>170</v>
      </c>
      <c r="D10479" s="6"/>
      <c r="E10479" s="6"/>
      <c r="F10479" s="6">
        <f>E10479*0.05</f>
        <v>0</v>
      </c>
      <c r="G10479" s="6">
        <v>4664520.45</v>
      </c>
      <c r="H10479" s="5">
        <f>D10479-F10479</f>
        <v>0</v>
      </c>
      <c r="I10479" s="4">
        <f>+I10478+G10479-H10479</f>
        <v>12325332.959499983</v>
      </c>
      <c r="J10479" s="8" t="s">
        <v>880</v>
      </c>
      <c r="K10479" s="2"/>
      <c r="L10479" s="2"/>
      <c r="M10479" s="10" t="s">
        <v>0</v>
      </c>
      <c r="N10479" s="10"/>
      <c r="O10479" s="10"/>
    </row>
    <row r="10480" spans="1:15" x14ac:dyDescent="0.2">
      <c r="A10480" s="11">
        <v>45901</v>
      </c>
      <c r="B10480" s="7">
        <v>4524000132</v>
      </c>
      <c r="C10480" s="8" t="s">
        <v>389</v>
      </c>
      <c r="D10480" s="6"/>
      <c r="E10480" s="6"/>
      <c r="F10480" s="6">
        <f>E10480*0.05</f>
        <v>0</v>
      </c>
      <c r="G10480" s="6">
        <v>15000</v>
      </c>
      <c r="H10480" s="5">
        <f>D10480-F10480</f>
        <v>0</v>
      </c>
      <c r="I10480" s="4">
        <f>+I10479+G10480-H10480</f>
        <v>12340332.959499983</v>
      </c>
      <c r="J10480" s="8" t="s">
        <v>879</v>
      </c>
      <c r="K10480" s="2"/>
      <c r="L10480" s="2"/>
      <c r="M10480" s="10" t="s">
        <v>0</v>
      </c>
      <c r="N10480" s="10"/>
      <c r="O10480" s="10"/>
    </row>
    <row r="10481" spans="1:15" x14ac:dyDescent="0.2">
      <c r="A10481" s="11">
        <v>45901</v>
      </c>
      <c r="B10481" s="7">
        <v>10314</v>
      </c>
      <c r="C10481" s="8" t="s">
        <v>620</v>
      </c>
      <c r="D10481" s="6">
        <v>83923.199999999997</v>
      </c>
      <c r="E10481" s="6"/>
      <c r="F10481" s="6">
        <f>E10481*0.05</f>
        <v>0</v>
      </c>
      <c r="G10481" s="6"/>
      <c r="H10481" s="5">
        <f>D10481-F10481</f>
        <v>83923.199999999997</v>
      </c>
      <c r="I10481" s="4">
        <f>+I10480+G10481-H10481</f>
        <v>12256409.759499984</v>
      </c>
      <c r="J10481" s="8" t="s">
        <v>878</v>
      </c>
      <c r="K10481" s="2"/>
      <c r="L10481" s="2"/>
      <c r="M10481" s="10" t="s">
        <v>0</v>
      </c>
      <c r="N10481" s="10"/>
      <c r="O10481" s="10"/>
    </row>
    <row r="10482" spans="1:15" x14ac:dyDescent="0.2">
      <c r="A10482" s="11">
        <v>45902</v>
      </c>
      <c r="B10482" s="7">
        <v>40544849154</v>
      </c>
      <c r="C10482" s="8" t="s">
        <v>877</v>
      </c>
      <c r="D10482" s="6">
        <v>357350</v>
      </c>
      <c r="E10482" s="6">
        <v>342500</v>
      </c>
      <c r="F10482" s="6">
        <v>17125</v>
      </c>
      <c r="G10482" s="6"/>
      <c r="H10482" s="5">
        <f>D10482-F10482</f>
        <v>340225</v>
      </c>
      <c r="I10482" s="4">
        <f>+I10481+G10482-H10482</f>
        <v>11916184.759499984</v>
      </c>
      <c r="J10482" s="8" t="s">
        <v>876</v>
      </c>
      <c r="K10482" s="2"/>
      <c r="L10482" s="2"/>
      <c r="M10482" s="10" t="s">
        <v>875</v>
      </c>
      <c r="N10482" s="10"/>
      <c r="O10482" s="10"/>
    </row>
    <row r="10483" spans="1:15" x14ac:dyDescent="0.2">
      <c r="A10483" s="11">
        <v>45903</v>
      </c>
      <c r="B10483" s="7">
        <v>3580070125</v>
      </c>
      <c r="C10483" s="8" t="s">
        <v>2</v>
      </c>
      <c r="D10483" s="6"/>
      <c r="E10483" s="6"/>
      <c r="F10483" s="6">
        <f>E10483*0.05</f>
        <v>0</v>
      </c>
      <c r="G10483" s="6">
        <v>11400</v>
      </c>
      <c r="H10483" s="5">
        <f>D10483-F10483</f>
        <v>0</v>
      </c>
      <c r="I10483" s="4">
        <f>+I10482+G10483-H10483</f>
        <v>11927584.759499984</v>
      </c>
      <c r="J10483" s="8" t="s">
        <v>874</v>
      </c>
      <c r="K10483" s="2"/>
      <c r="L10483" s="2"/>
      <c r="M10483" s="10" t="s">
        <v>0</v>
      </c>
      <c r="N10483" s="10"/>
      <c r="O10483" s="10"/>
    </row>
    <row r="10484" spans="1:15" x14ac:dyDescent="0.2">
      <c r="A10484" s="11">
        <v>45903</v>
      </c>
      <c r="B10484" s="7">
        <v>3580070128</v>
      </c>
      <c r="C10484" s="8" t="s">
        <v>2</v>
      </c>
      <c r="D10484" s="6"/>
      <c r="E10484" s="6"/>
      <c r="F10484" s="6">
        <f>E10484*0.05</f>
        <v>0</v>
      </c>
      <c r="G10484" s="6">
        <v>2600</v>
      </c>
      <c r="H10484" s="5">
        <f>D10484-F10484</f>
        <v>0</v>
      </c>
      <c r="I10484" s="4">
        <f>+I10483+G10484-H10484</f>
        <v>11930184.759499984</v>
      </c>
      <c r="J10484" s="8" t="s">
        <v>873</v>
      </c>
      <c r="K10484" s="2"/>
      <c r="L10484" s="2"/>
      <c r="M10484" s="10" t="s">
        <v>0</v>
      </c>
      <c r="N10484" s="10"/>
      <c r="O10484" s="10"/>
    </row>
    <row r="10485" spans="1:15" x14ac:dyDescent="0.2">
      <c r="A10485" s="11">
        <v>45903</v>
      </c>
      <c r="B10485" s="7">
        <v>4524000021</v>
      </c>
      <c r="C10485" s="12" t="s">
        <v>145</v>
      </c>
      <c r="D10485" s="6"/>
      <c r="E10485" s="6"/>
      <c r="F10485" s="6">
        <f>E10485*0.05</f>
        <v>0</v>
      </c>
      <c r="G10485" s="6">
        <v>975042.54</v>
      </c>
      <c r="H10485" s="5">
        <f>D10485-F10485</f>
        <v>0</v>
      </c>
      <c r="I10485" s="4">
        <f>+I10484+G10485-H10485</f>
        <v>12905227.299499985</v>
      </c>
      <c r="J10485" s="8" t="s">
        <v>872</v>
      </c>
      <c r="K10485" s="2"/>
      <c r="L10485" s="2"/>
      <c r="M10485" s="10" t="s">
        <v>0</v>
      </c>
      <c r="N10485" s="10"/>
      <c r="O10485" s="10"/>
    </row>
    <row r="10486" spans="1:15" x14ac:dyDescent="0.2">
      <c r="A10486" s="11">
        <v>45903</v>
      </c>
      <c r="B10486" s="7">
        <v>4524000017</v>
      </c>
      <c r="C10486" s="12" t="s">
        <v>145</v>
      </c>
      <c r="D10486" s="6"/>
      <c r="E10486" s="6"/>
      <c r="F10486" s="6">
        <f>E10486*0.05</f>
        <v>0</v>
      </c>
      <c r="G10486" s="6">
        <v>26149.87</v>
      </c>
      <c r="H10486" s="5">
        <f>D10486-F10486</f>
        <v>0</v>
      </c>
      <c r="I10486" s="4">
        <f>+I10485+G10486-H10486</f>
        <v>12931377.169499984</v>
      </c>
      <c r="J10486" s="8" t="s">
        <v>871</v>
      </c>
      <c r="K10486" s="2"/>
      <c r="L10486" s="2"/>
      <c r="M10486" s="10"/>
      <c r="N10486" s="10"/>
      <c r="O10486" s="10"/>
    </row>
    <row r="10487" spans="1:15" x14ac:dyDescent="0.2">
      <c r="A10487" s="11">
        <v>45904</v>
      </c>
      <c r="B10487" s="7">
        <v>40562529187</v>
      </c>
      <c r="C10487" s="8" t="s">
        <v>518</v>
      </c>
      <c r="D10487" s="6">
        <v>72495.38</v>
      </c>
      <c r="E10487" s="6"/>
      <c r="F10487" s="6">
        <f>E10487*0.05</f>
        <v>0</v>
      </c>
      <c r="G10487" s="6"/>
      <c r="H10487" s="5">
        <f>D10487-F10487</f>
        <v>72495.38</v>
      </c>
      <c r="I10487" s="4">
        <f>+I10486+G10487-H10487</f>
        <v>12858881.789499983</v>
      </c>
      <c r="J10487" s="8" t="s">
        <v>870</v>
      </c>
      <c r="K10487" s="2"/>
      <c r="L10487" s="2"/>
      <c r="M10487" s="10" t="s">
        <v>869</v>
      </c>
      <c r="N10487" s="10"/>
      <c r="O10487" s="10"/>
    </row>
    <row r="10488" spans="1:15" x14ac:dyDescent="0.2">
      <c r="A10488" s="11">
        <v>45904</v>
      </c>
      <c r="B10488" s="7">
        <v>4524000007</v>
      </c>
      <c r="C10488" s="12" t="s">
        <v>145</v>
      </c>
      <c r="D10488" s="6"/>
      <c r="E10488" s="6"/>
      <c r="F10488" s="6">
        <f>E10488*0.05</f>
        <v>0</v>
      </c>
      <c r="G10488" s="6">
        <v>71500</v>
      </c>
      <c r="H10488" s="5">
        <f>D10488-F10488</f>
        <v>0</v>
      </c>
      <c r="I10488" s="4">
        <f>+I10487+G10488-H10488</f>
        <v>12930381.789499983</v>
      </c>
      <c r="J10488" s="8" t="s">
        <v>868</v>
      </c>
      <c r="K10488" s="2"/>
      <c r="L10488" s="2"/>
      <c r="M10488" s="10" t="s">
        <v>0</v>
      </c>
      <c r="N10488" s="10"/>
      <c r="O10488" s="10"/>
    </row>
    <row r="10489" spans="1:15" x14ac:dyDescent="0.2">
      <c r="A10489" s="11">
        <v>45905</v>
      </c>
      <c r="B10489" s="7">
        <v>3580020068</v>
      </c>
      <c r="C10489" s="8" t="s">
        <v>2</v>
      </c>
      <c r="D10489" s="6"/>
      <c r="E10489" s="6"/>
      <c r="F10489" s="6">
        <f>E10489*0.05</f>
        <v>0</v>
      </c>
      <c r="G10489" s="6">
        <v>5100</v>
      </c>
      <c r="H10489" s="5">
        <f>D10489-F10489</f>
        <v>0</v>
      </c>
      <c r="I10489" s="4">
        <f>+I10488+G10489-H10489</f>
        <v>12935481.789499983</v>
      </c>
      <c r="J10489" s="8" t="s">
        <v>867</v>
      </c>
      <c r="K10489" s="2"/>
      <c r="L10489" s="2"/>
      <c r="M10489" s="1"/>
      <c r="N10489" s="1"/>
      <c r="O10489" s="1"/>
    </row>
    <row r="10490" spans="1:15" x14ac:dyDescent="0.2">
      <c r="A10490" s="11">
        <v>45905</v>
      </c>
      <c r="B10490" s="7">
        <v>40574773815</v>
      </c>
      <c r="C10490" s="8" t="s">
        <v>418</v>
      </c>
      <c r="D10490" s="6">
        <v>50000</v>
      </c>
      <c r="E10490" s="6"/>
      <c r="F10490" s="6">
        <f>E10490*0.05</f>
        <v>0</v>
      </c>
      <c r="G10490" s="6"/>
      <c r="H10490" s="5">
        <f>D10490-F10490</f>
        <v>50000</v>
      </c>
      <c r="I10490" s="4">
        <f>+I10489+G10490-H10490</f>
        <v>12885481.789499983</v>
      </c>
      <c r="J10490" s="8" t="s">
        <v>866</v>
      </c>
      <c r="K10490" s="2"/>
      <c r="L10490" s="2"/>
      <c r="M10490" s="1"/>
      <c r="N10490" s="1"/>
      <c r="O10490" s="1"/>
    </row>
    <row r="10491" spans="1:15" x14ac:dyDescent="0.2">
      <c r="A10491" s="11">
        <v>45905</v>
      </c>
      <c r="B10491" s="7">
        <v>40574943457</v>
      </c>
      <c r="C10491" s="8" t="s">
        <v>865</v>
      </c>
      <c r="D10491" s="6">
        <v>6000</v>
      </c>
      <c r="E10491" s="6"/>
      <c r="F10491" s="6">
        <f>E10491*0.05</f>
        <v>0</v>
      </c>
      <c r="G10491" s="6"/>
      <c r="H10491" s="5">
        <f>D10491-F10491</f>
        <v>6000</v>
      </c>
      <c r="I10491" s="4">
        <f>+I10490+G10491-H10491</f>
        <v>12879481.789499983</v>
      </c>
      <c r="J10491" s="8" t="s">
        <v>864</v>
      </c>
      <c r="K10491" s="2"/>
      <c r="L10491" s="2"/>
      <c r="M10491" s="1"/>
      <c r="N10491" s="1"/>
      <c r="O10491" s="1"/>
    </row>
    <row r="10492" spans="1:15" x14ac:dyDescent="0.2">
      <c r="A10492" s="11">
        <v>45908</v>
      </c>
      <c r="B10492" s="7">
        <v>3580020384</v>
      </c>
      <c r="C10492" s="8" t="s">
        <v>7</v>
      </c>
      <c r="D10492" s="6"/>
      <c r="E10492" s="6"/>
      <c r="F10492" s="6">
        <f>E10492*0.05</f>
        <v>0</v>
      </c>
      <c r="G10492" s="6">
        <v>5000</v>
      </c>
      <c r="H10492" s="5">
        <f>D10492-F10492</f>
        <v>0</v>
      </c>
      <c r="I10492" s="4">
        <f>+I10491+G10492-H10492</f>
        <v>12884481.789499983</v>
      </c>
      <c r="J10492" s="8" t="s">
        <v>863</v>
      </c>
      <c r="K10492" s="2"/>
      <c r="L10492" s="2"/>
      <c r="M10492" s="1"/>
      <c r="N10492" s="1"/>
      <c r="O10492" s="1"/>
    </row>
    <row r="10493" spans="1:15" x14ac:dyDescent="0.2">
      <c r="A10493" s="11">
        <v>45908</v>
      </c>
      <c r="B10493" s="7">
        <v>3580020387</v>
      </c>
      <c r="C10493" s="8" t="s">
        <v>2</v>
      </c>
      <c r="D10493" s="6"/>
      <c r="E10493" s="6"/>
      <c r="F10493" s="6">
        <f>E10493*0.05</f>
        <v>0</v>
      </c>
      <c r="G10493" s="6">
        <v>5900</v>
      </c>
      <c r="H10493" s="5">
        <f>D10493-F10493</f>
        <v>0</v>
      </c>
      <c r="I10493" s="4">
        <f>+I10492+G10493-H10493</f>
        <v>12890381.789499983</v>
      </c>
      <c r="J10493" s="8" t="s">
        <v>862</v>
      </c>
      <c r="K10493" s="2"/>
      <c r="L10493" s="2"/>
      <c r="M10493" s="1"/>
      <c r="N10493" s="1"/>
      <c r="O10493" s="1"/>
    </row>
    <row r="10494" spans="1:15" x14ac:dyDescent="0.2">
      <c r="A10494" s="11">
        <v>45909</v>
      </c>
      <c r="B10494" s="7">
        <v>3580020036</v>
      </c>
      <c r="C10494" s="8" t="s">
        <v>2</v>
      </c>
      <c r="D10494" s="6"/>
      <c r="E10494" s="6"/>
      <c r="F10494" s="6">
        <f>E10494*0.05</f>
        <v>0</v>
      </c>
      <c r="G10494" s="6">
        <v>6400</v>
      </c>
      <c r="H10494" s="5">
        <f>D10494-F10494</f>
        <v>0</v>
      </c>
      <c r="I10494" s="4">
        <f>+I10493+G10494-H10494</f>
        <v>12896781.789499983</v>
      </c>
      <c r="J10494" s="8" t="s">
        <v>861</v>
      </c>
      <c r="K10494" s="2"/>
      <c r="L10494" s="2"/>
      <c r="M10494" s="1"/>
      <c r="N10494" s="1"/>
      <c r="O10494" s="1"/>
    </row>
    <row r="10495" spans="1:15" x14ac:dyDescent="0.2">
      <c r="A10495" s="11">
        <v>45910</v>
      </c>
      <c r="B10495" s="7">
        <v>3580080040</v>
      </c>
      <c r="C10495" s="8" t="s">
        <v>2</v>
      </c>
      <c r="D10495" s="6"/>
      <c r="E10495" s="6"/>
      <c r="F10495" s="6">
        <f>E10495*0.05</f>
        <v>0</v>
      </c>
      <c r="G10495" s="6">
        <v>5500</v>
      </c>
      <c r="H10495" s="5">
        <f>D10495-F10495</f>
        <v>0</v>
      </c>
      <c r="I10495" s="4">
        <f>+I10494+G10495-H10495</f>
        <v>12902281.789499983</v>
      </c>
      <c r="J10495" s="8" t="s">
        <v>860</v>
      </c>
      <c r="K10495" s="2"/>
      <c r="L10495" s="2"/>
      <c r="M10495" s="1"/>
      <c r="N10495" s="1"/>
      <c r="O10495" s="1"/>
    </row>
    <row r="10496" spans="1:15" x14ac:dyDescent="0.2">
      <c r="A10496" s="11">
        <v>45911</v>
      </c>
      <c r="B10496" s="7">
        <v>3580060033</v>
      </c>
      <c r="C10496" s="8" t="s">
        <v>2</v>
      </c>
      <c r="D10496" s="6"/>
      <c r="E10496" s="6"/>
      <c r="F10496" s="6">
        <f>E10496*0.05</f>
        <v>0</v>
      </c>
      <c r="G10496" s="6">
        <v>16400</v>
      </c>
      <c r="H10496" s="5">
        <f>D10496-F10496</f>
        <v>0</v>
      </c>
      <c r="I10496" s="4">
        <f>+I10495+G10496-H10496</f>
        <v>12918681.789499983</v>
      </c>
      <c r="J10496" s="8" t="s">
        <v>859</v>
      </c>
      <c r="K10496" s="2"/>
      <c r="L10496" s="2"/>
      <c r="M10496" s="1"/>
      <c r="N10496" s="1"/>
      <c r="O10496" s="1"/>
    </row>
    <row r="10497" spans="1:15" x14ac:dyDescent="0.2">
      <c r="A10497" s="11">
        <v>45911</v>
      </c>
      <c r="B10497" s="7">
        <v>4524000409</v>
      </c>
      <c r="C10497" s="8" t="s">
        <v>14</v>
      </c>
      <c r="D10497" s="6">
        <v>3519979.41</v>
      </c>
      <c r="E10497" s="6"/>
      <c r="F10497" s="6">
        <f>E10497*0.05</f>
        <v>0</v>
      </c>
      <c r="G10497" s="6"/>
      <c r="H10497" s="5">
        <f>D10497-F10497</f>
        <v>3519979.41</v>
      </c>
      <c r="I10497" s="4">
        <f>+I10496+G10497-H10497</f>
        <v>9398702.379499983</v>
      </c>
      <c r="J10497" s="8" t="s">
        <v>858</v>
      </c>
      <c r="K10497" s="2"/>
      <c r="L10497" s="2"/>
      <c r="M10497" s="1"/>
      <c r="N10497" s="1"/>
      <c r="O10497" s="1"/>
    </row>
    <row r="10498" spans="1:15" x14ac:dyDescent="0.2">
      <c r="A10498" s="11">
        <v>45911</v>
      </c>
      <c r="B10498" s="7">
        <v>40615659333</v>
      </c>
      <c r="C10498" s="8" t="s">
        <v>857</v>
      </c>
      <c r="D10498" s="6">
        <v>1809.6</v>
      </c>
      <c r="E10498" s="6"/>
      <c r="F10498" s="6">
        <f>E10498*0.05</f>
        <v>0</v>
      </c>
      <c r="G10498" s="6"/>
      <c r="H10498" s="5">
        <f>D10498-F10498</f>
        <v>1809.6</v>
      </c>
      <c r="I10498" s="4">
        <f>+I10497+G10498-H10498</f>
        <v>9396892.7794999834</v>
      </c>
      <c r="J10498" s="8" t="s">
        <v>856</v>
      </c>
      <c r="K10498" s="2"/>
      <c r="L10498" s="2"/>
      <c r="M10498" s="1"/>
      <c r="N10498" s="1"/>
      <c r="O10498" s="1"/>
    </row>
    <row r="10499" spans="1:15" x14ac:dyDescent="0.2">
      <c r="A10499" s="11">
        <v>45911</v>
      </c>
      <c r="B10499" s="7">
        <v>40615904328</v>
      </c>
      <c r="C10499" s="8" t="s">
        <v>418</v>
      </c>
      <c r="D10499" s="6">
        <v>57000</v>
      </c>
      <c r="E10499" s="6"/>
      <c r="F10499" s="6">
        <f>E10499*0.05</f>
        <v>0</v>
      </c>
      <c r="G10499" s="6"/>
      <c r="H10499" s="5">
        <f>D10499-F10499</f>
        <v>57000</v>
      </c>
      <c r="I10499" s="4">
        <f>+I10498+G10499-H10499</f>
        <v>9339892.7794999834</v>
      </c>
      <c r="J10499" s="8" t="s">
        <v>855</v>
      </c>
      <c r="K10499" s="2"/>
      <c r="L10499" s="2"/>
      <c r="M10499" s="1"/>
      <c r="N10499" s="1"/>
      <c r="O10499" s="1"/>
    </row>
    <row r="10500" spans="1:15" x14ac:dyDescent="0.2">
      <c r="A10500" s="11">
        <v>45912</v>
      </c>
      <c r="B10500" s="7">
        <v>3580030020</v>
      </c>
      <c r="C10500" s="8" t="s">
        <v>2</v>
      </c>
      <c r="D10500" s="6"/>
      <c r="E10500" s="6"/>
      <c r="F10500" s="6">
        <f>E10500*0.05</f>
        <v>0</v>
      </c>
      <c r="G10500" s="6">
        <v>10000</v>
      </c>
      <c r="H10500" s="5">
        <f>D10500-F10500</f>
        <v>0</v>
      </c>
      <c r="I10500" s="4">
        <f>+I10499+G10500-H10500</f>
        <v>9349892.7794999834</v>
      </c>
      <c r="J10500" s="8" t="s">
        <v>854</v>
      </c>
      <c r="K10500" s="2"/>
      <c r="L10500" s="2"/>
      <c r="M10500" s="1"/>
      <c r="N10500" s="1"/>
      <c r="O10500" s="1"/>
    </row>
    <row r="10501" spans="1:15" x14ac:dyDescent="0.2">
      <c r="A10501" s="11">
        <v>45915</v>
      </c>
      <c r="B10501" s="7">
        <v>3580060372</v>
      </c>
      <c r="C10501" s="8" t="s">
        <v>7</v>
      </c>
      <c r="D10501" s="6"/>
      <c r="E10501" s="6"/>
      <c r="F10501" s="6">
        <f>E10501*0.05</f>
        <v>0</v>
      </c>
      <c r="G10501" s="6">
        <v>5000</v>
      </c>
      <c r="H10501" s="5">
        <f>D10501-F10501</f>
        <v>0</v>
      </c>
      <c r="I10501" s="4">
        <f>+I10500+G10501-H10501</f>
        <v>9354892.7794999834</v>
      </c>
      <c r="J10501" s="8" t="s">
        <v>853</v>
      </c>
      <c r="K10501" s="2"/>
      <c r="L10501" s="2"/>
      <c r="M10501" s="1"/>
      <c r="N10501" s="1"/>
      <c r="O10501" s="1"/>
    </row>
    <row r="10502" spans="1:15" x14ac:dyDescent="0.2">
      <c r="A10502" s="11">
        <v>45915</v>
      </c>
      <c r="B10502" s="7">
        <v>3580060375</v>
      </c>
      <c r="C10502" s="8" t="s">
        <v>2</v>
      </c>
      <c r="D10502" s="6"/>
      <c r="E10502" s="6"/>
      <c r="F10502" s="6">
        <f>E10502*0.05</f>
        <v>0</v>
      </c>
      <c r="G10502" s="6">
        <v>8300</v>
      </c>
      <c r="H10502" s="5">
        <f>D10502-F10502</f>
        <v>0</v>
      </c>
      <c r="I10502" s="4">
        <f>+I10501+G10502-H10502</f>
        <v>9363192.7794999834</v>
      </c>
      <c r="J10502" s="8" t="s">
        <v>852</v>
      </c>
      <c r="K10502" s="2"/>
      <c r="L10502" s="2"/>
      <c r="M10502" s="1"/>
      <c r="N10502" s="1"/>
      <c r="O10502" s="1"/>
    </row>
    <row r="10503" spans="1:15" x14ac:dyDescent="0.2">
      <c r="A10503" s="11">
        <v>45915</v>
      </c>
      <c r="B10503" s="7">
        <v>40637038688</v>
      </c>
      <c r="C10503" s="8" t="s">
        <v>851</v>
      </c>
      <c r="D10503" s="6">
        <v>84193</v>
      </c>
      <c r="E10503" s="6">
        <v>71350</v>
      </c>
      <c r="F10503" s="6">
        <f>E10503*0.05</f>
        <v>3567.5</v>
      </c>
      <c r="G10503" s="6"/>
      <c r="H10503" s="5">
        <f>D10503-F10503</f>
        <v>80625.5</v>
      </c>
      <c r="I10503" s="4">
        <f>+I10502+G10503-H10503</f>
        <v>9282567.2794999834</v>
      </c>
      <c r="J10503" s="8" t="s">
        <v>850</v>
      </c>
      <c r="K10503" s="2"/>
      <c r="L10503" s="2"/>
      <c r="M10503" s="10" t="s">
        <v>849</v>
      </c>
      <c r="N10503" s="10"/>
      <c r="O10503" s="10"/>
    </row>
    <row r="10504" spans="1:15" x14ac:dyDescent="0.2">
      <c r="A10504" s="11">
        <v>45916</v>
      </c>
      <c r="B10504" s="7">
        <v>3580070021</v>
      </c>
      <c r="C10504" s="8" t="s">
        <v>2</v>
      </c>
      <c r="D10504" s="6"/>
      <c r="E10504" s="6"/>
      <c r="F10504" s="6">
        <f>E10504*0.05</f>
        <v>0</v>
      </c>
      <c r="G10504" s="6">
        <v>4200</v>
      </c>
      <c r="H10504" s="5">
        <f>D10504-F10504</f>
        <v>0</v>
      </c>
      <c r="I10504" s="4">
        <f>+I10503+G10504-H10504</f>
        <v>9286767.2794999834</v>
      </c>
      <c r="J10504" s="8" t="s">
        <v>848</v>
      </c>
      <c r="K10504" s="2"/>
      <c r="L10504" s="2"/>
      <c r="M10504" s="10" t="s">
        <v>0</v>
      </c>
      <c r="N10504" s="10"/>
      <c r="O10504" s="10"/>
    </row>
    <row r="10505" spans="1:15" x14ac:dyDescent="0.2">
      <c r="A10505" s="11">
        <v>45916</v>
      </c>
      <c r="B10505" s="7">
        <v>3580070024</v>
      </c>
      <c r="C10505" s="8" t="s">
        <v>7</v>
      </c>
      <c r="D10505" s="6"/>
      <c r="E10505" s="6"/>
      <c r="F10505" s="6">
        <f>E10505*0.05</f>
        <v>0</v>
      </c>
      <c r="G10505" s="6">
        <v>500</v>
      </c>
      <c r="H10505" s="5">
        <f>D10505-F10505</f>
        <v>0</v>
      </c>
      <c r="I10505" s="4">
        <f>+I10504+G10505-H10505</f>
        <v>9287267.2794999834</v>
      </c>
      <c r="J10505" s="8" t="s">
        <v>847</v>
      </c>
      <c r="K10505" s="2"/>
      <c r="L10505" s="2"/>
      <c r="M10505" s="10" t="s">
        <v>0</v>
      </c>
      <c r="N10505" s="10"/>
      <c r="O10505" s="10"/>
    </row>
    <row r="10506" spans="1:15" x14ac:dyDescent="0.2">
      <c r="A10506" s="11">
        <v>45916</v>
      </c>
      <c r="B10506" s="7">
        <v>4524000011</v>
      </c>
      <c r="C10506" s="12" t="s">
        <v>145</v>
      </c>
      <c r="D10506" s="6"/>
      <c r="E10506" s="6"/>
      <c r="F10506" s="6"/>
      <c r="G10506" s="6">
        <v>147818.71</v>
      </c>
      <c r="H10506" s="5"/>
      <c r="I10506" s="4">
        <f>+I10505+G10506-H10506</f>
        <v>9435085.9894999843</v>
      </c>
      <c r="J10506" s="8" t="s">
        <v>846</v>
      </c>
      <c r="K10506" s="2"/>
      <c r="L10506" s="2"/>
      <c r="M10506" s="19"/>
      <c r="N10506" s="19"/>
      <c r="O10506" s="19"/>
    </row>
    <row r="10507" spans="1:15" x14ac:dyDescent="0.2">
      <c r="A10507" s="11">
        <v>45917</v>
      </c>
      <c r="B10507" s="7">
        <v>3580050042</v>
      </c>
      <c r="C10507" s="8" t="s">
        <v>2</v>
      </c>
      <c r="D10507" s="6"/>
      <c r="E10507" s="6"/>
      <c r="F10507" s="6">
        <f>E10507*0.05</f>
        <v>0</v>
      </c>
      <c r="G10507" s="6">
        <v>12800</v>
      </c>
      <c r="H10507" s="5">
        <f>D10507-F10507</f>
        <v>0</v>
      </c>
      <c r="I10507" s="4">
        <f>+I10506+G10507-H10507</f>
        <v>9447885.9894999843</v>
      </c>
      <c r="J10507" s="8" t="s">
        <v>845</v>
      </c>
      <c r="K10507" s="2"/>
      <c r="L10507" s="2"/>
      <c r="M10507" s="10" t="s">
        <v>0</v>
      </c>
      <c r="N10507" s="10"/>
      <c r="O10507" s="10"/>
    </row>
    <row r="10508" spans="1:15" x14ac:dyDescent="0.2">
      <c r="A10508" s="11">
        <v>45917</v>
      </c>
      <c r="B10508" s="7">
        <v>3580050045</v>
      </c>
      <c r="C10508" s="8" t="s">
        <v>7</v>
      </c>
      <c r="D10508" s="6"/>
      <c r="E10508" s="6"/>
      <c r="F10508" s="6">
        <f>E10508*0.05</f>
        <v>0</v>
      </c>
      <c r="G10508" s="6">
        <v>300</v>
      </c>
      <c r="H10508" s="5">
        <f>D10508-F10508</f>
        <v>0</v>
      </c>
      <c r="I10508" s="4">
        <f>+I10507+G10508-H10508</f>
        <v>9448185.9894999843</v>
      </c>
      <c r="J10508" s="8" t="s">
        <v>844</v>
      </c>
      <c r="K10508" s="2"/>
      <c r="L10508" s="2"/>
      <c r="M10508" s="10" t="s">
        <v>0</v>
      </c>
      <c r="N10508" s="10"/>
      <c r="O10508" s="10"/>
    </row>
    <row r="10509" spans="1:15" x14ac:dyDescent="0.2">
      <c r="A10509" s="11">
        <v>45918</v>
      </c>
      <c r="B10509" s="7">
        <v>40661185626</v>
      </c>
      <c r="C10509" s="8" t="s">
        <v>843</v>
      </c>
      <c r="D10509" s="6">
        <v>16000</v>
      </c>
      <c r="E10509" s="6"/>
      <c r="F10509" s="6"/>
      <c r="G10509" s="6"/>
      <c r="H10509" s="5">
        <f>D10509-F10509</f>
        <v>16000</v>
      </c>
      <c r="I10509" s="4">
        <f>+I10508+G10509-H10509</f>
        <v>9432185.9894999843</v>
      </c>
      <c r="J10509" s="8" t="s">
        <v>842</v>
      </c>
      <c r="K10509" s="2"/>
      <c r="L10509" s="2"/>
      <c r="M10509" s="19"/>
      <c r="N10509" s="19"/>
      <c r="O10509" s="19"/>
    </row>
    <row r="10510" spans="1:15" x14ac:dyDescent="0.2">
      <c r="A10510" s="11">
        <v>45918</v>
      </c>
      <c r="B10510" s="7">
        <v>3580070035</v>
      </c>
      <c r="C10510" s="8" t="s">
        <v>7</v>
      </c>
      <c r="D10510" s="6"/>
      <c r="E10510" s="6"/>
      <c r="F10510" s="6">
        <f>E10510*0.05</f>
        <v>0</v>
      </c>
      <c r="G10510" s="6">
        <v>3200</v>
      </c>
      <c r="H10510" s="5">
        <f>D10510-F10510</f>
        <v>0</v>
      </c>
      <c r="I10510" s="4">
        <f>+I10509+G10510-H10510</f>
        <v>9435385.9894999843</v>
      </c>
      <c r="J10510" s="8" t="s">
        <v>841</v>
      </c>
      <c r="K10510" s="2"/>
      <c r="L10510" s="2"/>
      <c r="M10510" s="10" t="s">
        <v>0</v>
      </c>
      <c r="N10510" s="10"/>
      <c r="O10510" s="10"/>
    </row>
    <row r="10511" spans="1:15" x14ac:dyDescent="0.2">
      <c r="A10511" s="11">
        <v>45918</v>
      </c>
      <c r="B10511" s="7">
        <v>3580070038</v>
      </c>
      <c r="C10511" s="8" t="s">
        <v>2</v>
      </c>
      <c r="D10511" s="6"/>
      <c r="E10511" s="6"/>
      <c r="F10511" s="6">
        <f>E10511*0.05</f>
        <v>0</v>
      </c>
      <c r="G10511" s="6">
        <v>5000</v>
      </c>
      <c r="H10511" s="5">
        <f>D10511-F10511</f>
        <v>0</v>
      </c>
      <c r="I10511" s="4">
        <f>+I10510+G10511-H10511</f>
        <v>9440385.9894999843</v>
      </c>
      <c r="J10511" s="8" t="s">
        <v>840</v>
      </c>
      <c r="K10511" s="2"/>
      <c r="L10511" s="2"/>
      <c r="M10511" s="10" t="s">
        <v>0</v>
      </c>
      <c r="N10511" s="10"/>
      <c r="O10511" s="10"/>
    </row>
    <row r="10512" spans="1:15" x14ac:dyDescent="0.2">
      <c r="A10512" s="11">
        <v>45918</v>
      </c>
      <c r="B10512" s="7">
        <v>3580060075</v>
      </c>
      <c r="C10512" s="8" t="s">
        <v>611</v>
      </c>
      <c r="D10512" s="6"/>
      <c r="E10512" s="6"/>
      <c r="F10512" s="6">
        <f>E10512*0.05</f>
        <v>0</v>
      </c>
      <c r="G10512" s="6">
        <v>22464.18</v>
      </c>
      <c r="H10512" s="5">
        <f>D10512-F10512</f>
        <v>0</v>
      </c>
      <c r="I10512" s="4">
        <f>+I10511+G10512-H10512</f>
        <v>9462850.169499984</v>
      </c>
      <c r="J10512" s="8" t="s">
        <v>839</v>
      </c>
      <c r="K10512" s="2"/>
      <c r="L10512" s="2"/>
      <c r="M10512" s="10" t="s">
        <v>0</v>
      </c>
      <c r="N10512" s="10"/>
      <c r="O10512" s="10"/>
    </row>
    <row r="10513" spans="1:15" x14ac:dyDescent="0.2">
      <c r="A10513" s="11">
        <v>45919</v>
      </c>
      <c r="B10513" s="7">
        <v>3580060096</v>
      </c>
      <c r="C10513" s="8" t="s">
        <v>2</v>
      </c>
      <c r="D10513" s="6"/>
      <c r="E10513" s="6"/>
      <c r="F10513" s="6">
        <f>E10513*0.05</f>
        <v>0</v>
      </c>
      <c r="G10513" s="6">
        <v>12000</v>
      </c>
      <c r="H10513" s="5">
        <f>D10513-F10513</f>
        <v>0</v>
      </c>
      <c r="I10513" s="4">
        <f>+I10512+G10513-H10513</f>
        <v>9474850.169499984</v>
      </c>
      <c r="J10513" s="8" t="s">
        <v>838</v>
      </c>
      <c r="K10513" s="2"/>
      <c r="L10513" s="2"/>
      <c r="M10513" s="10" t="s">
        <v>0</v>
      </c>
      <c r="N10513" s="10"/>
      <c r="O10513" s="10"/>
    </row>
    <row r="10514" spans="1:15" x14ac:dyDescent="0.2">
      <c r="A10514" s="11">
        <v>45919</v>
      </c>
      <c r="B10514" s="7">
        <v>3580060099</v>
      </c>
      <c r="C10514" s="8" t="s">
        <v>7</v>
      </c>
      <c r="D10514" s="6"/>
      <c r="E10514" s="6"/>
      <c r="F10514" s="6">
        <f>E10514*0.05</f>
        <v>0</v>
      </c>
      <c r="G10514" s="6">
        <v>4100</v>
      </c>
      <c r="H10514" s="5">
        <f>D10514-F10514</f>
        <v>0</v>
      </c>
      <c r="I10514" s="4">
        <f>+I10513+G10514-H10514</f>
        <v>9478950.169499984</v>
      </c>
      <c r="J10514" s="8" t="s">
        <v>837</v>
      </c>
      <c r="K10514" s="2"/>
      <c r="L10514" s="2"/>
      <c r="M10514" s="10" t="s">
        <v>0</v>
      </c>
      <c r="N10514" s="10"/>
      <c r="O10514" s="10"/>
    </row>
    <row r="10515" spans="1:15" x14ac:dyDescent="0.2">
      <c r="A10515" s="11">
        <v>45922</v>
      </c>
      <c r="B10515" s="7">
        <v>3580010405</v>
      </c>
      <c r="C10515" s="8" t="s">
        <v>2</v>
      </c>
      <c r="D10515" s="6"/>
      <c r="E10515" s="6"/>
      <c r="F10515" s="6">
        <f>E10515*0.05</f>
        <v>0</v>
      </c>
      <c r="G10515" s="6">
        <v>2000</v>
      </c>
      <c r="H10515" s="5">
        <f>D10515-F10515</f>
        <v>0</v>
      </c>
      <c r="I10515" s="4">
        <f>+I10514+G10515-H10515</f>
        <v>9480950.169499984</v>
      </c>
      <c r="J10515" s="8" t="s">
        <v>836</v>
      </c>
      <c r="K10515" s="2"/>
      <c r="L10515" s="2"/>
      <c r="M10515" s="10" t="s">
        <v>0</v>
      </c>
      <c r="N10515" s="10"/>
      <c r="O10515" s="10"/>
    </row>
    <row r="10516" spans="1:15" x14ac:dyDescent="0.2">
      <c r="A10516" s="11">
        <v>45922</v>
      </c>
      <c r="B10516" s="7">
        <v>3580010408</v>
      </c>
      <c r="C10516" s="8" t="s">
        <v>7</v>
      </c>
      <c r="D10516" s="6"/>
      <c r="E10516" s="6"/>
      <c r="F10516" s="6">
        <f>E10516*0.05</f>
        <v>0</v>
      </c>
      <c r="G10516" s="6">
        <v>7130</v>
      </c>
      <c r="H10516" s="5">
        <f>D10516-F10516</f>
        <v>0</v>
      </c>
      <c r="I10516" s="4">
        <f>+I10515+G10516-H10516</f>
        <v>9488080.169499984</v>
      </c>
      <c r="J10516" s="8" t="s">
        <v>835</v>
      </c>
      <c r="K10516" s="2"/>
      <c r="L10516" s="2"/>
      <c r="M10516" s="10" t="s">
        <v>0</v>
      </c>
      <c r="N10516" s="10"/>
      <c r="O10516" s="10"/>
    </row>
    <row r="10517" spans="1:15" x14ac:dyDescent="0.2">
      <c r="A10517" s="11">
        <v>45922</v>
      </c>
      <c r="B10517" s="7">
        <v>40695586109</v>
      </c>
      <c r="C10517" s="8" t="s">
        <v>834</v>
      </c>
      <c r="D10517" s="6">
        <v>283200</v>
      </c>
      <c r="E10517" s="6">
        <v>240000</v>
      </c>
      <c r="F10517" s="6">
        <v>12000</v>
      </c>
      <c r="G10517" s="6">
        <v>0</v>
      </c>
      <c r="H10517" s="5">
        <f>D10517-F10517</f>
        <v>271200</v>
      </c>
      <c r="I10517" s="4">
        <f>+I10516+G10517-H10517</f>
        <v>9216880.169499984</v>
      </c>
      <c r="J10517" s="8" t="s">
        <v>833</v>
      </c>
      <c r="K10517" s="2"/>
      <c r="L10517" s="2"/>
      <c r="M10517" s="10" t="s">
        <v>832</v>
      </c>
      <c r="N10517" s="10"/>
      <c r="O10517" s="10"/>
    </row>
    <row r="10518" spans="1:15" x14ac:dyDescent="0.2">
      <c r="A10518" s="11">
        <v>45922</v>
      </c>
      <c r="B10518" s="7">
        <v>40696769486</v>
      </c>
      <c r="C10518" s="8" t="s">
        <v>831</v>
      </c>
      <c r="D10518" s="6">
        <v>57624</v>
      </c>
      <c r="E10518" s="6">
        <v>57624</v>
      </c>
      <c r="F10518" s="6">
        <v>2881.2</v>
      </c>
      <c r="G10518" s="6"/>
      <c r="H10518" s="5">
        <f>D10518-F10518</f>
        <v>54742.8</v>
      </c>
      <c r="I10518" s="4">
        <f>+I10517+G10518-H10518</f>
        <v>9162137.3694999833</v>
      </c>
      <c r="J10518" s="8" t="s">
        <v>101</v>
      </c>
      <c r="K10518" s="2"/>
      <c r="L10518" s="2"/>
      <c r="M10518" s="10" t="s">
        <v>689</v>
      </c>
      <c r="N10518" s="10"/>
      <c r="O10518" s="10"/>
    </row>
    <row r="10519" spans="1:15" x14ac:dyDescent="0.2">
      <c r="A10519" s="11">
        <v>45923</v>
      </c>
      <c r="B10519" s="7">
        <v>3580020101</v>
      </c>
      <c r="C10519" s="8" t="s">
        <v>2</v>
      </c>
      <c r="D10519" s="6"/>
      <c r="E10519" s="6"/>
      <c r="F10519" s="6">
        <f>E10519*0.05</f>
        <v>0</v>
      </c>
      <c r="G10519" s="6">
        <v>12400</v>
      </c>
      <c r="H10519" s="5">
        <f>D10519-F10519</f>
        <v>0</v>
      </c>
      <c r="I10519" s="4">
        <f>+I10518+G10519-H10519</f>
        <v>9174537.3694999833</v>
      </c>
      <c r="J10519" s="8" t="s">
        <v>830</v>
      </c>
      <c r="K10519" s="2"/>
      <c r="L10519" s="2"/>
      <c r="M10519" s="10" t="s">
        <v>0</v>
      </c>
      <c r="N10519" s="10"/>
      <c r="O10519" s="10"/>
    </row>
    <row r="10520" spans="1:15" x14ac:dyDescent="0.2">
      <c r="A10520" s="11">
        <v>45739</v>
      </c>
      <c r="B10520" s="7">
        <v>3580020104</v>
      </c>
      <c r="C10520" s="8" t="s">
        <v>7</v>
      </c>
      <c r="D10520" s="6"/>
      <c r="E10520" s="6"/>
      <c r="F10520" s="6">
        <f>E10520*0.05</f>
        <v>0</v>
      </c>
      <c r="G10520" s="6">
        <v>1000</v>
      </c>
      <c r="H10520" s="5">
        <f>D10520-F10520</f>
        <v>0</v>
      </c>
      <c r="I10520" s="4">
        <f>+I10519+G10520-H10520</f>
        <v>9175537.3694999833</v>
      </c>
      <c r="J10520" s="8" t="s">
        <v>829</v>
      </c>
      <c r="K10520" s="2"/>
      <c r="L10520" s="2"/>
      <c r="M10520" s="10" t="s">
        <v>0</v>
      </c>
      <c r="N10520" s="10"/>
      <c r="O10520" s="10"/>
    </row>
    <row r="10521" spans="1:15" x14ac:dyDescent="0.2">
      <c r="A10521" s="11">
        <v>45925</v>
      </c>
      <c r="B10521" s="7">
        <v>3580030115</v>
      </c>
      <c r="C10521" s="8" t="s">
        <v>2</v>
      </c>
      <c r="D10521" s="6"/>
      <c r="E10521" s="6"/>
      <c r="F10521" s="6">
        <f>E10521*0.05</f>
        <v>0</v>
      </c>
      <c r="G10521" s="6">
        <v>1200</v>
      </c>
      <c r="H10521" s="5">
        <f>D10521-F10521</f>
        <v>0</v>
      </c>
      <c r="I10521" s="4">
        <f>+I10520+G10521-H10521</f>
        <v>9176737.3694999833</v>
      </c>
      <c r="J10521" s="8" t="s">
        <v>828</v>
      </c>
      <c r="K10521" s="2"/>
      <c r="L10521" s="2"/>
      <c r="M10521" s="10" t="s">
        <v>0</v>
      </c>
      <c r="N10521" s="10"/>
      <c r="O10521" s="10"/>
    </row>
    <row r="10522" spans="1:15" x14ac:dyDescent="0.2">
      <c r="A10522" s="11">
        <v>45925</v>
      </c>
      <c r="B10522" s="7">
        <v>3580030118</v>
      </c>
      <c r="C10522" s="8" t="s">
        <v>7</v>
      </c>
      <c r="D10522" s="6"/>
      <c r="E10522" s="6"/>
      <c r="F10522" s="6">
        <f>E10522*0.05</f>
        <v>0</v>
      </c>
      <c r="G10522" s="6">
        <v>300</v>
      </c>
      <c r="H10522" s="5">
        <f>D10522-F10522</f>
        <v>0</v>
      </c>
      <c r="I10522" s="4">
        <f>+I10521+G10522-H10522</f>
        <v>9177037.3694999833</v>
      </c>
      <c r="J10522" s="8" t="s">
        <v>827</v>
      </c>
      <c r="K10522" s="2"/>
      <c r="L10522" s="2"/>
      <c r="M10522" s="10" t="s">
        <v>0</v>
      </c>
      <c r="N10522" s="10"/>
      <c r="O10522" s="10"/>
    </row>
    <row r="10523" spans="1:15" x14ac:dyDescent="0.2">
      <c r="A10523" s="11">
        <v>45926</v>
      </c>
      <c r="B10523" s="7">
        <v>3580050174</v>
      </c>
      <c r="C10523" s="8" t="s">
        <v>2</v>
      </c>
      <c r="D10523" s="6"/>
      <c r="E10523" s="6"/>
      <c r="F10523" s="6">
        <f>E10523*0.05</f>
        <v>0</v>
      </c>
      <c r="G10523" s="6">
        <v>4000</v>
      </c>
      <c r="H10523" s="5">
        <f>D10523-F10523</f>
        <v>0</v>
      </c>
      <c r="I10523" s="4">
        <f>+I10522+G10523-H10523</f>
        <v>9181037.3694999833</v>
      </c>
      <c r="J10523" s="8" t="s">
        <v>826</v>
      </c>
      <c r="K10523" s="2"/>
      <c r="L10523" s="2"/>
      <c r="M10523" s="10" t="s">
        <v>0</v>
      </c>
      <c r="N10523" s="10"/>
      <c r="O10523" s="10"/>
    </row>
    <row r="10524" spans="1:15" x14ac:dyDescent="0.2">
      <c r="A10524" s="11">
        <v>45926</v>
      </c>
      <c r="B10524" s="7">
        <v>3580050177</v>
      </c>
      <c r="C10524" s="8" t="s">
        <v>7</v>
      </c>
      <c r="D10524" s="6"/>
      <c r="E10524" s="6"/>
      <c r="F10524" s="6">
        <f>E10524*0.05</f>
        <v>0</v>
      </c>
      <c r="G10524" s="6">
        <v>1300</v>
      </c>
      <c r="H10524" s="5">
        <f>D10524-F10524</f>
        <v>0</v>
      </c>
      <c r="I10524" s="4">
        <f>+I10523+G10524-H10524</f>
        <v>9182337.3694999833</v>
      </c>
      <c r="J10524" s="8" t="s">
        <v>825</v>
      </c>
      <c r="K10524" s="2"/>
      <c r="L10524" s="2"/>
      <c r="M10524" s="10" t="s">
        <v>0</v>
      </c>
      <c r="N10524" s="10"/>
      <c r="O10524" s="10"/>
    </row>
    <row r="10525" spans="1:15" x14ac:dyDescent="0.2">
      <c r="A10525" s="11">
        <v>45929</v>
      </c>
      <c r="B10525" s="7">
        <v>3580050391</v>
      </c>
      <c r="C10525" s="8" t="s">
        <v>2</v>
      </c>
      <c r="D10525" s="6"/>
      <c r="E10525" s="6"/>
      <c r="F10525" s="6">
        <f>E10525*0.05</f>
        <v>0</v>
      </c>
      <c r="G10525" s="6">
        <v>2200</v>
      </c>
      <c r="H10525" s="5">
        <f>D10525-F10525</f>
        <v>0</v>
      </c>
      <c r="I10525" s="4">
        <f>+I10524+G10525-H10525</f>
        <v>9184537.3694999833</v>
      </c>
      <c r="J10525" s="8" t="s">
        <v>824</v>
      </c>
      <c r="K10525" s="2"/>
      <c r="L10525" s="2"/>
      <c r="M10525" s="10" t="s">
        <v>0</v>
      </c>
      <c r="N10525" s="10"/>
      <c r="O10525" s="10"/>
    </row>
    <row r="10526" spans="1:15" x14ac:dyDescent="0.2">
      <c r="A10526" s="11">
        <v>45929</v>
      </c>
      <c r="B10526" s="7">
        <v>3580050394</v>
      </c>
      <c r="C10526" s="8" t="s">
        <v>7</v>
      </c>
      <c r="D10526" s="6"/>
      <c r="E10526" s="6"/>
      <c r="F10526" s="6">
        <f>E10526*0.05</f>
        <v>0</v>
      </c>
      <c r="G10526" s="6">
        <v>2700</v>
      </c>
      <c r="H10526" s="5">
        <f>D10526-F10526</f>
        <v>0</v>
      </c>
      <c r="I10526" s="4">
        <f>+I10525+G10526-H10526</f>
        <v>9187237.3694999833</v>
      </c>
      <c r="J10526" s="8" t="s">
        <v>823</v>
      </c>
      <c r="K10526" s="2"/>
      <c r="L10526" s="2"/>
      <c r="M10526" s="10" t="s">
        <v>0</v>
      </c>
      <c r="N10526" s="10"/>
      <c r="O10526" s="10"/>
    </row>
    <row r="10527" spans="1:15" x14ac:dyDescent="0.2">
      <c r="A10527" s="11">
        <v>45929</v>
      </c>
      <c r="B10527" s="7">
        <v>40750239516</v>
      </c>
      <c r="C10527" s="8" t="s">
        <v>120</v>
      </c>
      <c r="D10527" s="6">
        <v>88492.64</v>
      </c>
      <c r="E10527" s="6">
        <v>0</v>
      </c>
      <c r="F10527" s="6">
        <f>E10527*0.05</f>
        <v>0</v>
      </c>
      <c r="G10527" s="6"/>
      <c r="H10527" s="5">
        <f>D10527-F10527</f>
        <v>88492.64</v>
      </c>
      <c r="I10527" s="4">
        <f>+I10526+G10527-H10527</f>
        <v>9098744.7294999827</v>
      </c>
      <c r="J10527" s="8" t="s">
        <v>273</v>
      </c>
      <c r="K10527" s="2"/>
      <c r="L10527" s="2"/>
      <c r="M10527" s="10" t="s">
        <v>822</v>
      </c>
      <c r="N10527" s="10"/>
      <c r="O10527" s="10"/>
    </row>
    <row r="10528" spans="1:15" x14ac:dyDescent="0.2">
      <c r="A10528" s="11">
        <v>45929</v>
      </c>
      <c r="B10528" s="7">
        <v>40750245716</v>
      </c>
      <c r="C10528" s="8" t="s">
        <v>821</v>
      </c>
      <c r="D10528" s="6">
        <v>255017.58</v>
      </c>
      <c r="E10528" s="6">
        <v>243073.38</v>
      </c>
      <c r="F10528" s="6">
        <v>12153.67</v>
      </c>
      <c r="G10528" s="6"/>
      <c r="H10528" s="5">
        <v>242863.91</v>
      </c>
      <c r="I10528" s="4">
        <f>+I10527+G10528-H10528</f>
        <v>8855880.8194999825</v>
      </c>
      <c r="J10528" s="8" t="s">
        <v>586</v>
      </c>
      <c r="K10528" s="2"/>
      <c r="L10528" s="2"/>
      <c r="M10528" s="10" t="s">
        <v>820</v>
      </c>
      <c r="N10528" s="10"/>
      <c r="O10528" s="10"/>
    </row>
    <row r="10529" spans="1:15" x14ac:dyDescent="0.2">
      <c r="A10529" s="11">
        <v>45929</v>
      </c>
      <c r="B10529" s="7">
        <v>40750252561</v>
      </c>
      <c r="C10529" s="8" t="s">
        <v>819</v>
      </c>
      <c r="D10529" s="6">
        <v>14900</v>
      </c>
      <c r="E10529" s="6">
        <v>12627.12</v>
      </c>
      <c r="F10529" s="6">
        <v>631.36</v>
      </c>
      <c r="G10529" s="6"/>
      <c r="H10529" s="5">
        <v>14268.64</v>
      </c>
      <c r="I10529" s="4">
        <f>+I10528+G10529-H10529</f>
        <v>8841612.1794999819</v>
      </c>
      <c r="J10529" s="8" t="s">
        <v>818</v>
      </c>
      <c r="K10529" s="2"/>
      <c r="L10529" s="2"/>
      <c r="M10529" s="10" t="s">
        <v>817</v>
      </c>
      <c r="N10529" s="10"/>
      <c r="O10529" s="10"/>
    </row>
    <row r="10530" spans="1:15" x14ac:dyDescent="0.2">
      <c r="A10530" s="11">
        <v>45929</v>
      </c>
      <c r="B10530" s="7">
        <v>40750644112</v>
      </c>
      <c r="C10530" s="8" t="s">
        <v>491</v>
      </c>
      <c r="D10530" s="6">
        <v>7800</v>
      </c>
      <c r="E10530" s="6">
        <v>7800</v>
      </c>
      <c r="F10530" s="6">
        <v>390</v>
      </c>
      <c r="G10530" s="6"/>
      <c r="H10530" s="5">
        <f>D10530-F10530</f>
        <v>7410</v>
      </c>
      <c r="I10530" s="4">
        <f>+I10529+G10530-H10530</f>
        <v>8834202.1794999819</v>
      </c>
      <c r="J10530" s="8" t="s">
        <v>816</v>
      </c>
      <c r="K10530" s="2"/>
      <c r="L10530" s="2"/>
      <c r="M10530" s="10" t="s">
        <v>815</v>
      </c>
      <c r="N10530" s="10"/>
      <c r="O10530" s="10"/>
    </row>
    <row r="10531" spans="1:15" x14ac:dyDescent="0.2">
      <c r="A10531" s="11">
        <v>45929</v>
      </c>
      <c r="B10531" s="7">
        <v>40750654129</v>
      </c>
      <c r="C10531" s="8" t="s">
        <v>111</v>
      </c>
      <c r="D10531" s="6">
        <v>58704.6</v>
      </c>
      <c r="E10531" s="6">
        <v>55380</v>
      </c>
      <c r="F10531" s="6">
        <v>2769</v>
      </c>
      <c r="G10531" s="6"/>
      <c r="H10531" s="5">
        <f>D10531-F10531</f>
        <v>55935.6</v>
      </c>
      <c r="I10531" s="4">
        <f>+I10530+G10531-H10531</f>
        <v>8778266.5794999823</v>
      </c>
      <c r="J10531" s="8" t="s">
        <v>814</v>
      </c>
      <c r="K10531" s="2"/>
      <c r="L10531" s="2"/>
      <c r="M10531" s="10" t="s">
        <v>813</v>
      </c>
      <c r="N10531" s="10"/>
      <c r="O10531" s="10"/>
    </row>
    <row r="10532" spans="1:15" x14ac:dyDescent="0.2">
      <c r="A10532" s="11">
        <v>45929</v>
      </c>
      <c r="B10532" s="7">
        <v>40750668594</v>
      </c>
      <c r="C10532" s="8" t="s">
        <v>108</v>
      </c>
      <c r="D10532" s="6">
        <v>231908.69</v>
      </c>
      <c r="E10532" s="6">
        <v>0</v>
      </c>
      <c r="F10532" s="6">
        <f>E10532*0.05</f>
        <v>0</v>
      </c>
      <c r="G10532" s="6"/>
      <c r="H10532" s="5">
        <f>D10532-F10532</f>
        <v>231908.69</v>
      </c>
      <c r="I10532" s="4">
        <f>+I10531+G10532-H10532</f>
        <v>8546357.8894999828</v>
      </c>
      <c r="J10532" s="8" t="s">
        <v>788</v>
      </c>
      <c r="K10532" s="2"/>
      <c r="L10532" s="2"/>
      <c r="M10532" s="10" t="s">
        <v>812</v>
      </c>
      <c r="N10532" s="10"/>
      <c r="O10532" s="10"/>
    </row>
    <row r="10533" spans="1:15" x14ac:dyDescent="0.2">
      <c r="A10533" s="11">
        <v>45929</v>
      </c>
      <c r="B10533" s="7">
        <v>40750719542</v>
      </c>
      <c r="C10533" s="8" t="s">
        <v>811</v>
      </c>
      <c r="D10533" s="6">
        <v>28320</v>
      </c>
      <c r="E10533" s="6">
        <v>24000</v>
      </c>
      <c r="F10533" s="6">
        <v>1200</v>
      </c>
      <c r="G10533" s="6"/>
      <c r="H10533" s="5">
        <f>D10533-F10533</f>
        <v>27120</v>
      </c>
      <c r="I10533" s="4">
        <f>+I10532+G10533-H10533</f>
        <v>8519237.8894999828</v>
      </c>
      <c r="J10533" s="8" t="s">
        <v>664</v>
      </c>
      <c r="K10533" s="2"/>
      <c r="L10533" s="2"/>
      <c r="M10533" s="10" t="s">
        <v>810</v>
      </c>
      <c r="N10533" s="10"/>
      <c r="O10533" s="10"/>
    </row>
    <row r="10534" spans="1:15" x14ac:dyDescent="0.2">
      <c r="A10534" s="11">
        <v>45929</v>
      </c>
      <c r="B10534" s="7">
        <v>40750729329</v>
      </c>
      <c r="C10534" s="8" t="s">
        <v>249</v>
      </c>
      <c r="D10534" s="6">
        <v>91749</v>
      </c>
      <c r="E10534" s="6">
        <v>0</v>
      </c>
      <c r="F10534" s="6">
        <f>E10534*0.05</f>
        <v>0</v>
      </c>
      <c r="G10534" s="6"/>
      <c r="H10534" s="5">
        <f>D10534-F10534</f>
        <v>91749</v>
      </c>
      <c r="I10534" s="4">
        <f>+I10533+G10534-H10534</f>
        <v>8427488.8894999828</v>
      </c>
      <c r="J10534" s="8" t="s">
        <v>241</v>
      </c>
      <c r="K10534" s="2"/>
      <c r="L10534" s="2"/>
      <c r="M10534" s="10" t="s">
        <v>809</v>
      </c>
      <c r="N10534" s="10"/>
      <c r="O10534" s="10"/>
    </row>
    <row r="10535" spans="1:15" x14ac:dyDescent="0.2">
      <c r="A10535" s="11">
        <v>45929</v>
      </c>
      <c r="B10535" s="7">
        <v>40750739107</v>
      </c>
      <c r="C10535" s="8" t="s">
        <v>682</v>
      </c>
      <c r="D10535" s="6">
        <v>88552.24</v>
      </c>
      <c r="E10535" s="6">
        <v>0</v>
      </c>
      <c r="F10535" s="6">
        <f>E10535*0.05</f>
        <v>0</v>
      </c>
      <c r="G10535" s="6"/>
      <c r="H10535" s="5">
        <f>D10535-F10535</f>
        <v>88552.24</v>
      </c>
      <c r="I10535" s="4">
        <f>+I10534+G10535-H10535</f>
        <v>8338936.6494999826</v>
      </c>
      <c r="J10535" s="8" t="s">
        <v>808</v>
      </c>
      <c r="K10535" s="2"/>
      <c r="L10535" s="2"/>
      <c r="M10535" s="10" t="s">
        <v>807</v>
      </c>
      <c r="N10535" s="10"/>
      <c r="O10535" s="10"/>
    </row>
    <row r="10536" spans="1:15" x14ac:dyDescent="0.2">
      <c r="A10536" s="11">
        <v>45929</v>
      </c>
      <c r="B10536" s="7">
        <v>40750751202</v>
      </c>
      <c r="C10536" s="8" t="s">
        <v>352</v>
      </c>
      <c r="D10536" s="6">
        <v>36950.11</v>
      </c>
      <c r="E10536" s="6">
        <v>0</v>
      </c>
      <c r="F10536" s="6">
        <f>E10536*0.05</f>
        <v>0</v>
      </c>
      <c r="G10536" s="6"/>
      <c r="H10536" s="5">
        <f>D10536-F10536</f>
        <v>36950.11</v>
      </c>
      <c r="I10536" s="4">
        <f>+I10535+G10536-H10536</f>
        <v>8301986.5394999823</v>
      </c>
      <c r="J10536" s="8" t="s">
        <v>107</v>
      </c>
      <c r="K10536" s="2"/>
      <c r="L10536" s="2"/>
      <c r="M10536" s="10" t="s">
        <v>806</v>
      </c>
      <c r="N10536" s="10"/>
      <c r="O10536" s="10"/>
    </row>
    <row r="10537" spans="1:15" x14ac:dyDescent="0.2">
      <c r="A10537" s="11">
        <v>45929</v>
      </c>
      <c r="B10537" s="7">
        <v>40750768139</v>
      </c>
      <c r="C10537" s="8" t="s">
        <v>77</v>
      </c>
      <c r="D10537" s="6">
        <v>5495</v>
      </c>
      <c r="E10537" s="6">
        <v>4226.92</v>
      </c>
      <c r="F10537" s="6">
        <v>211.35</v>
      </c>
      <c r="G10537" s="6"/>
      <c r="H10537" s="5">
        <f>D10537-F10537</f>
        <v>5283.65</v>
      </c>
      <c r="I10537" s="4">
        <f>+I10536+G10537-H10537</f>
        <v>8296702.8894999819</v>
      </c>
      <c r="J10537" s="8" t="s">
        <v>229</v>
      </c>
      <c r="K10537" s="2"/>
      <c r="L10537" s="2"/>
      <c r="M10537" s="10" t="s">
        <v>805</v>
      </c>
      <c r="N10537" s="10"/>
      <c r="O10537" s="10"/>
    </row>
    <row r="10538" spans="1:15" x14ac:dyDescent="0.2">
      <c r="A10538" s="11">
        <v>45929</v>
      </c>
      <c r="B10538" s="7">
        <v>40750780670</v>
      </c>
      <c r="C10538" s="8" t="s">
        <v>74</v>
      </c>
      <c r="D10538" s="6">
        <v>429616</v>
      </c>
      <c r="E10538" s="6">
        <v>0</v>
      </c>
      <c r="F10538" s="6">
        <f>E10538*0.05</f>
        <v>0</v>
      </c>
      <c r="G10538" s="6"/>
      <c r="H10538" s="5">
        <f>D10538-F10538</f>
        <v>429616</v>
      </c>
      <c r="I10538" s="4">
        <f>+I10537+G10538-H10538</f>
        <v>7867086.8894999819</v>
      </c>
      <c r="J10538" s="8" t="s">
        <v>804</v>
      </c>
      <c r="K10538" s="2"/>
      <c r="L10538" s="2"/>
      <c r="M10538" s="10" t="s">
        <v>803</v>
      </c>
      <c r="N10538" s="10"/>
      <c r="O10538" s="10"/>
    </row>
    <row r="10539" spans="1:15" x14ac:dyDescent="0.2">
      <c r="A10539" s="11">
        <v>45929</v>
      </c>
      <c r="B10539" s="7">
        <v>40750789720</v>
      </c>
      <c r="C10539" s="8" t="s">
        <v>286</v>
      </c>
      <c r="D10539" s="6">
        <v>69440</v>
      </c>
      <c r="E10539" s="6">
        <v>67100</v>
      </c>
      <c r="F10539" s="6">
        <v>3355</v>
      </c>
      <c r="G10539" s="6"/>
      <c r="H10539" s="5">
        <f>D10539-F10539</f>
        <v>66085</v>
      </c>
      <c r="I10539" s="4">
        <f>+I10538+G10539-H10539</f>
        <v>7801001.8894999819</v>
      </c>
      <c r="J10539" s="8" t="s">
        <v>720</v>
      </c>
      <c r="K10539" s="2"/>
      <c r="L10539" s="2"/>
      <c r="M10539" s="10" t="s">
        <v>802</v>
      </c>
      <c r="N10539" s="10"/>
      <c r="O10539" s="10"/>
    </row>
    <row r="10540" spans="1:15" x14ac:dyDescent="0.2">
      <c r="A10540" s="11">
        <v>45929</v>
      </c>
      <c r="B10540" s="7">
        <v>40750800238</v>
      </c>
      <c r="C10540" s="8" t="s">
        <v>570</v>
      </c>
      <c r="D10540" s="6">
        <v>4725</v>
      </c>
      <c r="E10540" s="6">
        <v>4004.24</v>
      </c>
      <c r="F10540" s="6">
        <v>200.21</v>
      </c>
      <c r="G10540" s="6"/>
      <c r="H10540" s="5">
        <f>D10540-F10540</f>
        <v>4524.79</v>
      </c>
      <c r="I10540" s="4">
        <f>+I10539+G10540-H10540</f>
        <v>7796477.0994999819</v>
      </c>
      <c r="J10540" s="8" t="s">
        <v>801</v>
      </c>
      <c r="K10540" s="2"/>
      <c r="L10540" s="2"/>
      <c r="M10540" s="10" t="s">
        <v>800</v>
      </c>
      <c r="N10540" s="10"/>
      <c r="O10540" s="10"/>
    </row>
    <row r="10541" spans="1:15" x14ac:dyDescent="0.2">
      <c r="A10541" s="11">
        <v>45929</v>
      </c>
      <c r="B10541" s="7">
        <v>40750809689</v>
      </c>
      <c r="C10541" s="8" t="s">
        <v>57</v>
      </c>
      <c r="D10541" s="6">
        <v>10000</v>
      </c>
      <c r="E10541" s="6">
        <v>10000</v>
      </c>
      <c r="F10541" s="6">
        <f>E10541*0.05</f>
        <v>500</v>
      </c>
      <c r="G10541" s="6"/>
      <c r="H10541" s="5">
        <f>D10541-F10541</f>
        <v>9500</v>
      </c>
      <c r="I10541" s="4">
        <f>+I10540+G10541-H10541</f>
        <v>7786977.0994999819</v>
      </c>
      <c r="J10541" s="8" t="s">
        <v>799</v>
      </c>
      <c r="K10541" s="2"/>
      <c r="L10541" s="2"/>
      <c r="M10541" s="10" t="s">
        <v>798</v>
      </c>
      <c r="N10541" s="10"/>
      <c r="O10541" s="10"/>
    </row>
    <row r="10542" spans="1:15" x14ac:dyDescent="0.2">
      <c r="A10542" s="11">
        <v>45929</v>
      </c>
      <c r="B10542" s="7">
        <v>40750826696</v>
      </c>
      <c r="C10542" s="8" t="s">
        <v>797</v>
      </c>
      <c r="D10542" s="6">
        <v>16735.72</v>
      </c>
      <c r="E10542" s="6">
        <v>0</v>
      </c>
      <c r="F10542" s="6">
        <f>E10542*0.05</f>
        <v>0</v>
      </c>
      <c r="G10542" s="6"/>
      <c r="H10542" s="5">
        <f>D10542-F10542</f>
        <v>16735.72</v>
      </c>
      <c r="I10542" s="4">
        <f>+I10541+G10542-H10542</f>
        <v>7770241.3794999821</v>
      </c>
      <c r="J10542" s="8" t="s">
        <v>48</v>
      </c>
      <c r="K10542" s="2"/>
      <c r="L10542" s="2"/>
      <c r="M10542" s="10" t="s">
        <v>796</v>
      </c>
      <c r="N10542" s="10"/>
      <c r="O10542" s="10"/>
    </row>
    <row r="10543" spans="1:15" x14ac:dyDescent="0.2">
      <c r="A10543" s="11">
        <v>45929</v>
      </c>
      <c r="B10543" s="7">
        <v>40750834967</v>
      </c>
      <c r="C10543" s="8" t="s">
        <v>450</v>
      </c>
      <c r="D10543" s="6">
        <v>40120</v>
      </c>
      <c r="E10543" s="6">
        <v>34000</v>
      </c>
      <c r="F10543" s="6">
        <v>1700</v>
      </c>
      <c r="G10543" s="6"/>
      <c r="H10543" s="5">
        <f>D10543-F10543</f>
        <v>38420</v>
      </c>
      <c r="I10543" s="4">
        <f>+I10542+G10543-H10543</f>
        <v>7731821.3794999821</v>
      </c>
      <c r="J10543" s="8" t="s">
        <v>449</v>
      </c>
      <c r="K10543" s="2"/>
      <c r="L10543" s="2"/>
      <c r="M10543" s="10" t="s">
        <v>795</v>
      </c>
      <c r="N10543" s="10"/>
      <c r="O10543" s="10"/>
    </row>
    <row r="10544" spans="1:15" x14ac:dyDescent="0.2">
      <c r="A10544" s="11">
        <v>45929</v>
      </c>
      <c r="B10544" s="7">
        <v>40750853370</v>
      </c>
      <c r="C10544" s="8" t="s">
        <v>43</v>
      </c>
      <c r="D10544" s="6">
        <v>11502</v>
      </c>
      <c r="E10544" s="6">
        <v>9747.4599999999991</v>
      </c>
      <c r="F10544" s="6">
        <v>487.37</v>
      </c>
      <c r="G10544" s="6"/>
      <c r="H10544" s="5">
        <v>11014.63</v>
      </c>
      <c r="I10544" s="4">
        <f>+I10543+G10544-H10544</f>
        <v>7720806.7494999822</v>
      </c>
      <c r="J10544" s="8" t="s">
        <v>794</v>
      </c>
      <c r="K10544" s="2"/>
      <c r="L10544" s="2"/>
      <c r="M10544" s="10" t="s">
        <v>793</v>
      </c>
      <c r="N10544" s="10"/>
      <c r="O10544" s="10"/>
    </row>
    <row r="10545" spans="1:15" x14ac:dyDescent="0.2">
      <c r="A10545" s="11">
        <v>45929</v>
      </c>
      <c r="B10545" s="7">
        <v>40750858385</v>
      </c>
      <c r="C10545" s="8" t="s">
        <v>447</v>
      </c>
      <c r="D10545" s="6">
        <v>44732.75</v>
      </c>
      <c r="E10545" s="6">
        <v>42784.53</v>
      </c>
      <c r="F10545" s="6">
        <v>2139.23</v>
      </c>
      <c r="G10545" s="6"/>
      <c r="H10545" s="5">
        <v>42593.52</v>
      </c>
      <c r="I10545" s="4">
        <f>+I10544+G10545-H10545</f>
        <v>7678213.2294999827</v>
      </c>
      <c r="J10545" s="8" t="s">
        <v>22</v>
      </c>
      <c r="K10545" s="2"/>
      <c r="L10545" s="2"/>
      <c r="M10545" s="10" t="s">
        <v>792</v>
      </c>
      <c r="N10545" s="10"/>
      <c r="O10545" s="10"/>
    </row>
    <row r="10546" spans="1:15" x14ac:dyDescent="0.2">
      <c r="A10546" s="11">
        <v>45929</v>
      </c>
      <c r="B10546" s="7">
        <v>40750870222</v>
      </c>
      <c r="C10546" s="8" t="s">
        <v>40</v>
      </c>
      <c r="D10546" s="6">
        <v>112977</v>
      </c>
      <c r="E10546" s="6">
        <v>0</v>
      </c>
      <c r="F10546" s="6">
        <f>E10546*0.05</f>
        <v>0</v>
      </c>
      <c r="G10546" s="6"/>
      <c r="H10546" s="5">
        <f>D10546-F10546</f>
        <v>112977</v>
      </c>
      <c r="I10546" s="4">
        <f>+I10545+G10546-H10546</f>
        <v>7565236.2294999827</v>
      </c>
      <c r="J10546" s="8" t="s">
        <v>104</v>
      </c>
      <c r="K10546" s="2"/>
      <c r="L10546" s="2"/>
      <c r="M10546" s="10" t="s">
        <v>791</v>
      </c>
      <c r="N10546" s="10"/>
      <c r="O10546" s="10"/>
    </row>
    <row r="10547" spans="1:15" x14ac:dyDescent="0.2">
      <c r="A10547" s="11">
        <v>45929</v>
      </c>
      <c r="B10547" s="7">
        <v>40750881857</v>
      </c>
      <c r="C10547" s="8" t="s">
        <v>34</v>
      </c>
      <c r="D10547" s="6">
        <v>357750.38</v>
      </c>
      <c r="E10547" s="6">
        <v>315033.83</v>
      </c>
      <c r="F10547" s="6">
        <v>15751.69</v>
      </c>
      <c r="G10547" s="6"/>
      <c r="H10547" s="5">
        <f>D10547-F10547</f>
        <v>341998.69</v>
      </c>
      <c r="I10547" s="4">
        <f>+I10546+G10547-H10547</f>
        <v>7223237.5394999823</v>
      </c>
      <c r="J10547" s="8" t="s">
        <v>790</v>
      </c>
      <c r="K10547" s="2"/>
      <c r="L10547" s="2"/>
      <c r="M10547" s="10" t="s">
        <v>789</v>
      </c>
      <c r="N10547" s="10"/>
      <c r="O10547" s="10"/>
    </row>
    <row r="10548" spans="1:15" x14ac:dyDescent="0.2">
      <c r="A10548" s="11">
        <v>45929</v>
      </c>
      <c r="B10548" s="7">
        <v>40750891276</v>
      </c>
      <c r="C10548" s="8" t="s">
        <v>337</v>
      </c>
      <c r="D10548" s="6">
        <v>86659.6</v>
      </c>
      <c r="E10548" s="6">
        <v>0</v>
      </c>
      <c r="F10548" s="6">
        <f>E10548*0.05</f>
        <v>0</v>
      </c>
      <c r="G10548" s="6"/>
      <c r="H10548" s="5">
        <f>D10548-F10548</f>
        <v>86659.6</v>
      </c>
      <c r="I10548" s="4">
        <f>+I10547+G10548-H10548</f>
        <v>7136577.9394999826</v>
      </c>
      <c r="J10548" s="8" t="s">
        <v>788</v>
      </c>
      <c r="K10548" s="2"/>
      <c r="L10548" s="2"/>
      <c r="M10548" s="10" t="s">
        <v>787</v>
      </c>
      <c r="N10548" s="10"/>
      <c r="O10548" s="10"/>
    </row>
    <row r="10549" spans="1:15" x14ac:dyDescent="0.2">
      <c r="A10549" s="11">
        <v>45929</v>
      </c>
      <c r="B10549" s="7">
        <v>40750902844</v>
      </c>
      <c r="C10549" s="8" t="s">
        <v>32</v>
      </c>
      <c r="D10549" s="6">
        <v>136550</v>
      </c>
      <c r="E10549" s="6">
        <v>115720.35</v>
      </c>
      <c r="F10549" s="6">
        <v>5786.02</v>
      </c>
      <c r="G10549" s="6"/>
      <c r="H10549" s="5">
        <f>D10549-F10549</f>
        <v>130763.98</v>
      </c>
      <c r="I10549" s="4">
        <f>+I10548+G10549-H10549</f>
        <v>7005813.9594999822</v>
      </c>
      <c r="J10549" s="8" t="s">
        <v>786</v>
      </c>
      <c r="K10549" s="2"/>
      <c r="L10549" s="2"/>
      <c r="M10549" s="10" t="s">
        <v>785</v>
      </c>
      <c r="N10549" s="10"/>
      <c r="O10549" s="10"/>
    </row>
    <row r="10550" spans="1:15" x14ac:dyDescent="0.2">
      <c r="A10550" s="11">
        <v>45929</v>
      </c>
      <c r="B10550" s="7">
        <v>40750930333</v>
      </c>
      <c r="C10550" s="8" t="s">
        <v>29</v>
      </c>
      <c r="D10550" s="6">
        <v>14991.9</v>
      </c>
      <c r="E10550" s="6">
        <v>12705</v>
      </c>
      <c r="F10550" s="6">
        <v>635.25</v>
      </c>
      <c r="G10550" s="6"/>
      <c r="H10550" s="5">
        <f>D10550-F10550</f>
        <v>14356.65</v>
      </c>
      <c r="I10550" s="4">
        <f>+I10549+G10550-H10550</f>
        <v>6991457.3094999818</v>
      </c>
      <c r="J10550" s="8" t="s">
        <v>784</v>
      </c>
      <c r="K10550" s="2"/>
      <c r="L10550" s="2"/>
      <c r="M10550" s="10" t="s">
        <v>783</v>
      </c>
      <c r="N10550" s="10"/>
      <c r="O10550" s="10"/>
    </row>
    <row r="10551" spans="1:15" x14ac:dyDescent="0.2">
      <c r="A10551" s="11">
        <v>45929</v>
      </c>
      <c r="B10551" s="7">
        <v>40751029034</v>
      </c>
      <c r="C10551" s="8" t="s">
        <v>782</v>
      </c>
      <c r="D10551" s="6">
        <v>2273.11</v>
      </c>
      <c r="E10551" s="6">
        <v>0</v>
      </c>
      <c r="F10551" s="6">
        <f>E10551*0.05</f>
        <v>0</v>
      </c>
      <c r="G10551" s="6"/>
      <c r="H10551" s="5">
        <f>D10551-F10551</f>
        <v>2273.11</v>
      </c>
      <c r="I10551" s="4">
        <f>+I10550+G10551-H10551</f>
        <v>6989184.1994999815</v>
      </c>
      <c r="J10551" s="8" t="s">
        <v>781</v>
      </c>
      <c r="K10551" s="2"/>
      <c r="L10551" s="2"/>
      <c r="M10551" s="10" t="s">
        <v>780</v>
      </c>
      <c r="N10551" s="10"/>
      <c r="O10551" s="10"/>
    </row>
    <row r="10552" spans="1:15" x14ac:dyDescent="0.2">
      <c r="A10552" s="11">
        <v>45929</v>
      </c>
      <c r="B10552" s="7">
        <v>40751045921</v>
      </c>
      <c r="C10552" s="8" t="s">
        <v>132</v>
      </c>
      <c r="D10552" s="6">
        <v>61053</v>
      </c>
      <c r="E10552" s="6">
        <v>51750</v>
      </c>
      <c r="F10552" s="6">
        <v>2587.5</v>
      </c>
      <c r="G10552" s="6"/>
      <c r="H10552" s="5">
        <f>D10552-F10552</f>
        <v>58465.5</v>
      </c>
      <c r="I10552" s="4">
        <f>+I10551+G10552-H10552</f>
        <v>6930718.6994999815</v>
      </c>
      <c r="J10552" s="8" t="s">
        <v>779</v>
      </c>
      <c r="K10552" s="2"/>
      <c r="L10552" s="2"/>
      <c r="M10552" s="10" t="s">
        <v>778</v>
      </c>
      <c r="N10552" s="10"/>
      <c r="O10552" s="10"/>
    </row>
    <row r="10553" spans="1:15" x14ac:dyDescent="0.2">
      <c r="A10553" s="11">
        <v>45929</v>
      </c>
      <c r="B10553" s="7">
        <v>40751050935</v>
      </c>
      <c r="C10553" s="8" t="s">
        <v>261</v>
      </c>
      <c r="D10553" s="6">
        <v>19638.97</v>
      </c>
      <c r="E10553" s="6">
        <v>18321.16</v>
      </c>
      <c r="F10553" s="6">
        <v>916.06</v>
      </c>
      <c r="G10553" s="6"/>
      <c r="H10553" s="5">
        <f>D10553-F10553</f>
        <v>18722.91</v>
      </c>
      <c r="I10553" s="4">
        <f>+I10552+G10553-H10553</f>
        <v>6911995.7894999813</v>
      </c>
      <c r="J10553" s="8" t="s">
        <v>777</v>
      </c>
      <c r="K10553" s="2"/>
      <c r="L10553" s="2"/>
      <c r="M10553" s="10" t="s">
        <v>776</v>
      </c>
      <c r="N10553" s="10"/>
      <c r="O10553" s="10"/>
    </row>
    <row r="10554" spans="1:15" x14ac:dyDescent="0.2">
      <c r="A10554" s="11">
        <v>45930</v>
      </c>
      <c r="B10554" s="7">
        <v>3580010088</v>
      </c>
      <c r="C10554" s="8" t="s">
        <v>7</v>
      </c>
      <c r="D10554" s="6"/>
      <c r="E10554" s="6"/>
      <c r="F10554" s="6">
        <f>E10554*0.05</f>
        <v>0</v>
      </c>
      <c r="G10554" s="6">
        <v>4600</v>
      </c>
      <c r="H10554" s="5">
        <f>D10554-F10554</f>
        <v>0</v>
      </c>
      <c r="I10554" s="4">
        <f>+I10553+G10554-H10554</f>
        <v>6916595.7894999813</v>
      </c>
      <c r="J10554" s="8" t="s">
        <v>775</v>
      </c>
      <c r="K10554" s="2"/>
      <c r="L10554" s="2"/>
      <c r="M10554" s="10" t="s">
        <v>0</v>
      </c>
      <c r="N10554" s="10"/>
      <c r="O10554" s="10"/>
    </row>
    <row r="10555" spans="1:15" x14ac:dyDescent="0.2">
      <c r="A10555" s="11">
        <v>45930</v>
      </c>
      <c r="B10555" s="7">
        <v>3580010091</v>
      </c>
      <c r="C10555" s="8" t="s">
        <v>2</v>
      </c>
      <c r="D10555" s="6"/>
      <c r="E10555" s="6"/>
      <c r="F10555" s="6">
        <f>E10555*0.05</f>
        <v>0</v>
      </c>
      <c r="G10555" s="6">
        <v>14800</v>
      </c>
      <c r="H10555" s="5">
        <f>D10555-F10555</f>
        <v>0</v>
      </c>
      <c r="I10555" s="4">
        <f>+I10554+G10555-H10555</f>
        <v>6931395.7894999813</v>
      </c>
      <c r="J10555" s="8" t="s">
        <v>774</v>
      </c>
      <c r="K10555" s="2"/>
      <c r="L10555" s="2"/>
      <c r="M10555" s="10" t="s">
        <v>0</v>
      </c>
      <c r="N10555" s="10"/>
      <c r="O10555" s="10"/>
    </row>
    <row r="10556" spans="1:15" x14ac:dyDescent="0.2">
      <c r="A10556" s="11">
        <v>45930</v>
      </c>
      <c r="B10556" s="7">
        <v>40759238619</v>
      </c>
      <c r="C10556" s="8" t="s">
        <v>126</v>
      </c>
      <c r="D10556" s="6">
        <v>39055</v>
      </c>
      <c r="E10556" s="6">
        <v>39055</v>
      </c>
      <c r="F10556" s="6">
        <v>1952.75</v>
      </c>
      <c r="G10556" s="6"/>
      <c r="H10556" s="5">
        <f>D10556-F10556</f>
        <v>37102.25</v>
      </c>
      <c r="I10556" s="4">
        <f>+I10555+G10556-H10556</f>
        <v>6894293.5394999813</v>
      </c>
      <c r="J10556" s="8" t="s">
        <v>125</v>
      </c>
      <c r="K10556" s="2"/>
      <c r="L10556" s="2"/>
      <c r="M10556" s="10" t="s">
        <v>773</v>
      </c>
      <c r="N10556" s="10"/>
      <c r="O10556" s="10"/>
    </row>
    <row r="10557" spans="1:15" x14ac:dyDescent="0.2">
      <c r="A10557" s="11">
        <v>45930</v>
      </c>
      <c r="B10557" s="7">
        <v>40759255199</v>
      </c>
      <c r="C10557" s="8" t="s">
        <v>105</v>
      </c>
      <c r="D10557" s="6">
        <v>705140</v>
      </c>
      <c r="E10557" s="6">
        <v>65823.16</v>
      </c>
      <c r="F10557" s="6">
        <v>3291.16</v>
      </c>
      <c r="G10557" s="6"/>
      <c r="H10557" s="5">
        <f>D10557-F10557</f>
        <v>701848.84</v>
      </c>
      <c r="I10557" s="4">
        <f>+I10556+G10557-H10557</f>
        <v>6192444.6994999815</v>
      </c>
      <c r="J10557" s="8" t="s">
        <v>104</v>
      </c>
      <c r="K10557" s="2"/>
      <c r="L10557" s="2"/>
      <c r="M10557" s="10" t="s">
        <v>474</v>
      </c>
      <c r="N10557" s="10"/>
      <c r="O10557" s="10"/>
    </row>
    <row r="10558" spans="1:15" x14ac:dyDescent="0.2">
      <c r="A10558" s="11">
        <v>45930</v>
      </c>
      <c r="B10558" s="7">
        <v>40759262532</v>
      </c>
      <c r="C10558" s="8" t="s">
        <v>102</v>
      </c>
      <c r="D10558" s="6">
        <v>71617.740000000005</v>
      </c>
      <c r="E10558" s="6">
        <v>71617.740000000005</v>
      </c>
      <c r="F10558" s="6">
        <v>3580.89</v>
      </c>
      <c r="G10558" s="6"/>
      <c r="H10558" s="5">
        <f>D10558-F10558</f>
        <v>68036.850000000006</v>
      </c>
      <c r="I10558" s="4">
        <f>+I10557+G10558-H10558</f>
        <v>6124407.8494999819</v>
      </c>
      <c r="J10558" s="8" t="s">
        <v>101</v>
      </c>
      <c r="K10558" s="2"/>
      <c r="L10558" s="2"/>
      <c r="M10558" s="10" t="s">
        <v>772</v>
      </c>
      <c r="N10558" s="10"/>
      <c r="O10558" s="10"/>
    </row>
    <row r="10559" spans="1:15" x14ac:dyDescent="0.2">
      <c r="A10559" s="11">
        <v>45930</v>
      </c>
      <c r="B10559" s="7">
        <v>40759275175</v>
      </c>
      <c r="C10559" s="8" t="s">
        <v>245</v>
      </c>
      <c r="D10559" s="6">
        <v>16571.39</v>
      </c>
      <c r="E10559" s="6">
        <v>0</v>
      </c>
      <c r="F10559" s="6">
        <f>E10559*0.05</f>
        <v>0</v>
      </c>
      <c r="G10559" s="6"/>
      <c r="H10559" s="5">
        <f>D10559-F10559</f>
        <v>16571.39</v>
      </c>
      <c r="I10559" s="4">
        <f>+I10558+G10559-H10559</f>
        <v>6107836.4594999822</v>
      </c>
      <c r="J10559" s="8" t="s">
        <v>48</v>
      </c>
      <c r="K10559" s="2"/>
      <c r="L10559" s="2"/>
      <c r="M10559" s="10" t="s">
        <v>771</v>
      </c>
      <c r="N10559" s="10"/>
      <c r="O10559" s="10"/>
    </row>
    <row r="10560" spans="1:15" x14ac:dyDescent="0.2">
      <c r="A10560" s="11">
        <v>45930</v>
      </c>
      <c r="B10560" s="7">
        <v>40759294670</v>
      </c>
      <c r="C10560" s="8" t="s">
        <v>770</v>
      </c>
      <c r="D10560" s="6">
        <v>834859.79</v>
      </c>
      <c r="E10560" s="6">
        <v>707508.3</v>
      </c>
      <c r="F10560" s="6">
        <v>35375.42</v>
      </c>
      <c r="G10560" s="6"/>
      <c r="H10560" s="5">
        <v>799484.38</v>
      </c>
      <c r="I10560" s="4">
        <f>+I10559+G10560-H10560</f>
        <v>5308352.0794999823</v>
      </c>
      <c r="J10560" s="8" t="s">
        <v>769</v>
      </c>
      <c r="K10560" s="2"/>
      <c r="L10560" s="2"/>
      <c r="M10560" s="10" t="s">
        <v>768</v>
      </c>
      <c r="N10560" s="10"/>
      <c r="O10560" s="10"/>
    </row>
    <row r="10561" spans="1:15" x14ac:dyDescent="0.2">
      <c r="A10561" s="11">
        <v>45930</v>
      </c>
      <c r="B10561" s="7">
        <v>40759303323</v>
      </c>
      <c r="C10561" s="8" t="s">
        <v>71</v>
      </c>
      <c r="D10561" s="6">
        <v>280000</v>
      </c>
      <c r="E10561" s="6">
        <v>280000</v>
      </c>
      <c r="F10561" s="6">
        <v>14000</v>
      </c>
      <c r="G10561" s="6"/>
      <c r="H10561" s="5">
        <f>D10561-F10561</f>
        <v>266000</v>
      </c>
      <c r="I10561" s="4">
        <f>+I10560+G10561-H10561</f>
        <v>5042352.0794999823</v>
      </c>
      <c r="J10561" s="8" t="s">
        <v>70</v>
      </c>
      <c r="K10561" s="2"/>
      <c r="L10561" s="2"/>
      <c r="M10561" s="10" t="s">
        <v>767</v>
      </c>
      <c r="N10561" s="10"/>
      <c r="O10561" s="10"/>
    </row>
    <row r="10562" spans="1:15" x14ac:dyDescent="0.2">
      <c r="A10562" s="11">
        <v>45930</v>
      </c>
      <c r="B10562" s="7">
        <v>40759326629</v>
      </c>
      <c r="C10562" s="8" t="s">
        <v>65</v>
      </c>
      <c r="D10562" s="6">
        <v>120680</v>
      </c>
      <c r="E10562" s="6">
        <v>0</v>
      </c>
      <c r="F10562" s="6">
        <f>E10562*0.05</f>
        <v>0</v>
      </c>
      <c r="G10562" s="6"/>
      <c r="H10562" s="5">
        <f>D10562-F10562</f>
        <v>120680</v>
      </c>
      <c r="I10562" s="4">
        <f>+I10561+G10562-H10562</f>
        <v>4921672.0794999823</v>
      </c>
      <c r="J10562" s="8" t="s">
        <v>48</v>
      </c>
      <c r="K10562" s="2"/>
      <c r="L10562" s="2"/>
      <c r="M10562" s="10" t="s">
        <v>766</v>
      </c>
      <c r="N10562" s="10"/>
      <c r="O10562" s="10"/>
    </row>
    <row r="10563" spans="1:15" x14ac:dyDescent="0.2">
      <c r="A10563" s="11">
        <v>45930</v>
      </c>
      <c r="B10563" s="7">
        <v>40759338244</v>
      </c>
      <c r="C10563" s="8" t="s">
        <v>54</v>
      </c>
      <c r="D10563" s="6">
        <v>4500</v>
      </c>
      <c r="E10563" s="6">
        <v>3813.56</v>
      </c>
      <c r="F10563" s="6">
        <v>190.68</v>
      </c>
      <c r="G10563" s="6"/>
      <c r="H10563" s="5">
        <f>D10563-F10563</f>
        <v>4309.32</v>
      </c>
      <c r="I10563" s="4">
        <f>+I10562+G10563-H10563</f>
        <v>4917362.759499982</v>
      </c>
      <c r="J10563" s="8" t="s">
        <v>412</v>
      </c>
      <c r="K10563" s="2"/>
      <c r="L10563" s="2"/>
      <c r="M10563" s="10" t="s">
        <v>765</v>
      </c>
      <c r="N10563" s="10"/>
      <c r="O10563" s="10"/>
    </row>
    <row r="10564" spans="1:15" x14ac:dyDescent="0.2">
      <c r="A10564" s="11">
        <v>45930</v>
      </c>
      <c r="B10564" s="7">
        <v>40759349068</v>
      </c>
      <c r="C10564" s="8" t="s">
        <v>216</v>
      </c>
      <c r="D10564" s="6">
        <v>529555.15</v>
      </c>
      <c r="E10564" s="6">
        <v>0</v>
      </c>
      <c r="F10564" s="6">
        <f>E10564*0.05</f>
        <v>0</v>
      </c>
      <c r="G10564" s="6"/>
      <c r="H10564" s="5">
        <f>D10564-F10564</f>
        <v>529555.15</v>
      </c>
      <c r="I10564" s="4">
        <f>+I10563+G10564-H10564</f>
        <v>4387807.6094999816</v>
      </c>
      <c r="J10564" s="8" t="s">
        <v>215</v>
      </c>
      <c r="K10564" s="2"/>
      <c r="L10564" s="2"/>
      <c r="M10564" s="10" t="s">
        <v>764</v>
      </c>
      <c r="N10564" s="10"/>
      <c r="O10564" s="10"/>
    </row>
    <row r="10565" spans="1:15" x14ac:dyDescent="0.2">
      <c r="A10565" s="11">
        <v>45930</v>
      </c>
      <c r="B10565" s="7">
        <v>40760176264</v>
      </c>
      <c r="C10565" s="8" t="s">
        <v>316</v>
      </c>
      <c r="D10565" s="6">
        <v>184831.28</v>
      </c>
      <c r="E10565" s="6">
        <v>156636.68</v>
      </c>
      <c r="F10565" s="6">
        <v>7831.83</v>
      </c>
      <c r="G10565" s="6"/>
      <c r="H10565" s="5">
        <f>D10565-F10565</f>
        <v>176999.45</v>
      </c>
      <c r="I10565" s="4">
        <f>+I10564+G10565-H10565</f>
        <v>4210808.1594999814</v>
      </c>
      <c r="J10565" s="8" t="s">
        <v>763</v>
      </c>
      <c r="K10565" s="2"/>
      <c r="L10565" s="2"/>
      <c r="M10565" s="10" t="s">
        <v>0</v>
      </c>
      <c r="N10565" s="10"/>
      <c r="O10565" s="10"/>
    </row>
    <row r="10566" spans="1:15" x14ac:dyDescent="0.2">
      <c r="A10566" s="11">
        <v>45930</v>
      </c>
      <c r="B10566" s="7">
        <v>40760184196</v>
      </c>
      <c r="C10566" s="8" t="s">
        <v>296</v>
      </c>
      <c r="D10566" s="6">
        <v>40000.01</v>
      </c>
      <c r="E10566" s="6">
        <v>0</v>
      </c>
      <c r="F10566" s="6">
        <f>E10566*0.05</f>
        <v>0</v>
      </c>
      <c r="G10566" s="6"/>
      <c r="H10566" s="5">
        <f>D10566-F10566</f>
        <v>40000.01</v>
      </c>
      <c r="I10566" s="4">
        <f>+I10565+G10566-H10566</f>
        <v>4170808.1494999817</v>
      </c>
      <c r="J10566" s="8" t="s">
        <v>762</v>
      </c>
      <c r="K10566" s="2"/>
      <c r="L10566" s="2"/>
      <c r="M10566" s="10" t="s">
        <v>0</v>
      </c>
      <c r="N10566" s="10"/>
      <c r="O10566" s="10"/>
    </row>
    <row r="10567" spans="1:15" x14ac:dyDescent="0.2">
      <c r="A10567" s="11">
        <v>45930</v>
      </c>
      <c r="B10567" s="7">
        <v>40760195875</v>
      </c>
      <c r="C10567" s="8" t="s">
        <v>99</v>
      </c>
      <c r="D10567" s="6">
        <v>4092.4</v>
      </c>
      <c r="E10567" s="6"/>
      <c r="F10567" s="6">
        <f>E10567*0.05</f>
        <v>0</v>
      </c>
      <c r="G10567" s="6"/>
      <c r="H10567" s="5">
        <f>D10567-F10567</f>
        <v>4092.4</v>
      </c>
      <c r="I10567" s="4">
        <f>+I10566+G10567-H10567</f>
        <v>4166715.7494999818</v>
      </c>
      <c r="J10567" s="8" t="s">
        <v>100</v>
      </c>
      <c r="K10567" s="2"/>
      <c r="L10567" s="2"/>
      <c r="M10567" s="10" t="s">
        <v>0</v>
      </c>
      <c r="N10567" s="10"/>
      <c r="O10567" s="10"/>
    </row>
    <row r="10568" spans="1:15" x14ac:dyDescent="0.2">
      <c r="A10568" s="11">
        <v>45930</v>
      </c>
      <c r="B10568" s="7">
        <v>40760214263</v>
      </c>
      <c r="C10568" s="8" t="s">
        <v>99</v>
      </c>
      <c r="D10568" s="6">
        <v>14674.3</v>
      </c>
      <c r="E10568" s="6"/>
      <c r="F10568" s="6">
        <f>E10568*0.05</f>
        <v>0</v>
      </c>
      <c r="G10568" s="6"/>
      <c r="H10568" s="5">
        <f>D10568-F10568</f>
        <v>14674.3</v>
      </c>
      <c r="I10568" s="4">
        <f>+I10567+G10568-H10568</f>
        <v>4152041.4494999819</v>
      </c>
      <c r="J10568" s="8" t="s">
        <v>98</v>
      </c>
      <c r="K10568" s="2"/>
      <c r="L10568" s="2"/>
      <c r="M10568" s="10" t="s">
        <v>0</v>
      </c>
      <c r="N10568" s="10"/>
      <c r="O10568" s="10"/>
    </row>
    <row r="10569" spans="1:15" x14ac:dyDescent="0.2">
      <c r="A10569" s="11">
        <v>45930</v>
      </c>
      <c r="B10569" s="7"/>
      <c r="C10569" s="8" t="s">
        <v>20</v>
      </c>
      <c r="D10569" s="6">
        <v>14659.15</v>
      </c>
      <c r="E10569" s="6"/>
      <c r="F10569" s="6">
        <f>E10569*0.05</f>
        <v>0</v>
      </c>
      <c r="G10569" s="6"/>
      <c r="H10569" s="5">
        <f>D10569-F10569</f>
        <v>14659.15</v>
      </c>
      <c r="I10569" s="4">
        <f>+I10568+G10569-H10569</f>
        <v>4137382.299499982</v>
      </c>
      <c r="J10569" s="8" t="s">
        <v>19</v>
      </c>
      <c r="K10569" s="2"/>
      <c r="L10569" s="2"/>
      <c r="M10569" s="10" t="s">
        <v>0</v>
      </c>
      <c r="N10569" s="10"/>
      <c r="O10569" s="10"/>
    </row>
    <row r="10570" spans="1:15" x14ac:dyDescent="0.2">
      <c r="A10570" s="11"/>
      <c r="B10570" s="7"/>
      <c r="C10570" s="14" t="s">
        <v>761</v>
      </c>
      <c r="D10570" s="6"/>
      <c r="E10570" s="6"/>
      <c r="F10570" s="6">
        <f>E10570*0.05</f>
        <v>0</v>
      </c>
      <c r="G10570" s="6"/>
      <c r="H10570" s="5">
        <f>D10570-F10570</f>
        <v>0</v>
      </c>
      <c r="I10570" s="13">
        <f>+I10569+G10570-H10570</f>
        <v>4137382.299499982</v>
      </c>
      <c r="J10570" s="8"/>
      <c r="K10570" s="2"/>
      <c r="L10570" s="2"/>
      <c r="M10570" s="10" t="s">
        <v>0</v>
      </c>
      <c r="N10570" s="10"/>
      <c r="O10570" s="10"/>
    </row>
    <row r="10571" spans="1:15" x14ac:dyDescent="0.2">
      <c r="A10571" s="11">
        <v>45931</v>
      </c>
      <c r="B10571" s="7">
        <v>3580030097</v>
      </c>
      <c r="C10571" s="8" t="s">
        <v>2</v>
      </c>
      <c r="D10571" s="6"/>
      <c r="E10571" s="6"/>
      <c r="F10571" s="6">
        <f>E10571*0.05</f>
        <v>0</v>
      </c>
      <c r="G10571" s="6">
        <v>16200</v>
      </c>
      <c r="H10571" s="5">
        <f>D10571-F10571</f>
        <v>0</v>
      </c>
      <c r="I10571" s="4">
        <f>+I10570+G10571-H10571</f>
        <v>4153582.299499982</v>
      </c>
      <c r="J10571" s="8" t="s">
        <v>760</v>
      </c>
      <c r="K10571" s="2"/>
      <c r="L10571" s="2"/>
      <c r="M10571" s="10" t="s">
        <v>0</v>
      </c>
      <c r="N10571" s="10"/>
      <c r="O10571" s="10"/>
    </row>
    <row r="10572" spans="1:15" x14ac:dyDescent="0.2">
      <c r="A10572" s="11">
        <v>45931</v>
      </c>
      <c r="B10572" s="7">
        <v>3580030100</v>
      </c>
      <c r="C10572" s="8" t="s">
        <v>7</v>
      </c>
      <c r="D10572" s="6"/>
      <c r="E10572" s="6"/>
      <c r="F10572" s="6">
        <f>E10572*0.05</f>
        <v>0</v>
      </c>
      <c r="G10572" s="6">
        <v>600</v>
      </c>
      <c r="H10572" s="5">
        <f>D10572-F10572</f>
        <v>0</v>
      </c>
      <c r="I10572" s="4">
        <f>+I10571+G10572-H10572</f>
        <v>4154182.299499982</v>
      </c>
      <c r="J10572" s="8" t="s">
        <v>759</v>
      </c>
      <c r="K10572" s="2"/>
      <c r="L10572" s="2"/>
      <c r="M10572" s="10" t="s">
        <v>0</v>
      </c>
      <c r="N10572" s="10"/>
      <c r="O10572" s="10"/>
    </row>
    <row r="10573" spans="1:15" x14ac:dyDescent="0.2">
      <c r="A10573" s="11">
        <v>45931</v>
      </c>
      <c r="B10573" s="7">
        <v>4524000152</v>
      </c>
      <c r="C10573" s="8" t="s">
        <v>170</v>
      </c>
      <c r="D10573" s="6"/>
      <c r="E10573" s="6"/>
      <c r="F10573" s="6">
        <f>E10573*0.05</f>
        <v>0</v>
      </c>
      <c r="G10573" s="6">
        <v>3720640.45</v>
      </c>
      <c r="H10573" s="5">
        <f>D10573-F10573</f>
        <v>0</v>
      </c>
      <c r="I10573" s="4">
        <f>+I10572+G10573-H10573</f>
        <v>7874822.7494999822</v>
      </c>
      <c r="J10573" s="8" t="s">
        <v>758</v>
      </c>
      <c r="K10573" s="2"/>
      <c r="L10573" s="2"/>
      <c r="M10573" s="10" t="s">
        <v>0</v>
      </c>
      <c r="N10573" s="10"/>
      <c r="O10573" s="10"/>
    </row>
    <row r="10574" spans="1:15" x14ac:dyDescent="0.2">
      <c r="A10574" s="11">
        <v>45931</v>
      </c>
      <c r="B10574" s="7">
        <v>4524000003</v>
      </c>
      <c r="C10574" s="12" t="s">
        <v>145</v>
      </c>
      <c r="D10574" s="6"/>
      <c r="E10574" s="6"/>
      <c r="F10574" s="6">
        <f>E10574*0.05</f>
        <v>0</v>
      </c>
      <c r="G10574" s="6">
        <v>174000</v>
      </c>
      <c r="H10574" s="5">
        <f>D10574-F10574</f>
        <v>0</v>
      </c>
      <c r="I10574" s="4">
        <f>+I10573+G10574-H10574</f>
        <v>8048822.7494999822</v>
      </c>
      <c r="J10574" s="8" t="s">
        <v>757</v>
      </c>
      <c r="K10574" s="2"/>
      <c r="L10574" s="2"/>
      <c r="M10574" s="10" t="s">
        <v>0</v>
      </c>
      <c r="N10574" s="10"/>
      <c r="O10574" s="10"/>
    </row>
    <row r="10575" spans="1:15" x14ac:dyDescent="0.2">
      <c r="A10575" s="11">
        <v>45931</v>
      </c>
      <c r="B10575" s="7">
        <v>4524000007</v>
      </c>
      <c r="C10575" s="12" t="s">
        <v>145</v>
      </c>
      <c r="D10575" s="6"/>
      <c r="E10575" s="6"/>
      <c r="F10575" s="6">
        <f>E10575*0.05</f>
        <v>0</v>
      </c>
      <c r="G10575" s="6">
        <v>36631.33</v>
      </c>
      <c r="H10575" s="5">
        <f>D10575-F10575</f>
        <v>0</v>
      </c>
      <c r="I10575" s="4">
        <f>+I10574+G10575-H10575</f>
        <v>8085454.0794999823</v>
      </c>
      <c r="J10575" s="8" t="s">
        <v>756</v>
      </c>
      <c r="K10575" s="2"/>
      <c r="L10575" s="2"/>
      <c r="M10575" s="10" t="s">
        <v>0</v>
      </c>
      <c r="N10575" s="10"/>
      <c r="O10575" s="10"/>
    </row>
    <row r="10576" spans="1:15" x14ac:dyDescent="0.2">
      <c r="A10576" s="11">
        <v>45932</v>
      </c>
      <c r="B10576" s="7">
        <v>3580080042</v>
      </c>
      <c r="C10576" s="8" t="s">
        <v>7</v>
      </c>
      <c r="D10576" s="6"/>
      <c r="E10576" s="6"/>
      <c r="F10576" s="6">
        <f>E10576*0.05</f>
        <v>0</v>
      </c>
      <c r="G10576" s="6">
        <v>900</v>
      </c>
      <c r="H10576" s="5">
        <f>D10576-F10576</f>
        <v>0</v>
      </c>
      <c r="I10576" s="4">
        <f>+I10575+G10576-H10576</f>
        <v>8086354.0794999823</v>
      </c>
      <c r="J10576" s="8" t="s">
        <v>755</v>
      </c>
      <c r="K10576" s="2"/>
      <c r="L10576" s="2"/>
      <c r="M10576" s="10" t="s">
        <v>0</v>
      </c>
      <c r="N10576" s="10"/>
      <c r="O10576" s="10"/>
    </row>
    <row r="10577" spans="1:15" x14ac:dyDescent="0.2">
      <c r="A10577" s="11">
        <v>45932</v>
      </c>
      <c r="B10577" s="7">
        <v>3580080045</v>
      </c>
      <c r="C10577" s="8" t="s">
        <v>2</v>
      </c>
      <c r="D10577" s="6"/>
      <c r="E10577" s="6"/>
      <c r="F10577" s="6">
        <f>E10577*0.05</f>
        <v>0</v>
      </c>
      <c r="G10577" s="6">
        <v>8600</v>
      </c>
      <c r="H10577" s="5">
        <f>D10577-F10577</f>
        <v>0</v>
      </c>
      <c r="I10577" s="4">
        <f>+I10576+G10577-H10577</f>
        <v>8094954.0794999823</v>
      </c>
      <c r="J10577" s="8" t="s">
        <v>754</v>
      </c>
      <c r="K10577" s="2"/>
      <c r="L10577" s="2"/>
      <c r="M10577" s="10" t="s">
        <v>0</v>
      </c>
      <c r="N10577" s="10"/>
      <c r="O10577" s="10"/>
    </row>
    <row r="10578" spans="1:15" x14ac:dyDescent="0.2">
      <c r="A10578" s="11">
        <v>45933</v>
      </c>
      <c r="B10578" s="7">
        <v>3580070181</v>
      </c>
      <c r="C10578" s="8" t="s">
        <v>7</v>
      </c>
      <c r="D10578" s="6"/>
      <c r="E10578" s="6"/>
      <c r="F10578" s="6">
        <f>E10578*0.05</f>
        <v>0</v>
      </c>
      <c r="G10578" s="6">
        <v>3400</v>
      </c>
      <c r="H10578" s="5">
        <f>D10578-F10578</f>
        <v>0</v>
      </c>
      <c r="I10578" s="4">
        <f>+I10577+G10578-H10578</f>
        <v>8098354.0794999823</v>
      </c>
      <c r="J10578" s="8" t="s">
        <v>753</v>
      </c>
      <c r="K10578" s="2"/>
      <c r="L10578" s="2"/>
      <c r="M10578" s="10" t="s">
        <v>0</v>
      </c>
      <c r="N10578" s="10"/>
      <c r="O10578" s="10"/>
    </row>
    <row r="10579" spans="1:15" x14ac:dyDescent="0.2">
      <c r="A10579" s="11">
        <v>45933</v>
      </c>
      <c r="B10579" s="7">
        <v>3580070184</v>
      </c>
      <c r="C10579" s="8" t="s">
        <v>2</v>
      </c>
      <c r="D10579" s="6"/>
      <c r="E10579" s="6"/>
      <c r="F10579" s="6">
        <f>E10579*0.05</f>
        <v>0</v>
      </c>
      <c r="G10579" s="6">
        <v>25500</v>
      </c>
      <c r="H10579" s="5">
        <f>D10579-F10579</f>
        <v>0</v>
      </c>
      <c r="I10579" s="4">
        <f>+I10578+G10579-H10579</f>
        <v>8123854.0794999823</v>
      </c>
      <c r="J10579" s="8" t="s">
        <v>752</v>
      </c>
      <c r="K10579" s="2"/>
      <c r="L10579" s="2"/>
      <c r="M10579" s="10" t="s">
        <v>0</v>
      </c>
      <c r="N10579" s="10"/>
      <c r="O10579" s="10"/>
    </row>
    <row r="10580" spans="1:15" x14ac:dyDescent="0.2">
      <c r="A10580" s="11">
        <v>45933</v>
      </c>
      <c r="B10580" s="7">
        <v>4524000005</v>
      </c>
      <c r="C10580" s="12" t="s">
        <v>145</v>
      </c>
      <c r="D10580" s="6"/>
      <c r="E10580" s="6"/>
      <c r="F10580" s="6">
        <f>E10580*0.05</f>
        <v>0</v>
      </c>
      <c r="G10580" s="6">
        <v>559927.52</v>
      </c>
      <c r="H10580" s="5">
        <f>D10580-F10580</f>
        <v>0</v>
      </c>
      <c r="I10580" s="4">
        <f>+I10579+G10580-H10580</f>
        <v>8683781.5994999819</v>
      </c>
      <c r="J10580" s="8" t="s">
        <v>751</v>
      </c>
      <c r="K10580" s="2"/>
      <c r="L10580" s="2"/>
      <c r="M10580" s="10" t="s">
        <v>0</v>
      </c>
      <c r="N10580" s="10"/>
      <c r="O10580" s="10"/>
    </row>
    <row r="10581" spans="1:15" x14ac:dyDescent="0.2">
      <c r="A10581" s="11">
        <v>45936</v>
      </c>
      <c r="B10581" s="7">
        <v>3580030270</v>
      </c>
      <c r="C10581" s="8" t="s">
        <v>2</v>
      </c>
      <c r="D10581" s="6"/>
      <c r="E10581" s="6"/>
      <c r="F10581" s="6">
        <f>E10581*0.05</f>
        <v>0</v>
      </c>
      <c r="G10581" s="6">
        <v>8500</v>
      </c>
      <c r="H10581" s="5">
        <f>D10581-F10581</f>
        <v>0</v>
      </c>
      <c r="I10581" s="4">
        <f>+I10580+G10581-H10581</f>
        <v>8692281.5994999819</v>
      </c>
      <c r="J10581" s="8" t="s">
        <v>750</v>
      </c>
      <c r="K10581" s="2"/>
      <c r="L10581" s="2"/>
      <c r="M10581" s="10" t="s">
        <v>0</v>
      </c>
      <c r="N10581" s="10"/>
      <c r="O10581" s="10"/>
    </row>
    <row r="10582" spans="1:15" x14ac:dyDescent="0.2">
      <c r="A10582" s="11">
        <v>45936</v>
      </c>
      <c r="B10582" s="7">
        <v>3580030273</v>
      </c>
      <c r="C10582" s="8" t="s">
        <v>7</v>
      </c>
      <c r="D10582" s="6"/>
      <c r="E10582" s="6"/>
      <c r="F10582" s="6">
        <f>E10582*0.05</f>
        <v>0</v>
      </c>
      <c r="G10582" s="6">
        <v>600</v>
      </c>
      <c r="H10582" s="5">
        <f>D10582-F10582</f>
        <v>0</v>
      </c>
      <c r="I10582" s="4">
        <f>+I10581+G10582-H10582</f>
        <v>8692881.5994999819</v>
      </c>
      <c r="J10582" s="8" t="s">
        <v>749</v>
      </c>
      <c r="K10582" s="2"/>
      <c r="L10582" s="2"/>
      <c r="M10582" s="10" t="s">
        <v>0</v>
      </c>
      <c r="N10582" s="10"/>
      <c r="O10582" s="10"/>
    </row>
    <row r="10583" spans="1:15" x14ac:dyDescent="0.2">
      <c r="A10583" s="11">
        <v>45937</v>
      </c>
      <c r="B10583" s="7">
        <v>3580010022</v>
      </c>
      <c r="C10583" s="8" t="s">
        <v>2</v>
      </c>
      <c r="D10583" s="6"/>
      <c r="E10583" s="6"/>
      <c r="F10583" s="6">
        <f>E10583*0.05</f>
        <v>0</v>
      </c>
      <c r="G10583" s="6">
        <v>12600</v>
      </c>
      <c r="H10583" s="5">
        <f>D10583-F10583</f>
        <v>0</v>
      </c>
      <c r="I10583" s="4">
        <f>+I10582+G10583-H10583</f>
        <v>8705481.5994999819</v>
      </c>
      <c r="J10583" s="8" t="s">
        <v>748</v>
      </c>
      <c r="K10583" s="2"/>
      <c r="L10583" s="2"/>
      <c r="M10583" s="10" t="s">
        <v>0</v>
      </c>
      <c r="N10583" s="10"/>
      <c r="O10583" s="10"/>
    </row>
    <row r="10584" spans="1:15" x14ac:dyDescent="0.2">
      <c r="A10584" s="11">
        <v>45937</v>
      </c>
      <c r="B10584" s="7">
        <v>3580010025</v>
      </c>
      <c r="C10584" s="8" t="s">
        <v>7</v>
      </c>
      <c r="D10584" s="6"/>
      <c r="E10584" s="6"/>
      <c r="F10584" s="6">
        <f>E10584*0.05</f>
        <v>0</v>
      </c>
      <c r="G10584" s="6">
        <v>1000</v>
      </c>
      <c r="H10584" s="5">
        <f>D10584-F10584</f>
        <v>0</v>
      </c>
      <c r="I10584" s="4">
        <f>+I10583+G10584-H10584</f>
        <v>8706481.5994999819</v>
      </c>
      <c r="J10584" s="8" t="s">
        <v>747</v>
      </c>
      <c r="K10584" s="2"/>
      <c r="L10584" s="2"/>
      <c r="M10584" s="10" t="s">
        <v>0</v>
      </c>
      <c r="N10584" s="10"/>
      <c r="O10584" s="10"/>
    </row>
    <row r="10585" spans="1:15" x14ac:dyDescent="0.2">
      <c r="A10585" s="11">
        <v>45937</v>
      </c>
      <c r="B10585" s="7">
        <v>3580080024</v>
      </c>
      <c r="C10585" s="8" t="s">
        <v>746</v>
      </c>
      <c r="D10585" s="6"/>
      <c r="E10585" s="6"/>
      <c r="F10585" s="6">
        <f>E10585*0.05</f>
        <v>0</v>
      </c>
      <c r="G10585" s="6">
        <v>132827.62</v>
      </c>
      <c r="H10585" s="5">
        <f>D10585-F10585</f>
        <v>0</v>
      </c>
      <c r="I10585" s="4">
        <f>+I10584+G10585-H10585</f>
        <v>8839309.219499981</v>
      </c>
      <c r="J10585" s="8" t="s">
        <v>745</v>
      </c>
      <c r="K10585" s="2"/>
      <c r="L10585" s="2"/>
      <c r="M10585" s="10" t="s">
        <v>0</v>
      </c>
      <c r="N10585" s="10"/>
      <c r="O10585" s="10"/>
    </row>
    <row r="10586" spans="1:15" x14ac:dyDescent="0.2">
      <c r="A10586" s="11">
        <v>45938</v>
      </c>
      <c r="B10586" s="7">
        <v>3580030039</v>
      </c>
      <c r="C10586" s="8" t="s">
        <v>7</v>
      </c>
      <c r="D10586" s="6"/>
      <c r="E10586" s="6"/>
      <c r="F10586" s="6">
        <f>E10586*0.05</f>
        <v>0</v>
      </c>
      <c r="G10586" s="6">
        <v>2000</v>
      </c>
      <c r="H10586" s="5">
        <f>D10586-F10586</f>
        <v>0</v>
      </c>
      <c r="I10586" s="4">
        <f>+I10585+G10586-H10586</f>
        <v>8841309.219499981</v>
      </c>
      <c r="J10586" s="8" t="s">
        <v>744</v>
      </c>
      <c r="K10586" s="2"/>
      <c r="L10586" s="2"/>
      <c r="M10586" s="10" t="s">
        <v>0</v>
      </c>
      <c r="N10586" s="10"/>
      <c r="O10586" s="10"/>
    </row>
    <row r="10587" spans="1:15" x14ac:dyDescent="0.2">
      <c r="A10587" s="11">
        <v>45938</v>
      </c>
      <c r="B10587" s="7">
        <v>3580030042</v>
      </c>
      <c r="C10587" s="8" t="s">
        <v>2</v>
      </c>
      <c r="D10587" s="6"/>
      <c r="E10587" s="6"/>
      <c r="F10587" s="6">
        <f>E10587*0.05</f>
        <v>0</v>
      </c>
      <c r="G10587" s="6">
        <v>4200</v>
      </c>
      <c r="H10587" s="5">
        <f>D10587-F10587</f>
        <v>0</v>
      </c>
      <c r="I10587" s="4">
        <f>+I10586+G10587-H10587</f>
        <v>8845509.219499981</v>
      </c>
      <c r="J10587" s="8" t="s">
        <v>743</v>
      </c>
      <c r="K10587" s="2"/>
      <c r="L10587" s="2"/>
      <c r="M10587" s="10" t="s">
        <v>0</v>
      </c>
      <c r="N10587" s="10"/>
      <c r="O10587" s="10"/>
    </row>
    <row r="10588" spans="1:15" x14ac:dyDescent="0.2">
      <c r="A10588" s="11">
        <v>45939</v>
      </c>
      <c r="B10588" s="7">
        <v>3580030036</v>
      </c>
      <c r="C10588" s="8" t="s">
        <v>7</v>
      </c>
      <c r="D10588" s="6"/>
      <c r="E10588" s="6"/>
      <c r="F10588" s="6">
        <f>E10588*0.05</f>
        <v>0</v>
      </c>
      <c r="G10588" s="6">
        <v>2600</v>
      </c>
      <c r="H10588" s="5">
        <f>D10588-F10588</f>
        <v>0</v>
      </c>
      <c r="I10588" s="4">
        <f>+I10587+G10588-H10588</f>
        <v>8848109.219499981</v>
      </c>
      <c r="J10588" s="8" t="s">
        <v>742</v>
      </c>
      <c r="K10588" s="2"/>
      <c r="L10588" s="2"/>
      <c r="M10588" s="10" t="s">
        <v>0</v>
      </c>
      <c r="N10588" s="10"/>
      <c r="O10588" s="10"/>
    </row>
    <row r="10589" spans="1:15" x14ac:dyDescent="0.2">
      <c r="A10589" s="11">
        <v>45939</v>
      </c>
      <c r="B10589" s="7">
        <v>3580030039</v>
      </c>
      <c r="C10589" s="8" t="s">
        <v>2</v>
      </c>
      <c r="D10589" s="6"/>
      <c r="E10589" s="6"/>
      <c r="F10589" s="6">
        <f>E10589*0.05</f>
        <v>0</v>
      </c>
      <c r="G10589" s="6">
        <v>18200</v>
      </c>
      <c r="H10589" s="5">
        <f>D10589-F10589</f>
        <v>0</v>
      </c>
      <c r="I10589" s="4">
        <f>+I10588+G10589-H10589</f>
        <v>8866309.219499981</v>
      </c>
      <c r="J10589" s="8" t="s">
        <v>741</v>
      </c>
      <c r="K10589" s="2"/>
      <c r="L10589" s="2"/>
      <c r="M10589" s="10" t="s">
        <v>0</v>
      </c>
      <c r="N10589" s="10"/>
      <c r="O10589" s="10"/>
    </row>
    <row r="10590" spans="1:15" x14ac:dyDescent="0.2">
      <c r="A10590" s="11">
        <v>45940</v>
      </c>
      <c r="B10590" s="7">
        <v>3580010009</v>
      </c>
      <c r="C10590" s="8" t="s">
        <v>7</v>
      </c>
      <c r="D10590" s="6"/>
      <c r="E10590" s="6"/>
      <c r="F10590" s="6">
        <f>E10590*0.05</f>
        <v>0</v>
      </c>
      <c r="G10590" s="6">
        <v>1700</v>
      </c>
      <c r="H10590" s="5">
        <f>D10590-F10590</f>
        <v>0</v>
      </c>
      <c r="I10590" s="4">
        <f>+I10589+G10590-H10590</f>
        <v>8868009.219499981</v>
      </c>
      <c r="J10590" s="8" t="s">
        <v>740</v>
      </c>
      <c r="K10590" s="2"/>
      <c r="L10590" s="2"/>
      <c r="M10590" s="10" t="s">
        <v>0</v>
      </c>
      <c r="N10590" s="10"/>
      <c r="O10590" s="10"/>
    </row>
    <row r="10591" spans="1:15" x14ac:dyDescent="0.2">
      <c r="A10591" s="11">
        <v>45940</v>
      </c>
      <c r="B10591" s="7">
        <v>3580010012</v>
      </c>
      <c r="C10591" s="8" t="s">
        <v>2</v>
      </c>
      <c r="D10591" s="6"/>
      <c r="E10591" s="6"/>
      <c r="F10591" s="6">
        <f>E10591*0.05</f>
        <v>0</v>
      </c>
      <c r="G10591" s="6">
        <v>4800</v>
      </c>
      <c r="H10591" s="5">
        <f>D10591-F10591</f>
        <v>0</v>
      </c>
      <c r="I10591" s="4">
        <f>+I10590+G10591-H10591</f>
        <v>8872809.219499981</v>
      </c>
      <c r="J10591" s="8" t="s">
        <v>739</v>
      </c>
      <c r="K10591" s="2"/>
      <c r="L10591" s="2"/>
      <c r="M10591" s="10" t="s">
        <v>0</v>
      </c>
      <c r="N10591" s="10"/>
      <c r="O10591" s="10"/>
    </row>
    <row r="10592" spans="1:15" x14ac:dyDescent="0.2">
      <c r="A10592" s="11">
        <v>45940</v>
      </c>
      <c r="B10592" s="7">
        <v>40846224823</v>
      </c>
      <c r="C10592" s="8" t="s">
        <v>518</v>
      </c>
      <c r="D10592" s="6">
        <v>153210.14000000001</v>
      </c>
      <c r="E10592" s="6"/>
      <c r="F10592" s="6"/>
      <c r="G10592" s="6">
        <v>0</v>
      </c>
      <c r="H10592" s="5">
        <f>D10592-F10592</f>
        <v>153210.14000000001</v>
      </c>
      <c r="I10592" s="4">
        <f>+I10591+G10592-H10592</f>
        <v>8719599.0794999804</v>
      </c>
      <c r="J10592" s="8" t="s">
        <v>738</v>
      </c>
      <c r="K10592" s="2"/>
      <c r="L10592" s="2"/>
      <c r="M10592" s="10" t="s">
        <v>0</v>
      </c>
      <c r="N10592" s="10"/>
      <c r="O10592" s="10"/>
    </row>
    <row r="10593" spans="1:15" x14ac:dyDescent="0.2">
      <c r="A10593" s="11">
        <v>45943</v>
      </c>
      <c r="B10593" s="7">
        <v>3580070251</v>
      </c>
      <c r="C10593" s="8" t="s">
        <v>2</v>
      </c>
      <c r="D10593" s="6"/>
      <c r="E10593" s="6"/>
      <c r="F10593" s="6">
        <f>E10593*0.05</f>
        <v>0</v>
      </c>
      <c r="G10593" s="6">
        <v>7300</v>
      </c>
      <c r="H10593" s="5">
        <f>D10593-F10593</f>
        <v>0</v>
      </c>
      <c r="I10593" s="4">
        <f>+I10592+G10593-H10593</f>
        <v>8726899.0794999804</v>
      </c>
      <c r="J10593" s="8" t="s">
        <v>737</v>
      </c>
      <c r="K10593" s="2"/>
      <c r="L10593" s="2"/>
      <c r="M10593" s="10" t="s">
        <v>0</v>
      </c>
      <c r="N10593" s="10"/>
      <c r="O10593" s="10"/>
    </row>
    <row r="10594" spans="1:15" x14ac:dyDescent="0.2">
      <c r="A10594" s="11">
        <v>45943</v>
      </c>
      <c r="B10594" s="7">
        <v>3580070255</v>
      </c>
      <c r="C10594" s="8" t="s">
        <v>7</v>
      </c>
      <c r="D10594" s="6"/>
      <c r="E10594" s="6"/>
      <c r="F10594" s="6">
        <f>E10594*0.05</f>
        <v>0</v>
      </c>
      <c r="G10594" s="6">
        <v>800</v>
      </c>
      <c r="H10594" s="5">
        <f>D10594-F10594</f>
        <v>0</v>
      </c>
      <c r="I10594" s="4">
        <f>+I10593+G10594-H10594</f>
        <v>8727699.0794999804</v>
      </c>
      <c r="J10594" s="8" t="s">
        <v>736</v>
      </c>
      <c r="K10594" s="2"/>
      <c r="L10594" s="2"/>
      <c r="M10594" s="10" t="s">
        <v>0</v>
      </c>
      <c r="N10594" s="10"/>
      <c r="O10594" s="10"/>
    </row>
    <row r="10595" spans="1:15" x14ac:dyDescent="0.2">
      <c r="A10595" s="11">
        <v>45944</v>
      </c>
      <c r="B10595" s="7">
        <v>3580030028</v>
      </c>
      <c r="C10595" s="8" t="s">
        <v>2</v>
      </c>
      <c r="D10595" s="6"/>
      <c r="E10595" s="6"/>
      <c r="F10595" s="6">
        <f>E10595*0.05</f>
        <v>0</v>
      </c>
      <c r="G10595" s="6">
        <v>2000</v>
      </c>
      <c r="H10595" s="5">
        <f>D10595-F10595</f>
        <v>0</v>
      </c>
      <c r="I10595" s="4">
        <f>+I10594+G10595-H10595</f>
        <v>8729699.0794999804</v>
      </c>
      <c r="J10595" s="8" t="s">
        <v>735</v>
      </c>
      <c r="K10595" s="2"/>
      <c r="L10595" s="2"/>
      <c r="M10595" s="10" t="s">
        <v>0</v>
      </c>
      <c r="N10595" s="10"/>
      <c r="O10595" s="10"/>
    </row>
    <row r="10596" spans="1:15" x14ac:dyDescent="0.2">
      <c r="A10596" s="11">
        <v>45944</v>
      </c>
      <c r="B10596" s="7">
        <v>3580030031</v>
      </c>
      <c r="C10596" s="8" t="s">
        <v>7</v>
      </c>
      <c r="D10596" s="6"/>
      <c r="E10596" s="6"/>
      <c r="F10596" s="6">
        <f>E10596*0.05</f>
        <v>0</v>
      </c>
      <c r="G10596" s="6">
        <v>1300</v>
      </c>
      <c r="H10596" s="5">
        <f>D10596-F10596</f>
        <v>0</v>
      </c>
      <c r="I10596" s="4">
        <f>+I10595+G10596-H10596</f>
        <v>8730999.0794999804</v>
      </c>
      <c r="J10596" s="8" t="s">
        <v>734</v>
      </c>
      <c r="K10596" s="2"/>
      <c r="L10596" s="2"/>
      <c r="M10596" s="10" t="s">
        <v>0</v>
      </c>
      <c r="N10596" s="10"/>
      <c r="O10596" s="10"/>
    </row>
    <row r="10597" spans="1:15" x14ac:dyDescent="0.2">
      <c r="A10597" s="11">
        <v>45945</v>
      </c>
      <c r="B10597" s="7">
        <v>3580010040</v>
      </c>
      <c r="C10597" s="8" t="s">
        <v>7</v>
      </c>
      <c r="D10597" s="6"/>
      <c r="E10597" s="6"/>
      <c r="F10597" s="6">
        <f>E10597*0.05</f>
        <v>0</v>
      </c>
      <c r="G10597" s="6">
        <v>3000</v>
      </c>
      <c r="H10597" s="5">
        <f>D10597-F10597</f>
        <v>0</v>
      </c>
      <c r="I10597" s="4">
        <f>+I10596+G10597-H10597</f>
        <v>8733999.0794999804</v>
      </c>
      <c r="J10597" s="8" t="s">
        <v>733</v>
      </c>
      <c r="K10597" s="2"/>
      <c r="L10597" s="2"/>
      <c r="M10597" s="10" t="s">
        <v>0</v>
      </c>
      <c r="N10597" s="10"/>
      <c r="O10597" s="10"/>
    </row>
    <row r="10598" spans="1:15" x14ac:dyDescent="0.2">
      <c r="A10598" s="11">
        <v>45945</v>
      </c>
      <c r="B10598" s="7">
        <v>3580010043</v>
      </c>
      <c r="C10598" s="8" t="s">
        <v>2</v>
      </c>
      <c r="D10598" s="6"/>
      <c r="E10598" s="6"/>
      <c r="F10598" s="6">
        <f>E10598*0.05</f>
        <v>0</v>
      </c>
      <c r="G10598" s="6">
        <v>2200</v>
      </c>
      <c r="H10598" s="5">
        <f>D10598-F10598</f>
        <v>0</v>
      </c>
      <c r="I10598" s="4">
        <f>+I10597+G10598-H10598</f>
        <v>8736199.0794999804</v>
      </c>
      <c r="J10598" s="8" t="s">
        <v>732</v>
      </c>
      <c r="K10598" s="2"/>
      <c r="L10598" s="2"/>
      <c r="M10598" s="10" t="s">
        <v>0</v>
      </c>
      <c r="N10598" s="10"/>
      <c r="O10598" s="10"/>
    </row>
    <row r="10599" spans="1:15" x14ac:dyDescent="0.2">
      <c r="A10599" s="11">
        <v>45946</v>
      </c>
      <c r="B10599" s="7">
        <v>3580080034</v>
      </c>
      <c r="C10599" s="8" t="s">
        <v>7</v>
      </c>
      <c r="D10599" s="6"/>
      <c r="E10599" s="6"/>
      <c r="F10599" s="6">
        <f>E10599*0.05</f>
        <v>0</v>
      </c>
      <c r="G10599" s="6">
        <v>1000</v>
      </c>
      <c r="H10599" s="5">
        <f>D10599-F10599</f>
        <v>0</v>
      </c>
      <c r="I10599" s="4">
        <f>+I10598+G10599-H10599</f>
        <v>8737199.0794999804</v>
      </c>
      <c r="J10599" s="8" t="s">
        <v>731</v>
      </c>
      <c r="K10599" s="2"/>
      <c r="L10599" s="2"/>
      <c r="M10599" s="10" t="s">
        <v>0</v>
      </c>
      <c r="N10599" s="10"/>
      <c r="O10599" s="10"/>
    </row>
    <row r="10600" spans="1:15" x14ac:dyDescent="0.2">
      <c r="A10600" s="11">
        <v>45946</v>
      </c>
      <c r="B10600" s="7">
        <v>3580080037</v>
      </c>
      <c r="C10600" s="8" t="s">
        <v>2</v>
      </c>
      <c r="D10600" s="6"/>
      <c r="E10600" s="6"/>
      <c r="F10600" s="6">
        <f>E10600*0.05</f>
        <v>0</v>
      </c>
      <c r="G10600" s="6">
        <v>9400</v>
      </c>
      <c r="H10600" s="5">
        <f>D10600-F10600</f>
        <v>0</v>
      </c>
      <c r="I10600" s="4">
        <f>+I10599+G10600-H10600</f>
        <v>8746599.0794999804</v>
      </c>
      <c r="J10600" s="8" t="s">
        <v>730</v>
      </c>
      <c r="K10600" s="2"/>
      <c r="L10600" s="2"/>
      <c r="M10600" s="10" t="s">
        <v>0</v>
      </c>
      <c r="N10600" s="10"/>
      <c r="O10600" s="10"/>
    </row>
    <row r="10601" spans="1:15" x14ac:dyDescent="0.2">
      <c r="A10601" s="11">
        <v>45946</v>
      </c>
      <c r="B10601" s="7">
        <v>40888409357</v>
      </c>
      <c r="C10601" s="8" t="s">
        <v>729</v>
      </c>
      <c r="D10601" s="6">
        <v>0</v>
      </c>
      <c r="E10601" s="6"/>
      <c r="F10601" s="6">
        <f>E10601*0.05</f>
        <v>0</v>
      </c>
      <c r="G10601" s="6"/>
      <c r="H10601" s="5">
        <f>D10601-F10601</f>
        <v>0</v>
      </c>
      <c r="I10601" s="4">
        <f>+I10600+G10601-H10601</f>
        <v>8746599.0794999804</v>
      </c>
      <c r="J10601" s="8" t="s">
        <v>728</v>
      </c>
      <c r="K10601" s="2"/>
      <c r="L10601" s="2"/>
      <c r="M10601" s="10" t="s">
        <v>0</v>
      </c>
      <c r="N10601" s="10"/>
      <c r="O10601" s="10"/>
    </row>
    <row r="10602" spans="1:15" x14ac:dyDescent="0.2">
      <c r="A10602" s="11">
        <v>45947</v>
      </c>
      <c r="B10602" s="7">
        <v>3580010034</v>
      </c>
      <c r="C10602" s="8" t="s">
        <v>7</v>
      </c>
      <c r="D10602" s="6"/>
      <c r="E10602" s="6"/>
      <c r="F10602" s="6">
        <f>E10602*0.05</f>
        <v>0</v>
      </c>
      <c r="G10602" s="6">
        <v>300</v>
      </c>
      <c r="H10602" s="5">
        <f>D10602-F10602</f>
        <v>0</v>
      </c>
      <c r="I10602" s="4">
        <f>+I10601+G10602-H10602</f>
        <v>8746899.0794999804</v>
      </c>
      <c r="J10602" s="8" t="s">
        <v>727</v>
      </c>
      <c r="K10602" s="2"/>
      <c r="L10602" s="2"/>
      <c r="M10602" s="10" t="s">
        <v>0</v>
      </c>
      <c r="N10602" s="10"/>
      <c r="O10602" s="10"/>
    </row>
    <row r="10603" spans="1:15" x14ac:dyDescent="0.2">
      <c r="A10603" s="11">
        <v>45947</v>
      </c>
      <c r="B10603" s="7">
        <v>3580010037</v>
      </c>
      <c r="C10603" s="8" t="s">
        <v>2</v>
      </c>
      <c r="D10603" s="6"/>
      <c r="E10603" s="6"/>
      <c r="F10603" s="6">
        <f>E10603*0.05</f>
        <v>0</v>
      </c>
      <c r="G10603" s="6">
        <v>5550</v>
      </c>
      <c r="H10603" s="5">
        <f>D10603-F10603</f>
        <v>0</v>
      </c>
      <c r="I10603" s="4">
        <f>+I10602+G10603-H10603</f>
        <v>8752449.0794999804</v>
      </c>
      <c r="J10603" s="8" t="s">
        <v>726</v>
      </c>
      <c r="K10603" s="2"/>
      <c r="L10603" s="2"/>
      <c r="M10603" s="10" t="s">
        <v>0</v>
      </c>
      <c r="N10603" s="10"/>
      <c r="O10603" s="10"/>
    </row>
    <row r="10604" spans="1:15" x14ac:dyDescent="0.2">
      <c r="A10604" s="11">
        <v>45947</v>
      </c>
      <c r="B10604" s="7">
        <v>3580020043</v>
      </c>
      <c r="C10604" s="8" t="s">
        <v>611</v>
      </c>
      <c r="D10604" s="6"/>
      <c r="E10604" s="6"/>
      <c r="F10604" s="6">
        <f>E10604*0.05</f>
        <v>0</v>
      </c>
      <c r="G10604" s="6">
        <v>28625.25</v>
      </c>
      <c r="H10604" s="5">
        <f>D10604-F10604</f>
        <v>0</v>
      </c>
      <c r="I10604" s="4">
        <f>+I10603+G10604-H10604</f>
        <v>8781074.3294999804</v>
      </c>
      <c r="J10604" s="8" t="s">
        <v>725</v>
      </c>
      <c r="K10604" s="2"/>
      <c r="L10604" s="2"/>
      <c r="M10604" s="10" t="s">
        <v>0</v>
      </c>
      <c r="N10604" s="10"/>
      <c r="O10604" s="10"/>
    </row>
    <row r="10605" spans="1:15" x14ac:dyDescent="0.2">
      <c r="A10605" s="11">
        <v>45947</v>
      </c>
      <c r="B10605" s="7">
        <v>40900528250</v>
      </c>
      <c r="C10605" s="8" t="s">
        <v>724</v>
      </c>
      <c r="D10605" s="6">
        <v>100300</v>
      </c>
      <c r="E10605" s="6">
        <v>0</v>
      </c>
      <c r="F10605" s="6">
        <f>E10605*0.05</f>
        <v>0</v>
      </c>
      <c r="G10605" s="6"/>
      <c r="H10605" s="5">
        <f>D10605-F10605</f>
        <v>100300</v>
      </c>
      <c r="I10605" s="4">
        <f>+I10604+G10605-H10605</f>
        <v>8680774.3294999804</v>
      </c>
      <c r="J10605" s="8" t="s">
        <v>723</v>
      </c>
      <c r="K10605" s="2"/>
      <c r="L10605" s="2"/>
      <c r="M10605" s="10" t="s">
        <v>508</v>
      </c>
      <c r="N10605" s="10"/>
      <c r="O10605" s="10"/>
    </row>
    <row r="10606" spans="1:15" x14ac:dyDescent="0.2">
      <c r="A10606" s="11">
        <v>45947</v>
      </c>
      <c r="B10606" s="7">
        <v>40900532790</v>
      </c>
      <c r="C10606" s="8" t="s">
        <v>286</v>
      </c>
      <c r="D10606" s="6">
        <v>111124</v>
      </c>
      <c r="E10606" s="6">
        <v>107200</v>
      </c>
      <c r="F10606" s="6">
        <v>5360</v>
      </c>
      <c r="G10606" s="6"/>
      <c r="H10606" s="5">
        <f>D10606-F10606</f>
        <v>105764</v>
      </c>
      <c r="I10606" s="4">
        <f>+I10605+G10606-H10606</f>
        <v>8575010.3294999804</v>
      </c>
      <c r="J10606" s="8" t="s">
        <v>720</v>
      </c>
      <c r="K10606" s="2"/>
      <c r="L10606" s="2"/>
      <c r="M10606" s="10" t="s">
        <v>722</v>
      </c>
      <c r="N10606" s="10"/>
      <c r="O10606" s="10"/>
    </row>
    <row r="10607" spans="1:15" x14ac:dyDescent="0.2">
      <c r="A10607" s="11">
        <v>45947</v>
      </c>
      <c r="B10607" s="7">
        <v>40900535820</v>
      </c>
      <c r="C10607" s="8" t="s">
        <v>721</v>
      </c>
      <c r="D10607" s="6">
        <v>99320</v>
      </c>
      <c r="E10607" s="6">
        <v>95000</v>
      </c>
      <c r="F10607" s="6">
        <v>4750</v>
      </c>
      <c r="G10607" s="6"/>
      <c r="H10607" s="5">
        <f>D10607-F10607</f>
        <v>94570</v>
      </c>
      <c r="I10607" s="4">
        <f>+I10606+G10607-H10607</f>
        <v>8480440.3294999804</v>
      </c>
      <c r="J10607" s="8" t="s">
        <v>720</v>
      </c>
      <c r="K10607" s="2"/>
      <c r="L10607" s="2"/>
      <c r="M10607" s="10" t="s">
        <v>719</v>
      </c>
      <c r="N10607" s="10"/>
      <c r="O10607" s="10"/>
    </row>
    <row r="10608" spans="1:15" x14ac:dyDescent="0.2">
      <c r="A10608" s="11">
        <v>45950</v>
      </c>
      <c r="B10608" s="7">
        <v>3580070393</v>
      </c>
      <c r="C10608" s="8" t="s">
        <v>2</v>
      </c>
      <c r="D10608" s="6"/>
      <c r="E10608" s="6"/>
      <c r="F10608" s="6">
        <f>E10608*0.05</f>
        <v>0</v>
      </c>
      <c r="G10608" s="6">
        <v>13500</v>
      </c>
      <c r="H10608" s="5">
        <f>D10608-F10608</f>
        <v>0</v>
      </c>
      <c r="I10608" s="4">
        <f>+I10607+G10608-H10608</f>
        <v>8493940.3294999804</v>
      </c>
      <c r="J10608" s="8" t="s">
        <v>718</v>
      </c>
      <c r="K10608" s="2"/>
      <c r="L10608" s="2"/>
      <c r="M10608" s="10" t="s">
        <v>0</v>
      </c>
      <c r="N10608" s="10"/>
      <c r="O10608" s="10"/>
    </row>
    <row r="10609" spans="1:15" x14ac:dyDescent="0.2">
      <c r="A10609" s="11">
        <v>45950</v>
      </c>
      <c r="B10609" s="7">
        <v>3580070396</v>
      </c>
      <c r="C10609" s="8" t="s">
        <v>7</v>
      </c>
      <c r="D10609" s="6"/>
      <c r="E10609" s="6"/>
      <c r="F10609" s="6">
        <f>E10609*0.05</f>
        <v>0</v>
      </c>
      <c r="G10609" s="6">
        <v>300</v>
      </c>
      <c r="H10609" s="5">
        <f>D10609-F10609</f>
        <v>0</v>
      </c>
      <c r="I10609" s="4">
        <f>+I10608+G10609-H10609</f>
        <v>8494240.3294999804</v>
      </c>
      <c r="J10609" s="8" t="s">
        <v>717</v>
      </c>
      <c r="K10609" s="2"/>
      <c r="L10609" s="2"/>
      <c r="M10609" s="10" t="s">
        <v>0</v>
      </c>
      <c r="N10609" s="10"/>
      <c r="O10609" s="10"/>
    </row>
    <row r="10610" spans="1:15" x14ac:dyDescent="0.2">
      <c r="A10610" s="11">
        <v>45950</v>
      </c>
      <c r="B10610" s="7">
        <v>40918134558</v>
      </c>
      <c r="C10610" s="8" t="s">
        <v>324</v>
      </c>
      <c r="D10610" s="6">
        <v>15000</v>
      </c>
      <c r="E10610" s="6">
        <v>15000</v>
      </c>
      <c r="F10610" s="6">
        <v>1500</v>
      </c>
      <c r="G10610" s="6"/>
      <c r="H10610" s="5">
        <f>D10610-F10610</f>
        <v>13500</v>
      </c>
      <c r="I10610" s="4">
        <f>+I10609+G10610-H10610</f>
        <v>8480740.3294999804</v>
      </c>
      <c r="J10610" s="8" t="s">
        <v>716</v>
      </c>
      <c r="K10610" s="2"/>
      <c r="L10610" s="2"/>
      <c r="M10610" s="10" t="s">
        <v>0</v>
      </c>
      <c r="N10610" s="10"/>
      <c r="O10610" s="10"/>
    </row>
    <row r="10611" spans="1:15" x14ac:dyDescent="0.2">
      <c r="A10611" s="11">
        <v>45951</v>
      </c>
      <c r="B10611" s="7">
        <v>3580010087</v>
      </c>
      <c r="C10611" s="8" t="s">
        <v>2</v>
      </c>
      <c r="D10611" s="6"/>
      <c r="E10611" s="6"/>
      <c r="F10611" s="6">
        <f>E10611*0.05</f>
        <v>0</v>
      </c>
      <c r="G10611" s="6">
        <v>3200</v>
      </c>
      <c r="H10611" s="5">
        <f>D10611-F10611</f>
        <v>0</v>
      </c>
      <c r="I10611" s="4">
        <f>+I10610+G10611-H10611</f>
        <v>8483940.3294999804</v>
      </c>
      <c r="J10611" s="8" t="s">
        <v>715</v>
      </c>
      <c r="K10611" s="2"/>
      <c r="L10611" s="2"/>
      <c r="M10611" s="10" t="s">
        <v>0</v>
      </c>
      <c r="N10611" s="10"/>
      <c r="O10611" s="10"/>
    </row>
    <row r="10612" spans="1:15" x14ac:dyDescent="0.2">
      <c r="A10612" s="11">
        <v>45951</v>
      </c>
      <c r="B10612" s="7">
        <v>3580010090</v>
      </c>
      <c r="C10612" s="8" t="s">
        <v>7</v>
      </c>
      <c r="D10612" s="6"/>
      <c r="E10612" s="6"/>
      <c r="F10612" s="6">
        <f>E10612*0.05</f>
        <v>0</v>
      </c>
      <c r="G10612" s="6">
        <v>1500</v>
      </c>
      <c r="H10612" s="5">
        <f>D10612-F10612</f>
        <v>0</v>
      </c>
      <c r="I10612" s="4">
        <f>+I10611+G10612-H10612</f>
        <v>8485440.3294999804</v>
      </c>
      <c r="J10612" s="8" t="s">
        <v>714</v>
      </c>
      <c r="K10612" s="2"/>
      <c r="L10612" s="2"/>
      <c r="M10612" s="10" t="s">
        <v>0</v>
      </c>
      <c r="N10612" s="10"/>
      <c r="O10612" s="10"/>
    </row>
    <row r="10613" spans="1:15" x14ac:dyDescent="0.2">
      <c r="A10613" s="11">
        <v>45952</v>
      </c>
      <c r="B10613" s="7">
        <v>3580020081</v>
      </c>
      <c r="C10613" s="8" t="s">
        <v>2</v>
      </c>
      <c r="D10613" s="6"/>
      <c r="E10613" s="6"/>
      <c r="F10613" s="6">
        <f>E10613*0.05</f>
        <v>0</v>
      </c>
      <c r="G10613" s="6">
        <v>11900</v>
      </c>
      <c r="H10613" s="5">
        <f>D10613-F10613</f>
        <v>0</v>
      </c>
      <c r="I10613" s="4">
        <f>+I10612+G10613-H10613</f>
        <v>8497340.3294999804</v>
      </c>
      <c r="J10613" s="8" t="s">
        <v>713</v>
      </c>
      <c r="K10613" s="2"/>
      <c r="L10613" s="2"/>
      <c r="M10613" s="10" t="s">
        <v>0</v>
      </c>
      <c r="N10613" s="10"/>
      <c r="O10613" s="10"/>
    </row>
    <row r="10614" spans="1:15" x14ac:dyDescent="0.2">
      <c r="A10614" s="11">
        <v>45952</v>
      </c>
      <c r="B10614" s="7">
        <v>3580020084</v>
      </c>
      <c r="C10614" s="8" t="s">
        <v>7</v>
      </c>
      <c r="D10614" s="6"/>
      <c r="E10614" s="6"/>
      <c r="F10614" s="6">
        <f>E10614*0.05</f>
        <v>0</v>
      </c>
      <c r="G10614" s="6">
        <v>2600</v>
      </c>
      <c r="H10614" s="5">
        <f>D10614-F10614</f>
        <v>0</v>
      </c>
      <c r="I10614" s="4">
        <f>+I10613+G10614-H10614</f>
        <v>8499940.3294999804</v>
      </c>
      <c r="J10614" s="8" t="s">
        <v>712</v>
      </c>
      <c r="K10614" s="2"/>
      <c r="L10614" s="2"/>
      <c r="M10614" s="10" t="s">
        <v>0</v>
      </c>
      <c r="N10614" s="10"/>
      <c r="O10614" s="10"/>
    </row>
    <row r="10615" spans="1:15" x14ac:dyDescent="0.2">
      <c r="A10615" s="11">
        <v>45953</v>
      </c>
      <c r="B10615" s="7">
        <v>3580020124</v>
      </c>
      <c r="C10615" s="8" t="s">
        <v>2</v>
      </c>
      <c r="D10615" s="6"/>
      <c r="E10615" s="6"/>
      <c r="F10615" s="6">
        <f>E10615*0.05</f>
        <v>0</v>
      </c>
      <c r="G10615" s="6">
        <v>3500</v>
      </c>
      <c r="H10615" s="5">
        <f>D10615-F10615</f>
        <v>0</v>
      </c>
      <c r="I10615" s="4">
        <f>+I10614+G10615-H10615</f>
        <v>8503440.3294999804</v>
      </c>
      <c r="J10615" s="8" t="s">
        <v>711</v>
      </c>
      <c r="K10615" s="2"/>
      <c r="L10615" s="2"/>
      <c r="M10615" s="10" t="s">
        <v>0</v>
      </c>
      <c r="N10615" s="10"/>
      <c r="O10615" s="10"/>
    </row>
    <row r="10616" spans="1:15" x14ac:dyDescent="0.2">
      <c r="A10616" s="11">
        <v>45953</v>
      </c>
      <c r="B10616" s="7">
        <v>3580020127</v>
      </c>
      <c r="C10616" s="8" t="s">
        <v>7</v>
      </c>
      <c r="D10616" s="6"/>
      <c r="E10616" s="6"/>
      <c r="F10616" s="6">
        <f>E10616*0.05</f>
        <v>0</v>
      </c>
      <c r="G10616" s="6">
        <v>4300</v>
      </c>
      <c r="H10616" s="5">
        <f>D10616-F10616</f>
        <v>0</v>
      </c>
      <c r="I10616" s="4">
        <f>+I10615+G10616-H10616</f>
        <v>8507740.3294999804</v>
      </c>
      <c r="J10616" s="8" t="s">
        <v>710</v>
      </c>
      <c r="K10616" s="2"/>
      <c r="L10616" s="2"/>
      <c r="M10616" s="10" t="s">
        <v>0</v>
      </c>
      <c r="N10616" s="10"/>
      <c r="O10616" s="10"/>
    </row>
    <row r="10617" spans="1:15" x14ac:dyDescent="0.2">
      <c r="A10617" s="11">
        <v>45954</v>
      </c>
      <c r="B10617" s="7">
        <v>3580010056</v>
      </c>
      <c r="C10617" s="8" t="s">
        <v>2</v>
      </c>
      <c r="D10617" s="6"/>
      <c r="E10617" s="6"/>
      <c r="F10617" s="6"/>
      <c r="G10617" s="6">
        <v>3800</v>
      </c>
      <c r="H10617" s="5">
        <f>D10617-F10617</f>
        <v>0</v>
      </c>
      <c r="I10617" s="4">
        <f>+I10616+G10617-H10617</f>
        <v>8511540.3294999804</v>
      </c>
      <c r="J10617" s="8" t="s">
        <v>709</v>
      </c>
      <c r="K10617" s="2"/>
      <c r="L10617" s="2"/>
      <c r="M10617" s="10" t="s">
        <v>0</v>
      </c>
      <c r="N10617" s="10"/>
      <c r="O10617" s="10"/>
    </row>
    <row r="10618" spans="1:15" x14ac:dyDescent="0.2">
      <c r="A10618" s="11">
        <v>45954</v>
      </c>
      <c r="B10618" s="7">
        <v>3580010059</v>
      </c>
      <c r="C10618" s="8" t="s">
        <v>7</v>
      </c>
      <c r="D10618" s="6"/>
      <c r="E10618" s="6"/>
      <c r="F10618" s="6"/>
      <c r="G10618" s="6">
        <v>400</v>
      </c>
      <c r="H10618" s="5">
        <f>D10618-F10618</f>
        <v>0</v>
      </c>
      <c r="I10618" s="4">
        <f>+I10617+G10618-H10618</f>
        <v>8511940.3294999804</v>
      </c>
      <c r="J10618" s="8" t="s">
        <v>708</v>
      </c>
      <c r="K10618" s="2"/>
      <c r="L10618" s="2"/>
      <c r="M10618" s="10" t="s">
        <v>0</v>
      </c>
      <c r="N10618" s="10"/>
      <c r="O10618" s="10"/>
    </row>
    <row r="10619" spans="1:15" x14ac:dyDescent="0.2">
      <c r="A10619" s="11">
        <v>45955</v>
      </c>
      <c r="B10619" s="7">
        <v>40956540879</v>
      </c>
      <c r="C10619" s="8" t="s">
        <v>182</v>
      </c>
      <c r="D10619" s="6">
        <v>40000</v>
      </c>
      <c r="E10619" s="6">
        <v>40000</v>
      </c>
      <c r="F10619" s="6">
        <v>4000</v>
      </c>
      <c r="G10619" s="6"/>
      <c r="H10619" s="5">
        <f>D10619-F10619</f>
        <v>36000</v>
      </c>
      <c r="I10619" s="4">
        <f>+I10618+G10619-H10619</f>
        <v>8475940.3294999804</v>
      </c>
      <c r="J10619" s="8" t="s">
        <v>419</v>
      </c>
      <c r="K10619" s="2"/>
      <c r="L10619" s="2"/>
      <c r="M10619" s="10" t="s">
        <v>0</v>
      </c>
      <c r="N10619" s="10"/>
      <c r="O10619" s="10"/>
    </row>
    <row r="10620" spans="1:15" x14ac:dyDescent="0.2">
      <c r="A10620" s="11">
        <v>45957</v>
      </c>
      <c r="B10620" s="7">
        <v>3580030259</v>
      </c>
      <c r="C10620" s="8" t="s">
        <v>7</v>
      </c>
      <c r="D10620" s="6"/>
      <c r="E10620" s="6"/>
      <c r="F10620" s="6"/>
      <c r="G10620" s="6">
        <v>4200</v>
      </c>
      <c r="H10620" s="5">
        <f>D10620-F10620</f>
        <v>0</v>
      </c>
      <c r="I10620" s="4">
        <f>+I10619+G10620-H10620</f>
        <v>8480140.3294999804</v>
      </c>
      <c r="J10620" s="8" t="s">
        <v>707</v>
      </c>
      <c r="K10620" s="2"/>
      <c r="L10620" s="2"/>
      <c r="M10620" s="10" t="s">
        <v>0</v>
      </c>
      <c r="N10620" s="10"/>
      <c r="O10620" s="10"/>
    </row>
    <row r="10621" spans="1:15" x14ac:dyDescent="0.2">
      <c r="A10621" s="11">
        <v>45957</v>
      </c>
      <c r="B10621" s="7">
        <v>3580030262</v>
      </c>
      <c r="C10621" s="8" t="s">
        <v>2</v>
      </c>
      <c r="D10621" s="6"/>
      <c r="E10621" s="6"/>
      <c r="F10621" s="6"/>
      <c r="G10621" s="6">
        <v>14150</v>
      </c>
      <c r="H10621" s="5">
        <f>D10621-F10621</f>
        <v>0</v>
      </c>
      <c r="I10621" s="4">
        <f>+I10620+G10621-H10621</f>
        <v>8494290.3294999804</v>
      </c>
      <c r="J10621" s="8" t="s">
        <v>706</v>
      </c>
      <c r="K10621" s="2"/>
      <c r="L10621" s="2"/>
      <c r="M10621" s="10" t="s">
        <v>0</v>
      </c>
      <c r="N10621" s="10"/>
      <c r="O10621" s="10"/>
    </row>
    <row r="10622" spans="1:15" x14ac:dyDescent="0.2">
      <c r="A10622" s="11">
        <v>45958</v>
      </c>
      <c r="B10622" s="7">
        <v>3580010059</v>
      </c>
      <c r="C10622" s="8" t="s">
        <v>7</v>
      </c>
      <c r="D10622" s="6"/>
      <c r="E10622" s="6"/>
      <c r="F10622" s="6"/>
      <c r="G10622" s="6">
        <v>800</v>
      </c>
      <c r="H10622" s="5">
        <f>D10622-F10622</f>
        <v>0</v>
      </c>
      <c r="I10622" s="4">
        <f>+I10621+G10622-H10622</f>
        <v>8495090.3294999804</v>
      </c>
      <c r="J10622" s="8" t="s">
        <v>705</v>
      </c>
      <c r="K10622" s="2"/>
      <c r="L10622" s="2"/>
      <c r="M10622" s="10" t="s">
        <v>0</v>
      </c>
      <c r="N10622" s="10"/>
      <c r="O10622" s="10"/>
    </row>
    <row r="10623" spans="1:15" x14ac:dyDescent="0.2">
      <c r="A10623" s="11">
        <v>45959</v>
      </c>
      <c r="B10623" s="7">
        <v>3580060037</v>
      </c>
      <c r="C10623" s="8" t="s">
        <v>7</v>
      </c>
      <c r="D10623" s="6"/>
      <c r="E10623" s="6"/>
      <c r="F10623" s="6"/>
      <c r="G10623" s="6">
        <v>1800</v>
      </c>
      <c r="H10623" s="5"/>
      <c r="I10623" s="4">
        <f>+I10622+G10623-H10623</f>
        <v>8496890.3294999804</v>
      </c>
      <c r="J10623" s="8" t="s">
        <v>704</v>
      </c>
      <c r="K10623" s="2"/>
      <c r="L10623" s="2"/>
      <c r="M10623" s="10" t="s">
        <v>0</v>
      </c>
      <c r="N10623" s="10"/>
      <c r="O10623" s="10"/>
    </row>
    <row r="10624" spans="1:15" x14ac:dyDescent="0.2">
      <c r="A10624" s="11">
        <v>45959</v>
      </c>
      <c r="B10624" s="7">
        <v>40984373673</v>
      </c>
      <c r="C10624" s="8" t="s">
        <v>132</v>
      </c>
      <c r="D10624" s="6">
        <v>155347</v>
      </c>
      <c r="E10624" s="6">
        <v>131650</v>
      </c>
      <c r="F10624" s="6">
        <v>6582.5</v>
      </c>
      <c r="G10624" s="6"/>
      <c r="H10624" s="5">
        <f>D10624-F10624</f>
        <v>148764.5</v>
      </c>
      <c r="I10624" s="4">
        <f>+I10623+G10624-H10624</f>
        <v>8348125.8294999804</v>
      </c>
      <c r="J10624" s="8" t="s">
        <v>567</v>
      </c>
      <c r="K10624" s="2"/>
      <c r="L10624" s="2"/>
      <c r="M10624" s="10" t="s">
        <v>703</v>
      </c>
      <c r="N10624" s="10"/>
      <c r="O10624" s="10"/>
    </row>
    <row r="10625" spans="1:15" x14ac:dyDescent="0.2">
      <c r="A10625" s="11">
        <v>45959</v>
      </c>
      <c r="B10625" s="7">
        <v>40984383924</v>
      </c>
      <c r="C10625" s="8" t="s">
        <v>126</v>
      </c>
      <c r="D10625" s="6">
        <v>29755</v>
      </c>
      <c r="E10625" s="6">
        <v>29755</v>
      </c>
      <c r="F10625" s="6">
        <v>1487.75</v>
      </c>
      <c r="G10625" s="6"/>
      <c r="H10625" s="5">
        <f>D10625-F10625</f>
        <v>28267.25</v>
      </c>
      <c r="I10625" s="4">
        <f>+I10624+G10625-H10625</f>
        <v>8319858.5794999804</v>
      </c>
      <c r="J10625" s="8" t="s">
        <v>125</v>
      </c>
      <c r="K10625" s="2"/>
      <c r="L10625" s="2"/>
      <c r="M10625" s="10" t="s">
        <v>702</v>
      </c>
      <c r="N10625" s="10"/>
      <c r="O10625" s="10"/>
    </row>
    <row r="10626" spans="1:15" x14ac:dyDescent="0.2">
      <c r="A10626" s="11">
        <v>45959</v>
      </c>
      <c r="B10626" s="7">
        <v>40984389759</v>
      </c>
      <c r="C10626" s="8" t="s">
        <v>267</v>
      </c>
      <c r="D10626" s="6">
        <v>1300</v>
      </c>
      <c r="E10626" s="6">
        <v>1101.7</v>
      </c>
      <c r="F10626" s="6">
        <v>55.09</v>
      </c>
      <c r="G10626" s="6"/>
      <c r="H10626" s="5">
        <f>D10626-F10626</f>
        <v>1244.9100000000001</v>
      </c>
      <c r="I10626" s="4">
        <f>+I10625+G10626-H10626</f>
        <v>8318613.6694999803</v>
      </c>
      <c r="J10626" s="8" t="s">
        <v>701</v>
      </c>
      <c r="K10626" s="2"/>
      <c r="L10626" s="2"/>
      <c r="M10626" s="10" t="s">
        <v>700</v>
      </c>
      <c r="N10626" s="10"/>
      <c r="O10626" s="10"/>
    </row>
    <row r="10627" spans="1:15" x14ac:dyDescent="0.2">
      <c r="A10627" s="11">
        <v>45959</v>
      </c>
      <c r="B10627" s="7">
        <v>40984398692</v>
      </c>
      <c r="C10627" s="8" t="s">
        <v>129</v>
      </c>
      <c r="D10627" s="6">
        <v>99226</v>
      </c>
      <c r="E10627" s="6">
        <v>0</v>
      </c>
      <c r="F10627" s="6">
        <f>E10627*0.05</f>
        <v>0</v>
      </c>
      <c r="G10627" s="6"/>
      <c r="H10627" s="5">
        <f>D10627-F10627</f>
        <v>99226</v>
      </c>
      <c r="I10627" s="4">
        <f>+I10626+G10627-H10627</f>
        <v>8219387.6694999803</v>
      </c>
      <c r="J10627" s="8" t="s">
        <v>431</v>
      </c>
      <c r="K10627" s="2"/>
      <c r="L10627" s="2"/>
      <c r="M10627" s="10" t="s">
        <v>699</v>
      </c>
      <c r="N10627" s="10"/>
      <c r="O10627" s="10"/>
    </row>
    <row r="10628" spans="1:15" x14ac:dyDescent="0.2">
      <c r="A10628" s="11">
        <v>45959</v>
      </c>
      <c r="B10628" s="7">
        <v>40984407191</v>
      </c>
      <c r="C10628" s="8" t="s">
        <v>698</v>
      </c>
      <c r="D10628" s="6">
        <v>54162</v>
      </c>
      <c r="E10628" s="6">
        <v>45900</v>
      </c>
      <c r="F10628" s="6">
        <v>2295</v>
      </c>
      <c r="G10628" s="6"/>
      <c r="H10628" s="5">
        <f>D10628-F10628</f>
        <v>51867</v>
      </c>
      <c r="I10628" s="4">
        <f>+I10627+G10628-H10628</f>
        <v>8167520.6694999803</v>
      </c>
      <c r="J10628" s="8" t="s">
        <v>697</v>
      </c>
      <c r="K10628" s="2"/>
      <c r="L10628" s="2"/>
      <c r="M10628" s="10" t="s">
        <v>696</v>
      </c>
      <c r="N10628" s="10"/>
      <c r="O10628" s="10"/>
    </row>
    <row r="10629" spans="1:15" x14ac:dyDescent="0.2">
      <c r="A10629" s="11">
        <v>45959</v>
      </c>
      <c r="B10629" s="7">
        <v>40984416976</v>
      </c>
      <c r="C10629" s="8" t="s">
        <v>695</v>
      </c>
      <c r="D10629" s="6">
        <v>42232.99</v>
      </c>
      <c r="E10629" s="6">
        <v>25720.69</v>
      </c>
      <c r="F10629" s="6">
        <v>1286.03</v>
      </c>
      <c r="G10629" s="6"/>
      <c r="H10629" s="5">
        <f>D10629-F10629</f>
        <v>40946.959999999999</v>
      </c>
      <c r="I10629" s="4">
        <f>+I10628+G10629-H10629</f>
        <v>8126573.7094999803</v>
      </c>
      <c r="J10629" s="8" t="s">
        <v>107</v>
      </c>
      <c r="K10629" s="2"/>
      <c r="L10629" s="2"/>
      <c r="M10629" s="10" t="s">
        <v>694</v>
      </c>
      <c r="N10629" s="10"/>
      <c r="O10629" s="10"/>
    </row>
    <row r="10630" spans="1:15" x14ac:dyDescent="0.2">
      <c r="A10630" s="11">
        <v>45959</v>
      </c>
      <c r="B10630" s="7">
        <v>40984428421</v>
      </c>
      <c r="C10630" s="8" t="s">
        <v>108</v>
      </c>
      <c r="D10630" s="6">
        <v>292854.90000000002</v>
      </c>
      <c r="E10630" s="6">
        <v>0</v>
      </c>
      <c r="F10630" s="6">
        <f>E10630*0.05</f>
        <v>0</v>
      </c>
      <c r="G10630" s="6"/>
      <c r="H10630" s="5">
        <f>D10630-F10630</f>
        <v>292854.90000000002</v>
      </c>
      <c r="I10630" s="4">
        <f>+I10629+G10630-H10630</f>
        <v>7833718.80949998</v>
      </c>
      <c r="J10630" s="8" t="s">
        <v>215</v>
      </c>
      <c r="K10630" s="2"/>
      <c r="L10630" s="2"/>
      <c r="M10630" s="10" t="s">
        <v>693</v>
      </c>
      <c r="N10630" s="10"/>
      <c r="O10630" s="10"/>
    </row>
    <row r="10631" spans="1:15" x14ac:dyDescent="0.2">
      <c r="A10631" s="11">
        <v>45959</v>
      </c>
      <c r="B10631" s="7">
        <v>40984440755</v>
      </c>
      <c r="C10631" s="8" t="s">
        <v>582</v>
      </c>
      <c r="D10631" s="6">
        <v>35535</v>
      </c>
      <c r="E10631" s="6">
        <v>30588.06</v>
      </c>
      <c r="F10631" s="6">
        <v>1529.4</v>
      </c>
      <c r="G10631" s="6"/>
      <c r="H10631" s="5">
        <f>D10631-F10631</f>
        <v>34005.599999999999</v>
      </c>
      <c r="I10631" s="4">
        <f>+I10630+G10631-H10631</f>
        <v>7799713.2094999803</v>
      </c>
      <c r="J10631" s="8" t="s">
        <v>692</v>
      </c>
      <c r="K10631" s="2"/>
      <c r="L10631" s="2"/>
      <c r="M10631" s="10" t="s">
        <v>691</v>
      </c>
      <c r="N10631" s="10"/>
      <c r="O10631" s="10"/>
    </row>
    <row r="10632" spans="1:15" x14ac:dyDescent="0.2">
      <c r="A10632" s="11">
        <v>45959</v>
      </c>
      <c r="B10632" s="7">
        <v>40984454123</v>
      </c>
      <c r="C10632" s="8" t="s">
        <v>261</v>
      </c>
      <c r="D10632" s="6">
        <v>175710.83</v>
      </c>
      <c r="E10632" s="6">
        <v>160678.20000000001</v>
      </c>
      <c r="F10632" s="6">
        <v>8033.91</v>
      </c>
      <c r="G10632" s="6"/>
      <c r="H10632" s="5">
        <f>D10632-F10632</f>
        <v>167676.91999999998</v>
      </c>
      <c r="I10632" s="4">
        <f>+I10631+G10632-H10632</f>
        <v>7632036.2894999804</v>
      </c>
      <c r="J10632" s="8" t="s">
        <v>260</v>
      </c>
      <c r="K10632" s="2"/>
      <c r="L10632" s="2"/>
      <c r="M10632" s="10" t="s">
        <v>690</v>
      </c>
      <c r="N10632" s="10"/>
      <c r="O10632" s="10"/>
    </row>
    <row r="10633" spans="1:15" x14ac:dyDescent="0.2">
      <c r="A10633" s="11">
        <v>45959</v>
      </c>
      <c r="B10633" s="7">
        <v>40984466307</v>
      </c>
      <c r="C10633" s="8" t="s">
        <v>105</v>
      </c>
      <c r="D10633" s="6">
        <v>618934</v>
      </c>
      <c r="E10633" s="6">
        <v>57574.37</v>
      </c>
      <c r="F10633" s="6">
        <v>2887.72</v>
      </c>
      <c r="G10633" s="6"/>
      <c r="H10633" s="5">
        <f>D10633-F10633</f>
        <v>616046.28</v>
      </c>
      <c r="I10633" s="4">
        <f>+I10632+G10633-H10633</f>
        <v>7015990.0094999801</v>
      </c>
      <c r="J10633" s="8" t="s">
        <v>104</v>
      </c>
      <c r="K10633" s="2"/>
      <c r="L10633" s="2"/>
      <c r="M10633" s="10" t="s">
        <v>689</v>
      </c>
      <c r="N10633" s="10"/>
      <c r="O10633" s="10"/>
    </row>
    <row r="10634" spans="1:15" x14ac:dyDescent="0.2">
      <c r="A10634" s="11">
        <v>45959</v>
      </c>
      <c r="B10634" s="7">
        <v>40984473990</v>
      </c>
      <c r="C10634" s="8" t="s">
        <v>579</v>
      </c>
      <c r="D10634" s="6">
        <v>19706</v>
      </c>
      <c r="E10634" s="6">
        <v>0</v>
      </c>
      <c r="F10634" s="6">
        <f>E10634*0.05</f>
        <v>0</v>
      </c>
      <c r="G10634" s="6"/>
      <c r="H10634" s="5">
        <f>D10634-F10634</f>
        <v>19706</v>
      </c>
      <c r="I10634" s="4">
        <f>+I10633+G10634-H10634</f>
        <v>6996284.0094999801</v>
      </c>
      <c r="J10634" s="8" t="s">
        <v>688</v>
      </c>
      <c r="K10634" s="2"/>
      <c r="L10634" s="2"/>
      <c r="M10634" s="10" t="s">
        <v>91</v>
      </c>
      <c r="N10634" s="10"/>
      <c r="O10634" s="10"/>
    </row>
    <row r="10635" spans="1:15" x14ac:dyDescent="0.2">
      <c r="A10635" s="11">
        <v>45959</v>
      </c>
      <c r="B10635" s="7">
        <v>40984849899</v>
      </c>
      <c r="C10635" s="8" t="s">
        <v>102</v>
      </c>
      <c r="D10635" s="6">
        <v>46784.2</v>
      </c>
      <c r="E10635" s="6">
        <v>46784.2</v>
      </c>
      <c r="F10635" s="6">
        <v>2339.21</v>
      </c>
      <c r="G10635" s="6"/>
      <c r="H10635" s="5">
        <f>D10635-F10635</f>
        <v>44444.99</v>
      </c>
      <c r="I10635" s="4">
        <f>+I10634+G10635-H10635</f>
        <v>6951839.0194999799</v>
      </c>
      <c r="J10635" s="8" t="s">
        <v>101</v>
      </c>
      <c r="K10635" s="2"/>
      <c r="L10635" s="2"/>
      <c r="M10635" s="10" t="s">
        <v>687</v>
      </c>
      <c r="N10635" s="10"/>
      <c r="O10635" s="10"/>
    </row>
    <row r="10636" spans="1:15" x14ac:dyDescent="0.2">
      <c r="A10636" s="11">
        <v>45959</v>
      </c>
      <c r="B10636" s="7">
        <v>40984482108</v>
      </c>
      <c r="C10636" s="8" t="s">
        <v>99</v>
      </c>
      <c r="D10636" s="6">
        <v>4092.4</v>
      </c>
      <c r="E10636" s="6"/>
      <c r="F10636" s="6">
        <f>E10636*0.05</f>
        <v>0</v>
      </c>
      <c r="G10636" s="6"/>
      <c r="H10636" s="5">
        <f>D10636-F10636</f>
        <v>4092.4</v>
      </c>
      <c r="I10636" s="4">
        <f>+I10635+G10636-H10636</f>
        <v>6947746.6194999795</v>
      </c>
      <c r="J10636" s="8" t="s">
        <v>100</v>
      </c>
      <c r="K10636" s="2"/>
      <c r="L10636" s="2"/>
      <c r="M10636" s="10" t="s">
        <v>686</v>
      </c>
      <c r="N10636" s="10"/>
      <c r="O10636" s="10"/>
    </row>
    <row r="10637" spans="1:15" x14ac:dyDescent="0.2">
      <c r="A10637" s="11">
        <v>45959</v>
      </c>
      <c r="B10637" s="7">
        <v>40984494823</v>
      </c>
      <c r="C10637" s="8" t="s">
        <v>99</v>
      </c>
      <c r="D10637" s="6">
        <v>12928.31</v>
      </c>
      <c r="E10637" s="6"/>
      <c r="F10637" s="6">
        <f>E10637*0.05</f>
        <v>0</v>
      </c>
      <c r="G10637" s="6"/>
      <c r="H10637" s="5">
        <f>D10637-F10637</f>
        <v>12928.31</v>
      </c>
      <c r="I10637" s="4">
        <f>+I10636+G10637-H10637</f>
        <v>6934818.30949998</v>
      </c>
      <c r="J10637" s="8" t="s">
        <v>98</v>
      </c>
      <c r="K10637" s="2"/>
      <c r="L10637" s="2"/>
      <c r="M10637" s="10" t="s">
        <v>686</v>
      </c>
      <c r="N10637" s="10"/>
      <c r="O10637" s="10"/>
    </row>
    <row r="10638" spans="1:15" x14ac:dyDescent="0.2">
      <c r="A10638" s="11">
        <v>45959</v>
      </c>
      <c r="B10638" s="7">
        <v>40984498022</v>
      </c>
      <c r="C10638" s="8" t="s">
        <v>447</v>
      </c>
      <c r="D10638" s="6">
        <v>1500</v>
      </c>
      <c r="E10638" s="6">
        <v>1271.19</v>
      </c>
      <c r="F10638" s="6">
        <v>63.56</v>
      </c>
      <c r="G10638" s="6"/>
      <c r="H10638" s="5">
        <f>D10638-F10638</f>
        <v>1436.44</v>
      </c>
      <c r="I10638" s="4">
        <f>+I10637+G10638-H10638</f>
        <v>6933381.8694999795</v>
      </c>
      <c r="J10638" s="8" t="s">
        <v>685</v>
      </c>
      <c r="K10638" s="2"/>
      <c r="L10638" s="2"/>
      <c r="M10638" s="10" t="s">
        <v>684</v>
      </c>
      <c r="N10638" s="10"/>
      <c r="O10638" s="10"/>
    </row>
    <row r="10639" spans="1:15" x14ac:dyDescent="0.2">
      <c r="A10639" s="11">
        <v>45959</v>
      </c>
      <c r="B10639" s="7">
        <v>40984527996</v>
      </c>
      <c r="C10639" s="8" t="s">
        <v>242</v>
      </c>
      <c r="D10639" s="6">
        <v>65858</v>
      </c>
      <c r="E10639" s="6">
        <v>0</v>
      </c>
      <c r="F10639" s="6">
        <f>E10639*0.05</f>
        <v>0</v>
      </c>
      <c r="G10639" s="6"/>
      <c r="H10639" s="5">
        <f>D10639-F10639</f>
        <v>65858</v>
      </c>
      <c r="I10639" s="4">
        <f>+I10638+G10639-H10639</f>
        <v>6867523.8694999795</v>
      </c>
      <c r="J10639" s="8" t="s">
        <v>664</v>
      </c>
      <c r="K10639" s="2"/>
      <c r="L10639" s="2"/>
      <c r="M10639" s="10" t="s">
        <v>683</v>
      </c>
      <c r="N10639" s="10"/>
      <c r="O10639" s="10"/>
    </row>
    <row r="10640" spans="1:15" x14ac:dyDescent="0.2">
      <c r="A10640" s="11">
        <v>45959</v>
      </c>
      <c r="B10640" s="7">
        <v>40984539342</v>
      </c>
      <c r="C10640" s="8" t="s">
        <v>682</v>
      </c>
      <c r="D10640" s="6">
        <v>80622.240000000005</v>
      </c>
      <c r="E10640" s="6">
        <v>0</v>
      </c>
      <c r="F10640" s="6">
        <f>E10640*0.05</f>
        <v>0</v>
      </c>
      <c r="G10640" s="6"/>
      <c r="H10640" s="5">
        <f>D10640-F10640</f>
        <v>80622.240000000005</v>
      </c>
      <c r="I10640" s="4">
        <f>+I10639+G10640-H10640</f>
        <v>6786901.6294999793</v>
      </c>
      <c r="J10640" s="8" t="s">
        <v>681</v>
      </c>
      <c r="K10640" s="2"/>
      <c r="L10640" s="2"/>
      <c r="M10640" s="10" t="s">
        <v>680</v>
      </c>
      <c r="N10640" s="10"/>
      <c r="O10640" s="10"/>
    </row>
    <row r="10641" spans="1:15" x14ac:dyDescent="0.2">
      <c r="A10641" s="11">
        <v>45959</v>
      </c>
      <c r="B10641" s="7">
        <v>40984547094</v>
      </c>
      <c r="C10641" s="8" t="s">
        <v>23</v>
      </c>
      <c r="D10641" s="6">
        <v>29736</v>
      </c>
      <c r="E10641" s="6">
        <v>25200</v>
      </c>
      <c r="F10641" s="6">
        <v>1260</v>
      </c>
      <c r="G10641" s="6"/>
      <c r="H10641" s="5">
        <f>D10641-F10641</f>
        <v>28476</v>
      </c>
      <c r="I10641" s="4">
        <f>+I10640+G10641-H10641</f>
        <v>6758425.6294999793</v>
      </c>
      <c r="J10641" s="8" t="s">
        <v>567</v>
      </c>
      <c r="K10641" s="2"/>
      <c r="L10641" s="2"/>
      <c r="M10641" s="10" t="s">
        <v>679</v>
      </c>
      <c r="N10641" s="10"/>
      <c r="O10641" s="10"/>
    </row>
    <row r="10642" spans="1:15" x14ac:dyDescent="0.2">
      <c r="A10642" s="11">
        <v>45959</v>
      </c>
      <c r="B10642" s="7">
        <v>40984554339</v>
      </c>
      <c r="C10642" s="8" t="s">
        <v>80</v>
      </c>
      <c r="D10642" s="6">
        <v>238360</v>
      </c>
      <c r="E10642" s="6">
        <v>202000</v>
      </c>
      <c r="F10642" s="6">
        <v>10100</v>
      </c>
      <c r="G10642" s="6"/>
      <c r="H10642" s="5">
        <f>D10642-F10642</f>
        <v>228260</v>
      </c>
      <c r="I10642" s="4">
        <f>+I10641+G10642-H10642</f>
        <v>6530165.6294999793</v>
      </c>
      <c r="J10642" s="8" t="s">
        <v>545</v>
      </c>
      <c r="K10642" s="2"/>
      <c r="L10642" s="2"/>
      <c r="M10642" s="10" t="s">
        <v>678</v>
      </c>
      <c r="N10642" s="10"/>
      <c r="O10642" s="10"/>
    </row>
    <row r="10643" spans="1:15" x14ac:dyDescent="0.2">
      <c r="A10643" s="11">
        <v>45959</v>
      </c>
      <c r="B10643" s="7">
        <v>40984563475</v>
      </c>
      <c r="C10643" s="8" t="s">
        <v>77</v>
      </c>
      <c r="D10643" s="6">
        <v>5495</v>
      </c>
      <c r="E10643" s="6">
        <v>4226.92</v>
      </c>
      <c r="F10643" s="6">
        <v>211.35</v>
      </c>
      <c r="G10643" s="6"/>
      <c r="H10643" s="5">
        <f>D10643-F10643</f>
        <v>5283.65</v>
      </c>
      <c r="I10643" s="4">
        <f>+I10642+G10643-H10643</f>
        <v>6524881.9794999789</v>
      </c>
      <c r="J10643" s="8" t="s">
        <v>229</v>
      </c>
      <c r="K10643" s="2"/>
      <c r="L10643" s="2"/>
      <c r="M10643" s="10" t="s">
        <v>677</v>
      </c>
      <c r="N10643" s="10"/>
      <c r="O10643" s="10"/>
    </row>
    <row r="10644" spans="1:15" x14ac:dyDescent="0.2">
      <c r="A10644" s="11">
        <v>45959</v>
      </c>
      <c r="B10644" s="7">
        <v>40984576477</v>
      </c>
      <c r="C10644" s="8" t="s">
        <v>74</v>
      </c>
      <c r="D10644" s="6">
        <v>211810</v>
      </c>
      <c r="E10644" s="6">
        <v>0</v>
      </c>
      <c r="F10644" s="6">
        <f>E10644*0.05</f>
        <v>0</v>
      </c>
      <c r="G10644" s="6"/>
      <c r="H10644" s="5">
        <f>D10644-F10644</f>
        <v>211810</v>
      </c>
      <c r="I10644" s="4">
        <f>+I10643+G10644-H10644</f>
        <v>6313071.9794999789</v>
      </c>
      <c r="J10644" s="8" t="s">
        <v>224</v>
      </c>
      <c r="K10644" s="2"/>
      <c r="L10644" s="2"/>
      <c r="M10644" s="10" t="s">
        <v>676</v>
      </c>
      <c r="N10644" s="10"/>
      <c r="O10644" s="10"/>
    </row>
    <row r="10645" spans="1:15" x14ac:dyDescent="0.2">
      <c r="A10645" s="11">
        <v>45959</v>
      </c>
      <c r="B10645" s="7">
        <v>40999813417</v>
      </c>
      <c r="C10645" s="8" t="s">
        <v>675</v>
      </c>
      <c r="D10645" s="6">
        <v>71980</v>
      </c>
      <c r="E10645" s="6">
        <v>61000</v>
      </c>
      <c r="F10645" s="6">
        <v>3050</v>
      </c>
      <c r="G10645" s="6"/>
      <c r="H10645" s="5">
        <f>D10645-F10645</f>
        <v>68930</v>
      </c>
      <c r="I10645" s="4">
        <f>+I10644+G10645-H10645</f>
        <v>6244141.9794999789</v>
      </c>
      <c r="J10645" s="8" t="s">
        <v>674</v>
      </c>
      <c r="K10645" s="2"/>
      <c r="L10645" s="2"/>
      <c r="M10645" s="10" t="s">
        <v>673</v>
      </c>
      <c r="N10645" s="10"/>
      <c r="O10645" s="10"/>
    </row>
    <row r="10646" spans="1:15" x14ac:dyDescent="0.2">
      <c r="A10646" s="11">
        <v>45959</v>
      </c>
      <c r="B10646" s="7">
        <v>40984767031</v>
      </c>
      <c r="C10646" s="8" t="s">
        <v>65</v>
      </c>
      <c r="D10646" s="6">
        <v>14352.9</v>
      </c>
      <c r="E10646" s="6">
        <v>0</v>
      </c>
      <c r="F10646" s="6">
        <f>E10646*0.05</f>
        <v>0</v>
      </c>
      <c r="G10646" s="6"/>
      <c r="H10646" s="5">
        <f>D10646-F10646</f>
        <v>14352.9</v>
      </c>
      <c r="I10646" s="4">
        <f>+I10645+G10646-H10646</f>
        <v>6229789.0794999786</v>
      </c>
      <c r="J10646" s="8" t="s">
        <v>664</v>
      </c>
      <c r="K10646" s="2"/>
      <c r="L10646" s="2"/>
      <c r="M10646" s="10" t="s">
        <v>672</v>
      </c>
      <c r="N10646" s="10"/>
      <c r="O10646" s="10"/>
    </row>
    <row r="10647" spans="1:15" x14ac:dyDescent="0.2">
      <c r="A10647" s="11">
        <v>45959</v>
      </c>
      <c r="B10647" s="7">
        <v>40984789630</v>
      </c>
      <c r="C10647" s="8" t="s">
        <v>60</v>
      </c>
      <c r="D10647" s="6">
        <v>62100</v>
      </c>
      <c r="E10647" s="6">
        <v>52627.12</v>
      </c>
      <c r="F10647" s="6">
        <v>2631.36</v>
      </c>
      <c r="G10647" s="6"/>
      <c r="H10647" s="5">
        <f>D10647-F10647</f>
        <v>59468.639999999999</v>
      </c>
      <c r="I10647" s="4">
        <f>+I10646+G10647-H10647</f>
        <v>6170320.4394999789</v>
      </c>
      <c r="J10647" s="8" t="s">
        <v>671</v>
      </c>
      <c r="K10647" s="2"/>
      <c r="L10647" s="2"/>
      <c r="M10647" s="10" t="s">
        <v>670</v>
      </c>
      <c r="N10647" s="10"/>
      <c r="O10647" s="10"/>
    </row>
    <row r="10648" spans="1:15" x14ac:dyDescent="0.2">
      <c r="A10648" s="11">
        <v>45959</v>
      </c>
      <c r="B10648" s="7">
        <v>40984794282</v>
      </c>
      <c r="C10648" s="8" t="s">
        <v>57</v>
      </c>
      <c r="D10648" s="6">
        <v>10000</v>
      </c>
      <c r="E10648" s="6">
        <v>10000</v>
      </c>
      <c r="F10648" s="6">
        <f>E10648*0.05</f>
        <v>500</v>
      </c>
      <c r="G10648" s="6"/>
      <c r="H10648" s="5">
        <f>D10648-F10648</f>
        <v>9500</v>
      </c>
      <c r="I10648" s="4">
        <f>+I10647+G10648-H10648</f>
        <v>6160820.4394999789</v>
      </c>
      <c r="J10648" s="8" t="s">
        <v>565</v>
      </c>
      <c r="K10648" s="2"/>
      <c r="L10648" s="2"/>
      <c r="M10648" s="10" t="s">
        <v>669</v>
      </c>
      <c r="N10648" s="10"/>
      <c r="O10648" s="10"/>
    </row>
    <row r="10649" spans="1:15" x14ac:dyDescent="0.2">
      <c r="A10649" s="11">
        <v>45959</v>
      </c>
      <c r="B10649" s="7">
        <v>40984802508</v>
      </c>
      <c r="C10649" s="8" t="s">
        <v>447</v>
      </c>
      <c r="D10649" s="6">
        <v>33431</v>
      </c>
      <c r="E10649" s="6">
        <v>33431</v>
      </c>
      <c r="F10649" s="6">
        <v>1671.55</v>
      </c>
      <c r="G10649" s="6"/>
      <c r="H10649" s="5">
        <f>D10649-F10649</f>
        <v>31759.45</v>
      </c>
      <c r="I10649" s="4">
        <f>+I10648+G10649-H10649</f>
        <v>6129060.9894999787</v>
      </c>
      <c r="J10649" s="8" t="s">
        <v>22</v>
      </c>
      <c r="K10649" s="2"/>
      <c r="L10649" s="2"/>
      <c r="M10649" s="10" t="s">
        <v>668</v>
      </c>
      <c r="N10649" s="10"/>
      <c r="O10649" s="10"/>
    </row>
    <row r="10650" spans="1:15" x14ac:dyDescent="0.2">
      <c r="A10650" s="11">
        <v>45959</v>
      </c>
      <c r="B10650" s="7">
        <v>40984815352</v>
      </c>
      <c r="C10650" s="8" t="s">
        <v>40</v>
      </c>
      <c r="D10650" s="6">
        <v>77800</v>
      </c>
      <c r="E10650" s="6"/>
      <c r="F10650" s="6">
        <f>E10650*0.05</f>
        <v>0</v>
      </c>
      <c r="G10650" s="6"/>
      <c r="H10650" s="5">
        <f>D10650-F10650</f>
        <v>77800</v>
      </c>
      <c r="I10650" s="4">
        <f>+I10649+G10650-H10650</f>
        <v>6051260.9894999787</v>
      </c>
      <c r="J10650" s="8" t="s">
        <v>104</v>
      </c>
      <c r="K10650" s="2"/>
      <c r="L10650" s="2"/>
      <c r="M10650" s="10" t="s">
        <v>667</v>
      </c>
      <c r="N10650" s="10"/>
      <c r="O10650" s="10"/>
    </row>
    <row r="10651" spans="1:15" x14ac:dyDescent="0.2">
      <c r="A10651" s="11">
        <v>45959</v>
      </c>
      <c r="B10651" s="7">
        <v>40984821570</v>
      </c>
      <c r="C10651" s="8" t="s">
        <v>34</v>
      </c>
      <c r="D10651" s="6">
        <v>368602.08</v>
      </c>
      <c r="E10651" s="6">
        <v>326094.56</v>
      </c>
      <c r="F10651" s="6">
        <v>16304.73</v>
      </c>
      <c r="G10651" s="6"/>
      <c r="H10651" s="5">
        <f>D10651-F10651</f>
        <v>352297.35000000003</v>
      </c>
      <c r="I10651" s="4">
        <f>+I10650+G10651-H10651</f>
        <v>5698963.6394999791</v>
      </c>
      <c r="J10651" s="8" t="s">
        <v>666</v>
      </c>
      <c r="K10651" s="2"/>
      <c r="L10651" s="2"/>
      <c r="M10651" s="10" t="s">
        <v>665</v>
      </c>
      <c r="N10651" s="10"/>
      <c r="O10651" s="10"/>
    </row>
    <row r="10652" spans="1:15" x14ac:dyDescent="0.2">
      <c r="A10652" s="11">
        <v>45959</v>
      </c>
      <c r="B10652" s="7">
        <v>40984831544</v>
      </c>
      <c r="C10652" s="8" t="s">
        <v>337</v>
      </c>
      <c r="D10652" s="6">
        <v>5906.27</v>
      </c>
      <c r="E10652" s="6"/>
      <c r="F10652" s="6">
        <f>E10652*0.05</f>
        <v>0</v>
      </c>
      <c r="G10652" s="6"/>
      <c r="H10652" s="5">
        <f>D10652-F10652</f>
        <v>5906.27</v>
      </c>
      <c r="I10652" s="4">
        <f>+I10651+G10652-H10652</f>
        <v>5693057.3694999795</v>
      </c>
      <c r="J10652" s="8" t="s">
        <v>664</v>
      </c>
      <c r="K10652" s="2"/>
      <c r="L10652" s="2"/>
      <c r="M10652" s="10" t="s">
        <v>663</v>
      </c>
      <c r="N10652" s="10"/>
      <c r="O10652" s="10"/>
    </row>
    <row r="10653" spans="1:15" x14ac:dyDescent="0.2">
      <c r="A10653" s="11">
        <v>45959</v>
      </c>
      <c r="B10653" s="7">
        <v>40984852983</v>
      </c>
      <c r="C10653" s="8" t="s">
        <v>442</v>
      </c>
      <c r="D10653" s="6">
        <v>48380</v>
      </c>
      <c r="E10653" s="6">
        <v>41000</v>
      </c>
      <c r="F10653" s="6">
        <v>2050</v>
      </c>
      <c r="G10653" s="6"/>
      <c r="H10653" s="5">
        <f>D10653-F10653</f>
        <v>46330</v>
      </c>
      <c r="I10653" s="4">
        <f>+I10652+G10653-H10653</f>
        <v>5646727.3694999795</v>
      </c>
      <c r="J10653" s="8" t="s">
        <v>441</v>
      </c>
      <c r="K10653" s="2"/>
      <c r="L10653" s="2"/>
      <c r="M10653" s="10" t="s">
        <v>662</v>
      </c>
      <c r="N10653" s="10"/>
      <c r="O10653" s="10"/>
    </row>
    <row r="10654" spans="1:15" x14ac:dyDescent="0.2">
      <c r="A10654" s="11">
        <v>45960</v>
      </c>
      <c r="B10654" s="7">
        <v>40989640108</v>
      </c>
      <c r="C10654" s="8" t="s">
        <v>29</v>
      </c>
      <c r="D10654" s="6">
        <v>28320</v>
      </c>
      <c r="E10654" s="6">
        <v>24000</v>
      </c>
      <c r="F10654" s="6">
        <v>1200</v>
      </c>
      <c r="G10654" s="6"/>
      <c r="H10654" s="5">
        <f>D10654-F10654</f>
        <v>27120</v>
      </c>
      <c r="I10654" s="4">
        <f>+I10653+G10654-H10654</f>
        <v>5619607.3694999795</v>
      </c>
      <c r="J10654" s="8" t="s">
        <v>28</v>
      </c>
      <c r="K10654" s="2"/>
      <c r="L10654" s="2"/>
      <c r="M10654" s="10" t="s">
        <v>661</v>
      </c>
      <c r="N10654" s="10"/>
      <c r="O10654" s="10"/>
    </row>
    <row r="10655" spans="1:15" x14ac:dyDescent="0.2">
      <c r="A10655" s="11">
        <v>45960</v>
      </c>
      <c r="B10655" s="7">
        <v>40989648616</v>
      </c>
      <c r="C10655" s="8" t="s">
        <v>213</v>
      </c>
      <c r="D10655" s="6">
        <v>74763.240000000005</v>
      </c>
      <c r="E10655" s="6">
        <v>63358.66</v>
      </c>
      <c r="F10655" s="6">
        <v>3167.93</v>
      </c>
      <c r="G10655" s="6"/>
      <c r="H10655" s="5">
        <f>D10655-F10655</f>
        <v>71595.310000000012</v>
      </c>
      <c r="I10655" s="4">
        <f>+I10654+G10655-H10655</f>
        <v>5548012.05949998</v>
      </c>
      <c r="J10655" s="8" t="s">
        <v>660</v>
      </c>
      <c r="K10655" s="2"/>
      <c r="L10655" s="2"/>
      <c r="M10655" s="10" t="s">
        <v>659</v>
      </c>
      <c r="N10655" s="10"/>
      <c r="O10655" s="10"/>
    </row>
    <row r="10656" spans="1:15" x14ac:dyDescent="0.2">
      <c r="A10656" s="11">
        <v>45960</v>
      </c>
      <c r="B10656" s="7">
        <v>40989657597</v>
      </c>
      <c r="C10656" s="8" t="s">
        <v>26</v>
      </c>
      <c r="D10656" s="6">
        <v>126558.44</v>
      </c>
      <c r="E10656" s="6">
        <v>114278.56</v>
      </c>
      <c r="F10656" s="6">
        <v>5713.93</v>
      </c>
      <c r="G10656" s="6"/>
      <c r="H10656" s="5">
        <f>D10656-F10656</f>
        <v>120844.51000000001</v>
      </c>
      <c r="I10656" s="4">
        <f>+I10655+G10656-H10656</f>
        <v>5427167.5494999802</v>
      </c>
      <c r="J10656" s="8" t="s">
        <v>658</v>
      </c>
      <c r="K10656" s="2"/>
      <c r="L10656" s="2"/>
      <c r="M10656" s="10" t="s">
        <v>657</v>
      </c>
      <c r="N10656" s="10"/>
      <c r="O10656" s="10"/>
    </row>
    <row r="10657" spans="1:15" x14ac:dyDescent="0.2">
      <c r="A10657" s="11">
        <v>45960</v>
      </c>
      <c r="B10657" s="7">
        <v>40989669930</v>
      </c>
      <c r="C10657" s="8" t="s">
        <v>245</v>
      </c>
      <c r="D10657" s="6">
        <v>23375.71</v>
      </c>
      <c r="E10657" s="6">
        <v>0</v>
      </c>
      <c r="F10657" s="6">
        <f>E10657*0.05</f>
        <v>0</v>
      </c>
      <c r="G10657" s="6"/>
      <c r="H10657" s="5">
        <f>D10657-F10657</f>
        <v>23375.71</v>
      </c>
      <c r="I10657" s="4">
        <f>+I10656+G10657-H10657</f>
        <v>5403791.8394999802</v>
      </c>
      <c r="J10657" s="8" t="s">
        <v>48</v>
      </c>
      <c r="K10657" s="2"/>
      <c r="L10657" s="2"/>
      <c r="M10657" s="10" t="s">
        <v>656</v>
      </c>
      <c r="N10657" s="10"/>
      <c r="O10657" s="10"/>
    </row>
    <row r="10658" spans="1:15" x14ac:dyDescent="0.2">
      <c r="A10658" s="11">
        <v>45960</v>
      </c>
      <c r="B10658" s="7">
        <v>40989673265</v>
      </c>
      <c r="C10658" s="8" t="s">
        <v>655</v>
      </c>
      <c r="D10658" s="6">
        <v>39176</v>
      </c>
      <c r="E10658" s="6">
        <v>33200</v>
      </c>
      <c r="F10658" s="6">
        <v>1660</v>
      </c>
      <c r="G10658" s="6"/>
      <c r="H10658" s="5">
        <f>D10658-F10658</f>
        <v>37516</v>
      </c>
      <c r="I10658" s="4">
        <f>+I10657+G10658-H10658</f>
        <v>5366275.8394999802</v>
      </c>
      <c r="J10658" s="8" t="s">
        <v>594</v>
      </c>
      <c r="K10658" s="2"/>
      <c r="L10658" s="2"/>
      <c r="M10658" s="10" t="s">
        <v>654</v>
      </c>
      <c r="N10658" s="10"/>
      <c r="O10658" s="10"/>
    </row>
    <row r="10659" spans="1:15" x14ac:dyDescent="0.2">
      <c r="A10659" s="11">
        <v>45960</v>
      </c>
      <c r="B10659" s="7">
        <v>40989684614</v>
      </c>
      <c r="C10659" s="8" t="s">
        <v>120</v>
      </c>
      <c r="D10659" s="6">
        <v>258494.44</v>
      </c>
      <c r="E10659" s="6">
        <v>0</v>
      </c>
      <c r="F10659" s="6">
        <f>E10659*0.05</f>
        <v>0</v>
      </c>
      <c r="G10659" s="6"/>
      <c r="H10659" s="5">
        <f>D10659-F10659</f>
        <v>258494.44</v>
      </c>
      <c r="I10659" s="4">
        <f>+I10658+G10659-H10659</f>
        <v>5107781.3994999798</v>
      </c>
      <c r="J10659" s="8" t="s">
        <v>273</v>
      </c>
      <c r="K10659" s="2"/>
      <c r="L10659" s="2"/>
      <c r="M10659" s="10" t="s">
        <v>653</v>
      </c>
      <c r="N10659" s="10"/>
      <c r="O10659" s="10"/>
    </row>
    <row r="10660" spans="1:15" x14ac:dyDescent="0.2">
      <c r="A10660" s="11">
        <v>45960</v>
      </c>
      <c r="B10660" s="7">
        <v>40989694850</v>
      </c>
      <c r="C10660" s="8" t="s">
        <v>43</v>
      </c>
      <c r="D10660" s="6">
        <v>35799</v>
      </c>
      <c r="E10660" s="6">
        <v>31697.279999999999</v>
      </c>
      <c r="F10660" s="6">
        <v>1584.86</v>
      </c>
      <c r="G10660" s="6"/>
      <c r="H10660" s="5">
        <f>D10660-F10660</f>
        <v>34214.14</v>
      </c>
      <c r="I10660" s="4">
        <f>+I10659+G10660-H10660</f>
        <v>5073567.2594999801</v>
      </c>
      <c r="J10660" s="8" t="s">
        <v>652</v>
      </c>
      <c r="K10660" s="2"/>
      <c r="L10660" s="2"/>
      <c r="M10660" s="10" t="s">
        <v>651</v>
      </c>
      <c r="N10660" s="10"/>
      <c r="O10660" s="10"/>
    </row>
    <row r="10661" spans="1:15" x14ac:dyDescent="0.2">
      <c r="A10661" s="11">
        <v>45960</v>
      </c>
      <c r="B10661" s="7">
        <v>40989699472</v>
      </c>
      <c r="C10661" s="8" t="s">
        <v>650</v>
      </c>
      <c r="D10661" s="6">
        <v>27848</v>
      </c>
      <c r="E10661" s="6">
        <v>23600</v>
      </c>
      <c r="F10661" s="6">
        <v>1180</v>
      </c>
      <c r="G10661" s="6"/>
      <c r="H10661" s="5">
        <f>D10661-F10661</f>
        <v>26668</v>
      </c>
      <c r="I10661" s="4">
        <f>+I10660+G10661-H10661</f>
        <v>5046899.2594999801</v>
      </c>
      <c r="J10661" s="8" t="s">
        <v>649</v>
      </c>
      <c r="K10661" s="2"/>
      <c r="L10661" s="2"/>
      <c r="M10661" s="10" t="s">
        <v>648</v>
      </c>
      <c r="N10661" s="10"/>
      <c r="O10661" s="10"/>
    </row>
    <row r="10662" spans="1:15" x14ac:dyDescent="0.2">
      <c r="A10662" s="11">
        <v>45960</v>
      </c>
      <c r="B10662" s="7">
        <v>40989710118</v>
      </c>
      <c r="C10662" s="8" t="s">
        <v>54</v>
      </c>
      <c r="D10662" s="6">
        <v>14500</v>
      </c>
      <c r="E10662" s="6">
        <v>12288.14</v>
      </c>
      <c r="F10662" s="6">
        <v>614.41</v>
      </c>
      <c r="G10662" s="6"/>
      <c r="H10662" s="5">
        <f>D10662-F10662</f>
        <v>13885.59</v>
      </c>
      <c r="I10662" s="4">
        <f>+I10661+G10662-H10662</f>
        <v>5033013.6694999803</v>
      </c>
      <c r="J10662" s="8" t="s">
        <v>647</v>
      </c>
      <c r="K10662" s="2"/>
      <c r="L10662" s="2"/>
      <c r="M10662" s="10" t="s">
        <v>646</v>
      </c>
      <c r="N10662" s="10"/>
      <c r="O10662" s="10"/>
    </row>
    <row r="10663" spans="1:15" x14ac:dyDescent="0.2">
      <c r="A10663" s="11">
        <v>45960</v>
      </c>
      <c r="B10663" s="7">
        <v>3580060078</v>
      </c>
      <c r="C10663" s="8" t="s">
        <v>7</v>
      </c>
      <c r="D10663" s="6"/>
      <c r="E10663" s="6"/>
      <c r="F10663" s="6">
        <f>E10663*0.05</f>
        <v>0</v>
      </c>
      <c r="G10663" s="6">
        <v>1300</v>
      </c>
      <c r="H10663" s="5">
        <f>D10663-F10663</f>
        <v>0</v>
      </c>
      <c r="I10663" s="4">
        <f>+I10662+G10663-H10663</f>
        <v>5034313.6694999803</v>
      </c>
      <c r="J10663" s="8" t="s">
        <v>645</v>
      </c>
      <c r="K10663" s="2"/>
      <c r="L10663" s="2"/>
      <c r="M10663" s="10" t="s">
        <v>0</v>
      </c>
      <c r="N10663" s="10"/>
      <c r="O10663" s="10"/>
    </row>
    <row r="10664" spans="1:15" x14ac:dyDescent="0.2">
      <c r="A10664" s="11">
        <v>45960</v>
      </c>
      <c r="B10664" s="7">
        <v>3580060081</v>
      </c>
      <c r="C10664" s="8" t="s">
        <v>2</v>
      </c>
      <c r="D10664" s="6"/>
      <c r="E10664" s="6"/>
      <c r="F10664" s="6">
        <f>E10664*0.05</f>
        <v>0</v>
      </c>
      <c r="G10664" s="6">
        <v>15400</v>
      </c>
      <c r="H10664" s="5">
        <f>D10664-F10664</f>
        <v>0</v>
      </c>
      <c r="I10664" s="4">
        <f>+I10663+G10664-H10664</f>
        <v>5049713.6694999803</v>
      </c>
      <c r="J10664" s="8" t="s">
        <v>644</v>
      </c>
      <c r="K10664" s="2"/>
      <c r="L10664" s="2"/>
      <c r="M10664" s="10" t="s">
        <v>0</v>
      </c>
      <c r="N10664" s="10"/>
      <c r="O10664" s="10"/>
    </row>
    <row r="10665" spans="1:15" x14ac:dyDescent="0.2">
      <c r="A10665" s="11">
        <v>45960</v>
      </c>
      <c r="B10665" s="7">
        <v>40996572156</v>
      </c>
      <c r="C10665" s="8" t="s">
        <v>324</v>
      </c>
      <c r="D10665" s="6">
        <v>30000</v>
      </c>
      <c r="E10665" s="6">
        <v>30000</v>
      </c>
      <c r="F10665" s="6">
        <v>3000</v>
      </c>
      <c r="G10665" s="6"/>
      <c r="H10665" s="5">
        <f>D10665-F10665</f>
        <v>27000</v>
      </c>
      <c r="I10665" s="4">
        <f>+I10664+G10665-H10665</f>
        <v>5022713.6694999803</v>
      </c>
      <c r="J10665" s="8" t="s">
        <v>643</v>
      </c>
      <c r="K10665" s="2"/>
      <c r="L10665" s="2"/>
      <c r="M10665" s="10" t="s">
        <v>0</v>
      </c>
      <c r="N10665" s="10"/>
      <c r="O10665" s="10"/>
    </row>
    <row r="10666" spans="1:15" x14ac:dyDescent="0.2">
      <c r="A10666" s="11">
        <v>45960</v>
      </c>
      <c r="B10666" s="7">
        <v>40997265254</v>
      </c>
      <c r="C10666" s="8" t="s">
        <v>642</v>
      </c>
      <c r="D10666" s="6">
        <v>22000</v>
      </c>
      <c r="E10666" s="6">
        <v>22000</v>
      </c>
      <c r="F10666" s="6">
        <v>2200</v>
      </c>
      <c r="G10666" s="6"/>
      <c r="H10666" s="5">
        <f>D10666-F10666</f>
        <v>19800</v>
      </c>
      <c r="I10666" s="4">
        <f>+I10665+G10666-H10666</f>
        <v>5002913.6694999803</v>
      </c>
      <c r="J10666" s="8" t="s">
        <v>641</v>
      </c>
      <c r="K10666" s="2"/>
      <c r="L10666" s="2"/>
      <c r="M10666" s="10" t="s">
        <v>0</v>
      </c>
      <c r="N10666" s="10"/>
      <c r="O10666" s="10"/>
    </row>
    <row r="10667" spans="1:15" x14ac:dyDescent="0.2">
      <c r="A10667" s="11">
        <v>45961</v>
      </c>
      <c r="B10667" s="7">
        <v>3580070018</v>
      </c>
      <c r="C10667" s="8" t="s">
        <v>7</v>
      </c>
      <c r="D10667" s="6"/>
      <c r="E10667" s="6"/>
      <c r="F10667" s="6">
        <f>E10667*0.05</f>
        <v>0</v>
      </c>
      <c r="G10667" s="6">
        <v>2600</v>
      </c>
      <c r="H10667" s="5">
        <f>D10667-F10667</f>
        <v>0</v>
      </c>
      <c r="I10667" s="4">
        <f>+I10666+G10667-H10667</f>
        <v>5005513.6694999803</v>
      </c>
      <c r="J10667" s="8" t="s">
        <v>640</v>
      </c>
      <c r="K10667" s="2"/>
      <c r="L10667" s="2"/>
      <c r="M10667" s="10" t="s">
        <v>0</v>
      </c>
      <c r="N10667" s="10"/>
      <c r="O10667" s="10"/>
    </row>
    <row r="10668" spans="1:15" x14ac:dyDescent="0.2">
      <c r="A10668" s="11">
        <v>45961</v>
      </c>
      <c r="B10668" s="7">
        <v>3580070021</v>
      </c>
      <c r="C10668" s="8" t="s">
        <v>2</v>
      </c>
      <c r="D10668" s="6"/>
      <c r="E10668" s="6"/>
      <c r="F10668" s="6">
        <f>E10668*0.05</f>
        <v>0</v>
      </c>
      <c r="G10668" s="6">
        <v>7600</v>
      </c>
      <c r="H10668" s="5">
        <f>D10668-F10668</f>
        <v>0</v>
      </c>
      <c r="I10668" s="4">
        <f>+I10667+G10668-H10668</f>
        <v>5013113.6694999803</v>
      </c>
      <c r="J10668" s="8" t="s">
        <v>639</v>
      </c>
      <c r="K10668" s="2"/>
      <c r="L10668" s="2"/>
      <c r="M10668" s="10" t="s">
        <v>0</v>
      </c>
      <c r="N10668" s="10"/>
      <c r="O10668" s="10"/>
    </row>
    <row r="10669" spans="1:15" x14ac:dyDescent="0.2">
      <c r="A10669" s="11">
        <v>45961</v>
      </c>
      <c r="B10669" s="7">
        <v>41006948962</v>
      </c>
      <c r="C10669" s="8" t="s">
        <v>322</v>
      </c>
      <c r="D10669" s="6">
        <v>309500</v>
      </c>
      <c r="E10669" s="6">
        <v>309500</v>
      </c>
      <c r="F10669" s="6">
        <v>30950</v>
      </c>
      <c r="G10669" s="6"/>
      <c r="H10669" s="5">
        <f>D10669-F10669</f>
        <v>278550</v>
      </c>
      <c r="I10669" s="4">
        <f>+I10668+G10669-H10669</f>
        <v>4734563.6694999803</v>
      </c>
      <c r="J10669" s="8" t="s">
        <v>638</v>
      </c>
      <c r="K10669" s="2"/>
      <c r="L10669" s="2"/>
      <c r="M10669" s="10" t="s">
        <v>0</v>
      </c>
      <c r="N10669" s="10"/>
      <c r="O10669" s="10"/>
    </row>
    <row r="10670" spans="1:15" x14ac:dyDescent="0.2">
      <c r="A10670" s="11">
        <v>45961</v>
      </c>
      <c r="B10670" s="7"/>
      <c r="C10670" s="8" t="s">
        <v>20</v>
      </c>
      <c r="D10670" s="6">
        <v>6664.07</v>
      </c>
      <c r="E10670" s="6">
        <v>0</v>
      </c>
      <c r="F10670" s="6">
        <f>E10670*0.05</f>
        <v>0</v>
      </c>
      <c r="G10670" s="6"/>
      <c r="H10670" s="5">
        <f>D10670-F10670</f>
        <v>6664.07</v>
      </c>
      <c r="I10670" s="4">
        <f>+I10669+G10670-H10670</f>
        <v>4727899.59949998</v>
      </c>
      <c r="J10670" s="8" t="s">
        <v>19</v>
      </c>
      <c r="K10670" s="2"/>
      <c r="L10670" s="2"/>
      <c r="M10670" s="10" t="s">
        <v>0</v>
      </c>
      <c r="N10670" s="10"/>
      <c r="O10670" s="10"/>
    </row>
    <row r="10671" spans="1:15" x14ac:dyDescent="0.2">
      <c r="A10671" s="11"/>
      <c r="B10671" s="7"/>
      <c r="C10671" s="14" t="s">
        <v>637</v>
      </c>
      <c r="D10671" s="6"/>
      <c r="E10671" s="6"/>
      <c r="F10671" s="6">
        <f>E10671*0.05</f>
        <v>0</v>
      </c>
      <c r="G10671" s="6"/>
      <c r="H10671" s="5">
        <f>D10671-F10671</f>
        <v>0</v>
      </c>
      <c r="I10671" s="13">
        <f>+I10670+G10671-H10671</f>
        <v>4727899.59949998</v>
      </c>
      <c r="J10671" s="8"/>
      <c r="K10671" s="2"/>
      <c r="L10671" s="2"/>
      <c r="M10671" s="10" t="s">
        <v>0</v>
      </c>
      <c r="N10671" s="10"/>
      <c r="O10671" s="10"/>
    </row>
    <row r="10672" spans="1:15" x14ac:dyDescent="0.2">
      <c r="A10672" s="11">
        <v>45964</v>
      </c>
      <c r="B10672" s="7">
        <v>3580070363</v>
      </c>
      <c r="C10672" s="8" t="s">
        <v>2</v>
      </c>
      <c r="D10672" s="6"/>
      <c r="E10672" s="6"/>
      <c r="F10672" s="6">
        <f>E10672*0.05</f>
        <v>0</v>
      </c>
      <c r="G10672" s="6">
        <v>31100</v>
      </c>
      <c r="H10672" s="5">
        <f>D10672-F10672</f>
        <v>0</v>
      </c>
      <c r="I10672" s="4">
        <f>+I10671+G10672-H10672</f>
        <v>4758999.59949998</v>
      </c>
      <c r="J10672" s="8" t="s">
        <v>636</v>
      </c>
      <c r="K10672" s="2"/>
      <c r="L10672" s="2"/>
      <c r="M10672" s="10" t="s">
        <v>0</v>
      </c>
      <c r="N10672" s="10"/>
      <c r="O10672" s="10"/>
    </row>
    <row r="10673" spans="1:15" x14ac:dyDescent="0.2">
      <c r="A10673" s="11">
        <v>45964</v>
      </c>
      <c r="B10673" s="7">
        <v>4524000183</v>
      </c>
      <c r="C10673" s="8" t="s">
        <v>170</v>
      </c>
      <c r="D10673" s="6"/>
      <c r="E10673" s="6"/>
      <c r="F10673" s="6">
        <f>E10673*0.05</f>
        <v>0</v>
      </c>
      <c r="G10673" s="6">
        <v>4993341.24</v>
      </c>
      <c r="H10673" s="5">
        <f>D10673-F10673</f>
        <v>0</v>
      </c>
      <c r="I10673" s="4">
        <f>+I10672+G10673-H10673</f>
        <v>9752340.8394999802</v>
      </c>
      <c r="J10673" s="8" t="s">
        <v>635</v>
      </c>
      <c r="K10673" s="2"/>
      <c r="L10673" s="2"/>
      <c r="M10673" s="10" t="s">
        <v>0</v>
      </c>
      <c r="N10673" s="10"/>
      <c r="O10673" s="10"/>
    </row>
    <row r="10674" spans="1:15" x14ac:dyDescent="0.2">
      <c r="A10674" s="11">
        <v>45965</v>
      </c>
      <c r="B10674" s="7">
        <v>3580060039</v>
      </c>
      <c r="C10674" s="8" t="s">
        <v>2</v>
      </c>
      <c r="D10674" s="6"/>
      <c r="E10674" s="6"/>
      <c r="F10674" s="6">
        <f>E10674*0.05</f>
        <v>0</v>
      </c>
      <c r="G10674" s="6">
        <v>2200</v>
      </c>
      <c r="H10674" s="5">
        <f>D10674-F10674</f>
        <v>0</v>
      </c>
      <c r="I10674" s="4">
        <f>+I10673+G10674-H10674</f>
        <v>9754540.8394999802</v>
      </c>
      <c r="J10674" s="8" t="s">
        <v>634</v>
      </c>
      <c r="K10674" s="2"/>
      <c r="L10674" s="2"/>
      <c r="M10674" s="10" t="s">
        <v>0</v>
      </c>
      <c r="N10674" s="10"/>
      <c r="O10674" s="10"/>
    </row>
    <row r="10675" spans="1:15" x14ac:dyDescent="0.2">
      <c r="A10675" s="11">
        <v>45965</v>
      </c>
      <c r="B10675" s="7">
        <v>3580060042</v>
      </c>
      <c r="C10675" s="8" t="s">
        <v>7</v>
      </c>
      <c r="D10675" s="6"/>
      <c r="E10675" s="6"/>
      <c r="F10675" s="6">
        <f>E10675*0.05</f>
        <v>0</v>
      </c>
      <c r="G10675" s="6">
        <v>1300</v>
      </c>
      <c r="H10675" s="5">
        <f>D10675-F10675</f>
        <v>0</v>
      </c>
      <c r="I10675" s="4">
        <f>+I10674+G10675-H10675</f>
        <v>9755840.8394999802</v>
      </c>
      <c r="J10675" s="8" t="s">
        <v>633</v>
      </c>
      <c r="K10675" s="2"/>
      <c r="L10675" s="2"/>
      <c r="M10675" s="10" t="s">
        <v>0</v>
      </c>
      <c r="N10675" s="10"/>
      <c r="O10675" s="10"/>
    </row>
    <row r="10676" spans="1:15" x14ac:dyDescent="0.2">
      <c r="A10676" s="11">
        <v>45965</v>
      </c>
      <c r="B10676" s="7">
        <v>4524000134</v>
      </c>
      <c r="C10676" s="8" t="s">
        <v>389</v>
      </c>
      <c r="D10676" s="6"/>
      <c r="E10676" s="6"/>
      <c r="F10676" s="6">
        <f>E10676*0.05</f>
        <v>0</v>
      </c>
      <c r="G10676" s="6">
        <v>20000</v>
      </c>
      <c r="H10676" s="5">
        <f>D10676-F10676</f>
        <v>0</v>
      </c>
      <c r="I10676" s="4">
        <f>+I10675+G10676-H10676</f>
        <v>9775840.8394999802</v>
      </c>
      <c r="J10676" s="8" t="s">
        <v>632</v>
      </c>
      <c r="K10676" s="2"/>
      <c r="L10676" s="2"/>
      <c r="M10676" s="10" t="s">
        <v>0</v>
      </c>
      <c r="N10676" s="10"/>
      <c r="O10676" s="10"/>
    </row>
    <row r="10677" spans="1:15" x14ac:dyDescent="0.2">
      <c r="A10677" s="11">
        <v>45966</v>
      </c>
      <c r="B10677" s="7">
        <v>3580010040</v>
      </c>
      <c r="C10677" s="8" t="s">
        <v>2</v>
      </c>
      <c r="D10677" s="6"/>
      <c r="E10677" s="6"/>
      <c r="F10677" s="6">
        <f>E10677*0.05</f>
        <v>0</v>
      </c>
      <c r="G10677" s="6">
        <v>4600</v>
      </c>
      <c r="H10677" s="5">
        <f>D10677-F10677</f>
        <v>0</v>
      </c>
      <c r="I10677" s="4">
        <f>+I10676+G10677-H10677</f>
        <v>9780440.8394999802</v>
      </c>
      <c r="J10677" s="8" t="s">
        <v>631</v>
      </c>
      <c r="K10677" s="2"/>
      <c r="L10677" s="2"/>
      <c r="M10677" s="10" t="s">
        <v>0</v>
      </c>
      <c r="N10677" s="10"/>
      <c r="O10677" s="10"/>
    </row>
    <row r="10678" spans="1:15" x14ac:dyDescent="0.2">
      <c r="A10678" s="11">
        <v>45966</v>
      </c>
      <c r="B10678" s="7">
        <v>3580010043</v>
      </c>
      <c r="C10678" s="8" t="s">
        <v>7</v>
      </c>
      <c r="D10678" s="6"/>
      <c r="E10678" s="6"/>
      <c r="F10678" s="6">
        <f>E10678*0.05</f>
        <v>0</v>
      </c>
      <c r="G10678" s="6">
        <v>1100</v>
      </c>
      <c r="H10678" s="5">
        <f>D10678-F10678</f>
        <v>0</v>
      </c>
      <c r="I10678" s="4">
        <f>+I10677+G10678-H10678</f>
        <v>9781540.8394999802</v>
      </c>
      <c r="J10678" s="8" t="s">
        <v>630</v>
      </c>
      <c r="K10678" s="2"/>
      <c r="L10678" s="2"/>
      <c r="M10678" s="10" t="s">
        <v>0</v>
      </c>
      <c r="N10678" s="10"/>
      <c r="O10678" s="10"/>
    </row>
    <row r="10679" spans="1:15" x14ac:dyDescent="0.2">
      <c r="A10679" s="11">
        <v>45966</v>
      </c>
      <c r="B10679" s="7">
        <v>41043940001</v>
      </c>
      <c r="C10679" s="8" t="s">
        <v>518</v>
      </c>
      <c r="D10679" s="6">
        <v>131220.29</v>
      </c>
      <c r="E10679" s="6"/>
      <c r="F10679" s="6">
        <f>E10679*0.05</f>
        <v>0</v>
      </c>
      <c r="G10679" s="6"/>
      <c r="H10679" s="5">
        <f>D10679-F10679</f>
        <v>131220.29</v>
      </c>
      <c r="I10679" s="4">
        <f>+I10678+G10679-H10679</f>
        <v>9650320.5494999811</v>
      </c>
      <c r="J10679" s="8" t="s">
        <v>629</v>
      </c>
      <c r="K10679" s="2"/>
      <c r="L10679" s="2"/>
      <c r="M10679" s="10" t="s">
        <v>0</v>
      </c>
      <c r="N10679" s="10"/>
      <c r="O10679" s="10"/>
    </row>
    <row r="10680" spans="1:15" x14ac:dyDescent="0.2">
      <c r="A10680" s="11">
        <v>45966</v>
      </c>
      <c r="B10680" s="7">
        <v>4524000137</v>
      </c>
      <c r="C10680" s="8" t="s">
        <v>389</v>
      </c>
      <c r="D10680" s="6"/>
      <c r="E10680" s="6"/>
      <c r="F10680" s="6">
        <f>E10680*0.05</f>
        <v>0</v>
      </c>
      <c r="G10680" s="6">
        <v>20000</v>
      </c>
      <c r="H10680" s="5">
        <f>D10680-F10680</f>
        <v>0</v>
      </c>
      <c r="I10680" s="4">
        <f>+I10679+G10680-H10680</f>
        <v>9670320.5494999811</v>
      </c>
      <c r="J10680" s="8" t="s">
        <v>628</v>
      </c>
      <c r="K10680" s="2"/>
      <c r="L10680" s="2"/>
      <c r="M10680" s="10" t="s">
        <v>0</v>
      </c>
      <c r="N10680" s="10"/>
      <c r="O10680" s="10"/>
    </row>
    <row r="10681" spans="1:15" x14ac:dyDescent="0.2">
      <c r="A10681" s="11">
        <v>45966</v>
      </c>
      <c r="B10681" s="7">
        <v>4524000005</v>
      </c>
      <c r="C10681" s="12" t="s">
        <v>145</v>
      </c>
      <c r="D10681" s="6"/>
      <c r="E10681" s="6"/>
      <c r="F10681" s="6">
        <f>E10681*0.05</f>
        <v>0</v>
      </c>
      <c r="G10681" s="6">
        <v>136000</v>
      </c>
      <c r="H10681" s="5">
        <f>D10681-F10681</f>
        <v>0</v>
      </c>
      <c r="I10681" s="4">
        <f>+I10680+G10681-H10681</f>
        <v>9806320.5494999811</v>
      </c>
      <c r="J10681" s="8" t="s">
        <v>627</v>
      </c>
      <c r="K10681" s="2"/>
      <c r="L10681" s="2"/>
      <c r="M10681" s="10" t="s">
        <v>0</v>
      </c>
      <c r="N10681" s="10"/>
      <c r="O10681" s="10"/>
    </row>
    <row r="10682" spans="1:15" x14ac:dyDescent="0.2">
      <c r="A10682" s="11">
        <v>45966</v>
      </c>
      <c r="B10682" s="7">
        <v>4524000004</v>
      </c>
      <c r="C10682" s="12" t="s">
        <v>145</v>
      </c>
      <c r="D10682" s="6"/>
      <c r="E10682" s="6"/>
      <c r="F10682" s="6">
        <f>E10682*0.05</f>
        <v>0</v>
      </c>
      <c r="G10682" s="6">
        <v>19942.61</v>
      </c>
      <c r="H10682" s="5">
        <f>D10682-F10682</f>
        <v>0</v>
      </c>
      <c r="I10682" s="4">
        <f>+I10681+G10682-H10682</f>
        <v>9826263.1594999805</v>
      </c>
      <c r="J10682" s="8" t="s">
        <v>626</v>
      </c>
      <c r="K10682" s="2"/>
      <c r="L10682" s="2"/>
      <c r="M10682" s="10" t="s">
        <v>0</v>
      </c>
      <c r="N10682" s="10"/>
      <c r="O10682" s="10"/>
    </row>
    <row r="10683" spans="1:15" x14ac:dyDescent="0.2">
      <c r="A10683" s="11">
        <v>45966</v>
      </c>
      <c r="B10683" s="7">
        <v>41045842447</v>
      </c>
      <c r="C10683" s="8" t="s">
        <v>324</v>
      </c>
      <c r="D10683" s="6">
        <v>14800</v>
      </c>
      <c r="E10683" s="6">
        <v>14800</v>
      </c>
      <c r="F10683" s="6">
        <v>1500</v>
      </c>
      <c r="G10683" s="6"/>
      <c r="H10683" s="5">
        <f>D10683-F10683</f>
        <v>13300</v>
      </c>
      <c r="I10683" s="4">
        <f>+I10682+G10683-H10683</f>
        <v>9812963.1594999805</v>
      </c>
      <c r="J10683" s="8" t="s">
        <v>625</v>
      </c>
      <c r="K10683" s="2"/>
      <c r="L10683" s="2"/>
      <c r="M10683" s="10" t="s">
        <v>0</v>
      </c>
      <c r="N10683" s="10"/>
      <c r="O10683" s="10"/>
    </row>
    <row r="10684" spans="1:15" x14ac:dyDescent="0.2">
      <c r="A10684" s="11">
        <v>45967</v>
      </c>
      <c r="B10684" s="7">
        <v>3580030037</v>
      </c>
      <c r="C10684" s="8" t="s">
        <v>2</v>
      </c>
      <c r="D10684" s="6"/>
      <c r="E10684" s="6"/>
      <c r="F10684" s="6">
        <f>E10684*0.05</f>
        <v>0</v>
      </c>
      <c r="G10684" s="6">
        <v>6400</v>
      </c>
      <c r="H10684" s="5">
        <f>D10684-F10684</f>
        <v>0</v>
      </c>
      <c r="I10684" s="4">
        <f>+I10683+G10684-H10684</f>
        <v>9819363.1594999805</v>
      </c>
      <c r="J10684" s="8" t="s">
        <v>624</v>
      </c>
      <c r="K10684" s="2"/>
      <c r="L10684" s="2"/>
      <c r="M10684" s="10" t="s">
        <v>0</v>
      </c>
      <c r="N10684" s="10"/>
      <c r="O10684" s="10"/>
    </row>
    <row r="10685" spans="1:15" x14ac:dyDescent="0.2">
      <c r="A10685" s="11">
        <v>45967</v>
      </c>
      <c r="B10685" s="7">
        <v>3580060040</v>
      </c>
      <c r="C10685" s="8" t="s">
        <v>7</v>
      </c>
      <c r="D10685" s="6"/>
      <c r="E10685" s="6"/>
      <c r="F10685" s="6">
        <f>E10685*0.05</f>
        <v>0</v>
      </c>
      <c r="G10685" s="6">
        <v>1400</v>
      </c>
      <c r="H10685" s="5">
        <f>D10685-F10685</f>
        <v>0</v>
      </c>
      <c r="I10685" s="4">
        <f>+I10684+G10685-H10685</f>
        <v>9820763.1594999805</v>
      </c>
      <c r="J10685" s="8" t="s">
        <v>623</v>
      </c>
      <c r="K10685" s="2"/>
      <c r="L10685" s="2"/>
      <c r="M10685" s="10" t="s">
        <v>0</v>
      </c>
      <c r="N10685" s="10"/>
      <c r="O10685" s="10"/>
    </row>
    <row r="10686" spans="1:15" x14ac:dyDescent="0.2">
      <c r="A10686" s="11">
        <v>45968</v>
      </c>
      <c r="B10686" s="7">
        <v>3580070036</v>
      </c>
      <c r="C10686" s="8" t="s">
        <v>2</v>
      </c>
      <c r="D10686" s="6"/>
      <c r="E10686" s="6"/>
      <c r="F10686" s="6">
        <f>E10686*0.05</f>
        <v>0</v>
      </c>
      <c r="G10686" s="6">
        <v>22700</v>
      </c>
      <c r="H10686" s="5">
        <f>D10686-F10686</f>
        <v>0</v>
      </c>
      <c r="I10686" s="4">
        <f>+I10685+G10686-H10686</f>
        <v>9843463.1594999805</v>
      </c>
      <c r="J10686" s="8" t="s">
        <v>622</v>
      </c>
      <c r="K10686" s="2"/>
      <c r="L10686" s="2"/>
      <c r="M10686" s="10" t="s">
        <v>0</v>
      </c>
      <c r="N10686" s="10"/>
      <c r="O10686" s="10"/>
    </row>
    <row r="10687" spans="1:15" x14ac:dyDescent="0.2">
      <c r="A10687" s="11">
        <v>45968</v>
      </c>
      <c r="B10687" s="7">
        <v>3580070039</v>
      </c>
      <c r="C10687" s="8" t="s">
        <v>7</v>
      </c>
      <c r="D10687" s="6"/>
      <c r="E10687" s="6"/>
      <c r="F10687" s="6">
        <f>E10687*0.05</f>
        <v>0</v>
      </c>
      <c r="G10687" s="6">
        <v>700</v>
      </c>
      <c r="H10687" s="5">
        <f>D10687-F10687</f>
        <v>0</v>
      </c>
      <c r="I10687" s="4">
        <f>+I10686+G10687-H10687</f>
        <v>9844163.1594999805</v>
      </c>
      <c r="J10687" s="8" t="s">
        <v>621</v>
      </c>
      <c r="K10687" s="2"/>
      <c r="L10687" s="2"/>
      <c r="M10687" s="10" t="s">
        <v>0</v>
      </c>
      <c r="N10687" s="10"/>
      <c r="O10687" s="10"/>
    </row>
    <row r="10688" spans="1:15" x14ac:dyDescent="0.2">
      <c r="A10688" s="11">
        <v>45968</v>
      </c>
      <c r="B10688" s="7">
        <v>10315</v>
      </c>
      <c r="C10688" s="8" t="s">
        <v>620</v>
      </c>
      <c r="D10688" s="6">
        <v>111598.8</v>
      </c>
      <c r="E10688" s="6">
        <v>111598</v>
      </c>
      <c r="F10688" s="6">
        <v>11159.88</v>
      </c>
      <c r="G10688" s="6"/>
      <c r="H10688" s="5">
        <f>D10688-F10688</f>
        <v>100438.92</v>
      </c>
      <c r="I10688" s="4">
        <f>+I10687+G10688-H10688</f>
        <v>9743724.2394999806</v>
      </c>
      <c r="J10688" s="8" t="s">
        <v>619</v>
      </c>
      <c r="K10688" s="2"/>
      <c r="L10688" s="2"/>
      <c r="M10688" s="10" t="s">
        <v>0</v>
      </c>
      <c r="N10688" s="10"/>
      <c r="O10688" s="10"/>
    </row>
    <row r="10689" spans="1:15" x14ac:dyDescent="0.2">
      <c r="A10689" s="11">
        <v>45972</v>
      </c>
      <c r="B10689" s="7">
        <v>3580010318</v>
      </c>
      <c r="C10689" s="8" t="s">
        <v>2</v>
      </c>
      <c r="D10689" s="6"/>
      <c r="E10689" s="6"/>
      <c r="F10689" s="6">
        <f>E10689*0.05</f>
        <v>0</v>
      </c>
      <c r="G10689" s="6">
        <v>8200</v>
      </c>
      <c r="H10689" s="5">
        <f>D10689-F10689</f>
        <v>0</v>
      </c>
      <c r="I10689" s="4">
        <f>+I10688+G10689-H10689</f>
        <v>9751924.2394999806</v>
      </c>
      <c r="J10689" s="8" t="s">
        <v>618</v>
      </c>
      <c r="K10689" s="2"/>
      <c r="L10689" s="2"/>
      <c r="M10689" s="10" t="s">
        <v>0</v>
      </c>
      <c r="N10689" s="10"/>
      <c r="O10689" s="10"/>
    </row>
    <row r="10690" spans="1:15" x14ac:dyDescent="0.2">
      <c r="A10690" s="11">
        <v>45974</v>
      </c>
      <c r="B10690" s="7">
        <v>3580030065</v>
      </c>
      <c r="C10690" s="8" t="s">
        <v>7</v>
      </c>
      <c r="D10690" s="6"/>
      <c r="E10690" s="6"/>
      <c r="F10690" s="6">
        <f>E10690*0.05</f>
        <v>0</v>
      </c>
      <c r="G10690" s="6">
        <v>700</v>
      </c>
      <c r="H10690" s="5">
        <f>D10690-F10690</f>
        <v>0</v>
      </c>
      <c r="I10690" s="4">
        <f>+I10689+G10690-H10690</f>
        <v>9752624.2394999806</v>
      </c>
      <c r="J10690" s="8" t="s">
        <v>617</v>
      </c>
      <c r="K10690" s="2"/>
      <c r="L10690" s="2"/>
      <c r="M10690" s="10" t="s">
        <v>0</v>
      </c>
      <c r="N10690" s="10"/>
      <c r="O10690" s="10"/>
    </row>
    <row r="10691" spans="1:15" x14ac:dyDescent="0.2">
      <c r="A10691" s="11">
        <v>45974</v>
      </c>
      <c r="B10691" s="7">
        <v>4524000032</v>
      </c>
      <c r="C10691" s="12" t="s">
        <v>145</v>
      </c>
      <c r="D10691" s="6"/>
      <c r="E10691" s="6"/>
      <c r="F10691" s="6">
        <f>E10691*0.05</f>
        <v>0</v>
      </c>
      <c r="G10691" s="6">
        <v>424752.17</v>
      </c>
      <c r="H10691" s="5">
        <f>D10691-F10691</f>
        <v>0</v>
      </c>
      <c r="I10691" s="4">
        <f>+I10690+G10691-H10691</f>
        <v>10177376.409499981</v>
      </c>
      <c r="J10691" s="8" t="s">
        <v>616</v>
      </c>
      <c r="K10691" s="2"/>
      <c r="L10691" s="2"/>
      <c r="M10691" s="10" t="s">
        <v>0</v>
      </c>
      <c r="N10691" s="10"/>
      <c r="O10691" s="10"/>
    </row>
    <row r="10692" spans="1:15" x14ac:dyDescent="0.2">
      <c r="A10692" s="11">
        <v>45975</v>
      </c>
      <c r="B10692" s="7">
        <v>3580050008</v>
      </c>
      <c r="C10692" s="8" t="s">
        <v>7</v>
      </c>
      <c r="D10692" s="6"/>
      <c r="E10692" s="6"/>
      <c r="F10692" s="6">
        <f>E10692*0.05</f>
        <v>0</v>
      </c>
      <c r="G10692" s="6">
        <v>1000</v>
      </c>
      <c r="H10692" s="5">
        <f>D10692-F10692</f>
        <v>0</v>
      </c>
      <c r="I10692" s="4">
        <f>+I10691+G10692-H10692</f>
        <v>10178376.409499981</v>
      </c>
      <c r="J10692" s="8" t="s">
        <v>615</v>
      </c>
      <c r="K10692" s="2"/>
      <c r="L10692" s="2"/>
      <c r="M10692" s="10" t="s">
        <v>0</v>
      </c>
      <c r="N10692" s="10"/>
      <c r="O10692" s="10"/>
    </row>
    <row r="10693" spans="1:15" x14ac:dyDescent="0.2">
      <c r="A10693" s="11">
        <v>45975</v>
      </c>
      <c r="B10693" s="7">
        <v>3580050011</v>
      </c>
      <c r="C10693" s="8" t="s">
        <v>2</v>
      </c>
      <c r="D10693" s="6"/>
      <c r="E10693" s="6"/>
      <c r="F10693" s="6">
        <f>E10693*0.05</f>
        <v>0</v>
      </c>
      <c r="G10693" s="6">
        <v>13400</v>
      </c>
      <c r="H10693" s="5">
        <f>D10693-F10693</f>
        <v>0</v>
      </c>
      <c r="I10693" s="4">
        <f>+I10692+G10693-H10693</f>
        <v>10191776.409499981</v>
      </c>
      <c r="J10693" s="8" t="s">
        <v>614</v>
      </c>
      <c r="K10693" s="2"/>
      <c r="L10693" s="2"/>
      <c r="M10693" s="10" t="s">
        <v>0</v>
      </c>
      <c r="N10693" s="10"/>
      <c r="O10693" s="10"/>
    </row>
    <row r="10694" spans="1:15" x14ac:dyDescent="0.2">
      <c r="A10694" s="11">
        <v>45978</v>
      </c>
      <c r="B10694" s="7">
        <v>3580070031</v>
      </c>
      <c r="C10694" s="8" t="s">
        <v>2</v>
      </c>
      <c r="D10694" s="6"/>
      <c r="E10694" s="6"/>
      <c r="F10694" s="6">
        <f>E10694*0.05</f>
        <v>0</v>
      </c>
      <c r="G10694" s="6">
        <v>10300</v>
      </c>
      <c r="H10694" s="5">
        <f>D10694-F10694</f>
        <v>0</v>
      </c>
      <c r="I10694" s="4">
        <f>+I10693+G10694-H10694</f>
        <v>10202076.409499981</v>
      </c>
      <c r="J10694" s="8" t="s">
        <v>613</v>
      </c>
      <c r="K10694" s="2"/>
      <c r="L10694" s="2"/>
      <c r="M10694" s="10" t="s">
        <v>0</v>
      </c>
      <c r="N10694" s="10"/>
      <c r="O10694" s="10"/>
    </row>
    <row r="10695" spans="1:15" x14ac:dyDescent="0.2">
      <c r="A10695" s="11">
        <v>45978</v>
      </c>
      <c r="B10695" s="7">
        <v>3580070034</v>
      </c>
      <c r="C10695" s="8" t="s">
        <v>7</v>
      </c>
      <c r="D10695" s="6"/>
      <c r="E10695" s="6"/>
      <c r="F10695" s="6">
        <f>E10695*0.05</f>
        <v>0</v>
      </c>
      <c r="G10695" s="6">
        <v>6000</v>
      </c>
      <c r="H10695" s="5">
        <f>D10695-F10695</f>
        <v>0</v>
      </c>
      <c r="I10695" s="4">
        <f>+I10694+G10695-H10695</f>
        <v>10208076.409499981</v>
      </c>
      <c r="J10695" s="8" t="s">
        <v>612</v>
      </c>
      <c r="K10695" s="2"/>
      <c r="L10695" s="2"/>
      <c r="M10695" s="10" t="s">
        <v>0</v>
      </c>
      <c r="N10695" s="10"/>
      <c r="O10695" s="10"/>
    </row>
    <row r="10696" spans="1:15" x14ac:dyDescent="0.2">
      <c r="A10696" s="11">
        <v>45978</v>
      </c>
      <c r="B10696" s="7">
        <v>3580010332</v>
      </c>
      <c r="C10696" s="8" t="s">
        <v>611</v>
      </c>
      <c r="D10696" s="6"/>
      <c r="E10696" s="6"/>
      <c r="F10696" s="6">
        <f>E10696*0.05</f>
        <v>0</v>
      </c>
      <c r="G10696" s="6">
        <v>36359.760000000002</v>
      </c>
      <c r="H10696" s="5">
        <f>D10696-F10696</f>
        <v>0</v>
      </c>
      <c r="I10696" s="4">
        <f>+I10695+G10696-H10696</f>
        <v>10244436.16949998</v>
      </c>
      <c r="J10696" s="8" t="s">
        <v>610</v>
      </c>
      <c r="K10696" s="2"/>
      <c r="L10696" s="2"/>
      <c r="M10696" s="10" t="s">
        <v>0</v>
      </c>
      <c r="N10696" s="10"/>
      <c r="O10696" s="10"/>
    </row>
    <row r="10697" spans="1:15" x14ac:dyDescent="0.2">
      <c r="A10697" s="11">
        <v>45979</v>
      </c>
      <c r="B10697" s="7">
        <v>3580080060</v>
      </c>
      <c r="C10697" s="8" t="s">
        <v>2</v>
      </c>
      <c r="D10697" s="6"/>
      <c r="E10697" s="6"/>
      <c r="F10697" s="6">
        <f>E10697*0.05</f>
        <v>0</v>
      </c>
      <c r="G10697" s="6">
        <v>8200</v>
      </c>
      <c r="H10697" s="5">
        <f>D10697-F10697</f>
        <v>0</v>
      </c>
      <c r="I10697" s="4">
        <f>+I10696+G10697-H10697</f>
        <v>10252636.16949998</v>
      </c>
      <c r="J10697" s="8" t="s">
        <v>609</v>
      </c>
      <c r="K10697" s="2"/>
      <c r="L10697" s="2"/>
      <c r="M10697" s="10" t="s">
        <v>0</v>
      </c>
      <c r="N10697" s="10"/>
      <c r="O10697" s="10"/>
    </row>
    <row r="10698" spans="1:15" x14ac:dyDescent="0.2">
      <c r="A10698" s="11">
        <v>45979</v>
      </c>
      <c r="B10698" s="7">
        <v>3580010145</v>
      </c>
      <c r="C10698" s="8" t="s">
        <v>7</v>
      </c>
      <c r="D10698" s="6"/>
      <c r="E10698" s="6"/>
      <c r="F10698" s="6">
        <f>E10698*0.05</f>
        <v>0</v>
      </c>
      <c r="G10698" s="6">
        <v>4000</v>
      </c>
      <c r="H10698" s="5">
        <f>D10698-F10698</f>
        <v>0</v>
      </c>
      <c r="I10698" s="4">
        <f>+I10697+G10698-H10698</f>
        <v>10256636.16949998</v>
      </c>
      <c r="J10698" s="8" t="s">
        <v>608</v>
      </c>
      <c r="K10698" s="2"/>
      <c r="L10698" s="2"/>
      <c r="M10698" s="10" t="s">
        <v>0</v>
      </c>
      <c r="N10698" s="10"/>
      <c r="O10698" s="10"/>
    </row>
    <row r="10699" spans="1:15" x14ac:dyDescent="0.2">
      <c r="A10699" s="11">
        <v>45980</v>
      </c>
      <c r="B10699" s="7">
        <v>3580050037</v>
      </c>
      <c r="C10699" s="8" t="s">
        <v>7</v>
      </c>
      <c r="D10699" s="6"/>
      <c r="E10699" s="6"/>
      <c r="F10699" s="6">
        <f>E10699*0.05</f>
        <v>0</v>
      </c>
      <c r="G10699" s="6">
        <v>4500</v>
      </c>
      <c r="H10699" s="5">
        <f>D10699-F10699</f>
        <v>0</v>
      </c>
      <c r="I10699" s="4">
        <f>+I10698+G10699-H10699</f>
        <v>10261136.16949998</v>
      </c>
      <c r="J10699" s="8" t="s">
        <v>607</v>
      </c>
      <c r="K10699" s="2"/>
      <c r="L10699" s="2"/>
      <c r="M10699" s="10" t="s">
        <v>0</v>
      </c>
      <c r="N10699" s="10"/>
      <c r="O10699" s="10"/>
    </row>
    <row r="10700" spans="1:15" x14ac:dyDescent="0.2">
      <c r="A10700" s="11">
        <v>45980</v>
      </c>
      <c r="B10700" s="7">
        <v>3580050040</v>
      </c>
      <c r="C10700" s="8" t="s">
        <v>2</v>
      </c>
      <c r="D10700" s="6"/>
      <c r="E10700" s="6"/>
      <c r="F10700" s="6">
        <f>E10700*0.05</f>
        <v>0</v>
      </c>
      <c r="G10700" s="6">
        <v>10100</v>
      </c>
      <c r="H10700" s="5">
        <f>D10700-F10700</f>
        <v>0</v>
      </c>
      <c r="I10700" s="4">
        <f>+I10699+G10700-H10700</f>
        <v>10271236.16949998</v>
      </c>
      <c r="J10700" s="8" t="s">
        <v>606</v>
      </c>
      <c r="K10700" s="2"/>
      <c r="L10700" s="2"/>
      <c r="M10700" s="10" t="s">
        <v>0</v>
      </c>
      <c r="N10700" s="10"/>
      <c r="O10700" s="10"/>
    </row>
    <row r="10701" spans="1:15" x14ac:dyDescent="0.2">
      <c r="A10701" s="11">
        <v>45980</v>
      </c>
      <c r="B10701" s="7">
        <v>41143926938</v>
      </c>
      <c r="C10701" s="8" t="s">
        <v>605</v>
      </c>
      <c r="D10701" s="6">
        <v>210852.36</v>
      </c>
      <c r="E10701" s="6">
        <v>180702</v>
      </c>
      <c r="F10701" s="6">
        <v>9035.1</v>
      </c>
      <c r="G10701" s="6"/>
      <c r="H10701" s="5">
        <f>D10701-F10701</f>
        <v>201817.25999999998</v>
      </c>
      <c r="I10701" s="4">
        <f>+I10700+G10701-H10701</f>
        <v>10069418.909499981</v>
      </c>
      <c r="J10701" s="8" t="s">
        <v>604</v>
      </c>
      <c r="K10701" s="2"/>
      <c r="L10701" s="2"/>
      <c r="M10701" s="10" t="s">
        <v>603</v>
      </c>
      <c r="N10701" s="10"/>
      <c r="O10701" s="10"/>
    </row>
    <row r="10702" spans="1:15" x14ac:dyDescent="0.2">
      <c r="A10702" s="11">
        <v>45981</v>
      </c>
      <c r="B10702" s="7">
        <v>3580020036</v>
      </c>
      <c r="C10702" s="8" t="s">
        <v>7</v>
      </c>
      <c r="D10702" s="6"/>
      <c r="E10702" s="6"/>
      <c r="F10702" s="6">
        <f>E10702*0.05</f>
        <v>0</v>
      </c>
      <c r="G10702" s="6">
        <v>1800</v>
      </c>
      <c r="H10702" s="5">
        <f>D10702-F10702</f>
        <v>0</v>
      </c>
      <c r="I10702" s="4">
        <f>+I10701+G10702-H10702</f>
        <v>10071218.909499981</v>
      </c>
      <c r="J10702" s="8" t="s">
        <v>602</v>
      </c>
      <c r="K10702" s="2"/>
      <c r="L10702" s="2"/>
      <c r="M10702" s="10" t="s">
        <v>0</v>
      </c>
      <c r="N10702" s="10"/>
      <c r="O10702" s="10"/>
    </row>
    <row r="10703" spans="1:15" x14ac:dyDescent="0.2">
      <c r="A10703" s="11">
        <v>45981</v>
      </c>
      <c r="B10703" s="7">
        <v>3580020039</v>
      </c>
      <c r="C10703" s="8" t="s">
        <v>2</v>
      </c>
      <c r="D10703" s="6"/>
      <c r="E10703" s="6"/>
      <c r="F10703" s="6">
        <f>E10703*0.05</f>
        <v>0</v>
      </c>
      <c r="G10703" s="6">
        <v>1400</v>
      </c>
      <c r="H10703" s="5">
        <f>D10703-F10703</f>
        <v>0</v>
      </c>
      <c r="I10703" s="4">
        <f>+I10702+G10703-H10703</f>
        <v>10072618.909499981</v>
      </c>
      <c r="J10703" s="8" t="s">
        <v>601</v>
      </c>
      <c r="K10703" s="2"/>
      <c r="L10703" s="2"/>
      <c r="M10703" s="10" t="s">
        <v>0</v>
      </c>
      <c r="N10703" s="10"/>
      <c r="O10703" s="10"/>
    </row>
    <row r="10704" spans="1:15" x14ac:dyDescent="0.2">
      <c r="A10704" s="11">
        <v>45982</v>
      </c>
      <c r="B10704" s="7">
        <v>3580050057</v>
      </c>
      <c r="C10704" s="8" t="s">
        <v>2</v>
      </c>
      <c r="D10704" s="6"/>
      <c r="E10704" s="6"/>
      <c r="F10704" s="6">
        <f>E10704*0.05</f>
        <v>0</v>
      </c>
      <c r="G10704" s="6">
        <v>4500</v>
      </c>
      <c r="H10704" s="5">
        <f>D10704-F10704</f>
        <v>0</v>
      </c>
      <c r="I10704" s="4">
        <f>+I10703+G10704-H10704</f>
        <v>10077118.909499981</v>
      </c>
      <c r="J10704" s="8" t="s">
        <v>600</v>
      </c>
      <c r="K10704" s="2"/>
      <c r="L10704" s="2"/>
      <c r="M10704" s="10" t="s">
        <v>0</v>
      </c>
      <c r="N10704" s="10"/>
      <c r="O10704" s="10"/>
    </row>
    <row r="10705" spans="1:15" x14ac:dyDescent="0.2">
      <c r="A10705" s="11">
        <v>45982</v>
      </c>
      <c r="B10705" s="7">
        <v>3580050060</v>
      </c>
      <c r="C10705" s="8" t="s">
        <v>7</v>
      </c>
      <c r="D10705" s="6"/>
      <c r="E10705" s="6"/>
      <c r="F10705" s="6">
        <f>E10705*0.05</f>
        <v>0</v>
      </c>
      <c r="G10705" s="6">
        <v>4300</v>
      </c>
      <c r="H10705" s="5">
        <f>D10705-F10705</f>
        <v>0</v>
      </c>
      <c r="I10705" s="4">
        <f>+I10704+G10705-H10705</f>
        <v>10081418.909499981</v>
      </c>
      <c r="J10705" s="8" t="s">
        <v>599</v>
      </c>
      <c r="K10705" s="2"/>
      <c r="L10705" s="2"/>
      <c r="M10705" s="10" t="s">
        <v>0</v>
      </c>
      <c r="N10705" s="10"/>
      <c r="O10705" s="10"/>
    </row>
    <row r="10706" spans="1:15" x14ac:dyDescent="0.2">
      <c r="A10706" s="11">
        <v>45985</v>
      </c>
      <c r="B10706" s="7">
        <v>3580050401</v>
      </c>
      <c r="C10706" s="8" t="s">
        <v>7</v>
      </c>
      <c r="D10706" s="6"/>
      <c r="E10706" s="6"/>
      <c r="F10706" s="6">
        <f>E10706*0.05</f>
        <v>0</v>
      </c>
      <c r="G10706" s="6">
        <v>700</v>
      </c>
      <c r="H10706" s="5">
        <f>D10706-F10706</f>
        <v>0</v>
      </c>
      <c r="I10706" s="4">
        <f>+I10705+G10706-H10706</f>
        <v>10082118.909499981</v>
      </c>
      <c r="J10706" s="8" t="s">
        <v>598</v>
      </c>
      <c r="K10706" s="2"/>
      <c r="L10706" s="2"/>
      <c r="M10706" s="10" t="s">
        <v>0</v>
      </c>
      <c r="N10706" s="10"/>
      <c r="O10706" s="10"/>
    </row>
    <row r="10707" spans="1:15" x14ac:dyDescent="0.2">
      <c r="A10707" s="11">
        <v>45985</v>
      </c>
      <c r="B10707" s="7">
        <v>3580050404</v>
      </c>
      <c r="C10707" s="8" t="s">
        <v>2</v>
      </c>
      <c r="D10707" s="6"/>
      <c r="E10707" s="6"/>
      <c r="F10707" s="6">
        <f>E10707*0.05</f>
        <v>0</v>
      </c>
      <c r="G10707" s="6">
        <v>7100</v>
      </c>
      <c r="H10707" s="5">
        <f>D10707-F10707</f>
        <v>0</v>
      </c>
      <c r="I10707" s="4">
        <f>+I10706+G10707-H10707</f>
        <v>10089218.909499981</v>
      </c>
      <c r="J10707" s="8" t="s">
        <v>597</v>
      </c>
      <c r="K10707" s="2"/>
      <c r="L10707" s="2"/>
      <c r="M10707" s="10" t="s">
        <v>0</v>
      </c>
      <c r="N10707" s="10"/>
      <c r="O10707" s="10"/>
    </row>
    <row r="10708" spans="1:15" x14ac:dyDescent="0.2">
      <c r="A10708" s="11">
        <v>45986</v>
      </c>
      <c r="B10708" s="7">
        <v>3580040061</v>
      </c>
      <c r="C10708" s="8" t="s">
        <v>2</v>
      </c>
      <c r="D10708" s="6"/>
      <c r="E10708" s="6"/>
      <c r="F10708" s="6">
        <f>E10708*0.05</f>
        <v>0</v>
      </c>
      <c r="G10708" s="6">
        <v>5000</v>
      </c>
      <c r="H10708" s="5">
        <f>D10708-F10708</f>
        <v>0</v>
      </c>
      <c r="I10708" s="4">
        <f>+I10707+G10708-H10708</f>
        <v>10094218.909499981</v>
      </c>
      <c r="J10708" s="8" t="s">
        <v>596</v>
      </c>
      <c r="K10708" s="2"/>
      <c r="L10708" s="2"/>
      <c r="M10708" s="10" t="s">
        <v>0</v>
      </c>
      <c r="N10708" s="10"/>
      <c r="O10708" s="10"/>
    </row>
    <row r="10709" spans="1:15" x14ac:dyDescent="0.2">
      <c r="A10709" s="11">
        <v>45986</v>
      </c>
      <c r="B10709" s="7">
        <v>41186182794</v>
      </c>
      <c r="C10709" s="8" t="s">
        <v>595</v>
      </c>
      <c r="D10709" s="6">
        <v>3065.65</v>
      </c>
      <c r="E10709" s="6">
        <v>0</v>
      </c>
      <c r="F10709" s="6">
        <f>E10709*0.05</f>
        <v>0</v>
      </c>
      <c r="G10709" s="6"/>
      <c r="H10709" s="5">
        <f>D10709-F10709</f>
        <v>3065.65</v>
      </c>
      <c r="I10709" s="4">
        <f>+I10708+G10709-H10709</f>
        <v>10091153.25949998</v>
      </c>
      <c r="J10709" s="8" t="s">
        <v>594</v>
      </c>
      <c r="K10709" s="2"/>
      <c r="L10709" s="2"/>
      <c r="M10709" s="10" t="s">
        <v>593</v>
      </c>
      <c r="N10709" s="10"/>
      <c r="O10709" s="10"/>
    </row>
    <row r="10710" spans="1:15" x14ac:dyDescent="0.2">
      <c r="A10710" s="11">
        <v>45987</v>
      </c>
      <c r="B10710" s="7">
        <v>3580060058</v>
      </c>
      <c r="C10710" s="8" t="s">
        <v>7</v>
      </c>
      <c r="D10710" s="6"/>
      <c r="E10710" s="6"/>
      <c r="F10710" s="6">
        <f>E10710*0.05</f>
        <v>0</v>
      </c>
      <c r="G10710" s="6">
        <v>5000</v>
      </c>
      <c r="H10710" s="5">
        <f>D10710-F10710</f>
        <v>0</v>
      </c>
      <c r="I10710" s="4">
        <f>+I10709+G10710-H10710</f>
        <v>10096153.25949998</v>
      </c>
      <c r="J10710" s="8" t="s">
        <v>592</v>
      </c>
      <c r="K10710" s="2"/>
      <c r="L10710" s="2"/>
      <c r="M10710" s="10" t="s">
        <v>0</v>
      </c>
      <c r="N10710" s="10"/>
      <c r="O10710" s="10"/>
    </row>
    <row r="10711" spans="1:15" x14ac:dyDescent="0.2">
      <c r="A10711" s="11">
        <v>45987</v>
      </c>
      <c r="B10711" s="7">
        <v>3580060061</v>
      </c>
      <c r="C10711" s="8" t="s">
        <v>2</v>
      </c>
      <c r="D10711" s="6"/>
      <c r="E10711" s="6"/>
      <c r="F10711" s="6">
        <f>E10711*0.05</f>
        <v>0</v>
      </c>
      <c r="G10711" s="6">
        <v>1200</v>
      </c>
      <c r="H10711" s="5">
        <f>D10711-F10711</f>
        <v>0</v>
      </c>
      <c r="I10711" s="4">
        <f>+I10710+G10711-H10711</f>
        <v>10097353.25949998</v>
      </c>
      <c r="J10711" s="8" t="s">
        <v>591</v>
      </c>
      <c r="K10711" s="2"/>
      <c r="L10711" s="2"/>
      <c r="M10711" s="10" t="s">
        <v>0</v>
      </c>
      <c r="N10711" s="10"/>
      <c r="O10711" s="10"/>
    </row>
    <row r="10712" spans="1:15" x14ac:dyDescent="0.2">
      <c r="A10712" s="11">
        <v>45987</v>
      </c>
      <c r="B10712" s="7">
        <v>41197699282</v>
      </c>
      <c r="C10712" s="8" t="s">
        <v>324</v>
      </c>
      <c r="D10712" s="6">
        <v>89850</v>
      </c>
      <c r="E10712" s="6">
        <v>89850</v>
      </c>
      <c r="F10712" s="6">
        <v>8985</v>
      </c>
      <c r="G10712" s="6"/>
      <c r="H10712" s="5">
        <f>D10712-F10712</f>
        <v>80865</v>
      </c>
      <c r="I10712" s="4">
        <f>+I10711+G10712-H10712</f>
        <v>10016488.25949998</v>
      </c>
      <c r="J10712" s="8" t="s">
        <v>590</v>
      </c>
      <c r="K10712" s="2"/>
      <c r="L10712" s="2"/>
      <c r="M10712" s="10" t="s">
        <v>0</v>
      </c>
      <c r="N10712" s="10"/>
      <c r="O10712" s="10"/>
    </row>
    <row r="10713" spans="1:15" x14ac:dyDescent="0.2">
      <c r="A10713" s="11">
        <v>45988</v>
      </c>
      <c r="B10713" s="7">
        <v>3580030045</v>
      </c>
      <c r="C10713" s="8" t="s">
        <v>2</v>
      </c>
      <c r="D10713" s="6"/>
      <c r="E10713" s="6"/>
      <c r="F10713" s="6">
        <f>E10713*0.05</f>
        <v>0</v>
      </c>
      <c r="G10713" s="6">
        <v>800</v>
      </c>
      <c r="H10713" s="5">
        <f>D10713-F10713</f>
        <v>0</v>
      </c>
      <c r="I10713" s="4">
        <f>+I10712+G10713-H10713</f>
        <v>10017288.25949998</v>
      </c>
      <c r="J10713" s="8" t="s">
        <v>589</v>
      </c>
      <c r="K10713" s="2"/>
      <c r="L10713" s="2"/>
      <c r="M10713" s="10" t="s">
        <v>0</v>
      </c>
      <c r="N10713" s="10"/>
      <c r="O10713" s="10"/>
    </row>
    <row r="10714" spans="1:15" x14ac:dyDescent="0.2">
      <c r="A10714" s="11">
        <v>45988</v>
      </c>
      <c r="B10714" s="7">
        <v>41206847310</v>
      </c>
      <c r="C10714" s="8" t="s">
        <v>264</v>
      </c>
      <c r="D10714" s="6">
        <v>15000</v>
      </c>
      <c r="E10714" s="6"/>
      <c r="F10714" s="6">
        <f>E10714*0.05</f>
        <v>0</v>
      </c>
      <c r="G10714" s="6"/>
      <c r="H10714" s="5">
        <f>D10714-F10714</f>
        <v>15000</v>
      </c>
      <c r="I10714" s="4">
        <f>+I10713+G10714-H10714</f>
        <v>10002288.25949998</v>
      </c>
      <c r="J10714" s="8" t="s">
        <v>588</v>
      </c>
      <c r="K10714" s="2"/>
      <c r="L10714" s="2"/>
      <c r="M10714" s="10" t="s">
        <v>587</v>
      </c>
      <c r="N10714" s="10"/>
      <c r="O10714" s="10"/>
    </row>
    <row r="10715" spans="1:15" x14ac:dyDescent="0.2">
      <c r="A10715" s="11">
        <v>45988</v>
      </c>
      <c r="B10715" s="7">
        <v>41206850794</v>
      </c>
      <c r="C10715" s="8" t="s">
        <v>108</v>
      </c>
      <c r="D10715" s="6">
        <v>127266.31</v>
      </c>
      <c r="E10715" s="6"/>
      <c r="F10715" s="6">
        <f>E10715*0.05</f>
        <v>0</v>
      </c>
      <c r="G10715" s="6"/>
      <c r="H10715" s="5">
        <f>D10715-F10715</f>
        <v>127266.31</v>
      </c>
      <c r="I10715" s="4">
        <f>+I10714+G10715-H10715</f>
        <v>9875021.9494999796</v>
      </c>
      <c r="J10715" s="8" t="s">
        <v>586</v>
      </c>
      <c r="K10715" s="2"/>
      <c r="L10715" s="2"/>
      <c r="M10715" s="10" t="s">
        <v>585</v>
      </c>
      <c r="N10715" s="10"/>
      <c r="O10715" s="10"/>
    </row>
    <row r="10716" spans="1:15" x14ac:dyDescent="0.2">
      <c r="A10716" s="11">
        <v>45988</v>
      </c>
      <c r="B10716" s="7">
        <v>41206862579</v>
      </c>
      <c r="C10716" s="8" t="s">
        <v>478</v>
      </c>
      <c r="D10716" s="6">
        <v>2128750</v>
      </c>
      <c r="E10716" s="6">
        <v>1804025.425</v>
      </c>
      <c r="F10716" s="6">
        <v>90201.27</v>
      </c>
      <c r="G10716" s="6"/>
      <c r="H10716" s="5">
        <f>D10716-F10716</f>
        <v>2038548.73</v>
      </c>
      <c r="I10716" s="4">
        <f>+I10715+G10716-H10716</f>
        <v>7836473.2194999792</v>
      </c>
      <c r="J10716" s="8" t="s">
        <v>584</v>
      </c>
      <c r="K10716" s="2"/>
      <c r="L10716" s="2"/>
      <c r="M10716" s="10" t="s">
        <v>583</v>
      </c>
      <c r="N10716" s="10"/>
      <c r="O10716" s="10"/>
    </row>
    <row r="10717" spans="1:15" x14ac:dyDescent="0.2">
      <c r="A10717" s="11">
        <v>45988</v>
      </c>
      <c r="B10717" s="7">
        <v>41206868525</v>
      </c>
      <c r="C10717" s="8" t="s">
        <v>582</v>
      </c>
      <c r="D10717" s="6">
        <v>28120</v>
      </c>
      <c r="E10717" s="6">
        <v>24318.639999999999</v>
      </c>
      <c r="F10717" s="6">
        <v>1215.93</v>
      </c>
      <c r="G10717" s="6"/>
      <c r="H10717" s="5">
        <f>D10717-F10717</f>
        <v>26904.07</v>
      </c>
      <c r="I10717" s="4">
        <f>+I10716+G10717-H10717</f>
        <v>7809569.1494999789</v>
      </c>
      <c r="J10717" s="8" t="s">
        <v>581</v>
      </c>
      <c r="K10717" s="2"/>
      <c r="L10717" s="2"/>
      <c r="M10717" s="10" t="s">
        <v>580</v>
      </c>
      <c r="N10717" s="10"/>
      <c r="O10717" s="10"/>
    </row>
    <row r="10718" spans="1:15" x14ac:dyDescent="0.2">
      <c r="A10718" s="11">
        <v>45988</v>
      </c>
      <c r="B10718" s="7">
        <v>41206878359</v>
      </c>
      <c r="C10718" s="8" t="s">
        <v>579</v>
      </c>
      <c r="D10718" s="6">
        <v>34456</v>
      </c>
      <c r="E10718" s="6">
        <v>0</v>
      </c>
      <c r="F10718" s="6">
        <f>E10718*0.05</f>
        <v>0</v>
      </c>
      <c r="G10718" s="6"/>
      <c r="H10718" s="5">
        <f>D10718-F10718</f>
        <v>34456</v>
      </c>
      <c r="I10718" s="4">
        <f>+I10717+G10718-H10718</f>
        <v>7775113.1494999789</v>
      </c>
      <c r="J10718" s="8" t="s">
        <v>578</v>
      </c>
      <c r="K10718" s="2"/>
      <c r="L10718" s="2"/>
      <c r="M10718" s="10" t="s">
        <v>577</v>
      </c>
      <c r="N10718" s="10"/>
      <c r="O10718" s="10"/>
    </row>
    <row r="10719" spans="1:15" x14ac:dyDescent="0.2">
      <c r="A10719" s="11">
        <v>45988</v>
      </c>
      <c r="B10719" s="7">
        <v>41206888098</v>
      </c>
      <c r="C10719" s="8" t="s">
        <v>99</v>
      </c>
      <c r="D10719" s="6">
        <v>13469</v>
      </c>
      <c r="E10719" s="6">
        <v>0</v>
      </c>
      <c r="F10719" s="6">
        <f>E10719*0.05</f>
        <v>0</v>
      </c>
      <c r="G10719" s="6"/>
      <c r="H10719" s="5">
        <f>D10719-F10719</f>
        <v>13469</v>
      </c>
      <c r="I10719" s="4">
        <f>+I10718+G10719-H10719</f>
        <v>7761644.1494999789</v>
      </c>
      <c r="J10719" s="8" t="s">
        <v>98</v>
      </c>
      <c r="K10719" s="2"/>
      <c r="L10719" s="2"/>
      <c r="M10719" s="10" t="s">
        <v>576</v>
      </c>
      <c r="N10719" s="10"/>
      <c r="O10719" s="10"/>
    </row>
    <row r="10720" spans="1:15" x14ac:dyDescent="0.2">
      <c r="A10720" s="11">
        <v>45988</v>
      </c>
      <c r="B10720" s="7">
        <v>41206898681</v>
      </c>
      <c r="C10720" s="8" t="s">
        <v>99</v>
      </c>
      <c r="D10720" s="6">
        <v>4092.4</v>
      </c>
      <c r="E10720" s="6"/>
      <c r="F10720" s="6">
        <f>E10720*0.05</f>
        <v>0</v>
      </c>
      <c r="G10720" s="6"/>
      <c r="H10720" s="5">
        <f>D10720-F10720</f>
        <v>4092.4</v>
      </c>
      <c r="I10720" s="4">
        <f>+I10719+G10720-H10720</f>
        <v>7757551.7494999785</v>
      </c>
      <c r="J10720" s="8" t="s">
        <v>100</v>
      </c>
      <c r="K10720" s="2"/>
      <c r="L10720" s="2"/>
      <c r="M10720" s="10" t="s">
        <v>576</v>
      </c>
      <c r="N10720" s="10"/>
      <c r="O10720" s="10"/>
    </row>
    <row r="10721" spans="1:15" x14ac:dyDescent="0.2">
      <c r="A10721" s="11">
        <v>45988</v>
      </c>
      <c r="B10721" s="7">
        <v>41206902968</v>
      </c>
      <c r="C10721" s="8" t="s">
        <v>447</v>
      </c>
      <c r="D10721" s="6">
        <v>9750</v>
      </c>
      <c r="E10721" s="6">
        <v>8262.7099999999991</v>
      </c>
      <c r="F10721" s="6">
        <v>413.14</v>
      </c>
      <c r="G10721" s="6"/>
      <c r="H10721" s="5">
        <f>D10721-F10721</f>
        <v>9336.86</v>
      </c>
      <c r="I10721" s="4">
        <f>+I10720+G10721-H10721</f>
        <v>7748214.8894999782</v>
      </c>
      <c r="J10721" s="8" t="s">
        <v>62</v>
      </c>
      <c r="K10721" s="2"/>
      <c r="L10721" s="2"/>
      <c r="M10721" s="10" t="s">
        <v>575</v>
      </c>
      <c r="N10721" s="10"/>
      <c r="O10721" s="10"/>
    </row>
    <row r="10722" spans="1:15" x14ac:dyDescent="0.2">
      <c r="A10722" s="11">
        <v>45988</v>
      </c>
      <c r="B10722" s="7">
        <v>41206912828</v>
      </c>
      <c r="C10722" s="8" t="s">
        <v>90</v>
      </c>
      <c r="D10722" s="6">
        <v>6500</v>
      </c>
      <c r="E10722" s="6">
        <v>0</v>
      </c>
      <c r="F10722" s="6">
        <f>E10722*0.05</f>
        <v>0</v>
      </c>
      <c r="G10722" s="6"/>
      <c r="H10722" s="5">
        <f>D10722-F10722</f>
        <v>6500</v>
      </c>
      <c r="I10722" s="4">
        <f>+I10721+G10722-H10722</f>
        <v>7741714.8894999782</v>
      </c>
      <c r="J10722" s="8" t="s">
        <v>210</v>
      </c>
      <c r="K10722" s="2"/>
      <c r="L10722" s="2"/>
      <c r="M10722" s="10" t="s">
        <v>574</v>
      </c>
      <c r="N10722" s="10"/>
      <c r="O10722" s="10"/>
    </row>
    <row r="10723" spans="1:15" x14ac:dyDescent="0.2">
      <c r="A10723" s="11">
        <v>45988</v>
      </c>
      <c r="B10723" s="7">
        <v>41206925109</v>
      </c>
      <c r="C10723" s="8" t="s">
        <v>77</v>
      </c>
      <c r="D10723" s="6">
        <v>5495</v>
      </c>
      <c r="E10723" s="6">
        <v>4226.92</v>
      </c>
      <c r="F10723" s="6">
        <v>211.35</v>
      </c>
      <c r="G10723" s="6"/>
      <c r="H10723" s="5">
        <f>D10723-F10723</f>
        <v>5283.65</v>
      </c>
      <c r="I10723" s="4">
        <f>+I10722+G10723-H10723</f>
        <v>7736431.2394999778</v>
      </c>
      <c r="J10723" s="8" t="s">
        <v>229</v>
      </c>
      <c r="K10723" s="2"/>
      <c r="L10723" s="2"/>
      <c r="M10723" s="10" t="s">
        <v>573</v>
      </c>
      <c r="N10723" s="10"/>
      <c r="O10723" s="10"/>
    </row>
    <row r="10724" spans="1:15" x14ac:dyDescent="0.2">
      <c r="A10724" s="11">
        <v>45988</v>
      </c>
      <c r="B10724" s="7">
        <v>41207197619</v>
      </c>
      <c r="C10724" s="8" t="s">
        <v>74</v>
      </c>
      <c r="D10724" s="6">
        <v>61006</v>
      </c>
      <c r="E10724" s="6">
        <v>0</v>
      </c>
      <c r="F10724" s="6">
        <f>E10724*0.05</f>
        <v>0</v>
      </c>
      <c r="G10724" s="6"/>
      <c r="H10724" s="5">
        <f>D10724-F10724</f>
        <v>61006</v>
      </c>
      <c r="I10724" s="4">
        <f>+I10723+G10724-H10724</f>
        <v>7675425.2394999778</v>
      </c>
      <c r="J10724" s="8" t="s">
        <v>572</v>
      </c>
      <c r="K10724" s="2"/>
      <c r="L10724" s="2"/>
      <c r="M10724" s="10" t="s">
        <v>571</v>
      </c>
      <c r="N10724" s="10"/>
      <c r="O10724" s="10"/>
    </row>
    <row r="10725" spans="1:15" x14ac:dyDescent="0.2">
      <c r="A10725" s="11">
        <v>45988</v>
      </c>
      <c r="B10725" s="7">
        <v>41207214148</v>
      </c>
      <c r="C10725" s="8" t="s">
        <v>570</v>
      </c>
      <c r="D10725" s="6">
        <v>10240</v>
      </c>
      <c r="E10725" s="6">
        <v>8677.9699999999993</v>
      </c>
      <c r="F10725" s="6">
        <v>433.9</v>
      </c>
      <c r="G10725" s="6"/>
      <c r="H10725" s="5">
        <f>D10725-F10725</f>
        <v>9806.1</v>
      </c>
      <c r="I10725" s="4">
        <f>+I10724+G10725-H10725</f>
        <v>7665619.1394999782</v>
      </c>
      <c r="J10725" s="8" t="s">
        <v>569</v>
      </c>
      <c r="K10725" s="2"/>
      <c r="L10725" s="2"/>
      <c r="M10725" s="10" t="s">
        <v>568</v>
      </c>
      <c r="N10725" s="10"/>
      <c r="O10725" s="10"/>
    </row>
    <row r="10726" spans="1:15" x14ac:dyDescent="0.2">
      <c r="A10726" s="11">
        <v>45988</v>
      </c>
      <c r="B10726" s="7">
        <v>41207233993</v>
      </c>
      <c r="C10726" s="8" t="s">
        <v>63</v>
      </c>
      <c r="D10726" s="6">
        <v>10300</v>
      </c>
      <c r="E10726" s="6">
        <v>9018.65</v>
      </c>
      <c r="F10726" s="6">
        <v>450.93</v>
      </c>
      <c r="G10726" s="6"/>
      <c r="H10726" s="5">
        <f>D10726-F10726</f>
        <v>9849.07</v>
      </c>
      <c r="I10726" s="4">
        <f>+I10725+G10726-H10726</f>
        <v>7655770.0694999779</v>
      </c>
      <c r="J10726" s="8" t="s">
        <v>567</v>
      </c>
      <c r="K10726" s="2"/>
      <c r="L10726" s="2"/>
      <c r="M10726" s="10" t="s">
        <v>566</v>
      </c>
      <c r="N10726" s="10"/>
      <c r="O10726" s="10"/>
    </row>
    <row r="10727" spans="1:15" x14ac:dyDescent="0.2">
      <c r="A10727" s="11">
        <v>45988</v>
      </c>
      <c r="B10727" s="7">
        <v>41207244713</v>
      </c>
      <c r="C10727" s="8" t="s">
        <v>57</v>
      </c>
      <c r="D10727" s="6">
        <v>10000</v>
      </c>
      <c r="E10727" s="6">
        <v>10000</v>
      </c>
      <c r="F10727" s="6">
        <v>500</v>
      </c>
      <c r="G10727" s="6"/>
      <c r="H10727" s="5">
        <f>D10727-F10727</f>
        <v>9500</v>
      </c>
      <c r="I10727" s="4">
        <f>+I10726+G10727-H10727</f>
        <v>7646270.0694999779</v>
      </c>
      <c r="J10727" s="8" t="s">
        <v>565</v>
      </c>
      <c r="K10727" s="2"/>
      <c r="L10727" s="2"/>
      <c r="M10727" s="10" t="s">
        <v>564</v>
      </c>
      <c r="N10727" s="10"/>
      <c r="O10727" s="10"/>
    </row>
    <row r="10728" spans="1:15" x14ac:dyDescent="0.2">
      <c r="A10728" s="11">
        <v>45988</v>
      </c>
      <c r="B10728" s="7">
        <v>41207256710</v>
      </c>
      <c r="C10728" s="8" t="s">
        <v>563</v>
      </c>
      <c r="D10728" s="6">
        <v>153000</v>
      </c>
      <c r="E10728" s="6">
        <v>153000</v>
      </c>
      <c r="F10728" s="6">
        <v>7650</v>
      </c>
      <c r="G10728" s="6"/>
      <c r="H10728" s="5">
        <f>D10728-F10728</f>
        <v>145350</v>
      </c>
      <c r="I10728" s="4">
        <f>+I10727+G10728-H10728</f>
        <v>7500920.0694999779</v>
      </c>
      <c r="J10728" s="8" t="s">
        <v>562</v>
      </c>
      <c r="K10728" s="2"/>
      <c r="L10728" s="2"/>
      <c r="M10728" s="10" t="s">
        <v>561</v>
      </c>
      <c r="N10728" s="10"/>
      <c r="O10728" s="10"/>
    </row>
    <row r="10729" spans="1:15" x14ac:dyDescent="0.2">
      <c r="A10729" s="11">
        <v>45988</v>
      </c>
      <c r="B10729" s="7">
        <v>41207261861</v>
      </c>
      <c r="C10729" s="8" t="s">
        <v>560</v>
      </c>
      <c r="D10729" s="6">
        <v>76331.25</v>
      </c>
      <c r="E10729" s="6">
        <v>64687.5</v>
      </c>
      <c r="F10729" s="6">
        <v>3234.38</v>
      </c>
      <c r="G10729" s="6"/>
      <c r="H10729" s="5">
        <v>73096.88</v>
      </c>
      <c r="I10729" s="4">
        <f>+I10728+G10729-H10729</f>
        <v>7427823.189499978</v>
      </c>
      <c r="J10729" s="8" t="s">
        <v>559</v>
      </c>
      <c r="K10729" s="2"/>
      <c r="L10729" s="2"/>
      <c r="M10729" s="10" t="s">
        <v>558</v>
      </c>
      <c r="N10729" s="10"/>
      <c r="O10729" s="10"/>
    </row>
    <row r="10730" spans="1:15" x14ac:dyDescent="0.2">
      <c r="A10730" s="11">
        <v>45988</v>
      </c>
      <c r="B10730" s="7">
        <v>41207273593</v>
      </c>
      <c r="C10730" s="8" t="s">
        <v>32</v>
      </c>
      <c r="D10730" s="6">
        <v>106050</v>
      </c>
      <c r="E10730" s="6">
        <v>89872.89</v>
      </c>
      <c r="F10730" s="6">
        <v>4493.6400000000003</v>
      </c>
      <c r="G10730" s="6"/>
      <c r="H10730" s="5">
        <f>D10730-F10730</f>
        <v>101556.36</v>
      </c>
      <c r="I10730" s="4">
        <f>+I10729+G10730-H10730</f>
        <v>7326266.8294999776</v>
      </c>
      <c r="J10730" s="8" t="s">
        <v>557</v>
      </c>
      <c r="K10730" s="2"/>
      <c r="L10730" s="2"/>
      <c r="M10730" s="10" t="s">
        <v>556</v>
      </c>
      <c r="N10730" s="10"/>
      <c r="O10730" s="10"/>
    </row>
    <row r="10731" spans="1:15" x14ac:dyDescent="0.2">
      <c r="A10731" s="11">
        <v>45988</v>
      </c>
      <c r="B10731" s="7">
        <v>41207299106</v>
      </c>
      <c r="C10731" s="8" t="s">
        <v>29</v>
      </c>
      <c r="D10731" s="6">
        <v>7127.2</v>
      </c>
      <c r="E10731" s="6">
        <v>6040</v>
      </c>
      <c r="F10731" s="6">
        <v>302</v>
      </c>
      <c r="G10731" s="6"/>
      <c r="H10731" s="5">
        <f>D10731-F10731</f>
        <v>6825.2</v>
      </c>
      <c r="I10731" s="4">
        <f>+I10730+G10731-H10731</f>
        <v>7319441.6294999775</v>
      </c>
      <c r="J10731" s="8" t="s">
        <v>555</v>
      </c>
      <c r="K10731" s="2"/>
      <c r="L10731" s="2"/>
      <c r="M10731" s="10" t="s">
        <v>554</v>
      </c>
      <c r="N10731" s="10"/>
      <c r="O10731" s="10"/>
    </row>
    <row r="10732" spans="1:15" x14ac:dyDescent="0.2">
      <c r="A10732" s="11">
        <v>45988</v>
      </c>
      <c r="B10732" s="7">
        <v>41207303914</v>
      </c>
      <c r="C10732" s="8" t="s">
        <v>83</v>
      </c>
      <c r="D10732" s="6">
        <v>212400</v>
      </c>
      <c r="E10732" s="6">
        <v>180000</v>
      </c>
      <c r="F10732" s="6">
        <v>9000</v>
      </c>
      <c r="G10732" s="6"/>
      <c r="H10732" s="5">
        <f>D10732-F10732</f>
        <v>203400</v>
      </c>
      <c r="I10732" s="4">
        <f>+I10731+G10732-H10732</f>
        <v>7116041.6294999775</v>
      </c>
      <c r="J10732" s="8" t="s">
        <v>553</v>
      </c>
      <c r="K10732" s="2"/>
      <c r="L10732" s="2"/>
      <c r="M10732" s="10" t="s">
        <v>552</v>
      </c>
      <c r="N10732" s="10"/>
      <c r="O10732" s="10"/>
    </row>
    <row r="10733" spans="1:15" x14ac:dyDescent="0.2">
      <c r="A10733" s="11">
        <v>45989</v>
      </c>
      <c r="B10733" s="7">
        <v>3580010054</v>
      </c>
      <c r="C10733" s="8" t="s">
        <v>7</v>
      </c>
      <c r="D10733" s="6"/>
      <c r="E10733" s="6"/>
      <c r="F10733" s="6">
        <f>E10733*0.05</f>
        <v>0</v>
      </c>
      <c r="G10733" s="6">
        <v>1300</v>
      </c>
      <c r="H10733" s="5">
        <f>D10733-F10733</f>
        <v>0</v>
      </c>
      <c r="I10733" s="4">
        <f>+I10732+G10733-H10733</f>
        <v>7117341.6294999775</v>
      </c>
      <c r="J10733" s="8" t="s">
        <v>551</v>
      </c>
      <c r="K10733" s="2"/>
      <c r="L10733" s="2"/>
      <c r="M10733" s="10" t="s">
        <v>549</v>
      </c>
      <c r="N10733" s="10"/>
      <c r="O10733" s="10"/>
    </row>
    <row r="10734" spans="1:15" x14ac:dyDescent="0.2">
      <c r="A10734" s="11">
        <v>45989</v>
      </c>
      <c r="B10734" s="7">
        <v>3580010057</v>
      </c>
      <c r="C10734" s="8" t="s">
        <v>2</v>
      </c>
      <c r="D10734" s="6"/>
      <c r="E10734" s="6"/>
      <c r="F10734" s="6">
        <f>E10734*0.05</f>
        <v>0</v>
      </c>
      <c r="G10734" s="6">
        <v>18500</v>
      </c>
      <c r="H10734" s="5">
        <f>D10734-F10734</f>
        <v>0</v>
      </c>
      <c r="I10734" s="4">
        <f>+I10733+G10734-H10734</f>
        <v>7135841.6294999775</v>
      </c>
      <c r="J10734" s="8" t="s">
        <v>550</v>
      </c>
      <c r="K10734" s="2"/>
      <c r="L10734" s="2"/>
      <c r="M10734" s="10" t="s">
        <v>0</v>
      </c>
      <c r="N10734" s="10"/>
      <c r="O10734" s="10"/>
    </row>
    <row r="10735" spans="1:15" x14ac:dyDescent="0.2">
      <c r="A10735" s="11">
        <v>45989</v>
      </c>
      <c r="B10735" s="7">
        <v>41215752836</v>
      </c>
      <c r="C10735" s="8" t="s">
        <v>132</v>
      </c>
      <c r="D10735" s="6">
        <v>52657.5</v>
      </c>
      <c r="E10735" s="6">
        <v>44625</v>
      </c>
      <c r="F10735" s="6">
        <v>2231.25</v>
      </c>
      <c r="G10735" s="6"/>
      <c r="H10735" s="5">
        <f>D10735-F10735</f>
        <v>50426.25</v>
      </c>
      <c r="I10735" s="4">
        <f>+I10734+G10735-H10735</f>
        <v>7085415.3794999775</v>
      </c>
      <c r="J10735" s="8" t="s">
        <v>495</v>
      </c>
      <c r="K10735" s="2"/>
      <c r="L10735" s="2"/>
      <c r="M10735" s="10" t="s">
        <v>549</v>
      </c>
      <c r="N10735" s="10"/>
      <c r="O10735" s="10"/>
    </row>
    <row r="10736" spans="1:15" x14ac:dyDescent="0.2">
      <c r="A10736" s="11">
        <v>45989</v>
      </c>
      <c r="B10736" s="7">
        <v>41215756052</v>
      </c>
      <c r="C10736" s="8" t="s">
        <v>548</v>
      </c>
      <c r="D10736" s="6">
        <v>8019.2</v>
      </c>
      <c r="E10736" s="6">
        <v>6265</v>
      </c>
      <c r="F10736" s="6">
        <v>313.25</v>
      </c>
      <c r="G10736" s="6"/>
      <c r="H10736" s="5">
        <f>D10736-F10736</f>
        <v>7705.95</v>
      </c>
      <c r="I10736" s="4">
        <f>+I10735+G10736-H10736</f>
        <v>7077709.4294999773</v>
      </c>
      <c r="J10736" s="8" t="s">
        <v>62</v>
      </c>
      <c r="K10736" s="2"/>
      <c r="L10736" s="2"/>
      <c r="M10736" s="10" t="s">
        <v>547</v>
      </c>
      <c r="N10736" s="10"/>
      <c r="O10736" s="10"/>
    </row>
    <row r="10737" spans="1:15" x14ac:dyDescent="0.2">
      <c r="A10737" s="11">
        <v>45989</v>
      </c>
      <c r="B10737" s="7">
        <v>41215777040</v>
      </c>
      <c r="C10737" s="8" t="s">
        <v>23</v>
      </c>
      <c r="D10737" s="6">
        <v>22774</v>
      </c>
      <c r="E10737" s="6">
        <v>19300</v>
      </c>
      <c r="F10737" s="6">
        <v>965</v>
      </c>
      <c r="G10737" s="6"/>
      <c r="H10737" s="5">
        <f>D10737-F10737</f>
        <v>21809</v>
      </c>
      <c r="I10737" s="4">
        <f>+I10736+G10737-H10737</f>
        <v>7055900.4294999773</v>
      </c>
      <c r="J10737" s="8" t="s">
        <v>62</v>
      </c>
      <c r="K10737" s="2"/>
      <c r="L10737" s="2"/>
      <c r="M10737" s="10" t="s">
        <v>546</v>
      </c>
      <c r="N10737" s="10"/>
      <c r="O10737" s="10"/>
    </row>
    <row r="10738" spans="1:15" x14ac:dyDescent="0.2">
      <c r="A10738" s="11">
        <v>45989</v>
      </c>
      <c r="B10738" s="7">
        <v>41215779448</v>
      </c>
      <c r="C10738" s="8" t="s">
        <v>80</v>
      </c>
      <c r="D10738" s="6">
        <v>16520</v>
      </c>
      <c r="E10738" s="6">
        <v>14000</v>
      </c>
      <c r="F10738" s="6">
        <v>700</v>
      </c>
      <c r="G10738" s="6"/>
      <c r="H10738" s="5">
        <f>D10738-F10738</f>
        <v>15820</v>
      </c>
      <c r="I10738" s="4">
        <f>+I10737+G10738-H10738</f>
        <v>7040080.4294999773</v>
      </c>
      <c r="J10738" s="8" t="s">
        <v>545</v>
      </c>
      <c r="K10738" s="2"/>
      <c r="L10738" s="2"/>
      <c r="M10738" s="10" t="s">
        <v>544</v>
      </c>
      <c r="N10738" s="10"/>
      <c r="O10738" s="10"/>
    </row>
    <row r="10739" spans="1:15" x14ac:dyDescent="0.2">
      <c r="A10739" s="11">
        <v>45989</v>
      </c>
      <c r="B10739" s="7">
        <v>41215801159</v>
      </c>
      <c r="C10739" s="8" t="s">
        <v>54</v>
      </c>
      <c r="D10739" s="6">
        <v>4500</v>
      </c>
      <c r="E10739" s="6">
        <v>3813.56</v>
      </c>
      <c r="F10739" s="6">
        <v>190.68</v>
      </c>
      <c r="G10739" s="6"/>
      <c r="H10739" s="5">
        <f>D10739-F10739</f>
        <v>4309.32</v>
      </c>
      <c r="I10739" s="4">
        <f>+I10738+G10739-H10739</f>
        <v>7035771.109499977</v>
      </c>
      <c r="J10739" s="8" t="s">
        <v>412</v>
      </c>
      <c r="K10739" s="2"/>
      <c r="L10739" s="2"/>
      <c r="M10739" s="10" t="s">
        <v>0</v>
      </c>
      <c r="N10739" s="10"/>
      <c r="O10739" s="10"/>
    </row>
    <row r="10740" spans="1:15" x14ac:dyDescent="0.2">
      <c r="A10740" s="11">
        <v>45989</v>
      </c>
      <c r="B10740" s="7">
        <v>41215805297</v>
      </c>
      <c r="C10740" s="8" t="s">
        <v>43</v>
      </c>
      <c r="D10740" s="6">
        <v>337937.8</v>
      </c>
      <c r="E10740" s="6">
        <v>308471.40999999997</v>
      </c>
      <c r="F10740" s="6">
        <v>15423.57</v>
      </c>
      <c r="G10740" s="6"/>
      <c r="H10740" s="5">
        <f>D10740-F10740</f>
        <v>322514.23</v>
      </c>
      <c r="I10740" s="4">
        <f>+I10739+G10740-H10740</f>
        <v>6713256.8794999775</v>
      </c>
      <c r="J10740" s="8" t="s">
        <v>543</v>
      </c>
      <c r="K10740" s="2"/>
      <c r="L10740" s="2"/>
      <c r="M10740" s="10" t="s">
        <v>542</v>
      </c>
      <c r="N10740" s="10"/>
      <c r="O10740" s="10"/>
    </row>
    <row r="10741" spans="1:15" x14ac:dyDescent="0.2">
      <c r="A10741" s="11">
        <v>45989</v>
      </c>
      <c r="B10741" s="7">
        <v>41216023642</v>
      </c>
      <c r="C10741" s="8" t="s">
        <v>447</v>
      </c>
      <c r="D10741" s="6">
        <v>39124.5</v>
      </c>
      <c r="E10741" s="6">
        <v>39124.5</v>
      </c>
      <c r="F10741" s="6">
        <v>1956.23</v>
      </c>
      <c r="G10741" s="6"/>
      <c r="H10741" s="5">
        <v>37168.28</v>
      </c>
      <c r="I10741" s="4">
        <f>+I10740+G10741-H10741</f>
        <v>6676088.5994999772</v>
      </c>
      <c r="J10741" s="8" t="s">
        <v>541</v>
      </c>
      <c r="K10741" s="2"/>
      <c r="L10741" s="2"/>
      <c r="M10741" s="10" t="s">
        <v>540</v>
      </c>
      <c r="N10741" s="10"/>
      <c r="O10741" s="10"/>
    </row>
    <row r="10742" spans="1:15" x14ac:dyDescent="0.2">
      <c r="A10742" s="11">
        <v>45989</v>
      </c>
      <c r="B10742" s="7">
        <v>41216039848</v>
      </c>
      <c r="C10742" s="8" t="s">
        <v>120</v>
      </c>
      <c r="D10742" s="6">
        <v>3075</v>
      </c>
      <c r="E10742" s="6">
        <v>0</v>
      </c>
      <c r="F10742" s="6">
        <f>E10742*0.05</f>
        <v>0</v>
      </c>
      <c r="G10742" s="6"/>
      <c r="H10742" s="5">
        <f>D10742-F10742</f>
        <v>3075</v>
      </c>
      <c r="I10742" s="4">
        <f>+I10741+G10742-H10742</f>
        <v>6673013.5994999772</v>
      </c>
      <c r="J10742" s="8" t="s">
        <v>273</v>
      </c>
      <c r="K10742" s="2"/>
      <c r="L10742" s="2"/>
      <c r="M10742" s="10" t="s">
        <v>539</v>
      </c>
      <c r="N10742" s="10"/>
      <c r="O10742" s="10"/>
    </row>
    <row r="10743" spans="1:15" x14ac:dyDescent="0.2">
      <c r="A10743" s="11">
        <v>45989</v>
      </c>
      <c r="B10743" s="7">
        <v>41216046408</v>
      </c>
      <c r="C10743" s="8" t="s">
        <v>34</v>
      </c>
      <c r="D10743" s="6">
        <v>136759.10999999999</v>
      </c>
      <c r="E10743" s="6">
        <v>117422.98</v>
      </c>
      <c r="F10743" s="6">
        <v>5871.15</v>
      </c>
      <c r="G10743" s="6"/>
      <c r="H10743" s="5">
        <f>D10743-F10743</f>
        <v>130887.95999999999</v>
      </c>
      <c r="I10743" s="4">
        <f>+I10742+G10743-H10743</f>
        <v>6542125.6394999772</v>
      </c>
      <c r="J10743" s="8" t="s">
        <v>538</v>
      </c>
      <c r="K10743" s="2"/>
      <c r="L10743" s="2"/>
      <c r="M10743" s="10" t="s">
        <v>537</v>
      </c>
      <c r="N10743" s="10"/>
      <c r="O10743" s="10"/>
    </row>
    <row r="10744" spans="1:15" x14ac:dyDescent="0.2">
      <c r="A10744" s="11">
        <v>45991</v>
      </c>
      <c r="B10744" s="7"/>
      <c r="C10744" s="8" t="s">
        <v>20</v>
      </c>
      <c r="D10744" s="6">
        <v>6196.68</v>
      </c>
      <c r="E10744" s="6"/>
      <c r="F10744" s="6">
        <f>E10744*0.05</f>
        <v>0</v>
      </c>
      <c r="G10744" s="6"/>
      <c r="H10744" s="5">
        <f>D10744-F10744</f>
        <v>6196.68</v>
      </c>
      <c r="I10744" s="4">
        <f>+I10743+G10744-H10744</f>
        <v>6535928.9594999775</v>
      </c>
      <c r="J10744" s="8" t="s">
        <v>19</v>
      </c>
      <c r="K10744" s="2"/>
      <c r="L10744" s="2"/>
      <c r="M10744" s="10" t="s">
        <v>0</v>
      </c>
      <c r="N10744" s="10"/>
      <c r="O10744" s="10"/>
    </row>
    <row r="10745" spans="1:15" x14ac:dyDescent="0.2">
      <c r="A10745" s="11"/>
      <c r="B10745" s="7"/>
      <c r="C10745" s="14" t="s">
        <v>536</v>
      </c>
      <c r="D10745" s="6"/>
      <c r="E10745" s="6"/>
      <c r="F10745" s="6">
        <f>E10745*0.05</f>
        <v>0</v>
      </c>
      <c r="G10745" s="6"/>
      <c r="H10745" s="5">
        <f>D10745-F10745</f>
        <v>0</v>
      </c>
      <c r="I10745" s="13">
        <f>+I10744+G10745-H10745</f>
        <v>6535928.9594999775</v>
      </c>
      <c r="J10745" s="8"/>
      <c r="K10745" s="2"/>
      <c r="L10745" s="2"/>
      <c r="M10745" s="10" t="s">
        <v>0</v>
      </c>
      <c r="N10745" s="10"/>
      <c r="O10745" s="10"/>
    </row>
    <row r="10746" spans="1:15" x14ac:dyDescent="0.2">
      <c r="A10746" s="11">
        <v>45992</v>
      </c>
      <c r="B10746" s="7">
        <v>3580010359</v>
      </c>
      <c r="C10746" s="8" t="s">
        <v>2</v>
      </c>
      <c r="D10746" s="6"/>
      <c r="E10746" s="6"/>
      <c r="F10746" s="6">
        <f>E10746*0.05</f>
        <v>0</v>
      </c>
      <c r="G10746" s="6">
        <v>7300</v>
      </c>
      <c r="H10746" s="5">
        <f>D10746-F10746</f>
        <v>0</v>
      </c>
      <c r="I10746" s="4">
        <f>+I10745+G10746-H10746</f>
        <v>6543228.9594999775</v>
      </c>
      <c r="J10746" s="8" t="s">
        <v>535</v>
      </c>
      <c r="K10746" s="2"/>
      <c r="L10746" s="2"/>
      <c r="M10746" s="10" t="s">
        <v>0</v>
      </c>
      <c r="N10746" s="10"/>
      <c r="O10746" s="10"/>
    </row>
    <row r="10747" spans="1:15" x14ac:dyDescent="0.2">
      <c r="A10747" s="11">
        <v>45992</v>
      </c>
      <c r="B10747" s="7">
        <v>4524000178</v>
      </c>
      <c r="C10747" s="8" t="s">
        <v>170</v>
      </c>
      <c r="D10747" s="6"/>
      <c r="E10747" s="6"/>
      <c r="F10747" s="6">
        <f>E10747*0.05</f>
        <v>0</v>
      </c>
      <c r="G10747" s="4">
        <v>4300844.8600000003</v>
      </c>
      <c r="H10747" s="5">
        <f>D10747-F10747</f>
        <v>0</v>
      </c>
      <c r="I10747" s="4">
        <f>+I10746+G10747-H10747</f>
        <v>10844073.819499977</v>
      </c>
      <c r="J10747" s="8" t="s">
        <v>534</v>
      </c>
      <c r="K10747" s="2"/>
      <c r="L10747" s="2"/>
      <c r="M10747" s="10" t="s">
        <v>0</v>
      </c>
      <c r="N10747" s="10"/>
      <c r="O10747" s="10"/>
    </row>
    <row r="10748" spans="1:15" x14ac:dyDescent="0.2">
      <c r="A10748" s="11">
        <v>45992</v>
      </c>
      <c r="B10748" s="7">
        <v>4524000141</v>
      </c>
      <c r="C10748" s="8" t="s">
        <v>389</v>
      </c>
      <c r="D10748" s="6"/>
      <c r="E10748" s="6"/>
      <c r="F10748" s="6">
        <f>E10748*0.05</f>
        <v>0</v>
      </c>
      <c r="G10748" s="6">
        <v>20000</v>
      </c>
      <c r="H10748" s="5">
        <f>D10748-F10748</f>
        <v>0</v>
      </c>
      <c r="I10748" s="4">
        <f>+I10747+G10748-H10748</f>
        <v>10864073.819499977</v>
      </c>
      <c r="J10748" s="8" t="s">
        <v>533</v>
      </c>
      <c r="K10748" s="2"/>
      <c r="L10748" s="2"/>
      <c r="M10748" s="10" t="s">
        <v>0</v>
      </c>
      <c r="N10748" s="10"/>
      <c r="O10748" s="10"/>
    </row>
    <row r="10749" spans="1:15" x14ac:dyDescent="0.2">
      <c r="A10749" s="11">
        <v>45993</v>
      </c>
      <c r="B10749" s="7">
        <v>3580010047</v>
      </c>
      <c r="C10749" s="8" t="s">
        <v>2</v>
      </c>
      <c r="D10749" s="6"/>
      <c r="E10749" s="6"/>
      <c r="F10749" s="6">
        <f>E10749*0.05</f>
        <v>0</v>
      </c>
      <c r="G10749" s="6">
        <v>6400</v>
      </c>
      <c r="H10749" s="5">
        <f>D10749-F10749</f>
        <v>0</v>
      </c>
      <c r="I10749" s="4">
        <f>+I10748+G10749-H10749</f>
        <v>10870473.819499977</v>
      </c>
      <c r="J10749" s="8" t="s">
        <v>532</v>
      </c>
      <c r="K10749" s="2"/>
      <c r="L10749" s="2"/>
      <c r="M10749" s="10" t="s">
        <v>0</v>
      </c>
      <c r="N10749" s="10"/>
      <c r="O10749" s="10"/>
    </row>
    <row r="10750" spans="1:15" x14ac:dyDescent="0.2">
      <c r="A10750" s="11">
        <v>45993</v>
      </c>
      <c r="B10750" s="7">
        <v>41247088828</v>
      </c>
      <c r="C10750" s="8" t="s">
        <v>316</v>
      </c>
      <c r="D10750" s="6">
        <v>162557</v>
      </c>
      <c r="E10750" s="6">
        <v>137760.17000000001</v>
      </c>
      <c r="F10750" s="6">
        <v>6888.01</v>
      </c>
      <c r="G10750" s="6"/>
      <c r="H10750" s="5">
        <f>D10750-F10750</f>
        <v>155668.99</v>
      </c>
      <c r="I10750" s="4">
        <f>+I10749+G10750-H10750</f>
        <v>10714804.829499977</v>
      </c>
      <c r="J10750" s="8" t="s">
        <v>531</v>
      </c>
      <c r="K10750" s="2"/>
      <c r="L10750" s="2"/>
      <c r="M10750" s="10" t="s">
        <v>530</v>
      </c>
      <c r="N10750" s="10"/>
      <c r="O10750" s="10"/>
    </row>
    <row r="10751" spans="1:15" x14ac:dyDescent="0.2">
      <c r="A10751" s="11">
        <v>45993</v>
      </c>
      <c r="B10751" s="7">
        <v>4524000019</v>
      </c>
      <c r="C10751" s="12" t="s">
        <v>145</v>
      </c>
      <c r="D10751" s="6"/>
      <c r="E10751" s="6"/>
      <c r="F10751" s="6">
        <f>E10751*0.05</f>
        <v>0</v>
      </c>
      <c r="G10751" s="6">
        <v>44703.14</v>
      </c>
      <c r="H10751" s="5">
        <f>D10751-F10751</f>
        <v>0</v>
      </c>
      <c r="I10751" s="4">
        <f>+I10750+G10751-H10751</f>
        <v>10759507.969499977</v>
      </c>
      <c r="J10751" s="8" t="s">
        <v>529</v>
      </c>
      <c r="K10751" s="2"/>
      <c r="L10751" s="2"/>
      <c r="M10751" s="10" t="s">
        <v>0</v>
      </c>
      <c r="N10751" s="10"/>
      <c r="O10751" s="10"/>
    </row>
    <row r="10752" spans="1:15" x14ac:dyDescent="0.2">
      <c r="A10752" s="11">
        <v>45994</v>
      </c>
      <c r="B10752" s="7">
        <v>3580080088</v>
      </c>
      <c r="C10752" s="8" t="s">
        <v>7</v>
      </c>
      <c r="D10752" s="6"/>
      <c r="E10752" s="6"/>
      <c r="F10752" s="6">
        <f>E10752*0.05</f>
        <v>0</v>
      </c>
      <c r="G10752" s="6">
        <v>3000</v>
      </c>
      <c r="H10752" s="5">
        <f>D10752-F10752</f>
        <v>0</v>
      </c>
      <c r="I10752" s="4">
        <f>+I10751+G10752-H10752</f>
        <v>10762507.969499977</v>
      </c>
      <c r="J10752" s="8" t="s">
        <v>528</v>
      </c>
      <c r="K10752" s="2"/>
      <c r="L10752" s="2"/>
      <c r="M10752" s="10" t="s">
        <v>0</v>
      </c>
      <c r="N10752" s="10"/>
      <c r="O10752" s="10"/>
    </row>
    <row r="10753" spans="1:15" x14ac:dyDescent="0.2">
      <c r="A10753" s="11">
        <v>45994</v>
      </c>
      <c r="B10753" s="7">
        <v>3580080091</v>
      </c>
      <c r="C10753" s="8" t="s">
        <v>2</v>
      </c>
      <c r="D10753" s="6"/>
      <c r="E10753" s="6"/>
      <c r="F10753" s="6">
        <f>E10753*0.05</f>
        <v>0</v>
      </c>
      <c r="G10753" s="6">
        <v>6600</v>
      </c>
      <c r="H10753" s="5">
        <f>D10753-F10753</f>
        <v>0</v>
      </c>
      <c r="I10753" s="4">
        <f>+I10752+G10753-H10753</f>
        <v>10769107.969499977</v>
      </c>
      <c r="J10753" s="8" t="s">
        <v>527</v>
      </c>
      <c r="K10753" s="2"/>
      <c r="L10753" s="2"/>
      <c r="M10753" s="10" t="s">
        <v>0</v>
      </c>
      <c r="N10753" s="10"/>
      <c r="O10753" s="10"/>
    </row>
    <row r="10754" spans="1:15" x14ac:dyDescent="0.2">
      <c r="A10754" s="11">
        <v>45994</v>
      </c>
      <c r="B10754" s="7">
        <v>4524000009</v>
      </c>
      <c r="C10754" s="12" t="s">
        <v>145</v>
      </c>
      <c r="D10754" s="6"/>
      <c r="E10754" s="6"/>
      <c r="F10754" s="6">
        <f>E10754*0.05</f>
        <v>0</v>
      </c>
      <c r="G10754" s="6">
        <v>93500</v>
      </c>
      <c r="H10754" s="5">
        <f>D10754-F10754</f>
        <v>0</v>
      </c>
      <c r="I10754" s="4">
        <f>+I10753+G10754-H10754</f>
        <v>10862607.969499977</v>
      </c>
      <c r="J10754" s="8" t="s">
        <v>526</v>
      </c>
      <c r="K10754" s="2"/>
      <c r="L10754" s="2"/>
      <c r="M10754" s="10" t="s">
        <v>0</v>
      </c>
      <c r="N10754" s="10"/>
      <c r="O10754" s="10"/>
    </row>
    <row r="10755" spans="1:15" x14ac:dyDescent="0.2">
      <c r="A10755" s="11">
        <v>45995</v>
      </c>
      <c r="B10755" s="7">
        <v>3580080102</v>
      </c>
      <c r="C10755" s="8" t="s">
        <v>2</v>
      </c>
      <c r="D10755" s="6"/>
      <c r="E10755" s="6"/>
      <c r="F10755" s="6">
        <f>E10755*0.05</f>
        <v>0</v>
      </c>
      <c r="G10755" s="6">
        <v>800</v>
      </c>
      <c r="H10755" s="5">
        <f>D10755-F10755</f>
        <v>0</v>
      </c>
      <c r="I10755" s="4">
        <f>+I10754+G10755-H10755</f>
        <v>10863407.969499977</v>
      </c>
      <c r="J10755" s="8" t="s">
        <v>525</v>
      </c>
      <c r="K10755" s="2"/>
      <c r="L10755" s="2"/>
      <c r="M10755" s="10" t="s">
        <v>0</v>
      </c>
      <c r="N10755" s="10"/>
      <c r="O10755" s="10"/>
    </row>
    <row r="10756" spans="1:15" x14ac:dyDescent="0.2">
      <c r="A10756" s="11">
        <v>45995</v>
      </c>
      <c r="B10756" s="7">
        <v>3580060105</v>
      </c>
      <c r="C10756" s="8" t="s">
        <v>7</v>
      </c>
      <c r="D10756" s="6"/>
      <c r="E10756" s="6"/>
      <c r="F10756" s="6">
        <f>E10756*0.05</f>
        <v>0</v>
      </c>
      <c r="G10756" s="6">
        <v>2000</v>
      </c>
      <c r="H10756" s="5">
        <f>D10756-F10756</f>
        <v>0</v>
      </c>
      <c r="I10756" s="4">
        <f>+I10755+G10756-H10756</f>
        <v>10865407.969499977</v>
      </c>
      <c r="J10756" s="8" t="s">
        <v>524</v>
      </c>
      <c r="K10756" s="2"/>
      <c r="L10756" s="2"/>
      <c r="M10756" s="10" t="s">
        <v>0</v>
      </c>
      <c r="N10756" s="10"/>
      <c r="O10756" s="10"/>
    </row>
    <row r="10757" spans="1:15" x14ac:dyDescent="0.2">
      <c r="A10757" s="11">
        <v>45996</v>
      </c>
      <c r="B10757" s="7">
        <v>3580020082</v>
      </c>
      <c r="C10757" s="8" t="s">
        <v>2</v>
      </c>
      <c r="D10757" s="6"/>
      <c r="E10757" s="6"/>
      <c r="F10757" s="6">
        <f>E10757*0.05</f>
        <v>0</v>
      </c>
      <c r="G10757" s="6">
        <v>14400</v>
      </c>
      <c r="H10757" s="5">
        <f>D10757-F10757</f>
        <v>0</v>
      </c>
      <c r="I10757" s="4">
        <f>+I10756+G10757-H10757</f>
        <v>10879807.969499977</v>
      </c>
      <c r="J10757" s="8" t="s">
        <v>523</v>
      </c>
      <c r="K10757" s="2"/>
      <c r="L10757" s="2"/>
      <c r="M10757" s="10" t="s">
        <v>0</v>
      </c>
      <c r="N10757" s="10"/>
      <c r="O10757" s="10"/>
    </row>
    <row r="10758" spans="1:15" x14ac:dyDescent="0.2">
      <c r="A10758" s="11">
        <v>45999</v>
      </c>
      <c r="B10758" s="7">
        <v>3580020063</v>
      </c>
      <c r="C10758" s="8" t="s">
        <v>2</v>
      </c>
      <c r="D10758" s="6"/>
      <c r="E10758" s="6"/>
      <c r="F10758" s="6">
        <f>E10758*0.05</f>
        <v>0</v>
      </c>
      <c r="G10758" s="6">
        <v>4100</v>
      </c>
      <c r="H10758" s="5">
        <f>D10758-F10758</f>
        <v>0</v>
      </c>
      <c r="I10758" s="4">
        <f>+I10757+G10758-H10758</f>
        <v>10883907.969499977</v>
      </c>
      <c r="J10758" s="8" t="s">
        <v>522</v>
      </c>
      <c r="K10758" s="2"/>
      <c r="L10758" s="2"/>
      <c r="M10758" s="10" t="s">
        <v>0</v>
      </c>
      <c r="N10758" s="10"/>
      <c r="O10758" s="10"/>
    </row>
    <row r="10759" spans="1:15" x14ac:dyDescent="0.2">
      <c r="A10759" s="11">
        <v>45999</v>
      </c>
      <c r="B10759" s="7">
        <v>3580020066</v>
      </c>
      <c r="C10759" s="8" t="s">
        <v>7</v>
      </c>
      <c r="D10759" s="6"/>
      <c r="E10759" s="6"/>
      <c r="F10759" s="6">
        <f>E10759*0.05</f>
        <v>0</v>
      </c>
      <c r="G10759" s="6">
        <v>7000</v>
      </c>
      <c r="H10759" s="5">
        <f>D10759-F10759</f>
        <v>0</v>
      </c>
      <c r="I10759" s="4">
        <f>+I10758+G10759-H10759</f>
        <v>10890907.969499977</v>
      </c>
      <c r="J10759" s="8" t="s">
        <v>521</v>
      </c>
      <c r="K10759" s="2"/>
      <c r="L10759" s="2"/>
      <c r="M10759" s="10" t="s">
        <v>0</v>
      </c>
      <c r="N10759" s="10"/>
      <c r="O10759" s="10"/>
    </row>
    <row r="10760" spans="1:15" x14ac:dyDescent="0.2">
      <c r="A10760" s="11">
        <v>46000</v>
      </c>
      <c r="B10760" s="7">
        <v>3580070039</v>
      </c>
      <c r="C10760" s="8" t="s">
        <v>2</v>
      </c>
      <c r="D10760" s="6"/>
      <c r="E10760" s="6"/>
      <c r="F10760" s="6">
        <f>E10760*0.05</f>
        <v>0</v>
      </c>
      <c r="G10760" s="6">
        <v>7500</v>
      </c>
      <c r="H10760" s="5">
        <f>D10760-F10760</f>
        <v>0</v>
      </c>
      <c r="I10760" s="4">
        <f>+I10759+G10760-H10760</f>
        <v>10898407.969499977</v>
      </c>
      <c r="J10760" s="8" t="s">
        <v>520</v>
      </c>
      <c r="K10760" s="2"/>
      <c r="L10760" s="2"/>
      <c r="M10760" s="10" t="s">
        <v>0</v>
      </c>
      <c r="N10760" s="10"/>
      <c r="O10760" s="10"/>
    </row>
    <row r="10761" spans="1:15" x14ac:dyDescent="0.2">
      <c r="A10761" s="11">
        <v>46000</v>
      </c>
      <c r="B10761" s="7">
        <v>3580070042</v>
      </c>
      <c r="C10761" s="8" t="s">
        <v>7</v>
      </c>
      <c r="D10761" s="6"/>
      <c r="E10761" s="6"/>
      <c r="F10761" s="6">
        <f>E10761*0.05</f>
        <v>0</v>
      </c>
      <c r="G10761" s="6">
        <v>600</v>
      </c>
      <c r="H10761" s="5">
        <f>D10761-F10761</f>
        <v>0</v>
      </c>
      <c r="I10761" s="4">
        <f>+I10760+G10761-H10761</f>
        <v>10899007.969499977</v>
      </c>
      <c r="J10761" s="8" t="s">
        <v>519</v>
      </c>
      <c r="K10761" s="2"/>
      <c r="L10761" s="2"/>
      <c r="M10761" s="10" t="s">
        <v>0</v>
      </c>
      <c r="N10761" s="10"/>
      <c r="O10761" s="10"/>
    </row>
    <row r="10762" spans="1:15" x14ac:dyDescent="0.2">
      <c r="A10762" s="11">
        <v>46000</v>
      </c>
      <c r="B10762" s="7">
        <v>41310493824</v>
      </c>
      <c r="C10762" s="8" t="s">
        <v>518</v>
      </c>
      <c r="D10762" s="6">
        <v>176437.65</v>
      </c>
      <c r="E10762" s="6"/>
      <c r="F10762" s="6"/>
      <c r="G10762" s="6"/>
      <c r="H10762" s="5">
        <f>D10762-F10762</f>
        <v>176437.65</v>
      </c>
      <c r="I10762" s="4">
        <f>+I10761+G10762-H10762</f>
        <v>10722570.319499977</v>
      </c>
      <c r="J10762" s="8" t="s">
        <v>517</v>
      </c>
      <c r="K10762" s="2"/>
      <c r="L10762" s="2"/>
      <c r="M10762" s="10" t="s">
        <v>516</v>
      </c>
      <c r="N10762" s="10"/>
      <c r="O10762" s="10"/>
    </row>
    <row r="10763" spans="1:15" x14ac:dyDescent="0.2">
      <c r="A10763" s="11">
        <v>46001</v>
      </c>
      <c r="B10763" s="7">
        <v>3580060046</v>
      </c>
      <c r="C10763" s="8" t="s">
        <v>2</v>
      </c>
      <c r="D10763" s="6"/>
      <c r="E10763" s="6"/>
      <c r="F10763" s="6">
        <f>E10763*0.05</f>
        <v>0</v>
      </c>
      <c r="G10763" s="6">
        <v>3400</v>
      </c>
      <c r="H10763" s="5">
        <f>D10763-F10763</f>
        <v>0</v>
      </c>
      <c r="I10763" s="4">
        <f>+I10762+G10763-H10763</f>
        <v>10725970.319499977</v>
      </c>
      <c r="J10763" s="8" t="s">
        <v>515</v>
      </c>
      <c r="K10763" s="2"/>
      <c r="L10763" s="2"/>
      <c r="M10763" s="10" t="s">
        <v>0</v>
      </c>
      <c r="N10763" s="10"/>
      <c r="O10763" s="10"/>
    </row>
    <row r="10764" spans="1:15" x14ac:dyDescent="0.2">
      <c r="A10764" s="11">
        <v>46001</v>
      </c>
      <c r="B10764" s="7">
        <v>41321687145</v>
      </c>
      <c r="C10764" s="8" t="s">
        <v>182</v>
      </c>
      <c r="D10764" s="6">
        <v>20000</v>
      </c>
      <c r="E10764" s="6">
        <v>20000</v>
      </c>
      <c r="F10764" s="6">
        <v>2000</v>
      </c>
      <c r="G10764" s="6"/>
      <c r="H10764" s="5">
        <f>D10764-F10764</f>
        <v>18000</v>
      </c>
      <c r="I10764" s="4">
        <f>+I10763+G10764-H10764</f>
        <v>10707970.319499977</v>
      </c>
      <c r="J10764" s="8" t="s">
        <v>514</v>
      </c>
      <c r="K10764" s="2"/>
      <c r="L10764" s="2"/>
      <c r="M10764" s="10" t="s">
        <v>0</v>
      </c>
      <c r="N10764" s="10"/>
      <c r="O10764" s="10"/>
    </row>
    <row r="10765" spans="1:15" x14ac:dyDescent="0.2">
      <c r="A10765" s="11">
        <v>46001</v>
      </c>
      <c r="B10765" s="7">
        <v>41321882927</v>
      </c>
      <c r="C10765" s="8" t="s">
        <v>513</v>
      </c>
      <c r="D10765" s="6">
        <v>128500</v>
      </c>
      <c r="E10765" s="6">
        <v>128500</v>
      </c>
      <c r="F10765" s="6">
        <v>12850</v>
      </c>
      <c r="G10765" s="6"/>
      <c r="H10765" s="5">
        <f>D10765-F10765</f>
        <v>115650</v>
      </c>
      <c r="I10765" s="4">
        <f>+I10764+G10765-H10765</f>
        <v>10592320.319499977</v>
      </c>
      <c r="J10765" s="8" t="s">
        <v>512</v>
      </c>
      <c r="K10765" s="2"/>
      <c r="L10765" s="2"/>
      <c r="M10765" s="10" t="s">
        <v>0</v>
      </c>
      <c r="N10765" s="10"/>
      <c r="O10765" s="10"/>
    </row>
    <row r="10766" spans="1:15" x14ac:dyDescent="0.2">
      <c r="A10766" s="11">
        <v>46003</v>
      </c>
      <c r="B10766" s="7">
        <v>3580020071</v>
      </c>
      <c r="C10766" s="8" t="s">
        <v>7</v>
      </c>
      <c r="D10766" s="6"/>
      <c r="E10766" s="6"/>
      <c r="F10766" s="6">
        <f>E10766*0.05</f>
        <v>0</v>
      </c>
      <c r="G10766" s="6">
        <v>3400</v>
      </c>
      <c r="H10766" s="5">
        <f>D10766-F10766</f>
        <v>0</v>
      </c>
      <c r="I10766" s="4">
        <f>+I10765+G10766-H10766</f>
        <v>10595720.319499977</v>
      </c>
      <c r="J10766" s="8" t="s">
        <v>511</v>
      </c>
      <c r="K10766" s="2"/>
      <c r="L10766" s="2"/>
      <c r="M10766" s="10" t="s">
        <v>0</v>
      </c>
      <c r="N10766" s="10"/>
      <c r="O10766" s="10"/>
    </row>
    <row r="10767" spans="1:15" x14ac:dyDescent="0.2">
      <c r="A10767" s="11">
        <v>46003</v>
      </c>
      <c r="B10767" s="7">
        <v>3580020074</v>
      </c>
      <c r="C10767" s="8" t="s">
        <v>2</v>
      </c>
      <c r="D10767" s="6"/>
      <c r="E10767" s="6"/>
      <c r="F10767" s="6">
        <f>E10767*0.05</f>
        <v>0</v>
      </c>
      <c r="G10767" s="6">
        <v>17300</v>
      </c>
      <c r="H10767" s="5">
        <f>D10767-F10767</f>
        <v>0</v>
      </c>
      <c r="I10767" s="4">
        <f>+I10766+G10767-H10767</f>
        <v>10613020.319499977</v>
      </c>
      <c r="J10767" s="8" t="s">
        <v>510</v>
      </c>
      <c r="K10767" s="2"/>
      <c r="L10767" s="2"/>
      <c r="M10767" s="10" t="s">
        <v>0</v>
      </c>
      <c r="N10767" s="10"/>
      <c r="O10767" s="10"/>
    </row>
    <row r="10768" spans="1:15" x14ac:dyDescent="0.2">
      <c r="A10768" s="11">
        <v>46003</v>
      </c>
      <c r="B10768" s="7">
        <v>41335900248</v>
      </c>
      <c r="C10768" s="8" t="s">
        <v>286</v>
      </c>
      <c r="D10768" s="6">
        <v>108118</v>
      </c>
      <c r="E10768" s="6">
        <v>0</v>
      </c>
      <c r="F10768" s="6">
        <f>E10768*0.05</f>
        <v>0</v>
      </c>
      <c r="G10768" s="6"/>
      <c r="H10768" s="5">
        <f>D10768-F10768</f>
        <v>108118</v>
      </c>
      <c r="I10768" s="4">
        <f>+I10767+G10768-H10768</f>
        <v>10504902.319499977</v>
      </c>
      <c r="J10768" s="8" t="s">
        <v>509</v>
      </c>
      <c r="K10768" s="2"/>
      <c r="L10768" s="2"/>
      <c r="M10768" s="10" t="s">
        <v>508</v>
      </c>
      <c r="N10768" s="10"/>
      <c r="O10768" s="10"/>
    </row>
    <row r="10769" spans="1:15" x14ac:dyDescent="0.2">
      <c r="A10769" s="11">
        <v>46006</v>
      </c>
      <c r="B10769" s="7">
        <v>4524000009</v>
      </c>
      <c r="C10769" s="12" t="s">
        <v>145</v>
      </c>
      <c r="D10769" s="6"/>
      <c r="E10769" s="6"/>
      <c r="F10769" s="6">
        <f>E10769*0.05</f>
        <v>0</v>
      </c>
      <c r="G10769" s="6">
        <v>484005.14</v>
      </c>
      <c r="H10769" s="5">
        <f>D10769-F10769</f>
        <v>0</v>
      </c>
      <c r="I10769" s="4">
        <f>+I10768+G10769-H10769</f>
        <v>10988907.459499978</v>
      </c>
      <c r="J10769" s="8" t="s">
        <v>507</v>
      </c>
      <c r="K10769" s="2"/>
      <c r="L10769" s="2"/>
      <c r="M10769" s="10" t="s">
        <v>0</v>
      </c>
      <c r="N10769" s="10"/>
      <c r="O10769" s="10"/>
    </row>
    <row r="10770" spans="1:15" x14ac:dyDescent="0.2">
      <c r="A10770" s="11">
        <v>46007</v>
      </c>
      <c r="B10770" s="7">
        <v>3580020069</v>
      </c>
      <c r="C10770" s="8" t="s">
        <v>7</v>
      </c>
      <c r="D10770" s="6"/>
      <c r="E10770" s="6"/>
      <c r="F10770" s="6">
        <f>E10770*0.05</f>
        <v>0</v>
      </c>
      <c r="G10770" s="6">
        <v>3400</v>
      </c>
      <c r="H10770" s="5">
        <f>D10770-F10770</f>
        <v>0</v>
      </c>
      <c r="I10770" s="4">
        <f>+I10769+G10770-H10770</f>
        <v>10992307.459499978</v>
      </c>
      <c r="J10770" s="8" t="s">
        <v>506</v>
      </c>
      <c r="K10770" s="2"/>
      <c r="L10770" s="2"/>
      <c r="M10770" s="10" t="s">
        <v>0</v>
      </c>
      <c r="N10770" s="10"/>
      <c r="O10770" s="10"/>
    </row>
    <row r="10771" spans="1:15" x14ac:dyDescent="0.2">
      <c r="A10771" s="11">
        <v>46007</v>
      </c>
      <c r="B10771" s="7">
        <v>3580020073</v>
      </c>
      <c r="C10771" s="8" t="s">
        <v>2</v>
      </c>
      <c r="D10771" s="6"/>
      <c r="E10771" s="6"/>
      <c r="F10771" s="6">
        <f>E10771*0.05</f>
        <v>0</v>
      </c>
      <c r="G10771" s="6">
        <v>6300</v>
      </c>
      <c r="H10771" s="5">
        <f>D10771-F10771</f>
        <v>0</v>
      </c>
      <c r="I10771" s="4">
        <f>+I10770+G10771-H10771</f>
        <v>10998607.459499978</v>
      </c>
      <c r="J10771" s="8" t="s">
        <v>505</v>
      </c>
      <c r="K10771" s="2"/>
      <c r="L10771" s="2"/>
      <c r="M10771" s="10" t="s">
        <v>0</v>
      </c>
      <c r="N10771" s="10"/>
      <c r="O10771" s="10"/>
    </row>
    <row r="10772" spans="1:15" x14ac:dyDescent="0.2">
      <c r="A10772" s="11">
        <v>46007</v>
      </c>
      <c r="B10772" s="7">
        <v>3580020076</v>
      </c>
      <c r="C10772" s="8" t="s">
        <v>2</v>
      </c>
      <c r="D10772" s="6"/>
      <c r="E10772" s="6"/>
      <c r="F10772" s="6">
        <f>E10772*0.05</f>
        <v>0</v>
      </c>
      <c r="G10772" s="6">
        <v>15600</v>
      </c>
      <c r="H10772" s="5">
        <f>D10772-F10772</f>
        <v>0</v>
      </c>
      <c r="I10772" s="4">
        <f>+I10771+G10772-H10772</f>
        <v>11014207.459499978</v>
      </c>
      <c r="J10772" s="8" t="s">
        <v>504</v>
      </c>
      <c r="K10772" s="2"/>
      <c r="L10772" s="2"/>
      <c r="M10772" s="10" t="s">
        <v>0</v>
      </c>
      <c r="N10772" s="10"/>
      <c r="O10772" s="10"/>
    </row>
    <row r="10773" spans="1:15" x14ac:dyDescent="0.2">
      <c r="A10773" s="11">
        <v>46008</v>
      </c>
      <c r="B10773" s="7">
        <v>3580010063</v>
      </c>
      <c r="C10773" s="8" t="s">
        <v>2</v>
      </c>
      <c r="D10773" s="6"/>
      <c r="E10773" s="6"/>
      <c r="F10773" s="6">
        <f>E10773*0.05</f>
        <v>0</v>
      </c>
      <c r="G10773" s="6">
        <v>4300</v>
      </c>
      <c r="H10773" s="5">
        <f>D10773-F10773</f>
        <v>0</v>
      </c>
      <c r="I10773" s="4">
        <f>+I10772+G10773-H10773</f>
        <v>11018507.459499978</v>
      </c>
      <c r="J10773" s="8" t="s">
        <v>503</v>
      </c>
      <c r="K10773" s="2"/>
      <c r="L10773" s="2"/>
      <c r="M10773" s="10" t="s">
        <v>0</v>
      </c>
      <c r="N10773" s="10"/>
      <c r="O10773" s="10"/>
    </row>
    <row r="10774" spans="1:15" x14ac:dyDescent="0.2">
      <c r="A10774" s="11">
        <v>46008</v>
      </c>
      <c r="B10774" s="7">
        <v>3580010066</v>
      </c>
      <c r="C10774" s="8" t="s">
        <v>7</v>
      </c>
      <c r="D10774" s="6"/>
      <c r="E10774" s="6"/>
      <c r="F10774" s="6">
        <f>E10774*0.05</f>
        <v>0</v>
      </c>
      <c r="G10774" s="6">
        <v>400</v>
      </c>
      <c r="H10774" s="5">
        <f>D10774-F10774</f>
        <v>0</v>
      </c>
      <c r="I10774" s="4">
        <f>+I10773+G10774-H10774</f>
        <v>11018907.459499978</v>
      </c>
      <c r="J10774" s="8" t="s">
        <v>502</v>
      </c>
      <c r="K10774" s="2"/>
      <c r="L10774" s="2"/>
      <c r="M10774" s="10" t="s">
        <v>0</v>
      </c>
      <c r="N10774" s="10"/>
      <c r="O10774" s="10"/>
    </row>
    <row r="10775" spans="1:15" x14ac:dyDescent="0.2">
      <c r="A10775" s="11">
        <v>46008</v>
      </c>
      <c r="B10775" s="7">
        <v>41373747777</v>
      </c>
      <c r="C10775" s="8" t="s">
        <v>418</v>
      </c>
      <c r="D10775" s="6">
        <v>7500</v>
      </c>
      <c r="E10775" s="6"/>
      <c r="F10775" s="6">
        <f>E10775*0.05</f>
        <v>0</v>
      </c>
      <c r="G10775" s="6"/>
      <c r="H10775" s="5">
        <f>D10775-F10775</f>
        <v>7500</v>
      </c>
      <c r="I10775" s="4">
        <f>+I10774+G10775-H10775</f>
        <v>11011407.459499978</v>
      </c>
      <c r="J10775" s="8" t="s">
        <v>501</v>
      </c>
      <c r="K10775" s="2"/>
      <c r="L10775" s="2"/>
      <c r="M10775" s="10" t="s">
        <v>0</v>
      </c>
      <c r="N10775" s="10"/>
      <c r="O10775" s="10"/>
    </row>
    <row r="10776" spans="1:15" x14ac:dyDescent="0.2">
      <c r="A10776" s="11">
        <v>46008</v>
      </c>
      <c r="B10776" s="7">
        <v>41373784403</v>
      </c>
      <c r="C10776" s="8" t="s">
        <v>304</v>
      </c>
      <c r="D10776" s="6">
        <v>3500</v>
      </c>
      <c r="E10776" s="6"/>
      <c r="F10776" s="6">
        <f>E10776*0.05</f>
        <v>0</v>
      </c>
      <c r="G10776" s="6"/>
      <c r="H10776" s="5">
        <f>D10776-F10776</f>
        <v>3500</v>
      </c>
      <c r="I10776" s="4">
        <f>+I10775+G10776-H10776</f>
        <v>11007907.459499978</v>
      </c>
      <c r="J10776" s="8" t="s">
        <v>500</v>
      </c>
      <c r="K10776" s="2"/>
      <c r="L10776" s="2"/>
      <c r="M10776" s="10" t="s">
        <v>0</v>
      </c>
      <c r="N10776" s="10"/>
      <c r="O10776" s="10"/>
    </row>
    <row r="10777" spans="1:15" x14ac:dyDescent="0.2">
      <c r="A10777" s="11">
        <v>46009</v>
      </c>
      <c r="B10777" s="7">
        <v>3580020051</v>
      </c>
      <c r="C10777" s="8" t="s">
        <v>2</v>
      </c>
      <c r="D10777" s="6"/>
      <c r="E10777" s="6"/>
      <c r="F10777" s="6">
        <f>E10777*0.05</f>
        <v>0</v>
      </c>
      <c r="G10777" s="6">
        <v>9400</v>
      </c>
      <c r="H10777" s="5">
        <f>D10777-F10777</f>
        <v>0</v>
      </c>
      <c r="I10777" s="4">
        <f>+I10776+G10777-H10777</f>
        <v>11017307.459499978</v>
      </c>
      <c r="J10777" s="8" t="s">
        <v>499</v>
      </c>
      <c r="K10777" s="2"/>
      <c r="L10777" s="2"/>
      <c r="M10777" s="10" t="s">
        <v>0</v>
      </c>
      <c r="N10777" s="10"/>
      <c r="O10777" s="10"/>
    </row>
    <row r="10778" spans="1:15" x14ac:dyDescent="0.2">
      <c r="A10778" s="11">
        <v>46010</v>
      </c>
      <c r="B10778" s="7">
        <v>3580060028</v>
      </c>
      <c r="C10778" s="8" t="s">
        <v>2</v>
      </c>
      <c r="D10778" s="6"/>
      <c r="E10778" s="6"/>
      <c r="F10778" s="6"/>
      <c r="G10778" s="6">
        <v>4700</v>
      </c>
      <c r="H10778" s="5">
        <f>D10778-F10778</f>
        <v>0</v>
      </c>
      <c r="I10778" s="4">
        <f>+I10777+G10778-H10778</f>
        <v>11022007.459499978</v>
      </c>
      <c r="J10778" s="8" t="s">
        <v>498</v>
      </c>
      <c r="K10778" s="2"/>
      <c r="L10778" s="2"/>
      <c r="M10778" s="10" t="s">
        <v>0</v>
      </c>
      <c r="N10778" s="10"/>
      <c r="O10778" s="10"/>
    </row>
    <row r="10779" spans="1:15" x14ac:dyDescent="0.2">
      <c r="A10779" s="11">
        <v>46010</v>
      </c>
      <c r="B10779" s="7">
        <v>3580060031</v>
      </c>
      <c r="C10779" s="8" t="s">
        <v>7</v>
      </c>
      <c r="D10779" s="6"/>
      <c r="E10779" s="6"/>
      <c r="F10779" s="6"/>
      <c r="G10779" s="6">
        <v>2000</v>
      </c>
      <c r="H10779" s="5">
        <f>D10779-F10779</f>
        <v>0</v>
      </c>
      <c r="I10779" s="4">
        <f>+I10778+G10779-H10779</f>
        <v>11024007.459499978</v>
      </c>
      <c r="J10779" s="8" t="s">
        <v>497</v>
      </c>
      <c r="K10779" s="2"/>
      <c r="L10779" s="2"/>
      <c r="M10779" s="10" t="s">
        <v>0</v>
      </c>
      <c r="N10779" s="10"/>
      <c r="O10779" s="10"/>
    </row>
    <row r="10780" spans="1:15" x14ac:dyDescent="0.2">
      <c r="A10780" s="11">
        <v>46010</v>
      </c>
      <c r="B10780" s="7">
        <v>4524000182</v>
      </c>
      <c r="C10780" s="8" t="s">
        <v>170</v>
      </c>
      <c r="D10780" s="6"/>
      <c r="E10780" s="6"/>
      <c r="F10780" s="6"/>
      <c r="G10780" s="6">
        <v>3713750.73</v>
      </c>
      <c r="H10780" s="5">
        <f>D10780-F10780</f>
        <v>0</v>
      </c>
      <c r="I10780" s="4">
        <f>+I10779+G10780-H10780</f>
        <v>14737758.189499978</v>
      </c>
      <c r="J10780" s="8" t="s">
        <v>496</v>
      </c>
      <c r="K10780" s="2"/>
      <c r="L10780" s="2"/>
      <c r="M10780" s="10" t="s">
        <v>0</v>
      </c>
      <c r="N10780" s="10"/>
      <c r="O10780" s="10"/>
    </row>
    <row r="10781" spans="1:15" x14ac:dyDescent="0.2">
      <c r="A10781" s="11">
        <v>46010</v>
      </c>
      <c r="B10781" s="7">
        <v>41396756446</v>
      </c>
      <c r="C10781" s="8" t="s">
        <v>132</v>
      </c>
      <c r="D10781" s="6">
        <v>94134.5</v>
      </c>
      <c r="E10781" s="6">
        <v>79775</v>
      </c>
      <c r="F10781" s="6">
        <v>3988.75</v>
      </c>
      <c r="G10781" s="6"/>
      <c r="H10781" s="5">
        <f>D10781-F10781</f>
        <v>90145.75</v>
      </c>
      <c r="I10781" s="4">
        <f>+I10780+G10781-H10781</f>
        <v>14647612.439499978</v>
      </c>
      <c r="J10781" s="8" t="s">
        <v>495</v>
      </c>
      <c r="K10781" s="2"/>
      <c r="L10781" s="2"/>
      <c r="M10781" s="10" t="s">
        <v>494</v>
      </c>
      <c r="N10781" s="10"/>
      <c r="O10781" s="10"/>
    </row>
    <row r="10782" spans="1:15" x14ac:dyDescent="0.2">
      <c r="A10782" s="11">
        <v>46010</v>
      </c>
      <c r="B10782" s="7">
        <v>41396762703</v>
      </c>
      <c r="C10782" s="8" t="s">
        <v>269</v>
      </c>
      <c r="D10782" s="6">
        <v>264142.59999999998</v>
      </c>
      <c r="E10782" s="6">
        <v>0</v>
      </c>
      <c r="F10782" s="6">
        <f>E10782*0.05</f>
        <v>0</v>
      </c>
      <c r="G10782" s="6"/>
      <c r="H10782" s="5">
        <f>D10782-F10782</f>
        <v>264142.59999999998</v>
      </c>
      <c r="I10782" s="4">
        <f>+I10781+G10782-H10782</f>
        <v>14383469.839499978</v>
      </c>
      <c r="J10782" s="8" t="s">
        <v>215</v>
      </c>
      <c r="K10782" s="2"/>
      <c r="L10782" s="2"/>
      <c r="M10782" s="10" t="s">
        <v>493</v>
      </c>
      <c r="N10782" s="10"/>
      <c r="O10782" s="10"/>
    </row>
    <row r="10783" spans="1:15" x14ac:dyDescent="0.2">
      <c r="A10783" s="11">
        <v>46010</v>
      </c>
      <c r="B10783" s="7">
        <v>41396769417</v>
      </c>
      <c r="C10783" s="8" t="s">
        <v>126</v>
      </c>
      <c r="D10783" s="6">
        <v>25440</v>
      </c>
      <c r="E10783" s="6">
        <v>25440</v>
      </c>
      <c r="F10783" s="6">
        <v>1272</v>
      </c>
      <c r="G10783" s="6"/>
      <c r="H10783" s="5">
        <f>D10783-F10783</f>
        <v>24168</v>
      </c>
      <c r="I10783" s="4">
        <f>+I10782+G10783-H10783</f>
        <v>14359301.839499978</v>
      </c>
      <c r="J10783" s="8" t="s">
        <v>125</v>
      </c>
      <c r="K10783" s="2"/>
      <c r="L10783" s="2"/>
      <c r="M10783" s="10" t="s">
        <v>492</v>
      </c>
      <c r="N10783" s="10"/>
      <c r="O10783" s="10"/>
    </row>
    <row r="10784" spans="1:15" x14ac:dyDescent="0.2">
      <c r="A10784" s="11">
        <v>46010</v>
      </c>
      <c r="B10784" s="7">
        <v>41396776897</v>
      </c>
      <c r="C10784" s="8" t="s">
        <v>491</v>
      </c>
      <c r="D10784" s="6">
        <v>7800</v>
      </c>
      <c r="E10784" s="6">
        <v>0</v>
      </c>
      <c r="F10784" s="6">
        <f>E10784*0.05</f>
        <v>0</v>
      </c>
      <c r="G10784" s="6"/>
      <c r="H10784" s="5">
        <f>D10784-F10784</f>
        <v>7800</v>
      </c>
      <c r="I10784" s="4">
        <f>+I10783+G10784-H10784</f>
        <v>14351501.839499978</v>
      </c>
      <c r="J10784" s="8" t="s">
        <v>224</v>
      </c>
      <c r="K10784" s="2"/>
      <c r="L10784" s="2"/>
      <c r="M10784" s="10" t="s">
        <v>490</v>
      </c>
      <c r="N10784" s="10"/>
      <c r="O10784" s="10"/>
    </row>
    <row r="10785" spans="1:15" x14ac:dyDescent="0.2">
      <c r="A10785" s="11">
        <v>46010</v>
      </c>
      <c r="B10785" s="7">
        <v>41396793409</v>
      </c>
      <c r="C10785" s="8" t="s">
        <v>489</v>
      </c>
      <c r="D10785" s="6">
        <v>145432.64000000001</v>
      </c>
      <c r="E10785" s="6">
        <v>123248</v>
      </c>
      <c r="F10785" s="6">
        <v>6162.4</v>
      </c>
      <c r="G10785" s="6"/>
      <c r="H10785" s="5">
        <f>D10785-F10785</f>
        <v>139270.24000000002</v>
      </c>
      <c r="I10785" s="4">
        <f>+I10784+G10785-H10785</f>
        <v>14212231.599499978</v>
      </c>
      <c r="J10785" s="8" t="s">
        <v>488</v>
      </c>
      <c r="K10785" s="2"/>
      <c r="L10785" s="2"/>
      <c r="M10785" s="10" t="s">
        <v>487</v>
      </c>
      <c r="N10785" s="10"/>
      <c r="O10785" s="10"/>
    </row>
    <row r="10786" spans="1:15" x14ac:dyDescent="0.2">
      <c r="A10786" s="11">
        <v>46010</v>
      </c>
      <c r="B10786" s="7">
        <v>41396798878</v>
      </c>
      <c r="C10786" s="8" t="s">
        <v>486</v>
      </c>
      <c r="D10786" s="6">
        <v>230100</v>
      </c>
      <c r="E10786" s="6">
        <v>195000</v>
      </c>
      <c r="F10786" s="6">
        <v>9750</v>
      </c>
      <c r="G10786" s="6"/>
      <c r="H10786" s="5">
        <f>D10786-F10786</f>
        <v>220350</v>
      </c>
      <c r="I10786" s="4">
        <f>+I10785+G10786-H10786</f>
        <v>13991881.599499978</v>
      </c>
      <c r="J10786" s="8" t="s">
        <v>485</v>
      </c>
      <c r="K10786" s="2"/>
      <c r="L10786" s="2"/>
      <c r="M10786" s="10" t="s">
        <v>484</v>
      </c>
      <c r="N10786" s="10"/>
      <c r="O10786" s="10"/>
    </row>
    <row r="10787" spans="1:15" x14ac:dyDescent="0.2">
      <c r="A10787" s="11">
        <v>46010</v>
      </c>
      <c r="B10787" s="7">
        <v>41396806390</v>
      </c>
      <c r="C10787" s="8" t="s">
        <v>111</v>
      </c>
      <c r="D10787" s="6">
        <v>47482.9</v>
      </c>
      <c r="E10787" s="6">
        <v>1500</v>
      </c>
      <c r="F10787" s="4">
        <v>75</v>
      </c>
      <c r="G10787" s="6"/>
      <c r="H10787" s="5">
        <f>D10787-F10787</f>
        <v>47407.9</v>
      </c>
      <c r="I10787" s="4">
        <f>+I10786+G10787-H10787</f>
        <v>13944473.699499978</v>
      </c>
      <c r="J10787" s="8" t="s">
        <v>107</v>
      </c>
      <c r="K10787" s="2"/>
      <c r="L10787" s="2"/>
      <c r="M10787" s="10" t="s">
        <v>483</v>
      </c>
      <c r="N10787" s="10"/>
      <c r="O10787" s="10"/>
    </row>
    <row r="10788" spans="1:15" x14ac:dyDescent="0.2">
      <c r="A10788" s="11">
        <v>46012</v>
      </c>
      <c r="B10788" s="7">
        <v>41406696596</v>
      </c>
      <c r="C10788" s="8" t="s">
        <v>108</v>
      </c>
      <c r="D10788" s="6">
        <v>104200.44</v>
      </c>
      <c r="E10788" s="6">
        <v>0</v>
      </c>
      <c r="F10788" s="4">
        <f>E10788*0.05</f>
        <v>0</v>
      </c>
      <c r="G10788" s="6"/>
      <c r="H10788" s="5">
        <f>D10788-F10788</f>
        <v>104200.44</v>
      </c>
      <c r="I10788" s="4">
        <f>+I10787+G10788-H10788</f>
        <v>13840273.259499978</v>
      </c>
      <c r="J10788" s="8" t="s">
        <v>107</v>
      </c>
      <c r="K10788" s="2"/>
      <c r="L10788" s="2"/>
      <c r="M10788" s="10" t="s">
        <v>482</v>
      </c>
      <c r="N10788" s="10"/>
      <c r="O10788" s="10"/>
    </row>
    <row r="10789" spans="1:15" x14ac:dyDescent="0.2">
      <c r="A10789" s="11">
        <v>46012</v>
      </c>
      <c r="B10789" s="7">
        <v>41406699662</v>
      </c>
      <c r="C10789" s="8" t="s">
        <v>481</v>
      </c>
      <c r="D10789" s="6">
        <v>30066.400000000001</v>
      </c>
      <c r="E10789" s="6">
        <v>25480</v>
      </c>
      <c r="F10789" s="4">
        <v>1274</v>
      </c>
      <c r="G10789" s="6"/>
      <c r="H10789" s="5">
        <f>D10789-F10789</f>
        <v>28792.400000000001</v>
      </c>
      <c r="I10789" s="4">
        <f>+I10788+G10789-H10789</f>
        <v>13811480.859499978</v>
      </c>
      <c r="J10789" s="8" t="s">
        <v>480</v>
      </c>
      <c r="K10789" s="2"/>
      <c r="L10789" s="2"/>
      <c r="M10789" s="10" t="s">
        <v>479</v>
      </c>
      <c r="N10789" s="10"/>
      <c r="O10789" s="10"/>
    </row>
    <row r="10790" spans="1:15" x14ac:dyDescent="0.2">
      <c r="A10790" s="11">
        <v>46012</v>
      </c>
      <c r="B10790" s="7">
        <v>41406700659</v>
      </c>
      <c r="C10790" s="8" t="s">
        <v>478</v>
      </c>
      <c r="D10790" s="6">
        <v>6386250</v>
      </c>
      <c r="E10790" s="6">
        <v>5412076.2699999996</v>
      </c>
      <c r="F10790" s="4">
        <v>270603.81</v>
      </c>
      <c r="G10790" s="6"/>
      <c r="H10790" s="5">
        <f>D10790-F10790</f>
        <v>6115646.1900000004</v>
      </c>
      <c r="I10790" s="4">
        <f>+I10789+G10790-H10790</f>
        <v>7695834.6694999775</v>
      </c>
      <c r="J10790" s="8" t="s">
        <v>477</v>
      </c>
      <c r="K10790" s="2"/>
      <c r="L10790" s="2"/>
      <c r="M10790" s="10" t="s">
        <v>476</v>
      </c>
      <c r="N10790" s="10"/>
      <c r="O10790" s="10"/>
    </row>
    <row r="10791" spans="1:15" x14ac:dyDescent="0.2">
      <c r="A10791" s="11">
        <v>46012</v>
      </c>
      <c r="B10791" s="7">
        <v>41406703599</v>
      </c>
      <c r="C10791" s="8" t="s">
        <v>102</v>
      </c>
      <c r="D10791" s="6">
        <v>61547.6</v>
      </c>
      <c r="E10791" s="6"/>
      <c r="F10791" s="4">
        <f>E10791*0.05</f>
        <v>0</v>
      </c>
      <c r="G10791" s="6"/>
      <c r="H10791" s="5">
        <f>D10791-F10791</f>
        <v>61547.6</v>
      </c>
      <c r="I10791" s="4">
        <f>+I10790+G10791-H10791</f>
        <v>7634287.0694999779</v>
      </c>
      <c r="J10791" s="8" t="s">
        <v>101</v>
      </c>
      <c r="K10791" s="2"/>
      <c r="L10791" s="2"/>
      <c r="M10791" s="10" t="s">
        <v>475</v>
      </c>
      <c r="N10791" s="10"/>
      <c r="O10791" s="10"/>
    </row>
    <row r="10792" spans="1:15" x14ac:dyDescent="0.2">
      <c r="A10792" s="11">
        <v>46012</v>
      </c>
      <c r="B10792" s="7">
        <v>41406706053</v>
      </c>
      <c r="C10792" s="8" t="s">
        <v>99</v>
      </c>
      <c r="D10792" s="6">
        <v>4092.4</v>
      </c>
      <c r="E10792" s="6"/>
      <c r="F10792" s="6">
        <f>E10792*0.05</f>
        <v>0</v>
      </c>
      <c r="G10792" s="6"/>
      <c r="H10792" s="5">
        <f>D10792-F10792</f>
        <v>4092.4</v>
      </c>
      <c r="I10792" s="4">
        <f>+I10791+G10792-H10792</f>
        <v>7630194.6694999775</v>
      </c>
      <c r="J10792" s="8" t="s">
        <v>100</v>
      </c>
      <c r="K10792" s="2"/>
      <c r="L10792" s="2"/>
      <c r="M10792" s="10" t="s">
        <v>474</v>
      </c>
      <c r="N10792" s="10"/>
      <c r="O10792" s="10"/>
    </row>
    <row r="10793" spans="1:15" x14ac:dyDescent="0.2">
      <c r="A10793" s="11">
        <v>46012</v>
      </c>
      <c r="B10793" s="7">
        <v>41406708356</v>
      </c>
      <c r="C10793" s="8" t="s">
        <v>99</v>
      </c>
      <c r="D10793" s="6">
        <v>13265.79</v>
      </c>
      <c r="E10793" s="6"/>
      <c r="F10793" s="6">
        <f>E10793*0.05</f>
        <v>0</v>
      </c>
      <c r="G10793" s="6"/>
      <c r="H10793" s="5">
        <f>D10793-F10793</f>
        <v>13265.79</v>
      </c>
      <c r="I10793" s="4">
        <f>+I10792+G10793-H10793</f>
        <v>7616928.8794999775</v>
      </c>
      <c r="J10793" s="8" t="s">
        <v>98</v>
      </c>
      <c r="K10793" s="2"/>
      <c r="L10793" s="2"/>
      <c r="M10793" s="10" t="s">
        <v>474</v>
      </c>
      <c r="N10793" s="10"/>
      <c r="O10793" s="10"/>
    </row>
    <row r="10794" spans="1:15" x14ac:dyDescent="0.2">
      <c r="A10794" s="11">
        <v>46012</v>
      </c>
      <c r="B10794" s="7">
        <v>41406711196</v>
      </c>
      <c r="C10794" s="8" t="s">
        <v>96</v>
      </c>
      <c r="D10794" s="6">
        <v>93053.07</v>
      </c>
      <c r="E10794" s="6">
        <v>79044.289999999994</v>
      </c>
      <c r="F10794" s="6">
        <v>3952.21</v>
      </c>
      <c r="G10794" s="6"/>
      <c r="H10794" s="5">
        <f>D10794-F10794</f>
        <v>89100.86</v>
      </c>
      <c r="I10794" s="4">
        <f>+I10793+G10794-H10794</f>
        <v>7527828.0194999771</v>
      </c>
      <c r="J10794" s="8" t="s">
        <v>473</v>
      </c>
      <c r="K10794" s="2"/>
      <c r="L10794" s="2"/>
      <c r="M10794" s="10" t="s">
        <v>472</v>
      </c>
      <c r="N10794" s="10"/>
      <c r="O10794" s="10"/>
    </row>
    <row r="10795" spans="1:15" x14ac:dyDescent="0.2">
      <c r="A10795" s="11">
        <v>46012</v>
      </c>
      <c r="B10795" s="7">
        <v>41406713498</v>
      </c>
      <c r="C10795" s="8" t="s">
        <v>471</v>
      </c>
      <c r="D10795" s="6">
        <v>41075</v>
      </c>
      <c r="E10795" s="6">
        <v>0</v>
      </c>
      <c r="F10795" s="6">
        <f>E10795*0.05</f>
        <v>0</v>
      </c>
      <c r="G10795" s="6"/>
      <c r="H10795" s="5">
        <f>D10795-F10795</f>
        <v>41075</v>
      </c>
      <c r="I10795" s="4">
        <f>+I10794+G10795-H10795</f>
        <v>7486753.0194999771</v>
      </c>
      <c r="J10795" s="8" t="s">
        <v>48</v>
      </c>
      <c r="K10795" s="2"/>
      <c r="L10795" s="2"/>
      <c r="M10795" s="10" t="s">
        <v>470</v>
      </c>
      <c r="N10795" s="10"/>
      <c r="O10795" s="10"/>
    </row>
    <row r="10796" spans="1:15" x14ac:dyDescent="0.2">
      <c r="A10796" s="11">
        <v>46012</v>
      </c>
      <c r="B10796" s="7">
        <v>41406716884</v>
      </c>
      <c r="C10796" s="8" t="s">
        <v>469</v>
      </c>
      <c r="D10796" s="6">
        <v>57953.7</v>
      </c>
      <c r="E10796" s="6">
        <v>0</v>
      </c>
      <c r="F10796" s="6">
        <f>E10796*0.05</f>
        <v>0</v>
      </c>
      <c r="G10796" s="6"/>
      <c r="H10796" s="5">
        <f>D10796-F10796</f>
        <v>57953.7</v>
      </c>
      <c r="I10796" s="4">
        <f>+I10795+G10796-H10796</f>
        <v>7428799.3194999769</v>
      </c>
      <c r="J10796" s="8" t="s">
        <v>48</v>
      </c>
      <c r="K10796" s="2"/>
      <c r="L10796" s="2"/>
      <c r="M10796" s="10" t="s">
        <v>468</v>
      </c>
      <c r="N10796" s="10"/>
      <c r="O10796" s="10"/>
    </row>
    <row r="10797" spans="1:15" x14ac:dyDescent="0.2">
      <c r="A10797" s="11">
        <v>46012</v>
      </c>
      <c r="B10797" s="7">
        <v>41406717826</v>
      </c>
      <c r="C10797" s="8" t="s">
        <v>242</v>
      </c>
      <c r="D10797" s="6">
        <v>18277.25</v>
      </c>
      <c r="E10797" s="6">
        <v>0</v>
      </c>
      <c r="F10797" s="6">
        <f>E10797*0.05</f>
        <v>0</v>
      </c>
      <c r="G10797" s="6"/>
      <c r="H10797" s="5">
        <f>D10797-F10797</f>
        <v>18277.25</v>
      </c>
      <c r="I10797" s="4">
        <f>+I10796+G10797-H10797</f>
        <v>7410522.0694999769</v>
      </c>
      <c r="J10797" s="8" t="s">
        <v>224</v>
      </c>
      <c r="K10797" s="2"/>
      <c r="L10797" s="2"/>
      <c r="M10797" s="10" t="s">
        <v>467</v>
      </c>
      <c r="N10797" s="10"/>
      <c r="O10797" s="10"/>
    </row>
    <row r="10798" spans="1:15" x14ac:dyDescent="0.2">
      <c r="A10798" s="11">
        <v>46012</v>
      </c>
      <c r="B10798" s="7">
        <v>41406731239</v>
      </c>
      <c r="C10798" s="8" t="s">
        <v>466</v>
      </c>
      <c r="D10798" s="6">
        <v>3800</v>
      </c>
      <c r="E10798" s="6">
        <v>3220.34</v>
      </c>
      <c r="F10798" s="6">
        <v>161.02000000000001</v>
      </c>
      <c r="G10798" s="6"/>
      <c r="H10798" s="5">
        <f>D10798-F10798</f>
        <v>3638.98</v>
      </c>
      <c r="I10798" s="4">
        <f>+I10797+G10798-H10798</f>
        <v>7406883.0894999765</v>
      </c>
      <c r="J10798" s="8" t="s">
        <v>465</v>
      </c>
      <c r="K10798" s="2"/>
      <c r="L10798" s="2"/>
      <c r="M10798" s="10" t="s">
        <v>464</v>
      </c>
      <c r="N10798" s="10"/>
      <c r="O10798" s="10"/>
    </row>
    <row r="10799" spans="1:15" x14ac:dyDescent="0.2">
      <c r="A10799" s="11">
        <v>46012</v>
      </c>
      <c r="B10799" s="7">
        <v>41406733098</v>
      </c>
      <c r="C10799" s="8" t="s">
        <v>239</v>
      </c>
      <c r="D10799" s="6">
        <v>203656</v>
      </c>
      <c r="E10799" s="6">
        <v>175590</v>
      </c>
      <c r="F10799" s="6">
        <v>8629.5</v>
      </c>
      <c r="G10799" s="6"/>
      <c r="H10799" s="5">
        <f>D10799-F10799</f>
        <v>195026.5</v>
      </c>
      <c r="I10799" s="4">
        <f>+I10798+G10799-H10799</f>
        <v>7211856.5894999765</v>
      </c>
      <c r="J10799" s="8" t="s">
        <v>85</v>
      </c>
      <c r="K10799" s="2"/>
      <c r="L10799" s="2"/>
      <c r="M10799" s="10" t="s">
        <v>463</v>
      </c>
      <c r="N10799" s="10"/>
      <c r="O10799" s="10"/>
    </row>
    <row r="10800" spans="1:15" x14ac:dyDescent="0.2">
      <c r="A10800" s="11">
        <v>46012</v>
      </c>
      <c r="B10800" s="7">
        <v>41406736580</v>
      </c>
      <c r="C10800" s="8" t="s">
        <v>355</v>
      </c>
      <c r="D10800" s="6">
        <v>68040.06</v>
      </c>
      <c r="E10800" s="6">
        <v>0</v>
      </c>
      <c r="F10800" s="6">
        <f>E10800*0.05</f>
        <v>0</v>
      </c>
      <c r="G10800" s="6"/>
      <c r="H10800" s="5">
        <f>D10800-F10800</f>
        <v>68040.06</v>
      </c>
      <c r="I10800" s="4">
        <f>+I10799+G10800-H10800</f>
        <v>7143816.5294999769</v>
      </c>
      <c r="J10800" s="8" t="s">
        <v>361</v>
      </c>
      <c r="K10800" s="2"/>
      <c r="L10800" s="2"/>
      <c r="M10800" s="10" t="s">
        <v>462</v>
      </c>
      <c r="N10800" s="10"/>
      <c r="O10800" s="10"/>
    </row>
    <row r="10801" spans="1:15" x14ac:dyDescent="0.2">
      <c r="A10801" s="11">
        <v>46012</v>
      </c>
      <c r="B10801" s="7">
        <v>41406736961</v>
      </c>
      <c r="C10801" s="8" t="s">
        <v>23</v>
      </c>
      <c r="D10801" s="6">
        <v>64144.5</v>
      </c>
      <c r="E10801" s="6">
        <v>52150</v>
      </c>
      <c r="F10801" s="6">
        <v>2607.5</v>
      </c>
      <c r="G10801" s="6"/>
      <c r="H10801" s="5">
        <f>D10801-F10801</f>
        <v>61537</v>
      </c>
      <c r="I10801" s="4">
        <f>+I10800+G10801-H10801</f>
        <v>7082279.5294999769</v>
      </c>
      <c r="J10801" s="8" t="s">
        <v>461</v>
      </c>
      <c r="K10801" s="2"/>
      <c r="L10801" s="2"/>
      <c r="M10801" s="10" t="s">
        <v>460</v>
      </c>
      <c r="N10801" s="10"/>
      <c r="O10801" s="10"/>
    </row>
    <row r="10802" spans="1:15" x14ac:dyDescent="0.2">
      <c r="A10802" s="11">
        <v>46012</v>
      </c>
      <c r="B10802" s="7">
        <v>41406745569</v>
      </c>
      <c r="C10802" s="8" t="s">
        <v>83</v>
      </c>
      <c r="D10802" s="6">
        <v>182900</v>
      </c>
      <c r="E10802" s="6">
        <v>155000</v>
      </c>
      <c r="F10802" s="6">
        <v>7750</v>
      </c>
      <c r="G10802" s="6"/>
      <c r="H10802" s="5">
        <f>D10802-F10802</f>
        <v>175150</v>
      </c>
      <c r="I10802" s="4">
        <f>+I10801+G10802-H10802</f>
        <v>6907129.5294999769</v>
      </c>
      <c r="J10802" s="8" t="s">
        <v>459</v>
      </c>
      <c r="K10802" s="2"/>
      <c r="L10802" s="2"/>
      <c r="M10802" s="10" t="s">
        <v>458</v>
      </c>
      <c r="N10802" s="10"/>
      <c r="O10802" s="10"/>
    </row>
    <row r="10803" spans="1:15" x14ac:dyDescent="0.2">
      <c r="A10803" s="11">
        <v>46012</v>
      </c>
      <c r="B10803" s="7">
        <v>41406877890</v>
      </c>
      <c r="C10803" s="8" t="s">
        <v>77</v>
      </c>
      <c r="D10803" s="6">
        <v>5495</v>
      </c>
      <c r="E10803" s="6">
        <v>0</v>
      </c>
      <c r="F10803" s="6">
        <f>E10803*0.05</f>
        <v>0</v>
      </c>
      <c r="G10803" s="6"/>
      <c r="H10803" s="5">
        <f>D10803-F10803</f>
        <v>5495</v>
      </c>
      <c r="I10803" s="4">
        <f>+I10802+G10803-H10803</f>
        <v>6901634.5294999769</v>
      </c>
      <c r="J10803" s="8" t="s">
        <v>229</v>
      </c>
      <c r="K10803" s="2"/>
      <c r="L10803" s="2"/>
      <c r="M10803" s="10" t="s">
        <v>457</v>
      </c>
      <c r="N10803" s="10"/>
      <c r="O10803" s="10"/>
    </row>
    <row r="10804" spans="1:15" x14ac:dyDescent="0.2">
      <c r="A10804" s="11">
        <v>46012</v>
      </c>
      <c r="B10804" s="7">
        <v>41406884960</v>
      </c>
      <c r="C10804" s="8" t="s">
        <v>74</v>
      </c>
      <c r="D10804" s="6">
        <v>59000</v>
      </c>
      <c r="E10804" s="6">
        <v>0</v>
      </c>
      <c r="F10804" s="6">
        <f>E10804*0.05</f>
        <v>0</v>
      </c>
      <c r="G10804" s="6"/>
      <c r="H10804" s="5">
        <f>D10804-F10804</f>
        <v>59000</v>
      </c>
      <c r="I10804" s="4">
        <f>+I10803+G10804-H10804</f>
        <v>6842634.5294999769</v>
      </c>
      <c r="J10804" s="8" t="s">
        <v>456</v>
      </c>
      <c r="K10804" s="2"/>
      <c r="L10804" s="2"/>
      <c r="M10804" s="10" t="s">
        <v>455</v>
      </c>
      <c r="N10804" s="10"/>
      <c r="O10804" s="10"/>
    </row>
    <row r="10805" spans="1:15" x14ac:dyDescent="0.2">
      <c r="A10805" s="11">
        <v>46012</v>
      </c>
      <c r="B10805" s="7">
        <v>41406887553</v>
      </c>
      <c r="C10805" s="8" t="s">
        <v>454</v>
      </c>
      <c r="D10805" s="6">
        <v>119652</v>
      </c>
      <c r="E10805" s="6">
        <v>101400</v>
      </c>
      <c r="F10805" s="6">
        <v>5070</v>
      </c>
      <c r="G10805" s="6"/>
      <c r="H10805" s="5">
        <f>D10805-F10805</f>
        <v>114582</v>
      </c>
      <c r="I10805" s="4">
        <f>+I10804+G10805-H10805</f>
        <v>6728052.5294999769</v>
      </c>
      <c r="J10805" s="8" t="s">
        <v>453</v>
      </c>
      <c r="K10805" s="2"/>
      <c r="L10805" s="2"/>
      <c r="M10805" s="10" t="s">
        <v>452</v>
      </c>
      <c r="N10805" s="10"/>
      <c r="O10805" s="10"/>
    </row>
    <row r="10806" spans="1:15" x14ac:dyDescent="0.2">
      <c r="A10806" s="11">
        <v>46012</v>
      </c>
      <c r="B10806" s="7">
        <v>41406890271</v>
      </c>
      <c r="C10806" s="8" t="s">
        <v>57</v>
      </c>
      <c r="D10806" s="6">
        <v>10000</v>
      </c>
      <c r="E10806" s="6">
        <v>10000</v>
      </c>
      <c r="F10806" s="6">
        <v>500</v>
      </c>
      <c r="G10806" s="6"/>
      <c r="H10806" s="5">
        <f>D10806-F10806</f>
        <v>9500</v>
      </c>
      <c r="I10806" s="4">
        <f>+I10805+G10806-H10806</f>
        <v>6718552.5294999769</v>
      </c>
      <c r="J10806" s="8" t="s">
        <v>56</v>
      </c>
      <c r="K10806" s="2"/>
      <c r="L10806" s="2"/>
      <c r="M10806" s="10" t="s">
        <v>451</v>
      </c>
      <c r="N10806" s="10"/>
      <c r="O10806" s="10"/>
    </row>
    <row r="10807" spans="1:15" x14ac:dyDescent="0.2">
      <c r="A10807" s="11">
        <v>46012</v>
      </c>
      <c r="B10807" s="7">
        <v>41406880516</v>
      </c>
      <c r="C10807" s="8" t="s">
        <v>450</v>
      </c>
      <c r="D10807" s="6">
        <v>40120</v>
      </c>
      <c r="E10807" s="6"/>
      <c r="F10807" s="6">
        <f>E10807*0.05</f>
        <v>0</v>
      </c>
      <c r="G10807" s="6"/>
      <c r="H10807" s="5">
        <f>D10807-F10807</f>
        <v>40120</v>
      </c>
      <c r="I10807" s="4">
        <f>+I10806+G10807-H10807</f>
        <v>6678432.5294999769</v>
      </c>
      <c r="J10807" s="8" t="s">
        <v>449</v>
      </c>
      <c r="K10807" s="2"/>
      <c r="L10807" s="2"/>
      <c r="M10807" s="10" t="s">
        <v>448</v>
      </c>
      <c r="N10807" s="10"/>
      <c r="O10807" s="10"/>
    </row>
    <row r="10808" spans="1:15" x14ac:dyDescent="0.2">
      <c r="A10808" s="11">
        <v>46012</v>
      </c>
      <c r="B10808" s="7">
        <v>41406893694</v>
      </c>
      <c r="C10808" s="8" t="s">
        <v>447</v>
      </c>
      <c r="D10808" s="6">
        <v>4222.75</v>
      </c>
      <c r="E10808" s="6">
        <v>4222.75</v>
      </c>
      <c r="F10808" s="6">
        <v>211.14</v>
      </c>
      <c r="G10808" s="6"/>
      <c r="H10808" s="5">
        <f>D10808-F10808</f>
        <v>4011.61</v>
      </c>
      <c r="I10808" s="4">
        <f>+I10807+G10808-H10808</f>
        <v>6674420.9194999766</v>
      </c>
      <c r="J10808" s="8" t="s">
        <v>446</v>
      </c>
      <c r="K10808" s="2"/>
      <c r="L10808" s="2"/>
      <c r="M10808" s="10" t="s">
        <v>445</v>
      </c>
      <c r="N10808" s="10"/>
      <c r="O10808" s="10"/>
    </row>
    <row r="10809" spans="1:15" x14ac:dyDescent="0.2">
      <c r="A10809" s="11">
        <v>46012</v>
      </c>
      <c r="B10809" s="7">
        <v>41406899366</v>
      </c>
      <c r="C10809" s="8" t="s">
        <v>34</v>
      </c>
      <c r="D10809" s="6">
        <v>102114.57</v>
      </c>
      <c r="E10809" s="6">
        <v>90716.21</v>
      </c>
      <c r="F10809" s="6">
        <v>4535.8100000000004</v>
      </c>
      <c r="G10809" s="6"/>
      <c r="H10809" s="5">
        <f>D10809-F10809</f>
        <v>97578.760000000009</v>
      </c>
      <c r="I10809" s="4">
        <f>+I10808+G10809-H10809</f>
        <v>6576842.1594999768</v>
      </c>
      <c r="J10809" s="8" t="s">
        <v>444</v>
      </c>
      <c r="K10809" s="2"/>
      <c r="L10809" s="2"/>
      <c r="M10809" s="10" t="s">
        <v>443</v>
      </c>
      <c r="N10809" s="10"/>
      <c r="O10809" s="10"/>
    </row>
    <row r="10810" spans="1:15" x14ac:dyDescent="0.2">
      <c r="A10810" s="11">
        <v>46012</v>
      </c>
      <c r="B10810" s="7">
        <v>41406900929</v>
      </c>
      <c r="C10810" s="8" t="s">
        <v>442</v>
      </c>
      <c r="D10810" s="6">
        <v>145140</v>
      </c>
      <c r="E10810" s="6">
        <v>123000</v>
      </c>
      <c r="F10810" s="6">
        <v>6150</v>
      </c>
      <c r="G10810" s="6"/>
      <c r="H10810" s="5">
        <f>D10810-F10810</f>
        <v>138990</v>
      </c>
      <c r="I10810" s="4">
        <f>+I10809+G10810-H10810</f>
        <v>6437852.1594999768</v>
      </c>
      <c r="J10810" s="8" t="s">
        <v>441</v>
      </c>
      <c r="K10810" s="2"/>
      <c r="L10810" s="2"/>
      <c r="M10810" s="10" t="s">
        <v>440</v>
      </c>
      <c r="N10810" s="10"/>
      <c r="O10810" s="10"/>
    </row>
    <row r="10811" spans="1:15" x14ac:dyDescent="0.2">
      <c r="A10811" s="11">
        <v>46012</v>
      </c>
      <c r="B10811" s="7">
        <v>41406905979</v>
      </c>
      <c r="C10811" s="8" t="s">
        <v>439</v>
      </c>
      <c r="D10811" s="6">
        <v>10816.99</v>
      </c>
      <c r="E10811" s="6">
        <v>9197.4500000000007</v>
      </c>
      <c r="F10811" s="6">
        <v>459.87</v>
      </c>
      <c r="G10811" s="6"/>
      <c r="H10811" s="5">
        <f>D10811-F10811</f>
        <v>10357.119999999999</v>
      </c>
      <c r="I10811" s="4">
        <f>+I10810+G10811-H10811</f>
        <v>6427495.0394999767</v>
      </c>
      <c r="J10811" s="8" t="s">
        <v>438</v>
      </c>
      <c r="K10811" s="2"/>
      <c r="L10811" s="2"/>
      <c r="M10811" s="10" t="s">
        <v>437</v>
      </c>
      <c r="N10811" s="10"/>
      <c r="O10811" s="10"/>
    </row>
    <row r="10812" spans="1:15" x14ac:dyDescent="0.2">
      <c r="A10812" s="11">
        <v>46012</v>
      </c>
      <c r="B10812" s="7">
        <v>41406906922</v>
      </c>
      <c r="C10812" s="8" t="s">
        <v>213</v>
      </c>
      <c r="D10812" s="6">
        <v>52792</v>
      </c>
      <c r="E10812" s="6">
        <v>44738.98</v>
      </c>
      <c r="F10812" s="6">
        <v>2236.9499999999998</v>
      </c>
      <c r="G10812" s="6"/>
      <c r="H10812" s="5">
        <f>D10812-F10812</f>
        <v>50555.05</v>
      </c>
      <c r="I10812" s="4">
        <f>+I10811+G10812-H10812</f>
        <v>6376939.9894999769</v>
      </c>
      <c r="J10812" s="8" t="s">
        <v>212</v>
      </c>
      <c r="K10812" s="2"/>
      <c r="L10812" s="2"/>
      <c r="M10812" s="10" t="s">
        <v>436</v>
      </c>
      <c r="N10812" s="10"/>
      <c r="O10812" s="10"/>
    </row>
    <row r="10813" spans="1:15" x14ac:dyDescent="0.2">
      <c r="A10813" s="11">
        <v>46013</v>
      </c>
      <c r="B10813" s="7">
        <v>3580060360</v>
      </c>
      <c r="C10813" s="8" t="s">
        <v>7</v>
      </c>
      <c r="D10813" s="6"/>
      <c r="E10813" s="6"/>
      <c r="F10813" s="6"/>
      <c r="G10813" s="6">
        <v>700</v>
      </c>
      <c r="H10813" s="5">
        <f>D10813-F10813</f>
        <v>0</v>
      </c>
      <c r="I10813" s="4">
        <f>+I10812+G10813-H10813</f>
        <v>6377639.9894999769</v>
      </c>
      <c r="J10813" s="8" t="s">
        <v>435</v>
      </c>
      <c r="K10813" s="2"/>
      <c r="L10813" s="2"/>
      <c r="M10813" s="10" t="s">
        <v>0</v>
      </c>
      <c r="N10813" s="10"/>
      <c r="O10813" s="10"/>
    </row>
    <row r="10814" spans="1:15" x14ac:dyDescent="0.2">
      <c r="A10814" s="11">
        <v>46013</v>
      </c>
      <c r="B10814" s="7">
        <v>3580060363</v>
      </c>
      <c r="C10814" s="8" t="s">
        <v>2</v>
      </c>
      <c r="D10814" s="6"/>
      <c r="E10814" s="6"/>
      <c r="F10814" s="6"/>
      <c r="G10814" s="6">
        <v>7050</v>
      </c>
      <c r="H10814" s="5">
        <f>D10814-F10814</f>
        <v>0</v>
      </c>
      <c r="I10814" s="4">
        <f>+I10813+G10814-H10814</f>
        <v>6384689.9894999769</v>
      </c>
      <c r="J10814" s="8" t="s">
        <v>434</v>
      </c>
      <c r="K10814" s="2"/>
      <c r="L10814" s="2"/>
      <c r="M10814" s="10" t="s">
        <v>0</v>
      </c>
      <c r="N10814" s="10"/>
      <c r="O10814" s="10"/>
    </row>
    <row r="10815" spans="1:15" x14ac:dyDescent="0.2">
      <c r="A10815" s="11">
        <v>46013</v>
      </c>
      <c r="B10815" s="7">
        <v>41417281650</v>
      </c>
      <c r="C10815" s="8" t="s">
        <v>120</v>
      </c>
      <c r="D10815" s="6">
        <v>67689.98</v>
      </c>
      <c r="E10815" s="6">
        <v>0</v>
      </c>
      <c r="F10815" s="6">
        <f>E10815*0.05</f>
        <v>0</v>
      </c>
      <c r="G10815" s="6"/>
      <c r="H10815" s="5">
        <f>D10815-F10815</f>
        <v>67689.98</v>
      </c>
      <c r="I10815" s="4">
        <f>+I10814+G10815-H10815</f>
        <v>6317000.0094999764</v>
      </c>
      <c r="J10815" s="8" t="s">
        <v>433</v>
      </c>
      <c r="K10815" s="2"/>
      <c r="L10815" s="2"/>
      <c r="M10815" s="10" t="s">
        <v>432</v>
      </c>
      <c r="N10815" s="10"/>
      <c r="O10815" s="10"/>
    </row>
    <row r="10816" spans="1:15" x14ac:dyDescent="0.2">
      <c r="A10816" s="11">
        <v>46013</v>
      </c>
      <c r="B10816" s="7">
        <v>41417286767</v>
      </c>
      <c r="C10816" s="8" t="s">
        <v>129</v>
      </c>
      <c r="D10816" s="6">
        <v>91696</v>
      </c>
      <c r="E10816" s="6">
        <v>0</v>
      </c>
      <c r="F10816" s="6">
        <f>E10816*0.05</f>
        <v>0</v>
      </c>
      <c r="G10816" s="6"/>
      <c r="H10816" s="5">
        <f>D10816-F10816</f>
        <v>91696</v>
      </c>
      <c r="I10816" s="4">
        <f>+I10815+G10816-H10816</f>
        <v>6225304.0094999764</v>
      </c>
      <c r="J10816" s="8" t="s">
        <v>431</v>
      </c>
      <c r="K10816" s="2"/>
      <c r="L10816" s="2"/>
      <c r="M10816" s="10" t="s">
        <v>430</v>
      </c>
      <c r="N10816" s="10"/>
      <c r="O10816" s="10"/>
    </row>
    <row r="10817" spans="1:15" x14ac:dyDescent="0.2">
      <c r="A10817" s="11">
        <v>46013</v>
      </c>
      <c r="B10817" s="7">
        <v>41417299758</v>
      </c>
      <c r="C10817" s="8" t="s">
        <v>105</v>
      </c>
      <c r="D10817" s="6">
        <v>393761</v>
      </c>
      <c r="E10817" s="6">
        <v>0</v>
      </c>
      <c r="F10817" s="6">
        <f>E10817*0.05</f>
        <v>0</v>
      </c>
      <c r="G10817" s="6"/>
      <c r="H10817" s="5">
        <f>D10817-F10817</f>
        <v>393761</v>
      </c>
      <c r="I10817" s="4">
        <f>+I10816+G10817-H10817</f>
        <v>5831543.0094999764</v>
      </c>
      <c r="J10817" s="8" t="s">
        <v>104</v>
      </c>
      <c r="K10817" s="2"/>
      <c r="L10817" s="2"/>
      <c r="M10817" s="10" t="s">
        <v>429</v>
      </c>
      <c r="N10817" s="10"/>
      <c r="O10817" s="10"/>
    </row>
    <row r="10818" spans="1:15" x14ac:dyDescent="0.2">
      <c r="A10818" s="11">
        <v>46013</v>
      </c>
      <c r="B10818" s="7">
        <v>41417312593</v>
      </c>
      <c r="C10818" s="8" t="s">
        <v>71</v>
      </c>
      <c r="D10818" s="6">
        <v>225000</v>
      </c>
      <c r="E10818" s="6">
        <v>0</v>
      </c>
      <c r="F10818" s="6">
        <f>E10818*0.05</f>
        <v>0</v>
      </c>
      <c r="G10818" s="6"/>
      <c r="H10818" s="5">
        <f>D10818-F10818</f>
        <v>225000</v>
      </c>
      <c r="I10818" s="4">
        <f>+I10817+G10818-H10818</f>
        <v>5606543.0094999764</v>
      </c>
      <c r="J10818" s="8" t="s">
        <v>70</v>
      </c>
      <c r="K10818" s="2"/>
      <c r="L10818" s="2"/>
      <c r="M10818" s="10" t="s">
        <v>428</v>
      </c>
      <c r="N10818" s="10"/>
      <c r="O10818" s="10"/>
    </row>
    <row r="10819" spans="1:15" x14ac:dyDescent="0.2">
      <c r="A10819" s="11">
        <v>46013</v>
      </c>
      <c r="B10819" s="7">
        <v>41417329871</v>
      </c>
      <c r="C10819" s="8" t="s">
        <v>43</v>
      </c>
      <c r="D10819" s="6">
        <v>102490.55</v>
      </c>
      <c r="E10819" s="6">
        <v>0</v>
      </c>
      <c r="F10819" s="6">
        <f>E10819*0.05</f>
        <v>0</v>
      </c>
      <c r="G10819" s="6"/>
      <c r="H10819" s="5">
        <f>D10819-F10819</f>
        <v>102490.55</v>
      </c>
      <c r="I10819" s="4">
        <f>+I10818+G10819-H10819</f>
        <v>5504052.4594999766</v>
      </c>
      <c r="J10819" s="8" t="s">
        <v>427</v>
      </c>
      <c r="K10819" s="2"/>
      <c r="L10819" s="2"/>
      <c r="M10819" s="10" t="s">
        <v>426</v>
      </c>
      <c r="N10819" s="10"/>
      <c r="O10819" s="10"/>
    </row>
    <row r="10820" spans="1:15" x14ac:dyDescent="0.2">
      <c r="A10820" s="11">
        <v>46013</v>
      </c>
      <c r="B10820" s="7">
        <v>41418201957</v>
      </c>
      <c r="C10820" s="8" t="s">
        <v>40</v>
      </c>
      <c r="D10820" s="6">
        <v>174802</v>
      </c>
      <c r="E10820" s="6">
        <v>0</v>
      </c>
      <c r="F10820" s="6">
        <f>E10820*0.05</f>
        <v>0</v>
      </c>
      <c r="G10820" s="6"/>
      <c r="H10820" s="5">
        <f>D10820-F10820</f>
        <v>174802</v>
      </c>
      <c r="I10820" s="4">
        <f>+I10819+G10820-H10820</f>
        <v>5329250.4594999766</v>
      </c>
      <c r="J10820" s="8" t="s">
        <v>104</v>
      </c>
      <c r="K10820" s="2"/>
      <c r="L10820" s="2"/>
      <c r="M10820" s="10" t="s">
        <v>425</v>
      </c>
      <c r="N10820" s="10"/>
      <c r="O10820" s="10"/>
    </row>
    <row r="10821" spans="1:15" x14ac:dyDescent="0.2">
      <c r="A10821" s="11">
        <v>46014</v>
      </c>
      <c r="B10821" s="7">
        <v>3580050106</v>
      </c>
      <c r="C10821" s="8" t="s">
        <v>2</v>
      </c>
      <c r="D10821" s="6"/>
      <c r="E10821" s="6"/>
      <c r="F10821" s="6">
        <f>E10821*0.05</f>
        <v>0</v>
      </c>
      <c r="G10821" s="6">
        <v>4400</v>
      </c>
      <c r="H10821" s="5">
        <f>D10821-F10821</f>
        <v>0</v>
      </c>
      <c r="I10821" s="4">
        <f>+I10820+G10821-H10821</f>
        <v>5333650.4594999766</v>
      </c>
      <c r="J10821" s="8" t="s">
        <v>424</v>
      </c>
      <c r="K10821" s="2"/>
      <c r="L10821" s="2"/>
      <c r="M10821" s="10" t="s">
        <v>0</v>
      </c>
      <c r="N10821" s="10"/>
      <c r="O10821" s="10"/>
    </row>
    <row r="10822" spans="1:15" x14ac:dyDescent="0.2">
      <c r="A10822" s="11">
        <v>46014</v>
      </c>
      <c r="B10822" s="7">
        <v>3580050109</v>
      </c>
      <c r="C10822" s="8" t="s">
        <v>7</v>
      </c>
      <c r="D10822" s="6"/>
      <c r="E10822" s="6"/>
      <c r="F10822" s="6">
        <f>E10822*0.05</f>
        <v>0</v>
      </c>
      <c r="G10822" s="6">
        <v>1100</v>
      </c>
      <c r="H10822" s="5">
        <f>D10822-F10822</f>
        <v>0</v>
      </c>
      <c r="I10822" s="4">
        <f>+I10821+G10822-H10822</f>
        <v>5334750.4594999766</v>
      </c>
      <c r="J10822" s="8" t="s">
        <v>423</v>
      </c>
      <c r="K10822" s="2"/>
      <c r="L10822" s="2"/>
      <c r="M10822" s="10" t="s">
        <v>0</v>
      </c>
      <c r="N10822" s="10"/>
      <c r="O10822" s="10"/>
    </row>
    <row r="10823" spans="1:15" x14ac:dyDescent="0.2">
      <c r="A10823" s="11">
        <v>46015</v>
      </c>
      <c r="B10823" s="7">
        <v>3580060053</v>
      </c>
      <c r="C10823" s="8" t="s">
        <v>2</v>
      </c>
      <c r="D10823" s="6"/>
      <c r="E10823" s="6"/>
      <c r="F10823" s="6">
        <f>E10823*0.05</f>
        <v>0</v>
      </c>
      <c r="G10823" s="6">
        <v>3600</v>
      </c>
      <c r="H10823" s="5">
        <f>D10823-F10823</f>
        <v>0</v>
      </c>
      <c r="I10823" s="4">
        <f>+I10822+G10823-H10823</f>
        <v>5338350.4594999766</v>
      </c>
      <c r="J10823" s="8" t="s">
        <v>422</v>
      </c>
      <c r="K10823" s="2"/>
      <c r="L10823" s="2"/>
      <c r="M10823" s="10" t="s">
        <v>0</v>
      </c>
      <c r="N10823" s="10"/>
      <c r="O10823" s="10"/>
    </row>
    <row r="10824" spans="1:15" x14ac:dyDescent="0.2">
      <c r="A10824" s="11">
        <v>46020</v>
      </c>
      <c r="B10824" s="7">
        <v>3580080283</v>
      </c>
      <c r="C10824" s="8" t="s">
        <v>7</v>
      </c>
      <c r="D10824" s="6"/>
      <c r="E10824" s="6"/>
      <c r="F10824" s="6">
        <f>E10824*0.05</f>
        <v>0</v>
      </c>
      <c r="G10824" s="6">
        <v>3100</v>
      </c>
      <c r="H10824" s="5">
        <f>D10824-F10824</f>
        <v>0</v>
      </c>
      <c r="I10824" s="4">
        <f>+I10823+G10824-H10824</f>
        <v>5341450.4594999766</v>
      </c>
      <c r="J10824" s="8" t="s">
        <v>421</v>
      </c>
      <c r="K10824" s="2"/>
      <c r="L10824" s="2"/>
      <c r="M10824" s="10" t="s">
        <v>0</v>
      </c>
      <c r="N10824" s="10"/>
      <c r="O10824" s="10"/>
    </row>
    <row r="10825" spans="1:15" x14ac:dyDescent="0.2">
      <c r="A10825" s="11">
        <v>46020</v>
      </c>
      <c r="B10825" s="7">
        <v>41469814400</v>
      </c>
      <c r="C10825" s="8" t="s">
        <v>322</v>
      </c>
      <c r="D10825" s="6">
        <v>182000</v>
      </c>
      <c r="E10825" s="6">
        <v>182000</v>
      </c>
      <c r="F10825" s="6">
        <v>18200</v>
      </c>
      <c r="G10825" s="6"/>
      <c r="H10825" s="5">
        <f>D10825-F10825</f>
        <v>163800</v>
      </c>
      <c r="I10825" s="4">
        <f>+I10824+G10825-H10825</f>
        <v>5177650.4594999766</v>
      </c>
      <c r="J10825" s="8" t="s">
        <v>420</v>
      </c>
      <c r="K10825" s="2"/>
      <c r="L10825" s="2"/>
      <c r="M10825" s="10" t="s">
        <v>0</v>
      </c>
      <c r="N10825" s="10"/>
      <c r="O10825" s="10"/>
    </row>
    <row r="10826" spans="1:15" x14ac:dyDescent="0.2">
      <c r="A10826" s="11">
        <v>46020</v>
      </c>
      <c r="B10826" s="7">
        <v>41469934218</v>
      </c>
      <c r="C10826" s="8" t="s">
        <v>182</v>
      </c>
      <c r="D10826" s="6">
        <v>20000</v>
      </c>
      <c r="E10826" s="6">
        <v>20000</v>
      </c>
      <c r="F10826" s="6">
        <v>2000</v>
      </c>
      <c r="G10826" s="6"/>
      <c r="H10826" s="5">
        <f>D10826-F10826</f>
        <v>18000</v>
      </c>
      <c r="I10826" s="4">
        <f>+I10825+G10826-H10826</f>
        <v>5159650.4594999766</v>
      </c>
      <c r="J10826" s="8" t="s">
        <v>419</v>
      </c>
      <c r="K10826" s="2"/>
      <c r="L10826" s="2"/>
      <c r="M10826" s="10" t="s">
        <v>0</v>
      </c>
      <c r="N10826" s="10"/>
      <c r="O10826" s="10"/>
    </row>
    <row r="10827" spans="1:15" x14ac:dyDescent="0.2">
      <c r="A10827" s="11">
        <v>46020</v>
      </c>
      <c r="B10827" s="7">
        <v>41470016699</v>
      </c>
      <c r="C10827" s="8" t="s">
        <v>418</v>
      </c>
      <c r="D10827" s="6">
        <v>7500</v>
      </c>
      <c r="E10827" s="6">
        <v>7500</v>
      </c>
      <c r="F10827" s="6">
        <v>750</v>
      </c>
      <c r="G10827" s="6"/>
      <c r="H10827" s="5">
        <f>D10827-F10827</f>
        <v>6750</v>
      </c>
      <c r="I10827" s="4">
        <f>+I10826+G10827-H10827</f>
        <v>5152900.4594999766</v>
      </c>
      <c r="J10827" s="8" t="s">
        <v>417</v>
      </c>
      <c r="K10827" s="2"/>
      <c r="L10827" s="2"/>
      <c r="M10827" s="10" t="s">
        <v>0</v>
      </c>
      <c r="N10827" s="10"/>
      <c r="O10827" s="10"/>
    </row>
    <row r="10828" spans="1:15" ht="17.25" customHeight="1" x14ac:dyDescent="0.2">
      <c r="A10828" s="11">
        <v>46020</v>
      </c>
      <c r="B10828" s="7">
        <v>41470200929</v>
      </c>
      <c r="C10828" s="8" t="s">
        <v>180</v>
      </c>
      <c r="D10828" s="6">
        <v>60000</v>
      </c>
      <c r="E10828" s="6">
        <v>60000</v>
      </c>
      <c r="F10828" s="6">
        <v>6000</v>
      </c>
      <c r="G10828" s="6"/>
      <c r="H10828" s="5">
        <f>D10828-F10828</f>
        <v>54000</v>
      </c>
      <c r="I10828" s="4">
        <f>+I10827+G10828-H10828</f>
        <v>5098900.4594999766</v>
      </c>
      <c r="J10828" s="17" t="s">
        <v>326</v>
      </c>
      <c r="K10828" s="2"/>
      <c r="L10828" s="2"/>
      <c r="M10828" s="10" t="s">
        <v>0</v>
      </c>
      <c r="N10828" s="10"/>
      <c r="O10828" s="10"/>
    </row>
    <row r="10829" spans="1:15" ht="20.25" customHeight="1" x14ac:dyDescent="0.2">
      <c r="A10829" s="11">
        <v>46020</v>
      </c>
      <c r="B10829" s="7">
        <v>41470520062</v>
      </c>
      <c r="C10829" s="8" t="s">
        <v>324</v>
      </c>
      <c r="D10829" s="6">
        <v>96000</v>
      </c>
      <c r="E10829" s="6">
        <v>96000</v>
      </c>
      <c r="F10829" s="6">
        <v>9600</v>
      </c>
      <c r="G10829" s="6"/>
      <c r="H10829" s="5">
        <f>D10829-F10829</f>
        <v>86400</v>
      </c>
      <c r="I10829" s="4">
        <f>+I10828+G10829-H10829</f>
        <v>5012500.4594999766</v>
      </c>
      <c r="J10829" s="17" t="s">
        <v>416</v>
      </c>
      <c r="K10829" s="2"/>
      <c r="L10829" s="2"/>
      <c r="M10829" s="10" t="s">
        <v>0</v>
      </c>
      <c r="N10829" s="10"/>
      <c r="O10829" s="10"/>
    </row>
    <row r="10830" spans="1:15" x14ac:dyDescent="0.2">
      <c r="A10830" s="11">
        <v>46020</v>
      </c>
      <c r="B10830" s="7">
        <v>41470991603</v>
      </c>
      <c r="C10830" s="8" t="s">
        <v>415</v>
      </c>
      <c r="D10830" s="6">
        <v>42000</v>
      </c>
      <c r="E10830" s="6">
        <v>42000</v>
      </c>
      <c r="F10830" s="6">
        <v>4200</v>
      </c>
      <c r="G10830" s="6"/>
      <c r="H10830" s="5">
        <f>D10830-F10830</f>
        <v>37800</v>
      </c>
      <c r="I10830" s="4">
        <f>+I10829+G10830-H10830</f>
        <v>4974700.4594999766</v>
      </c>
      <c r="J10830" s="8" t="s">
        <v>414</v>
      </c>
      <c r="K10830" s="2"/>
      <c r="L10830" s="2"/>
      <c r="M10830" s="10" t="s">
        <v>0</v>
      </c>
      <c r="N10830" s="10"/>
      <c r="O10830" s="10"/>
    </row>
    <row r="10831" spans="1:15" x14ac:dyDescent="0.2">
      <c r="A10831" s="11">
        <v>46021</v>
      </c>
      <c r="B10831" s="7">
        <v>41482062479</v>
      </c>
      <c r="C10831" s="8" t="s">
        <v>245</v>
      </c>
      <c r="D10831" s="6">
        <v>29789.46</v>
      </c>
      <c r="E10831" s="6">
        <v>0</v>
      </c>
      <c r="F10831" s="6">
        <f>E10831*0.05</f>
        <v>0</v>
      </c>
      <c r="G10831" s="6"/>
      <c r="H10831" s="5">
        <f>D10831-F10831</f>
        <v>29789.46</v>
      </c>
      <c r="I10831" s="4">
        <f>+I10830+G10831-H10831</f>
        <v>4944910.9994999766</v>
      </c>
      <c r="J10831" s="8" t="s">
        <v>48</v>
      </c>
      <c r="K10831" s="2"/>
      <c r="L10831" s="2"/>
      <c r="M10831" s="10" t="s">
        <v>413</v>
      </c>
      <c r="N10831" s="10"/>
      <c r="O10831" s="10"/>
    </row>
    <row r="10832" spans="1:15" x14ac:dyDescent="0.2">
      <c r="A10832" s="11">
        <v>46021</v>
      </c>
      <c r="B10832" s="7">
        <v>41482065400</v>
      </c>
      <c r="C10832" s="8" t="s">
        <v>54</v>
      </c>
      <c r="D10832" s="6">
        <v>4500</v>
      </c>
      <c r="E10832" s="6">
        <v>3813.56</v>
      </c>
      <c r="F10832" s="6">
        <v>190.68</v>
      </c>
      <c r="G10832" s="6"/>
      <c r="H10832" s="5">
        <f>D10832-F10832</f>
        <v>4309.32</v>
      </c>
      <c r="I10832" s="4">
        <f>+I10831+G10832-H10832</f>
        <v>4940601.6794999763</v>
      </c>
      <c r="J10832" s="8" t="s">
        <v>412</v>
      </c>
      <c r="K10832" s="2"/>
      <c r="L10832" s="2"/>
      <c r="M10832" s="10" t="s">
        <v>411</v>
      </c>
      <c r="N10832" s="10"/>
      <c r="O10832" s="10"/>
    </row>
    <row r="10833" spans="1:15" x14ac:dyDescent="0.2">
      <c r="A10833" s="11">
        <v>46387</v>
      </c>
      <c r="B10833" s="7"/>
      <c r="C10833" s="8" t="s">
        <v>20</v>
      </c>
      <c r="D10833" s="6">
        <v>15793.33</v>
      </c>
      <c r="E10833" s="6"/>
      <c r="F10833" s="6">
        <f>E10833*0.05</f>
        <v>0</v>
      </c>
      <c r="G10833" s="6"/>
      <c r="H10833" s="5">
        <f>D10833-F10833</f>
        <v>15793.33</v>
      </c>
      <c r="I10833" s="4">
        <f>+I10832+G10833-H10833</f>
        <v>4924808.3494999763</v>
      </c>
      <c r="J10833" s="8" t="s">
        <v>19</v>
      </c>
      <c r="K10833" s="2"/>
      <c r="L10833" s="2"/>
      <c r="M10833" s="10" t="s">
        <v>0</v>
      </c>
      <c r="N10833" s="10"/>
      <c r="O10833" s="10"/>
    </row>
    <row r="10834" spans="1:15" x14ac:dyDescent="0.2">
      <c r="A10834" s="11"/>
      <c r="B10834" s="7"/>
      <c r="C10834" s="14" t="s">
        <v>410</v>
      </c>
      <c r="D10834" s="6"/>
      <c r="E10834" s="6"/>
      <c r="F10834" s="6">
        <f>E10834*0.05</f>
        <v>0</v>
      </c>
      <c r="G10834" s="6"/>
      <c r="H10834" s="5">
        <f>D10834-F10834</f>
        <v>0</v>
      </c>
      <c r="I10834" s="13">
        <f>+I10833+G10834-H10834</f>
        <v>4924808.3494999763</v>
      </c>
      <c r="J10834" s="8"/>
      <c r="K10834" s="2"/>
      <c r="L10834" s="2"/>
      <c r="M10834" s="10" t="s">
        <v>0</v>
      </c>
      <c r="N10834" s="10"/>
      <c r="O10834" s="10"/>
    </row>
    <row r="10835" spans="1:15" x14ac:dyDescent="0.2">
      <c r="A10835" s="11">
        <v>46028</v>
      </c>
      <c r="B10835" s="7">
        <v>3580050401</v>
      </c>
      <c r="C10835" s="8" t="s">
        <v>2</v>
      </c>
      <c r="D10835" s="6"/>
      <c r="E10835" s="6"/>
      <c r="F10835" s="6">
        <f>E10835*0.05</f>
        <v>0</v>
      </c>
      <c r="G10835" s="6">
        <v>3800</v>
      </c>
      <c r="H10835" s="5">
        <f>D10835-F10835</f>
        <v>0</v>
      </c>
      <c r="I10835" s="4">
        <f>+I10834+G10835-H10835</f>
        <v>4928608.3494999763</v>
      </c>
      <c r="J10835" s="8" t="s">
        <v>409</v>
      </c>
      <c r="K10835" s="2"/>
      <c r="L10835" s="2"/>
      <c r="M10835" s="10" t="s">
        <v>0</v>
      </c>
      <c r="N10835" s="10"/>
      <c r="O10835" s="10"/>
    </row>
    <row r="10836" spans="1:15" x14ac:dyDescent="0.2">
      <c r="A10836" s="11">
        <v>46028</v>
      </c>
      <c r="B10836" s="7">
        <v>3580050404</v>
      </c>
      <c r="C10836" s="8" t="s">
        <v>7</v>
      </c>
      <c r="D10836" s="6"/>
      <c r="E10836" s="6"/>
      <c r="F10836" s="6">
        <f>E10836*0.05</f>
        <v>0</v>
      </c>
      <c r="G10836" s="6">
        <v>3100</v>
      </c>
      <c r="H10836" s="5">
        <f>D10836-F10836</f>
        <v>0</v>
      </c>
      <c r="I10836" s="4">
        <f>+I10835+G10836-H10836</f>
        <v>4931708.3494999763</v>
      </c>
      <c r="J10836" s="8" t="s">
        <v>408</v>
      </c>
      <c r="K10836" s="2"/>
      <c r="L10836" s="2"/>
      <c r="M10836" s="10" t="s">
        <v>0</v>
      </c>
      <c r="N10836" s="10"/>
      <c r="O10836" s="10"/>
    </row>
    <row r="10837" spans="1:15" x14ac:dyDescent="0.2">
      <c r="A10837" s="11">
        <v>46029</v>
      </c>
      <c r="B10837" s="7">
        <v>3580070019</v>
      </c>
      <c r="C10837" s="8" t="s">
        <v>2</v>
      </c>
      <c r="D10837" s="6"/>
      <c r="E10837" s="6"/>
      <c r="F10837" s="6">
        <f>E10837*0.05</f>
        <v>0</v>
      </c>
      <c r="G10837" s="6">
        <v>2300</v>
      </c>
      <c r="H10837" s="5">
        <f>D10837-F10837</f>
        <v>0</v>
      </c>
      <c r="I10837" s="4">
        <f>+I10836+G10837-H10837</f>
        <v>4934008.3494999763</v>
      </c>
      <c r="J10837" s="8" t="s">
        <v>407</v>
      </c>
      <c r="K10837" s="2"/>
      <c r="L10837" s="2"/>
      <c r="M10837" s="10" t="s">
        <v>0</v>
      </c>
      <c r="N10837" s="10"/>
      <c r="O10837" s="10"/>
    </row>
    <row r="10838" spans="1:15" x14ac:dyDescent="0.2">
      <c r="A10838" s="11">
        <v>46029</v>
      </c>
      <c r="B10838" s="7">
        <v>41531199355</v>
      </c>
      <c r="C10838" s="8" t="s">
        <v>10</v>
      </c>
      <c r="D10838" s="6">
        <v>398068.65</v>
      </c>
      <c r="E10838" s="6">
        <v>0</v>
      </c>
      <c r="F10838" s="6">
        <f>E10838*0.05</f>
        <v>0</v>
      </c>
      <c r="G10838" s="6"/>
      <c r="H10838" s="5">
        <f>D10838-F10838</f>
        <v>398068.65</v>
      </c>
      <c r="I10838" s="4">
        <f>+I10837+G10838-H10838</f>
        <v>4535939.6994999759</v>
      </c>
      <c r="J10838" s="8" t="s">
        <v>406</v>
      </c>
      <c r="K10838" s="2"/>
      <c r="L10838" s="2"/>
      <c r="M10838" s="10" t="s">
        <v>405</v>
      </c>
      <c r="N10838" s="10"/>
      <c r="O10838" s="10"/>
    </row>
    <row r="10839" spans="1:15" x14ac:dyDescent="0.2">
      <c r="A10839" s="11">
        <v>46030</v>
      </c>
      <c r="B10839" s="7">
        <v>3580020117</v>
      </c>
      <c r="C10839" s="8" t="s">
        <v>2</v>
      </c>
      <c r="D10839" s="6"/>
      <c r="E10839" s="6"/>
      <c r="F10839" s="6">
        <f>E10839*0.05</f>
        <v>0</v>
      </c>
      <c r="G10839" s="6">
        <v>8200</v>
      </c>
      <c r="H10839" s="5">
        <f>D10839-F10839</f>
        <v>0</v>
      </c>
      <c r="I10839" s="4">
        <f>+I10838+G10839-H10839</f>
        <v>4544139.6994999759</v>
      </c>
      <c r="J10839" s="8" t="s">
        <v>404</v>
      </c>
      <c r="K10839" s="2"/>
      <c r="L10839" s="2"/>
      <c r="M10839" s="10" t="s">
        <v>0</v>
      </c>
      <c r="N10839" s="10"/>
      <c r="O10839" s="10"/>
    </row>
    <row r="10840" spans="1:15" x14ac:dyDescent="0.2">
      <c r="A10840" s="11">
        <v>46030</v>
      </c>
      <c r="B10840" s="7">
        <v>3580020313</v>
      </c>
      <c r="C10840" s="8" t="s">
        <v>7</v>
      </c>
      <c r="D10840" s="6"/>
      <c r="E10840" s="6"/>
      <c r="F10840" s="6">
        <f>E10840*0.05</f>
        <v>0</v>
      </c>
      <c r="G10840" s="6">
        <v>3300</v>
      </c>
      <c r="H10840" s="5">
        <f>D10840-F10840</f>
        <v>0</v>
      </c>
      <c r="I10840" s="4">
        <f>+I10839+G10840-H10840</f>
        <v>4547439.6994999759</v>
      </c>
      <c r="J10840" s="8" t="s">
        <v>403</v>
      </c>
      <c r="K10840" s="2"/>
      <c r="L10840" s="2"/>
      <c r="M10840" s="10" t="s">
        <v>0</v>
      </c>
      <c r="N10840" s="10"/>
      <c r="O10840" s="10"/>
    </row>
    <row r="10841" spans="1:15" x14ac:dyDescent="0.2">
      <c r="A10841" s="11">
        <v>46034</v>
      </c>
      <c r="B10841" s="7">
        <v>3580010318</v>
      </c>
      <c r="C10841" s="8" t="s">
        <v>7</v>
      </c>
      <c r="D10841" s="6"/>
      <c r="E10841" s="6"/>
      <c r="F10841" s="6">
        <f>E10841*0.05</f>
        <v>0</v>
      </c>
      <c r="G10841" s="6">
        <v>1450</v>
      </c>
      <c r="H10841" s="5">
        <f>D10841-F10841</f>
        <v>0</v>
      </c>
      <c r="I10841" s="4">
        <f>+I10840+G10841-H10841</f>
        <v>4548889.6994999759</v>
      </c>
      <c r="J10841" s="8" t="s">
        <v>402</v>
      </c>
      <c r="K10841" s="2"/>
      <c r="L10841" s="2"/>
      <c r="M10841" s="10" t="s">
        <v>0</v>
      </c>
      <c r="N10841" s="10"/>
      <c r="O10841" s="10"/>
    </row>
    <row r="10842" spans="1:15" x14ac:dyDescent="0.2">
      <c r="A10842" s="11">
        <v>46034</v>
      </c>
      <c r="B10842" s="7">
        <v>3580010321</v>
      </c>
      <c r="C10842" s="8" t="s">
        <v>2</v>
      </c>
      <c r="D10842" s="6"/>
      <c r="E10842" s="6"/>
      <c r="F10842" s="6">
        <f>E10842*0.05</f>
        <v>0</v>
      </c>
      <c r="G10842" s="6">
        <v>900</v>
      </c>
      <c r="H10842" s="5">
        <f>D10842-F10842</f>
        <v>0</v>
      </c>
      <c r="I10842" s="4">
        <f>+I10841+G10842-H10842</f>
        <v>4549789.6994999759</v>
      </c>
      <c r="J10842" s="8" t="s">
        <v>401</v>
      </c>
      <c r="K10842" s="2"/>
      <c r="L10842" s="2"/>
      <c r="M10842" s="10" t="s">
        <v>0</v>
      </c>
      <c r="N10842" s="10"/>
      <c r="O10842" s="10"/>
    </row>
    <row r="10843" spans="1:15" x14ac:dyDescent="0.2">
      <c r="A10843" s="11">
        <v>46035</v>
      </c>
      <c r="B10843" s="7">
        <v>3580060034</v>
      </c>
      <c r="C10843" s="8" t="s">
        <v>2</v>
      </c>
      <c r="D10843" s="6"/>
      <c r="E10843" s="6"/>
      <c r="F10843" s="6">
        <f>E10843*0.05</f>
        <v>0</v>
      </c>
      <c r="G10843" s="6">
        <v>5000</v>
      </c>
      <c r="H10843" s="5">
        <f>D10843-F10843</f>
        <v>0</v>
      </c>
      <c r="I10843" s="4">
        <f>+I10842+G10843-H10843</f>
        <v>4554789.6994999759</v>
      </c>
      <c r="J10843" s="8" t="s">
        <v>400</v>
      </c>
      <c r="K10843" s="2"/>
      <c r="L10843" s="2"/>
      <c r="M10843" s="10" t="s">
        <v>0</v>
      </c>
      <c r="N10843" s="10"/>
      <c r="O10843" s="10"/>
    </row>
    <row r="10844" spans="1:15" x14ac:dyDescent="0.2">
      <c r="A10844" s="11">
        <v>46035</v>
      </c>
      <c r="B10844" s="7">
        <v>3580060037</v>
      </c>
      <c r="C10844" s="8" t="s">
        <v>7</v>
      </c>
      <c r="D10844" s="6"/>
      <c r="E10844" s="6"/>
      <c r="F10844" s="6">
        <f>E10844*0.05</f>
        <v>0</v>
      </c>
      <c r="G10844" s="6">
        <v>3100</v>
      </c>
      <c r="H10844" s="5">
        <f>D10844-F10844</f>
        <v>0</v>
      </c>
      <c r="I10844" s="4">
        <f>+I10843+G10844-H10844</f>
        <v>4557889.6994999759</v>
      </c>
      <c r="J10844" s="8" t="s">
        <v>399</v>
      </c>
      <c r="K10844" s="2"/>
      <c r="L10844" s="2"/>
      <c r="M10844" s="10" t="s">
        <v>0</v>
      </c>
      <c r="N10844" s="10"/>
      <c r="O10844" s="10"/>
    </row>
    <row r="10845" spans="1:15" x14ac:dyDescent="0.2">
      <c r="A10845" s="11">
        <v>46036</v>
      </c>
      <c r="B10845" s="7">
        <v>3580040037</v>
      </c>
      <c r="C10845" s="8" t="s">
        <v>2</v>
      </c>
      <c r="D10845" s="6"/>
      <c r="E10845" s="6"/>
      <c r="F10845" s="6">
        <f>E10845*0.05</f>
        <v>0</v>
      </c>
      <c r="G10845" s="6">
        <v>11500</v>
      </c>
      <c r="H10845" s="5">
        <f>D10845-F10845</f>
        <v>0</v>
      </c>
      <c r="I10845" s="4">
        <f>+I10844+G10845-H10845</f>
        <v>4569389.6994999759</v>
      </c>
      <c r="J10845" s="8" t="s">
        <v>398</v>
      </c>
      <c r="K10845" s="2"/>
      <c r="L10845" s="2"/>
      <c r="M10845" s="10" t="s">
        <v>0</v>
      </c>
      <c r="N10845" s="10"/>
      <c r="O10845" s="10"/>
    </row>
    <row r="10846" spans="1:15" x14ac:dyDescent="0.2">
      <c r="A10846" s="11">
        <v>46036</v>
      </c>
      <c r="B10846" s="7">
        <v>4524000003</v>
      </c>
      <c r="C10846" s="12" t="s">
        <v>145</v>
      </c>
      <c r="D10846" s="6"/>
      <c r="E10846" s="6"/>
      <c r="F10846" s="6">
        <f>E10846*0.05</f>
        <v>0</v>
      </c>
      <c r="G10846" s="6">
        <v>574434.66</v>
      </c>
      <c r="H10846" s="5">
        <f>D10846-F10846</f>
        <v>0</v>
      </c>
      <c r="I10846" s="4">
        <f>+I10845+G10846-H10846</f>
        <v>5143824.359499976</v>
      </c>
      <c r="J10846" s="8" t="s">
        <v>397</v>
      </c>
      <c r="K10846" s="2"/>
      <c r="L10846" s="2"/>
      <c r="M10846" s="10" t="s">
        <v>0</v>
      </c>
      <c r="N10846" s="10"/>
      <c r="O10846" s="10"/>
    </row>
    <row r="10847" spans="1:15" x14ac:dyDescent="0.2">
      <c r="A10847" s="11">
        <v>46037</v>
      </c>
      <c r="B10847" s="7">
        <v>3580010027</v>
      </c>
      <c r="C10847" s="8" t="s">
        <v>2</v>
      </c>
      <c r="D10847" s="6"/>
      <c r="E10847" s="6"/>
      <c r="F10847" s="6">
        <f>E10847*0.05</f>
        <v>0</v>
      </c>
      <c r="G10847" s="6">
        <v>12600</v>
      </c>
      <c r="H10847" s="5">
        <f>D10847-F10847</f>
        <v>0</v>
      </c>
      <c r="I10847" s="4">
        <f>+I10846+G10847-H10847</f>
        <v>5156424.359499976</v>
      </c>
      <c r="J10847" s="8" t="s">
        <v>396</v>
      </c>
      <c r="K10847" s="2"/>
      <c r="L10847" s="2"/>
      <c r="M10847" s="10" t="s">
        <v>0</v>
      </c>
      <c r="N10847" s="10"/>
      <c r="O10847" s="10"/>
    </row>
    <row r="10848" spans="1:15" x14ac:dyDescent="0.2">
      <c r="A10848" s="11">
        <v>46037</v>
      </c>
      <c r="B10848" s="7">
        <v>3580030074</v>
      </c>
      <c r="C10848" s="8" t="s">
        <v>7</v>
      </c>
      <c r="D10848" s="6"/>
      <c r="E10848" s="6"/>
      <c r="F10848" s="6">
        <f>E10848*0.05</f>
        <v>0</v>
      </c>
      <c r="G10848" s="6">
        <v>3200</v>
      </c>
      <c r="H10848" s="5">
        <f>D10848-F10848</f>
        <v>0</v>
      </c>
      <c r="I10848" s="4">
        <f>+I10847+G10848-H10848</f>
        <v>5159624.359499976</v>
      </c>
      <c r="J10848" s="8" t="s">
        <v>395</v>
      </c>
      <c r="K10848" s="2"/>
      <c r="L10848" s="2"/>
      <c r="M10848" s="10" t="s">
        <v>0</v>
      </c>
      <c r="N10848" s="10"/>
      <c r="O10848" s="10"/>
    </row>
    <row r="10849" spans="1:15" x14ac:dyDescent="0.2">
      <c r="A10849" s="11">
        <v>46037</v>
      </c>
      <c r="B10849" s="7">
        <v>41591078157</v>
      </c>
      <c r="C10849" s="8" t="s">
        <v>80</v>
      </c>
      <c r="D10849" s="6">
        <v>237888</v>
      </c>
      <c r="E10849" s="6">
        <v>201600</v>
      </c>
      <c r="F10849" s="6">
        <v>10080</v>
      </c>
      <c r="G10849" s="6"/>
      <c r="H10849" s="5">
        <f>D10849-F10849</f>
        <v>227808</v>
      </c>
      <c r="I10849" s="4">
        <f>+I10848+G10849-H10849</f>
        <v>4931816.359499976</v>
      </c>
      <c r="J10849" s="8" t="s">
        <v>394</v>
      </c>
      <c r="K10849" s="2"/>
      <c r="L10849" s="2"/>
      <c r="M10849" s="10" t="s">
        <v>0</v>
      </c>
      <c r="N10849" s="10"/>
      <c r="O10849" s="10"/>
    </row>
    <row r="10850" spans="1:15" x14ac:dyDescent="0.2">
      <c r="A10850" s="11">
        <v>46038</v>
      </c>
      <c r="B10850" s="7">
        <v>3580080086</v>
      </c>
      <c r="C10850" s="8" t="s">
        <v>2</v>
      </c>
      <c r="D10850" s="6"/>
      <c r="E10850" s="6"/>
      <c r="F10850" s="6">
        <f>E10850*0.05</f>
        <v>0</v>
      </c>
      <c r="G10850" s="6">
        <v>6000</v>
      </c>
      <c r="H10850" s="5">
        <f>D10850-F10850</f>
        <v>0</v>
      </c>
      <c r="I10850" s="4">
        <f>+I10849+G10850-H10850</f>
        <v>4937816.359499976</v>
      </c>
      <c r="J10850" s="8" t="s">
        <v>393</v>
      </c>
      <c r="K10850" s="2"/>
      <c r="L10850" s="2"/>
      <c r="M10850" s="10" t="s">
        <v>392</v>
      </c>
      <c r="N10850" s="10"/>
      <c r="O10850" s="10"/>
    </row>
    <row r="10851" spans="1:15" x14ac:dyDescent="0.2">
      <c r="A10851" s="11">
        <v>46038</v>
      </c>
      <c r="B10851" s="7">
        <v>3580080089</v>
      </c>
      <c r="C10851" s="8" t="s">
        <v>7</v>
      </c>
      <c r="D10851" s="6"/>
      <c r="E10851" s="6"/>
      <c r="F10851" s="6">
        <f>E10851*0.05</f>
        <v>0</v>
      </c>
      <c r="G10851" s="6">
        <v>1800</v>
      </c>
      <c r="H10851" s="5">
        <f>D10851-F10851</f>
        <v>0</v>
      </c>
      <c r="I10851" s="4">
        <f>+I10850+G10851-H10851</f>
        <v>4939616.359499976</v>
      </c>
      <c r="J10851" s="8" t="s">
        <v>391</v>
      </c>
      <c r="K10851" s="2"/>
      <c r="L10851" s="2"/>
      <c r="M10851" s="10" t="s">
        <v>0</v>
      </c>
      <c r="N10851" s="10"/>
      <c r="O10851" s="10"/>
    </row>
    <row r="10852" spans="1:15" x14ac:dyDescent="0.2">
      <c r="A10852" s="11">
        <v>46038</v>
      </c>
      <c r="B10852" s="7">
        <v>4524000002</v>
      </c>
      <c r="C10852" s="12" t="s">
        <v>145</v>
      </c>
      <c r="D10852" s="6"/>
      <c r="E10852" s="6"/>
      <c r="F10852" s="6">
        <f>E10852*0.05</f>
        <v>0</v>
      </c>
      <c r="G10852" s="6">
        <v>187000</v>
      </c>
      <c r="H10852" s="5">
        <f>D10852-F10852</f>
        <v>0</v>
      </c>
      <c r="I10852" s="4">
        <f>+I10851+G10852-H10852</f>
        <v>5126616.359499976</v>
      </c>
      <c r="J10852" s="8" t="s">
        <v>390</v>
      </c>
      <c r="K10852" s="2"/>
      <c r="L10852" s="2"/>
      <c r="M10852" s="10" t="s">
        <v>0</v>
      </c>
      <c r="N10852" s="10"/>
      <c r="O10852" s="10"/>
    </row>
    <row r="10853" spans="1:15" x14ac:dyDescent="0.2">
      <c r="A10853" s="11">
        <v>46038</v>
      </c>
      <c r="B10853" s="7">
        <v>4524000082</v>
      </c>
      <c r="C10853" s="8" t="s">
        <v>389</v>
      </c>
      <c r="D10853" s="6"/>
      <c r="E10853" s="6"/>
      <c r="F10853" s="6">
        <f>E10853*0.05</f>
        <v>0</v>
      </c>
      <c r="G10853" s="6">
        <v>20000</v>
      </c>
      <c r="H10853" s="5">
        <f>D10853-F10853</f>
        <v>0</v>
      </c>
      <c r="I10853" s="4">
        <f>+I10852+G10853-H10853</f>
        <v>5146616.359499976</v>
      </c>
      <c r="J10853" s="8" t="s">
        <v>388</v>
      </c>
      <c r="K10853" s="2"/>
      <c r="L10853" s="2"/>
      <c r="M10853" s="10" t="s">
        <v>0</v>
      </c>
      <c r="N10853" s="10"/>
      <c r="O10853" s="10"/>
    </row>
    <row r="10854" spans="1:15" x14ac:dyDescent="0.2">
      <c r="A10854" s="11">
        <v>46038</v>
      </c>
      <c r="B10854" s="7">
        <v>4524000186</v>
      </c>
      <c r="C10854" s="8" t="s">
        <v>170</v>
      </c>
      <c r="D10854" s="6"/>
      <c r="E10854" s="6"/>
      <c r="F10854" s="6">
        <f>E10854*0.05</f>
        <v>0</v>
      </c>
      <c r="G10854" s="6">
        <v>5084199.47</v>
      </c>
      <c r="H10854" s="5">
        <f>D10854-F10854</f>
        <v>0</v>
      </c>
      <c r="I10854" s="4">
        <f>+I10853+G10854-H10854</f>
        <v>10230815.829499975</v>
      </c>
      <c r="J10854" s="8" t="s">
        <v>387</v>
      </c>
      <c r="K10854" s="2"/>
      <c r="L10854" s="2"/>
      <c r="M10854" s="10" t="s">
        <v>0</v>
      </c>
      <c r="N10854" s="10"/>
      <c r="O10854" s="10"/>
    </row>
    <row r="10855" spans="1:15" x14ac:dyDescent="0.2">
      <c r="A10855" s="11">
        <v>46041</v>
      </c>
      <c r="B10855" s="7">
        <v>3580010365</v>
      </c>
      <c r="C10855" s="8" t="s">
        <v>2</v>
      </c>
      <c r="D10855" s="6"/>
      <c r="E10855" s="6"/>
      <c r="F10855" s="6">
        <f>E10855*0.05</f>
        <v>0</v>
      </c>
      <c r="G10855" s="6">
        <v>3900</v>
      </c>
      <c r="H10855" s="5">
        <f>D10855-F10855</f>
        <v>0</v>
      </c>
      <c r="I10855" s="4">
        <f>+I10854+G10855-H10855</f>
        <v>10234715.829499975</v>
      </c>
      <c r="J10855" s="8" t="s">
        <v>386</v>
      </c>
      <c r="K10855" s="2"/>
      <c r="L10855" s="2"/>
      <c r="M10855" s="10" t="s">
        <v>0</v>
      </c>
      <c r="N10855" s="10"/>
      <c r="O10855" s="10"/>
    </row>
    <row r="10856" spans="1:15" x14ac:dyDescent="0.2">
      <c r="A10856" s="11">
        <v>46042</v>
      </c>
      <c r="B10856" s="7">
        <v>3580030122</v>
      </c>
      <c r="C10856" s="8" t="s">
        <v>2</v>
      </c>
      <c r="D10856" s="6"/>
      <c r="E10856" s="6"/>
      <c r="F10856" s="6">
        <f>E10856*0.05</f>
        <v>0</v>
      </c>
      <c r="G10856" s="6">
        <v>12400</v>
      </c>
      <c r="H10856" s="5">
        <f>D10856-F10856</f>
        <v>0</v>
      </c>
      <c r="I10856" s="4">
        <f>+I10855+G10856-H10856</f>
        <v>10247115.829499975</v>
      </c>
      <c r="J10856" s="8" t="s">
        <v>385</v>
      </c>
      <c r="K10856" s="2"/>
      <c r="L10856" s="2"/>
      <c r="M10856" s="10" t="s">
        <v>0</v>
      </c>
      <c r="N10856" s="10"/>
      <c r="O10856" s="10"/>
    </row>
    <row r="10857" spans="1:15" x14ac:dyDescent="0.2">
      <c r="A10857" s="11">
        <v>46044</v>
      </c>
      <c r="B10857" s="7">
        <v>3580090079</v>
      </c>
      <c r="C10857" s="8" t="s">
        <v>2</v>
      </c>
      <c r="D10857" s="6"/>
      <c r="E10857" s="6"/>
      <c r="F10857" s="6">
        <f>E10857*0.05</f>
        <v>0</v>
      </c>
      <c r="G10857" s="6">
        <v>3200</v>
      </c>
      <c r="H10857" s="5">
        <f>D10857-F10857</f>
        <v>0</v>
      </c>
      <c r="I10857" s="4">
        <f>+I10856+G10857-H10857</f>
        <v>10250315.829499975</v>
      </c>
      <c r="J10857" s="8" t="s">
        <v>384</v>
      </c>
      <c r="K10857" s="2"/>
      <c r="L10857" s="2"/>
      <c r="M10857" s="10" t="s">
        <v>0</v>
      </c>
      <c r="N10857" s="10"/>
      <c r="O10857" s="10"/>
    </row>
    <row r="10858" spans="1:15" x14ac:dyDescent="0.2">
      <c r="A10858" s="11">
        <v>46044</v>
      </c>
      <c r="B10858" s="7">
        <v>4524000003</v>
      </c>
      <c r="C10858" s="12" t="s">
        <v>145</v>
      </c>
      <c r="D10858" s="6"/>
      <c r="E10858" s="6"/>
      <c r="F10858" s="6">
        <f>E10858*0.05</f>
        <v>0</v>
      </c>
      <c r="G10858" s="6">
        <v>44129.87</v>
      </c>
      <c r="H10858" s="5">
        <f>D10858-F10858</f>
        <v>0</v>
      </c>
      <c r="I10858" s="4">
        <f>+I10857+G10858-H10858</f>
        <v>10294445.699499974</v>
      </c>
      <c r="J10858" s="8" t="s">
        <v>301</v>
      </c>
      <c r="K10858" s="2"/>
      <c r="L10858" s="2"/>
      <c r="M10858" s="10" t="s">
        <v>0</v>
      </c>
      <c r="N10858" s="10"/>
      <c r="O10858" s="10"/>
    </row>
    <row r="10859" spans="1:15" x14ac:dyDescent="0.2">
      <c r="A10859" s="11">
        <v>46045</v>
      </c>
      <c r="B10859" s="7">
        <v>3580090094</v>
      </c>
      <c r="C10859" s="8" t="s">
        <v>2</v>
      </c>
      <c r="D10859" s="6"/>
      <c r="E10859" s="6"/>
      <c r="F10859" s="6">
        <f>E10859*0.05</f>
        <v>0</v>
      </c>
      <c r="G10859" s="6">
        <v>11400</v>
      </c>
      <c r="H10859" s="5">
        <f>D10859-F10859</f>
        <v>0</v>
      </c>
      <c r="I10859" s="4">
        <f>+I10858+G10859-H10859</f>
        <v>10305845.699499974</v>
      </c>
      <c r="J10859" s="8" t="s">
        <v>383</v>
      </c>
      <c r="K10859" s="2"/>
      <c r="L10859" s="2"/>
      <c r="M10859" s="10" t="s">
        <v>0</v>
      </c>
      <c r="N10859" s="10"/>
      <c r="O10859" s="10"/>
    </row>
    <row r="10860" spans="1:15" x14ac:dyDescent="0.2">
      <c r="A10860" s="11">
        <v>46045</v>
      </c>
      <c r="B10860" s="7">
        <v>3580090097</v>
      </c>
      <c r="C10860" s="8" t="s">
        <v>7</v>
      </c>
      <c r="D10860" s="6"/>
      <c r="E10860" s="6"/>
      <c r="F10860" s="6">
        <f>E10860*0.05</f>
        <v>0</v>
      </c>
      <c r="G10860" s="6">
        <v>2300</v>
      </c>
      <c r="H10860" s="5">
        <f>D10860-F10860</f>
        <v>0</v>
      </c>
      <c r="I10860" s="4">
        <f>+I10859+G10860-H10860</f>
        <v>10308145.699499974</v>
      </c>
      <c r="J10860" s="8" t="s">
        <v>382</v>
      </c>
      <c r="K10860" s="2"/>
      <c r="L10860" s="2"/>
      <c r="M10860" s="10" t="s">
        <v>0</v>
      </c>
      <c r="N10860" s="10"/>
      <c r="O10860" s="10"/>
    </row>
    <row r="10861" spans="1:15" x14ac:dyDescent="0.2">
      <c r="A10861" s="11">
        <v>46045</v>
      </c>
      <c r="B10861" s="7">
        <v>3580090100</v>
      </c>
      <c r="C10861" s="8" t="s">
        <v>7</v>
      </c>
      <c r="D10861" s="6"/>
      <c r="E10861" s="6"/>
      <c r="F10861" s="6">
        <f>E10861*0.05</f>
        <v>0</v>
      </c>
      <c r="G10861" s="6">
        <v>3900</v>
      </c>
      <c r="H10861" s="5">
        <f>D10861-F10861</f>
        <v>0</v>
      </c>
      <c r="I10861" s="4">
        <f>+I10860+G10861-H10861</f>
        <v>10312045.699499974</v>
      </c>
      <c r="J10861" s="8" t="s">
        <v>381</v>
      </c>
      <c r="K10861" s="2"/>
      <c r="L10861" s="2"/>
      <c r="M10861" s="10" t="s">
        <v>0</v>
      </c>
      <c r="N10861" s="10"/>
      <c r="O10861" s="10"/>
    </row>
    <row r="10862" spans="1:15" x14ac:dyDescent="0.2">
      <c r="A10862" s="11">
        <v>46049</v>
      </c>
      <c r="B10862" s="7">
        <v>3580080356</v>
      </c>
      <c r="C10862" s="8" t="s">
        <v>2</v>
      </c>
      <c r="D10862" s="6"/>
      <c r="E10862" s="6"/>
      <c r="F10862" s="6">
        <f>E10862*0.05</f>
        <v>0</v>
      </c>
      <c r="G10862" s="6">
        <v>11800</v>
      </c>
      <c r="H10862" s="5">
        <f>D10862-F10862</f>
        <v>0</v>
      </c>
      <c r="I10862" s="4">
        <f>+I10861+G10862-H10862</f>
        <v>10323845.699499974</v>
      </c>
      <c r="J10862" s="8" t="s">
        <v>380</v>
      </c>
      <c r="K10862" s="2"/>
      <c r="L10862" s="2"/>
      <c r="M10862" s="10" t="s">
        <v>0</v>
      </c>
      <c r="N10862" s="10"/>
      <c r="O10862" s="10"/>
    </row>
    <row r="10863" spans="1:15" x14ac:dyDescent="0.2">
      <c r="A10863" s="11">
        <v>46050</v>
      </c>
      <c r="B10863" s="7">
        <v>3580080135</v>
      </c>
      <c r="C10863" s="8" t="s">
        <v>2</v>
      </c>
      <c r="D10863" s="6"/>
      <c r="E10863" s="6"/>
      <c r="F10863" s="6">
        <f>E10863*0.05</f>
        <v>0</v>
      </c>
      <c r="G10863" s="6">
        <v>1200</v>
      </c>
      <c r="H10863" s="5">
        <f>D10863-F10863</f>
        <v>0</v>
      </c>
      <c r="I10863" s="4">
        <f>+I10862+G10863-H10863</f>
        <v>10325045.699499974</v>
      </c>
      <c r="J10863" s="8" t="s">
        <v>379</v>
      </c>
      <c r="K10863" s="2"/>
      <c r="L10863" s="2"/>
      <c r="M10863" s="10" t="s">
        <v>0</v>
      </c>
      <c r="N10863" s="10"/>
      <c r="O10863" s="10"/>
    </row>
    <row r="10864" spans="1:15" x14ac:dyDescent="0.2">
      <c r="A10864" s="11">
        <v>46050</v>
      </c>
      <c r="B10864" s="7">
        <v>3580040166</v>
      </c>
      <c r="C10864" s="8" t="s">
        <v>378</v>
      </c>
      <c r="D10864" s="6"/>
      <c r="E10864" s="6"/>
      <c r="F10864" s="6">
        <f>E10864*0.05</f>
        <v>0</v>
      </c>
      <c r="G10864" s="6">
        <v>86974.67</v>
      </c>
      <c r="H10864" s="5">
        <f>D10864-F10864</f>
        <v>0</v>
      </c>
      <c r="I10864" s="4">
        <f>+I10863+G10864-H10864</f>
        <v>10412020.369499974</v>
      </c>
      <c r="J10864" s="8" t="s">
        <v>377</v>
      </c>
      <c r="K10864" s="2"/>
      <c r="L10864" s="2"/>
      <c r="M10864" s="10" t="s">
        <v>0</v>
      </c>
      <c r="N10864" s="10"/>
      <c r="O10864" s="10"/>
    </row>
    <row r="10865" spans="1:15" x14ac:dyDescent="0.2">
      <c r="A10865" s="11">
        <v>46051</v>
      </c>
      <c r="B10865" s="7">
        <v>3580030060</v>
      </c>
      <c r="C10865" s="8" t="s">
        <v>2</v>
      </c>
      <c r="D10865" s="6"/>
      <c r="E10865" s="6"/>
      <c r="F10865" s="6">
        <f>E10865*0.05</f>
        <v>0</v>
      </c>
      <c r="G10865" s="6">
        <v>11500</v>
      </c>
      <c r="H10865" s="5">
        <f>D10865-F10865</f>
        <v>0</v>
      </c>
      <c r="I10865" s="4">
        <f>+I10864+G10865-H10865</f>
        <v>10423520.369499974</v>
      </c>
      <c r="J10865" s="8" t="s">
        <v>376</v>
      </c>
      <c r="K10865" s="2"/>
      <c r="L10865" s="2"/>
      <c r="M10865" s="10" t="s">
        <v>0</v>
      </c>
      <c r="N10865" s="10"/>
      <c r="O10865" s="10"/>
    </row>
    <row r="10866" spans="1:15" x14ac:dyDescent="0.2">
      <c r="A10866" s="11">
        <v>46051</v>
      </c>
      <c r="B10866" s="7">
        <v>3580030063</v>
      </c>
      <c r="C10866" s="8" t="s">
        <v>7</v>
      </c>
      <c r="D10866" s="6"/>
      <c r="E10866" s="6"/>
      <c r="F10866" s="6">
        <f>E10866*0.05</f>
        <v>0</v>
      </c>
      <c r="G10866" s="6">
        <v>6400</v>
      </c>
      <c r="H10866" s="5">
        <f>D10866-F10866</f>
        <v>0</v>
      </c>
      <c r="I10866" s="4">
        <f>+I10865+G10866-H10866</f>
        <v>10429920.369499974</v>
      </c>
      <c r="J10866" s="8" t="s">
        <v>366</v>
      </c>
      <c r="K10866" s="2"/>
      <c r="L10866" s="2"/>
      <c r="M10866" s="10" t="s">
        <v>0</v>
      </c>
      <c r="N10866" s="10"/>
      <c r="O10866" s="10"/>
    </row>
    <row r="10867" spans="1:15" x14ac:dyDescent="0.2">
      <c r="A10867" s="11">
        <v>46051</v>
      </c>
      <c r="B10867" s="7">
        <v>3580030066</v>
      </c>
      <c r="C10867" s="8" t="s">
        <v>190</v>
      </c>
      <c r="D10867" s="6"/>
      <c r="E10867" s="6"/>
      <c r="F10867" s="6">
        <f>E10867*0.05</f>
        <v>0</v>
      </c>
      <c r="G10867" s="6">
        <v>4200</v>
      </c>
      <c r="H10867" s="5">
        <f>D10867-F10867</f>
        <v>0</v>
      </c>
      <c r="I10867" s="4">
        <f>+I10866+G10867-H10867</f>
        <v>10434120.369499974</v>
      </c>
      <c r="J10867" s="8" t="s">
        <v>292</v>
      </c>
      <c r="K10867" s="2"/>
      <c r="L10867" s="2"/>
      <c r="M10867" s="10" t="s">
        <v>0</v>
      </c>
      <c r="N10867" s="10"/>
      <c r="O10867" s="10"/>
    </row>
    <row r="10868" spans="1:15" x14ac:dyDescent="0.2">
      <c r="A10868" s="11">
        <v>46051</v>
      </c>
      <c r="B10868" s="7">
        <v>41698194858</v>
      </c>
      <c r="C10868" s="8" t="s">
        <v>108</v>
      </c>
      <c r="D10868" s="6">
        <v>83425.58</v>
      </c>
      <c r="E10868" s="6"/>
      <c r="F10868" s="6">
        <f>E10868*0.05</f>
        <v>0</v>
      </c>
      <c r="G10868" s="6"/>
      <c r="H10868" s="5">
        <f>D10868-F10868</f>
        <v>83425.58</v>
      </c>
      <c r="I10868" s="4">
        <f>+I10867+G10868-H10868</f>
        <v>10350694.789499974</v>
      </c>
      <c r="J10868" s="8" t="s">
        <v>215</v>
      </c>
      <c r="K10868" s="2"/>
      <c r="L10868" s="2"/>
      <c r="M10868" s="10" t="s">
        <v>375</v>
      </c>
      <c r="N10868" s="10"/>
      <c r="O10868" s="10"/>
    </row>
    <row r="10869" spans="1:15" x14ac:dyDescent="0.2">
      <c r="A10869" s="11">
        <v>46051</v>
      </c>
      <c r="B10869" s="7">
        <v>41698208732</v>
      </c>
      <c r="C10869" s="8" t="s">
        <v>23</v>
      </c>
      <c r="D10869" s="6">
        <v>38350</v>
      </c>
      <c r="E10869" s="6">
        <v>32500</v>
      </c>
      <c r="F10869" s="6">
        <f>E10869*0.05</f>
        <v>1625</v>
      </c>
      <c r="G10869" s="6"/>
      <c r="H10869" s="5">
        <f>D10869-F10869</f>
        <v>36725</v>
      </c>
      <c r="I10869" s="4">
        <f>+I10868+G10869-H10869</f>
        <v>10313969.789499974</v>
      </c>
      <c r="J10869" s="8" t="s">
        <v>62</v>
      </c>
      <c r="K10869" s="2"/>
      <c r="L10869" s="2"/>
      <c r="M10869" s="10" t="s">
        <v>374</v>
      </c>
      <c r="N10869" s="10"/>
      <c r="O10869" s="10"/>
    </row>
    <row r="10870" spans="1:15" x14ac:dyDescent="0.2">
      <c r="A10870" s="11">
        <v>46052</v>
      </c>
      <c r="B10870" s="7">
        <v>3580050063</v>
      </c>
      <c r="C10870" s="8" t="s">
        <v>2</v>
      </c>
      <c r="D10870" s="6"/>
      <c r="E10870" s="6"/>
      <c r="F10870" s="6">
        <f>E10870*0.05</f>
        <v>0</v>
      </c>
      <c r="G10870" s="6">
        <v>6600</v>
      </c>
      <c r="H10870" s="5">
        <f>D10870-F10870</f>
        <v>0</v>
      </c>
      <c r="I10870" s="4">
        <f>+I10869+G10870-H10870</f>
        <v>10320569.789499974</v>
      </c>
      <c r="J10870" s="8" t="s">
        <v>373</v>
      </c>
      <c r="K10870" s="2"/>
      <c r="L10870" s="2"/>
      <c r="M10870" s="10" t="s">
        <v>0</v>
      </c>
      <c r="N10870" s="10"/>
      <c r="O10870" s="10"/>
    </row>
    <row r="10871" spans="1:15" x14ac:dyDescent="0.2">
      <c r="A10871" s="11">
        <v>46052</v>
      </c>
      <c r="B10871" s="7">
        <v>41707696603</v>
      </c>
      <c r="C10871" s="8" t="s">
        <v>132</v>
      </c>
      <c r="D10871" s="6">
        <v>477546</v>
      </c>
      <c r="E10871" s="6">
        <v>404700</v>
      </c>
      <c r="F10871" s="6">
        <v>20235</v>
      </c>
      <c r="G10871" s="6"/>
      <c r="H10871" s="5">
        <f>D10871-F10871</f>
        <v>457311</v>
      </c>
      <c r="I10871" s="4">
        <f>+I10870+G10871-H10871</f>
        <v>9863258.7894999739</v>
      </c>
      <c r="J10871" s="8" t="s">
        <v>372</v>
      </c>
      <c r="K10871" s="2"/>
      <c r="L10871" s="2"/>
      <c r="M10871" s="10" t="s">
        <v>371</v>
      </c>
      <c r="N10871" s="10"/>
      <c r="O10871" s="10"/>
    </row>
    <row r="10872" spans="1:15" x14ac:dyDescent="0.2">
      <c r="A10872" s="11">
        <v>46052</v>
      </c>
      <c r="B10872" s="7">
        <v>41707701523</v>
      </c>
      <c r="C10872" s="8" t="s">
        <v>126</v>
      </c>
      <c r="D10872" s="6">
        <v>37740</v>
      </c>
      <c r="E10872" s="6">
        <v>37740</v>
      </c>
      <c r="F10872" s="6">
        <v>1887</v>
      </c>
      <c r="G10872" s="6"/>
      <c r="H10872" s="5">
        <f>D10872-F10872</f>
        <v>35853</v>
      </c>
      <c r="I10872" s="4">
        <f>+I10871+G10872-H10872</f>
        <v>9827405.7894999739</v>
      </c>
      <c r="J10872" s="8" t="s">
        <v>125</v>
      </c>
      <c r="K10872" s="2"/>
      <c r="L10872" s="2"/>
      <c r="M10872" s="10" t="s">
        <v>370</v>
      </c>
      <c r="N10872" s="10"/>
      <c r="O10872" s="10"/>
    </row>
    <row r="10873" spans="1:15" x14ac:dyDescent="0.2">
      <c r="A10873" s="11">
        <v>46052</v>
      </c>
      <c r="B10873" s="7">
        <v>41707715701</v>
      </c>
      <c r="C10873" s="8" t="s">
        <v>129</v>
      </c>
      <c r="D10873" s="6">
        <v>95610</v>
      </c>
      <c r="E10873" s="6">
        <v>0</v>
      </c>
      <c r="F10873" s="6">
        <f>E10873*0.05</f>
        <v>0</v>
      </c>
      <c r="G10873" s="6"/>
      <c r="H10873" s="5">
        <f>D10873-F10873</f>
        <v>95610</v>
      </c>
      <c r="I10873" s="4">
        <f>+I10872+G10873-H10873</f>
        <v>9731795.7894999739</v>
      </c>
      <c r="J10873" s="8" t="s">
        <v>128</v>
      </c>
      <c r="K10873" s="2"/>
      <c r="L10873" s="2"/>
      <c r="M10873" s="10" t="s">
        <v>369</v>
      </c>
      <c r="N10873" s="10"/>
      <c r="O10873" s="10"/>
    </row>
    <row r="10874" spans="1:15" x14ac:dyDescent="0.2">
      <c r="A10874" s="11">
        <v>46052</v>
      </c>
      <c r="B10874" s="7">
        <v>41707726500</v>
      </c>
      <c r="C10874" s="8" t="s">
        <v>269</v>
      </c>
      <c r="D10874" s="6">
        <v>517336.25</v>
      </c>
      <c r="E10874" s="6">
        <v>0</v>
      </c>
      <c r="F10874" s="6">
        <f>E10874*0.05</f>
        <v>0</v>
      </c>
      <c r="G10874" s="6"/>
      <c r="H10874" s="5">
        <f>D10874-F10874</f>
        <v>517336.25</v>
      </c>
      <c r="I10874" s="4">
        <f>+I10873+G10874-H10874</f>
        <v>9214459.5394999739</v>
      </c>
      <c r="J10874" s="8" t="s">
        <v>215</v>
      </c>
      <c r="K10874" s="2"/>
      <c r="L10874" s="2"/>
      <c r="M10874" s="10" t="s">
        <v>368</v>
      </c>
      <c r="N10874" s="10"/>
      <c r="O10874" s="10"/>
    </row>
    <row r="10875" spans="1:15" x14ac:dyDescent="0.2">
      <c r="A10875" s="11">
        <v>46052</v>
      </c>
      <c r="B10875" s="7">
        <v>41707740254</v>
      </c>
      <c r="C10875" s="8" t="s">
        <v>141</v>
      </c>
      <c r="D10875" s="6">
        <v>101784.8</v>
      </c>
      <c r="E10875" s="6">
        <v>0</v>
      </c>
      <c r="F10875" s="6">
        <f>E10875*0.05</f>
        <v>0</v>
      </c>
      <c r="G10875" s="6"/>
      <c r="H10875" s="5">
        <f>D10875-F10875</f>
        <v>101784.8</v>
      </c>
      <c r="I10875" s="4">
        <f>+I10874+G10875-H10875</f>
        <v>9112674.7394999731</v>
      </c>
      <c r="J10875" s="8" t="s">
        <v>98</v>
      </c>
      <c r="K10875" s="2"/>
      <c r="L10875" s="2"/>
      <c r="M10875" s="10" t="s">
        <v>367</v>
      </c>
      <c r="N10875" s="10"/>
      <c r="O10875" s="10"/>
    </row>
    <row r="10876" spans="1:15" x14ac:dyDescent="0.2">
      <c r="A10876" s="11">
        <v>46052</v>
      </c>
      <c r="B10876" s="7">
        <v>3580010145</v>
      </c>
      <c r="C10876" s="8" t="s">
        <v>7</v>
      </c>
      <c r="D10876" s="6"/>
      <c r="E10876" s="6"/>
      <c r="F10876" s="6"/>
      <c r="G10876" s="6">
        <v>6000</v>
      </c>
      <c r="H10876" s="5"/>
      <c r="I10876" s="4">
        <f>+I10875+G10876-H10876</f>
        <v>9118674.7394999731</v>
      </c>
      <c r="J10876" s="8" t="s">
        <v>366</v>
      </c>
      <c r="K10876" s="2"/>
      <c r="L10876" s="2"/>
      <c r="M10876" s="10" t="s">
        <v>0</v>
      </c>
      <c r="N10876" s="10"/>
      <c r="O10876" s="10"/>
    </row>
    <row r="10877" spans="1:15" x14ac:dyDescent="0.2">
      <c r="A10877" s="11">
        <v>46052</v>
      </c>
      <c r="B10877" s="7">
        <v>41707752165</v>
      </c>
      <c r="C10877" s="8" t="s">
        <v>111</v>
      </c>
      <c r="D10877" s="6">
        <v>57182</v>
      </c>
      <c r="E10877" s="6">
        <v>0</v>
      </c>
      <c r="F10877" s="6">
        <f>E10877*0.05</f>
        <v>0</v>
      </c>
      <c r="G10877" s="6"/>
      <c r="H10877" s="5">
        <f>D10877-F10877</f>
        <v>57182</v>
      </c>
      <c r="I10877" s="4">
        <f>+I10876+G10877-H10877</f>
        <v>9061492.7394999731</v>
      </c>
      <c r="J10877" s="8" t="s">
        <v>107</v>
      </c>
      <c r="K10877" s="2"/>
      <c r="L10877" s="2"/>
      <c r="M10877" s="10" t="s">
        <v>365</v>
      </c>
      <c r="N10877" s="10"/>
      <c r="O10877" s="10"/>
    </row>
    <row r="10878" spans="1:15" x14ac:dyDescent="0.2">
      <c r="A10878" s="11">
        <v>46052</v>
      </c>
      <c r="B10878" s="7">
        <v>3580010148</v>
      </c>
      <c r="C10878" s="8" t="s">
        <v>190</v>
      </c>
      <c r="D10878" s="6"/>
      <c r="E10878" s="6"/>
      <c r="F10878" s="6"/>
      <c r="G10878" s="6">
        <v>1500</v>
      </c>
      <c r="H10878" s="5"/>
      <c r="I10878" s="4">
        <f>+I10877+G10878-H10878</f>
        <v>9062992.7394999731</v>
      </c>
      <c r="J10878" s="8" t="s">
        <v>292</v>
      </c>
      <c r="K10878" s="2"/>
      <c r="L10878" s="2"/>
      <c r="M10878" s="10" t="s">
        <v>0</v>
      </c>
      <c r="N10878" s="10"/>
      <c r="O10878" s="10"/>
    </row>
    <row r="10879" spans="1:15" x14ac:dyDescent="0.2">
      <c r="A10879" s="11">
        <v>46052</v>
      </c>
      <c r="B10879" s="7">
        <v>41707766171</v>
      </c>
      <c r="C10879" s="8" t="s">
        <v>105</v>
      </c>
      <c r="D10879" s="6">
        <v>303320</v>
      </c>
      <c r="E10879" s="6">
        <v>0</v>
      </c>
      <c r="F10879" s="6">
        <f>E10879*0.05</f>
        <v>0</v>
      </c>
      <c r="G10879" s="6"/>
      <c r="H10879" s="5">
        <f>D10879-F10879</f>
        <v>303320</v>
      </c>
      <c r="I10879" s="4">
        <f>+I10878+G10879-H10879</f>
        <v>8759672.7394999731</v>
      </c>
      <c r="J10879" s="8" t="s">
        <v>104</v>
      </c>
      <c r="K10879" s="2"/>
      <c r="L10879" s="2"/>
      <c r="M10879" s="10" t="s">
        <v>364</v>
      </c>
      <c r="N10879" s="10"/>
      <c r="O10879" s="10"/>
    </row>
    <row r="10880" spans="1:15" x14ac:dyDescent="0.2">
      <c r="A10880" s="11">
        <v>46052</v>
      </c>
      <c r="B10880" s="7">
        <v>41707774921</v>
      </c>
      <c r="C10880" s="8" t="s">
        <v>102</v>
      </c>
      <c r="D10880" s="6">
        <v>191173.6</v>
      </c>
      <c r="E10880" s="6">
        <v>0</v>
      </c>
      <c r="F10880" s="6">
        <f>E10880*0.05</f>
        <v>0</v>
      </c>
      <c r="G10880" s="6"/>
      <c r="H10880" s="5">
        <f>D10880-F10880</f>
        <v>191173.6</v>
      </c>
      <c r="I10880" s="4">
        <f>+I10879+G10880-H10880</f>
        <v>8568499.1394999735</v>
      </c>
      <c r="J10880" s="8" t="s">
        <v>101</v>
      </c>
      <c r="K10880" s="2"/>
      <c r="L10880" s="2"/>
      <c r="M10880" s="10" t="s">
        <v>363</v>
      </c>
      <c r="N10880" s="10"/>
      <c r="O10880" s="10"/>
    </row>
    <row r="10881" spans="1:15" x14ac:dyDescent="0.2">
      <c r="A10881" s="11">
        <v>46052</v>
      </c>
      <c r="B10881" s="7">
        <v>41707801188</v>
      </c>
      <c r="C10881" s="8" t="s">
        <v>99</v>
      </c>
      <c r="D10881" s="6">
        <v>4074.1</v>
      </c>
      <c r="E10881" s="6">
        <v>0</v>
      </c>
      <c r="F10881" s="6">
        <f>E10881*0.05</f>
        <v>0</v>
      </c>
      <c r="G10881" s="6"/>
      <c r="H10881" s="5">
        <f>D10881-F10881</f>
        <v>4074.1</v>
      </c>
      <c r="I10881" s="4">
        <f>+I10880+G10881-H10881</f>
        <v>8564425.0394999739</v>
      </c>
      <c r="J10881" s="8" t="s">
        <v>100</v>
      </c>
      <c r="K10881" s="2"/>
      <c r="L10881" s="2"/>
      <c r="M10881" s="10" t="s">
        <v>362</v>
      </c>
      <c r="N10881" s="10"/>
      <c r="O10881" s="10"/>
    </row>
    <row r="10882" spans="1:15" x14ac:dyDescent="0.2">
      <c r="A10882" s="11">
        <v>46052</v>
      </c>
      <c r="B10882" s="7">
        <v>41707808326</v>
      </c>
      <c r="C10882" s="8" t="s">
        <v>99</v>
      </c>
      <c r="D10882" s="6">
        <v>12606.02</v>
      </c>
      <c r="E10882" s="6">
        <v>0</v>
      </c>
      <c r="F10882" s="6">
        <f>E10882*0.05</f>
        <v>0</v>
      </c>
      <c r="G10882" s="6"/>
      <c r="H10882" s="5">
        <f>D10882-F10882</f>
        <v>12606.02</v>
      </c>
      <c r="I10882" s="4">
        <f>+I10881+G10882-H10882</f>
        <v>8551819.0194999743</v>
      </c>
      <c r="J10882" s="8" t="s">
        <v>98</v>
      </c>
      <c r="K10882" s="2"/>
      <c r="L10882" s="2"/>
      <c r="M10882" s="10" t="s">
        <v>362</v>
      </c>
      <c r="N10882" s="10"/>
      <c r="O10882" s="10"/>
    </row>
    <row r="10883" spans="1:15" x14ac:dyDescent="0.2">
      <c r="A10883" s="11">
        <v>46052</v>
      </c>
      <c r="B10883" s="18">
        <v>41707823174</v>
      </c>
      <c r="C10883" s="8" t="s">
        <v>96</v>
      </c>
      <c r="D10883" s="6">
        <v>47412.84</v>
      </c>
      <c r="E10883" s="6">
        <v>40676.69</v>
      </c>
      <c r="F10883" s="6">
        <v>2033.83</v>
      </c>
      <c r="G10883" s="6"/>
      <c r="H10883" s="5">
        <f>D10883-F10883</f>
        <v>45379.009999999995</v>
      </c>
      <c r="I10883" s="4">
        <f>+I10882+G10883-H10883</f>
        <v>8506440.0094999745</v>
      </c>
      <c r="J10883" s="8" t="s">
        <v>361</v>
      </c>
      <c r="K10883" s="2"/>
      <c r="L10883" s="2"/>
      <c r="M10883" s="10" t="s">
        <v>360</v>
      </c>
      <c r="N10883" s="10"/>
      <c r="O10883" s="10"/>
    </row>
    <row r="10884" spans="1:15" x14ac:dyDescent="0.2">
      <c r="A10884" s="11">
        <v>46052</v>
      </c>
      <c r="B10884" s="7">
        <v>41707828431</v>
      </c>
      <c r="C10884" s="8" t="s">
        <v>242</v>
      </c>
      <c r="D10884" s="6">
        <v>235764</v>
      </c>
      <c r="E10884" s="6">
        <v>0</v>
      </c>
      <c r="F10884" s="6">
        <f>E10884*0.05</f>
        <v>0</v>
      </c>
      <c r="G10884" s="6"/>
      <c r="H10884" s="5">
        <f>D10884-F10884</f>
        <v>235764</v>
      </c>
      <c r="I10884" s="4">
        <f>+I10883+G10884-H10884</f>
        <v>8270676.0094999745</v>
      </c>
      <c r="J10884" s="8" t="s">
        <v>359</v>
      </c>
      <c r="K10884" s="2"/>
      <c r="L10884" s="2"/>
      <c r="M10884" s="10" t="s">
        <v>358</v>
      </c>
      <c r="N10884" s="10"/>
      <c r="O10884" s="10"/>
    </row>
    <row r="10885" spans="1:15" x14ac:dyDescent="0.2">
      <c r="A10885" s="11">
        <v>46052</v>
      </c>
      <c r="B10885" s="7">
        <v>41707839874</v>
      </c>
      <c r="C10885" s="8" t="s">
        <v>239</v>
      </c>
      <c r="D10885" s="6">
        <v>364089</v>
      </c>
      <c r="E10885" s="6">
        <v>308550</v>
      </c>
      <c r="F10885" s="6">
        <v>15427.5</v>
      </c>
      <c r="G10885" s="6"/>
      <c r="H10885" s="5">
        <f>D10885-F10885</f>
        <v>348661.5</v>
      </c>
      <c r="I10885" s="4">
        <f>+I10884+G10885-H10885</f>
        <v>7922014.5094999745</v>
      </c>
      <c r="J10885" s="8" t="s">
        <v>85</v>
      </c>
      <c r="K10885" s="2"/>
      <c r="L10885" s="2"/>
      <c r="M10885" s="10" t="s">
        <v>357</v>
      </c>
      <c r="N10885" s="10"/>
      <c r="O10885" s="10"/>
    </row>
    <row r="10886" spans="1:15" x14ac:dyDescent="0.2">
      <c r="A10886" s="11">
        <v>46052</v>
      </c>
      <c r="B10886" s="7">
        <v>41707855115</v>
      </c>
      <c r="C10886" s="8" t="s">
        <v>237</v>
      </c>
      <c r="D10886" s="6">
        <v>18500</v>
      </c>
      <c r="E10886" s="6">
        <v>0</v>
      </c>
      <c r="F10886" s="6">
        <f>E10886*0.05</f>
        <v>0</v>
      </c>
      <c r="G10886" s="6"/>
      <c r="H10886" s="5">
        <f>D10886-F10886</f>
        <v>18500</v>
      </c>
      <c r="I10886" s="4">
        <f>+I10885+G10886-H10886</f>
        <v>7903514.5094999745</v>
      </c>
      <c r="J10886" s="8" t="s">
        <v>236</v>
      </c>
      <c r="K10886" s="2"/>
      <c r="L10886" s="2"/>
      <c r="M10886" s="10" t="s">
        <v>356</v>
      </c>
      <c r="N10886" s="10"/>
      <c r="O10886" s="10"/>
    </row>
    <row r="10887" spans="1:15" x14ac:dyDescent="0.2">
      <c r="A10887" s="11">
        <v>46052</v>
      </c>
      <c r="B10887" s="7">
        <v>41788054804</v>
      </c>
      <c r="C10887" s="8" t="s">
        <v>355</v>
      </c>
      <c r="D10887" s="6">
        <v>2911.97</v>
      </c>
      <c r="E10887" s="6">
        <v>0</v>
      </c>
      <c r="F10887" s="6">
        <f>E10887*0.05</f>
        <v>0</v>
      </c>
      <c r="G10887" s="6"/>
      <c r="H10887" s="5">
        <f>D10887-F10887</f>
        <v>2911.97</v>
      </c>
      <c r="I10887" s="4">
        <f>+I10886+G10887-H10887</f>
        <v>7900602.5394999748</v>
      </c>
      <c r="J10887" s="8" t="s">
        <v>354</v>
      </c>
      <c r="K10887" s="2"/>
      <c r="L10887" s="2"/>
      <c r="M10887" s="10" t="s">
        <v>353</v>
      </c>
      <c r="N10887" s="10"/>
      <c r="O10887" s="10"/>
    </row>
    <row r="10888" spans="1:15" x14ac:dyDescent="0.2">
      <c r="A10888" s="11">
        <v>46052</v>
      </c>
      <c r="B10888" s="7">
        <v>41708065197</v>
      </c>
      <c r="C10888" s="8" t="s">
        <v>352</v>
      </c>
      <c r="D10888" s="6">
        <v>87974.06</v>
      </c>
      <c r="E10888" s="6">
        <v>0</v>
      </c>
      <c r="F10888" s="6">
        <f>E10888*0.05</f>
        <v>0</v>
      </c>
      <c r="G10888" s="6"/>
      <c r="H10888" s="5">
        <f>D10888-F10888</f>
        <v>87974.06</v>
      </c>
      <c r="I10888" s="4">
        <f>+I10887+G10888-H10888</f>
        <v>7812628.4794999752</v>
      </c>
      <c r="J10888" s="8" t="s">
        <v>107</v>
      </c>
      <c r="K10888" s="2"/>
      <c r="L10888" s="2"/>
      <c r="M10888" s="10" t="s">
        <v>351</v>
      </c>
      <c r="N10888" s="10"/>
      <c r="O10888" s="10"/>
    </row>
    <row r="10889" spans="1:15" x14ac:dyDescent="0.2">
      <c r="A10889" s="11">
        <v>46052</v>
      </c>
      <c r="B10889" s="7">
        <v>41708071598</v>
      </c>
      <c r="C10889" s="8" t="s">
        <v>77</v>
      </c>
      <c r="D10889" s="6">
        <v>5495</v>
      </c>
      <c r="E10889" s="6">
        <v>0</v>
      </c>
      <c r="F10889" s="6">
        <f>E10889*0.05</f>
        <v>0</v>
      </c>
      <c r="G10889" s="6"/>
      <c r="H10889" s="5">
        <f>D10889-F10889</f>
        <v>5495</v>
      </c>
      <c r="I10889" s="4">
        <f>+I10888+G10889-H10889</f>
        <v>7807133.4794999752</v>
      </c>
      <c r="J10889" s="8" t="s">
        <v>229</v>
      </c>
      <c r="K10889" s="2"/>
      <c r="L10889" s="2"/>
      <c r="M10889" s="10" t="s">
        <v>350</v>
      </c>
      <c r="N10889" s="10"/>
      <c r="O10889" s="10"/>
    </row>
    <row r="10890" spans="1:15" x14ac:dyDescent="0.2">
      <c r="A10890" s="11">
        <v>46052</v>
      </c>
      <c r="B10890" s="7">
        <v>41708082957</v>
      </c>
      <c r="C10890" s="8" t="s">
        <v>74</v>
      </c>
      <c r="D10890" s="6">
        <v>148368</v>
      </c>
      <c r="E10890" s="6">
        <v>0</v>
      </c>
      <c r="F10890" s="6">
        <f>E10890*0.05</f>
        <v>0</v>
      </c>
      <c r="G10890" s="6"/>
      <c r="H10890" s="5">
        <f>D10890-F10890</f>
        <v>148368</v>
      </c>
      <c r="I10890" s="4">
        <f>+I10889+G10890-H10890</f>
        <v>7658765.4794999752</v>
      </c>
      <c r="J10890" s="8" t="s">
        <v>349</v>
      </c>
      <c r="K10890" s="2"/>
      <c r="L10890" s="2"/>
      <c r="M10890" s="10" t="s">
        <v>348</v>
      </c>
      <c r="N10890" s="10"/>
      <c r="O10890" s="10"/>
    </row>
    <row r="10891" spans="1:15" x14ac:dyDescent="0.2">
      <c r="A10891" s="11">
        <v>46052</v>
      </c>
      <c r="B10891" s="7">
        <v>41708102315</v>
      </c>
      <c r="C10891" s="8" t="s">
        <v>71</v>
      </c>
      <c r="D10891" s="6">
        <v>655500</v>
      </c>
      <c r="E10891" s="6">
        <v>0</v>
      </c>
      <c r="F10891" s="6">
        <f>E10891*0.05</f>
        <v>0</v>
      </c>
      <c r="G10891" s="6"/>
      <c r="H10891" s="5">
        <f>D10891-F10891</f>
        <v>655500</v>
      </c>
      <c r="I10891" s="4">
        <f>+I10890+G10891-H10891</f>
        <v>7003265.4794999752</v>
      </c>
      <c r="J10891" s="8" t="s">
        <v>70</v>
      </c>
      <c r="K10891" s="2"/>
      <c r="L10891" s="2"/>
      <c r="M10891" s="10" t="s">
        <v>347</v>
      </c>
      <c r="N10891" s="10"/>
      <c r="O10891" s="10"/>
    </row>
    <row r="10892" spans="1:15" x14ac:dyDescent="0.2">
      <c r="A10892" s="11">
        <v>46052</v>
      </c>
      <c r="B10892" s="7">
        <v>41708105840</v>
      </c>
      <c r="C10892" s="8" t="s">
        <v>54</v>
      </c>
      <c r="D10892" s="6">
        <v>4500</v>
      </c>
      <c r="E10892" s="6">
        <v>3813.56</v>
      </c>
      <c r="F10892" s="6">
        <v>190.68</v>
      </c>
      <c r="G10892" s="6"/>
      <c r="H10892" s="5">
        <f>D10892-F10892</f>
        <v>4309.32</v>
      </c>
      <c r="I10892" s="4">
        <f>+I10891+G10892-H10892</f>
        <v>6998956.1594999749</v>
      </c>
      <c r="J10892" s="8" t="s">
        <v>53</v>
      </c>
      <c r="K10892" s="2"/>
      <c r="L10892" s="2"/>
      <c r="M10892" s="10" t="s">
        <v>346</v>
      </c>
      <c r="N10892" s="10"/>
      <c r="O10892" s="10"/>
    </row>
    <row r="10893" spans="1:15" x14ac:dyDescent="0.2">
      <c r="A10893" s="11">
        <v>46052</v>
      </c>
      <c r="B10893" s="7">
        <v>41708123091</v>
      </c>
      <c r="C10893" s="8" t="s">
        <v>57</v>
      </c>
      <c r="D10893" s="6">
        <v>10000</v>
      </c>
      <c r="E10893" s="6">
        <v>10000</v>
      </c>
      <c r="F10893" s="6">
        <v>500</v>
      </c>
      <c r="G10893" s="6"/>
      <c r="H10893" s="5">
        <f>D10893-F10893</f>
        <v>9500</v>
      </c>
      <c r="I10893" s="4">
        <f>+I10892+G10893-H10893</f>
        <v>6989456.1594999749</v>
      </c>
      <c r="J10893" s="8" t="s">
        <v>56</v>
      </c>
      <c r="K10893" s="2"/>
      <c r="L10893" s="2"/>
      <c r="M10893" s="10" t="s">
        <v>345</v>
      </c>
      <c r="N10893" s="10"/>
      <c r="O10893" s="10"/>
    </row>
    <row r="10894" spans="1:15" x14ac:dyDescent="0.2">
      <c r="A10894" s="11">
        <v>46052</v>
      </c>
      <c r="B10894" s="7">
        <v>41708144517</v>
      </c>
      <c r="C10894" s="8" t="s">
        <v>51</v>
      </c>
      <c r="D10894" s="6">
        <v>358500</v>
      </c>
      <c r="E10894" s="6">
        <v>0</v>
      </c>
      <c r="F10894" s="6">
        <f>E10894*0.05</f>
        <v>0</v>
      </c>
      <c r="G10894" s="6"/>
      <c r="H10894" s="5">
        <f>D10894-F10894</f>
        <v>358500</v>
      </c>
      <c r="I10894" s="4">
        <f>+I10893+G10894-H10894</f>
        <v>6630956.1594999749</v>
      </c>
      <c r="J10894" s="8" t="s">
        <v>48</v>
      </c>
      <c r="K10894" s="2"/>
      <c r="L10894" s="2"/>
      <c r="M10894" s="10" t="s">
        <v>344</v>
      </c>
      <c r="N10894" s="10"/>
      <c r="O10894" s="10"/>
    </row>
    <row r="10895" spans="1:15" x14ac:dyDescent="0.2">
      <c r="A10895" s="11">
        <v>46052</v>
      </c>
      <c r="B10895" s="7">
        <v>41708198574</v>
      </c>
      <c r="C10895" s="8" t="s">
        <v>216</v>
      </c>
      <c r="D10895" s="6">
        <v>678327.08</v>
      </c>
      <c r="E10895" s="6">
        <v>0</v>
      </c>
      <c r="F10895" s="6">
        <f>E10895*0.05</f>
        <v>0</v>
      </c>
      <c r="G10895" s="6"/>
      <c r="H10895" s="5">
        <f>D10895-F10895</f>
        <v>678327.08</v>
      </c>
      <c r="I10895" s="4">
        <f>+I10894+G10895-H10895</f>
        <v>5952629.0794999748</v>
      </c>
      <c r="J10895" s="8" t="s">
        <v>343</v>
      </c>
      <c r="K10895" s="2"/>
      <c r="L10895" s="2"/>
      <c r="M10895" s="10" t="s">
        <v>342</v>
      </c>
      <c r="N10895" s="10"/>
      <c r="O10895" s="10"/>
    </row>
    <row r="10896" spans="1:15" x14ac:dyDescent="0.2">
      <c r="A10896" s="11">
        <v>46052</v>
      </c>
      <c r="B10896" s="7">
        <v>41708210270</v>
      </c>
      <c r="C10896" s="8" t="s">
        <v>43</v>
      </c>
      <c r="D10896" s="6">
        <v>246636.74</v>
      </c>
      <c r="E10896" s="6">
        <v>0</v>
      </c>
      <c r="F10896" s="6">
        <f>E10896*0.05</f>
        <v>0</v>
      </c>
      <c r="G10896" s="6"/>
      <c r="H10896" s="5">
        <f>D10896-F10896</f>
        <v>246636.74</v>
      </c>
      <c r="I10896" s="4">
        <f>+I10895+G10896-H10896</f>
        <v>5705992.3394999746</v>
      </c>
      <c r="J10896" s="8" t="s">
        <v>341</v>
      </c>
      <c r="K10896" s="2"/>
      <c r="L10896" s="2"/>
      <c r="M10896" s="10" t="s">
        <v>340</v>
      </c>
      <c r="N10896" s="10"/>
      <c r="O10896" s="10"/>
    </row>
    <row r="10897" spans="1:15" x14ac:dyDescent="0.2">
      <c r="A10897" s="11">
        <v>46052</v>
      </c>
      <c r="B10897" s="7">
        <v>41708226249</v>
      </c>
      <c r="C10897" s="8" t="s">
        <v>34</v>
      </c>
      <c r="D10897" s="6">
        <v>499674.93</v>
      </c>
      <c r="E10897" s="6">
        <v>0</v>
      </c>
      <c r="F10897" s="6">
        <f>E10897*0.05</f>
        <v>0</v>
      </c>
      <c r="G10897" s="6"/>
      <c r="H10897" s="5">
        <f>D10897-F10897</f>
        <v>499674.93</v>
      </c>
      <c r="I10897" s="4">
        <f>+I10896+G10897-H10897</f>
        <v>5206317.4094999749</v>
      </c>
      <c r="J10897" s="8" t="s">
        <v>339</v>
      </c>
      <c r="K10897" s="2"/>
      <c r="L10897" s="2"/>
      <c r="M10897" s="10" t="s">
        <v>338</v>
      </c>
      <c r="N10897" s="10"/>
      <c r="O10897" s="10"/>
    </row>
    <row r="10898" spans="1:15" x14ac:dyDescent="0.2">
      <c r="A10898" s="11">
        <v>46052</v>
      </c>
      <c r="B10898" s="7">
        <v>41708470808</v>
      </c>
      <c r="C10898" s="8" t="s">
        <v>337</v>
      </c>
      <c r="D10898" s="6">
        <v>101775.8</v>
      </c>
      <c r="E10898" s="6">
        <v>0</v>
      </c>
      <c r="F10898" s="6">
        <f>E10898*0.05</f>
        <v>0</v>
      </c>
      <c r="G10898" s="6"/>
      <c r="H10898" s="5">
        <f>D10898-F10898</f>
        <v>101775.8</v>
      </c>
      <c r="I10898" s="4">
        <f>+I10897+G10898-H10898</f>
        <v>5104541.6094999751</v>
      </c>
      <c r="J10898" s="8" t="s">
        <v>107</v>
      </c>
      <c r="K10898" s="2"/>
      <c r="L10898" s="2"/>
      <c r="M10898" s="10" t="s">
        <v>336</v>
      </c>
      <c r="N10898" s="10"/>
      <c r="O10898" s="10"/>
    </row>
    <row r="10899" spans="1:15" x14ac:dyDescent="0.2">
      <c r="A10899" s="11">
        <v>46052</v>
      </c>
      <c r="B10899" s="7">
        <v>41708479584</v>
      </c>
      <c r="C10899" s="8" t="s">
        <v>335</v>
      </c>
      <c r="D10899" s="6">
        <v>68850</v>
      </c>
      <c r="E10899" s="6">
        <v>68850</v>
      </c>
      <c r="F10899" s="6">
        <v>3442.5</v>
      </c>
      <c r="G10899" s="6"/>
      <c r="H10899" s="5">
        <f>D10899-F10899</f>
        <v>65407.5</v>
      </c>
      <c r="I10899" s="4">
        <f>+I10898+G10899-H10899</f>
        <v>5039134.1094999751</v>
      </c>
      <c r="J10899" s="8" t="s">
        <v>334</v>
      </c>
      <c r="K10899" s="2"/>
      <c r="L10899" s="2"/>
      <c r="M10899" s="10" t="s">
        <v>333</v>
      </c>
      <c r="N10899" s="10"/>
      <c r="O10899" s="10"/>
    </row>
    <row r="10900" spans="1:15" x14ac:dyDescent="0.2">
      <c r="A10900" s="11">
        <v>46052</v>
      </c>
      <c r="B10900" s="7">
        <v>41708493937</v>
      </c>
      <c r="C10900" s="8" t="s">
        <v>88</v>
      </c>
      <c r="D10900" s="6">
        <v>125300</v>
      </c>
      <c r="E10900" s="6">
        <v>0</v>
      </c>
      <c r="F10900" s="6">
        <f>E10900*0.05</f>
        <v>0</v>
      </c>
      <c r="G10900" s="6"/>
      <c r="H10900" s="5">
        <f>D10900-F10900</f>
        <v>125300</v>
      </c>
      <c r="I10900" s="4">
        <f>+I10899+G10900-H10900</f>
        <v>4913834.1094999751</v>
      </c>
      <c r="J10900" s="8" t="s">
        <v>48</v>
      </c>
      <c r="K10900" s="2"/>
      <c r="L10900" s="2"/>
      <c r="M10900" s="10" t="s">
        <v>332</v>
      </c>
      <c r="N10900" s="10"/>
      <c r="O10900" s="10"/>
    </row>
    <row r="10901" spans="1:15" x14ac:dyDescent="0.2">
      <c r="A10901" s="11">
        <v>46052</v>
      </c>
      <c r="B10901" s="7">
        <v>41708507195</v>
      </c>
      <c r="C10901" s="8" t="s">
        <v>331</v>
      </c>
      <c r="D10901" s="6">
        <v>181570</v>
      </c>
      <c r="E10901" s="6">
        <v>0</v>
      </c>
      <c r="F10901" s="6">
        <f>E10901*0.05</f>
        <v>0</v>
      </c>
      <c r="G10901" s="6"/>
      <c r="H10901" s="5">
        <f>D10901-F10901</f>
        <v>181570</v>
      </c>
      <c r="I10901" s="4">
        <f>+I10900+G10901-H10901</f>
        <v>4732264.1094999751</v>
      </c>
      <c r="J10901" s="8" t="s">
        <v>330</v>
      </c>
      <c r="K10901" s="2"/>
      <c r="L10901" s="2"/>
      <c r="M10901" s="10" t="s">
        <v>329</v>
      </c>
      <c r="N10901" s="10"/>
      <c r="O10901" s="10"/>
    </row>
    <row r="10902" spans="1:15" x14ac:dyDescent="0.2">
      <c r="A10902" s="11">
        <v>46052</v>
      </c>
      <c r="B10902" s="7">
        <v>41708528007</v>
      </c>
      <c r="C10902" s="8" t="s">
        <v>29</v>
      </c>
      <c r="D10902" s="6">
        <v>54020.4</v>
      </c>
      <c r="E10902" s="6">
        <v>0</v>
      </c>
      <c r="F10902" s="6">
        <f>E10902*0.05</f>
        <v>0</v>
      </c>
      <c r="G10902" s="6"/>
      <c r="H10902" s="5">
        <f>D10902-F10902</f>
        <v>54020.4</v>
      </c>
      <c r="I10902" s="4">
        <f>+I10901+G10902-H10902</f>
        <v>4678243.7094999747</v>
      </c>
      <c r="J10902" s="8" t="s">
        <v>328</v>
      </c>
      <c r="K10902" s="2"/>
      <c r="L10902" s="2"/>
      <c r="M10902" s="10" t="s">
        <v>327</v>
      </c>
      <c r="N10902" s="10"/>
      <c r="O10902" s="10"/>
    </row>
    <row r="10903" spans="1:15" ht="25.5" x14ac:dyDescent="0.2">
      <c r="A10903" s="11">
        <v>46052</v>
      </c>
      <c r="B10903" s="7">
        <v>41711453347</v>
      </c>
      <c r="C10903" s="8" t="s">
        <v>180</v>
      </c>
      <c r="D10903" s="6">
        <v>60000</v>
      </c>
      <c r="E10903" s="6">
        <v>60000</v>
      </c>
      <c r="F10903" s="6">
        <v>6000</v>
      </c>
      <c r="G10903" s="6"/>
      <c r="H10903" s="5">
        <f>D10903-F10903</f>
        <v>54000</v>
      </c>
      <c r="I10903" s="4">
        <f>+I10902+G10903-H10903</f>
        <v>4624243.7094999747</v>
      </c>
      <c r="J10903" s="17" t="s">
        <v>326</v>
      </c>
      <c r="K10903" s="2"/>
      <c r="L10903" s="2"/>
      <c r="M10903" s="10" t="s">
        <v>0</v>
      </c>
      <c r="N10903" s="10"/>
      <c r="O10903" s="10"/>
    </row>
    <row r="10904" spans="1:15" x14ac:dyDescent="0.2">
      <c r="A10904" s="11">
        <v>46052</v>
      </c>
      <c r="B10904" s="7">
        <v>41711464921</v>
      </c>
      <c r="C10904" s="8" t="s">
        <v>182</v>
      </c>
      <c r="D10904" s="6">
        <v>20000</v>
      </c>
      <c r="E10904" s="6">
        <v>20000</v>
      </c>
      <c r="F10904" s="6">
        <v>2000</v>
      </c>
      <c r="G10904" s="6"/>
      <c r="H10904" s="5">
        <f>D10904-F10904</f>
        <v>18000</v>
      </c>
      <c r="I10904" s="4">
        <f>+I10903+G10904-H10904</f>
        <v>4606243.7094999747</v>
      </c>
      <c r="J10904" s="8" t="s">
        <v>325</v>
      </c>
      <c r="K10904" s="2"/>
      <c r="L10904" s="2"/>
      <c r="M10904" s="10" t="s">
        <v>0</v>
      </c>
      <c r="N10904" s="10"/>
      <c r="O10904" s="10"/>
    </row>
    <row r="10905" spans="1:15" ht="25.5" x14ac:dyDescent="0.2">
      <c r="A10905" s="11">
        <v>46052</v>
      </c>
      <c r="B10905" s="7">
        <v>41711498329</v>
      </c>
      <c r="C10905" s="8" t="s">
        <v>324</v>
      </c>
      <c r="D10905" s="6">
        <v>19000</v>
      </c>
      <c r="E10905" s="6">
        <v>19000</v>
      </c>
      <c r="F10905" s="6">
        <v>1900</v>
      </c>
      <c r="G10905" s="6"/>
      <c r="H10905" s="5">
        <f>D10905-F10905</f>
        <v>17100</v>
      </c>
      <c r="I10905" s="4">
        <f>+I10904+G10905-H10905</f>
        <v>4589143.7094999747</v>
      </c>
      <c r="J10905" s="17" t="s">
        <v>323</v>
      </c>
      <c r="K10905" s="2"/>
      <c r="L10905" s="2"/>
      <c r="M10905" s="10" t="s">
        <v>0</v>
      </c>
      <c r="N10905" s="10"/>
      <c r="O10905" s="10"/>
    </row>
    <row r="10906" spans="1:15" x14ac:dyDescent="0.2">
      <c r="A10906" s="11">
        <v>46052</v>
      </c>
      <c r="B10906" s="7">
        <v>41712190669</v>
      </c>
      <c r="C10906" s="8" t="s">
        <v>322</v>
      </c>
      <c r="D10906" s="6">
        <v>134888.89000000001</v>
      </c>
      <c r="E10906" s="6">
        <v>134888.89000000001</v>
      </c>
      <c r="F10906" s="6">
        <v>13488.89</v>
      </c>
      <c r="G10906" s="6"/>
      <c r="H10906" s="5">
        <f>D10906-F10906</f>
        <v>121400.00000000001</v>
      </c>
      <c r="I10906" s="4">
        <f>+I10905+G10906-H10906</f>
        <v>4467743.7094999747</v>
      </c>
      <c r="J10906" s="8" t="s">
        <v>321</v>
      </c>
      <c r="K10906" s="2"/>
      <c r="L10906" s="2"/>
      <c r="M10906" s="10" t="s">
        <v>0</v>
      </c>
      <c r="N10906" s="10"/>
      <c r="O10906" s="10"/>
    </row>
    <row r="10907" spans="1:15" x14ac:dyDescent="0.2">
      <c r="A10907" s="11">
        <v>46052</v>
      </c>
      <c r="B10907" s="7"/>
      <c r="C10907" s="8" t="s">
        <v>20</v>
      </c>
      <c r="D10907" s="6">
        <v>9667.43</v>
      </c>
      <c r="E10907" s="6"/>
      <c r="F10907" s="6">
        <f>E10907*0.05</f>
        <v>0</v>
      </c>
      <c r="G10907" s="6"/>
      <c r="H10907" s="5">
        <f>D10907-F10907</f>
        <v>9667.43</v>
      </c>
      <c r="I10907" s="4">
        <f>+I10906+G10907-H10907</f>
        <v>4458076.279499975</v>
      </c>
      <c r="J10907" s="8" t="s">
        <v>19</v>
      </c>
      <c r="K10907" s="2"/>
      <c r="L10907" s="2"/>
      <c r="M10907" s="10" t="s">
        <v>0</v>
      </c>
      <c r="N10907" s="10"/>
      <c r="O10907" s="10"/>
    </row>
    <row r="10908" spans="1:15" x14ac:dyDescent="0.2">
      <c r="A10908" s="11"/>
      <c r="B10908" s="7"/>
      <c r="C10908" s="14" t="s">
        <v>320</v>
      </c>
      <c r="D10908" s="6"/>
      <c r="E10908" s="6"/>
      <c r="F10908" s="6">
        <f>E10908*0.05</f>
        <v>0</v>
      </c>
      <c r="G10908" s="6"/>
      <c r="H10908" s="5">
        <f>D10908-F10908</f>
        <v>0</v>
      </c>
      <c r="I10908" s="13">
        <f>+I10907+G10908-H10908</f>
        <v>4458076.279499975</v>
      </c>
      <c r="J10908" s="8"/>
      <c r="K10908" s="2"/>
      <c r="L10908" s="2"/>
      <c r="M10908" s="10" t="s">
        <v>0</v>
      </c>
      <c r="N10908" s="10"/>
      <c r="O10908" s="10"/>
    </row>
    <row r="10909" spans="1:15" x14ac:dyDescent="0.2">
      <c r="A10909" s="11">
        <v>46055</v>
      </c>
      <c r="B10909" s="7">
        <v>3580090329</v>
      </c>
      <c r="C10909" s="8" t="s">
        <v>2</v>
      </c>
      <c r="D10909" s="6"/>
      <c r="E10909" s="6"/>
      <c r="F10909" s="6">
        <f>E10909*0.05</f>
        <v>0</v>
      </c>
      <c r="G10909" s="6">
        <v>8300</v>
      </c>
      <c r="H10909" s="5">
        <f>D10909-F10909</f>
        <v>0</v>
      </c>
      <c r="I10909" s="4">
        <f>+I10908+G10909-H10909</f>
        <v>4466376.279499975</v>
      </c>
      <c r="J10909" s="8" t="s">
        <v>319</v>
      </c>
      <c r="K10909" s="2"/>
      <c r="L10909" s="2"/>
      <c r="M10909" s="10" t="s">
        <v>0</v>
      </c>
      <c r="N10909" s="10"/>
      <c r="O10909" s="10"/>
    </row>
    <row r="10910" spans="1:15" x14ac:dyDescent="0.2">
      <c r="A10910" s="11">
        <v>46055</v>
      </c>
      <c r="B10910" s="7">
        <v>3580090332</v>
      </c>
      <c r="C10910" s="8" t="s">
        <v>7</v>
      </c>
      <c r="D10910" s="6"/>
      <c r="E10910" s="6"/>
      <c r="F10910" s="6">
        <f>E10910*0.05</f>
        <v>0</v>
      </c>
      <c r="G10910" s="6">
        <v>2000</v>
      </c>
      <c r="H10910" s="5">
        <f>D10910-F10910</f>
        <v>0</v>
      </c>
      <c r="I10910" s="4">
        <f>+I10909+G10910-H10910</f>
        <v>4468376.279499975</v>
      </c>
      <c r="J10910" s="8" t="s">
        <v>318</v>
      </c>
      <c r="K10910" s="2"/>
      <c r="L10910" s="2"/>
      <c r="M10910" s="10" t="s">
        <v>0</v>
      </c>
      <c r="N10910" s="10"/>
      <c r="O10910" s="10"/>
    </row>
    <row r="10911" spans="1:15" x14ac:dyDescent="0.2">
      <c r="A10911" s="11">
        <v>46055</v>
      </c>
      <c r="B10911" s="7">
        <v>3580090607</v>
      </c>
      <c r="C10911" s="8" t="s">
        <v>190</v>
      </c>
      <c r="D10911" s="6"/>
      <c r="E10911" s="6"/>
      <c r="F10911" s="6">
        <f>E10911*0.05</f>
        <v>0</v>
      </c>
      <c r="G10911" s="6">
        <v>1500</v>
      </c>
      <c r="H10911" s="5">
        <f>D10911-F10911</f>
        <v>0</v>
      </c>
      <c r="I10911" s="4">
        <f>+I10910+G10911-H10911</f>
        <v>4469876.279499975</v>
      </c>
      <c r="J10911" s="8" t="s">
        <v>292</v>
      </c>
      <c r="K10911" s="2"/>
      <c r="L10911" s="2"/>
      <c r="M10911" s="10" t="s">
        <v>0</v>
      </c>
      <c r="N10911" s="10"/>
      <c r="O10911" s="10"/>
    </row>
    <row r="10912" spans="1:15" x14ac:dyDescent="0.2">
      <c r="A10912" s="11">
        <v>46055</v>
      </c>
      <c r="B10912" s="7">
        <v>3580090610</v>
      </c>
      <c r="C10912" s="8" t="s">
        <v>7</v>
      </c>
      <c r="D10912" s="6"/>
      <c r="E10912" s="6"/>
      <c r="F10912" s="6">
        <f>E10912*0.05</f>
        <v>0</v>
      </c>
      <c r="G10912" s="6">
        <v>3000</v>
      </c>
      <c r="H10912" s="5">
        <f>D10912-F10912</f>
        <v>0</v>
      </c>
      <c r="I10912" s="4">
        <f>+I10911+G10912-H10912</f>
        <v>4472876.279499975</v>
      </c>
      <c r="J10912" s="8" t="s">
        <v>188</v>
      </c>
      <c r="K10912" s="2"/>
      <c r="L10912" s="2"/>
      <c r="M10912" s="10" t="s">
        <v>0</v>
      </c>
      <c r="N10912" s="10"/>
      <c r="O10912" s="10"/>
    </row>
    <row r="10913" spans="1:15" x14ac:dyDescent="0.2">
      <c r="A10913" s="11">
        <v>46056</v>
      </c>
      <c r="B10913" s="7">
        <v>3580010096</v>
      </c>
      <c r="C10913" s="8" t="s">
        <v>190</v>
      </c>
      <c r="D10913" s="6"/>
      <c r="E10913" s="6"/>
      <c r="F10913" s="6">
        <f>E10913*0.05</f>
        <v>0</v>
      </c>
      <c r="G10913" s="6">
        <v>2700</v>
      </c>
      <c r="H10913" s="5">
        <f>D10913-F10913</f>
        <v>0</v>
      </c>
      <c r="I10913" s="4">
        <f>+I10912+G10913-H10913</f>
        <v>4475576.279499975</v>
      </c>
      <c r="J10913" s="8" t="s">
        <v>292</v>
      </c>
      <c r="K10913" s="2"/>
      <c r="L10913" s="2"/>
      <c r="M10913" s="10" t="s">
        <v>0</v>
      </c>
      <c r="N10913" s="10"/>
      <c r="O10913" s="10"/>
    </row>
    <row r="10914" spans="1:15" x14ac:dyDescent="0.2">
      <c r="A10914" s="11">
        <v>46056</v>
      </c>
      <c r="B10914" s="7">
        <v>3580010099</v>
      </c>
      <c r="C10914" s="8" t="s">
        <v>2</v>
      </c>
      <c r="D10914" s="6"/>
      <c r="E10914" s="6"/>
      <c r="F10914" s="6">
        <f>E10914*0.05</f>
        <v>0</v>
      </c>
      <c r="G10914" s="6">
        <v>3800</v>
      </c>
      <c r="H10914" s="5">
        <f>D10914-F10914</f>
        <v>0</v>
      </c>
      <c r="I10914" s="4">
        <f>+I10913+G10914-H10914</f>
        <v>4479376.279499975</v>
      </c>
      <c r="J10914" s="8" t="s">
        <v>317</v>
      </c>
      <c r="K10914" s="2"/>
      <c r="L10914" s="2"/>
      <c r="M10914" s="10" t="s">
        <v>0</v>
      </c>
      <c r="N10914" s="10"/>
      <c r="O10914" s="10"/>
    </row>
    <row r="10915" spans="1:15" x14ac:dyDescent="0.2">
      <c r="A10915" s="11">
        <v>46056</v>
      </c>
      <c r="B10915" s="7">
        <v>3580010102</v>
      </c>
      <c r="C10915" s="8" t="s">
        <v>7</v>
      </c>
      <c r="D10915" s="6"/>
      <c r="E10915" s="6"/>
      <c r="F10915" s="6">
        <f>E10915*0.05</f>
        <v>0</v>
      </c>
      <c r="G10915" s="6">
        <v>600</v>
      </c>
      <c r="H10915" s="5">
        <f>D10915-F10915</f>
        <v>0</v>
      </c>
      <c r="I10915" s="4">
        <f>+I10914+G10915-H10915</f>
        <v>4479976.279499975</v>
      </c>
      <c r="J10915" s="8" t="s">
        <v>188</v>
      </c>
      <c r="K10915" s="2"/>
      <c r="L10915" s="2"/>
      <c r="M10915" s="10" t="s">
        <v>0</v>
      </c>
      <c r="N10915" s="10"/>
      <c r="O10915" s="10"/>
    </row>
    <row r="10916" spans="1:15" x14ac:dyDescent="0.2">
      <c r="A10916" s="11">
        <v>46056</v>
      </c>
      <c r="B10916" s="7">
        <v>41745168811</v>
      </c>
      <c r="C10916" s="8" t="s">
        <v>316</v>
      </c>
      <c r="D10916" s="6">
        <v>220612.8</v>
      </c>
      <c r="E10916" s="6">
        <v>186960</v>
      </c>
      <c r="F10916" s="6">
        <v>9348</v>
      </c>
      <c r="G10916" s="6"/>
      <c r="H10916" s="5">
        <f>D10916-F10916</f>
        <v>211264.8</v>
      </c>
      <c r="I10916" s="4">
        <f>+I10915+G10916-H10916</f>
        <v>4268711.4794999752</v>
      </c>
      <c r="J10916" s="8" t="s">
        <v>315</v>
      </c>
      <c r="K10916" s="2"/>
      <c r="L10916" s="2"/>
      <c r="M10916" s="16" t="s">
        <v>314</v>
      </c>
      <c r="N10916" s="10"/>
      <c r="O10916" s="10"/>
    </row>
    <row r="10917" spans="1:15" x14ac:dyDescent="0.2">
      <c r="A10917" s="11">
        <v>46057</v>
      </c>
      <c r="B10917" s="7">
        <v>3580080064</v>
      </c>
      <c r="C10917" s="8" t="s">
        <v>190</v>
      </c>
      <c r="D10917" s="6"/>
      <c r="E10917" s="6"/>
      <c r="F10917" s="6">
        <f>E10917*0.05</f>
        <v>0</v>
      </c>
      <c r="G10917" s="6">
        <v>2900</v>
      </c>
      <c r="H10917" s="5">
        <f>D10917-F10917</f>
        <v>0</v>
      </c>
      <c r="I10917" s="4">
        <f>+I10916+G10917-H10917</f>
        <v>4271611.4794999752</v>
      </c>
      <c r="J10917" s="8" t="s">
        <v>292</v>
      </c>
      <c r="K10917" s="2"/>
      <c r="L10917" s="2"/>
      <c r="M10917" s="10" t="s">
        <v>0</v>
      </c>
      <c r="N10917" s="10"/>
      <c r="O10917" s="10"/>
    </row>
    <row r="10918" spans="1:15" x14ac:dyDescent="0.2">
      <c r="A10918" s="11">
        <v>46057</v>
      </c>
      <c r="B10918" s="7">
        <v>3580080067</v>
      </c>
      <c r="C10918" s="8" t="s">
        <v>7</v>
      </c>
      <c r="D10918" s="6"/>
      <c r="E10918" s="6"/>
      <c r="F10918" s="6">
        <f>E10918*0.05</f>
        <v>0</v>
      </c>
      <c r="G10918" s="6">
        <v>2900</v>
      </c>
      <c r="H10918" s="5">
        <f>D10918-F10918</f>
        <v>0</v>
      </c>
      <c r="I10918" s="4">
        <f>+I10917+G10918-H10918</f>
        <v>4274511.4794999752</v>
      </c>
      <c r="J10918" s="8" t="s">
        <v>188</v>
      </c>
      <c r="K10918" s="2"/>
      <c r="L10918" s="2"/>
      <c r="M10918" s="10" t="s">
        <v>0</v>
      </c>
      <c r="N10918" s="10"/>
      <c r="O10918" s="10"/>
    </row>
    <row r="10919" spans="1:15" x14ac:dyDescent="0.2">
      <c r="A10919" s="11">
        <v>46057</v>
      </c>
      <c r="B10919" s="7">
        <v>3580080070</v>
      </c>
      <c r="C10919" s="8" t="s">
        <v>2</v>
      </c>
      <c r="D10919" s="6"/>
      <c r="E10919" s="6"/>
      <c r="F10919" s="6">
        <f>E10919*0.05</f>
        <v>0</v>
      </c>
      <c r="G10919" s="6">
        <v>17600</v>
      </c>
      <c r="H10919" s="5">
        <f>D10919-F10919</f>
        <v>0</v>
      </c>
      <c r="I10919" s="4">
        <f>+I10918+G10919-H10919</f>
        <v>4292111.4794999752</v>
      </c>
      <c r="J10919" s="8" t="s">
        <v>313</v>
      </c>
      <c r="K10919" s="2"/>
      <c r="L10919" s="2"/>
      <c r="M10919" s="10" t="s">
        <v>0</v>
      </c>
      <c r="N10919" s="10"/>
      <c r="O10919" s="10"/>
    </row>
    <row r="10920" spans="1:15" x14ac:dyDescent="0.2">
      <c r="A10920" s="11">
        <v>46057</v>
      </c>
      <c r="B10920" s="7">
        <v>41752404778</v>
      </c>
      <c r="C10920" s="8" t="s">
        <v>10</v>
      </c>
      <c r="D10920" s="6">
        <v>78810.399999999994</v>
      </c>
      <c r="E10920" s="6"/>
      <c r="F10920" s="6">
        <f>E10920*0.05</f>
        <v>0</v>
      </c>
      <c r="G10920" s="6"/>
      <c r="H10920" s="5">
        <f>D10920-F10920</f>
        <v>78810.399999999994</v>
      </c>
      <c r="I10920" s="4">
        <f>+I10919+G10920-H10920</f>
        <v>4213301.0794999748</v>
      </c>
      <c r="J10920" s="8" t="s">
        <v>312</v>
      </c>
      <c r="K10920" s="2"/>
      <c r="L10920" s="2"/>
      <c r="M10920" s="16" t="s">
        <v>311</v>
      </c>
      <c r="N10920" s="10"/>
      <c r="O10920" s="10"/>
    </row>
    <row r="10921" spans="1:15" x14ac:dyDescent="0.2">
      <c r="A10921" s="11">
        <v>46057</v>
      </c>
      <c r="B10921" s="7">
        <v>41752418571</v>
      </c>
      <c r="C10921" s="8" t="s">
        <v>310</v>
      </c>
      <c r="D10921" s="6">
        <v>55290</v>
      </c>
      <c r="E10921" s="6">
        <v>46855.93</v>
      </c>
      <c r="F10921" s="6">
        <v>2342.8000000000002</v>
      </c>
      <c r="G10921" s="6"/>
      <c r="H10921" s="5">
        <f>D10921-F10921</f>
        <v>52947.199999999997</v>
      </c>
      <c r="I10921" s="4">
        <f>+I10920+G10921-H10921</f>
        <v>4160353.8794999747</v>
      </c>
      <c r="J10921" s="8" t="s">
        <v>309</v>
      </c>
      <c r="K10921" s="2"/>
      <c r="L10921" s="2"/>
      <c r="M10921" s="16" t="s">
        <v>308</v>
      </c>
      <c r="N10921" s="10"/>
      <c r="O10921" s="10"/>
    </row>
    <row r="10922" spans="1:15" x14ac:dyDescent="0.2">
      <c r="A10922" s="11">
        <v>46057</v>
      </c>
      <c r="B10922" s="7">
        <v>4524000006</v>
      </c>
      <c r="C10922" s="12" t="s">
        <v>145</v>
      </c>
      <c r="D10922" s="6"/>
      <c r="E10922" s="6"/>
      <c r="F10922" s="6">
        <f>E10922*0.05</f>
        <v>0</v>
      </c>
      <c r="G10922" s="6">
        <v>392913.83</v>
      </c>
      <c r="H10922" s="5">
        <f>D10922-F10922</f>
        <v>0</v>
      </c>
      <c r="I10922" s="4">
        <f>+I10921+G10922-H10922</f>
        <v>4553267.7094999747</v>
      </c>
      <c r="J10922" s="8" t="s">
        <v>307</v>
      </c>
      <c r="K10922" s="2"/>
      <c r="L10922" s="2"/>
      <c r="M10922" s="10" t="s">
        <v>0</v>
      </c>
      <c r="N10922" s="10"/>
      <c r="O10922" s="10"/>
    </row>
    <row r="10923" spans="1:15" x14ac:dyDescent="0.2">
      <c r="A10923" s="11">
        <v>46058</v>
      </c>
      <c r="B10923" s="7">
        <v>3580040103</v>
      </c>
      <c r="C10923" s="8" t="s">
        <v>2</v>
      </c>
      <c r="D10923" s="6"/>
      <c r="E10923" s="6"/>
      <c r="F10923" s="6">
        <f>E10923*0.05</f>
        <v>0</v>
      </c>
      <c r="G10923" s="6">
        <v>2400</v>
      </c>
      <c r="H10923" s="5">
        <f>D10923-F10923</f>
        <v>0</v>
      </c>
      <c r="I10923" s="4">
        <f>+I10922+G10923-H10923</f>
        <v>4555667.7094999747</v>
      </c>
      <c r="J10923" s="8" t="s">
        <v>306</v>
      </c>
      <c r="K10923" s="2"/>
      <c r="L10923" s="2"/>
      <c r="M10923" s="10" t="s">
        <v>0</v>
      </c>
      <c r="N10923" s="10"/>
      <c r="O10923" s="10"/>
    </row>
    <row r="10924" spans="1:15" x14ac:dyDescent="0.2">
      <c r="A10924" s="11">
        <v>46059</v>
      </c>
      <c r="B10924" s="7">
        <v>3580030153</v>
      </c>
      <c r="C10924" s="8" t="s">
        <v>190</v>
      </c>
      <c r="D10924" s="6"/>
      <c r="E10924" s="6"/>
      <c r="F10924" s="6">
        <f>E10924*0.05</f>
        <v>0</v>
      </c>
      <c r="G10924" s="6">
        <v>3200</v>
      </c>
      <c r="H10924" s="5">
        <f>D10924-F10924</f>
        <v>0</v>
      </c>
      <c r="I10924" s="4">
        <f>+I10923+G10924-H10924</f>
        <v>4558867.7094999747</v>
      </c>
      <c r="J10924" s="8" t="s">
        <v>292</v>
      </c>
      <c r="K10924" s="2"/>
      <c r="L10924" s="2"/>
      <c r="M10924" s="10" t="s">
        <v>0</v>
      </c>
      <c r="N10924" s="10"/>
      <c r="O10924" s="10"/>
    </row>
    <row r="10925" spans="1:15" x14ac:dyDescent="0.2">
      <c r="A10925" s="11">
        <v>46059</v>
      </c>
      <c r="B10925" s="7">
        <v>3580030156</v>
      </c>
      <c r="C10925" s="8" t="s">
        <v>2</v>
      </c>
      <c r="D10925" s="6"/>
      <c r="E10925" s="6"/>
      <c r="F10925" s="6">
        <f>E10925*0.05</f>
        <v>0</v>
      </c>
      <c r="G10925" s="6">
        <v>10800</v>
      </c>
      <c r="H10925" s="5">
        <f>D10925-F10925</f>
        <v>0</v>
      </c>
      <c r="I10925" s="4">
        <f>+I10924+G10925-H10925</f>
        <v>4569667.7094999747</v>
      </c>
      <c r="J10925" s="8" t="s">
        <v>305</v>
      </c>
      <c r="K10925" s="2"/>
      <c r="L10925" s="2"/>
      <c r="M10925" s="10" t="s">
        <v>0</v>
      </c>
      <c r="N10925" s="10"/>
      <c r="O10925" s="10"/>
    </row>
    <row r="10926" spans="1:15" x14ac:dyDescent="0.2">
      <c r="A10926" s="11">
        <v>46059</v>
      </c>
      <c r="B10926" s="7">
        <v>3580030159</v>
      </c>
      <c r="C10926" s="8" t="s">
        <v>7</v>
      </c>
      <c r="D10926" s="6"/>
      <c r="E10926" s="6"/>
      <c r="F10926" s="6">
        <f>E10926*0.05</f>
        <v>0</v>
      </c>
      <c r="G10926" s="6">
        <v>5500</v>
      </c>
      <c r="H10926" s="5">
        <f>D10926-F10926</f>
        <v>0</v>
      </c>
      <c r="I10926" s="4">
        <f>+I10925+G10926-H10926</f>
        <v>4575167.7094999747</v>
      </c>
      <c r="J10926" s="8" t="s">
        <v>188</v>
      </c>
      <c r="K10926" s="2"/>
      <c r="L10926" s="2"/>
      <c r="M10926" s="10" t="s">
        <v>0</v>
      </c>
      <c r="N10926" s="10"/>
      <c r="O10926" s="10"/>
    </row>
    <row r="10927" spans="1:15" x14ac:dyDescent="0.2">
      <c r="A10927" s="11">
        <v>46059</v>
      </c>
      <c r="B10927" s="7">
        <v>41771060316</v>
      </c>
      <c r="C10927" s="8" t="s">
        <v>304</v>
      </c>
      <c r="D10927" s="6">
        <v>5000</v>
      </c>
      <c r="E10927" s="6">
        <v>0</v>
      </c>
      <c r="F10927" s="6">
        <f>E10927*0.05</f>
        <v>0</v>
      </c>
      <c r="G10927" s="6"/>
      <c r="H10927" s="5">
        <f>D10927-F10927</f>
        <v>5000</v>
      </c>
      <c r="I10927" s="4">
        <f>+I10926+G10927-H10927</f>
        <v>4570167.7094999747</v>
      </c>
      <c r="J10927" s="8" t="s">
        <v>303</v>
      </c>
      <c r="K10927" s="2"/>
      <c r="L10927" s="2"/>
      <c r="M10927" s="10" t="s">
        <v>0</v>
      </c>
      <c r="N10927" s="10"/>
      <c r="O10927" s="10"/>
    </row>
    <row r="10928" spans="1:15" x14ac:dyDescent="0.2">
      <c r="A10928" s="11">
        <v>46059</v>
      </c>
      <c r="B10928" s="7">
        <v>41771067879</v>
      </c>
      <c r="C10928" s="8" t="s">
        <v>151</v>
      </c>
      <c r="D10928" s="6">
        <v>90270</v>
      </c>
      <c r="E10928" s="6">
        <v>76500</v>
      </c>
      <c r="F10928" s="6">
        <v>3825</v>
      </c>
      <c r="G10928" s="6"/>
      <c r="H10928" s="5">
        <f>D10928-F10928</f>
        <v>86445</v>
      </c>
      <c r="I10928" s="4">
        <f>+I10927+G10928-H10928</f>
        <v>4483722.7094999747</v>
      </c>
      <c r="J10928" s="8" t="s">
        <v>302</v>
      </c>
      <c r="K10928" s="2"/>
      <c r="L10928" s="2"/>
      <c r="M10928" s="10" t="s">
        <v>0</v>
      </c>
      <c r="N10928" s="10"/>
      <c r="O10928" s="10"/>
    </row>
    <row r="10929" spans="1:15" x14ac:dyDescent="0.2">
      <c r="A10929" s="11">
        <v>46059</v>
      </c>
      <c r="B10929" s="7">
        <v>4524000009</v>
      </c>
      <c r="C10929" s="12" t="s">
        <v>145</v>
      </c>
      <c r="D10929" s="6"/>
      <c r="E10929" s="6"/>
      <c r="F10929" s="6">
        <f>E10929*0.05</f>
        <v>0</v>
      </c>
      <c r="G10929" s="6">
        <v>14623.98</v>
      </c>
      <c r="H10929" s="5">
        <f>D10929-F10929</f>
        <v>0</v>
      </c>
      <c r="I10929" s="4">
        <f>+I10928+G10929-H10929</f>
        <v>4498346.6894999752</v>
      </c>
      <c r="J10929" s="8" t="s">
        <v>301</v>
      </c>
      <c r="K10929" s="2"/>
      <c r="L10929" s="2"/>
      <c r="M10929" s="10" t="s">
        <v>0</v>
      </c>
      <c r="N10929" s="10"/>
      <c r="O10929" s="10"/>
    </row>
    <row r="10930" spans="1:15" x14ac:dyDescent="0.2">
      <c r="A10930" s="11">
        <v>46059</v>
      </c>
      <c r="B10930" s="7">
        <v>41774281343</v>
      </c>
      <c r="C10930" s="8" t="s">
        <v>300</v>
      </c>
      <c r="D10930" s="6">
        <v>202500</v>
      </c>
      <c r="E10930" s="6">
        <v>0</v>
      </c>
      <c r="F10930" s="6">
        <f>E10930*0.05</f>
        <v>0</v>
      </c>
      <c r="G10930" s="6"/>
      <c r="H10930" s="5">
        <f>D10930-F10930</f>
        <v>202500</v>
      </c>
      <c r="I10930" s="4">
        <f>+I10929+G10930-H10930</f>
        <v>4295846.6894999752</v>
      </c>
      <c r="J10930" s="8" t="s">
        <v>299</v>
      </c>
      <c r="K10930" s="2"/>
      <c r="L10930" s="2"/>
      <c r="M10930" s="10" t="s">
        <v>298</v>
      </c>
      <c r="N10930" s="10"/>
      <c r="O10930" s="10"/>
    </row>
    <row r="10931" spans="1:15" x14ac:dyDescent="0.2">
      <c r="A10931" s="11">
        <v>46062</v>
      </c>
      <c r="B10931" s="7">
        <v>3580010417</v>
      </c>
      <c r="C10931" s="8" t="s">
        <v>2</v>
      </c>
      <c r="D10931" s="6"/>
      <c r="E10931" s="6"/>
      <c r="F10931" s="6">
        <f>E10931*0.05</f>
        <v>0</v>
      </c>
      <c r="G10931" s="6">
        <v>15200</v>
      </c>
      <c r="H10931" s="5">
        <f>D10931-F10931</f>
        <v>0</v>
      </c>
      <c r="I10931" s="4">
        <f>+I10930+G10931-H10931</f>
        <v>4311046.6894999752</v>
      </c>
      <c r="J10931" s="8" t="s">
        <v>297</v>
      </c>
      <c r="K10931" s="2"/>
      <c r="L10931" s="2"/>
      <c r="M10931" s="10" t="s">
        <v>0</v>
      </c>
      <c r="N10931" s="10"/>
      <c r="O10931" s="10"/>
    </row>
    <row r="10932" spans="1:15" x14ac:dyDescent="0.2">
      <c r="A10932" s="11">
        <v>46063</v>
      </c>
      <c r="B10932" s="7">
        <v>41794007029</v>
      </c>
      <c r="C10932" s="8" t="s">
        <v>296</v>
      </c>
      <c r="D10932" s="6">
        <v>48500.01</v>
      </c>
      <c r="E10932" s="6">
        <v>0</v>
      </c>
      <c r="F10932" s="6">
        <f>E10932*0.05</f>
        <v>0</v>
      </c>
      <c r="G10932" s="6"/>
      <c r="H10932" s="5">
        <f>D10932-F10932</f>
        <v>48500.01</v>
      </c>
      <c r="I10932" s="4">
        <f>+I10931+G10932-H10932</f>
        <v>4262546.6794999754</v>
      </c>
      <c r="J10932" s="8" t="s">
        <v>295</v>
      </c>
      <c r="K10932" s="2"/>
      <c r="L10932" s="2"/>
      <c r="M10932" s="10" t="s">
        <v>0</v>
      </c>
      <c r="N10932" s="10"/>
      <c r="O10932" s="10"/>
    </row>
    <row r="10933" spans="1:15" x14ac:dyDescent="0.2">
      <c r="A10933" s="11">
        <v>46063</v>
      </c>
      <c r="B10933" s="7">
        <v>3580040113</v>
      </c>
      <c r="C10933" s="8" t="s">
        <v>190</v>
      </c>
      <c r="D10933" s="6"/>
      <c r="E10933" s="6"/>
      <c r="F10933" s="6">
        <f>E10933*0.05</f>
        <v>0</v>
      </c>
      <c r="G10933" s="6">
        <v>2100</v>
      </c>
      <c r="H10933" s="5">
        <f>D10933-F10933</f>
        <v>0</v>
      </c>
      <c r="I10933" s="4">
        <f>+I10932+G10933-H10933</f>
        <v>4264646.6794999754</v>
      </c>
      <c r="J10933" s="8" t="s">
        <v>292</v>
      </c>
      <c r="K10933" s="2"/>
      <c r="L10933" s="2"/>
      <c r="M10933" s="10" t="s">
        <v>0</v>
      </c>
      <c r="N10933" s="10"/>
      <c r="O10933" s="10"/>
    </row>
    <row r="10934" spans="1:15" x14ac:dyDescent="0.2">
      <c r="A10934" s="11">
        <v>46063</v>
      </c>
      <c r="B10934" s="7">
        <v>3580040117</v>
      </c>
      <c r="C10934" s="8" t="s">
        <v>7</v>
      </c>
      <c r="D10934" s="6"/>
      <c r="E10934" s="6"/>
      <c r="F10934" s="6">
        <f>E10934*0.05</f>
        <v>0</v>
      </c>
      <c r="G10934" s="6">
        <v>1500</v>
      </c>
      <c r="H10934" s="5">
        <f>D10934-F10934</f>
        <v>0</v>
      </c>
      <c r="I10934" s="4">
        <f>+I10933+G10934-H10934</f>
        <v>4266146.6794999754</v>
      </c>
      <c r="J10934" s="8" t="s">
        <v>188</v>
      </c>
      <c r="K10934" s="2"/>
      <c r="L10934" s="2"/>
      <c r="M10934" s="10" t="s">
        <v>0</v>
      </c>
      <c r="N10934" s="10"/>
      <c r="O10934" s="10"/>
    </row>
    <row r="10935" spans="1:15" x14ac:dyDescent="0.2">
      <c r="A10935" s="11">
        <v>46063</v>
      </c>
      <c r="B10935" s="7">
        <v>3580040120</v>
      </c>
      <c r="C10935" s="8" t="s">
        <v>2</v>
      </c>
      <c r="D10935" s="6"/>
      <c r="E10935" s="6"/>
      <c r="F10935" s="6">
        <f>E10935*0.05</f>
        <v>0</v>
      </c>
      <c r="G10935" s="6">
        <v>9100</v>
      </c>
      <c r="H10935" s="5">
        <f>D10935-F10935</f>
        <v>0</v>
      </c>
      <c r="I10935" s="4">
        <f>+I10934+G10935-H10935</f>
        <v>4275246.6794999754</v>
      </c>
      <c r="J10935" s="8" t="s">
        <v>294</v>
      </c>
      <c r="K10935" s="2"/>
      <c r="L10935" s="2"/>
      <c r="M10935" s="10" t="s">
        <v>0</v>
      </c>
      <c r="N10935" s="10"/>
      <c r="O10935" s="10"/>
    </row>
    <row r="10936" spans="1:15" x14ac:dyDescent="0.2">
      <c r="A10936" s="11">
        <v>46064</v>
      </c>
      <c r="B10936" s="7">
        <v>3580080086</v>
      </c>
      <c r="C10936" s="8" t="s">
        <v>7</v>
      </c>
      <c r="D10936" s="6"/>
      <c r="E10936" s="6"/>
      <c r="F10936" s="6">
        <f>E10936*0.05</f>
        <v>0</v>
      </c>
      <c r="G10936" s="6">
        <v>1800</v>
      </c>
      <c r="H10936" s="5">
        <f>D10936-F10936</f>
        <v>0</v>
      </c>
      <c r="I10936" s="4">
        <f>+I10935+G10936-H10936</f>
        <v>4277046.6794999754</v>
      </c>
      <c r="J10936" s="8" t="s">
        <v>188</v>
      </c>
      <c r="K10936" s="2"/>
      <c r="L10936" s="2"/>
      <c r="M10936" s="10" t="s">
        <v>0</v>
      </c>
      <c r="N10936" s="10"/>
      <c r="O10936" s="10"/>
    </row>
    <row r="10937" spans="1:15" x14ac:dyDescent="0.2">
      <c r="A10937" s="11">
        <v>46064</v>
      </c>
      <c r="B10937" s="7">
        <v>3580080089</v>
      </c>
      <c r="C10937" s="8" t="s">
        <v>2</v>
      </c>
      <c r="D10937" s="6"/>
      <c r="E10937" s="6"/>
      <c r="F10937" s="6">
        <f>E10937*0.05</f>
        <v>0</v>
      </c>
      <c r="G10937" s="6">
        <v>18300</v>
      </c>
      <c r="H10937" s="5">
        <f>D10937-F10937</f>
        <v>0</v>
      </c>
      <c r="I10937" s="4">
        <f>+I10936+G10937-H10937</f>
        <v>4295346.6794999754</v>
      </c>
      <c r="J10937" s="8" t="s">
        <v>293</v>
      </c>
      <c r="K10937" s="2"/>
      <c r="L10937" s="2"/>
      <c r="M10937" s="10" t="s">
        <v>0</v>
      </c>
      <c r="N10937" s="10"/>
      <c r="O10937" s="10"/>
    </row>
    <row r="10938" spans="1:15" x14ac:dyDescent="0.2">
      <c r="A10938" s="11">
        <v>46064</v>
      </c>
      <c r="B10938" s="7">
        <v>3580080092</v>
      </c>
      <c r="C10938" s="8" t="s">
        <v>190</v>
      </c>
      <c r="D10938" s="6"/>
      <c r="E10938" s="6"/>
      <c r="F10938" s="6">
        <f>E10938*0.05</f>
        <v>0</v>
      </c>
      <c r="G10938" s="6">
        <v>4700</v>
      </c>
      <c r="H10938" s="5">
        <f>D10938-F10938</f>
        <v>0</v>
      </c>
      <c r="I10938" s="4">
        <f>+I10937+G10938-H10938</f>
        <v>4300046.6794999754</v>
      </c>
      <c r="J10938" s="8" t="s">
        <v>292</v>
      </c>
      <c r="K10938" s="2"/>
      <c r="L10938" s="2"/>
      <c r="M10938" s="10" t="s">
        <v>0</v>
      </c>
      <c r="N10938" s="10"/>
      <c r="O10938" s="10"/>
    </row>
    <row r="10939" spans="1:15" x14ac:dyDescent="0.2">
      <c r="A10939" s="11">
        <v>46034</v>
      </c>
      <c r="B10939" s="7">
        <v>3580090056</v>
      </c>
      <c r="C10939" s="8" t="s">
        <v>2</v>
      </c>
      <c r="D10939" s="6"/>
      <c r="E10939" s="6"/>
      <c r="F10939" s="6">
        <f>E10939*0.05</f>
        <v>0</v>
      </c>
      <c r="G10939" s="6">
        <v>1800</v>
      </c>
      <c r="H10939" s="5">
        <f>D10939-F10939</f>
        <v>0</v>
      </c>
      <c r="I10939" s="4">
        <f>+I10938+G10939-H10939</f>
        <v>4301846.6794999754</v>
      </c>
      <c r="J10939" s="8" t="s">
        <v>291</v>
      </c>
      <c r="K10939" s="2"/>
      <c r="L10939" s="2"/>
      <c r="M10939" s="10" t="s">
        <v>0</v>
      </c>
      <c r="N10939" s="10"/>
      <c r="O10939" s="10"/>
    </row>
    <row r="10940" spans="1:15" x14ac:dyDescent="0.2">
      <c r="A10940" s="11">
        <v>46066</v>
      </c>
      <c r="B10940" s="7">
        <v>3580060066</v>
      </c>
      <c r="C10940" s="8" t="s">
        <v>190</v>
      </c>
      <c r="D10940" s="6"/>
      <c r="E10940" s="6"/>
      <c r="F10940" s="6">
        <f>E10940*0.05</f>
        <v>0</v>
      </c>
      <c r="G10940" s="6">
        <v>6100</v>
      </c>
      <c r="H10940" s="5">
        <f>D10940-F10940</f>
        <v>0</v>
      </c>
      <c r="I10940" s="4">
        <f>+I10939+G10940-H10940</f>
        <v>4307946.6794999754</v>
      </c>
      <c r="J10940" s="8" t="s">
        <v>189</v>
      </c>
      <c r="K10940" s="2"/>
      <c r="L10940" s="2"/>
      <c r="M10940" s="10" t="s">
        <v>0</v>
      </c>
      <c r="N10940" s="10"/>
      <c r="O10940" s="10"/>
    </row>
    <row r="10941" spans="1:15" x14ac:dyDescent="0.2">
      <c r="A10941" s="11">
        <v>46066</v>
      </c>
      <c r="B10941" s="7">
        <v>3580060069</v>
      </c>
      <c r="C10941" s="8" t="s">
        <v>7</v>
      </c>
      <c r="D10941" s="6"/>
      <c r="E10941" s="6"/>
      <c r="F10941" s="6">
        <f>E10941*0.05</f>
        <v>0</v>
      </c>
      <c r="G10941" s="6">
        <v>600</v>
      </c>
      <c r="H10941" s="5">
        <f>D10941-F10941</f>
        <v>0</v>
      </c>
      <c r="I10941" s="4">
        <f>+I10940+G10941-H10941</f>
        <v>4308546.6794999754</v>
      </c>
      <c r="J10941" s="8" t="s">
        <v>188</v>
      </c>
      <c r="K10941" s="2"/>
      <c r="L10941" s="2"/>
      <c r="M10941" s="10" t="s">
        <v>0</v>
      </c>
      <c r="N10941" s="10"/>
      <c r="O10941" s="10"/>
    </row>
    <row r="10942" spans="1:15" x14ac:dyDescent="0.2">
      <c r="A10942" s="11">
        <v>46066</v>
      </c>
      <c r="B10942" s="7">
        <v>3580060072</v>
      </c>
      <c r="C10942" s="8" t="s">
        <v>2</v>
      </c>
      <c r="D10942" s="6"/>
      <c r="E10942" s="6"/>
      <c r="F10942" s="6">
        <f>E10942*0.05</f>
        <v>0</v>
      </c>
      <c r="G10942" s="6">
        <v>4800</v>
      </c>
      <c r="H10942" s="5">
        <f>D10942-F10942</f>
        <v>0</v>
      </c>
      <c r="I10942" s="4">
        <f>+I10941+G10942-H10942</f>
        <v>4313346.6794999754</v>
      </c>
      <c r="J10942" s="8" t="s">
        <v>290</v>
      </c>
      <c r="K10942" s="2"/>
      <c r="L10942" s="2"/>
      <c r="M10942" s="10" t="s">
        <v>0</v>
      </c>
      <c r="N10942" s="10"/>
      <c r="O10942" s="10"/>
    </row>
    <row r="10943" spans="1:15" x14ac:dyDescent="0.2">
      <c r="A10943" s="11">
        <v>46069</v>
      </c>
      <c r="B10943" s="7">
        <v>3580080293</v>
      </c>
      <c r="C10943" s="8" t="s">
        <v>2</v>
      </c>
      <c r="D10943" s="6"/>
      <c r="E10943" s="6"/>
      <c r="F10943" s="6">
        <f>E10943*0.05</f>
        <v>0</v>
      </c>
      <c r="G10943" s="6">
        <v>2800</v>
      </c>
      <c r="H10943" s="5">
        <f>D10943-F10943</f>
        <v>0</v>
      </c>
      <c r="I10943" s="4">
        <f>+I10942+G10943-H10943</f>
        <v>4316146.6794999754</v>
      </c>
      <c r="J10943" s="8" t="s">
        <v>289</v>
      </c>
      <c r="K10943" s="2"/>
      <c r="L10943" s="2"/>
      <c r="M10943" s="10" t="s">
        <v>0</v>
      </c>
      <c r="N10943" s="10"/>
      <c r="O10943" s="10"/>
    </row>
    <row r="10944" spans="1:15" x14ac:dyDescent="0.2">
      <c r="A10944" s="11">
        <v>46070</v>
      </c>
      <c r="B10944" s="7">
        <v>3580080057</v>
      </c>
      <c r="C10944" s="8" t="s">
        <v>190</v>
      </c>
      <c r="D10944" s="6"/>
      <c r="E10944" s="6"/>
      <c r="F10944" s="6">
        <f>E10944*0.05</f>
        <v>0</v>
      </c>
      <c r="G10944" s="6">
        <v>4300</v>
      </c>
      <c r="H10944" s="5">
        <f>D10944-F10944</f>
        <v>0</v>
      </c>
      <c r="I10944" s="4">
        <f>+I10943+G10944-H10944</f>
        <v>4320446.6794999754</v>
      </c>
      <c r="J10944" s="8" t="s">
        <v>189</v>
      </c>
      <c r="K10944" s="2"/>
      <c r="L10944" s="2"/>
      <c r="M10944" s="10" t="s">
        <v>0</v>
      </c>
      <c r="N10944" s="10"/>
      <c r="O10944" s="10"/>
    </row>
    <row r="10945" spans="1:15" x14ac:dyDescent="0.2">
      <c r="A10945" s="11">
        <v>46070</v>
      </c>
      <c r="B10945" s="7">
        <v>3580080060</v>
      </c>
      <c r="C10945" s="8" t="s">
        <v>7</v>
      </c>
      <c r="D10945" s="6"/>
      <c r="E10945" s="6"/>
      <c r="F10945" s="6">
        <f>E10945*0.05</f>
        <v>0</v>
      </c>
      <c r="G10945" s="6">
        <v>5300</v>
      </c>
      <c r="H10945" s="5">
        <f>D10945-F10945</f>
        <v>0</v>
      </c>
      <c r="I10945" s="4">
        <f>+I10944+G10945-H10945</f>
        <v>4325746.6794999754</v>
      </c>
      <c r="J10945" s="8" t="s">
        <v>188</v>
      </c>
      <c r="K10945" s="2"/>
      <c r="L10945" s="2"/>
      <c r="M10945" s="10" t="s">
        <v>0</v>
      </c>
      <c r="N10945" s="10"/>
      <c r="O10945" s="10"/>
    </row>
    <row r="10946" spans="1:15" x14ac:dyDescent="0.2">
      <c r="A10946" s="11">
        <v>46070</v>
      </c>
      <c r="B10946" s="7">
        <v>3580080063</v>
      </c>
      <c r="C10946" s="8" t="s">
        <v>2</v>
      </c>
      <c r="D10946" s="6"/>
      <c r="E10946" s="6"/>
      <c r="F10946" s="6">
        <f>E10946*0.05</f>
        <v>0</v>
      </c>
      <c r="G10946" s="6">
        <v>34600</v>
      </c>
      <c r="H10946" s="5">
        <f>D10946-F10946</f>
        <v>0</v>
      </c>
      <c r="I10946" s="4">
        <f>+I10945+G10946-H10946</f>
        <v>4360346.6794999754</v>
      </c>
      <c r="J10946" s="8" t="s">
        <v>288</v>
      </c>
      <c r="K10946" s="2"/>
      <c r="L10946" s="2"/>
      <c r="M10946" s="10" t="s">
        <v>0</v>
      </c>
      <c r="N10946" s="10"/>
      <c r="O10946" s="10"/>
    </row>
    <row r="10947" spans="1:15" x14ac:dyDescent="0.2">
      <c r="A10947" s="11">
        <v>46071</v>
      </c>
      <c r="B10947" s="7">
        <v>3580020035</v>
      </c>
      <c r="C10947" s="8" t="s">
        <v>2</v>
      </c>
      <c r="D10947" s="6"/>
      <c r="E10947" s="6"/>
      <c r="F10947" s="6">
        <f>E10947*0.05</f>
        <v>0</v>
      </c>
      <c r="G10947" s="6">
        <v>10000</v>
      </c>
      <c r="H10947" s="5">
        <f>D10947-F10947</f>
        <v>0</v>
      </c>
      <c r="I10947" s="4">
        <f>+I10946+G10947-H10947</f>
        <v>4370346.6794999754</v>
      </c>
      <c r="J10947" s="8" t="s">
        <v>287</v>
      </c>
      <c r="K10947" s="2"/>
      <c r="L10947" s="2"/>
      <c r="M10947" s="10" t="s">
        <v>0</v>
      </c>
      <c r="N10947" s="10"/>
      <c r="O10947" s="10"/>
    </row>
    <row r="10948" spans="1:15" x14ac:dyDescent="0.2">
      <c r="A10948" s="11">
        <v>46071</v>
      </c>
      <c r="B10948" s="7">
        <v>41859341417</v>
      </c>
      <c r="C10948" s="8" t="s">
        <v>286</v>
      </c>
      <c r="D10948" s="6">
        <v>404680.32</v>
      </c>
      <c r="E10948" s="6"/>
      <c r="F10948" s="6">
        <f>E10948*0.05</f>
        <v>0</v>
      </c>
      <c r="G10948" s="6"/>
      <c r="H10948" s="5">
        <f>D10948-F10948</f>
        <v>404680.32</v>
      </c>
      <c r="I10948" s="4">
        <f>+I10947+G10948-H10948</f>
        <v>3965666.3594999756</v>
      </c>
      <c r="J10948" s="8" t="s">
        <v>285</v>
      </c>
      <c r="K10948" s="2"/>
      <c r="L10948" s="2"/>
      <c r="M10948" s="10" t="s">
        <v>284</v>
      </c>
      <c r="N10948" s="10"/>
      <c r="O10948" s="10"/>
    </row>
    <row r="10949" spans="1:15" x14ac:dyDescent="0.2">
      <c r="A10949" s="11">
        <v>46071</v>
      </c>
      <c r="B10949" s="7">
        <v>41859345525</v>
      </c>
      <c r="C10949" s="8" t="s">
        <v>203</v>
      </c>
      <c r="D10949" s="6">
        <v>200000</v>
      </c>
      <c r="E10949" s="6">
        <v>196949.15</v>
      </c>
      <c r="F10949" s="6">
        <v>9847.4599999999991</v>
      </c>
      <c r="G10949" s="6"/>
      <c r="H10949" s="5">
        <f>D10949-F10949</f>
        <v>190152.54</v>
      </c>
      <c r="I10949" s="4">
        <f>+I10948+G10949-H10949</f>
        <v>3775513.8194999755</v>
      </c>
      <c r="J10949" s="8" t="s">
        <v>283</v>
      </c>
      <c r="K10949" s="2"/>
      <c r="L10949" s="2"/>
      <c r="M10949" s="10" t="s">
        <v>282</v>
      </c>
      <c r="N10949" s="10"/>
      <c r="O10949" s="10"/>
    </row>
    <row r="10950" spans="1:15" x14ac:dyDescent="0.2">
      <c r="A10950" s="11">
        <v>46072</v>
      </c>
      <c r="B10950" s="7">
        <v>3580070054</v>
      </c>
      <c r="C10950" s="8" t="s">
        <v>190</v>
      </c>
      <c r="D10950" s="6"/>
      <c r="E10950" s="6"/>
      <c r="F10950" s="6">
        <f>E10950*0.05</f>
        <v>0</v>
      </c>
      <c r="G10950" s="6">
        <v>1800</v>
      </c>
      <c r="H10950" s="5">
        <f>D10950-F10950</f>
        <v>0</v>
      </c>
      <c r="I10950" s="4">
        <f>+I10949+G10950-H10950</f>
        <v>3777313.8194999755</v>
      </c>
      <c r="J10950" s="8" t="s">
        <v>189</v>
      </c>
      <c r="K10950" s="2"/>
      <c r="L10950" s="2"/>
      <c r="M10950" s="10" t="s">
        <v>0</v>
      </c>
      <c r="N10950" s="10"/>
      <c r="O10950" s="10"/>
    </row>
    <row r="10951" spans="1:15" x14ac:dyDescent="0.2">
      <c r="A10951" s="11">
        <v>46072</v>
      </c>
      <c r="B10951" s="7">
        <v>3580070057</v>
      </c>
      <c r="C10951" s="8" t="s">
        <v>7</v>
      </c>
      <c r="D10951" s="6"/>
      <c r="E10951" s="6"/>
      <c r="F10951" s="6">
        <f>E10951*0.05</f>
        <v>0</v>
      </c>
      <c r="G10951" s="6">
        <v>600</v>
      </c>
      <c r="H10951" s="5">
        <f>D10951-F10951</f>
        <v>0</v>
      </c>
      <c r="I10951" s="4">
        <f>+I10950+G10951-H10951</f>
        <v>3777913.8194999755</v>
      </c>
      <c r="J10951" s="8" t="s">
        <v>188</v>
      </c>
      <c r="K10951" s="2"/>
      <c r="L10951" s="2"/>
      <c r="M10951" s="10" t="s">
        <v>0</v>
      </c>
      <c r="N10951" s="10"/>
      <c r="O10951" s="10"/>
    </row>
    <row r="10952" spans="1:15" x14ac:dyDescent="0.2">
      <c r="A10952" s="11">
        <v>46072</v>
      </c>
      <c r="B10952" s="7">
        <v>3580070060</v>
      </c>
      <c r="C10952" s="8" t="s">
        <v>2</v>
      </c>
      <c r="D10952" s="6"/>
      <c r="E10952" s="6"/>
      <c r="F10952" s="6">
        <f>E10952*0.05</f>
        <v>0</v>
      </c>
      <c r="G10952" s="6">
        <v>5800</v>
      </c>
      <c r="H10952" s="5">
        <f>D10952-F10952</f>
        <v>0</v>
      </c>
      <c r="I10952" s="4">
        <f>+I10951+G10952-H10952</f>
        <v>3783713.8194999755</v>
      </c>
      <c r="J10952" s="8" t="s">
        <v>281</v>
      </c>
      <c r="K10952" s="2"/>
      <c r="L10952" s="2"/>
      <c r="M10952" s="10" t="s">
        <v>0</v>
      </c>
      <c r="N10952" s="10"/>
      <c r="O10952" s="10"/>
    </row>
    <row r="10953" spans="1:15" x14ac:dyDescent="0.2">
      <c r="A10953" s="11">
        <v>46072</v>
      </c>
      <c r="B10953" s="7">
        <v>4524000180</v>
      </c>
      <c r="C10953" s="8" t="s">
        <v>170</v>
      </c>
      <c r="D10953" s="6"/>
      <c r="E10953" s="6"/>
      <c r="F10953" s="6">
        <f>E10953*0.05</f>
        <v>0</v>
      </c>
      <c r="G10953" s="6">
        <v>5080419.07</v>
      </c>
      <c r="H10953" s="5">
        <f>D10953-F10953</f>
        <v>0</v>
      </c>
      <c r="I10953" s="4">
        <f>+I10952+G10953-H10953</f>
        <v>8864132.8894999754</v>
      </c>
      <c r="J10953" s="8" t="s">
        <v>280</v>
      </c>
      <c r="K10953" s="2"/>
      <c r="L10953" s="2"/>
      <c r="M10953" s="10" t="s">
        <v>0</v>
      </c>
      <c r="N10953" s="10"/>
      <c r="O10953" s="10"/>
    </row>
    <row r="10954" spans="1:15" x14ac:dyDescent="0.2">
      <c r="A10954" s="11">
        <v>46073</v>
      </c>
      <c r="B10954" s="7">
        <v>3580030060</v>
      </c>
      <c r="C10954" s="8" t="s">
        <v>190</v>
      </c>
      <c r="D10954" s="6"/>
      <c r="E10954" s="6"/>
      <c r="F10954" s="6">
        <f>E10954*0.05</f>
        <v>0</v>
      </c>
      <c r="G10954" s="6">
        <v>900</v>
      </c>
      <c r="H10954" s="5">
        <f>D10954-F10954</f>
        <v>0</v>
      </c>
      <c r="I10954" s="4">
        <f>+I10953+G10954-H10954</f>
        <v>8865032.8894999754</v>
      </c>
      <c r="J10954" s="8" t="s">
        <v>189</v>
      </c>
      <c r="K10954" s="2"/>
      <c r="L10954" s="2"/>
      <c r="M10954" s="10" t="s">
        <v>0</v>
      </c>
      <c r="N10954" s="10"/>
      <c r="O10954" s="10"/>
    </row>
    <row r="10955" spans="1:15" x14ac:dyDescent="0.2">
      <c r="A10955" s="11">
        <v>46073</v>
      </c>
      <c r="B10955" s="7">
        <v>3580030063</v>
      </c>
      <c r="C10955" s="8" t="s">
        <v>7</v>
      </c>
      <c r="D10955" s="6"/>
      <c r="E10955" s="6"/>
      <c r="F10955" s="6">
        <f>E10955*0.05</f>
        <v>0</v>
      </c>
      <c r="G10955" s="6">
        <v>1000</v>
      </c>
      <c r="H10955" s="5">
        <f>D10955-F10955</f>
        <v>0</v>
      </c>
      <c r="I10955" s="4">
        <f>+I10954+G10955-H10955</f>
        <v>8866032.8894999754</v>
      </c>
      <c r="J10955" s="8" t="s">
        <v>188</v>
      </c>
      <c r="K10955" s="2"/>
      <c r="L10955" s="2"/>
      <c r="M10955" s="10" t="s">
        <v>0</v>
      </c>
      <c r="N10955" s="10"/>
      <c r="O10955" s="10"/>
    </row>
    <row r="10956" spans="1:15" x14ac:dyDescent="0.2">
      <c r="A10956" s="11">
        <v>46073</v>
      </c>
      <c r="B10956" s="7">
        <v>3580030066</v>
      </c>
      <c r="C10956" s="8" t="s">
        <v>2</v>
      </c>
      <c r="D10956" s="6"/>
      <c r="E10956" s="6"/>
      <c r="F10956" s="6">
        <f>E10956*0.05</f>
        <v>0</v>
      </c>
      <c r="G10956" s="6">
        <v>4600</v>
      </c>
      <c r="H10956" s="5">
        <f>D10956-F10956</f>
        <v>0</v>
      </c>
      <c r="I10956" s="4">
        <f>+I10955+G10956-H10956</f>
        <v>8870632.8894999754</v>
      </c>
      <c r="J10956" s="8" t="s">
        <v>279</v>
      </c>
      <c r="K10956" s="2"/>
      <c r="L10956" s="2"/>
      <c r="M10956" s="10" t="s">
        <v>0</v>
      </c>
      <c r="N10956" s="10"/>
      <c r="O10956" s="10"/>
    </row>
    <row r="10957" spans="1:15" x14ac:dyDescent="0.2">
      <c r="A10957" s="11">
        <v>46076</v>
      </c>
      <c r="B10957" s="7">
        <v>3580070265</v>
      </c>
      <c r="C10957" s="8" t="s">
        <v>2</v>
      </c>
      <c r="D10957" s="6"/>
      <c r="E10957" s="6"/>
      <c r="F10957" s="6">
        <f>E10957*0.05</f>
        <v>0</v>
      </c>
      <c r="G10957" s="6">
        <v>9900</v>
      </c>
      <c r="H10957" s="5">
        <f>D10957-F10957</f>
        <v>0</v>
      </c>
      <c r="I10957" s="4">
        <f>+I10956+G10957-H10957</f>
        <v>8880532.8894999754</v>
      </c>
      <c r="J10957" s="8" t="s">
        <v>278</v>
      </c>
      <c r="K10957" s="2"/>
      <c r="L10957" s="2"/>
      <c r="M10957" s="10" t="s">
        <v>0</v>
      </c>
      <c r="N10957" s="10"/>
      <c r="O10957" s="10"/>
    </row>
    <row r="10958" spans="1:15" x14ac:dyDescent="0.2">
      <c r="A10958" s="11">
        <v>46077</v>
      </c>
      <c r="B10958" s="7">
        <v>3580020102</v>
      </c>
      <c r="C10958" s="8" t="s">
        <v>2</v>
      </c>
      <c r="D10958" s="6"/>
      <c r="E10958" s="6"/>
      <c r="F10958" s="6">
        <f>E10958*0.05</f>
        <v>0</v>
      </c>
      <c r="G10958" s="6">
        <v>3100</v>
      </c>
      <c r="H10958" s="5">
        <f>D10958-F10958</f>
        <v>0</v>
      </c>
      <c r="I10958" s="4">
        <f>+I10957+G10958-H10958</f>
        <v>8883632.8894999754</v>
      </c>
      <c r="J10958" s="8" t="s">
        <v>277</v>
      </c>
      <c r="K10958" s="2"/>
      <c r="L10958" s="2"/>
      <c r="M10958" s="10" t="s">
        <v>0</v>
      </c>
      <c r="N10958" s="10"/>
      <c r="O10958" s="10"/>
    </row>
    <row r="10959" spans="1:15" x14ac:dyDescent="0.2">
      <c r="A10959" s="11">
        <v>46077</v>
      </c>
      <c r="B10959" s="7">
        <v>3580040380</v>
      </c>
      <c r="C10959" s="8" t="s">
        <v>190</v>
      </c>
      <c r="D10959" s="6"/>
      <c r="E10959" s="6"/>
      <c r="F10959" s="6">
        <f>E10959*0.05</f>
        <v>0</v>
      </c>
      <c r="G10959" s="6">
        <v>8000</v>
      </c>
      <c r="H10959" s="5">
        <f>D10959-F10959</f>
        <v>0</v>
      </c>
      <c r="I10959" s="4">
        <f>+I10958+G10959-H10959</f>
        <v>8891632.8894999754</v>
      </c>
      <c r="J10959" s="8" t="s">
        <v>189</v>
      </c>
      <c r="K10959" s="2"/>
      <c r="L10959" s="2"/>
      <c r="M10959" s="10" t="s">
        <v>0</v>
      </c>
      <c r="N10959" s="10"/>
      <c r="O10959" s="10"/>
    </row>
    <row r="10960" spans="1:15" x14ac:dyDescent="0.2">
      <c r="A10960" s="11">
        <v>46077</v>
      </c>
      <c r="B10960" s="7">
        <v>3580040383</v>
      </c>
      <c r="C10960" s="8" t="s">
        <v>7</v>
      </c>
      <c r="D10960" s="6"/>
      <c r="E10960" s="6"/>
      <c r="F10960" s="6">
        <f>E10960*0.05</f>
        <v>0</v>
      </c>
      <c r="G10960" s="6">
        <v>6450</v>
      </c>
      <c r="H10960" s="5">
        <f>D10960-F10960</f>
        <v>0</v>
      </c>
      <c r="I10960" s="4">
        <f>+I10959+G10960-H10960</f>
        <v>8898082.8894999754</v>
      </c>
      <c r="J10960" s="8" t="s">
        <v>188</v>
      </c>
      <c r="K10960" s="2"/>
      <c r="L10960" s="2"/>
      <c r="M10960" s="10" t="s">
        <v>0</v>
      </c>
      <c r="N10960" s="10"/>
      <c r="O10960" s="10"/>
    </row>
    <row r="10961" spans="1:15" x14ac:dyDescent="0.2">
      <c r="A10961" s="11">
        <v>46078</v>
      </c>
      <c r="B10961" s="7">
        <v>3580070030</v>
      </c>
      <c r="C10961" s="8" t="s">
        <v>2</v>
      </c>
      <c r="D10961" s="6"/>
      <c r="E10961" s="6"/>
      <c r="F10961" s="6">
        <f>E10961*0.05</f>
        <v>0</v>
      </c>
      <c r="G10961" s="6">
        <v>19400</v>
      </c>
      <c r="H10961" s="5">
        <f>D10961-F10961</f>
        <v>0</v>
      </c>
      <c r="I10961" s="4">
        <f>+I10960+G10961-H10961</f>
        <v>8917482.8894999754</v>
      </c>
      <c r="J10961" s="8" t="s">
        <v>276</v>
      </c>
      <c r="K10961" s="2"/>
      <c r="L10961" s="2"/>
      <c r="M10961" s="10" t="s">
        <v>0</v>
      </c>
      <c r="N10961" s="10"/>
      <c r="O10961" s="10"/>
    </row>
    <row r="10962" spans="1:15" x14ac:dyDescent="0.2">
      <c r="A10962" s="11">
        <v>46079</v>
      </c>
      <c r="B10962" s="7">
        <v>3580020037</v>
      </c>
      <c r="C10962" s="8" t="s">
        <v>190</v>
      </c>
      <c r="D10962" s="6"/>
      <c r="E10962" s="6"/>
      <c r="F10962" s="6">
        <f>E10962*0.05</f>
        <v>0</v>
      </c>
      <c r="G10962" s="6">
        <v>5800</v>
      </c>
      <c r="H10962" s="5">
        <f>D10962-F10962</f>
        <v>0</v>
      </c>
      <c r="I10962" s="4">
        <f>+I10961+G10962-H10962</f>
        <v>8923282.8894999754</v>
      </c>
      <c r="J10962" s="8" t="s">
        <v>189</v>
      </c>
      <c r="K10962" s="2"/>
      <c r="L10962" s="2"/>
      <c r="M10962" s="10" t="s">
        <v>0</v>
      </c>
      <c r="N10962" s="10"/>
      <c r="O10962" s="10"/>
    </row>
    <row r="10963" spans="1:15" x14ac:dyDescent="0.2">
      <c r="A10963" s="11">
        <v>46079</v>
      </c>
      <c r="B10963" s="7">
        <v>3580020040</v>
      </c>
      <c r="C10963" s="8" t="s">
        <v>2</v>
      </c>
      <c r="D10963" s="6"/>
      <c r="E10963" s="6"/>
      <c r="F10963" s="6">
        <f>E10963*0.05</f>
        <v>0</v>
      </c>
      <c r="G10963" s="6">
        <v>4600</v>
      </c>
      <c r="H10963" s="5">
        <f>D10963-F10963</f>
        <v>0</v>
      </c>
      <c r="I10963" s="4">
        <f>+I10962+G10963-H10963</f>
        <v>8927882.8894999754</v>
      </c>
      <c r="J10963" s="8" t="s">
        <v>275</v>
      </c>
      <c r="K10963" s="2"/>
      <c r="L10963" s="2"/>
      <c r="M10963" s="10" t="s">
        <v>0</v>
      </c>
      <c r="N10963" s="10"/>
      <c r="O10963" s="10"/>
    </row>
    <row r="10964" spans="1:15" x14ac:dyDescent="0.2">
      <c r="A10964" s="11">
        <v>46079</v>
      </c>
      <c r="B10964" s="7">
        <v>3580020043</v>
      </c>
      <c r="C10964" s="8" t="s">
        <v>7</v>
      </c>
      <c r="D10964" s="6"/>
      <c r="E10964" s="6"/>
      <c r="F10964" s="6">
        <f>E10964*0.05</f>
        <v>0</v>
      </c>
      <c r="G10964" s="6">
        <v>1000</v>
      </c>
      <c r="H10964" s="5">
        <f>D10964-F10964</f>
        <v>0</v>
      </c>
      <c r="I10964" s="4">
        <f>+I10963+G10964-H10964</f>
        <v>8928882.8894999754</v>
      </c>
      <c r="J10964" s="8" t="s">
        <v>188</v>
      </c>
      <c r="K10964" s="2"/>
      <c r="L10964" s="2"/>
      <c r="M10964" s="10" t="s">
        <v>0</v>
      </c>
      <c r="N10964" s="10"/>
      <c r="O10964" s="10"/>
    </row>
    <row r="10965" spans="1:15" x14ac:dyDescent="0.2">
      <c r="A10965" s="11">
        <v>46079</v>
      </c>
      <c r="B10965" s="7">
        <v>41920720591</v>
      </c>
      <c r="C10965" s="8" t="s">
        <v>141</v>
      </c>
      <c r="D10965" s="6">
        <v>107482.04</v>
      </c>
      <c r="E10965" s="6"/>
      <c r="F10965" s="6">
        <f>E10965*0.05</f>
        <v>0</v>
      </c>
      <c r="G10965" s="6"/>
      <c r="H10965" s="5">
        <f>D10965-F10965</f>
        <v>107482.04</v>
      </c>
      <c r="I10965" s="4">
        <f>+I10964+G10965-H10965</f>
        <v>8821400.8494999763</v>
      </c>
      <c r="J10965" s="8" t="s">
        <v>274</v>
      </c>
      <c r="K10965" s="2"/>
      <c r="L10965" s="2"/>
      <c r="M10965" s="10" t="s">
        <v>0</v>
      </c>
      <c r="N10965" s="10"/>
      <c r="O10965" s="10"/>
    </row>
    <row r="10966" spans="1:15" x14ac:dyDescent="0.2">
      <c r="A10966" s="11">
        <v>46079</v>
      </c>
      <c r="B10966" s="7">
        <v>41920977116</v>
      </c>
      <c r="C10966" s="8" t="s">
        <v>120</v>
      </c>
      <c r="D10966" s="6">
        <v>129148.37</v>
      </c>
      <c r="E10966" s="6"/>
      <c r="F10966" s="6">
        <f>E10966*0.05</f>
        <v>0</v>
      </c>
      <c r="G10966" s="6"/>
      <c r="H10966" s="5">
        <f>D10966-F10966</f>
        <v>129148.37</v>
      </c>
      <c r="I10966" s="4">
        <f>+I10965+G10966-H10966</f>
        <v>8692252.4794999771</v>
      </c>
      <c r="J10966" s="8" t="s">
        <v>273</v>
      </c>
      <c r="K10966" s="2"/>
      <c r="L10966" s="2"/>
      <c r="M10966" s="16" t="s">
        <v>272</v>
      </c>
      <c r="N10966" s="10"/>
      <c r="O10966" s="10"/>
    </row>
    <row r="10967" spans="1:15" x14ac:dyDescent="0.2">
      <c r="A10967" s="11">
        <v>46079</v>
      </c>
      <c r="B10967" s="7">
        <v>41920983099</v>
      </c>
      <c r="C10967" s="8" t="s">
        <v>132</v>
      </c>
      <c r="D10967" s="6">
        <v>77585</v>
      </c>
      <c r="E10967" s="6">
        <v>65750</v>
      </c>
      <c r="F10967" s="6">
        <v>3287.5</v>
      </c>
      <c r="G10967" s="6"/>
      <c r="H10967" s="5">
        <f>D10967-F10967</f>
        <v>74297.5</v>
      </c>
      <c r="I10967" s="4">
        <f>+I10966+G10967-H10967</f>
        <v>8617954.9794999771</v>
      </c>
      <c r="J10967" s="8" t="s">
        <v>131</v>
      </c>
      <c r="K10967" s="2"/>
      <c r="L10967" s="2"/>
      <c r="M10967" s="16" t="s">
        <v>271</v>
      </c>
      <c r="N10967" s="10"/>
      <c r="O10967" s="10"/>
    </row>
    <row r="10968" spans="1:15" x14ac:dyDescent="0.2">
      <c r="A10968" s="11">
        <v>46079</v>
      </c>
      <c r="B10968" s="7">
        <v>41920995449</v>
      </c>
      <c r="C10968" s="8" t="s">
        <v>129</v>
      </c>
      <c r="D10968" s="6">
        <v>96290</v>
      </c>
      <c r="E10968" s="6"/>
      <c r="F10968" s="6">
        <f>E10968*0.05</f>
        <v>0</v>
      </c>
      <c r="G10968" s="6"/>
      <c r="H10968" s="5">
        <f>D10968-F10968</f>
        <v>96290</v>
      </c>
      <c r="I10968" s="4">
        <f>+I10967+G10968-H10968</f>
        <v>8521664.9794999771</v>
      </c>
      <c r="J10968" s="8" t="s">
        <v>128</v>
      </c>
      <c r="K10968" s="2"/>
      <c r="L10968" s="2"/>
      <c r="M10968" s="16" t="s">
        <v>270</v>
      </c>
      <c r="N10968" s="10"/>
      <c r="O10968" s="10"/>
    </row>
    <row r="10969" spans="1:15" x14ac:dyDescent="0.2">
      <c r="A10969" s="11">
        <v>46079</v>
      </c>
      <c r="B10969" s="7">
        <v>41921015138</v>
      </c>
      <c r="C10969" s="8" t="s">
        <v>269</v>
      </c>
      <c r="D10969" s="6">
        <v>703523.69</v>
      </c>
      <c r="E10969" s="6"/>
      <c r="F10969" s="6">
        <f>E10969*0.05</f>
        <v>0</v>
      </c>
      <c r="G10969" s="6"/>
      <c r="H10969" s="5">
        <f>D10969-F10969</f>
        <v>703523.69</v>
      </c>
      <c r="I10969" s="4">
        <f>+I10968+G10969-H10969</f>
        <v>7818141.2894999776</v>
      </c>
      <c r="J10969" s="8" t="s">
        <v>215</v>
      </c>
      <c r="K10969" s="2"/>
      <c r="L10969" s="2"/>
      <c r="M10969" s="16" t="s">
        <v>268</v>
      </c>
      <c r="N10969" s="10"/>
      <c r="O10969" s="10"/>
    </row>
    <row r="10970" spans="1:15" x14ac:dyDescent="0.2">
      <c r="A10970" s="11">
        <v>46079</v>
      </c>
      <c r="B10970" s="7">
        <v>41921024540</v>
      </c>
      <c r="C10970" s="8" t="s">
        <v>267</v>
      </c>
      <c r="D10970" s="6">
        <v>2530</v>
      </c>
      <c r="E10970" s="6">
        <v>2144.0700000000002</v>
      </c>
      <c r="F10970" s="6">
        <v>107.2</v>
      </c>
      <c r="G10970" s="6"/>
      <c r="H10970" s="5">
        <f>D10970-F10970</f>
        <v>2422.8000000000002</v>
      </c>
      <c r="I10970" s="4">
        <f>+I10969+G10970-H10970</f>
        <v>7815718.4894999778</v>
      </c>
      <c r="J10970" s="8" t="s">
        <v>266</v>
      </c>
      <c r="K10970" s="2"/>
      <c r="L10970" s="2"/>
      <c r="M10970" s="16" t="s">
        <v>265</v>
      </c>
      <c r="N10970" s="10"/>
      <c r="O10970" s="10"/>
    </row>
    <row r="10971" spans="1:15" x14ac:dyDescent="0.2">
      <c r="A10971" s="11">
        <v>46079</v>
      </c>
      <c r="B10971" s="7">
        <v>41921044398</v>
      </c>
      <c r="C10971" s="8" t="s">
        <v>264</v>
      </c>
      <c r="D10971" s="6">
        <v>9000</v>
      </c>
      <c r="E10971" s="6">
        <v>0</v>
      </c>
      <c r="F10971" s="6">
        <f>E10971*0.05</f>
        <v>0</v>
      </c>
      <c r="G10971" s="6"/>
      <c r="H10971" s="5">
        <f>D10971-F10971</f>
        <v>9000</v>
      </c>
      <c r="I10971" s="4">
        <f>+I10970+G10971-H10971</f>
        <v>7806718.4894999778</v>
      </c>
      <c r="J10971" s="8" t="s">
        <v>263</v>
      </c>
      <c r="K10971" s="2"/>
      <c r="L10971" s="2"/>
      <c r="M10971" s="16" t="s">
        <v>262</v>
      </c>
      <c r="N10971" s="10"/>
      <c r="O10971" s="10"/>
    </row>
    <row r="10972" spans="1:15" x14ac:dyDescent="0.2">
      <c r="A10972" s="11">
        <v>46079</v>
      </c>
      <c r="B10972" s="7">
        <v>41921050377</v>
      </c>
      <c r="C10972" s="8" t="s">
        <v>261</v>
      </c>
      <c r="D10972" s="6">
        <v>15071</v>
      </c>
      <c r="E10972" s="6">
        <v>0</v>
      </c>
      <c r="F10972" s="6">
        <f>E10972*0.05</f>
        <v>0</v>
      </c>
      <c r="G10972" s="6"/>
      <c r="H10972" s="5">
        <f>D10972-F10972</f>
        <v>15071</v>
      </c>
      <c r="I10972" s="4">
        <f>+I10971+G10972-H10972</f>
        <v>7791647.4894999778</v>
      </c>
      <c r="J10972" s="8" t="s">
        <v>260</v>
      </c>
      <c r="K10972" s="2"/>
      <c r="L10972" s="2"/>
      <c r="M10972" s="16" t="s">
        <v>259</v>
      </c>
      <c r="N10972" s="10"/>
      <c r="O10972" s="10"/>
    </row>
    <row r="10973" spans="1:15" x14ac:dyDescent="0.2">
      <c r="A10973" s="11">
        <v>46079</v>
      </c>
      <c r="B10973" s="7">
        <v>41921065911</v>
      </c>
      <c r="C10973" s="8" t="s">
        <v>105</v>
      </c>
      <c r="D10973" s="6">
        <v>195280</v>
      </c>
      <c r="E10973" s="6">
        <v>0</v>
      </c>
      <c r="F10973" s="6">
        <f>E10973*0.05</f>
        <v>0</v>
      </c>
      <c r="G10973" s="6"/>
      <c r="H10973" s="5">
        <f>D10973-F10973</f>
        <v>195280</v>
      </c>
      <c r="I10973" s="4">
        <f>+I10972+G10973-H10973</f>
        <v>7596367.4894999778</v>
      </c>
      <c r="J10973" s="8" t="s">
        <v>104</v>
      </c>
      <c r="K10973" s="2"/>
      <c r="L10973" s="2"/>
      <c r="M10973" s="16" t="s">
        <v>258</v>
      </c>
      <c r="N10973" s="10"/>
      <c r="O10973" s="10"/>
    </row>
    <row r="10974" spans="1:15" x14ac:dyDescent="0.2">
      <c r="A10974" s="11">
        <v>46079</v>
      </c>
      <c r="B10974" s="7">
        <v>41921075686</v>
      </c>
      <c r="C10974" s="8" t="s">
        <v>99</v>
      </c>
      <c r="D10974" s="6">
        <v>4092.4</v>
      </c>
      <c r="E10974" s="6"/>
      <c r="F10974" s="6">
        <f>E10974*0.05</f>
        <v>0</v>
      </c>
      <c r="G10974" s="6"/>
      <c r="H10974" s="5">
        <f>D10974-F10974</f>
        <v>4092.4</v>
      </c>
      <c r="I10974" s="4">
        <f>+I10973+G10974-H10974</f>
        <v>7592275.0894999774</v>
      </c>
      <c r="J10974" s="8" t="s">
        <v>100</v>
      </c>
      <c r="K10974" s="2"/>
      <c r="L10974" s="2"/>
      <c r="M10974" s="16" t="s">
        <v>257</v>
      </c>
      <c r="N10974" s="10"/>
      <c r="O10974" s="10"/>
    </row>
    <row r="10975" spans="1:15" x14ac:dyDescent="0.2">
      <c r="A10975" s="11">
        <v>46079</v>
      </c>
      <c r="B10975" s="7">
        <v>41921095317</v>
      </c>
      <c r="C10975" s="8" t="s">
        <v>99</v>
      </c>
      <c r="D10975" s="6">
        <v>13522.8</v>
      </c>
      <c r="E10975" s="6"/>
      <c r="F10975" s="6">
        <f>E10975*0.05</f>
        <v>0</v>
      </c>
      <c r="G10975" s="6"/>
      <c r="H10975" s="5">
        <f>D10975-F10975</f>
        <v>13522.8</v>
      </c>
      <c r="I10975" s="4">
        <f>+I10974+G10975-H10975</f>
        <v>7578752.2894999776</v>
      </c>
      <c r="J10975" s="8" t="s">
        <v>98</v>
      </c>
      <c r="K10975" s="2"/>
      <c r="L10975" s="2"/>
      <c r="M10975" s="16" t="s">
        <v>257</v>
      </c>
      <c r="N10975" s="10"/>
      <c r="O10975" s="10"/>
    </row>
    <row r="10976" spans="1:15" x14ac:dyDescent="0.2">
      <c r="A10976" s="11">
        <v>46079</v>
      </c>
      <c r="B10976" s="7">
        <v>41922317452</v>
      </c>
      <c r="C10976" s="8" t="s">
        <v>151</v>
      </c>
      <c r="D10976" s="6">
        <v>90270</v>
      </c>
      <c r="E10976" s="6">
        <v>76500</v>
      </c>
      <c r="F10976" s="6">
        <v>3825</v>
      </c>
      <c r="G10976" s="6"/>
      <c r="H10976" s="5">
        <f>D10976-F10976</f>
        <v>86445</v>
      </c>
      <c r="I10976" s="4">
        <f>+I10975+G10976-H10976</f>
        <v>7492307.2894999776</v>
      </c>
      <c r="J10976" s="8" t="s">
        <v>256</v>
      </c>
      <c r="K10976" s="2"/>
      <c r="L10976" s="2"/>
      <c r="M10976" s="16" t="s">
        <v>255</v>
      </c>
      <c r="N10976" s="10"/>
      <c r="O10976" s="10"/>
    </row>
    <row r="10977" spans="1:15" x14ac:dyDescent="0.2">
      <c r="A10977" s="11">
        <v>46079</v>
      </c>
      <c r="B10977" s="7">
        <v>41922321069</v>
      </c>
      <c r="C10977" s="8" t="s">
        <v>96</v>
      </c>
      <c r="D10977" s="6">
        <v>4014.36</v>
      </c>
      <c r="E10977" s="6">
        <v>3402</v>
      </c>
      <c r="F10977" s="6">
        <v>170.1</v>
      </c>
      <c r="G10977" s="6"/>
      <c r="H10977" s="5">
        <f>D10977-F10977</f>
        <v>3844.26</v>
      </c>
      <c r="I10977" s="4">
        <f>+I10976+G10977-H10977</f>
        <v>7488463.0294999778</v>
      </c>
      <c r="J10977" s="8" t="s">
        <v>254</v>
      </c>
      <c r="K10977" s="2"/>
      <c r="L10977" s="2"/>
      <c r="M10977" s="16" t="s">
        <v>253</v>
      </c>
      <c r="N10977" s="10"/>
      <c r="O10977" s="10"/>
    </row>
    <row r="10978" spans="1:15" x14ac:dyDescent="0.2">
      <c r="A10978" s="11">
        <v>46079</v>
      </c>
      <c r="B10978" s="7">
        <v>41922341459</v>
      </c>
      <c r="C10978" s="8" t="s">
        <v>252</v>
      </c>
      <c r="D10978" s="6">
        <v>60016.13</v>
      </c>
      <c r="E10978" s="6"/>
      <c r="F10978" s="6">
        <f>E10978*0.05</f>
        <v>0</v>
      </c>
      <c r="G10978" s="6"/>
      <c r="H10978" s="5">
        <f>D10978-F10978</f>
        <v>60016.13</v>
      </c>
      <c r="I10978" s="4">
        <f>+I10977+G10978-H10978</f>
        <v>7428446.8994999779</v>
      </c>
      <c r="J10978" s="8" t="s">
        <v>251</v>
      </c>
      <c r="K10978" s="2"/>
      <c r="L10978" s="2"/>
      <c r="M10978" s="10" t="s">
        <v>250</v>
      </c>
      <c r="N10978" s="10"/>
      <c r="O10978" s="10"/>
    </row>
    <row r="10979" spans="1:15" x14ac:dyDescent="0.2">
      <c r="A10979" s="11">
        <v>46079</v>
      </c>
      <c r="B10979" s="7">
        <v>41922357880</v>
      </c>
      <c r="C10979" s="8" t="s">
        <v>249</v>
      </c>
      <c r="D10979" s="6">
        <v>56495</v>
      </c>
      <c r="E10979" s="6">
        <v>0</v>
      </c>
      <c r="F10979" s="6">
        <f>E10979*0.05</f>
        <v>0</v>
      </c>
      <c r="G10979" s="6"/>
      <c r="H10979" s="5">
        <f>D10979-F10979</f>
        <v>56495</v>
      </c>
      <c r="I10979" s="4">
        <f>+I10978+G10979-H10979</f>
        <v>7371951.8994999779</v>
      </c>
      <c r="J10979" s="8" t="s">
        <v>48</v>
      </c>
      <c r="K10979" s="2"/>
      <c r="L10979" s="2"/>
      <c r="M10979" s="10" t="s">
        <v>248</v>
      </c>
      <c r="N10979" s="10"/>
      <c r="O10979" s="10"/>
    </row>
    <row r="10980" spans="1:15" x14ac:dyDescent="0.2">
      <c r="A10980" s="11">
        <v>46079</v>
      </c>
      <c r="B10980" s="7">
        <v>41922361246</v>
      </c>
      <c r="C10980" s="8" t="s">
        <v>247</v>
      </c>
      <c r="D10980" s="6">
        <v>81860</v>
      </c>
      <c r="E10980" s="6">
        <v>0</v>
      </c>
      <c r="F10980" s="6">
        <f>E10980*0.05</f>
        <v>0</v>
      </c>
      <c r="G10980" s="6"/>
      <c r="H10980" s="5">
        <f>D10980-F10980</f>
        <v>81860</v>
      </c>
      <c r="I10980" s="4">
        <f>+I10979+G10980-H10980</f>
        <v>7290091.8994999779</v>
      </c>
      <c r="J10980" s="8" t="s">
        <v>48</v>
      </c>
      <c r="K10980" s="2"/>
      <c r="L10980" s="2"/>
      <c r="M10980" s="10" t="s">
        <v>246</v>
      </c>
      <c r="N10980" s="10"/>
      <c r="O10980" s="10"/>
    </row>
    <row r="10981" spans="1:15" x14ac:dyDescent="0.2">
      <c r="A10981" s="11">
        <v>46079</v>
      </c>
      <c r="B10981" s="7">
        <v>41922379312</v>
      </c>
      <c r="C10981" s="8" t="s">
        <v>245</v>
      </c>
      <c r="D10981" s="6">
        <v>14496.33</v>
      </c>
      <c r="E10981" s="6">
        <v>0</v>
      </c>
      <c r="F10981" s="6">
        <f>E10981*0.05</f>
        <v>0</v>
      </c>
      <c r="G10981" s="6"/>
      <c r="H10981" s="5">
        <f>D10981-F10981</f>
        <v>14496.33</v>
      </c>
      <c r="I10981" s="4">
        <f>+I10980+G10981-H10981</f>
        <v>7275595.5694999779</v>
      </c>
      <c r="J10981" s="8" t="s">
        <v>48</v>
      </c>
      <c r="K10981" s="2"/>
      <c r="L10981" s="2"/>
      <c r="M10981" s="10" t="s">
        <v>244</v>
      </c>
      <c r="N10981" s="10"/>
      <c r="O10981" s="10"/>
    </row>
    <row r="10982" spans="1:15" x14ac:dyDescent="0.2">
      <c r="A10982" s="11">
        <v>46079</v>
      </c>
      <c r="B10982" s="7">
        <v>41922507649</v>
      </c>
      <c r="C10982" s="8" t="s">
        <v>90</v>
      </c>
      <c r="D10982" s="6">
        <v>147522</v>
      </c>
      <c r="E10982" s="6">
        <v>0</v>
      </c>
      <c r="F10982" s="6">
        <f>E10982*0.05</f>
        <v>0</v>
      </c>
      <c r="G10982" s="6"/>
      <c r="H10982" s="5">
        <f>D10982-F10982</f>
        <v>147522</v>
      </c>
      <c r="I10982" s="4">
        <f>+I10981+G10982-H10982</f>
        <v>7128073.5694999779</v>
      </c>
      <c r="J10982" s="8" t="s">
        <v>241</v>
      </c>
      <c r="K10982" s="2"/>
      <c r="L10982" s="2"/>
      <c r="M10982" s="10" t="s">
        <v>243</v>
      </c>
      <c r="N10982" s="10"/>
      <c r="O10982" s="10"/>
    </row>
    <row r="10983" spans="1:15" x14ac:dyDescent="0.2">
      <c r="A10983" s="11">
        <v>46079</v>
      </c>
      <c r="B10983" s="7">
        <v>41922512912</v>
      </c>
      <c r="C10983" s="8" t="s">
        <v>242</v>
      </c>
      <c r="D10983" s="6">
        <v>67626</v>
      </c>
      <c r="E10983" s="6">
        <v>0</v>
      </c>
      <c r="F10983" s="6">
        <f>E10983*0.05</f>
        <v>0</v>
      </c>
      <c r="G10983" s="6"/>
      <c r="H10983" s="5">
        <f>D10983-F10983</f>
        <v>67626</v>
      </c>
      <c r="I10983" s="4">
        <f>+I10982+G10983-H10983</f>
        <v>7060447.5694999779</v>
      </c>
      <c r="J10983" s="8" t="s">
        <v>241</v>
      </c>
      <c r="K10983" s="2"/>
      <c r="L10983" s="2"/>
      <c r="M10983" s="10" t="s">
        <v>240</v>
      </c>
      <c r="N10983" s="10"/>
      <c r="O10983" s="10"/>
    </row>
    <row r="10984" spans="1:15" x14ac:dyDescent="0.2">
      <c r="A10984" s="11">
        <v>46079</v>
      </c>
      <c r="B10984" s="7">
        <v>41922532317</v>
      </c>
      <c r="C10984" s="8" t="s">
        <v>239</v>
      </c>
      <c r="D10984" s="6">
        <v>198839</v>
      </c>
      <c r="E10984" s="6">
        <v>168508</v>
      </c>
      <c r="F10984" s="6">
        <v>8425.4</v>
      </c>
      <c r="G10984" s="6"/>
      <c r="H10984" s="5">
        <f>D10984-F10984</f>
        <v>190413.6</v>
      </c>
      <c r="I10984" s="4">
        <f>+I10983+G10984-H10984</f>
        <v>6870033.9694999782</v>
      </c>
      <c r="J10984" s="8" t="s">
        <v>85</v>
      </c>
      <c r="K10984" s="2"/>
      <c r="L10984" s="2"/>
      <c r="M10984" s="10" t="s">
        <v>238</v>
      </c>
      <c r="N10984" s="10"/>
      <c r="O10984" s="10"/>
    </row>
    <row r="10985" spans="1:15" x14ac:dyDescent="0.2">
      <c r="A10985" s="11">
        <v>46079</v>
      </c>
      <c r="B10985" s="7">
        <v>41922862358</v>
      </c>
      <c r="C10985" s="8" t="s">
        <v>237</v>
      </c>
      <c r="D10985" s="6">
        <v>18500</v>
      </c>
      <c r="E10985" s="6">
        <v>0</v>
      </c>
      <c r="F10985" s="6">
        <f>E10985*0.05</f>
        <v>0</v>
      </c>
      <c r="G10985" s="6"/>
      <c r="H10985" s="5">
        <f>D10985-F10985</f>
        <v>18500</v>
      </c>
      <c r="I10985" s="4">
        <f>+I10984+G10985-H10985</f>
        <v>6851533.9694999782</v>
      </c>
      <c r="J10985" s="8" t="s">
        <v>236</v>
      </c>
      <c r="K10985" s="2"/>
      <c r="L10985" s="2"/>
      <c r="M10985" s="10" t="s">
        <v>235</v>
      </c>
      <c r="N10985" s="10"/>
      <c r="O10985" s="10"/>
    </row>
    <row r="10986" spans="1:15" x14ac:dyDescent="0.2">
      <c r="A10986" s="11">
        <v>46079</v>
      </c>
      <c r="B10986" s="7">
        <v>41922875270</v>
      </c>
      <c r="C10986" s="8" t="s">
        <v>234</v>
      </c>
      <c r="D10986" s="6">
        <v>140420</v>
      </c>
      <c r="E10986" s="6">
        <v>0</v>
      </c>
      <c r="F10986" s="6">
        <f>E10986*0.05</f>
        <v>0</v>
      </c>
      <c r="G10986" s="6"/>
      <c r="H10986" s="5">
        <f>D10986-F10986</f>
        <v>140420</v>
      </c>
      <c r="I10986" s="4">
        <f>+I10985+G10986-H10986</f>
        <v>6711113.9694999782</v>
      </c>
      <c r="J10986" s="8" t="s">
        <v>233</v>
      </c>
      <c r="K10986" s="2"/>
      <c r="L10986" s="2"/>
      <c r="M10986" s="10" t="s">
        <v>232</v>
      </c>
      <c r="N10986" s="10"/>
      <c r="O10986" s="10"/>
    </row>
    <row r="10987" spans="1:15" x14ac:dyDescent="0.2">
      <c r="A10987" s="11">
        <v>46079</v>
      </c>
      <c r="B10987" s="7">
        <v>41922885256</v>
      </c>
      <c r="C10987" s="8" t="s">
        <v>80</v>
      </c>
      <c r="D10987" s="6">
        <v>484980</v>
      </c>
      <c r="E10987" s="6">
        <v>411000</v>
      </c>
      <c r="F10987" s="6">
        <v>20550</v>
      </c>
      <c r="G10987" s="6"/>
      <c r="H10987" s="5">
        <f>D10987-F10987</f>
        <v>464430</v>
      </c>
      <c r="I10987" s="4">
        <f>+I10986+G10987-H10987</f>
        <v>6246683.9694999782</v>
      </c>
      <c r="J10987" s="8" t="s">
        <v>231</v>
      </c>
      <c r="K10987" s="2"/>
      <c r="L10987" s="2"/>
      <c r="M10987" s="10" t="s">
        <v>230</v>
      </c>
      <c r="N10987" s="10"/>
      <c r="O10987" s="10"/>
    </row>
    <row r="10988" spans="1:15" x14ac:dyDescent="0.2">
      <c r="A10988" s="11">
        <v>46079</v>
      </c>
      <c r="B10988" s="7">
        <v>41922896617</v>
      </c>
      <c r="C10988" s="8" t="s">
        <v>77</v>
      </c>
      <c r="D10988" s="6">
        <v>5495</v>
      </c>
      <c r="E10988" s="6">
        <v>0</v>
      </c>
      <c r="F10988" s="6">
        <f>E10988*0.05</f>
        <v>0</v>
      </c>
      <c r="G10988" s="6"/>
      <c r="H10988" s="5">
        <f>D10988-F10988</f>
        <v>5495</v>
      </c>
      <c r="I10988" s="4">
        <f>+I10987+G10988-H10988</f>
        <v>6241188.9694999782</v>
      </c>
      <c r="J10988" s="8" t="s">
        <v>229</v>
      </c>
      <c r="K10988" s="2"/>
      <c r="L10988" s="2"/>
      <c r="M10988" s="10" t="s">
        <v>228</v>
      </c>
      <c r="N10988" s="10"/>
      <c r="O10988" s="10"/>
    </row>
    <row r="10989" spans="1:15" x14ac:dyDescent="0.2">
      <c r="A10989" s="11">
        <v>46079</v>
      </c>
      <c r="B10989" s="7">
        <v>41922911473</v>
      </c>
      <c r="C10989" s="8" t="s">
        <v>227</v>
      </c>
      <c r="D10989" s="6">
        <v>42480</v>
      </c>
      <c r="E10989" s="6">
        <v>36000</v>
      </c>
      <c r="F10989" s="6">
        <f>E10989*0.05</f>
        <v>1800</v>
      </c>
      <c r="G10989" s="6"/>
      <c r="H10989" s="5">
        <f>D10989-F10989</f>
        <v>40680</v>
      </c>
      <c r="I10989" s="4">
        <f>+I10988+G10989-H10989</f>
        <v>6200508.9694999782</v>
      </c>
      <c r="J10989" s="8" t="s">
        <v>226</v>
      </c>
      <c r="K10989" s="2"/>
      <c r="L10989" s="2"/>
      <c r="M10989" s="10" t="s">
        <v>225</v>
      </c>
      <c r="N10989" s="10"/>
      <c r="O10989" s="10"/>
    </row>
    <row r="10990" spans="1:15" x14ac:dyDescent="0.2">
      <c r="A10990" s="11">
        <v>46079</v>
      </c>
      <c r="B10990" s="7">
        <v>41922921127</v>
      </c>
      <c r="C10990" s="8" t="s">
        <v>74</v>
      </c>
      <c r="D10990" s="6">
        <v>72581</v>
      </c>
      <c r="E10990" s="6">
        <v>0</v>
      </c>
      <c r="F10990" s="6">
        <f>E10990*0.05</f>
        <v>0</v>
      </c>
      <c r="G10990" s="6"/>
      <c r="H10990" s="5">
        <f>D10990-F10990</f>
        <v>72581</v>
      </c>
      <c r="I10990" s="4">
        <f>+I10989+G10990-H10990</f>
        <v>6127927.9694999782</v>
      </c>
      <c r="J10990" s="8" t="s">
        <v>224</v>
      </c>
      <c r="K10990" s="2"/>
      <c r="L10990" s="2"/>
      <c r="M10990" s="10" t="s">
        <v>223</v>
      </c>
      <c r="N10990" s="10"/>
      <c r="O10990" s="10"/>
    </row>
    <row r="10991" spans="1:15" x14ac:dyDescent="0.2">
      <c r="A10991" s="11">
        <v>46079</v>
      </c>
      <c r="B10991" s="7">
        <v>41922929359</v>
      </c>
      <c r="C10991" s="8" t="s">
        <v>71</v>
      </c>
      <c r="D10991" s="6">
        <v>361500</v>
      </c>
      <c r="E10991" s="6">
        <v>0</v>
      </c>
      <c r="F10991" s="6">
        <f>E10991*0.05</f>
        <v>0</v>
      </c>
      <c r="G10991" s="6"/>
      <c r="H10991" s="5">
        <f>D10991-F10991</f>
        <v>361500</v>
      </c>
      <c r="I10991" s="4">
        <f>+I10990+G10991-H10991</f>
        <v>5766427.9694999782</v>
      </c>
      <c r="J10991" s="8" t="s">
        <v>70</v>
      </c>
      <c r="K10991" s="2"/>
      <c r="L10991" s="2"/>
      <c r="M10991" s="10" t="s">
        <v>222</v>
      </c>
      <c r="N10991" s="10"/>
      <c r="O10991" s="10"/>
    </row>
    <row r="10992" spans="1:15" x14ac:dyDescent="0.2">
      <c r="A10992" s="11">
        <v>46079</v>
      </c>
      <c r="B10992" s="7">
        <v>41922938623</v>
      </c>
      <c r="C10992" s="8" t="s">
        <v>221</v>
      </c>
      <c r="D10992" s="6">
        <v>183455</v>
      </c>
      <c r="E10992" s="6"/>
      <c r="F10992" s="6">
        <f>E10992*0.05</f>
        <v>0</v>
      </c>
      <c r="G10992" s="6"/>
      <c r="H10992" s="5">
        <f>D10992-F10992</f>
        <v>183455</v>
      </c>
      <c r="I10992" s="4">
        <f>+I10991+G10992-H10992</f>
        <v>5582972.9694999782</v>
      </c>
      <c r="J10992" s="8" t="s">
        <v>220</v>
      </c>
      <c r="K10992" s="2"/>
      <c r="L10992" s="2"/>
      <c r="M10992" s="10" t="s">
        <v>219</v>
      </c>
      <c r="N10992" s="10"/>
      <c r="O10992" s="10"/>
    </row>
    <row r="10993" spans="1:15" x14ac:dyDescent="0.2">
      <c r="A10993" s="11">
        <v>46079</v>
      </c>
      <c r="B10993" s="7">
        <v>41922947875</v>
      </c>
      <c r="C10993" s="8" t="s">
        <v>54</v>
      </c>
      <c r="D10993" s="6">
        <v>4500</v>
      </c>
      <c r="E10993" s="6">
        <v>3813.56</v>
      </c>
      <c r="F10993" s="6">
        <v>190.68</v>
      </c>
      <c r="G10993" s="6"/>
      <c r="H10993" s="5">
        <f>D10993-F10993</f>
        <v>4309.32</v>
      </c>
      <c r="I10993" s="4">
        <f>+I10992+G10993-H10993</f>
        <v>5578663.6494999779</v>
      </c>
      <c r="J10993" s="8" t="s">
        <v>53</v>
      </c>
      <c r="K10993" s="2"/>
      <c r="L10993" s="2"/>
      <c r="M10993" s="10" t="s">
        <v>218</v>
      </c>
      <c r="N10993" s="10"/>
      <c r="O10993" s="10"/>
    </row>
    <row r="10994" spans="1:15" x14ac:dyDescent="0.2">
      <c r="A10994" s="11">
        <v>46079</v>
      </c>
      <c r="B10994" s="7">
        <v>41922956713</v>
      </c>
      <c r="C10994" s="8" t="s">
        <v>57</v>
      </c>
      <c r="D10994" s="6">
        <v>10000</v>
      </c>
      <c r="E10994" s="6">
        <v>0</v>
      </c>
      <c r="F10994" s="6">
        <f>E10994*0.05</f>
        <v>0</v>
      </c>
      <c r="G10994" s="6"/>
      <c r="H10994" s="5">
        <f>D10994-F10994</f>
        <v>10000</v>
      </c>
      <c r="I10994" s="4">
        <f>+I10993+G10994-H10994</f>
        <v>5568663.6494999779</v>
      </c>
      <c r="J10994" s="8" t="s">
        <v>56</v>
      </c>
      <c r="K10994" s="2"/>
      <c r="L10994" s="2"/>
      <c r="M10994" s="10" t="s">
        <v>217</v>
      </c>
      <c r="N10994" s="10"/>
      <c r="O10994" s="10"/>
    </row>
    <row r="10995" spans="1:15" x14ac:dyDescent="0.2">
      <c r="A10995" s="11">
        <v>46079</v>
      </c>
      <c r="B10995" s="7">
        <v>41922965464</v>
      </c>
      <c r="C10995" s="8" t="s">
        <v>216</v>
      </c>
      <c r="D10995" s="6">
        <v>756913.54</v>
      </c>
      <c r="E10995" s="6">
        <v>0</v>
      </c>
      <c r="F10995" s="6">
        <f>E10995*0.05</f>
        <v>0</v>
      </c>
      <c r="G10995" s="6"/>
      <c r="H10995" s="5">
        <f>D10995-F10995</f>
        <v>756913.54</v>
      </c>
      <c r="I10995" s="4">
        <f>+I10994+G10995-H10995</f>
        <v>4811750.1094999779</v>
      </c>
      <c r="J10995" s="8" t="s">
        <v>215</v>
      </c>
      <c r="K10995" s="2"/>
      <c r="L10995" s="2"/>
      <c r="M10995" s="10">
        <v>9100963366</v>
      </c>
      <c r="N10995" s="10"/>
      <c r="O10995" s="10"/>
    </row>
    <row r="10996" spans="1:15" x14ac:dyDescent="0.2">
      <c r="A10996" s="11">
        <v>46079</v>
      </c>
      <c r="B10996" s="7">
        <v>41922976375</v>
      </c>
      <c r="C10996" s="8" t="s">
        <v>34</v>
      </c>
      <c r="D10996" s="6">
        <v>239022.9</v>
      </c>
      <c r="E10996" s="6">
        <v>0</v>
      </c>
      <c r="F10996" s="6">
        <f>E10996*0.05</f>
        <v>0</v>
      </c>
      <c r="G10996" s="6"/>
      <c r="H10996" s="5">
        <f>D10996-F10996</f>
        <v>239022.9</v>
      </c>
      <c r="I10996" s="4">
        <f>+I10995+G10996-H10996</f>
        <v>4572727.2094999775</v>
      </c>
      <c r="J10996" s="8" t="s">
        <v>22</v>
      </c>
      <c r="K10996" s="2"/>
      <c r="L10996" s="2"/>
      <c r="M10996" s="10" t="s">
        <v>214</v>
      </c>
      <c r="N10996" s="10"/>
      <c r="O10996" s="10"/>
    </row>
    <row r="10997" spans="1:15" x14ac:dyDescent="0.2">
      <c r="A10997" s="11">
        <v>46079</v>
      </c>
      <c r="B10997" s="7">
        <v>41922991574</v>
      </c>
      <c r="C10997" s="8" t="s">
        <v>213</v>
      </c>
      <c r="D10997" s="6">
        <v>44234.49</v>
      </c>
      <c r="E10997" s="6">
        <v>37486.85</v>
      </c>
      <c r="F10997" s="6">
        <v>1874.34</v>
      </c>
      <c r="G10997" s="6"/>
      <c r="H10997" s="5">
        <f>D10997-F10997</f>
        <v>42360.15</v>
      </c>
      <c r="I10997" s="4">
        <f>+I10996+G10997-H10997</f>
        <v>4530367.0594999772</v>
      </c>
      <c r="J10997" s="8" t="s">
        <v>212</v>
      </c>
      <c r="K10997" s="2"/>
      <c r="L10997" s="2"/>
      <c r="M10997" s="10" t="s">
        <v>211</v>
      </c>
      <c r="N10997" s="10"/>
      <c r="O10997" s="10"/>
    </row>
    <row r="10998" spans="1:15" x14ac:dyDescent="0.2">
      <c r="A10998" s="11">
        <v>46079</v>
      </c>
      <c r="B10998" s="7">
        <v>41923001563</v>
      </c>
      <c r="C10998" s="8" t="s">
        <v>49</v>
      </c>
      <c r="D10998" s="6">
        <v>4675</v>
      </c>
      <c r="E10998" s="6">
        <v>0</v>
      </c>
      <c r="F10998" s="6">
        <f>E10998*0.05</f>
        <v>0</v>
      </c>
      <c r="G10998" s="6"/>
      <c r="H10998" s="5">
        <f>D10998-F10998</f>
        <v>4675</v>
      </c>
      <c r="I10998" s="4">
        <f>+I10997+G10998-H10998</f>
        <v>4525692.0594999772</v>
      </c>
      <c r="J10998" s="8" t="s">
        <v>210</v>
      </c>
      <c r="K10998" s="2"/>
      <c r="L10998" s="2"/>
      <c r="M10998" s="10" t="s">
        <v>209</v>
      </c>
      <c r="N10998" s="10"/>
      <c r="O10998" s="10"/>
    </row>
    <row r="10999" spans="1:15" x14ac:dyDescent="0.2">
      <c r="A10999" s="11">
        <v>46079</v>
      </c>
      <c r="B10999" s="7">
        <v>41923004174</v>
      </c>
      <c r="C10999" s="8" t="s">
        <v>32</v>
      </c>
      <c r="D10999" s="6">
        <v>36850</v>
      </c>
      <c r="E10999" s="6">
        <v>0</v>
      </c>
      <c r="F10999" s="6">
        <f>E10999*0.05</f>
        <v>0</v>
      </c>
      <c r="G10999" s="6"/>
      <c r="H10999" s="5">
        <f>D10999-F10999</f>
        <v>36850</v>
      </c>
      <c r="I10999" s="4">
        <f>+I10998+G10999-H10999</f>
        <v>4488842.0594999772</v>
      </c>
      <c r="J10999" s="8" t="s">
        <v>208</v>
      </c>
      <c r="K10999" s="2"/>
      <c r="L10999" s="2"/>
      <c r="M10999" s="10" t="s">
        <v>207</v>
      </c>
      <c r="N10999" s="10"/>
      <c r="O10999" s="10"/>
    </row>
    <row r="11000" spans="1:15" x14ac:dyDescent="0.2">
      <c r="A11000" s="11">
        <v>46081</v>
      </c>
      <c r="B11000" s="7"/>
      <c r="C11000" s="8" t="s">
        <v>20</v>
      </c>
      <c r="D11000" s="6">
        <v>8917.2900000000009</v>
      </c>
      <c r="E11000" s="6"/>
      <c r="F11000" s="6">
        <f>E11000*0.05</f>
        <v>0</v>
      </c>
      <c r="G11000" s="6"/>
      <c r="H11000" s="5">
        <f>D11000-F11000</f>
        <v>8917.2900000000009</v>
      </c>
      <c r="I11000" s="4">
        <f>+I10999+G11000-H11000</f>
        <v>4479924.7694999771</v>
      </c>
      <c r="J11000" s="8" t="s">
        <v>19</v>
      </c>
      <c r="K11000" s="2"/>
      <c r="L11000" s="2"/>
      <c r="M11000" s="10" t="s">
        <v>0</v>
      </c>
      <c r="N11000" s="10"/>
      <c r="O11000" s="10"/>
    </row>
    <row r="11001" spans="1:15" x14ac:dyDescent="0.2">
      <c r="A11001" s="11"/>
      <c r="B11001" s="7"/>
      <c r="C11001" s="14" t="s">
        <v>206</v>
      </c>
      <c r="D11001" s="6"/>
      <c r="E11001" s="6"/>
      <c r="F11001" s="6">
        <f>E11001*0.05</f>
        <v>0</v>
      </c>
      <c r="G11001" s="6"/>
      <c r="H11001" s="5">
        <f>D11001-F11001</f>
        <v>0</v>
      </c>
      <c r="I11001" s="13">
        <f>+I11000+G11001-H11001</f>
        <v>4479924.7694999771</v>
      </c>
      <c r="J11001" s="8"/>
      <c r="K11001" s="2"/>
      <c r="L11001" s="2"/>
      <c r="M11001" s="10" t="s">
        <v>0</v>
      </c>
      <c r="N11001" s="10"/>
      <c r="O11001" s="10"/>
    </row>
    <row r="11002" spans="1:15" x14ac:dyDescent="0.2">
      <c r="A11002" s="11">
        <v>46083</v>
      </c>
      <c r="B11002" s="7">
        <v>3580070331</v>
      </c>
      <c r="C11002" s="8" t="s">
        <v>190</v>
      </c>
      <c r="D11002" s="6"/>
      <c r="E11002" s="6"/>
      <c r="F11002" s="6">
        <f>E11002*0.05</f>
        <v>0</v>
      </c>
      <c r="G11002" s="6">
        <v>1200</v>
      </c>
      <c r="H11002" s="5">
        <f>D11002-F11002</f>
        <v>0</v>
      </c>
      <c r="I11002" s="4">
        <f>+I11001+G11002-H11002</f>
        <v>4481124.7694999771</v>
      </c>
      <c r="J11002" s="8" t="s">
        <v>189</v>
      </c>
      <c r="K11002" s="2"/>
      <c r="L11002" s="2"/>
      <c r="M11002" s="10" t="s">
        <v>0</v>
      </c>
      <c r="N11002" s="10"/>
      <c r="O11002" s="10"/>
    </row>
    <row r="11003" spans="1:15" x14ac:dyDescent="0.2">
      <c r="A11003" s="11">
        <v>46083</v>
      </c>
      <c r="B11003" s="7">
        <v>3580070334</v>
      </c>
      <c r="C11003" s="8" t="s">
        <v>7</v>
      </c>
      <c r="D11003" s="6"/>
      <c r="E11003" s="6"/>
      <c r="F11003" s="6">
        <f>E11003*0.05</f>
        <v>0</v>
      </c>
      <c r="G11003" s="6">
        <v>1500</v>
      </c>
      <c r="H11003" s="5">
        <f>D11003-F11003</f>
        <v>0</v>
      </c>
      <c r="I11003" s="4">
        <f>+I11002+G11003-H11003</f>
        <v>4482624.7694999771</v>
      </c>
      <c r="J11003" s="8" t="s">
        <v>188</v>
      </c>
      <c r="K11003" s="2"/>
      <c r="L11003" s="2"/>
      <c r="M11003" s="10" t="s">
        <v>0</v>
      </c>
      <c r="N11003" s="10"/>
      <c r="O11003" s="10"/>
    </row>
    <row r="11004" spans="1:15" x14ac:dyDescent="0.2">
      <c r="A11004" s="11">
        <v>46083</v>
      </c>
      <c r="B11004" s="7">
        <v>3580070337</v>
      </c>
      <c r="C11004" s="8" t="s">
        <v>2</v>
      </c>
      <c r="D11004" s="6"/>
      <c r="E11004" s="6"/>
      <c r="F11004" s="6">
        <f>E11004*0.05</f>
        <v>0</v>
      </c>
      <c r="G11004" s="6">
        <v>12600</v>
      </c>
      <c r="H11004" s="5">
        <f>D11004-F11004</f>
        <v>0</v>
      </c>
      <c r="I11004" s="4">
        <f>+I11003+G11004-H11004</f>
        <v>4495224.7694999771</v>
      </c>
      <c r="J11004" s="8" t="s">
        <v>205</v>
      </c>
      <c r="K11004" s="2"/>
      <c r="L11004" s="2"/>
      <c r="M11004" s="10" t="s">
        <v>0</v>
      </c>
      <c r="N11004" s="10"/>
      <c r="O11004" s="10"/>
    </row>
    <row r="11005" spans="1:15" x14ac:dyDescent="0.2">
      <c r="A11005" s="11">
        <v>46083</v>
      </c>
      <c r="B11005" s="7">
        <v>3580030755</v>
      </c>
      <c r="C11005" s="8" t="s">
        <v>7</v>
      </c>
      <c r="D11005" s="6"/>
      <c r="E11005" s="6"/>
      <c r="F11005" s="6">
        <f>E11005*0.05</f>
        <v>0</v>
      </c>
      <c r="G11005" s="6">
        <v>16000</v>
      </c>
      <c r="H11005" s="5">
        <f>D11005-F11005</f>
        <v>0</v>
      </c>
      <c r="I11005" s="4">
        <f>+I11004+G11005-H11005</f>
        <v>4511224.7694999771</v>
      </c>
      <c r="J11005" s="8" t="s">
        <v>188</v>
      </c>
      <c r="K11005" s="2"/>
      <c r="L11005" s="2"/>
      <c r="M11005" s="10" t="s">
        <v>0</v>
      </c>
      <c r="N11005" s="10"/>
      <c r="O11005" s="10"/>
    </row>
    <row r="11006" spans="1:15" x14ac:dyDescent="0.2">
      <c r="A11006" s="11">
        <v>46084</v>
      </c>
      <c r="B11006" s="7">
        <v>3580070114</v>
      </c>
      <c r="C11006" s="8" t="s">
        <v>2</v>
      </c>
      <c r="D11006" s="6"/>
      <c r="E11006" s="6"/>
      <c r="F11006" s="6">
        <f>E11006*0.05</f>
        <v>0</v>
      </c>
      <c r="G11006" s="6">
        <v>5000</v>
      </c>
      <c r="H11006" s="5">
        <f>D11006-F11006</f>
        <v>0</v>
      </c>
      <c r="I11006" s="4">
        <f>+I11005+G11006-H11006</f>
        <v>4516224.7694999771</v>
      </c>
      <c r="J11006" s="8" t="s">
        <v>204</v>
      </c>
      <c r="K11006" s="2"/>
      <c r="L11006" s="2"/>
      <c r="M11006" s="10" t="s">
        <v>0</v>
      </c>
      <c r="N11006" s="10"/>
      <c r="O11006" s="10"/>
    </row>
    <row r="11007" spans="1:15" x14ac:dyDescent="0.2">
      <c r="A11007" s="11">
        <v>46084</v>
      </c>
      <c r="B11007" s="7">
        <v>41956513508</v>
      </c>
      <c r="C11007" s="8" t="s">
        <v>203</v>
      </c>
      <c r="D11007" s="6">
        <v>242600</v>
      </c>
      <c r="E11007" s="6">
        <v>232646.43</v>
      </c>
      <c r="F11007" s="6">
        <v>11632.32</v>
      </c>
      <c r="G11007" s="6"/>
      <c r="H11007" s="5">
        <f>D11007-F11007</f>
        <v>230967.67999999999</v>
      </c>
      <c r="I11007" s="4">
        <f>+I11006+G11007-H11007</f>
        <v>4285257.0894999774</v>
      </c>
      <c r="J11007" s="8" t="s">
        <v>202</v>
      </c>
      <c r="K11007" s="2"/>
      <c r="L11007" s="2"/>
      <c r="M11007" s="10" t="s">
        <v>201</v>
      </c>
      <c r="N11007" s="10"/>
      <c r="O11007" s="10"/>
    </row>
    <row r="11008" spans="1:15" x14ac:dyDescent="0.2">
      <c r="A11008" s="11">
        <v>46086</v>
      </c>
      <c r="B11008" s="7">
        <v>3580070034</v>
      </c>
      <c r="C11008" s="8" t="s">
        <v>190</v>
      </c>
      <c r="D11008" s="6"/>
      <c r="E11008" s="6"/>
      <c r="F11008" s="6">
        <f>E11008*0.05</f>
        <v>0</v>
      </c>
      <c r="G11008" s="6">
        <v>6800</v>
      </c>
      <c r="H11008" s="5">
        <f>D11008-F11008</f>
        <v>0</v>
      </c>
      <c r="I11008" s="4">
        <f>+I11007+G11008-H11008</f>
        <v>4292057.0894999774</v>
      </c>
      <c r="J11008" s="8" t="s">
        <v>189</v>
      </c>
      <c r="K11008" s="2"/>
      <c r="L11008" s="2"/>
      <c r="M11008" s="10" t="s">
        <v>0</v>
      </c>
      <c r="N11008" s="10"/>
      <c r="O11008" s="10"/>
    </row>
    <row r="11009" spans="1:15" x14ac:dyDescent="0.2">
      <c r="A11009" s="11">
        <v>46086</v>
      </c>
      <c r="B11009" s="7">
        <v>3580070037</v>
      </c>
      <c r="C11009" s="8" t="s">
        <v>7</v>
      </c>
      <c r="D11009" s="6"/>
      <c r="E11009" s="6"/>
      <c r="F11009" s="6">
        <f>E11009*0.05</f>
        <v>0</v>
      </c>
      <c r="G11009" s="6">
        <v>4100</v>
      </c>
      <c r="H11009" s="5">
        <f>D11009-F11009</f>
        <v>0</v>
      </c>
      <c r="I11009" s="4">
        <f>+I11008+G11009-H11009</f>
        <v>4296157.0894999774</v>
      </c>
      <c r="J11009" s="8" t="s">
        <v>188</v>
      </c>
      <c r="K11009" s="2"/>
      <c r="L11009" s="2"/>
      <c r="M11009" s="10" t="s">
        <v>0</v>
      </c>
      <c r="N11009" s="10"/>
      <c r="O11009" s="10"/>
    </row>
    <row r="11010" spans="1:15" x14ac:dyDescent="0.2">
      <c r="A11010" s="11">
        <v>46086</v>
      </c>
      <c r="B11010" s="7">
        <v>3580070040</v>
      </c>
      <c r="C11010" s="8" t="s">
        <v>2</v>
      </c>
      <c r="D11010" s="6"/>
      <c r="E11010" s="6"/>
      <c r="F11010" s="6">
        <f>E11010*0.05</f>
        <v>0</v>
      </c>
      <c r="G11010" s="6">
        <v>2200</v>
      </c>
      <c r="H11010" s="5">
        <f>D11010-F11010</f>
        <v>0</v>
      </c>
      <c r="I11010" s="4">
        <f>+I11009+G11010-H11010</f>
        <v>4298357.0894999774</v>
      </c>
      <c r="J11010" s="8" t="s">
        <v>200</v>
      </c>
      <c r="K11010" s="2"/>
      <c r="L11010" s="2"/>
      <c r="M11010" s="10" t="s">
        <v>0</v>
      </c>
      <c r="N11010" s="10"/>
      <c r="O11010" s="10"/>
    </row>
    <row r="11011" spans="1:15" x14ac:dyDescent="0.2">
      <c r="A11011" s="11">
        <v>46086</v>
      </c>
      <c r="B11011" s="7">
        <v>3580070043</v>
      </c>
      <c r="C11011" s="8" t="s">
        <v>2</v>
      </c>
      <c r="D11011" s="6"/>
      <c r="E11011" s="6"/>
      <c r="F11011" s="6">
        <f>E11011*0.05</f>
        <v>0</v>
      </c>
      <c r="G11011" s="6">
        <v>3000</v>
      </c>
      <c r="H11011" s="5">
        <f>D11011-F11011</f>
        <v>0</v>
      </c>
      <c r="I11011" s="4">
        <f>+I11010+G11011-H11011</f>
        <v>4301357.0894999774</v>
      </c>
      <c r="J11011" s="8" t="s">
        <v>199</v>
      </c>
      <c r="K11011" s="2"/>
      <c r="L11011" s="2"/>
      <c r="M11011" s="10" t="s">
        <v>0</v>
      </c>
      <c r="N11011" s="10"/>
      <c r="O11011" s="10"/>
    </row>
    <row r="11012" spans="1:15" x14ac:dyDescent="0.2">
      <c r="A11012" s="11">
        <v>46086</v>
      </c>
      <c r="B11012" s="7">
        <v>41968171146</v>
      </c>
      <c r="C11012" s="8" t="s">
        <v>10</v>
      </c>
      <c r="D11012" s="6">
        <v>65593.48</v>
      </c>
      <c r="E11012" s="6"/>
      <c r="F11012" s="6">
        <f>E11012*0.05</f>
        <v>0</v>
      </c>
      <c r="G11012" s="6"/>
      <c r="H11012" s="5">
        <f>D11012-F11012</f>
        <v>65593.48</v>
      </c>
      <c r="I11012" s="4">
        <f>+I11011+G11012-H11012</f>
        <v>4235763.609499977</v>
      </c>
      <c r="J11012" s="8" t="s">
        <v>198</v>
      </c>
      <c r="K11012" s="2"/>
      <c r="L11012" s="2"/>
      <c r="M11012" s="10" t="s">
        <v>197</v>
      </c>
      <c r="N11012" s="10"/>
      <c r="O11012" s="10"/>
    </row>
    <row r="11013" spans="1:15" x14ac:dyDescent="0.2">
      <c r="A11013" s="11">
        <v>46086</v>
      </c>
      <c r="B11013" s="7">
        <v>41968171424</v>
      </c>
      <c r="C11013" s="8" t="s">
        <v>196</v>
      </c>
      <c r="D11013" s="6">
        <v>240000</v>
      </c>
      <c r="E11013" s="6">
        <v>240000</v>
      </c>
      <c r="F11013" s="6">
        <f>E11013*0.05</f>
        <v>12000</v>
      </c>
      <c r="G11013" s="6"/>
      <c r="H11013" s="5">
        <f>D11013-F11013</f>
        <v>228000</v>
      </c>
      <c r="I11013" s="4">
        <f>+I11012+G11013-H11013</f>
        <v>4007763.609499977</v>
      </c>
      <c r="J11013" s="8" t="s">
        <v>195</v>
      </c>
      <c r="K11013" s="2"/>
      <c r="L11013" s="2"/>
      <c r="M11013" s="10" t="s">
        <v>194</v>
      </c>
      <c r="N11013" s="10"/>
      <c r="O11013" s="10"/>
    </row>
    <row r="11014" spans="1:15" x14ac:dyDescent="0.2">
      <c r="A11014" s="11">
        <v>46086</v>
      </c>
      <c r="B11014" s="7">
        <v>41968171856</v>
      </c>
      <c r="C11014" s="8" t="s">
        <v>193</v>
      </c>
      <c r="D11014" s="6">
        <v>117270</v>
      </c>
      <c r="E11014" s="6">
        <v>99381.36</v>
      </c>
      <c r="F11014" s="6">
        <v>4969.07</v>
      </c>
      <c r="G11014" s="6"/>
      <c r="H11014" s="5">
        <f>D11014-F11014</f>
        <v>112300.93</v>
      </c>
      <c r="I11014" s="4">
        <f>+I11013+G11014-H11014</f>
        <v>3895462.6794999768</v>
      </c>
      <c r="J11014" s="8" t="s">
        <v>192</v>
      </c>
      <c r="K11014" s="2"/>
      <c r="L11014" s="2"/>
      <c r="M11014" s="10" t="s">
        <v>191</v>
      </c>
      <c r="N11014" s="10"/>
      <c r="O11014" s="10"/>
    </row>
    <row r="11015" spans="1:15" x14ac:dyDescent="0.2">
      <c r="A11015" s="11">
        <v>46087</v>
      </c>
      <c r="B11015" s="7">
        <v>3580080041</v>
      </c>
      <c r="C11015" s="8" t="s">
        <v>190</v>
      </c>
      <c r="D11015" s="6"/>
      <c r="E11015" s="6"/>
      <c r="F11015" s="6">
        <f>E11015*0.05</f>
        <v>0</v>
      </c>
      <c r="G11015" s="6">
        <v>3300</v>
      </c>
      <c r="H11015" s="5">
        <f>D11015-F11015</f>
        <v>0</v>
      </c>
      <c r="I11015" s="4">
        <f>+I11014+G11015-H11015</f>
        <v>3898762.6794999768</v>
      </c>
      <c r="J11015" s="8" t="s">
        <v>189</v>
      </c>
      <c r="K11015" s="2"/>
      <c r="L11015" s="2"/>
      <c r="M11015" s="10" t="s">
        <v>0</v>
      </c>
      <c r="N11015" s="10"/>
      <c r="O11015" s="10"/>
    </row>
    <row r="11016" spans="1:15" x14ac:dyDescent="0.2">
      <c r="A11016" s="11">
        <v>46087</v>
      </c>
      <c r="B11016" s="7">
        <v>3580080044</v>
      </c>
      <c r="C11016" s="8" t="s">
        <v>7</v>
      </c>
      <c r="D11016" s="6"/>
      <c r="E11016" s="6"/>
      <c r="F11016" s="6">
        <f>E11016*0.05</f>
        <v>0</v>
      </c>
      <c r="G11016" s="6">
        <v>3000</v>
      </c>
      <c r="H11016" s="5">
        <f>D11016-F11016</f>
        <v>0</v>
      </c>
      <c r="I11016" s="4">
        <f>+I11015+G11016-H11016</f>
        <v>3901762.6794999768</v>
      </c>
      <c r="J11016" s="8" t="s">
        <v>188</v>
      </c>
      <c r="K11016" s="2"/>
      <c r="L11016" s="2"/>
      <c r="M11016" s="10" t="s">
        <v>0</v>
      </c>
      <c r="N11016" s="10"/>
      <c r="O11016" s="10"/>
    </row>
    <row r="11017" spans="1:15" x14ac:dyDescent="0.2">
      <c r="A11017" s="11">
        <v>46087</v>
      </c>
      <c r="B11017" s="7">
        <v>3580080047</v>
      </c>
      <c r="C11017" s="8" t="s">
        <v>2</v>
      </c>
      <c r="D11017" s="6"/>
      <c r="E11017" s="6"/>
      <c r="F11017" s="6">
        <f>E11017*0.05</f>
        <v>0</v>
      </c>
      <c r="G11017" s="6">
        <v>23100</v>
      </c>
      <c r="H11017" s="5">
        <f>D11017-F11017</f>
        <v>0</v>
      </c>
      <c r="I11017" s="4">
        <f>+I11016+G11017-H11017</f>
        <v>3924862.6794999768</v>
      </c>
      <c r="J11017" s="8" t="s">
        <v>187</v>
      </c>
      <c r="K11017" s="2"/>
      <c r="L11017" s="2"/>
      <c r="M11017" s="10" t="s">
        <v>0</v>
      </c>
      <c r="N11017" s="10"/>
      <c r="O11017" s="10"/>
    </row>
    <row r="11018" spans="1:15" x14ac:dyDescent="0.2">
      <c r="A11018" s="11">
        <v>46090</v>
      </c>
      <c r="B11018" s="7">
        <v>3580010253</v>
      </c>
      <c r="C11018" s="8" t="s">
        <v>2</v>
      </c>
      <c r="D11018" s="6"/>
      <c r="E11018" s="6"/>
      <c r="F11018" s="6">
        <f>E11018*0.05</f>
        <v>0</v>
      </c>
      <c r="G11018" s="6">
        <v>7600</v>
      </c>
      <c r="H11018" s="5">
        <f>D11018-F11018</f>
        <v>0</v>
      </c>
      <c r="I11018" s="4">
        <f>+I11017+G11018-H11018</f>
        <v>3932462.6794999768</v>
      </c>
      <c r="J11018" s="8" t="s">
        <v>186</v>
      </c>
      <c r="K11018" s="2"/>
      <c r="L11018" s="2"/>
      <c r="M11018" s="10" t="s">
        <v>0</v>
      </c>
      <c r="N11018" s="10"/>
      <c r="O11018" s="10"/>
    </row>
    <row r="11019" spans="1:15" x14ac:dyDescent="0.2">
      <c r="A11019" s="11">
        <v>46091</v>
      </c>
      <c r="B11019" s="7">
        <v>3580070024</v>
      </c>
      <c r="C11019" s="8" t="s">
        <v>2</v>
      </c>
      <c r="D11019" s="6"/>
      <c r="E11019" s="6"/>
      <c r="F11019" s="6">
        <f>E11019*0.05</f>
        <v>0</v>
      </c>
      <c r="G11019" s="6">
        <v>13700</v>
      </c>
      <c r="H11019" s="5">
        <f>D11019-F11019</f>
        <v>0</v>
      </c>
      <c r="I11019" s="4">
        <f>+I11018+G11019-H11019</f>
        <v>3946162.6794999768</v>
      </c>
      <c r="J11019" s="8" t="s">
        <v>185</v>
      </c>
      <c r="K11019" s="2"/>
      <c r="L11019" s="2"/>
      <c r="M11019" s="10" t="s">
        <v>0</v>
      </c>
      <c r="N11019" s="10"/>
      <c r="O11019" s="10"/>
    </row>
    <row r="11020" spans="1:15" x14ac:dyDescent="0.2">
      <c r="A11020" s="11">
        <v>46092</v>
      </c>
      <c r="B11020" s="7">
        <v>3580010049</v>
      </c>
      <c r="C11020" s="8" t="s">
        <v>7</v>
      </c>
      <c r="D11020" s="6"/>
      <c r="E11020" s="6"/>
      <c r="F11020" s="6">
        <f>E11020*0.05</f>
        <v>0</v>
      </c>
      <c r="G11020" s="6">
        <v>7000</v>
      </c>
      <c r="H11020" s="5">
        <f>D11020-F11020</f>
        <v>0</v>
      </c>
      <c r="I11020" s="4">
        <f>+I11019+G11020-H11020</f>
        <v>3953162.6794999768</v>
      </c>
      <c r="J11020" s="8" t="s">
        <v>184</v>
      </c>
      <c r="K11020" s="2"/>
      <c r="L11020" s="2"/>
      <c r="M11020" s="10" t="s">
        <v>0</v>
      </c>
      <c r="N11020" s="10"/>
      <c r="O11020" s="10"/>
    </row>
    <row r="11021" spans="1:15" x14ac:dyDescent="0.2">
      <c r="A11021" s="11">
        <v>46092</v>
      </c>
      <c r="B11021" s="7">
        <v>3580010053</v>
      </c>
      <c r="C11021" s="8" t="s">
        <v>2</v>
      </c>
      <c r="D11021" s="6"/>
      <c r="E11021" s="6"/>
      <c r="F11021" s="6">
        <f>E11021*0.05</f>
        <v>0</v>
      </c>
      <c r="G11021" s="6">
        <v>1700</v>
      </c>
      <c r="H11021" s="5">
        <f>D11021-F11021</f>
        <v>0</v>
      </c>
      <c r="I11021" s="4">
        <f>+I11020+G11021-H11021</f>
        <v>3954862.6794999768</v>
      </c>
      <c r="J11021" s="8" t="s">
        <v>183</v>
      </c>
      <c r="K11021" s="2"/>
      <c r="L11021" s="2"/>
      <c r="M11021" s="10" t="s">
        <v>0</v>
      </c>
      <c r="N11021" s="10"/>
      <c r="O11021" s="10"/>
    </row>
    <row r="11022" spans="1:15" ht="25.5" x14ac:dyDescent="0.2">
      <c r="A11022" s="11">
        <v>46092</v>
      </c>
      <c r="B11022" s="7">
        <v>42006086666</v>
      </c>
      <c r="C11022" s="8" t="s">
        <v>182</v>
      </c>
      <c r="D11022" s="6">
        <v>20000</v>
      </c>
      <c r="E11022" s="6">
        <v>20000</v>
      </c>
      <c r="F11022" s="6">
        <v>2000</v>
      </c>
      <c r="G11022" s="6"/>
      <c r="H11022" s="5">
        <f>D11022-F11022</f>
        <v>18000</v>
      </c>
      <c r="I11022" s="4">
        <f>+I11021+G11022-H11022</f>
        <v>3936862.6794999768</v>
      </c>
      <c r="J11022" s="17" t="s">
        <v>181</v>
      </c>
      <c r="K11022" s="2"/>
      <c r="L11022" s="2"/>
      <c r="M11022" s="10" t="s">
        <v>0</v>
      </c>
      <c r="N11022" s="10"/>
      <c r="O11022" s="10"/>
    </row>
    <row r="11023" spans="1:15" ht="25.5" x14ac:dyDescent="0.2">
      <c r="A11023" s="11">
        <v>46092</v>
      </c>
      <c r="B11023" s="7">
        <v>42006099694</v>
      </c>
      <c r="C11023" s="8" t="s">
        <v>180</v>
      </c>
      <c r="D11023" s="6">
        <v>60000</v>
      </c>
      <c r="E11023" s="6">
        <v>60000</v>
      </c>
      <c r="F11023" s="6">
        <v>6000</v>
      </c>
      <c r="G11023" s="6"/>
      <c r="H11023" s="5">
        <f>D11023-F11023</f>
        <v>54000</v>
      </c>
      <c r="I11023" s="4">
        <f>+I11022+G11023-H11023</f>
        <v>3882862.6794999768</v>
      </c>
      <c r="J11023" s="17" t="s">
        <v>179</v>
      </c>
      <c r="K11023" s="2"/>
      <c r="L11023" s="2"/>
      <c r="M11023" s="10" t="s">
        <v>0</v>
      </c>
      <c r="N11023" s="10"/>
      <c r="O11023" s="10"/>
    </row>
    <row r="11024" spans="1:15" x14ac:dyDescent="0.2">
      <c r="A11024" s="11">
        <v>46093</v>
      </c>
      <c r="B11024" s="7">
        <v>3580010054</v>
      </c>
      <c r="C11024" s="8" t="s">
        <v>2</v>
      </c>
      <c r="D11024" s="6"/>
      <c r="E11024" s="6"/>
      <c r="F11024" s="6">
        <f>E11024*0.05</f>
        <v>0</v>
      </c>
      <c r="G11024" s="6">
        <v>18100</v>
      </c>
      <c r="H11024" s="5">
        <f>D11024-F11024</f>
        <v>0</v>
      </c>
      <c r="I11024" s="4">
        <f>+I11023+G11024-H11024</f>
        <v>3900962.6794999768</v>
      </c>
      <c r="J11024" s="8" t="s">
        <v>178</v>
      </c>
      <c r="K11024" s="2"/>
      <c r="L11024" s="2"/>
      <c r="M11024" s="10" t="s">
        <v>0</v>
      </c>
      <c r="N11024" s="10"/>
      <c r="O11024" s="10"/>
    </row>
    <row r="11025" spans="1:15" x14ac:dyDescent="0.2">
      <c r="A11025" s="11">
        <v>46093</v>
      </c>
      <c r="B11025" s="7">
        <v>42011001832</v>
      </c>
      <c r="C11025" s="8" t="s">
        <v>177</v>
      </c>
      <c r="D11025" s="6">
        <v>194062.8</v>
      </c>
      <c r="E11025" s="6"/>
      <c r="F11025" s="6">
        <f>E11025*0.05</f>
        <v>0</v>
      </c>
      <c r="G11025" s="6"/>
      <c r="H11025" s="5">
        <f>D11025-F11025</f>
        <v>194062.8</v>
      </c>
      <c r="I11025" s="4">
        <f>+I11024+G11025-H11025</f>
        <v>3706899.879499977</v>
      </c>
      <c r="J11025" s="8" t="s">
        <v>176</v>
      </c>
      <c r="K11025" s="2"/>
      <c r="L11025" s="2"/>
      <c r="M11025" s="16" t="s">
        <v>175</v>
      </c>
      <c r="N11025" s="10"/>
      <c r="O11025" s="10"/>
    </row>
    <row r="11026" spans="1:15" x14ac:dyDescent="0.2">
      <c r="A11026" s="11">
        <v>46094</v>
      </c>
      <c r="B11026" s="7">
        <v>3580060044</v>
      </c>
      <c r="C11026" s="8" t="s">
        <v>2</v>
      </c>
      <c r="D11026" s="6"/>
      <c r="E11026" s="6"/>
      <c r="F11026" s="6">
        <f>E11026*0.05</f>
        <v>0</v>
      </c>
      <c r="G11026" s="6">
        <v>8200</v>
      </c>
      <c r="H11026" s="5">
        <f>D11026-F11026</f>
        <v>0</v>
      </c>
      <c r="I11026" s="4">
        <f>+I11025+G11026-H11026</f>
        <v>3715099.879499977</v>
      </c>
      <c r="J11026" s="8" t="s">
        <v>174</v>
      </c>
      <c r="K11026" s="2"/>
      <c r="L11026" s="2"/>
      <c r="M11026" s="10" t="s">
        <v>0</v>
      </c>
      <c r="N11026" s="10"/>
      <c r="O11026" s="10"/>
    </row>
    <row r="11027" spans="1:15" x14ac:dyDescent="0.2">
      <c r="A11027" s="11">
        <v>46094</v>
      </c>
      <c r="B11027" s="7">
        <v>3580060047</v>
      </c>
      <c r="C11027" s="8" t="s">
        <v>7</v>
      </c>
      <c r="D11027" s="6"/>
      <c r="E11027" s="6"/>
      <c r="F11027" s="6">
        <f>E11027*0.05</f>
        <v>0</v>
      </c>
      <c r="G11027" s="6">
        <v>1200</v>
      </c>
      <c r="H11027" s="5">
        <f>D11027-F11027</f>
        <v>0</v>
      </c>
      <c r="I11027" s="4">
        <f>+I11026+G11027-H11027</f>
        <v>3716299.879499977</v>
      </c>
      <c r="J11027" s="8" t="s">
        <v>173</v>
      </c>
      <c r="K11027" s="2"/>
      <c r="L11027" s="2"/>
      <c r="M11027" s="10" t="s">
        <v>0</v>
      </c>
      <c r="N11027" s="10"/>
      <c r="O11027" s="10"/>
    </row>
    <row r="11028" spans="1:15" x14ac:dyDescent="0.2">
      <c r="A11028" s="11">
        <v>46094</v>
      </c>
      <c r="B11028" s="7">
        <v>4524000004</v>
      </c>
      <c r="C11028" s="12" t="s">
        <v>145</v>
      </c>
      <c r="D11028" s="6"/>
      <c r="E11028" s="6"/>
      <c r="F11028" s="6">
        <f>E11028*0.05</f>
        <v>0</v>
      </c>
      <c r="G11028" s="6">
        <v>88001</v>
      </c>
      <c r="H11028" s="5">
        <f>D11028-F11028</f>
        <v>0</v>
      </c>
      <c r="I11028" s="4">
        <f>+I11027+G11028-H11028</f>
        <v>3804300.879499977</v>
      </c>
      <c r="J11028" s="8" t="s">
        <v>172</v>
      </c>
      <c r="K11028" s="2"/>
      <c r="L11028" s="2"/>
      <c r="M11028" s="10" t="s">
        <v>0</v>
      </c>
      <c r="N11028" s="10"/>
      <c r="O11028" s="10"/>
    </row>
    <row r="11029" spans="1:15" x14ac:dyDescent="0.2">
      <c r="A11029" s="11">
        <v>46097</v>
      </c>
      <c r="B11029" s="7">
        <v>3580080006</v>
      </c>
      <c r="C11029" s="8" t="s">
        <v>2</v>
      </c>
      <c r="D11029" s="6"/>
      <c r="E11029" s="6"/>
      <c r="F11029" s="6">
        <f>E11029*0.05</f>
        <v>0</v>
      </c>
      <c r="G11029" s="6">
        <v>38200</v>
      </c>
      <c r="H11029" s="5">
        <f>D11029-F11029</f>
        <v>0</v>
      </c>
      <c r="I11029" s="4">
        <f>+I11028+G11029-H11029</f>
        <v>3842500.879499977</v>
      </c>
      <c r="J11029" s="8" t="s">
        <v>171</v>
      </c>
      <c r="K11029" s="2"/>
      <c r="L11029" s="2"/>
      <c r="M11029" s="10" t="s">
        <v>0</v>
      </c>
      <c r="N11029" s="10"/>
      <c r="O11029" s="10"/>
    </row>
    <row r="11030" spans="1:15" x14ac:dyDescent="0.2">
      <c r="A11030" s="11">
        <v>46097</v>
      </c>
      <c r="B11030" s="7">
        <v>4524000169</v>
      </c>
      <c r="C11030" s="8" t="s">
        <v>170</v>
      </c>
      <c r="D11030" s="6"/>
      <c r="E11030" s="6"/>
      <c r="F11030" s="6">
        <f>E11030*0.05</f>
        <v>0</v>
      </c>
      <c r="G11030" s="6">
        <v>6376962.21</v>
      </c>
      <c r="H11030" s="5">
        <f>D11030-F11030</f>
        <v>0</v>
      </c>
      <c r="I11030" s="4">
        <f>+I11029+G11030-H11030</f>
        <v>10219463.089499976</v>
      </c>
      <c r="J11030" s="8" t="s">
        <v>169</v>
      </c>
      <c r="K11030" s="2"/>
      <c r="L11030" s="2"/>
      <c r="M11030" s="10" t="s">
        <v>0</v>
      </c>
      <c r="N11030" s="10"/>
      <c r="O11030" s="10"/>
    </row>
    <row r="11031" spans="1:15" x14ac:dyDescent="0.2">
      <c r="A11031" s="11">
        <v>46097</v>
      </c>
      <c r="B11031" s="7">
        <v>4524000008</v>
      </c>
      <c r="C11031" s="12" t="s">
        <v>145</v>
      </c>
      <c r="D11031" s="6"/>
      <c r="E11031" s="6"/>
      <c r="F11031" s="6">
        <f>E11031*0.05</f>
        <v>0</v>
      </c>
      <c r="G11031" s="6">
        <v>342376.79</v>
      </c>
      <c r="H11031" s="5">
        <f>D11031-F11031</f>
        <v>0</v>
      </c>
      <c r="I11031" s="4">
        <f>+I11030+G11031-H11031</f>
        <v>10561839.879499976</v>
      </c>
      <c r="J11031" s="8" t="s">
        <v>168</v>
      </c>
      <c r="K11031" s="2"/>
      <c r="L11031" s="2"/>
      <c r="M11031" s="10" t="s">
        <v>0</v>
      </c>
      <c r="N11031" s="10"/>
      <c r="O11031" s="10"/>
    </row>
    <row r="11032" spans="1:15" x14ac:dyDescent="0.2">
      <c r="A11032" s="11">
        <v>46098</v>
      </c>
      <c r="B11032" s="7">
        <v>3580050031</v>
      </c>
      <c r="C11032" s="8" t="s">
        <v>2</v>
      </c>
      <c r="D11032" s="6"/>
      <c r="E11032" s="6"/>
      <c r="F11032" s="6">
        <f>E11032*0.05</f>
        <v>0</v>
      </c>
      <c r="G11032" s="6">
        <v>18300</v>
      </c>
      <c r="H11032" s="5">
        <f>D11032-F11032</f>
        <v>0</v>
      </c>
      <c r="I11032" s="4">
        <f>+I11031+G11032-H11032</f>
        <v>10580139.879499976</v>
      </c>
      <c r="J11032" s="8" t="s">
        <v>167</v>
      </c>
      <c r="K11032" s="2"/>
      <c r="L11032" s="2"/>
      <c r="M11032" s="10" t="s">
        <v>0</v>
      </c>
      <c r="N11032" s="10"/>
      <c r="O11032" s="10"/>
    </row>
    <row r="11033" spans="1:15" x14ac:dyDescent="0.2">
      <c r="A11033" s="11">
        <v>46098</v>
      </c>
      <c r="B11033" s="7">
        <v>3580050034</v>
      </c>
      <c r="C11033" s="8" t="s">
        <v>7</v>
      </c>
      <c r="D11033" s="6"/>
      <c r="E11033" s="6"/>
      <c r="F11033" s="6">
        <f>E11033*0.05</f>
        <v>0</v>
      </c>
      <c r="G11033" s="6">
        <v>3400</v>
      </c>
      <c r="H11033" s="5">
        <f>D11033-F11033</f>
        <v>0</v>
      </c>
      <c r="I11033" s="4">
        <f>+I11032+G11033-H11033</f>
        <v>10583539.879499976</v>
      </c>
      <c r="J11033" s="8" t="s">
        <v>166</v>
      </c>
      <c r="K11033" s="2"/>
      <c r="L11033" s="2"/>
      <c r="M11033" s="10" t="s">
        <v>0</v>
      </c>
      <c r="N11033" s="10"/>
      <c r="O11033" s="10"/>
    </row>
    <row r="11034" spans="1:15" x14ac:dyDescent="0.2">
      <c r="A11034" s="11">
        <v>46099</v>
      </c>
      <c r="B11034" s="7">
        <v>3580020097</v>
      </c>
      <c r="C11034" s="8" t="s">
        <v>2</v>
      </c>
      <c r="D11034" s="6"/>
      <c r="E11034" s="6"/>
      <c r="F11034" s="6">
        <f>E11034*0.05</f>
        <v>0</v>
      </c>
      <c r="G11034" s="6">
        <v>6600</v>
      </c>
      <c r="H11034" s="5">
        <f>D11034-F11034</f>
        <v>0</v>
      </c>
      <c r="I11034" s="4">
        <f>+I11033+G11034-H11034</f>
        <v>10590139.879499976</v>
      </c>
      <c r="J11034" s="8" t="s">
        <v>165</v>
      </c>
      <c r="K11034" s="2"/>
      <c r="L11034" s="2"/>
      <c r="M11034" s="10" t="s">
        <v>0</v>
      </c>
      <c r="N11034" s="10"/>
      <c r="O11034" s="10"/>
    </row>
    <row r="11035" spans="1:15" x14ac:dyDescent="0.2">
      <c r="A11035" s="11">
        <v>46099</v>
      </c>
      <c r="B11035" s="7">
        <v>42045868846</v>
      </c>
      <c r="C11035" s="8" t="s">
        <v>164</v>
      </c>
      <c r="D11035" s="6">
        <v>42008</v>
      </c>
      <c r="E11035" s="6">
        <v>35600</v>
      </c>
      <c r="F11035" s="6">
        <v>1780</v>
      </c>
      <c r="G11035" s="6"/>
      <c r="H11035" s="5">
        <f>D11035-F11035</f>
        <v>40228</v>
      </c>
      <c r="I11035" s="4">
        <f>+I11034+G11035-H11035</f>
        <v>10549911.879499976</v>
      </c>
      <c r="J11035" s="8" t="s">
        <v>163</v>
      </c>
      <c r="K11035" s="2"/>
      <c r="L11035" s="2"/>
      <c r="M11035" s="10" t="s">
        <v>162</v>
      </c>
      <c r="N11035" s="10"/>
      <c r="O11035" s="10"/>
    </row>
    <row r="11036" spans="1:15" x14ac:dyDescent="0.2">
      <c r="A11036" s="11">
        <v>46099</v>
      </c>
      <c r="B11036" s="7">
        <v>42045876212</v>
      </c>
      <c r="C11036" s="8" t="s">
        <v>161</v>
      </c>
      <c r="D11036" s="6">
        <v>61714</v>
      </c>
      <c r="E11036" s="6">
        <v>52300</v>
      </c>
      <c r="F11036" s="6">
        <v>2615</v>
      </c>
      <c r="G11036" s="6"/>
      <c r="H11036" s="5">
        <f>D11036-F11036</f>
        <v>59099</v>
      </c>
      <c r="I11036" s="4">
        <f>+I11035+G11036-H11036</f>
        <v>10490812.879499976</v>
      </c>
      <c r="J11036" s="8" t="s">
        <v>160</v>
      </c>
      <c r="K11036" s="2"/>
      <c r="L11036" s="2"/>
      <c r="M11036" s="10" t="s">
        <v>159</v>
      </c>
      <c r="N11036" s="10"/>
      <c r="O11036" s="10"/>
    </row>
    <row r="11037" spans="1:15" x14ac:dyDescent="0.2">
      <c r="A11037" s="11">
        <v>46100</v>
      </c>
      <c r="B11037" s="7">
        <v>3580010023</v>
      </c>
      <c r="C11037" s="8" t="s">
        <v>2</v>
      </c>
      <c r="D11037" s="6"/>
      <c r="E11037" s="6"/>
      <c r="F11037" s="6">
        <f>E11037*0.05</f>
        <v>0</v>
      </c>
      <c r="G11037" s="6">
        <v>14100</v>
      </c>
      <c r="H11037" s="5">
        <f>D11037-F11037</f>
        <v>0</v>
      </c>
      <c r="I11037" s="4">
        <f>+I11036+G11037-H11037</f>
        <v>10504912.879499976</v>
      </c>
      <c r="J11037" s="8" t="s">
        <v>158</v>
      </c>
      <c r="K11037" s="2"/>
      <c r="L11037" s="2"/>
      <c r="M11037" s="10" t="s">
        <v>0</v>
      </c>
      <c r="N11037" s="10"/>
      <c r="O11037" s="10"/>
    </row>
    <row r="11038" spans="1:15" x14ac:dyDescent="0.2">
      <c r="A11038" s="11">
        <v>46100</v>
      </c>
      <c r="B11038" s="7">
        <v>3580010026</v>
      </c>
      <c r="C11038" s="8" t="s">
        <v>7</v>
      </c>
      <c r="D11038" s="6"/>
      <c r="E11038" s="6"/>
      <c r="F11038" s="6">
        <f>E11038*0.05</f>
        <v>0</v>
      </c>
      <c r="G11038" s="6">
        <v>7000</v>
      </c>
      <c r="H11038" s="5">
        <f>D11038-F11038</f>
        <v>0</v>
      </c>
      <c r="I11038" s="4">
        <f>+I11037+G11038-H11038</f>
        <v>10511912.879499976</v>
      </c>
      <c r="J11038" s="8" t="s">
        <v>157</v>
      </c>
      <c r="K11038" s="2"/>
      <c r="L11038" s="2"/>
      <c r="M11038" s="10" t="s">
        <v>0</v>
      </c>
      <c r="N11038" s="10"/>
      <c r="O11038" s="10"/>
    </row>
    <row r="11039" spans="1:15" x14ac:dyDescent="0.2">
      <c r="A11039" s="11">
        <v>46100</v>
      </c>
      <c r="B11039" s="7">
        <v>4524000001</v>
      </c>
      <c r="C11039" s="12" t="s">
        <v>145</v>
      </c>
      <c r="D11039" s="6"/>
      <c r="E11039" s="6"/>
      <c r="F11039" s="6">
        <f>E11039*0.05</f>
        <v>0</v>
      </c>
      <c r="G11039" s="6">
        <v>28533.360000000001</v>
      </c>
      <c r="H11039" s="5">
        <f>D11039-F11039</f>
        <v>0</v>
      </c>
      <c r="I11039" s="4">
        <f>+I11038+G11039-H11039</f>
        <v>10540446.239499975</v>
      </c>
      <c r="J11039" s="8" t="s">
        <v>156</v>
      </c>
      <c r="K11039" s="2"/>
      <c r="L11039" s="2"/>
      <c r="M11039" s="10" t="s">
        <v>0</v>
      </c>
      <c r="N11039" s="10"/>
      <c r="O11039" s="10"/>
    </row>
    <row r="11040" spans="1:15" x14ac:dyDescent="0.2">
      <c r="A11040" s="11">
        <v>46101</v>
      </c>
      <c r="B11040" s="7">
        <v>3580020036</v>
      </c>
      <c r="C11040" s="8" t="s">
        <v>2</v>
      </c>
      <c r="D11040" s="6"/>
      <c r="E11040" s="6"/>
      <c r="F11040" s="6">
        <f>E11040*0.05</f>
        <v>0</v>
      </c>
      <c r="G11040" s="6">
        <v>16300</v>
      </c>
      <c r="H11040" s="5">
        <f>D11040-F11040</f>
        <v>0</v>
      </c>
      <c r="I11040" s="4">
        <f>+I11039+G11040-H11040</f>
        <v>10556746.239499975</v>
      </c>
      <c r="J11040" s="8" t="s">
        <v>155</v>
      </c>
      <c r="K11040" s="2"/>
      <c r="L11040" s="2"/>
      <c r="M11040" s="10" t="s">
        <v>0</v>
      </c>
      <c r="N11040" s="10"/>
      <c r="O11040" s="10"/>
    </row>
    <row r="11041" spans="1:15" x14ac:dyDescent="0.2">
      <c r="A11041" s="11">
        <v>46101</v>
      </c>
      <c r="B11041" s="7">
        <v>3580020039</v>
      </c>
      <c r="C11041" s="8" t="s">
        <v>7</v>
      </c>
      <c r="D11041" s="6"/>
      <c r="E11041" s="6"/>
      <c r="F11041" s="6">
        <f>E11041*0.05</f>
        <v>0</v>
      </c>
      <c r="G11041" s="6">
        <v>1400</v>
      </c>
      <c r="H11041" s="5">
        <f>D11041-F11041</f>
        <v>0</v>
      </c>
      <c r="I11041" s="4">
        <f>+I11040+G11041-H11041</f>
        <v>10558146.239499975</v>
      </c>
      <c r="J11041" s="8" t="s">
        <v>154</v>
      </c>
      <c r="K11041" s="2"/>
      <c r="L11041" s="2"/>
      <c r="M11041" s="10" t="s">
        <v>0</v>
      </c>
      <c r="N11041" s="10"/>
      <c r="O11041" s="10"/>
    </row>
    <row r="11042" spans="1:15" x14ac:dyDescent="0.2">
      <c r="A11042" s="11">
        <v>46105</v>
      </c>
      <c r="B11042" s="7">
        <v>3580010067</v>
      </c>
      <c r="C11042" s="8" t="s">
        <v>7</v>
      </c>
      <c r="D11042" s="6"/>
      <c r="E11042" s="6"/>
      <c r="F11042" s="6">
        <f>E11042*0.05</f>
        <v>0</v>
      </c>
      <c r="G11042" s="6">
        <v>1300</v>
      </c>
      <c r="H11042" s="5">
        <f>D11042-F11042</f>
        <v>0</v>
      </c>
      <c r="I11042" s="4">
        <f>+I11041+G11042-H11042</f>
        <v>10559446.239499975</v>
      </c>
      <c r="J11042" s="8" t="s">
        <v>153</v>
      </c>
      <c r="K11042" s="2"/>
      <c r="L11042" s="2"/>
      <c r="M11042" s="10" t="s">
        <v>0</v>
      </c>
      <c r="N11042" s="10"/>
      <c r="O11042" s="10"/>
    </row>
    <row r="11043" spans="1:15" x14ac:dyDescent="0.2">
      <c r="A11043" s="11">
        <v>46105</v>
      </c>
      <c r="B11043" s="7">
        <v>3580010071</v>
      </c>
      <c r="C11043" s="8" t="s">
        <v>2</v>
      </c>
      <c r="D11043" s="6"/>
      <c r="E11043" s="6"/>
      <c r="F11043" s="6">
        <f>E11043*0.05</f>
        <v>0</v>
      </c>
      <c r="G11043" s="6">
        <v>23700</v>
      </c>
      <c r="H11043" s="5">
        <f>D11043-F11043</f>
        <v>0</v>
      </c>
      <c r="I11043" s="4">
        <f>+I11042+G11043-H11043</f>
        <v>10583146.239499975</v>
      </c>
      <c r="J11043" s="8" t="s">
        <v>152</v>
      </c>
      <c r="K11043" s="2"/>
      <c r="L11043" s="2"/>
      <c r="M11043" s="10" t="s">
        <v>0</v>
      </c>
      <c r="N11043" s="10"/>
      <c r="O11043" s="10"/>
    </row>
    <row r="11044" spans="1:15" x14ac:dyDescent="0.2">
      <c r="A11044" s="11">
        <v>46105</v>
      </c>
      <c r="B11044" s="7">
        <v>42078664042</v>
      </c>
      <c r="C11044" s="8" t="s">
        <v>151</v>
      </c>
      <c r="D11044" s="6">
        <v>241900</v>
      </c>
      <c r="E11044" s="6">
        <v>205000</v>
      </c>
      <c r="F11044" s="6">
        <f>E11044*0.05</f>
        <v>10250</v>
      </c>
      <c r="G11044" s="6"/>
      <c r="H11044" s="5">
        <f>D11044-F11044</f>
        <v>231650</v>
      </c>
      <c r="I11044" s="4">
        <f>+I11043+G11044-H11044</f>
        <v>10351496.239499975</v>
      </c>
      <c r="J11044" s="8" t="s">
        <v>150</v>
      </c>
      <c r="K11044" s="2"/>
      <c r="L11044" s="2"/>
      <c r="M11044" s="16" t="s">
        <v>149</v>
      </c>
      <c r="N11044" s="10"/>
      <c r="O11044" s="10"/>
    </row>
    <row r="11045" spans="1:15" x14ac:dyDescent="0.2">
      <c r="A11045" s="11">
        <v>46106</v>
      </c>
      <c r="B11045" s="7">
        <v>3580060052</v>
      </c>
      <c r="C11045" s="8" t="s">
        <v>7</v>
      </c>
      <c r="D11045" s="6"/>
      <c r="E11045" s="6"/>
      <c r="F11045" s="6">
        <f>E11045*0.05</f>
        <v>0</v>
      </c>
      <c r="G11045" s="6">
        <v>4300</v>
      </c>
      <c r="H11045" s="5">
        <f>D11045-F11045</f>
        <v>0</v>
      </c>
      <c r="I11045" s="4">
        <f>+I11044+G11045-H11045</f>
        <v>10355796.239499975</v>
      </c>
      <c r="J11045" s="8" t="s">
        <v>148</v>
      </c>
      <c r="K11045" s="2"/>
      <c r="L11045" s="2"/>
      <c r="M11045" s="10" t="s">
        <v>0</v>
      </c>
      <c r="N11045" s="10"/>
      <c r="O11045" s="10"/>
    </row>
    <row r="11046" spans="1:15" x14ac:dyDescent="0.2">
      <c r="A11046" s="11">
        <v>46106</v>
      </c>
      <c r="B11046" s="7">
        <v>3580060055</v>
      </c>
      <c r="C11046" s="8" t="s">
        <v>2</v>
      </c>
      <c r="D11046" s="6"/>
      <c r="E11046" s="6"/>
      <c r="F11046" s="6">
        <f>E11046*0.05</f>
        <v>0</v>
      </c>
      <c r="G11046" s="6">
        <v>20200</v>
      </c>
      <c r="H11046" s="5">
        <f>D11046-F11046</f>
        <v>0</v>
      </c>
      <c r="I11046" s="4">
        <f>+I11045+G11046-H11046</f>
        <v>10375996.239499975</v>
      </c>
      <c r="J11046" s="8" t="s">
        <v>147</v>
      </c>
      <c r="K11046" s="2"/>
      <c r="L11046" s="2"/>
      <c r="M11046" s="10" t="s">
        <v>0</v>
      </c>
      <c r="N11046" s="10"/>
      <c r="O11046" s="10"/>
    </row>
    <row r="11047" spans="1:15" x14ac:dyDescent="0.2">
      <c r="A11047" s="11">
        <v>46106</v>
      </c>
      <c r="B11047" s="7">
        <v>3580010228</v>
      </c>
      <c r="C11047" s="8" t="s">
        <v>7</v>
      </c>
      <c r="D11047" s="6"/>
      <c r="E11047" s="6"/>
      <c r="F11047" s="6">
        <f>E11047*0.05</f>
        <v>0</v>
      </c>
      <c r="G11047" s="6">
        <v>700</v>
      </c>
      <c r="H11047" s="5">
        <f>D11047-F11047</f>
        <v>0</v>
      </c>
      <c r="I11047" s="4">
        <f>+I11046+G11047-H11047</f>
        <v>10376696.239499975</v>
      </c>
      <c r="J11047" s="8" t="s">
        <v>146</v>
      </c>
      <c r="K11047" s="2"/>
      <c r="L11047" s="2"/>
      <c r="M11047" s="10" t="s">
        <v>0</v>
      </c>
      <c r="N11047" s="10"/>
      <c r="O11047" s="10"/>
    </row>
    <row r="11048" spans="1:15" x14ac:dyDescent="0.2">
      <c r="A11048" s="11">
        <v>46106</v>
      </c>
      <c r="B11048" s="7">
        <v>4524000003</v>
      </c>
      <c r="C11048" s="12" t="s">
        <v>145</v>
      </c>
      <c r="D11048" s="6"/>
      <c r="E11048" s="6"/>
      <c r="F11048" s="6">
        <f>E11048*0.05</f>
        <v>0</v>
      </c>
      <c r="G11048" s="6">
        <v>1</v>
      </c>
      <c r="H11048" s="5">
        <f>D11048-F11048</f>
        <v>0</v>
      </c>
      <c r="I11048" s="4">
        <f>+I11047+G11048-H11048</f>
        <v>10376697.239499975</v>
      </c>
      <c r="J11048" s="8" t="s">
        <v>144</v>
      </c>
      <c r="K11048" s="2"/>
      <c r="L11048" s="2"/>
      <c r="M11048" s="10" t="s">
        <v>0</v>
      </c>
      <c r="N11048" s="10"/>
      <c r="O11048" s="10"/>
    </row>
    <row r="11049" spans="1:15" x14ac:dyDescent="0.2">
      <c r="A11049" s="11">
        <v>46107</v>
      </c>
      <c r="B11049" s="7">
        <v>3580020060</v>
      </c>
      <c r="C11049" s="8" t="s">
        <v>2</v>
      </c>
      <c r="D11049" s="6"/>
      <c r="E11049" s="6"/>
      <c r="F11049" s="6">
        <f>E11049*0.05</f>
        <v>0</v>
      </c>
      <c r="G11049" s="6">
        <v>7500</v>
      </c>
      <c r="H11049" s="5">
        <f>D11049-F11049</f>
        <v>0</v>
      </c>
      <c r="I11049" s="4">
        <f>+I11048+G11049-H11049</f>
        <v>10384197.239499975</v>
      </c>
      <c r="J11049" s="8" t="s">
        <v>143</v>
      </c>
      <c r="K11049" s="2"/>
      <c r="L11049" s="2"/>
      <c r="M11049" s="10" t="s">
        <v>0</v>
      </c>
      <c r="N11049" s="10"/>
      <c r="O11049" s="10"/>
    </row>
    <row r="11050" spans="1:15" x14ac:dyDescent="0.2">
      <c r="A11050" s="11">
        <v>46107</v>
      </c>
      <c r="B11050" s="7">
        <v>3580020063</v>
      </c>
      <c r="C11050" s="8" t="s">
        <v>7</v>
      </c>
      <c r="D11050" s="6"/>
      <c r="E11050" s="6"/>
      <c r="F11050" s="6">
        <f>E11050*0.05</f>
        <v>0</v>
      </c>
      <c r="G11050" s="6">
        <v>700</v>
      </c>
      <c r="H11050" s="5">
        <f>D11050-F11050</f>
        <v>0</v>
      </c>
      <c r="I11050" s="4">
        <f>+I11049+G11050-H11050</f>
        <v>10384897.239499975</v>
      </c>
      <c r="J11050" s="8" t="s">
        <v>142</v>
      </c>
      <c r="K11050" s="2"/>
      <c r="L11050" s="2"/>
      <c r="M11050" s="10" t="s">
        <v>0</v>
      </c>
      <c r="N11050" s="10"/>
      <c r="O11050" s="10"/>
    </row>
    <row r="11051" spans="1:15" x14ac:dyDescent="0.2">
      <c r="A11051" s="11">
        <v>46107</v>
      </c>
      <c r="B11051" s="7">
        <v>42098560104</v>
      </c>
      <c r="C11051" s="8" t="s">
        <v>141</v>
      </c>
      <c r="D11051" s="6">
        <v>104651.25</v>
      </c>
      <c r="E11051" s="6"/>
      <c r="F11051" s="6">
        <f>E11051*0.05</f>
        <v>0</v>
      </c>
      <c r="G11051" s="6"/>
      <c r="H11051" s="5">
        <f>D11051-F11051</f>
        <v>104651.25</v>
      </c>
      <c r="I11051" s="4">
        <f>+I11050+G11051-H11051</f>
        <v>10280245.989499975</v>
      </c>
      <c r="J11051" s="8" t="s">
        <v>140</v>
      </c>
      <c r="K11051" s="2"/>
      <c r="L11051" s="2"/>
      <c r="M11051" s="10" t="s">
        <v>139</v>
      </c>
      <c r="N11051" s="10"/>
      <c r="O11051" s="10"/>
    </row>
    <row r="11052" spans="1:15" x14ac:dyDescent="0.2">
      <c r="A11052" s="11">
        <v>46108</v>
      </c>
      <c r="B11052" s="7">
        <v>3580030048</v>
      </c>
      <c r="C11052" s="8" t="s">
        <v>7</v>
      </c>
      <c r="D11052" s="6"/>
      <c r="E11052" s="6"/>
      <c r="F11052" s="6">
        <f>E11052*0.05</f>
        <v>0</v>
      </c>
      <c r="G11052" s="6">
        <v>1300</v>
      </c>
      <c r="H11052" s="5">
        <f>D11052-F11052</f>
        <v>0</v>
      </c>
      <c r="I11052" s="4">
        <f>+I11051+G11052-H11052</f>
        <v>10281545.989499975</v>
      </c>
      <c r="J11052" s="8" t="s">
        <v>138</v>
      </c>
      <c r="K11052" s="2"/>
      <c r="L11052" s="2"/>
      <c r="M11052" s="10" t="s">
        <v>0</v>
      </c>
      <c r="N11052" s="10"/>
      <c r="O11052" s="10"/>
    </row>
    <row r="11053" spans="1:15" x14ac:dyDescent="0.2">
      <c r="A11053" s="11">
        <v>46108</v>
      </c>
      <c r="B11053" s="7">
        <v>3580030051</v>
      </c>
      <c r="C11053" s="8" t="s">
        <v>2</v>
      </c>
      <c r="D11053" s="6"/>
      <c r="E11053" s="6"/>
      <c r="F11053" s="6">
        <f>E11053*0.05</f>
        <v>0</v>
      </c>
      <c r="G11053" s="6">
        <v>5600</v>
      </c>
      <c r="H11053" s="5">
        <f>D11053-F11053</f>
        <v>0</v>
      </c>
      <c r="I11053" s="4">
        <f>+I11052+G11053-H11053</f>
        <v>10287145.989499975</v>
      </c>
      <c r="J11053" s="8" t="s">
        <v>137</v>
      </c>
      <c r="K11053" s="2"/>
      <c r="L11053" s="2"/>
      <c r="M11053" s="10" t="s">
        <v>0</v>
      </c>
      <c r="N11053" s="10"/>
      <c r="O11053" s="10"/>
    </row>
    <row r="11054" spans="1:15" x14ac:dyDescent="0.2">
      <c r="A11054" s="11">
        <v>46111</v>
      </c>
      <c r="B11054" s="7">
        <v>3580010348</v>
      </c>
      <c r="C11054" s="8" t="s">
        <v>7</v>
      </c>
      <c r="D11054" s="6"/>
      <c r="E11054" s="6"/>
      <c r="F11054" s="6">
        <f>E11054*0.05</f>
        <v>0</v>
      </c>
      <c r="G11054" s="6">
        <v>600</v>
      </c>
      <c r="H11054" s="5">
        <f>D11054-F11054</f>
        <v>0</v>
      </c>
      <c r="I11054" s="4">
        <f>+I11053+G11054-H11054</f>
        <v>10287745.989499975</v>
      </c>
      <c r="J11054" s="8" t="s">
        <v>136</v>
      </c>
      <c r="K11054" s="2"/>
      <c r="L11054" s="2"/>
      <c r="M11054" s="10" t="s">
        <v>0</v>
      </c>
      <c r="N11054" s="10"/>
      <c r="O11054" s="10"/>
    </row>
    <row r="11055" spans="1:15" x14ac:dyDescent="0.2">
      <c r="A11055" s="11">
        <v>46111</v>
      </c>
      <c r="B11055" s="7">
        <v>3580010351</v>
      </c>
      <c r="C11055" s="8" t="s">
        <v>2</v>
      </c>
      <c r="D11055" s="6"/>
      <c r="E11055" s="6"/>
      <c r="F11055" s="6">
        <f>E11055*0.05</f>
        <v>0</v>
      </c>
      <c r="G11055" s="6">
        <v>4600</v>
      </c>
      <c r="H11055" s="5">
        <f>D11055-F11055</f>
        <v>0</v>
      </c>
      <c r="I11055" s="4">
        <f>+I11054+G11055-H11055</f>
        <v>10292345.989499975</v>
      </c>
      <c r="J11055" s="8" t="s">
        <v>135</v>
      </c>
      <c r="K11055" s="2"/>
      <c r="L11055" s="2"/>
      <c r="M11055" s="10" t="s">
        <v>0</v>
      </c>
      <c r="N11055" s="10"/>
      <c r="O11055" s="10"/>
    </row>
    <row r="11056" spans="1:15" x14ac:dyDescent="0.2">
      <c r="A11056" s="11">
        <v>46112</v>
      </c>
      <c r="B11056" s="7">
        <v>3580040041</v>
      </c>
      <c r="C11056" s="8" t="s">
        <v>2</v>
      </c>
      <c r="D11056" s="6"/>
      <c r="E11056" s="6"/>
      <c r="F11056" s="6"/>
      <c r="G11056" s="6">
        <v>10600</v>
      </c>
      <c r="H11056" s="5"/>
      <c r="I11056" s="4">
        <f>+I11055+G11056-H11056</f>
        <v>10302945.989499975</v>
      </c>
      <c r="J11056" s="8" t="s">
        <v>134</v>
      </c>
      <c r="K11056" s="2"/>
      <c r="L11056" s="2"/>
      <c r="M11056" s="10" t="s">
        <v>0</v>
      </c>
      <c r="N11056" s="10"/>
      <c r="O11056" s="10"/>
    </row>
    <row r="11057" spans="1:15" x14ac:dyDescent="0.2">
      <c r="A11057" s="11">
        <v>46112</v>
      </c>
      <c r="B11057" s="7">
        <v>3580040044</v>
      </c>
      <c r="C11057" s="8" t="s">
        <v>7</v>
      </c>
      <c r="D11057" s="6"/>
      <c r="E11057" s="6"/>
      <c r="F11057" s="6"/>
      <c r="G11057" s="6">
        <v>1200</v>
      </c>
      <c r="H11057" s="5"/>
      <c r="I11057" s="4">
        <f>+I11056+G11057-H11057</f>
        <v>10304145.989499975</v>
      </c>
      <c r="J11057" s="8" t="s">
        <v>133</v>
      </c>
      <c r="K11057" s="2"/>
      <c r="L11057" s="2"/>
      <c r="M11057" s="10" t="s">
        <v>0</v>
      </c>
      <c r="N11057" s="10"/>
      <c r="O11057" s="10"/>
    </row>
    <row r="11058" spans="1:15" x14ac:dyDescent="0.2">
      <c r="A11058" s="11">
        <v>46112</v>
      </c>
      <c r="B11058" s="7">
        <v>42126392267</v>
      </c>
      <c r="C11058" s="8" t="s">
        <v>132</v>
      </c>
      <c r="D11058" s="6">
        <v>90860</v>
      </c>
      <c r="E11058" s="6">
        <v>77000</v>
      </c>
      <c r="F11058" s="6">
        <v>3850</v>
      </c>
      <c r="G11058" s="6"/>
      <c r="H11058" s="5">
        <f>D11058-F11058</f>
        <v>87010</v>
      </c>
      <c r="I11058" s="4">
        <f>+I11057+G11058-H11058</f>
        <v>10217135.989499975</v>
      </c>
      <c r="J11058" s="8" t="s">
        <v>131</v>
      </c>
      <c r="K11058" s="2"/>
      <c r="L11058" s="2"/>
      <c r="M11058" s="10" t="s">
        <v>130</v>
      </c>
      <c r="N11058" s="10"/>
      <c r="O11058" s="10"/>
    </row>
    <row r="11059" spans="1:15" x14ac:dyDescent="0.2">
      <c r="A11059" s="11">
        <v>46112</v>
      </c>
      <c r="B11059" s="7">
        <v>42126398556</v>
      </c>
      <c r="C11059" s="8" t="s">
        <v>129</v>
      </c>
      <c r="D11059" s="6">
        <v>101176</v>
      </c>
      <c r="E11059" s="6">
        <v>0</v>
      </c>
      <c r="F11059" s="6">
        <f>E11059*0.05</f>
        <v>0</v>
      </c>
      <c r="G11059" s="6"/>
      <c r="H11059" s="5">
        <f>D11059-F11059</f>
        <v>101176</v>
      </c>
      <c r="I11059" s="4">
        <f>+I11058+G11059-H11059</f>
        <v>10115959.989499975</v>
      </c>
      <c r="J11059" s="8" t="s">
        <v>128</v>
      </c>
      <c r="K11059" s="2"/>
      <c r="L11059" s="2"/>
      <c r="M11059" s="10" t="s">
        <v>127</v>
      </c>
      <c r="N11059" s="10"/>
      <c r="O11059" s="10"/>
    </row>
    <row r="11060" spans="1:15" x14ac:dyDescent="0.2">
      <c r="A11060" s="11">
        <v>46112</v>
      </c>
      <c r="B11060" s="7">
        <v>42126600957</v>
      </c>
      <c r="C11060" s="8" t="s">
        <v>126</v>
      </c>
      <c r="D11060" s="6">
        <v>41205</v>
      </c>
      <c r="E11060" s="6">
        <v>41205</v>
      </c>
      <c r="F11060" s="6">
        <v>2060.25</v>
      </c>
      <c r="G11060" s="6"/>
      <c r="H11060" s="5">
        <f>D11060-F11060</f>
        <v>39144.75</v>
      </c>
      <c r="I11060" s="4">
        <f>+I11059+G11060-H11060</f>
        <v>10076815.239499975</v>
      </c>
      <c r="J11060" s="8" t="s">
        <v>125</v>
      </c>
      <c r="K11060" s="2"/>
      <c r="L11060" s="2"/>
      <c r="M11060" s="10" t="s">
        <v>124</v>
      </c>
      <c r="N11060" s="10"/>
      <c r="O11060" s="10"/>
    </row>
    <row r="11061" spans="1:15" x14ac:dyDescent="0.2">
      <c r="A11061" s="11">
        <v>46112</v>
      </c>
      <c r="B11061" s="7">
        <v>42126698098</v>
      </c>
      <c r="C11061" s="8" t="s">
        <v>123</v>
      </c>
      <c r="D11061" s="6">
        <v>100000</v>
      </c>
      <c r="E11061" s="6"/>
      <c r="F11061" s="6"/>
      <c r="G11061" s="6"/>
      <c r="H11061" s="5">
        <v>100000</v>
      </c>
      <c r="I11061" s="4">
        <f>+I11060+G11061-H11061</f>
        <v>9976815.239499975</v>
      </c>
      <c r="J11061" s="8" t="s">
        <v>122</v>
      </c>
      <c r="K11061" s="2"/>
      <c r="L11061" s="2"/>
      <c r="M11061" s="10" t="s">
        <v>121</v>
      </c>
      <c r="N11061" s="10"/>
      <c r="O11061" s="10"/>
    </row>
    <row r="11062" spans="1:15" x14ac:dyDescent="0.2">
      <c r="A11062" s="11">
        <v>46112</v>
      </c>
      <c r="B11062" s="7">
        <v>42126832749</v>
      </c>
      <c r="C11062" s="8" t="s">
        <v>120</v>
      </c>
      <c r="D11062" s="6">
        <v>262365.39</v>
      </c>
      <c r="E11062" s="6">
        <v>0</v>
      </c>
      <c r="F11062" s="6">
        <f>E11062*0.05</f>
        <v>0</v>
      </c>
      <c r="G11062" s="6"/>
      <c r="H11062" s="5">
        <f>D11062-F11062</f>
        <v>262365.39</v>
      </c>
      <c r="I11062" s="4">
        <f>+I11061+G11062-H11062</f>
        <v>9714449.8494999744</v>
      </c>
      <c r="J11062" s="8" t="s">
        <v>119</v>
      </c>
      <c r="K11062" s="2"/>
      <c r="L11062" s="2"/>
      <c r="M11062" s="10" t="s">
        <v>118</v>
      </c>
      <c r="N11062" s="10"/>
      <c r="O11062" s="10"/>
    </row>
    <row r="11063" spans="1:15" x14ac:dyDescent="0.2">
      <c r="A11063" s="11">
        <v>46112</v>
      </c>
      <c r="B11063" s="7">
        <v>42126842993</v>
      </c>
      <c r="C11063" s="8" t="s">
        <v>117</v>
      </c>
      <c r="D11063" s="6">
        <v>7200</v>
      </c>
      <c r="E11063" s="6"/>
      <c r="F11063" s="6">
        <f>E11063*0.05</f>
        <v>0</v>
      </c>
      <c r="G11063" s="6"/>
      <c r="H11063" s="5">
        <f>D11063-F11063</f>
        <v>7200</v>
      </c>
      <c r="I11063" s="4">
        <f>+I11062+G11063-H11063</f>
        <v>9707249.8494999744</v>
      </c>
      <c r="J11063" s="8" t="s">
        <v>116</v>
      </c>
      <c r="K11063" s="2"/>
      <c r="L11063" s="2"/>
      <c r="M11063" s="10" t="s">
        <v>115</v>
      </c>
      <c r="N11063" s="10"/>
      <c r="O11063" s="10"/>
    </row>
    <row r="11064" spans="1:15" x14ac:dyDescent="0.2">
      <c r="A11064" s="11">
        <v>46112</v>
      </c>
      <c r="B11064" s="7">
        <v>42126860290</v>
      </c>
      <c r="C11064" s="8" t="s">
        <v>114</v>
      </c>
      <c r="D11064" s="6">
        <v>58056</v>
      </c>
      <c r="E11064" s="6"/>
      <c r="F11064" s="6">
        <f>E11064*0.05</f>
        <v>0</v>
      </c>
      <c r="G11064" s="6"/>
      <c r="H11064" s="5">
        <f>D11064-F11064</f>
        <v>58056</v>
      </c>
      <c r="I11064" s="4">
        <f>+I11063+G11064-H11064</f>
        <v>9649193.8494999744</v>
      </c>
      <c r="J11064" s="8" t="s">
        <v>113</v>
      </c>
      <c r="K11064" s="2"/>
      <c r="L11064" s="2"/>
      <c r="M11064" s="10" t="s">
        <v>112</v>
      </c>
      <c r="N11064" s="10"/>
      <c r="O11064" s="10"/>
    </row>
    <row r="11065" spans="1:15" x14ac:dyDescent="0.2">
      <c r="A11065" s="11">
        <v>46112</v>
      </c>
      <c r="B11065" s="7">
        <v>42126863932</v>
      </c>
      <c r="C11065" s="8" t="s">
        <v>111</v>
      </c>
      <c r="D11065" s="6">
        <v>414456.13</v>
      </c>
      <c r="E11065" s="6">
        <v>0</v>
      </c>
      <c r="F11065" s="6">
        <f>E11065*0.05</f>
        <v>0</v>
      </c>
      <c r="G11065" s="6"/>
      <c r="H11065" s="5">
        <f>D11065-F11065</f>
        <v>414456.13</v>
      </c>
      <c r="I11065" s="4">
        <f>+I11064+G11065-H11065</f>
        <v>9234737.7194999736</v>
      </c>
      <c r="J11065" s="8" t="s">
        <v>110</v>
      </c>
      <c r="K11065" s="2"/>
      <c r="L11065" s="2"/>
      <c r="M11065" s="10" t="s">
        <v>109</v>
      </c>
      <c r="N11065" s="10"/>
      <c r="O11065" s="10"/>
    </row>
    <row r="11066" spans="1:15" x14ac:dyDescent="0.2">
      <c r="A11066" s="11">
        <v>46112</v>
      </c>
      <c r="B11066" s="7">
        <v>42126881142</v>
      </c>
      <c r="C11066" s="8" t="s">
        <v>108</v>
      </c>
      <c r="D11066" s="6">
        <v>331063.59999999998</v>
      </c>
      <c r="E11066" s="6"/>
      <c r="F11066" s="6">
        <f>E11066*0.05</f>
        <v>0</v>
      </c>
      <c r="G11066" s="6"/>
      <c r="H11066" s="5">
        <f>D11066-F11066</f>
        <v>331063.59999999998</v>
      </c>
      <c r="I11066" s="4">
        <f>+I11065+G11066-H11066</f>
        <v>8903674.119499974</v>
      </c>
      <c r="J11066" s="8" t="s">
        <v>107</v>
      </c>
      <c r="K11066" s="2"/>
      <c r="L11066" s="2"/>
      <c r="M11066" s="10" t="s">
        <v>106</v>
      </c>
      <c r="N11066" s="10"/>
      <c r="O11066" s="10"/>
    </row>
    <row r="11067" spans="1:15" x14ac:dyDescent="0.2">
      <c r="A11067" s="11">
        <v>46112</v>
      </c>
      <c r="B11067" s="7">
        <v>42126896050</v>
      </c>
      <c r="C11067" s="8" t="s">
        <v>105</v>
      </c>
      <c r="D11067" s="6">
        <v>321884</v>
      </c>
      <c r="E11067" s="6">
        <v>0</v>
      </c>
      <c r="F11067" s="6">
        <f>E11067*0.05</f>
        <v>0</v>
      </c>
      <c r="G11067" s="6"/>
      <c r="H11067" s="5">
        <f>D11067-F11067</f>
        <v>321884</v>
      </c>
      <c r="I11067" s="4">
        <f>+I11066+G11067-H11067</f>
        <v>8581790.119499974</v>
      </c>
      <c r="J11067" s="8" t="s">
        <v>104</v>
      </c>
      <c r="K11067" s="2"/>
      <c r="L11067" s="2"/>
      <c r="M11067" s="10" t="s">
        <v>103</v>
      </c>
      <c r="N11067" s="10"/>
      <c r="O11067" s="10"/>
    </row>
    <row r="11068" spans="1:15" x14ac:dyDescent="0.2">
      <c r="A11068" s="11">
        <v>46112</v>
      </c>
      <c r="B11068" s="7">
        <v>42126902268</v>
      </c>
      <c r="C11068" s="8" t="s">
        <v>102</v>
      </c>
      <c r="D11068" s="6">
        <v>155321</v>
      </c>
      <c r="E11068" s="6">
        <v>0</v>
      </c>
      <c r="F11068" s="6">
        <f>E11068*0.05</f>
        <v>0</v>
      </c>
      <c r="G11068" s="6"/>
      <c r="H11068" s="5">
        <f>D11068-F11068</f>
        <v>155321</v>
      </c>
      <c r="I11068" s="4">
        <f>+I11067+G11068-H11068</f>
        <v>8426469.119499974</v>
      </c>
      <c r="J11068" s="8" t="s">
        <v>101</v>
      </c>
      <c r="K11068" s="2"/>
      <c r="L11068" s="2"/>
      <c r="M11068" s="10" t="s">
        <v>0</v>
      </c>
      <c r="N11068" s="10"/>
      <c r="O11068" s="10"/>
    </row>
    <row r="11069" spans="1:15" x14ac:dyDescent="0.2">
      <c r="A11069" s="11">
        <v>46112</v>
      </c>
      <c r="B11069" s="7">
        <v>42126914450</v>
      </c>
      <c r="C11069" s="8" t="s">
        <v>99</v>
      </c>
      <c r="D11069" s="6">
        <v>4092.4</v>
      </c>
      <c r="E11069" s="6">
        <v>0</v>
      </c>
      <c r="F11069" s="6">
        <f>E11069*0.05</f>
        <v>0</v>
      </c>
      <c r="G11069" s="6"/>
      <c r="H11069" s="5">
        <f>D11069-F11069</f>
        <v>4092.4</v>
      </c>
      <c r="I11069" s="4">
        <f>+I11068+G11069-H11069</f>
        <v>8422376.7194999736</v>
      </c>
      <c r="J11069" s="8" t="s">
        <v>100</v>
      </c>
      <c r="K11069" s="2"/>
      <c r="L11069" s="2"/>
      <c r="M11069" s="10" t="s">
        <v>97</v>
      </c>
      <c r="N11069" s="10"/>
      <c r="O11069" s="10"/>
    </row>
    <row r="11070" spans="1:15" x14ac:dyDescent="0.2">
      <c r="A11070" s="11">
        <v>46112</v>
      </c>
      <c r="B11070" s="7">
        <v>42126926515</v>
      </c>
      <c r="C11070" s="8" t="s">
        <v>99</v>
      </c>
      <c r="D11070" s="6">
        <v>12564.2</v>
      </c>
      <c r="E11070" s="6">
        <v>0</v>
      </c>
      <c r="F11070" s="6">
        <f>E11070*0.05</f>
        <v>0</v>
      </c>
      <c r="G11070" s="6"/>
      <c r="H11070" s="5">
        <f>D11070-F11070</f>
        <v>12564.2</v>
      </c>
      <c r="I11070" s="4">
        <f>+I11069+G11070-H11070</f>
        <v>8409812.5194999743</v>
      </c>
      <c r="J11070" s="8" t="s">
        <v>98</v>
      </c>
      <c r="K11070" s="2"/>
      <c r="L11070" s="2"/>
      <c r="M11070" s="10" t="s">
        <v>97</v>
      </c>
      <c r="N11070" s="10"/>
      <c r="O11070" s="10"/>
    </row>
    <row r="11071" spans="1:15" x14ac:dyDescent="0.2">
      <c r="A11071" s="11">
        <v>46112</v>
      </c>
      <c r="B11071" s="7">
        <v>42126939810</v>
      </c>
      <c r="C11071" s="8" t="s">
        <v>96</v>
      </c>
      <c r="D11071" s="6">
        <v>179609.76</v>
      </c>
      <c r="E11071" s="6">
        <v>152211.67000000001</v>
      </c>
      <c r="F11071" s="6">
        <v>7610.58</v>
      </c>
      <c r="G11071" s="6"/>
      <c r="H11071" s="5">
        <f>D11071-F11071</f>
        <v>171999.18000000002</v>
      </c>
      <c r="I11071" s="4">
        <f>+I11070+G11071-H11071</f>
        <v>8237813.3394999746</v>
      </c>
      <c r="J11071" s="8" t="s">
        <v>95</v>
      </c>
      <c r="K11071" s="2"/>
      <c r="L11071" s="2"/>
      <c r="M11071" s="10" t="s">
        <v>94</v>
      </c>
      <c r="N11071" s="10"/>
      <c r="O11071" s="10"/>
    </row>
    <row r="11072" spans="1:15" x14ac:dyDescent="0.2">
      <c r="A11072" s="11">
        <v>46112</v>
      </c>
      <c r="B11072" s="7">
        <v>42126951619</v>
      </c>
      <c r="C11072" s="8" t="s">
        <v>93</v>
      </c>
      <c r="D11072" s="6">
        <v>9440</v>
      </c>
      <c r="E11072" s="6">
        <v>8000</v>
      </c>
      <c r="F11072" s="6">
        <v>400</v>
      </c>
      <c r="G11072" s="6"/>
      <c r="H11072" s="5">
        <f>D11072-F11072</f>
        <v>9040</v>
      </c>
      <c r="I11072" s="4">
        <f>+I11071+G11072-H11072</f>
        <v>8228773.3394999746</v>
      </c>
      <c r="J11072" s="8" t="s">
        <v>92</v>
      </c>
      <c r="K11072" s="2"/>
      <c r="L11072" s="2"/>
      <c r="M11072" s="10" t="s">
        <v>91</v>
      </c>
      <c r="N11072" s="10"/>
      <c r="O11072" s="10"/>
    </row>
    <row r="11073" spans="1:15" x14ac:dyDescent="0.2">
      <c r="A11073" s="11">
        <v>46112</v>
      </c>
      <c r="B11073" s="7">
        <v>42126964662</v>
      </c>
      <c r="C11073" s="8" t="s">
        <v>90</v>
      </c>
      <c r="D11073" s="6">
        <v>72000</v>
      </c>
      <c r="E11073" s="6">
        <v>0</v>
      </c>
      <c r="F11073" s="6">
        <f>E11073*0.05</f>
        <v>0</v>
      </c>
      <c r="G11073" s="6"/>
      <c r="H11073" s="5">
        <f>D11073-F11073</f>
        <v>72000</v>
      </c>
      <c r="I11073" s="4">
        <f>+I11072+G11073-H11073</f>
        <v>8156773.3394999746</v>
      </c>
      <c r="J11073" s="8" t="s">
        <v>48</v>
      </c>
      <c r="K11073" s="2"/>
      <c r="L11073" s="2"/>
      <c r="M11073" s="10" t="s">
        <v>89</v>
      </c>
      <c r="N11073" s="10"/>
      <c r="O11073" s="10"/>
    </row>
    <row r="11074" spans="1:15" x14ac:dyDescent="0.2">
      <c r="A11074" s="11">
        <v>46112</v>
      </c>
      <c r="B11074" s="7">
        <v>42126995502</v>
      </c>
      <c r="C11074" s="8" t="s">
        <v>88</v>
      </c>
      <c r="D11074" s="6">
        <v>101000</v>
      </c>
      <c r="E11074" s="6">
        <v>0</v>
      </c>
      <c r="F11074" s="6">
        <f>E11074*0.05</f>
        <v>0</v>
      </c>
      <c r="G11074" s="6"/>
      <c r="H11074" s="5">
        <f>D11074-F11074</f>
        <v>101000</v>
      </c>
      <c r="I11074" s="4">
        <f>+I11073+G11074-H11074</f>
        <v>8055773.3394999746</v>
      </c>
      <c r="J11074" s="8" t="s">
        <v>48</v>
      </c>
      <c r="K11074" s="2"/>
      <c r="L11074" s="2"/>
      <c r="M11074" s="10" t="s">
        <v>87</v>
      </c>
      <c r="N11074" s="10"/>
      <c r="O11074" s="10"/>
    </row>
    <row r="11075" spans="1:15" x14ac:dyDescent="0.2">
      <c r="A11075" s="11">
        <v>46112</v>
      </c>
      <c r="B11075" s="7">
        <v>42127003434</v>
      </c>
      <c r="C11075" s="8" t="s">
        <v>86</v>
      </c>
      <c r="D11075" s="6">
        <v>171926</v>
      </c>
      <c r="E11075" s="6">
        <v>145700</v>
      </c>
      <c r="F11075" s="6">
        <v>7285</v>
      </c>
      <c r="G11075" s="6"/>
      <c r="H11075" s="5">
        <f>D11075-F11075</f>
        <v>164641</v>
      </c>
      <c r="I11075" s="4">
        <f>+I11074+G11075-H11075</f>
        <v>7891132.3394999746</v>
      </c>
      <c r="J11075" s="8" t="s">
        <v>85</v>
      </c>
      <c r="K11075" s="2"/>
      <c r="L11075" s="2"/>
      <c r="M11075" s="10" t="s">
        <v>84</v>
      </c>
      <c r="N11075" s="10"/>
      <c r="O11075" s="10"/>
    </row>
    <row r="11076" spans="1:15" x14ac:dyDescent="0.2">
      <c r="A11076" s="11">
        <v>46112</v>
      </c>
      <c r="B11076" s="7">
        <v>42127014179</v>
      </c>
      <c r="C11076" s="8" t="s">
        <v>83</v>
      </c>
      <c r="D11076" s="6">
        <v>76700</v>
      </c>
      <c r="E11076" s="6">
        <v>65000</v>
      </c>
      <c r="F11076" s="6">
        <v>3250</v>
      </c>
      <c r="G11076" s="6"/>
      <c r="H11076" s="5">
        <f>D11076-F11076</f>
        <v>73450</v>
      </c>
      <c r="I11076" s="4">
        <f>+I11075+G11076-H11076</f>
        <v>7817682.3394999746</v>
      </c>
      <c r="J11076" s="8" t="s">
        <v>82</v>
      </c>
      <c r="K11076" s="2"/>
      <c r="L11076" s="2"/>
      <c r="M11076" s="10" t="s">
        <v>81</v>
      </c>
      <c r="N11076" s="10"/>
      <c r="O11076" s="10"/>
    </row>
    <row r="11077" spans="1:15" x14ac:dyDescent="0.2">
      <c r="A11077" s="11">
        <v>46112</v>
      </c>
      <c r="B11077" s="7">
        <v>42127027155</v>
      </c>
      <c r="C11077" s="8" t="s">
        <v>80</v>
      </c>
      <c r="D11077" s="6">
        <v>124490</v>
      </c>
      <c r="E11077" s="6">
        <v>105500</v>
      </c>
      <c r="F11077" s="6">
        <v>5275</v>
      </c>
      <c r="G11077" s="6"/>
      <c r="H11077" s="5">
        <f>D11077-F11077</f>
        <v>119215</v>
      </c>
      <c r="I11077" s="4">
        <f>+I11076+G11077-H11077</f>
        <v>7698467.3394999746</v>
      </c>
      <c r="J11077" s="8" t="s">
        <v>79</v>
      </c>
      <c r="K11077" s="2"/>
      <c r="L11077" s="2"/>
      <c r="M11077" s="10" t="s">
        <v>78</v>
      </c>
      <c r="N11077" s="10"/>
      <c r="O11077" s="10"/>
    </row>
    <row r="11078" spans="1:15" x14ac:dyDescent="0.2">
      <c r="A11078" s="11">
        <v>46112</v>
      </c>
      <c r="B11078" s="7">
        <v>42127043144</v>
      </c>
      <c r="C11078" s="8" t="s">
        <v>77</v>
      </c>
      <c r="D11078" s="6">
        <v>5495</v>
      </c>
      <c r="E11078" s="6">
        <v>0</v>
      </c>
      <c r="F11078" s="6">
        <f>E11078*0.05</f>
        <v>0</v>
      </c>
      <c r="G11078" s="6"/>
      <c r="H11078" s="5">
        <f>D11078-F11078</f>
        <v>5495</v>
      </c>
      <c r="I11078" s="4">
        <f>+I11077+G11078-H11078</f>
        <v>7692972.3394999746</v>
      </c>
      <c r="J11078" s="8" t="s">
        <v>76</v>
      </c>
      <c r="K11078" s="2"/>
      <c r="L11078" s="2"/>
      <c r="M11078" s="10" t="s">
        <v>75</v>
      </c>
      <c r="N11078" s="10"/>
      <c r="O11078" s="10"/>
    </row>
    <row r="11079" spans="1:15" x14ac:dyDescent="0.2">
      <c r="A11079" s="11">
        <v>46112</v>
      </c>
      <c r="B11079" s="7">
        <v>42127058860</v>
      </c>
      <c r="C11079" s="8" t="s">
        <v>74</v>
      </c>
      <c r="D11079" s="6">
        <v>425480</v>
      </c>
      <c r="E11079" s="6">
        <v>0</v>
      </c>
      <c r="F11079" s="6">
        <f>E11079*0.05</f>
        <v>0</v>
      </c>
      <c r="G11079" s="6"/>
      <c r="H11079" s="5">
        <f>D11079-F11079</f>
        <v>425480</v>
      </c>
      <c r="I11079" s="4">
        <f>+I11078+G11079-H11079</f>
        <v>7267492.3394999746</v>
      </c>
      <c r="J11079" s="8" t="s">
        <v>73</v>
      </c>
      <c r="K11079" s="2"/>
      <c r="L11079" s="2"/>
      <c r="M11079" s="10" t="s">
        <v>72</v>
      </c>
      <c r="N11079" s="10"/>
      <c r="O11079" s="10"/>
    </row>
    <row r="11080" spans="1:15" x14ac:dyDescent="0.2">
      <c r="A11080" s="11">
        <v>46112</v>
      </c>
      <c r="B11080" s="7">
        <v>42127073865</v>
      </c>
      <c r="C11080" s="8" t="s">
        <v>71</v>
      </c>
      <c r="D11080" s="6">
        <v>355500</v>
      </c>
      <c r="E11080" s="6">
        <v>0</v>
      </c>
      <c r="F11080" s="6">
        <f>E11080*0.05</f>
        <v>0</v>
      </c>
      <c r="G11080" s="6"/>
      <c r="H11080" s="5">
        <f>D11080-F11080</f>
        <v>355500</v>
      </c>
      <c r="I11080" s="4">
        <f>+I11079+G11080-H11080</f>
        <v>6911992.3394999746</v>
      </c>
      <c r="J11080" s="8" t="s">
        <v>70</v>
      </c>
      <c r="K11080" s="2"/>
      <c r="L11080" s="2"/>
      <c r="M11080" s="10" t="s">
        <v>69</v>
      </c>
      <c r="N11080" s="10"/>
      <c r="O11080" s="10"/>
    </row>
    <row r="11081" spans="1:15" x14ac:dyDescent="0.2">
      <c r="A11081" s="11">
        <v>46112</v>
      </c>
      <c r="B11081" s="7">
        <v>42127043516</v>
      </c>
      <c r="C11081" s="8" t="s">
        <v>68</v>
      </c>
      <c r="D11081" s="6">
        <v>474360</v>
      </c>
      <c r="E11081" s="6">
        <v>402000</v>
      </c>
      <c r="F11081" s="6">
        <v>20100</v>
      </c>
      <c r="G11081" s="6"/>
      <c r="H11081" s="5">
        <f>D11081-F11081</f>
        <v>454260</v>
      </c>
      <c r="I11081" s="4">
        <f>+I11080+G11081-H11081</f>
        <v>6457732.3394999746</v>
      </c>
      <c r="J11081" s="8" t="s">
        <v>67</v>
      </c>
      <c r="K11081" s="2"/>
      <c r="L11081" s="2"/>
      <c r="M11081" s="10" t="s">
        <v>66</v>
      </c>
      <c r="N11081" s="10"/>
      <c r="O11081" s="10"/>
    </row>
    <row r="11082" spans="1:15" x14ac:dyDescent="0.2">
      <c r="A11082" s="11">
        <v>46112</v>
      </c>
      <c r="B11082" s="7">
        <v>42127078396</v>
      </c>
      <c r="C11082" s="8" t="s">
        <v>65</v>
      </c>
      <c r="D11082" s="6">
        <v>61296</v>
      </c>
      <c r="E11082" s="6">
        <v>0</v>
      </c>
      <c r="F11082" s="6">
        <f>E11082*0.05</f>
        <v>0</v>
      </c>
      <c r="G11082" s="6"/>
      <c r="H11082" s="5">
        <f>D11082-F11082</f>
        <v>61296</v>
      </c>
      <c r="I11082" s="4">
        <f>+I11081+G11082-H11082</f>
        <v>6396436.3394999746</v>
      </c>
      <c r="J11082" s="8" t="s">
        <v>48</v>
      </c>
      <c r="K11082" s="2"/>
      <c r="L11082" s="2"/>
      <c r="M11082" s="10" t="s">
        <v>64</v>
      </c>
      <c r="N11082" s="10"/>
      <c r="O11082" s="10"/>
    </row>
    <row r="11083" spans="1:15" x14ac:dyDescent="0.2">
      <c r="A11083" s="11">
        <v>46112</v>
      </c>
      <c r="B11083" s="7">
        <v>42127095895</v>
      </c>
      <c r="C11083" s="8" t="s">
        <v>63</v>
      </c>
      <c r="D11083" s="6">
        <v>1560</v>
      </c>
      <c r="E11083" s="6">
        <v>0</v>
      </c>
      <c r="F11083" s="6">
        <f>E11083*0.05</f>
        <v>0</v>
      </c>
      <c r="G11083" s="6"/>
      <c r="H11083" s="5">
        <f>D11083-F11083</f>
        <v>1560</v>
      </c>
      <c r="I11083" s="4">
        <f>+I11082+G11083-H11083</f>
        <v>6394876.3394999746</v>
      </c>
      <c r="J11083" s="8" t="s">
        <v>62</v>
      </c>
      <c r="K11083" s="2"/>
      <c r="L11083" s="2"/>
      <c r="M11083" s="10" t="s">
        <v>61</v>
      </c>
      <c r="N11083" s="10"/>
      <c r="O11083" s="10"/>
    </row>
    <row r="11084" spans="1:15" x14ac:dyDescent="0.2">
      <c r="A11084" s="11">
        <v>46112</v>
      </c>
      <c r="B11084" s="7">
        <v>42127100706</v>
      </c>
      <c r="C11084" s="8" t="s">
        <v>60</v>
      </c>
      <c r="D11084" s="6">
        <v>48500</v>
      </c>
      <c r="E11084" s="6">
        <v>41101.69</v>
      </c>
      <c r="F11084" s="6">
        <v>2055.08</v>
      </c>
      <c r="G11084" s="6"/>
      <c r="H11084" s="5">
        <f>D11084-F11084</f>
        <v>46444.92</v>
      </c>
      <c r="I11084" s="4">
        <f>+I11083+G11084-H11084</f>
        <v>6348431.4194999747</v>
      </c>
      <c r="J11084" s="8" t="s">
        <v>59</v>
      </c>
      <c r="K11084" s="2"/>
      <c r="L11084" s="2"/>
      <c r="M11084" s="10" t="s">
        <v>58</v>
      </c>
      <c r="N11084" s="10"/>
      <c r="O11084" s="10"/>
    </row>
    <row r="11085" spans="1:15" x14ac:dyDescent="0.2">
      <c r="A11085" s="11">
        <v>46112</v>
      </c>
      <c r="B11085" s="7">
        <v>42127111602</v>
      </c>
      <c r="C11085" s="8" t="s">
        <v>57</v>
      </c>
      <c r="D11085" s="6">
        <v>10000</v>
      </c>
      <c r="E11085" s="6">
        <v>0</v>
      </c>
      <c r="F11085" s="6">
        <f>E11085*0.05</f>
        <v>0</v>
      </c>
      <c r="G11085" s="6"/>
      <c r="H11085" s="5">
        <f>D11085-F11085</f>
        <v>10000</v>
      </c>
      <c r="I11085" s="4">
        <f>+I11084+G11085-H11085</f>
        <v>6338431.4194999747</v>
      </c>
      <c r="J11085" s="8" t="s">
        <v>56</v>
      </c>
      <c r="K11085" s="2"/>
      <c r="L11085" s="2"/>
      <c r="M11085" s="10" t="s">
        <v>55</v>
      </c>
      <c r="N11085" s="10"/>
      <c r="O11085" s="10"/>
    </row>
    <row r="11086" spans="1:15" x14ac:dyDescent="0.2">
      <c r="A11086" s="11">
        <v>46112</v>
      </c>
      <c r="B11086" s="7">
        <v>42127123220</v>
      </c>
      <c r="C11086" s="8" t="s">
        <v>54</v>
      </c>
      <c r="D11086" s="6">
        <v>4500</v>
      </c>
      <c r="E11086" s="6">
        <v>3813.56</v>
      </c>
      <c r="F11086" s="6">
        <v>190.68</v>
      </c>
      <c r="G11086" s="6"/>
      <c r="H11086" s="5">
        <f>D11086-F11086</f>
        <v>4309.32</v>
      </c>
      <c r="I11086" s="4">
        <f>+I11085+G11086-H11086</f>
        <v>6334122.0994999744</v>
      </c>
      <c r="J11086" s="8" t="s">
        <v>53</v>
      </c>
      <c r="K11086" s="2"/>
      <c r="L11086" s="2"/>
      <c r="M11086" s="10" t="s">
        <v>52</v>
      </c>
      <c r="N11086" s="10"/>
      <c r="O11086" s="10"/>
    </row>
    <row r="11087" spans="1:15" x14ac:dyDescent="0.2">
      <c r="A11087" s="11">
        <v>46112</v>
      </c>
      <c r="B11087" s="7">
        <v>42127141260</v>
      </c>
      <c r="C11087" s="8" t="s">
        <v>51</v>
      </c>
      <c r="D11087" s="6">
        <v>119500</v>
      </c>
      <c r="E11087" s="6">
        <v>0</v>
      </c>
      <c r="F11087" s="6">
        <f>E11087*0.05</f>
        <v>0</v>
      </c>
      <c r="G11087" s="6"/>
      <c r="H11087" s="5">
        <f>D11087-F11087</f>
        <v>119500</v>
      </c>
      <c r="I11087" s="4">
        <f>+I11086+G11087-H11087</f>
        <v>6214622.0994999744</v>
      </c>
      <c r="J11087" s="8" t="s">
        <v>48</v>
      </c>
      <c r="K11087" s="2"/>
      <c r="L11087" s="2"/>
      <c r="M11087" s="10" t="s">
        <v>50</v>
      </c>
      <c r="N11087" s="10"/>
      <c r="O11087" s="10"/>
    </row>
    <row r="11088" spans="1:15" x14ac:dyDescent="0.2">
      <c r="A11088" s="11">
        <v>46112</v>
      </c>
      <c r="B11088" s="7">
        <v>42127146430</v>
      </c>
      <c r="C11088" s="8" t="s">
        <v>49</v>
      </c>
      <c r="D11088" s="6">
        <v>47200</v>
      </c>
      <c r="E11088" s="6">
        <v>0</v>
      </c>
      <c r="F11088" s="6">
        <f>E11088*0.05</f>
        <v>0</v>
      </c>
      <c r="G11088" s="6"/>
      <c r="H11088" s="5">
        <f>D11088-F11088</f>
        <v>47200</v>
      </c>
      <c r="I11088" s="4">
        <f>+I11087+G11088-H11088</f>
        <v>6167422.0994999744</v>
      </c>
      <c r="J11088" s="8" t="s">
        <v>48</v>
      </c>
      <c r="K11088" s="2"/>
      <c r="L11088" s="2"/>
      <c r="M11088" s="10" t="s">
        <v>47</v>
      </c>
      <c r="N11088" s="10"/>
      <c r="O11088" s="10"/>
    </row>
    <row r="11089" spans="1:15" x14ac:dyDescent="0.2">
      <c r="A11089" s="11">
        <v>46112</v>
      </c>
      <c r="B11089" s="7">
        <v>42127159417</v>
      </c>
      <c r="C11089" s="8" t="s">
        <v>46</v>
      </c>
      <c r="D11089" s="6">
        <v>105200</v>
      </c>
      <c r="E11089" s="6">
        <v>105200</v>
      </c>
      <c r="F11089" s="6">
        <v>5260</v>
      </c>
      <c r="G11089" s="6"/>
      <c r="H11089" s="5">
        <f>D11089-F11089</f>
        <v>99940</v>
      </c>
      <c r="I11089" s="4">
        <f>+I11088+G11089-H11089</f>
        <v>6067482.0994999744</v>
      </c>
      <c r="J11089" s="8" t="s">
        <v>45</v>
      </c>
      <c r="K11089" s="2"/>
      <c r="L11089" s="2"/>
      <c r="M11089" s="10" t="s">
        <v>44</v>
      </c>
      <c r="N11089" s="10"/>
      <c r="O11089" s="10"/>
    </row>
    <row r="11090" spans="1:15" x14ac:dyDescent="0.2">
      <c r="A11090" s="11">
        <v>46112</v>
      </c>
      <c r="B11090" s="7">
        <v>42127169085</v>
      </c>
      <c r="C11090" s="8" t="s">
        <v>43</v>
      </c>
      <c r="D11090" s="6">
        <v>178511.2</v>
      </c>
      <c r="E11090" s="6">
        <v>0</v>
      </c>
      <c r="F11090" s="6">
        <f>E11090*0.05</f>
        <v>0</v>
      </c>
      <c r="G11090" s="6"/>
      <c r="H11090" s="5">
        <f>D11090-F11090</f>
        <v>178511.2</v>
      </c>
      <c r="I11090" s="4">
        <f>+I11089+G11090-H11090</f>
        <v>5888970.8994999742</v>
      </c>
      <c r="J11090" s="8" t="s">
        <v>42</v>
      </c>
      <c r="K11090" s="2"/>
      <c r="L11090" s="2"/>
      <c r="M11090" s="10" t="s">
        <v>41</v>
      </c>
      <c r="N11090" s="10"/>
      <c r="O11090" s="10"/>
    </row>
    <row r="11091" spans="1:15" x14ac:dyDescent="0.2">
      <c r="A11091" s="11">
        <v>46112</v>
      </c>
      <c r="B11091" s="7">
        <v>42127197902</v>
      </c>
      <c r="C11091" s="8" t="s">
        <v>40</v>
      </c>
      <c r="D11091" s="6">
        <v>312239.7</v>
      </c>
      <c r="E11091" s="6">
        <v>0</v>
      </c>
      <c r="F11091" s="6">
        <f>E11091*0.05</f>
        <v>0</v>
      </c>
      <c r="G11091" s="6"/>
      <c r="H11091" s="5">
        <f>D11091-F11091</f>
        <v>312239.7</v>
      </c>
      <c r="I11091" s="4">
        <f>+I11090+G11091-H11091</f>
        <v>5576731.199499974</v>
      </c>
      <c r="J11091" s="8" t="s">
        <v>39</v>
      </c>
      <c r="K11091" s="2"/>
      <c r="L11091" s="2"/>
      <c r="M11091" s="10" t="s">
        <v>38</v>
      </c>
      <c r="N11091" s="10"/>
      <c r="O11091" s="10"/>
    </row>
    <row r="11092" spans="1:15" x14ac:dyDescent="0.2">
      <c r="A11092" s="11">
        <v>46112</v>
      </c>
      <c r="B11092" s="7">
        <v>42127209213</v>
      </c>
      <c r="C11092" s="8" t="s">
        <v>37</v>
      </c>
      <c r="D11092" s="6">
        <v>153000</v>
      </c>
      <c r="E11092" s="6">
        <v>153000</v>
      </c>
      <c r="F11092" s="6">
        <v>7650</v>
      </c>
      <c r="G11092" s="6"/>
      <c r="H11092" s="5">
        <f>D11092-F11092</f>
        <v>145350</v>
      </c>
      <c r="I11092" s="4">
        <f>+I11091+G11092-H11092</f>
        <v>5431381.199499974</v>
      </c>
      <c r="J11092" s="8" t="s">
        <v>36</v>
      </c>
      <c r="K11092" s="2"/>
      <c r="L11092" s="2"/>
      <c r="M11092" s="10" t="s">
        <v>35</v>
      </c>
      <c r="N11092" s="10"/>
      <c r="O11092" s="10"/>
    </row>
    <row r="11093" spans="1:15" x14ac:dyDescent="0.2">
      <c r="A11093" s="11">
        <v>46112</v>
      </c>
      <c r="B11093" s="7">
        <v>42127219101</v>
      </c>
      <c r="C11093" s="8" t="s">
        <v>34</v>
      </c>
      <c r="D11093" s="6">
        <v>365907.57</v>
      </c>
      <c r="E11093" s="6">
        <v>0</v>
      </c>
      <c r="F11093" s="6">
        <f>E11093*0.05</f>
        <v>0</v>
      </c>
      <c r="G11093" s="6"/>
      <c r="H11093" s="5">
        <f>D11093-F11093</f>
        <v>365907.57</v>
      </c>
      <c r="I11093" s="4">
        <f>+I11092+G11093-H11093</f>
        <v>5065473.6294999737</v>
      </c>
      <c r="J11093" s="8" t="s">
        <v>22</v>
      </c>
      <c r="K11093" s="2"/>
      <c r="L11093" s="2"/>
      <c r="M11093" s="10" t="s">
        <v>33</v>
      </c>
      <c r="N11093" s="10"/>
      <c r="O11093" s="10"/>
    </row>
    <row r="11094" spans="1:15" x14ac:dyDescent="0.2">
      <c r="A11094" s="11">
        <v>46112</v>
      </c>
      <c r="B11094" s="7">
        <v>42127230372</v>
      </c>
      <c r="C11094" s="8" t="s">
        <v>32</v>
      </c>
      <c r="D11094" s="6">
        <v>91000</v>
      </c>
      <c r="E11094" s="6">
        <v>0</v>
      </c>
      <c r="F11094" s="6">
        <f>E11094*0.05</f>
        <v>0</v>
      </c>
      <c r="G11094" s="6"/>
      <c r="H11094" s="5">
        <f>D11094-F11094</f>
        <v>91000</v>
      </c>
      <c r="I11094" s="4">
        <f>+I11093+G11094-H11094</f>
        <v>4974473.6294999737</v>
      </c>
      <c r="J11094" s="8" t="s">
        <v>31</v>
      </c>
      <c r="K11094" s="2"/>
      <c r="L11094" s="2"/>
      <c r="M11094" s="10" t="s">
        <v>30</v>
      </c>
      <c r="N11094" s="10"/>
      <c r="O11094" s="10"/>
    </row>
    <row r="11095" spans="1:15" x14ac:dyDescent="0.2">
      <c r="A11095" s="11">
        <v>46112</v>
      </c>
      <c r="B11095" s="7">
        <v>42127238970</v>
      </c>
      <c r="C11095" s="8" t="s">
        <v>29</v>
      </c>
      <c r="D11095" s="6">
        <v>42775</v>
      </c>
      <c r="E11095" s="6">
        <v>0</v>
      </c>
      <c r="F11095" s="6">
        <f>E11095*0.05</f>
        <v>0</v>
      </c>
      <c r="G11095" s="6"/>
      <c r="H11095" s="5">
        <f>D11095-F11095</f>
        <v>42775</v>
      </c>
      <c r="I11095" s="4">
        <f>+I11094+G11095-H11095</f>
        <v>4931698.6294999737</v>
      </c>
      <c r="J11095" s="8" t="s">
        <v>28</v>
      </c>
      <c r="K11095" s="2"/>
      <c r="L11095" s="2"/>
      <c r="M11095" s="10" t="s">
        <v>27</v>
      </c>
      <c r="N11095" s="10"/>
      <c r="O11095" s="10"/>
    </row>
    <row r="11096" spans="1:15" x14ac:dyDescent="0.2">
      <c r="A11096" s="11">
        <v>46112</v>
      </c>
      <c r="B11096" s="7">
        <v>42127272005</v>
      </c>
      <c r="C11096" s="8" t="s">
        <v>26</v>
      </c>
      <c r="D11096" s="6">
        <v>231927.8</v>
      </c>
      <c r="E11096" s="6">
        <v>209816.21</v>
      </c>
      <c r="F11096" s="6">
        <v>10490.81</v>
      </c>
      <c r="G11096" s="6"/>
      <c r="H11096" s="5">
        <f>D11096-F11096</f>
        <v>221436.99</v>
      </c>
      <c r="I11096" s="4">
        <f>+I11095+G11096-H11096</f>
        <v>4710261.6394999735</v>
      </c>
      <c r="J11096" s="8" t="s">
        <v>25</v>
      </c>
      <c r="K11096" s="2"/>
      <c r="L11096" s="2"/>
      <c r="M11096" s="10" t="s">
        <v>24</v>
      </c>
      <c r="N11096" s="10"/>
      <c r="O11096" s="10"/>
    </row>
    <row r="11097" spans="1:15" x14ac:dyDescent="0.2">
      <c r="A11097" s="11">
        <v>46112</v>
      </c>
      <c r="B11097" s="7">
        <v>42127946412</v>
      </c>
      <c r="C11097" s="8" t="s">
        <v>23</v>
      </c>
      <c r="D11097" s="6">
        <v>76700</v>
      </c>
      <c r="E11097" s="6">
        <v>65000</v>
      </c>
      <c r="F11097" s="6">
        <v>3250</v>
      </c>
      <c r="G11097" s="6"/>
      <c r="H11097" s="5">
        <f>D11097-F11097</f>
        <v>73450</v>
      </c>
      <c r="I11097" s="4">
        <f>+I11096+G11097-H11097</f>
        <v>4636811.6394999735</v>
      </c>
      <c r="J11097" s="8" t="s">
        <v>22</v>
      </c>
      <c r="K11097" s="2"/>
      <c r="L11097" s="2"/>
      <c r="M11097" s="10" t="s">
        <v>21</v>
      </c>
      <c r="N11097" s="10"/>
      <c r="O11097" s="10"/>
    </row>
    <row r="11098" spans="1:15" x14ac:dyDescent="0.2">
      <c r="A11098" s="15">
        <v>46112</v>
      </c>
      <c r="B11098" s="7"/>
      <c r="C11098" s="8" t="s">
        <v>20</v>
      </c>
      <c r="D11098" s="6">
        <v>10765.46</v>
      </c>
      <c r="E11098" s="6"/>
      <c r="F11098" s="6">
        <f>E11098*0.05</f>
        <v>0</v>
      </c>
      <c r="G11098" s="6"/>
      <c r="H11098" s="5">
        <f>D11098-F11098</f>
        <v>10765.46</v>
      </c>
      <c r="I11098" s="4">
        <f>+I11097+G11098-H11098</f>
        <v>4626046.1794999735</v>
      </c>
      <c r="J11098" s="8" t="s">
        <v>19</v>
      </c>
      <c r="K11098" s="2"/>
      <c r="L11098" s="2"/>
      <c r="M11098" s="10" t="s">
        <v>0</v>
      </c>
      <c r="N11098" s="10"/>
      <c r="O11098" s="10"/>
    </row>
    <row r="11099" spans="1:15" x14ac:dyDescent="0.2">
      <c r="A11099" s="11"/>
      <c r="B11099" s="7"/>
      <c r="C11099" s="14" t="s">
        <v>18</v>
      </c>
      <c r="D11099" s="6"/>
      <c r="E11099" s="6"/>
      <c r="F11099" s="6">
        <f>E11099*0.05</f>
        <v>0</v>
      </c>
      <c r="G11099" s="6"/>
      <c r="H11099" s="5">
        <f>D11099-F11099</f>
        <v>0</v>
      </c>
      <c r="I11099" s="13">
        <f>+I11098+G11099-H11099</f>
        <v>4626046.1794999735</v>
      </c>
      <c r="J11099" s="8"/>
      <c r="K11099" s="2"/>
      <c r="L11099" s="2"/>
      <c r="M11099" s="10" t="s">
        <v>0</v>
      </c>
      <c r="N11099" s="10"/>
      <c r="O11099" s="10"/>
    </row>
    <row r="11100" spans="1:15" x14ac:dyDescent="0.2">
      <c r="A11100" s="11">
        <v>46113</v>
      </c>
      <c r="B11100" s="7">
        <v>3580040039</v>
      </c>
      <c r="C11100" s="8" t="s">
        <v>2</v>
      </c>
      <c r="D11100" s="6"/>
      <c r="E11100" s="6"/>
      <c r="F11100" s="6">
        <f>E11100*0.05</f>
        <v>0</v>
      </c>
      <c r="G11100" s="6">
        <v>11000</v>
      </c>
      <c r="H11100" s="5">
        <f>D11100-F11100</f>
        <v>0</v>
      </c>
      <c r="I11100" s="4">
        <f>+I11099+G11100-H11100</f>
        <v>4637046.1794999735</v>
      </c>
      <c r="J11100" s="8" t="s">
        <v>17</v>
      </c>
      <c r="K11100" s="2"/>
      <c r="L11100" s="2"/>
      <c r="M11100" s="10" t="s">
        <v>0</v>
      </c>
      <c r="N11100" s="10"/>
      <c r="O11100" s="10"/>
    </row>
    <row r="11101" spans="1:15" x14ac:dyDescent="0.2">
      <c r="A11101" s="11">
        <v>46118</v>
      </c>
      <c r="B11101" s="7">
        <v>3580030067</v>
      </c>
      <c r="C11101" s="8" t="s">
        <v>2</v>
      </c>
      <c r="D11101" s="6"/>
      <c r="E11101" s="6"/>
      <c r="F11101" s="6">
        <f>E11101*0.05</f>
        <v>0</v>
      </c>
      <c r="G11101" s="6">
        <v>7200</v>
      </c>
      <c r="H11101" s="5">
        <f>D11101-F11101</f>
        <v>0</v>
      </c>
      <c r="I11101" s="4">
        <f>+I11100+G11101-H11101</f>
        <v>4644246.1794999735</v>
      </c>
      <c r="J11101" s="8" t="s">
        <v>16</v>
      </c>
      <c r="K11101" s="2"/>
      <c r="L11101" s="2"/>
      <c r="M11101" s="10" t="s">
        <v>0</v>
      </c>
      <c r="N11101" s="10"/>
      <c r="O11101" s="10"/>
    </row>
    <row r="11102" spans="1:15" x14ac:dyDescent="0.2">
      <c r="A11102" s="11">
        <v>46118</v>
      </c>
      <c r="B11102" s="7">
        <v>3580030070</v>
      </c>
      <c r="C11102" s="8" t="s">
        <v>7</v>
      </c>
      <c r="D11102" s="6"/>
      <c r="E11102" s="6"/>
      <c r="F11102" s="6">
        <f>E11102*0.05</f>
        <v>0</v>
      </c>
      <c r="G11102" s="6">
        <v>1000</v>
      </c>
      <c r="H11102" s="5">
        <f>D11102-F11102</f>
        <v>0</v>
      </c>
      <c r="I11102" s="4">
        <f>+I11101+G11102-H11102</f>
        <v>4645246.1794999735</v>
      </c>
      <c r="J11102" s="8" t="s">
        <v>15</v>
      </c>
      <c r="K11102" s="2"/>
      <c r="L11102" s="2"/>
      <c r="M11102" s="10" t="s">
        <v>0</v>
      </c>
      <c r="N11102" s="10"/>
      <c r="O11102" s="10"/>
    </row>
    <row r="11103" spans="1:15" x14ac:dyDescent="0.2">
      <c r="A11103" s="11">
        <v>46118</v>
      </c>
      <c r="B11103" s="7">
        <v>4524000393</v>
      </c>
      <c r="C11103" s="8" t="s">
        <v>14</v>
      </c>
      <c r="D11103" s="6">
        <v>3096121.72</v>
      </c>
      <c r="E11103" s="6"/>
      <c r="F11103" s="6"/>
      <c r="G11103" s="6"/>
      <c r="H11103" s="5">
        <f>D11103-F11103</f>
        <v>3096121.72</v>
      </c>
      <c r="I11103" s="4">
        <f>+I11102+G11103-H11103</f>
        <v>1549124.4594999733</v>
      </c>
      <c r="J11103" s="8" t="s">
        <v>13</v>
      </c>
      <c r="K11103" s="2"/>
      <c r="L11103" s="2"/>
      <c r="M11103" s="10" t="s">
        <v>0</v>
      </c>
      <c r="N11103" s="10"/>
      <c r="O11103" s="10"/>
    </row>
    <row r="11104" spans="1:15" x14ac:dyDescent="0.2">
      <c r="A11104" s="11">
        <v>46119</v>
      </c>
      <c r="B11104" s="7">
        <v>3580060042</v>
      </c>
      <c r="C11104" s="8" t="s">
        <v>2</v>
      </c>
      <c r="D11104" s="6"/>
      <c r="E11104" s="6"/>
      <c r="F11104" s="6">
        <f>E11104*0.05</f>
        <v>0</v>
      </c>
      <c r="G11104" s="6">
        <v>13100</v>
      </c>
      <c r="H11104" s="5">
        <f>D11104-F11104</f>
        <v>0</v>
      </c>
      <c r="I11104" s="4">
        <f>+I11103+G11104-H11104</f>
        <v>1562224.4594999733</v>
      </c>
      <c r="J11104" s="8" t="s">
        <v>12</v>
      </c>
      <c r="K11104" s="2"/>
      <c r="L11104" s="2"/>
      <c r="M11104" s="10" t="s">
        <v>0</v>
      </c>
      <c r="N11104" s="10"/>
      <c r="O11104" s="10"/>
    </row>
    <row r="11105" spans="1:15" x14ac:dyDescent="0.2">
      <c r="A11105" s="11">
        <v>46119</v>
      </c>
      <c r="B11105" s="7">
        <v>3580060045</v>
      </c>
      <c r="C11105" s="8" t="s">
        <v>7</v>
      </c>
      <c r="D11105" s="6"/>
      <c r="E11105" s="6"/>
      <c r="F11105" s="6">
        <f>E11105*0.05</f>
        <v>0</v>
      </c>
      <c r="G11105" s="6">
        <v>2000</v>
      </c>
      <c r="H11105" s="5">
        <f>D11105-F11105</f>
        <v>0</v>
      </c>
      <c r="I11105" s="4">
        <f>+I11104+G11105-H11105</f>
        <v>1564224.4594999733</v>
      </c>
      <c r="J11105" s="8" t="s">
        <v>11</v>
      </c>
      <c r="K11105" s="2"/>
      <c r="L11105" s="2"/>
      <c r="M11105" s="10" t="s">
        <v>0</v>
      </c>
      <c r="N11105" s="10"/>
      <c r="O11105" s="10"/>
    </row>
    <row r="11106" spans="1:15" x14ac:dyDescent="0.2">
      <c r="A11106" s="11">
        <v>46119</v>
      </c>
      <c r="B11106" s="7">
        <v>42162419692</v>
      </c>
      <c r="C11106" s="8" t="s">
        <v>10</v>
      </c>
      <c r="D11106" s="6">
        <v>129973.79</v>
      </c>
      <c r="E11106" s="6"/>
      <c r="F11106" s="6"/>
      <c r="G11106" s="6"/>
      <c r="H11106" s="5">
        <f>D11106-F11106</f>
        <v>129973.79</v>
      </c>
      <c r="I11106" s="4">
        <f>+I11105+G11106-H11106</f>
        <v>1434250.6694999733</v>
      </c>
      <c r="J11106" s="8" t="s">
        <v>9</v>
      </c>
      <c r="K11106" s="2"/>
      <c r="L11106" s="2"/>
      <c r="M11106" s="10" t="s">
        <v>0</v>
      </c>
      <c r="N11106" s="10"/>
      <c r="O11106" s="10"/>
    </row>
    <row r="11107" spans="1:15" x14ac:dyDescent="0.2">
      <c r="A11107" s="11">
        <v>46089</v>
      </c>
      <c r="B11107" s="7">
        <v>3580060048</v>
      </c>
      <c r="C11107" s="8" t="s">
        <v>2</v>
      </c>
      <c r="D11107" s="6"/>
      <c r="E11107" s="6"/>
      <c r="F11107" s="6">
        <f>E11107*0.05</f>
        <v>0</v>
      </c>
      <c r="G11107" s="6">
        <v>8300</v>
      </c>
      <c r="H11107" s="5">
        <f>D11107-F11107</f>
        <v>0</v>
      </c>
      <c r="I11107" s="4">
        <f>+I11106+G11107-H11107</f>
        <v>1442550.6694999733</v>
      </c>
      <c r="J11107" s="8" t="s">
        <v>8</v>
      </c>
      <c r="K11107" s="2"/>
      <c r="L11107" s="2"/>
      <c r="M11107" s="10" t="s">
        <v>0</v>
      </c>
      <c r="N11107" s="10"/>
      <c r="O11107" s="10"/>
    </row>
    <row r="11108" spans="1:15" x14ac:dyDescent="0.2">
      <c r="A11108" s="11">
        <v>46089</v>
      </c>
      <c r="B11108" s="7">
        <v>3580040101</v>
      </c>
      <c r="C11108" s="8" t="s">
        <v>7</v>
      </c>
      <c r="D11108" s="6"/>
      <c r="E11108" s="6"/>
      <c r="F11108" s="6">
        <f>E11108*0.05</f>
        <v>0</v>
      </c>
      <c r="G11108" s="6">
        <v>2000</v>
      </c>
      <c r="H11108" s="5">
        <f>D11108-F11108</f>
        <v>0</v>
      </c>
      <c r="I11108" s="4">
        <f>+I11107+G11108-H11108</f>
        <v>1444550.6694999733</v>
      </c>
      <c r="J11108" s="8" t="s">
        <v>6</v>
      </c>
      <c r="K11108" s="2"/>
      <c r="L11108" s="2"/>
      <c r="M11108" s="10" t="s">
        <v>0</v>
      </c>
      <c r="N11108" s="10"/>
      <c r="O11108" s="10"/>
    </row>
    <row r="11109" spans="1:15" x14ac:dyDescent="0.2">
      <c r="A11109" s="11">
        <v>46120</v>
      </c>
      <c r="B11109" s="7">
        <v>4524000008</v>
      </c>
      <c r="C11109" s="12" t="s">
        <v>5</v>
      </c>
      <c r="D11109" s="6"/>
      <c r="E11109" s="6"/>
      <c r="F11109" s="6">
        <f>E11109*0.05</f>
        <v>0</v>
      </c>
      <c r="G11109" s="6">
        <v>22662.240000000002</v>
      </c>
      <c r="H11109" s="5">
        <f>D11109-F11109</f>
        <v>0</v>
      </c>
      <c r="I11109" s="4">
        <f>+I11108+G11109-H11109</f>
        <v>1467212.9094999733</v>
      </c>
      <c r="J11109" s="8" t="s">
        <v>4</v>
      </c>
      <c r="K11109" s="2"/>
      <c r="L11109" s="2"/>
      <c r="M11109" s="10" t="s">
        <v>0</v>
      </c>
      <c r="N11109" s="10"/>
      <c r="O11109" s="10"/>
    </row>
    <row r="11110" spans="1:15" x14ac:dyDescent="0.2">
      <c r="A11110" s="11">
        <v>46121</v>
      </c>
      <c r="B11110" s="7">
        <v>3580020044</v>
      </c>
      <c r="C11110" s="8" t="s">
        <v>2</v>
      </c>
      <c r="D11110" s="6"/>
      <c r="E11110" s="6"/>
      <c r="F11110" s="6">
        <f>E11110*0.05</f>
        <v>0</v>
      </c>
      <c r="G11110" s="6">
        <v>2700</v>
      </c>
      <c r="H11110" s="5">
        <f>D11110-F11110</f>
        <v>0</v>
      </c>
      <c r="I11110" s="4">
        <f>+I11109+G11110-H11110</f>
        <v>1469912.9094999733</v>
      </c>
      <c r="J11110" s="8" t="s">
        <v>3</v>
      </c>
      <c r="K11110" s="2"/>
      <c r="L11110" s="2"/>
      <c r="M11110" s="10" t="s">
        <v>0</v>
      </c>
      <c r="N11110" s="10"/>
      <c r="O11110" s="10"/>
    </row>
    <row r="11111" spans="1:15" x14ac:dyDescent="0.2">
      <c r="A11111" s="11">
        <v>46121</v>
      </c>
      <c r="B11111" s="7">
        <v>3580020047</v>
      </c>
      <c r="C11111" s="8" t="s">
        <v>2</v>
      </c>
      <c r="D11111" s="6"/>
      <c r="E11111" s="6"/>
      <c r="F11111" s="6">
        <f>E11111*0.05</f>
        <v>0</v>
      </c>
      <c r="G11111" s="6">
        <v>400</v>
      </c>
      <c r="H11111" s="5">
        <f>D11111-F11111</f>
        <v>0</v>
      </c>
      <c r="I11111" s="4">
        <f>+I11110+G11111-H11111</f>
        <v>1470312.9094999733</v>
      </c>
      <c r="J11111" s="8" t="s">
        <v>1</v>
      </c>
      <c r="K11111" s="2"/>
      <c r="L11111" s="2"/>
      <c r="M11111" s="10" t="s">
        <v>0</v>
      </c>
      <c r="N11111" s="10"/>
      <c r="O11111" s="10"/>
    </row>
    <row r="11112" spans="1:15" x14ac:dyDescent="0.2">
      <c r="A11112" s="11"/>
      <c r="B11112" s="7"/>
      <c r="C11112" s="8"/>
      <c r="D11112" s="6"/>
      <c r="E11112" s="6"/>
      <c r="F11112" s="6">
        <f>E11112*0.05</f>
        <v>0</v>
      </c>
      <c r="G11112" s="6"/>
      <c r="H11112" s="5">
        <f>D11112-F11112</f>
        <v>0</v>
      </c>
      <c r="I11112" s="4">
        <f>+I11111+G11112-H11112</f>
        <v>1470312.9094999733</v>
      </c>
      <c r="J11112" s="8"/>
      <c r="K11112" s="2"/>
      <c r="L11112" s="2"/>
      <c r="M11112" s="10" t="s">
        <v>0</v>
      </c>
      <c r="N11112" s="10"/>
      <c r="O11112" s="10"/>
    </row>
    <row r="11113" spans="1:15" x14ac:dyDescent="0.2">
      <c r="A11113" s="11"/>
      <c r="B11113" s="7"/>
      <c r="C11113" s="8"/>
      <c r="D11113" s="6"/>
      <c r="E11113" s="6"/>
      <c r="F11113" s="6">
        <f>E11113*0.05</f>
        <v>0</v>
      </c>
      <c r="G11113" s="6"/>
      <c r="H11113" s="5">
        <f>D11113-F11113</f>
        <v>0</v>
      </c>
      <c r="I11113" s="4">
        <f>+I11112+G11113-H11113</f>
        <v>1470312.9094999733</v>
      </c>
      <c r="J11113" s="8"/>
      <c r="K11113" s="2"/>
      <c r="L11113" s="2"/>
      <c r="M11113" s="10" t="s">
        <v>0</v>
      </c>
      <c r="N11113" s="10"/>
      <c r="O11113" s="10"/>
    </row>
    <row r="11114" spans="1:15" x14ac:dyDescent="0.2">
      <c r="A11114" s="11"/>
      <c r="B11114" s="7"/>
      <c r="C11114" s="8"/>
      <c r="D11114" s="6"/>
      <c r="E11114" s="6"/>
      <c r="F11114" s="6">
        <f>E11114*0.05</f>
        <v>0</v>
      </c>
      <c r="G11114" s="6"/>
      <c r="H11114" s="5">
        <f>D11114-F11114</f>
        <v>0</v>
      </c>
      <c r="I11114" s="4">
        <f>+I11113+G11114-H11114</f>
        <v>1470312.9094999733</v>
      </c>
      <c r="J11114" s="8"/>
      <c r="K11114" s="2"/>
      <c r="L11114" s="2"/>
      <c r="M11114" s="10" t="s">
        <v>0</v>
      </c>
      <c r="N11114" s="10"/>
      <c r="O11114" s="10"/>
    </row>
    <row r="11115" spans="1:15" x14ac:dyDescent="0.2">
      <c r="A11115" s="11"/>
      <c r="B11115" s="7"/>
      <c r="C11115" s="8"/>
      <c r="D11115" s="6"/>
      <c r="E11115" s="6"/>
      <c r="F11115" s="6">
        <f>E11115*0.05</f>
        <v>0</v>
      </c>
      <c r="G11115" s="6"/>
      <c r="H11115" s="5">
        <f>D11115-F11115</f>
        <v>0</v>
      </c>
      <c r="I11115" s="4">
        <f>+I11114+G11115-H11115</f>
        <v>1470312.9094999733</v>
      </c>
      <c r="J11115" s="8"/>
      <c r="K11115" s="2"/>
      <c r="L11115" s="2"/>
      <c r="M11115" s="10" t="s">
        <v>0</v>
      </c>
      <c r="N11115" s="10"/>
      <c r="O11115" s="10"/>
    </row>
    <row r="11116" spans="1:15" x14ac:dyDescent="0.2">
      <c r="A11116" s="11"/>
      <c r="B11116" s="7"/>
      <c r="C11116" s="8"/>
      <c r="D11116" s="6"/>
      <c r="E11116" s="6"/>
      <c r="F11116" s="6">
        <f>E11116*0.05</f>
        <v>0</v>
      </c>
      <c r="G11116" s="6"/>
      <c r="H11116" s="5">
        <f>D11116-F11116</f>
        <v>0</v>
      </c>
      <c r="I11116" s="4">
        <f>+I11115+G11116-H11116</f>
        <v>1470312.9094999733</v>
      </c>
      <c r="J11116" s="8"/>
      <c r="K11116" s="2"/>
      <c r="L11116" s="2"/>
      <c r="M11116" s="10" t="s">
        <v>0</v>
      </c>
      <c r="N11116" s="10"/>
      <c r="O11116" s="10"/>
    </row>
    <row r="11117" spans="1:15" x14ac:dyDescent="0.2">
      <c r="A11117" s="11"/>
      <c r="B11117" s="7"/>
      <c r="C11117" s="8"/>
      <c r="D11117" s="6"/>
      <c r="E11117" s="6"/>
      <c r="F11117" s="6">
        <f>E11117*0.05</f>
        <v>0</v>
      </c>
      <c r="G11117" s="6"/>
      <c r="H11117" s="5">
        <f>D11117-F11117</f>
        <v>0</v>
      </c>
      <c r="I11117" s="4">
        <f>+I11116+G11117-H11117</f>
        <v>1470312.9094999733</v>
      </c>
      <c r="J11117" s="8"/>
      <c r="K11117" s="2"/>
      <c r="L11117" s="2"/>
      <c r="M11117" s="10" t="s">
        <v>0</v>
      </c>
      <c r="N11117" s="10"/>
      <c r="O11117" s="10"/>
    </row>
    <row r="11118" spans="1:15" x14ac:dyDescent="0.2">
      <c r="A11118" s="11"/>
      <c r="B11118" s="7"/>
      <c r="C11118" s="8"/>
      <c r="D11118" s="6"/>
      <c r="E11118" s="6"/>
      <c r="F11118" s="6">
        <f>E11118*0.05</f>
        <v>0</v>
      </c>
      <c r="G11118" s="6"/>
      <c r="H11118" s="5">
        <f>D11118-F11118</f>
        <v>0</v>
      </c>
      <c r="I11118" s="4">
        <f>+I11117+G11118-H11118</f>
        <v>1470312.9094999733</v>
      </c>
      <c r="J11118" s="8"/>
      <c r="K11118" s="2"/>
      <c r="L11118" s="2"/>
      <c r="M11118" s="10" t="s">
        <v>0</v>
      </c>
      <c r="N11118" s="10"/>
      <c r="O11118" s="10"/>
    </row>
    <row r="11119" spans="1:15" x14ac:dyDescent="0.2">
      <c r="A11119" s="11"/>
      <c r="B11119" s="7"/>
      <c r="C11119" s="8"/>
      <c r="D11119" s="6"/>
      <c r="E11119" s="6"/>
      <c r="F11119" s="6">
        <f>E11119*0.05</f>
        <v>0</v>
      </c>
      <c r="G11119" s="6"/>
      <c r="H11119" s="5">
        <f>D11119-F11119</f>
        <v>0</v>
      </c>
      <c r="I11119" s="4">
        <f>+I11118+G11119-H11119</f>
        <v>1470312.9094999733</v>
      </c>
      <c r="J11119" s="8"/>
      <c r="K11119" s="2"/>
      <c r="L11119" s="2"/>
      <c r="M11119" s="10" t="s">
        <v>0</v>
      </c>
      <c r="N11119" s="10"/>
      <c r="O11119" s="10"/>
    </row>
    <row r="11120" spans="1:15" x14ac:dyDescent="0.2">
      <c r="A11120" s="11"/>
      <c r="B11120" s="7"/>
      <c r="C11120" s="8"/>
      <c r="D11120" s="6"/>
      <c r="E11120" s="6"/>
      <c r="F11120" s="6">
        <f>E11120*0.05</f>
        <v>0</v>
      </c>
      <c r="G11120" s="6"/>
      <c r="H11120" s="5">
        <f>D11120-F11120</f>
        <v>0</v>
      </c>
      <c r="I11120" s="4">
        <f>+I11119+G11120-H11120</f>
        <v>1470312.9094999733</v>
      </c>
      <c r="J11120" s="8"/>
      <c r="K11120" s="2"/>
      <c r="L11120" s="2"/>
      <c r="M11120" s="10" t="s">
        <v>0</v>
      </c>
      <c r="N11120" s="10"/>
      <c r="O11120" s="10"/>
    </row>
    <row r="11121" spans="1:15" x14ac:dyDescent="0.2">
      <c r="A11121" s="11"/>
      <c r="B11121" s="7"/>
      <c r="C11121" s="8"/>
      <c r="D11121" s="6"/>
      <c r="E11121" s="6"/>
      <c r="F11121" s="6">
        <f>E11121*0.05</f>
        <v>0</v>
      </c>
      <c r="G11121" s="6"/>
      <c r="H11121" s="5">
        <f>D11121-F11121</f>
        <v>0</v>
      </c>
      <c r="I11121" s="4">
        <f>+I11120+G11121-H11121</f>
        <v>1470312.9094999733</v>
      </c>
      <c r="J11121" s="8"/>
      <c r="K11121" s="2"/>
      <c r="L11121" s="2"/>
      <c r="M11121" s="10" t="s">
        <v>0</v>
      </c>
      <c r="N11121" s="10"/>
      <c r="O11121" s="10"/>
    </row>
    <row r="11122" spans="1:15" x14ac:dyDescent="0.2">
      <c r="A11122" s="11"/>
      <c r="B11122" s="7"/>
      <c r="C11122" s="8"/>
      <c r="D11122" s="6"/>
      <c r="E11122" s="6"/>
      <c r="F11122" s="6">
        <f>E11122*0.05</f>
        <v>0</v>
      </c>
      <c r="G11122" s="6"/>
      <c r="H11122" s="5">
        <f>D11122-F11122</f>
        <v>0</v>
      </c>
      <c r="I11122" s="4">
        <f>+I11121+G11122-H11122</f>
        <v>1470312.9094999733</v>
      </c>
      <c r="J11122" s="8"/>
      <c r="K11122" s="2"/>
      <c r="L11122" s="2"/>
      <c r="M11122" s="10" t="s">
        <v>0</v>
      </c>
      <c r="N11122" s="10"/>
      <c r="O11122" s="10"/>
    </row>
    <row r="11123" spans="1:15" x14ac:dyDescent="0.2">
      <c r="A11123" s="11"/>
      <c r="B11123" s="7"/>
      <c r="C11123" s="8"/>
      <c r="D11123" s="6"/>
      <c r="E11123" s="6"/>
      <c r="F11123" s="6">
        <f>E11123*0.05</f>
        <v>0</v>
      </c>
      <c r="G11123" s="6"/>
      <c r="H11123" s="5">
        <f>D11123-F11123</f>
        <v>0</v>
      </c>
      <c r="I11123" s="4">
        <f>+I11122+G11123-H11123</f>
        <v>1470312.9094999733</v>
      </c>
      <c r="J11123" s="8"/>
      <c r="K11123" s="2"/>
      <c r="L11123" s="2"/>
      <c r="M11123" s="10" t="s">
        <v>0</v>
      </c>
      <c r="N11123" s="10"/>
      <c r="O11123" s="10"/>
    </row>
    <row r="11124" spans="1:15" x14ac:dyDescent="0.2">
      <c r="A11124" s="11"/>
      <c r="B11124" s="7"/>
      <c r="C11124" s="8"/>
      <c r="D11124" s="6"/>
      <c r="E11124" s="6"/>
      <c r="F11124" s="6">
        <f>E11124*0.05</f>
        <v>0</v>
      </c>
      <c r="G11124" s="6"/>
      <c r="H11124" s="5">
        <f>D11124-F11124</f>
        <v>0</v>
      </c>
      <c r="I11124" s="4">
        <f>+I11123+G11124-H11124</f>
        <v>1470312.9094999733</v>
      </c>
      <c r="J11124" s="8"/>
      <c r="K11124" s="2"/>
      <c r="L11124" s="2"/>
      <c r="M11124" s="10" t="s">
        <v>0</v>
      </c>
      <c r="N11124" s="10"/>
      <c r="O11124" s="10"/>
    </row>
    <row r="11125" spans="1:15" x14ac:dyDescent="0.2">
      <c r="A11125" s="11"/>
      <c r="B11125" s="7"/>
      <c r="C11125" s="8"/>
      <c r="D11125" s="6"/>
      <c r="E11125" s="6"/>
      <c r="F11125" s="6">
        <f>E11125*0.05</f>
        <v>0</v>
      </c>
      <c r="G11125" s="6"/>
      <c r="H11125" s="5">
        <f>D11125-F11125</f>
        <v>0</v>
      </c>
      <c r="I11125" s="4">
        <f>+I11124+G11125-H11125</f>
        <v>1470312.9094999733</v>
      </c>
      <c r="J11125" s="8"/>
      <c r="K11125" s="2"/>
      <c r="L11125" s="2"/>
      <c r="M11125" s="10" t="s">
        <v>0</v>
      </c>
      <c r="N11125" s="10"/>
      <c r="O11125" s="10"/>
    </row>
    <row r="11126" spans="1:15" x14ac:dyDescent="0.2">
      <c r="A11126" s="11"/>
      <c r="B11126" s="7"/>
      <c r="C11126" s="8"/>
      <c r="D11126" s="6"/>
      <c r="E11126" s="6"/>
      <c r="F11126" s="6">
        <f>E11126*0.05</f>
        <v>0</v>
      </c>
      <c r="G11126" s="6"/>
      <c r="H11126" s="5">
        <f>D11126-F11126</f>
        <v>0</v>
      </c>
      <c r="I11126" s="4">
        <f>+I11125+G11126-H11126</f>
        <v>1470312.9094999733</v>
      </c>
      <c r="J11126" s="8"/>
      <c r="K11126" s="2"/>
      <c r="L11126" s="2"/>
      <c r="M11126" s="10" t="s">
        <v>0</v>
      </c>
      <c r="N11126" s="10"/>
      <c r="O11126" s="10"/>
    </row>
    <row r="11127" spans="1:15" x14ac:dyDescent="0.2">
      <c r="A11127" s="11"/>
      <c r="B11127" s="7"/>
      <c r="C11127" s="8"/>
      <c r="D11127" s="6"/>
      <c r="E11127" s="6"/>
      <c r="F11127" s="6">
        <f>E11127*0.05</f>
        <v>0</v>
      </c>
      <c r="G11127" s="6"/>
      <c r="H11127" s="5">
        <f>D11127-F11127</f>
        <v>0</v>
      </c>
      <c r="I11127" s="4">
        <f>+I11126+G11127-H11127</f>
        <v>1470312.9094999733</v>
      </c>
      <c r="J11127" s="8"/>
      <c r="K11127" s="2"/>
      <c r="L11127" s="2"/>
      <c r="M11127" s="10" t="s">
        <v>0</v>
      </c>
      <c r="N11127" s="10"/>
      <c r="O11127" s="10"/>
    </row>
    <row r="11128" spans="1:15" x14ac:dyDescent="0.2">
      <c r="A11128" s="11"/>
      <c r="B11128" s="7"/>
      <c r="C11128" s="8"/>
      <c r="D11128" s="6"/>
      <c r="E11128" s="6"/>
      <c r="F11128" s="6">
        <f>E11128*0.05</f>
        <v>0</v>
      </c>
      <c r="G11128" s="6"/>
      <c r="H11128" s="5">
        <f>D11128-F11128</f>
        <v>0</v>
      </c>
      <c r="I11128" s="4">
        <f>+I11127+G11128-H11128</f>
        <v>1470312.9094999733</v>
      </c>
      <c r="J11128" s="8"/>
      <c r="K11128" s="2"/>
      <c r="L11128" s="2"/>
      <c r="M11128" s="10" t="s">
        <v>0</v>
      </c>
      <c r="N11128" s="10"/>
      <c r="O11128" s="10"/>
    </row>
    <row r="11129" spans="1:15" x14ac:dyDescent="0.2">
      <c r="A11129" s="11"/>
      <c r="B11129" s="7"/>
      <c r="C11129" s="8"/>
      <c r="D11129" s="6"/>
      <c r="E11129" s="6"/>
      <c r="F11129" s="6">
        <f>E11129*0.05</f>
        <v>0</v>
      </c>
      <c r="G11129" s="6"/>
      <c r="H11129" s="5">
        <f>D11129-F11129</f>
        <v>0</v>
      </c>
      <c r="I11129" s="4">
        <f>+I11128+G11129-H11129</f>
        <v>1470312.9094999733</v>
      </c>
      <c r="J11129" s="8"/>
      <c r="K11129" s="2"/>
      <c r="L11129" s="2"/>
      <c r="M11129" s="10" t="s">
        <v>0</v>
      </c>
      <c r="N11129" s="10"/>
      <c r="O11129" s="10"/>
    </row>
    <row r="11130" spans="1:15" x14ac:dyDescent="0.2">
      <c r="A11130" s="9"/>
      <c r="B11130" s="7"/>
      <c r="C11130" s="8"/>
      <c r="D11130" s="6"/>
      <c r="E11130" s="6"/>
      <c r="F11130" s="6">
        <f>E11130*0.05</f>
        <v>0</v>
      </c>
      <c r="G11130" s="6"/>
      <c r="H11130" s="5">
        <f>D11130-F11130</f>
        <v>0</v>
      </c>
      <c r="I11130" s="4">
        <f>+I11129+G11130-H11130</f>
        <v>1470312.9094999733</v>
      </c>
      <c r="J11130" s="8"/>
      <c r="K11130" s="2"/>
      <c r="L11130" s="2"/>
      <c r="M11130" s="10" t="s">
        <v>0</v>
      </c>
      <c r="N11130" s="10"/>
      <c r="O11130" s="10"/>
    </row>
    <row r="11131" spans="1:15" x14ac:dyDescent="0.2">
      <c r="A11131" s="9"/>
      <c r="B11131" s="7"/>
      <c r="C11131" s="8"/>
      <c r="D11131" s="6"/>
      <c r="E11131" s="6"/>
      <c r="F11131" s="6">
        <f>E11131*0.05</f>
        <v>0</v>
      </c>
      <c r="G11131" s="6"/>
      <c r="H11131" s="5">
        <f>D11131-F11131</f>
        <v>0</v>
      </c>
      <c r="I11131" s="4">
        <f>+I11130+G11131-H11131</f>
        <v>1470312.9094999733</v>
      </c>
      <c r="J11131" s="8"/>
      <c r="K11131" s="2"/>
      <c r="L11131" s="2"/>
      <c r="M11131" s="10" t="s">
        <v>0</v>
      </c>
      <c r="N11131" s="10"/>
      <c r="O11131" s="10"/>
    </row>
    <row r="11132" spans="1:15" x14ac:dyDescent="0.2">
      <c r="A11132" s="9"/>
      <c r="B11132" s="7"/>
      <c r="C11132" s="8"/>
      <c r="D11132" s="6"/>
      <c r="E11132" s="6"/>
      <c r="F11132" s="6">
        <f>E11132*0.05</f>
        <v>0</v>
      </c>
      <c r="G11132" s="6"/>
      <c r="H11132" s="5">
        <f>D11132-F11132</f>
        <v>0</v>
      </c>
      <c r="I11132" s="4">
        <f>+I11131+G11132-H11132</f>
        <v>1470312.9094999733</v>
      </c>
      <c r="J11132" s="8"/>
      <c r="K11132" s="2"/>
      <c r="L11132" s="2"/>
      <c r="M11132" s="10" t="s">
        <v>0</v>
      </c>
      <c r="N11132" s="10"/>
      <c r="O11132" s="10"/>
    </row>
    <row r="11133" spans="1:15" x14ac:dyDescent="0.2">
      <c r="A11133" s="9"/>
      <c r="B11133" s="7"/>
      <c r="C11133" s="8"/>
      <c r="D11133" s="6"/>
      <c r="E11133" s="6"/>
      <c r="F11133" s="6">
        <f>E11133*0.05</f>
        <v>0</v>
      </c>
      <c r="G11133" s="6"/>
      <c r="H11133" s="5">
        <f>D11133-F11133</f>
        <v>0</v>
      </c>
      <c r="I11133" s="4">
        <f>+I11132+G11133-H11133</f>
        <v>1470312.9094999733</v>
      </c>
      <c r="J11133" s="8"/>
      <c r="K11133" s="2"/>
      <c r="L11133" s="2"/>
      <c r="M11133" s="10" t="s">
        <v>0</v>
      </c>
      <c r="N11133" s="10"/>
      <c r="O11133" s="10"/>
    </row>
    <row r="11134" spans="1:15" x14ac:dyDescent="0.2">
      <c r="A11134" s="9"/>
      <c r="B11134" s="7"/>
      <c r="C11134" s="8"/>
      <c r="D11134" s="6"/>
      <c r="E11134" s="6"/>
      <c r="F11134" s="6">
        <f>E11134*0.05</f>
        <v>0</v>
      </c>
      <c r="G11134" s="6"/>
      <c r="H11134" s="5">
        <f>D11134-F11134</f>
        <v>0</v>
      </c>
      <c r="I11134" s="4">
        <f>+I11133+G11134-H11134</f>
        <v>1470312.9094999733</v>
      </c>
      <c r="J11134" s="8"/>
      <c r="K11134" s="2"/>
      <c r="L11134" s="2"/>
      <c r="M11134" s="10" t="s">
        <v>0</v>
      </c>
      <c r="N11134" s="10"/>
      <c r="O11134" s="10"/>
    </row>
    <row r="11135" spans="1:15" x14ac:dyDescent="0.2">
      <c r="A11135" s="9"/>
      <c r="B11135" s="7"/>
      <c r="C11135" s="8"/>
      <c r="D11135" s="6"/>
      <c r="E11135" s="6"/>
      <c r="F11135" s="6">
        <f>E11135*0.05</f>
        <v>0</v>
      </c>
      <c r="G11135" s="6"/>
      <c r="H11135" s="5">
        <f>D11135-F11135</f>
        <v>0</v>
      </c>
      <c r="I11135" s="4">
        <f>+I11134+G11135-H11135</f>
        <v>1470312.9094999733</v>
      </c>
      <c r="J11135" s="8"/>
      <c r="K11135" s="2"/>
      <c r="L11135" s="2"/>
      <c r="M11135" s="10" t="s">
        <v>0</v>
      </c>
      <c r="N11135" s="10"/>
      <c r="O11135" s="10"/>
    </row>
    <row r="11136" spans="1:15" x14ac:dyDescent="0.2">
      <c r="A11136" s="9"/>
      <c r="B11136" s="7"/>
      <c r="C11136" s="8"/>
      <c r="D11136" s="6"/>
      <c r="E11136" s="6"/>
      <c r="F11136" s="6">
        <f>E11136*0.05</f>
        <v>0</v>
      </c>
      <c r="G11136" s="6"/>
      <c r="H11136" s="5">
        <f>D11136-F11136</f>
        <v>0</v>
      </c>
      <c r="I11136" s="4">
        <f>+I11135+G11136-H11136</f>
        <v>1470312.9094999733</v>
      </c>
      <c r="J11136" s="8"/>
      <c r="K11136" s="2"/>
      <c r="L11136" s="2"/>
      <c r="M11136" s="10" t="s">
        <v>0</v>
      </c>
      <c r="N11136" s="10"/>
      <c r="O11136" s="10"/>
    </row>
    <row r="11137" spans="1:15" x14ac:dyDescent="0.2">
      <c r="A11137" s="9"/>
      <c r="B11137" s="7"/>
      <c r="C11137" s="8"/>
      <c r="D11137" s="6"/>
      <c r="E11137" s="6"/>
      <c r="F11137" s="6">
        <f>E11137*0.05</f>
        <v>0</v>
      </c>
      <c r="G11137" s="6"/>
      <c r="H11137" s="5">
        <f>D11137-F11137</f>
        <v>0</v>
      </c>
      <c r="I11137" s="4">
        <f>+I11136+G11137-H11137</f>
        <v>1470312.9094999733</v>
      </c>
      <c r="J11137" s="8"/>
      <c r="K11137" s="2"/>
      <c r="L11137" s="2"/>
      <c r="M11137" s="10" t="s">
        <v>0</v>
      </c>
      <c r="N11137" s="10"/>
      <c r="O11137" s="10"/>
    </row>
    <row r="11138" spans="1:15" x14ac:dyDescent="0.2">
      <c r="A11138" s="9"/>
      <c r="B11138" s="7"/>
      <c r="C11138" s="8"/>
      <c r="D11138" s="6"/>
      <c r="E11138" s="6"/>
      <c r="F11138" s="6">
        <f>E11138*0.05</f>
        <v>0</v>
      </c>
      <c r="G11138" s="6"/>
      <c r="H11138" s="5">
        <f>D11138-F11138</f>
        <v>0</v>
      </c>
      <c r="I11138" s="4">
        <f>+I11137+G11138-H11138</f>
        <v>1470312.9094999733</v>
      </c>
      <c r="J11138" s="8"/>
      <c r="K11138" s="2"/>
      <c r="L11138" s="2"/>
      <c r="M11138" s="10" t="s">
        <v>0</v>
      </c>
      <c r="N11138" s="10"/>
      <c r="O11138" s="10"/>
    </row>
    <row r="11139" spans="1:15" x14ac:dyDescent="0.2">
      <c r="A11139" s="9"/>
      <c r="B11139" s="7"/>
      <c r="C11139" s="8"/>
      <c r="D11139" s="6"/>
      <c r="E11139" s="6"/>
      <c r="F11139" s="6">
        <f>E11139*0.05</f>
        <v>0</v>
      </c>
      <c r="G11139" s="6"/>
      <c r="H11139" s="5">
        <f>D11139-F11139</f>
        <v>0</v>
      </c>
      <c r="I11139" s="4">
        <f>+I11138+G11139-H11139</f>
        <v>1470312.9094999733</v>
      </c>
      <c r="J11139" s="8"/>
      <c r="K11139" s="2"/>
      <c r="L11139" s="2"/>
      <c r="M11139" s="10" t="s">
        <v>0</v>
      </c>
      <c r="N11139" s="10"/>
      <c r="O11139" s="10"/>
    </row>
    <row r="11140" spans="1:15" x14ac:dyDescent="0.2">
      <c r="A11140" s="9"/>
      <c r="B11140" s="7"/>
      <c r="C11140" s="8"/>
      <c r="D11140" s="6"/>
      <c r="E11140" s="6"/>
      <c r="F11140" s="6">
        <f>E11140*0.05</f>
        <v>0</v>
      </c>
      <c r="G11140" s="6"/>
      <c r="H11140" s="5">
        <f>D11140-F11140</f>
        <v>0</v>
      </c>
      <c r="I11140" s="4">
        <f>+I11139+G11140-H11140</f>
        <v>1470312.9094999733</v>
      </c>
      <c r="J11140" s="8"/>
      <c r="K11140" s="2"/>
      <c r="L11140" s="2"/>
      <c r="M11140" s="10" t="s">
        <v>0</v>
      </c>
      <c r="N11140" s="10"/>
      <c r="O11140" s="10"/>
    </row>
    <row r="11141" spans="1:15" x14ac:dyDescent="0.2">
      <c r="A11141" s="9"/>
      <c r="B11141" s="7"/>
      <c r="C11141" s="8"/>
      <c r="D11141" s="6"/>
      <c r="E11141" s="6"/>
      <c r="F11141" s="6">
        <f>E11141*0.05</f>
        <v>0</v>
      </c>
      <c r="G11141" s="6"/>
      <c r="H11141" s="5">
        <f>D11141-F11141</f>
        <v>0</v>
      </c>
      <c r="I11141" s="4">
        <f>+I11140+G11141-H11141</f>
        <v>1470312.9094999733</v>
      </c>
      <c r="J11141" s="8"/>
      <c r="K11141" s="2"/>
      <c r="L11141" s="2"/>
      <c r="M11141" s="10" t="s">
        <v>0</v>
      </c>
      <c r="N11141" s="10"/>
      <c r="O11141" s="10"/>
    </row>
    <row r="11142" spans="1:15" x14ac:dyDescent="0.2">
      <c r="A11142" s="9"/>
      <c r="B11142" s="7"/>
      <c r="C11142" s="8"/>
      <c r="D11142" s="6"/>
      <c r="E11142" s="6"/>
      <c r="F11142" s="6">
        <f>E11142*0.05</f>
        <v>0</v>
      </c>
      <c r="G11142" s="6"/>
      <c r="H11142" s="5">
        <f>D11142-F11142</f>
        <v>0</v>
      </c>
      <c r="I11142" s="4">
        <f>+I11141+G11142-H11142</f>
        <v>1470312.9094999733</v>
      </c>
      <c r="J11142" s="8"/>
      <c r="K11142" s="2"/>
      <c r="L11142" s="2"/>
      <c r="M11142" s="10" t="s">
        <v>0</v>
      </c>
      <c r="N11142" s="10"/>
      <c r="O11142" s="10"/>
    </row>
    <row r="11143" spans="1:15" x14ac:dyDescent="0.2">
      <c r="A11143" s="9"/>
      <c r="B11143" s="7"/>
      <c r="C11143" s="8"/>
      <c r="D11143" s="6"/>
      <c r="E11143" s="6"/>
      <c r="F11143" s="6">
        <f>E11143*0.05</f>
        <v>0</v>
      </c>
      <c r="G11143" s="6"/>
      <c r="H11143" s="5">
        <f>D11143-F11143</f>
        <v>0</v>
      </c>
      <c r="I11143" s="4">
        <f>+I11142+G11143-H11143</f>
        <v>1470312.9094999733</v>
      </c>
      <c r="J11143" s="8"/>
      <c r="K11143" s="2"/>
      <c r="L11143" s="2"/>
      <c r="M11143" s="10" t="s">
        <v>0</v>
      </c>
      <c r="N11143" s="10"/>
      <c r="O11143" s="10"/>
    </row>
    <row r="11144" spans="1:15" x14ac:dyDescent="0.2">
      <c r="A11144" s="9"/>
      <c r="B11144" s="7"/>
      <c r="C11144" s="8"/>
      <c r="D11144" s="6"/>
      <c r="E11144" s="6"/>
      <c r="F11144" s="6">
        <f>E11144*0.05</f>
        <v>0</v>
      </c>
      <c r="G11144" s="6"/>
      <c r="H11144" s="5">
        <f>D11144-F11144</f>
        <v>0</v>
      </c>
      <c r="I11144" s="4">
        <f>+I11143+G11144-H11144</f>
        <v>1470312.9094999733</v>
      </c>
      <c r="J11144" s="8"/>
      <c r="K11144" s="2"/>
      <c r="L11144" s="2"/>
      <c r="M11144" s="10" t="s">
        <v>0</v>
      </c>
      <c r="N11144" s="10"/>
      <c r="O11144" s="10"/>
    </row>
    <row r="11145" spans="1:15" x14ac:dyDescent="0.2">
      <c r="A11145" s="9"/>
      <c r="B11145" s="7"/>
      <c r="C11145" s="8"/>
      <c r="D11145" s="6"/>
      <c r="E11145" s="6"/>
      <c r="F11145" s="6">
        <f>E11145*0.05</f>
        <v>0</v>
      </c>
      <c r="G11145" s="6"/>
      <c r="H11145" s="5">
        <f>D11145-F11145</f>
        <v>0</v>
      </c>
      <c r="I11145" s="4">
        <f>+I11144+G11145-H11145</f>
        <v>1470312.9094999733</v>
      </c>
      <c r="J11145" s="8"/>
      <c r="K11145" s="2"/>
      <c r="L11145" s="2"/>
      <c r="M11145" s="10" t="s">
        <v>0</v>
      </c>
      <c r="N11145" s="10"/>
      <c r="O11145" s="10"/>
    </row>
    <row r="11146" spans="1:15" x14ac:dyDescent="0.2">
      <c r="A11146" s="9"/>
      <c r="B11146" s="7"/>
      <c r="C11146" s="8"/>
      <c r="D11146" s="6"/>
      <c r="E11146" s="6"/>
      <c r="F11146" s="6">
        <f>E11146*0.05</f>
        <v>0</v>
      </c>
      <c r="G11146" s="6"/>
      <c r="H11146" s="5">
        <f>D11146-F11146</f>
        <v>0</v>
      </c>
      <c r="I11146" s="4">
        <f>+I11145+G11146-H11146</f>
        <v>1470312.9094999733</v>
      </c>
      <c r="J11146" s="8"/>
      <c r="K11146" s="2"/>
      <c r="L11146" s="2"/>
      <c r="M11146" s="10" t="s">
        <v>0</v>
      </c>
      <c r="N11146" s="10"/>
      <c r="O11146" s="10"/>
    </row>
    <row r="11147" spans="1:15" x14ac:dyDescent="0.2">
      <c r="A11147" s="9"/>
      <c r="B11147" s="7"/>
      <c r="C11147" s="8"/>
      <c r="D11147" s="6"/>
      <c r="E11147" s="6"/>
      <c r="F11147" s="6">
        <f>E11147*0.05</f>
        <v>0</v>
      </c>
      <c r="G11147" s="6"/>
      <c r="H11147" s="5">
        <f>D11147-F11147</f>
        <v>0</v>
      </c>
      <c r="I11147" s="4">
        <f>+I11146+G11147-H11147</f>
        <v>1470312.9094999733</v>
      </c>
      <c r="J11147" s="8"/>
      <c r="K11147" s="2"/>
      <c r="L11147" s="2"/>
      <c r="M11147" s="10" t="s">
        <v>0</v>
      </c>
      <c r="N11147" s="10"/>
      <c r="O11147" s="10"/>
    </row>
    <row r="11148" spans="1:15" x14ac:dyDescent="0.2">
      <c r="A11148" s="9"/>
      <c r="B11148" s="7"/>
      <c r="C11148" s="8"/>
      <c r="D11148" s="6"/>
      <c r="E11148" s="6"/>
      <c r="F11148" s="6">
        <f>E11148*0.05</f>
        <v>0</v>
      </c>
      <c r="G11148" s="6"/>
      <c r="H11148" s="5">
        <f>D11148-F11148</f>
        <v>0</v>
      </c>
      <c r="I11148" s="4">
        <f>+I11147+G11148-H11148</f>
        <v>1470312.9094999733</v>
      </c>
      <c r="J11148" s="8"/>
      <c r="K11148" s="2"/>
      <c r="L11148" s="2"/>
      <c r="M11148" s="10" t="s">
        <v>0</v>
      </c>
      <c r="N11148" s="10"/>
      <c r="O11148" s="10"/>
    </row>
    <row r="11149" spans="1:15" x14ac:dyDescent="0.2">
      <c r="A11149" s="9"/>
      <c r="B11149" s="7"/>
      <c r="C11149" s="8"/>
      <c r="D11149" s="6"/>
      <c r="E11149" s="6"/>
      <c r="F11149" s="6">
        <f>E11149*0.05</f>
        <v>0</v>
      </c>
      <c r="G11149" s="6"/>
      <c r="H11149" s="5">
        <f>D11149-F11149</f>
        <v>0</v>
      </c>
      <c r="I11149" s="4">
        <f>+I11148+G11149-H11149</f>
        <v>1470312.9094999733</v>
      </c>
      <c r="J11149" s="8"/>
      <c r="K11149" s="2"/>
      <c r="L11149" s="2"/>
      <c r="M11149" s="10" t="s">
        <v>0</v>
      </c>
      <c r="N11149" s="10"/>
      <c r="O11149" s="10"/>
    </row>
    <row r="11150" spans="1:15" x14ac:dyDescent="0.2">
      <c r="A11150" s="9"/>
      <c r="B11150" s="7"/>
      <c r="C11150" s="8"/>
      <c r="D11150" s="6"/>
      <c r="E11150" s="6"/>
      <c r="F11150" s="6">
        <f>E11150*0.05</f>
        <v>0</v>
      </c>
      <c r="G11150" s="6"/>
      <c r="H11150" s="5">
        <f>D11150-F11150</f>
        <v>0</v>
      </c>
      <c r="I11150" s="4">
        <f>+I11149+G11150-H11150</f>
        <v>1470312.9094999733</v>
      </c>
      <c r="J11150" s="8"/>
      <c r="K11150" s="2"/>
      <c r="L11150" s="2"/>
      <c r="M11150" s="10" t="s">
        <v>0</v>
      </c>
      <c r="N11150" s="10"/>
      <c r="O11150" s="10"/>
    </row>
    <row r="11151" spans="1:15" x14ac:dyDescent="0.2">
      <c r="A11151" s="9"/>
      <c r="B11151" s="7"/>
      <c r="C11151" s="8"/>
      <c r="D11151" s="6"/>
      <c r="E11151" s="6"/>
      <c r="F11151" s="6">
        <f>E11151*0.05</f>
        <v>0</v>
      </c>
      <c r="G11151" s="6"/>
      <c r="H11151" s="5">
        <f>D11151-F11151</f>
        <v>0</v>
      </c>
      <c r="I11151" s="4">
        <f>+I11150+G11151-H11151</f>
        <v>1470312.9094999733</v>
      </c>
      <c r="J11151" s="8"/>
      <c r="K11151" s="2"/>
      <c r="L11151" s="2"/>
      <c r="M11151" s="10" t="s">
        <v>0</v>
      </c>
      <c r="N11151" s="10"/>
      <c r="O11151" s="10"/>
    </row>
    <row r="11152" spans="1:15" x14ac:dyDescent="0.2">
      <c r="A11152" s="9"/>
      <c r="B11152" s="7"/>
      <c r="C11152" s="8"/>
      <c r="D11152" s="6"/>
      <c r="E11152" s="6"/>
      <c r="F11152" s="6">
        <f>E11152*0.05</f>
        <v>0</v>
      </c>
      <c r="G11152" s="6"/>
      <c r="H11152" s="5">
        <f>D11152-F11152</f>
        <v>0</v>
      </c>
      <c r="I11152" s="4">
        <f>+I11151+G11152-H11152</f>
        <v>1470312.9094999733</v>
      </c>
      <c r="J11152" s="8"/>
      <c r="K11152" s="2"/>
      <c r="L11152" s="2"/>
      <c r="M11152" s="10" t="s">
        <v>0</v>
      </c>
      <c r="N11152" s="10"/>
      <c r="O11152" s="10"/>
    </row>
    <row r="11153" spans="1:15" x14ac:dyDescent="0.2">
      <c r="A11153" s="9"/>
      <c r="B11153" s="7"/>
      <c r="C11153" s="8"/>
      <c r="D11153" s="6"/>
      <c r="E11153" s="6"/>
      <c r="F11153" s="6">
        <f>E11153*0.05</f>
        <v>0</v>
      </c>
      <c r="G11153" s="6"/>
      <c r="H11153" s="5">
        <f>D11153-F11153</f>
        <v>0</v>
      </c>
      <c r="I11153" s="4">
        <f>+I11152+G11153-H11153</f>
        <v>1470312.9094999733</v>
      </c>
      <c r="J11153" s="8"/>
      <c r="K11153" s="2"/>
      <c r="L11153" s="2"/>
      <c r="M11153" s="10" t="s">
        <v>0</v>
      </c>
      <c r="N11153" s="10"/>
      <c r="O11153" s="10"/>
    </row>
    <row r="11154" spans="1:15" x14ac:dyDescent="0.2">
      <c r="A11154" s="9"/>
      <c r="B11154" s="7"/>
      <c r="C11154" s="8"/>
      <c r="D11154" s="6"/>
      <c r="E11154" s="6"/>
      <c r="F11154" s="6">
        <f>E11154*0.05</f>
        <v>0</v>
      </c>
      <c r="G11154" s="6"/>
      <c r="H11154" s="5">
        <f>D11154-F11154</f>
        <v>0</v>
      </c>
      <c r="I11154" s="4">
        <f>+I11153+G11154-H11154</f>
        <v>1470312.9094999733</v>
      </c>
      <c r="J11154" s="8"/>
      <c r="K11154" s="2"/>
      <c r="L11154" s="2"/>
      <c r="M11154" s="10" t="s">
        <v>0</v>
      </c>
      <c r="N11154" s="10"/>
      <c r="O11154" s="10"/>
    </row>
    <row r="11155" spans="1:15" x14ac:dyDescent="0.2">
      <c r="A11155" s="9"/>
      <c r="B11155" s="7"/>
      <c r="C11155" s="8"/>
      <c r="D11155" s="6"/>
      <c r="E11155" s="6"/>
      <c r="F11155" s="6">
        <f>E11155*0.05</f>
        <v>0</v>
      </c>
      <c r="G11155" s="6"/>
      <c r="H11155" s="5">
        <f>D11155-F11155</f>
        <v>0</v>
      </c>
      <c r="I11155" s="4">
        <f>+I11154+G11155-H11155</f>
        <v>1470312.9094999733</v>
      </c>
      <c r="J11155" s="8"/>
      <c r="K11155" s="2"/>
      <c r="L11155" s="2"/>
      <c r="M11155" s="10" t="s">
        <v>0</v>
      </c>
      <c r="N11155" s="10"/>
      <c r="O11155" s="10"/>
    </row>
    <row r="11156" spans="1:15" x14ac:dyDescent="0.2">
      <c r="A11156" s="9"/>
      <c r="B11156" s="7"/>
      <c r="C11156" s="8"/>
      <c r="D11156" s="6"/>
      <c r="E11156" s="6"/>
      <c r="F11156" s="6">
        <f>E11156*0.05</f>
        <v>0</v>
      </c>
      <c r="G11156" s="6"/>
      <c r="H11156" s="5">
        <f>D11156-F11156</f>
        <v>0</v>
      </c>
      <c r="I11156" s="4">
        <f>+I11155+G11156-H11156</f>
        <v>1470312.9094999733</v>
      </c>
      <c r="J11156" s="8"/>
      <c r="K11156" s="2"/>
      <c r="L11156" s="2"/>
      <c r="M11156" s="10" t="s">
        <v>0</v>
      </c>
      <c r="N11156" s="10"/>
      <c r="O11156" s="10"/>
    </row>
    <row r="11157" spans="1:15" x14ac:dyDescent="0.2">
      <c r="A11157" s="9"/>
      <c r="B11157" s="7"/>
      <c r="C11157" s="8"/>
      <c r="D11157" s="6"/>
      <c r="E11157" s="6"/>
      <c r="F11157" s="6">
        <f>E11157*0.05</f>
        <v>0</v>
      </c>
      <c r="G11157" s="6"/>
      <c r="H11157" s="5">
        <f>D11157-F11157</f>
        <v>0</v>
      </c>
      <c r="I11157" s="4">
        <f>+I11156+G11157-H11157</f>
        <v>1470312.9094999733</v>
      </c>
      <c r="J11157" s="8"/>
      <c r="K11157" s="2"/>
      <c r="L11157" s="2"/>
      <c r="M11157" s="10" t="s">
        <v>0</v>
      </c>
      <c r="N11157" s="10"/>
      <c r="O11157" s="10"/>
    </row>
    <row r="11158" spans="1:15" x14ac:dyDescent="0.2">
      <c r="A11158" s="9"/>
      <c r="B11158" s="7"/>
      <c r="C11158" s="8"/>
      <c r="D11158" s="6"/>
      <c r="E11158" s="6"/>
      <c r="F11158" s="6">
        <f>E11158*0.05</f>
        <v>0</v>
      </c>
      <c r="G11158" s="6"/>
      <c r="H11158" s="5">
        <f>D11158-F11158</f>
        <v>0</v>
      </c>
      <c r="I11158" s="4">
        <f>+I11157+G11158-H11158</f>
        <v>1470312.9094999733</v>
      </c>
      <c r="J11158" s="8"/>
      <c r="K11158" s="2"/>
      <c r="L11158" s="2"/>
      <c r="M11158" s="10" t="s">
        <v>0</v>
      </c>
      <c r="N11158" s="10"/>
      <c r="O11158" s="10"/>
    </row>
    <row r="11159" spans="1:15" x14ac:dyDescent="0.2">
      <c r="A11159" s="9"/>
      <c r="B11159" s="7"/>
      <c r="C11159" s="8"/>
      <c r="D11159" s="6"/>
      <c r="E11159" s="6"/>
      <c r="F11159" s="6">
        <f>E11159*0.05</f>
        <v>0</v>
      </c>
      <c r="G11159" s="6"/>
      <c r="H11159" s="5">
        <f>D11159-F11159</f>
        <v>0</v>
      </c>
      <c r="I11159" s="4">
        <f>+I11158+G11159-H11159</f>
        <v>1470312.9094999733</v>
      </c>
      <c r="J11159" s="8"/>
      <c r="K11159" s="2"/>
      <c r="L11159" s="2"/>
      <c r="M11159" s="10" t="s">
        <v>0</v>
      </c>
      <c r="N11159" s="10"/>
      <c r="O11159" s="10"/>
    </row>
    <row r="11160" spans="1:15" x14ac:dyDescent="0.2">
      <c r="A11160" s="9"/>
      <c r="B11160" s="7"/>
      <c r="C11160" s="8"/>
      <c r="D11160" s="6"/>
      <c r="E11160" s="6"/>
      <c r="F11160" s="6">
        <f>E11160*0.05</f>
        <v>0</v>
      </c>
      <c r="G11160" s="6"/>
      <c r="H11160" s="5">
        <f>D11160-F11160</f>
        <v>0</v>
      </c>
      <c r="I11160" s="4">
        <f>+I11159+G11160-H11160</f>
        <v>1470312.9094999733</v>
      </c>
      <c r="J11160" s="8"/>
      <c r="K11160" s="2"/>
      <c r="L11160" s="2"/>
      <c r="M11160" s="10" t="s">
        <v>0</v>
      </c>
      <c r="N11160" s="10"/>
      <c r="O11160" s="10"/>
    </row>
    <row r="11161" spans="1:15" x14ac:dyDescent="0.2">
      <c r="A11161" s="9"/>
      <c r="B11161" s="7"/>
      <c r="C11161" s="8"/>
      <c r="D11161" s="6"/>
      <c r="E11161" s="6"/>
      <c r="F11161" s="6">
        <f>E11161*0.05</f>
        <v>0</v>
      </c>
      <c r="G11161" s="6"/>
      <c r="H11161" s="5">
        <f>D11161-F11161</f>
        <v>0</v>
      </c>
      <c r="I11161" s="4">
        <f>+I11160+G11161-H11161</f>
        <v>1470312.9094999733</v>
      </c>
      <c r="J11161" s="8"/>
      <c r="K11161" s="2"/>
      <c r="L11161" s="2"/>
      <c r="M11161" s="10" t="s">
        <v>0</v>
      </c>
      <c r="N11161" s="10"/>
      <c r="O11161" s="10"/>
    </row>
    <row r="11162" spans="1:15" x14ac:dyDescent="0.2">
      <c r="A11162" s="9"/>
      <c r="B11162" s="7"/>
      <c r="C11162" s="8"/>
      <c r="D11162" s="6"/>
      <c r="E11162" s="6"/>
      <c r="F11162" s="6">
        <f>E11162*0.05</f>
        <v>0</v>
      </c>
      <c r="G11162" s="6"/>
      <c r="H11162" s="5">
        <f>D11162-F11162</f>
        <v>0</v>
      </c>
      <c r="I11162" s="4">
        <f>+I11161+G11162-H11162</f>
        <v>1470312.9094999733</v>
      </c>
      <c r="J11162" s="8"/>
      <c r="K11162" s="2"/>
      <c r="L11162" s="2"/>
      <c r="M11162" s="10" t="s">
        <v>0</v>
      </c>
      <c r="N11162" s="10"/>
      <c r="O11162" s="10"/>
    </row>
    <row r="11163" spans="1:15" x14ac:dyDescent="0.2">
      <c r="A11163" s="9"/>
      <c r="B11163" s="7"/>
      <c r="C11163" s="8"/>
      <c r="D11163" s="6"/>
      <c r="E11163" s="6"/>
      <c r="F11163" s="6">
        <f>E11163*0.05</f>
        <v>0</v>
      </c>
      <c r="G11163" s="6"/>
      <c r="H11163" s="5">
        <f>D11163-F11163</f>
        <v>0</v>
      </c>
      <c r="I11163" s="4">
        <f>+I11162+G11163-H11163</f>
        <v>1470312.9094999733</v>
      </c>
      <c r="J11163" s="8"/>
      <c r="K11163" s="2"/>
      <c r="L11163" s="2"/>
      <c r="M11163" s="10" t="s">
        <v>0</v>
      </c>
      <c r="N11163" s="10"/>
      <c r="O11163" s="10"/>
    </row>
    <row r="11164" spans="1:15" x14ac:dyDescent="0.2">
      <c r="A11164" s="9"/>
      <c r="B11164" s="7"/>
      <c r="C11164" s="8"/>
      <c r="D11164" s="6"/>
      <c r="E11164" s="6"/>
      <c r="F11164" s="6">
        <f>E11164*0.05</f>
        <v>0</v>
      </c>
      <c r="G11164" s="6"/>
      <c r="H11164" s="5">
        <f>D11164-F11164</f>
        <v>0</v>
      </c>
      <c r="I11164" s="4">
        <f>+I11163+G11164-H11164</f>
        <v>1470312.9094999733</v>
      </c>
      <c r="J11164" s="8"/>
      <c r="K11164" s="2"/>
      <c r="L11164" s="2"/>
      <c r="M11164" s="10" t="s">
        <v>0</v>
      </c>
      <c r="N11164" s="10"/>
      <c r="O11164" s="10"/>
    </row>
    <row r="11165" spans="1:15" x14ac:dyDescent="0.2">
      <c r="A11165" s="9"/>
      <c r="B11165" s="7"/>
      <c r="C11165" s="8"/>
      <c r="D11165" s="6"/>
      <c r="E11165" s="6"/>
      <c r="F11165" s="6">
        <f>E11165*0.05</f>
        <v>0</v>
      </c>
      <c r="G11165" s="6"/>
      <c r="H11165" s="5">
        <f>D11165-F11165</f>
        <v>0</v>
      </c>
      <c r="I11165" s="4">
        <f>+I11164+G11165-H11165</f>
        <v>1470312.9094999733</v>
      </c>
      <c r="J11165" s="8"/>
      <c r="K11165" s="2"/>
      <c r="L11165" s="2"/>
      <c r="M11165" s="10" t="s">
        <v>0</v>
      </c>
      <c r="N11165" s="10"/>
      <c r="O11165" s="10"/>
    </row>
    <row r="11166" spans="1:15" x14ac:dyDescent="0.2">
      <c r="A11166" s="9"/>
      <c r="B11166" s="7"/>
      <c r="C11166" s="8"/>
      <c r="D11166" s="6"/>
      <c r="E11166" s="6"/>
      <c r="F11166" s="6">
        <f>E11166*0.05</f>
        <v>0</v>
      </c>
      <c r="G11166" s="6"/>
      <c r="H11166" s="5">
        <f>D11166-F11166</f>
        <v>0</v>
      </c>
      <c r="I11166" s="4">
        <f>+I11165+G11166-H11166</f>
        <v>1470312.9094999733</v>
      </c>
      <c r="J11166" s="8"/>
      <c r="K11166" s="2"/>
      <c r="L11166" s="2"/>
      <c r="M11166" s="10" t="s">
        <v>0</v>
      </c>
      <c r="N11166" s="10"/>
      <c r="O11166" s="10"/>
    </row>
    <row r="11167" spans="1:15" x14ac:dyDescent="0.2">
      <c r="A11167" s="9"/>
      <c r="B11167" s="7"/>
      <c r="C11167" s="8"/>
      <c r="D11167" s="6"/>
      <c r="E11167" s="6"/>
      <c r="F11167" s="6">
        <f>E11167*0.05</f>
        <v>0</v>
      </c>
      <c r="G11167" s="6"/>
      <c r="H11167" s="5">
        <f>D11167-F11167</f>
        <v>0</v>
      </c>
      <c r="I11167" s="4">
        <f>+I11166+G11167-H11167</f>
        <v>1470312.9094999733</v>
      </c>
      <c r="J11167" s="8"/>
      <c r="K11167" s="2"/>
      <c r="L11167" s="2"/>
      <c r="M11167" s="10" t="s">
        <v>0</v>
      </c>
      <c r="N11167" s="10"/>
      <c r="O11167" s="10"/>
    </row>
    <row r="11168" spans="1:15" x14ac:dyDescent="0.2">
      <c r="A11168" s="9"/>
      <c r="B11168" s="7"/>
      <c r="C11168" s="8"/>
      <c r="D11168" s="6"/>
      <c r="E11168" s="6"/>
      <c r="F11168" s="6">
        <f>E11168*0.05</f>
        <v>0</v>
      </c>
      <c r="G11168" s="6"/>
      <c r="H11168" s="5">
        <f>D11168-F11168</f>
        <v>0</v>
      </c>
      <c r="I11168" s="4">
        <f>+I11167+G11168-H11168</f>
        <v>1470312.9094999733</v>
      </c>
      <c r="J11168" s="8"/>
      <c r="K11168" s="2"/>
      <c r="L11168" s="2"/>
      <c r="M11168" s="10" t="s">
        <v>0</v>
      </c>
      <c r="N11168" s="10"/>
      <c r="O11168" s="10"/>
    </row>
    <row r="11169" spans="1:15" x14ac:dyDescent="0.2">
      <c r="A11169" s="9"/>
      <c r="B11169" s="7"/>
      <c r="C11169" s="8"/>
      <c r="D11169" s="6"/>
      <c r="E11169" s="6"/>
      <c r="F11169" s="6">
        <f>E11169*0.05</f>
        <v>0</v>
      </c>
      <c r="G11169" s="6"/>
      <c r="H11169" s="5">
        <f>D11169-F11169</f>
        <v>0</v>
      </c>
      <c r="I11169" s="4">
        <f>+I11168+G11169-H11169</f>
        <v>1470312.9094999733</v>
      </c>
      <c r="J11169" s="8"/>
      <c r="K11169" s="2"/>
      <c r="L11169" s="2"/>
      <c r="M11169" s="10" t="s">
        <v>0</v>
      </c>
      <c r="N11169" s="10"/>
      <c r="O11169" s="10"/>
    </row>
    <row r="11170" spans="1:15" x14ac:dyDescent="0.2">
      <c r="A11170" s="9"/>
      <c r="B11170" s="7"/>
      <c r="C11170" s="8"/>
      <c r="D11170" s="6"/>
      <c r="E11170" s="6"/>
      <c r="F11170" s="6">
        <f>E11170*0.05</f>
        <v>0</v>
      </c>
      <c r="G11170" s="6"/>
      <c r="H11170" s="5">
        <f>D11170-F11170</f>
        <v>0</v>
      </c>
      <c r="I11170" s="4">
        <f>+I11169+G11170-H11170</f>
        <v>1470312.9094999733</v>
      </c>
      <c r="J11170" s="8"/>
      <c r="K11170" s="2"/>
      <c r="L11170" s="2"/>
      <c r="M11170" s="10" t="s">
        <v>0</v>
      </c>
      <c r="N11170" s="10"/>
      <c r="O11170" s="10"/>
    </row>
    <row r="11171" spans="1:15" x14ac:dyDescent="0.2">
      <c r="A11171" s="9"/>
      <c r="B11171" s="7"/>
      <c r="C11171" s="8"/>
      <c r="D11171" s="6"/>
      <c r="E11171" s="6"/>
      <c r="F11171" s="6">
        <f>E11171*0.05</f>
        <v>0</v>
      </c>
      <c r="G11171" s="6"/>
      <c r="H11171" s="5">
        <f>D11171-F11171</f>
        <v>0</v>
      </c>
      <c r="I11171" s="4">
        <f>+I11170+G11171-H11171</f>
        <v>1470312.9094999733</v>
      </c>
      <c r="J11171" s="8"/>
      <c r="K11171" s="2"/>
      <c r="L11171" s="2"/>
      <c r="M11171" s="10" t="s">
        <v>0</v>
      </c>
      <c r="N11171" s="10"/>
      <c r="O11171" s="10"/>
    </row>
    <row r="11172" spans="1:15" x14ac:dyDescent="0.2">
      <c r="A11172" s="9"/>
      <c r="B11172" s="7"/>
      <c r="C11172" s="8"/>
      <c r="D11172" s="6"/>
      <c r="E11172" s="6"/>
      <c r="F11172" s="6">
        <f>E11172*0.05</f>
        <v>0</v>
      </c>
      <c r="G11172" s="6"/>
      <c r="H11172" s="5">
        <f>D11172-F11172</f>
        <v>0</v>
      </c>
      <c r="I11172" s="4">
        <f>+I11171+G11172-H11172</f>
        <v>1470312.9094999733</v>
      </c>
      <c r="J11172" s="8"/>
      <c r="K11172" s="2"/>
      <c r="L11172" s="2"/>
      <c r="M11172" s="10" t="s">
        <v>0</v>
      </c>
      <c r="N11172" s="10"/>
      <c r="O11172" s="10"/>
    </row>
    <row r="11173" spans="1:15" x14ac:dyDescent="0.2">
      <c r="A11173" s="9"/>
      <c r="B11173" s="7"/>
      <c r="C11173" s="8"/>
      <c r="D11173" s="6"/>
      <c r="E11173" s="6"/>
      <c r="F11173" s="6">
        <f>E11173*0.05</f>
        <v>0</v>
      </c>
      <c r="G11173" s="6"/>
      <c r="H11173" s="5">
        <f>D11173-F11173</f>
        <v>0</v>
      </c>
      <c r="I11173" s="4">
        <f>+I11172+G11173-H11173</f>
        <v>1470312.9094999733</v>
      </c>
      <c r="J11173" s="8"/>
      <c r="K11173" s="2"/>
      <c r="L11173" s="2"/>
      <c r="M11173" s="10" t="s">
        <v>0</v>
      </c>
      <c r="N11173" s="10"/>
      <c r="O11173" s="10"/>
    </row>
    <row r="11174" spans="1:15" x14ac:dyDescent="0.2">
      <c r="A11174" s="9"/>
      <c r="B11174" s="7"/>
      <c r="C11174" s="8"/>
      <c r="D11174" s="6"/>
      <c r="E11174" s="6"/>
      <c r="F11174" s="6">
        <f>E11174*0.05</f>
        <v>0</v>
      </c>
      <c r="G11174" s="6"/>
      <c r="H11174" s="5">
        <f>D11174-F11174</f>
        <v>0</v>
      </c>
      <c r="I11174" s="4">
        <f>+I11173+G11174-H11174</f>
        <v>1470312.9094999733</v>
      </c>
      <c r="J11174" s="8"/>
      <c r="K11174" s="2"/>
      <c r="L11174" s="2"/>
      <c r="M11174" s="10" t="s">
        <v>0</v>
      </c>
      <c r="N11174" s="10"/>
      <c r="O11174" s="10"/>
    </row>
    <row r="11175" spans="1:15" x14ac:dyDescent="0.2">
      <c r="A11175" s="9"/>
      <c r="B11175" s="7"/>
      <c r="C11175" s="8"/>
      <c r="D11175" s="6"/>
      <c r="E11175" s="6"/>
      <c r="F11175" s="6">
        <f>E11175*0.05</f>
        <v>0</v>
      </c>
      <c r="G11175" s="6"/>
      <c r="H11175" s="5">
        <f>D11175-F11175</f>
        <v>0</v>
      </c>
      <c r="I11175" s="4">
        <f>+I11174+G11175-H11175</f>
        <v>1470312.9094999733</v>
      </c>
      <c r="J11175" s="8"/>
      <c r="K11175" s="2"/>
      <c r="L11175" s="2"/>
      <c r="M11175" s="10" t="s">
        <v>0</v>
      </c>
      <c r="N11175" s="10"/>
      <c r="O11175" s="10"/>
    </row>
    <row r="11176" spans="1:15" x14ac:dyDescent="0.2">
      <c r="A11176" s="9"/>
      <c r="B11176" s="7"/>
      <c r="C11176" s="8"/>
      <c r="D11176" s="6"/>
      <c r="E11176" s="6"/>
      <c r="F11176" s="6">
        <f>E11176*0.05</f>
        <v>0</v>
      </c>
      <c r="G11176" s="6"/>
      <c r="H11176" s="5">
        <f>D11176-F11176</f>
        <v>0</v>
      </c>
      <c r="I11176" s="4">
        <f>+I11175+G11176-H11176</f>
        <v>1470312.9094999733</v>
      </c>
      <c r="J11176" s="8"/>
      <c r="K11176" s="2"/>
      <c r="L11176" s="2"/>
      <c r="M11176" s="10" t="s">
        <v>0</v>
      </c>
      <c r="N11176" s="10"/>
      <c r="O11176" s="10"/>
    </row>
    <row r="11177" spans="1:15" x14ac:dyDescent="0.2">
      <c r="A11177" s="9"/>
      <c r="B11177" s="7"/>
      <c r="C11177" s="8"/>
      <c r="D11177" s="6"/>
      <c r="E11177" s="6"/>
      <c r="F11177" s="6">
        <f>E11177*0.05</f>
        <v>0</v>
      </c>
      <c r="G11177" s="6"/>
      <c r="H11177" s="5">
        <f>D11177-F11177</f>
        <v>0</v>
      </c>
      <c r="I11177" s="4">
        <f>+I11176+G11177-H11177</f>
        <v>1470312.9094999733</v>
      </c>
      <c r="J11177" s="8"/>
      <c r="K11177" s="2"/>
      <c r="L11177" s="2"/>
      <c r="M11177" s="10" t="s">
        <v>0</v>
      </c>
      <c r="N11177" s="10"/>
      <c r="O11177" s="10"/>
    </row>
    <row r="11178" spans="1:15" x14ac:dyDescent="0.2">
      <c r="A11178" s="9"/>
      <c r="B11178" s="7"/>
      <c r="C11178" s="8"/>
      <c r="D11178" s="6"/>
      <c r="E11178" s="6"/>
      <c r="F11178" s="6">
        <f>E11178*0.05</f>
        <v>0</v>
      </c>
      <c r="G11178" s="6"/>
      <c r="H11178" s="5">
        <f>D11178-F11178</f>
        <v>0</v>
      </c>
      <c r="I11178" s="4">
        <f>+I11177+G11178-H11178</f>
        <v>1470312.9094999733</v>
      </c>
      <c r="J11178" s="8"/>
      <c r="K11178" s="2"/>
      <c r="L11178" s="2"/>
      <c r="M11178" s="10" t="s">
        <v>0</v>
      </c>
      <c r="N11178" s="10"/>
      <c r="O11178" s="10"/>
    </row>
    <row r="11179" spans="1:15" x14ac:dyDescent="0.2">
      <c r="A11179" s="9"/>
      <c r="B11179" s="7"/>
      <c r="C11179" s="8"/>
      <c r="D11179" s="6"/>
      <c r="E11179" s="6"/>
      <c r="F11179" s="6">
        <f>E11179*0.05</f>
        <v>0</v>
      </c>
      <c r="G11179" s="6"/>
      <c r="H11179" s="5">
        <f>D11179-F11179</f>
        <v>0</v>
      </c>
      <c r="I11179" s="4">
        <f>+I11178+G11179-H11179</f>
        <v>1470312.9094999733</v>
      </c>
      <c r="J11179" s="8"/>
      <c r="K11179" s="2"/>
      <c r="L11179" s="2"/>
      <c r="M11179" s="10" t="s">
        <v>0</v>
      </c>
      <c r="N11179" s="10"/>
      <c r="O11179" s="10"/>
    </row>
    <row r="11180" spans="1:15" x14ac:dyDescent="0.2">
      <c r="A11180" s="9"/>
      <c r="B11180" s="7"/>
      <c r="C11180" s="8"/>
      <c r="D11180" s="6"/>
      <c r="E11180" s="6"/>
      <c r="F11180" s="6">
        <f>E11180*0.05</f>
        <v>0</v>
      </c>
      <c r="G11180" s="6"/>
      <c r="H11180" s="5">
        <f>D11180-F11180</f>
        <v>0</v>
      </c>
      <c r="I11180" s="4">
        <f>+I11179+G11180-H11180</f>
        <v>1470312.9094999733</v>
      </c>
      <c r="J11180" s="8"/>
      <c r="K11180" s="2"/>
      <c r="L11180" s="2"/>
      <c r="M11180" s="10" t="s">
        <v>0</v>
      </c>
      <c r="N11180" s="10"/>
      <c r="O11180" s="10"/>
    </row>
    <row r="11181" spans="1:15" x14ac:dyDescent="0.2">
      <c r="A11181" s="9"/>
      <c r="B11181" s="7"/>
      <c r="C11181" s="8"/>
      <c r="D11181" s="6"/>
      <c r="E11181" s="6"/>
      <c r="F11181" s="6">
        <f>E11181*0.05</f>
        <v>0</v>
      </c>
      <c r="G11181" s="6"/>
      <c r="H11181" s="5">
        <f>D11181-F11181</f>
        <v>0</v>
      </c>
      <c r="I11181" s="4">
        <f>+I11180+G11181-H11181</f>
        <v>1470312.9094999733</v>
      </c>
      <c r="J11181" s="8"/>
      <c r="K11181" s="2"/>
      <c r="L11181" s="2"/>
      <c r="M11181" s="10" t="s">
        <v>0</v>
      </c>
      <c r="N11181" s="10"/>
      <c r="O11181" s="10"/>
    </row>
    <row r="11182" spans="1:15" x14ac:dyDescent="0.2">
      <c r="A11182" s="9"/>
      <c r="B11182" s="7"/>
      <c r="C11182" s="8"/>
      <c r="D11182" s="6"/>
      <c r="E11182" s="6"/>
      <c r="F11182" s="6">
        <f>E11182*0.05</f>
        <v>0</v>
      </c>
      <c r="G11182" s="6"/>
      <c r="H11182" s="5">
        <f>D11182-F11182</f>
        <v>0</v>
      </c>
      <c r="I11182" s="4">
        <f>+I11181+G11182-H11182</f>
        <v>1470312.9094999733</v>
      </c>
      <c r="J11182" s="8"/>
      <c r="K11182" s="2"/>
      <c r="L11182" s="2"/>
      <c r="M11182" s="10" t="s">
        <v>0</v>
      </c>
      <c r="N11182" s="10"/>
      <c r="O11182" s="10"/>
    </row>
    <row r="11183" spans="1:15" x14ac:dyDescent="0.2">
      <c r="A11183" s="9"/>
      <c r="B11183" s="7"/>
      <c r="C11183" s="8"/>
      <c r="D11183" s="6"/>
      <c r="E11183" s="6"/>
      <c r="F11183" s="6">
        <f>E11183*0.05</f>
        <v>0</v>
      </c>
      <c r="G11183" s="6"/>
      <c r="H11183" s="5">
        <f>D11183-F11183</f>
        <v>0</v>
      </c>
      <c r="I11183" s="4">
        <f>+I11182+G11183-H11183</f>
        <v>1470312.9094999733</v>
      </c>
      <c r="J11183" s="8"/>
      <c r="K11183" s="2"/>
      <c r="L11183" s="2"/>
      <c r="M11183" s="10" t="s">
        <v>0</v>
      </c>
      <c r="N11183" s="10"/>
      <c r="O11183" s="10"/>
    </row>
    <row r="11184" spans="1:15" x14ac:dyDescent="0.2">
      <c r="A11184" s="9"/>
      <c r="B11184" s="7"/>
      <c r="C11184" s="8"/>
      <c r="D11184" s="6"/>
      <c r="E11184" s="6"/>
      <c r="F11184" s="6">
        <f>E11184*0.05</f>
        <v>0</v>
      </c>
      <c r="G11184" s="6"/>
      <c r="H11184" s="5">
        <f>D11184-F11184</f>
        <v>0</v>
      </c>
      <c r="I11184" s="4">
        <f>+I11183+G11184-H11184</f>
        <v>1470312.9094999733</v>
      </c>
      <c r="J11184" s="8"/>
      <c r="K11184" s="2"/>
      <c r="L11184" s="2"/>
      <c r="M11184" s="10" t="s">
        <v>0</v>
      </c>
      <c r="N11184" s="10"/>
      <c r="O11184" s="10"/>
    </row>
    <row r="11185" spans="1:15" x14ac:dyDescent="0.2">
      <c r="A11185" s="9"/>
      <c r="B11185" s="7"/>
      <c r="C11185" s="8"/>
      <c r="D11185" s="6"/>
      <c r="E11185" s="6"/>
      <c r="F11185" s="6">
        <f>E11185*0.05</f>
        <v>0</v>
      </c>
      <c r="G11185" s="6"/>
      <c r="H11185" s="5">
        <f>D11185-F11185</f>
        <v>0</v>
      </c>
      <c r="I11185" s="4">
        <f>+I11184+G11185-H11185</f>
        <v>1470312.9094999733</v>
      </c>
      <c r="J11185" s="8"/>
      <c r="K11185" s="2"/>
      <c r="L11185" s="2"/>
      <c r="M11185" s="10" t="s">
        <v>0</v>
      </c>
      <c r="N11185" s="10"/>
      <c r="O11185" s="10"/>
    </row>
    <row r="11186" spans="1:15" x14ac:dyDescent="0.2">
      <c r="A11186" s="9"/>
      <c r="B11186" s="7"/>
      <c r="C11186" s="8"/>
      <c r="D11186" s="6"/>
      <c r="E11186" s="6"/>
      <c r="F11186" s="6">
        <f>E11186*0.05</f>
        <v>0</v>
      </c>
      <c r="G11186" s="6"/>
      <c r="H11186" s="5">
        <f>D11186-F11186</f>
        <v>0</v>
      </c>
      <c r="I11186" s="4">
        <f>+I11185+G11186-H11186</f>
        <v>1470312.9094999733</v>
      </c>
      <c r="J11186" s="8"/>
      <c r="K11186" s="2"/>
      <c r="L11186" s="2"/>
      <c r="M11186" s="10" t="s">
        <v>0</v>
      </c>
      <c r="N11186" s="10"/>
      <c r="O11186" s="10"/>
    </row>
    <row r="11187" spans="1:15" x14ac:dyDescent="0.2">
      <c r="A11187" s="9"/>
      <c r="B11187" s="7"/>
      <c r="C11187" s="8"/>
      <c r="D11187" s="6"/>
      <c r="E11187" s="6"/>
      <c r="F11187" s="6">
        <f>E11187*0.05</f>
        <v>0</v>
      </c>
      <c r="G11187" s="6"/>
      <c r="H11187" s="5">
        <f>D11187-F11187</f>
        <v>0</v>
      </c>
      <c r="I11187" s="4">
        <f>+I11186+G11187-H11187</f>
        <v>1470312.9094999733</v>
      </c>
      <c r="J11187" s="8"/>
      <c r="K11187" s="2"/>
      <c r="L11187" s="2"/>
      <c r="M11187" s="10" t="s">
        <v>0</v>
      </c>
      <c r="N11187" s="10"/>
      <c r="O11187" s="10"/>
    </row>
    <row r="11188" spans="1:15" x14ac:dyDescent="0.2">
      <c r="A11188" s="9"/>
      <c r="B11188" s="7"/>
      <c r="C11188" s="8"/>
      <c r="D11188" s="6"/>
      <c r="E11188" s="6"/>
      <c r="F11188" s="6">
        <f>E11188*0.05</f>
        <v>0</v>
      </c>
      <c r="G11188" s="6"/>
      <c r="H11188" s="5">
        <f>D11188-F11188</f>
        <v>0</v>
      </c>
      <c r="I11188" s="4">
        <f>+I11187+G11188-H11188</f>
        <v>1470312.9094999733</v>
      </c>
      <c r="J11188" s="8"/>
      <c r="K11188" s="2"/>
      <c r="L11188" s="2"/>
      <c r="M11188" s="10" t="s">
        <v>0</v>
      </c>
      <c r="N11188" s="10"/>
      <c r="O11188" s="10"/>
    </row>
    <row r="11189" spans="1:15" x14ac:dyDescent="0.2">
      <c r="A11189" s="9"/>
      <c r="B11189" s="7"/>
      <c r="C11189" s="8"/>
      <c r="D11189" s="6"/>
      <c r="E11189" s="6"/>
      <c r="F11189" s="6">
        <f>E11189*0.05</f>
        <v>0</v>
      </c>
      <c r="G11189" s="6"/>
      <c r="H11189" s="5">
        <f>D11189-F11189</f>
        <v>0</v>
      </c>
      <c r="I11189" s="4">
        <f>+I11188+G11189-H11189</f>
        <v>1470312.9094999733</v>
      </c>
      <c r="J11189" s="8"/>
      <c r="K11189" s="2"/>
      <c r="L11189" s="2"/>
      <c r="M11189" s="10" t="s">
        <v>0</v>
      </c>
      <c r="N11189" s="10"/>
      <c r="O11189" s="10"/>
    </row>
    <row r="11190" spans="1:15" x14ac:dyDescent="0.2">
      <c r="A11190" s="9"/>
      <c r="B11190" s="7"/>
      <c r="C11190" s="8"/>
      <c r="D11190" s="6"/>
      <c r="E11190" s="6"/>
      <c r="F11190" s="6">
        <f>E11190*0.05</f>
        <v>0</v>
      </c>
      <c r="G11190" s="6"/>
      <c r="H11190" s="5">
        <f>D11190-F11190</f>
        <v>0</v>
      </c>
      <c r="I11190" s="4">
        <f>+I11189+G11190-H11190</f>
        <v>1470312.9094999733</v>
      </c>
      <c r="J11190" s="8"/>
      <c r="K11190" s="2"/>
      <c r="L11190" s="2"/>
      <c r="M11190" s="10" t="s">
        <v>0</v>
      </c>
      <c r="N11190" s="10"/>
      <c r="O11190" s="10"/>
    </row>
    <row r="11191" spans="1:15" x14ac:dyDescent="0.2">
      <c r="A11191" s="9"/>
      <c r="B11191" s="7"/>
      <c r="C11191" s="8"/>
      <c r="D11191" s="6"/>
      <c r="E11191" s="6"/>
      <c r="F11191" s="6">
        <f>E11191*0.05</f>
        <v>0</v>
      </c>
      <c r="G11191" s="6"/>
      <c r="H11191" s="5">
        <f>D11191-F11191</f>
        <v>0</v>
      </c>
      <c r="I11191" s="4">
        <f>+I11190+G11191-H11191</f>
        <v>1470312.9094999733</v>
      </c>
      <c r="J11191" s="8"/>
      <c r="K11191" s="2"/>
      <c r="L11191" s="2"/>
      <c r="M11191" s="10" t="s">
        <v>0</v>
      </c>
      <c r="N11191" s="10"/>
      <c r="O11191" s="10"/>
    </row>
    <row r="11192" spans="1:15" x14ac:dyDescent="0.2">
      <c r="A11192" s="9"/>
      <c r="B11192" s="7"/>
      <c r="C11192" s="8"/>
      <c r="D11192" s="6"/>
      <c r="E11192" s="6"/>
      <c r="F11192" s="6">
        <f>E11192*0.05</f>
        <v>0</v>
      </c>
      <c r="G11192" s="6"/>
      <c r="H11192" s="5">
        <f>D11192-F11192</f>
        <v>0</v>
      </c>
      <c r="I11192" s="4">
        <f>+I11191+G11192-H11192</f>
        <v>1470312.9094999733</v>
      </c>
      <c r="J11192" s="8"/>
      <c r="K11192" s="2"/>
      <c r="L11192" s="2"/>
      <c r="M11192" s="10" t="s">
        <v>0</v>
      </c>
      <c r="N11192" s="10"/>
      <c r="O11192" s="10"/>
    </row>
    <row r="11193" spans="1:15" x14ac:dyDescent="0.2">
      <c r="A11193" s="9"/>
      <c r="B11193" s="7"/>
      <c r="C11193" s="8"/>
      <c r="D11193" s="6"/>
      <c r="E11193" s="6"/>
      <c r="F11193" s="6">
        <f>E11193*0.05</f>
        <v>0</v>
      </c>
      <c r="G11193" s="6"/>
      <c r="H11193" s="5">
        <f>D11193-F11193</f>
        <v>0</v>
      </c>
      <c r="I11193" s="4">
        <f>+I11192+G11193-H11193</f>
        <v>1470312.9094999733</v>
      </c>
      <c r="J11193" s="8"/>
      <c r="K11193" s="2"/>
      <c r="L11193" s="2"/>
      <c r="M11193" s="10" t="s">
        <v>0</v>
      </c>
      <c r="N11193" s="10"/>
      <c r="O11193" s="10"/>
    </row>
    <row r="11194" spans="1:15" x14ac:dyDescent="0.2">
      <c r="A11194" s="9"/>
      <c r="B11194" s="7"/>
      <c r="C11194" s="8"/>
      <c r="D11194" s="6"/>
      <c r="E11194" s="6"/>
      <c r="F11194" s="6">
        <f>E11194*0.05</f>
        <v>0</v>
      </c>
      <c r="G11194" s="6"/>
      <c r="H11194" s="5">
        <f>D11194-F11194</f>
        <v>0</v>
      </c>
      <c r="I11194" s="4">
        <f>+I11193+G11194-H11194</f>
        <v>1470312.9094999733</v>
      </c>
      <c r="J11194" s="8"/>
      <c r="K11194" s="2"/>
      <c r="L11194" s="2"/>
      <c r="M11194" s="1"/>
      <c r="N11194" s="1"/>
      <c r="O11194" s="1"/>
    </row>
    <row r="11195" spans="1:15" x14ac:dyDescent="0.2">
      <c r="A11195" s="9"/>
      <c r="B11195" s="7"/>
      <c r="C11195" s="8"/>
      <c r="D11195" s="6"/>
      <c r="E11195" s="6"/>
      <c r="F11195" s="6">
        <f>E11195*0.05</f>
        <v>0</v>
      </c>
      <c r="G11195" s="6"/>
      <c r="H11195" s="5">
        <f>D11195-F11195</f>
        <v>0</v>
      </c>
      <c r="I11195" s="4">
        <f>+I11194+G11195-H11195</f>
        <v>1470312.9094999733</v>
      </c>
      <c r="J11195" s="8"/>
      <c r="K11195" s="2"/>
      <c r="L11195" s="2"/>
      <c r="M11195" s="1"/>
      <c r="N11195" s="1"/>
      <c r="O11195" s="1"/>
    </row>
    <row r="11196" spans="1:15" x14ac:dyDescent="0.2">
      <c r="A11196" s="9"/>
      <c r="B11196" s="7"/>
      <c r="C11196" s="8"/>
      <c r="D11196" s="6"/>
      <c r="E11196" s="6"/>
      <c r="F11196" s="6">
        <f>E11196*0.05</f>
        <v>0</v>
      </c>
      <c r="G11196" s="6"/>
      <c r="H11196" s="5">
        <f>D11196-F11196</f>
        <v>0</v>
      </c>
      <c r="I11196" s="4">
        <f>+I11195+G11196-H11196</f>
        <v>1470312.9094999733</v>
      </c>
      <c r="J11196" s="8"/>
      <c r="K11196" s="2"/>
      <c r="L11196" s="2"/>
      <c r="M11196" s="1"/>
      <c r="N11196" s="1"/>
      <c r="O11196" s="1"/>
    </row>
    <row r="11197" spans="1:15" x14ac:dyDescent="0.2">
      <c r="A11197" s="9"/>
      <c r="B11197" s="7"/>
      <c r="C11197" s="8"/>
      <c r="D11197" s="6"/>
      <c r="E11197" s="6"/>
      <c r="F11197" s="6">
        <f>E11197*0.05</f>
        <v>0</v>
      </c>
      <c r="G11197" s="6"/>
      <c r="H11197" s="5">
        <f>D11197-F11197</f>
        <v>0</v>
      </c>
      <c r="I11197" s="4">
        <f>+I11196+G11197-H11197</f>
        <v>1470312.9094999733</v>
      </c>
      <c r="J11197" s="8"/>
      <c r="K11197" s="2"/>
      <c r="L11197" s="2"/>
      <c r="M11197" s="1"/>
      <c r="N11197" s="1"/>
      <c r="O11197" s="1"/>
    </row>
    <row r="11198" spans="1:15" x14ac:dyDescent="0.2">
      <c r="A11198" s="9"/>
      <c r="B11198" s="7"/>
      <c r="C11198" s="8"/>
      <c r="D11198" s="6"/>
      <c r="E11198" s="6"/>
      <c r="F11198" s="6">
        <f>E11198*0.05</f>
        <v>0</v>
      </c>
      <c r="G11198" s="6"/>
      <c r="H11198" s="5">
        <f>D11198-F11198</f>
        <v>0</v>
      </c>
      <c r="I11198" s="4">
        <f>+I11197+G11198-H11198</f>
        <v>1470312.9094999733</v>
      </c>
      <c r="J11198" s="8"/>
      <c r="K11198" s="2"/>
      <c r="L11198" s="2"/>
      <c r="M11198" s="1"/>
      <c r="N11198" s="1"/>
      <c r="O11198" s="1"/>
    </row>
    <row r="11199" spans="1:15" x14ac:dyDescent="0.2">
      <c r="A11199" s="9"/>
      <c r="B11199" s="7"/>
      <c r="C11199" s="8"/>
      <c r="D11199" s="6"/>
      <c r="E11199" s="6"/>
      <c r="F11199" s="6">
        <f>E11199*0.05</f>
        <v>0</v>
      </c>
      <c r="G11199" s="6"/>
      <c r="H11199" s="5">
        <f>D11199-F11199</f>
        <v>0</v>
      </c>
      <c r="I11199" s="4">
        <f>+I11198+G11199-H11199</f>
        <v>1470312.9094999733</v>
      </c>
      <c r="J11199" s="8"/>
      <c r="K11199" s="2"/>
      <c r="L11199" s="2"/>
      <c r="M11199" s="1"/>
      <c r="N11199" s="1"/>
      <c r="O11199" s="1"/>
    </row>
    <row r="11200" spans="1:15" x14ac:dyDescent="0.2">
      <c r="A11200" s="9"/>
      <c r="B11200" s="7"/>
      <c r="C11200" s="8"/>
      <c r="D11200" s="6"/>
      <c r="E11200" s="6"/>
      <c r="F11200" s="6">
        <f>E11200*0.05</f>
        <v>0</v>
      </c>
      <c r="G11200" s="6"/>
      <c r="H11200" s="5">
        <f>D11200-F11200</f>
        <v>0</v>
      </c>
      <c r="I11200" s="4">
        <f>+I11199+G11200-H11200</f>
        <v>1470312.9094999733</v>
      </c>
      <c r="J11200" s="8"/>
      <c r="K11200" s="2"/>
      <c r="L11200" s="2"/>
      <c r="M11200" s="1"/>
      <c r="N11200" s="1"/>
      <c r="O11200" s="1"/>
    </row>
    <row r="11201" spans="1:15" x14ac:dyDescent="0.2">
      <c r="A11201" s="9"/>
      <c r="B11201" s="7"/>
      <c r="C11201" s="8"/>
      <c r="D11201" s="6"/>
      <c r="E11201" s="6"/>
      <c r="F11201" s="6">
        <f>E11201*0.05</f>
        <v>0</v>
      </c>
      <c r="G11201" s="6"/>
      <c r="H11201" s="5">
        <f>D11201-F11201</f>
        <v>0</v>
      </c>
      <c r="I11201" s="4">
        <f>+I11200+G11201-H11201</f>
        <v>1470312.9094999733</v>
      </c>
      <c r="J11201" s="8"/>
      <c r="K11201" s="2"/>
      <c r="L11201" s="2"/>
      <c r="M11201" s="1"/>
      <c r="N11201" s="1"/>
      <c r="O11201" s="1"/>
    </row>
    <row r="11202" spans="1:15" x14ac:dyDescent="0.2">
      <c r="A11202" s="9"/>
      <c r="B11202" s="7"/>
      <c r="C11202" s="8"/>
      <c r="D11202" s="6"/>
      <c r="E11202" s="6"/>
      <c r="F11202" s="6">
        <f>E11202*0.05</f>
        <v>0</v>
      </c>
      <c r="G11202" s="6"/>
      <c r="H11202" s="5">
        <f>D11202-F11202</f>
        <v>0</v>
      </c>
      <c r="I11202" s="4">
        <f>+I11201+G11202-H11202</f>
        <v>1470312.9094999733</v>
      </c>
      <c r="J11202" s="8"/>
      <c r="K11202" s="2"/>
      <c r="L11202" s="2"/>
      <c r="M11202" s="1"/>
      <c r="N11202" s="1"/>
      <c r="O11202" s="1"/>
    </row>
    <row r="11203" spans="1:15" x14ac:dyDescent="0.2">
      <c r="A11203" s="9"/>
      <c r="B11203" s="7"/>
      <c r="C11203" s="8"/>
      <c r="D11203" s="6"/>
      <c r="E11203" s="6"/>
      <c r="F11203" s="6">
        <f>E11203*0.05</f>
        <v>0</v>
      </c>
      <c r="G11203" s="6"/>
      <c r="H11203" s="5">
        <f>D11203-F11203</f>
        <v>0</v>
      </c>
      <c r="I11203" s="4">
        <f>+I11202+G11203-H11203</f>
        <v>1470312.9094999733</v>
      </c>
      <c r="J11203" s="8"/>
      <c r="K11203" s="2"/>
      <c r="L11203" s="2"/>
      <c r="M11203" s="1"/>
      <c r="N11203" s="1"/>
      <c r="O11203" s="1"/>
    </row>
    <row r="11204" spans="1:15" x14ac:dyDescent="0.2">
      <c r="A11204" s="9"/>
      <c r="B11204" s="7"/>
      <c r="C11204" s="8"/>
      <c r="D11204" s="6"/>
      <c r="E11204" s="6"/>
      <c r="F11204" s="6">
        <f>E11204*0.05</f>
        <v>0</v>
      </c>
      <c r="G11204" s="6"/>
      <c r="H11204" s="5">
        <f>D11204-F11204</f>
        <v>0</v>
      </c>
      <c r="I11204" s="4">
        <f>+I11203+G11204-H11204</f>
        <v>1470312.9094999733</v>
      </c>
      <c r="J11204" s="8"/>
      <c r="K11204" s="2"/>
      <c r="L11204" s="2"/>
      <c r="M11204" s="1"/>
      <c r="N11204" s="1"/>
      <c r="O11204" s="1"/>
    </row>
    <row r="11205" spans="1:15" x14ac:dyDescent="0.2">
      <c r="A11205" s="9"/>
      <c r="B11205" s="7"/>
      <c r="C11205" s="8"/>
      <c r="D11205" s="6"/>
      <c r="E11205" s="6"/>
      <c r="F11205" s="6">
        <f>E11205*0.05</f>
        <v>0</v>
      </c>
      <c r="G11205" s="6"/>
      <c r="H11205" s="5">
        <f>D11205-F11205</f>
        <v>0</v>
      </c>
      <c r="I11205" s="4">
        <f>+I11204+G11205-H11205</f>
        <v>1470312.9094999733</v>
      </c>
      <c r="J11205" s="8"/>
      <c r="K11205" s="2"/>
      <c r="L11205" s="2"/>
      <c r="M11205" s="1"/>
      <c r="N11205" s="1"/>
      <c r="O11205" s="1"/>
    </row>
    <row r="11206" spans="1:15" x14ac:dyDescent="0.2">
      <c r="A11206" s="9"/>
      <c r="B11206" s="7"/>
      <c r="C11206" s="8"/>
      <c r="D11206" s="6"/>
      <c r="E11206" s="6"/>
      <c r="F11206" s="6">
        <f>E11206*0.05</f>
        <v>0</v>
      </c>
      <c r="G11206" s="6"/>
      <c r="H11206" s="5">
        <f>D11206-F11206</f>
        <v>0</v>
      </c>
      <c r="I11206" s="4">
        <f>+I11205+G11206-H11206</f>
        <v>1470312.9094999733</v>
      </c>
      <c r="J11206" s="8"/>
      <c r="K11206" s="2"/>
      <c r="L11206" s="2"/>
      <c r="M11206" s="1"/>
      <c r="N11206" s="1"/>
      <c r="O11206" s="1"/>
    </row>
    <row r="11207" spans="1:15" x14ac:dyDescent="0.2">
      <c r="A11207" s="9"/>
      <c r="B11207" s="7"/>
      <c r="C11207" s="8"/>
      <c r="D11207" s="6"/>
      <c r="E11207" s="6"/>
      <c r="F11207" s="6">
        <f>E11207*0.05</f>
        <v>0</v>
      </c>
      <c r="G11207" s="6"/>
      <c r="H11207" s="5">
        <f>D11207-F11207</f>
        <v>0</v>
      </c>
      <c r="I11207" s="4">
        <f>+I11206+G11207-H11207</f>
        <v>1470312.9094999733</v>
      </c>
      <c r="J11207" s="8"/>
      <c r="K11207" s="2"/>
      <c r="L11207" s="2"/>
      <c r="M11207" s="1"/>
      <c r="N11207" s="1"/>
      <c r="O11207" s="1"/>
    </row>
    <row r="11208" spans="1:15" x14ac:dyDescent="0.2">
      <c r="A11208" s="9"/>
      <c r="B11208" s="7"/>
      <c r="C11208" s="8"/>
      <c r="D11208" s="6"/>
      <c r="E11208" s="6"/>
      <c r="F11208" s="6">
        <f>E11208*0.05</f>
        <v>0</v>
      </c>
      <c r="G11208" s="6"/>
      <c r="H11208" s="5">
        <f>D11208-F11208</f>
        <v>0</v>
      </c>
      <c r="I11208" s="4">
        <f>+I11207+G11208-H11208</f>
        <v>1470312.9094999733</v>
      </c>
      <c r="J11208" s="8"/>
      <c r="K11208" s="2"/>
      <c r="L11208" s="2"/>
      <c r="M11208" s="1"/>
      <c r="N11208" s="1"/>
      <c r="O11208" s="1"/>
    </row>
    <row r="11209" spans="1:15" x14ac:dyDescent="0.2">
      <c r="A11209" s="9"/>
      <c r="B11209" s="7"/>
      <c r="C11209" s="8"/>
      <c r="D11209" s="6"/>
      <c r="E11209" s="6"/>
      <c r="F11209" s="6">
        <f>E11209*0.05</f>
        <v>0</v>
      </c>
      <c r="G11209" s="6"/>
      <c r="H11209" s="5">
        <f>D11209-F11209</f>
        <v>0</v>
      </c>
      <c r="I11209" s="4">
        <f>+I11208+G11209-H11209</f>
        <v>1470312.9094999733</v>
      </c>
      <c r="J11209" s="8"/>
      <c r="K11209" s="2"/>
      <c r="L11209" s="2"/>
      <c r="M11209" s="1"/>
      <c r="N11209" s="1"/>
      <c r="O11209" s="1"/>
    </row>
    <row r="11210" spans="1:15" x14ac:dyDescent="0.2">
      <c r="A11210" s="9"/>
      <c r="B11210" s="7"/>
      <c r="C11210" s="8"/>
      <c r="D11210" s="6"/>
      <c r="E11210" s="6"/>
      <c r="F11210" s="6">
        <f>E11210*0.05</f>
        <v>0</v>
      </c>
      <c r="G11210" s="6"/>
      <c r="H11210" s="5">
        <f>D11210-F11210</f>
        <v>0</v>
      </c>
      <c r="I11210" s="4">
        <f>+I11209+G11210-H11210</f>
        <v>1470312.9094999733</v>
      </c>
      <c r="J11210" s="8"/>
      <c r="K11210" s="2"/>
      <c r="L11210" s="2"/>
      <c r="M11210" s="1"/>
      <c r="N11210" s="1"/>
      <c r="O11210" s="1"/>
    </row>
    <row r="11211" spans="1:15" x14ac:dyDescent="0.2">
      <c r="A11211" s="9"/>
      <c r="B11211" s="7"/>
      <c r="C11211" s="8"/>
      <c r="D11211" s="6"/>
      <c r="E11211" s="6"/>
      <c r="F11211" s="6">
        <f>E11211*0.05</f>
        <v>0</v>
      </c>
      <c r="G11211" s="6"/>
      <c r="H11211" s="5">
        <f>D11211-F11211</f>
        <v>0</v>
      </c>
      <c r="I11211" s="4">
        <f>+I11210+G11211-H11211</f>
        <v>1470312.9094999733</v>
      </c>
      <c r="J11211" s="8"/>
      <c r="K11211" s="2"/>
      <c r="L11211" s="2"/>
      <c r="M11211" s="1"/>
      <c r="N11211" s="1"/>
      <c r="O11211" s="1"/>
    </row>
    <row r="11212" spans="1:15" x14ac:dyDescent="0.2">
      <c r="A11212" s="9"/>
      <c r="B11212" s="7"/>
      <c r="C11212" s="8"/>
      <c r="D11212" s="6"/>
      <c r="E11212" s="6"/>
      <c r="F11212" s="6">
        <f>E11212*0.05</f>
        <v>0</v>
      </c>
      <c r="G11212" s="6"/>
      <c r="H11212" s="5">
        <f>D11212-F11212</f>
        <v>0</v>
      </c>
      <c r="I11212" s="4">
        <f>+I11211+G11212-H11212</f>
        <v>1470312.9094999733</v>
      </c>
      <c r="J11212" s="8"/>
      <c r="K11212" s="2"/>
      <c r="L11212" s="2"/>
      <c r="M11212" s="1"/>
      <c r="N11212" s="1"/>
      <c r="O11212" s="1"/>
    </row>
    <row r="11213" spans="1:15" x14ac:dyDescent="0.2">
      <c r="A11213" s="9"/>
      <c r="B11213" s="7"/>
      <c r="C11213" s="8"/>
      <c r="D11213" s="6"/>
      <c r="E11213" s="6"/>
      <c r="F11213" s="6">
        <f>E11213*0.05</f>
        <v>0</v>
      </c>
      <c r="G11213" s="6"/>
      <c r="H11213" s="5">
        <f>D11213-F11213</f>
        <v>0</v>
      </c>
      <c r="I11213" s="4">
        <f>+I11212+G11213-H11213</f>
        <v>1470312.9094999733</v>
      </c>
      <c r="J11213" s="8"/>
      <c r="K11213" s="2"/>
      <c r="L11213" s="2"/>
      <c r="M11213" s="1"/>
      <c r="N11213" s="1"/>
      <c r="O11213" s="1"/>
    </row>
    <row r="11214" spans="1:15" x14ac:dyDescent="0.2">
      <c r="A11214" s="9"/>
      <c r="B11214" s="7"/>
      <c r="C11214" s="8"/>
      <c r="D11214" s="6"/>
      <c r="E11214" s="6"/>
      <c r="F11214" s="6">
        <f>E11214*0.05</f>
        <v>0</v>
      </c>
      <c r="G11214" s="6"/>
      <c r="H11214" s="5">
        <f>D11214-F11214</f>
        <v>0</v>
      </c>
      <c r="I11214" s="4">
        <f>+I11213+G11214-H11214</f>
        <v>1470312.9094999733</v>
      </c>
      <c r="J11214" s="8"/>
      <c r="K11214" s="2"/>
      <c r="L11214" s="2"/>
      <c r="M11214" s="1"/>
      <c r="N11214" s="1"/>
      <c r="O11214" s="1"/>
    </row>
    <row r="11215" spans="1:15" x14ac:dyDescent="0.2">
      <c r="A11215" s="9"/>
      <c r="B11215" s="7"/>
      <c r="C11215" s="8"/>
      <c r="D11215" s="6"/>
      <c r="E11215" s="6"/>
      <c r="F11215" s="6">
        <f>E11215*0.05</f>
        <v>0</v>
      </c>
      <c r="G11215" s="6"/>
      <c r="H11215" s="5">
        <f>D11215-F11215</f>
        <v>0</v>
      </c>
      <c r="I11215" s="4">
        <f>+I11214+G11215-H11215</f>
        <v>1470312.9094999733</v>
      </c>
      <c r="J11215" s="8"/>
      <c r="K11215" s="2"/>
      <c r="L11215" s="2"/>
      <c r="M11215" s="1"/>
      <c r="N11215" s="1"/>
      <c r="O11215" s="1"/>
    </row>
    <row r="11216" spans="1:15" x14ac:dyDescent="0.2">
      <c r="A11216" s="9"/>
      <c r="B11216" s="7"/>
      <c r="C11216" s="8"/>
      <c r="D11216" s="6"/>
      <c r="E11216" s="6"/>
      <c r="F11216" s="6">
        <f>E11216*0.05</f>
        <v>0</v>
      </c>
      <c r="G11216" s="6"/>
      <c r="H11216" s="5">
        <f>D11216-F11216</f>
        <v>0</v>
      </c>
      <c r="I11216" s="4">
        <f>+I11215+G11216-H11216</f>
        <v>1470312.9094999733</v>
      </c>
      <c r="J11216" s="8"/>
      <c r="K11216" s="2"/>
      <c r="L11216" s="2"/>
      <c r="M11216" s="1"/>
      <c r="N11216" s="1"/>
      <c r="O11216" s="1"/>
    </row>
    <row r="11217" spans="1:15" x14ac:dyDescent="0.2">
      <c r="A11217" s="9"/>
      <c r="B11217" s="7"/>
      <c r="C11217" s="8"/>
      <c r="D11217" s="6"/>
      <c r="E11217" s="6"/>
      <c r="F11217" s="6">
        <f>E11217*0.05</f>
        <v>0</v>
      </c>
      <c r="G11217" s="6"/>
      <c r="H11217" s="5">
        <f>D11217-F11217</f>
        <v>0</v>
      </c>
      <c r="I11217" s="4">
        <f>+I11216+G11217-H11217</f>
        <v>1470312.9094999733</v>
      </c>
      <c r="J11217" s="8"/>
      <c r="K11217" s="2"/>
      <c r="L11217" s="2"/>
      <c r="M11217" s="1"/>
      <c r="N11217" s="1"/>
      <c r="O11217" s="1"/>
    </row>
    <row r="11218" spans="1:15" x14ac:dyDescent="0.2">
      <c r="A11218" s="9"/>
      <c r="B11218" s="7"/>
      <c r="C11218" s="8"/>
      <c r="D11218" s="6"/>
      <c r="E11218" s="6"/>
      <c r="F11218" s="6">
        <f>E11218*0.05</f>
        <v>0</v>
      </c>
      <c r="G11218" s="6"/>
      <c r="H11218" s="5">
        <f>D11218-F11218</f>
        <v>0</v>
      </c>
      <c r="I11218" s="4">
        <f>+I11217+G11218-H11218</f>
        <v>1470312.9094999733</v>
      </c>
      <c r="J11218" s="8"/>
      <c r="K11218" s="2"/>
      <c r="L11218" s="2"/>
      <c r="M11218" s="1"/>
      <c r="N11218" s="1"/>
      <c r="O11218" s="1"/>
    </row>
    <row r="11219" spans="1:15" x14ac:dyDescent="0.2">
      <c r="A11219" s="9"/>
      <c r="B11219" s="7"/>
      <c r="C11219" s="8"/>
      <c r="D11219" s="6"/>
      <c r="E11219" s="6"/>
      <c r="F11219" s="6">
        <f>E11219*0.05</f>
        <v>0</v>
      </c>
      <c r="G11219" s="6"/>
      <c r="H11219" s="5">
        <f>D11219-F11219</f>
        <v>0</v>
      </c>
      <c r="I11219" s="4">
        <f>+I11218+G11219-H11219</f>
        <v>1470312.9094999733</v>
      </c>
      <c r="J11219" s="8"/>
      <c r="K11219" s="2"/>
      <c r="L11219" s="2"/>
      <c r="M11219" s="1"/>
      <c r="N11219" s="1"/>
      <c r="O11219" s="1"/>
    </row>
    <row r="11220" spans="1:15" x14ac:dyDescent="0.2">
      <c r="A11220" s="9"/>
      <c r="B11220" s="7"/>
      <c r="C11220" s="8"/>
      <c r="D11220" s="6"/>
      <c r="E11220" s="6"/>
      <c r="F11220" s="6">
        <f>E11220*0.05</f>
        <v>0</v>
      </c>
      <c r="G11220" s="6"/>
      <c r="H11220" s="5">
        <f>D11220-F11220</f>
        <v>0</v>
      </c>
      <c r="I11220" s="4">
        <f>+I11219+G11220-H11220</f>
        <v>1470312.9094999733</v>
      </c>
      <c r="J11220" s="8"/>
      <c r="K11220" s="2"/>
      <c r="L11220" s="2"/>
      <c r="M11220" s="1"/>
      <c r="N11220" s="1"/>
      <c r="O11220" s="1"/>
    </row>
    <row r="11221" spans="1:15" x14ac:dyDescent="0.2">
      <c r="A11221" s="9"/>
      <c r="B11221" s="7"/>
      <c r="C11221" s="8"/>
      <c r="D11221" s="6"/>
      <c r="E11221" s="6"/>
      <c r="F11221" s="6">
        <f>E11221*0.05</f>
        <v>0</v>
      </c>
      <c r="G11221" s="6"/>
      <c r="H11221" s="5">
        <f>D11221-F11221</f>
        <v>0</v>
      </c>
      <c r="I11221" s="4">
        <f>+I11220+G11221-H11221</f>
        <v>1470312.9094999733</v>
      </c>
      <c r="J11221" s="8"/>
      <c r="K11221" s="2"/>
      <c r="L11221" s="2"/>
      <c r="M11221" s="1"/>
      <c r="N11221" s="1"/>
      <c r="O11221" s="1"/>
    </row>
    <row r="11222" spans="1:15" x14ac:dyDescent="0.2">
      <c r="A11222" s="9"/>
      <c r="B11222" s="7"/>
      <c r="C11222" s="8"/>
      <c r="D11222" s="6"/>
      <c r="E11222" s="6"/>
      <c r="F11222" s="6">
        <f>E11222*0.05</f>
        <v>0</v>
      </c>
      <c r="G11222" s="6"/>
      <c r="H11222" s="5">
        <f>D11222-F11222</f>
        <v>0</v>
      </c>
      <c r="I11222" s="4">
        <f>+I11221+G11222-H11222</f>
        <v>1470312.9094999733</v>
      </c>
      <c r="J11222" s="8"/>
      <c r="K11222" s="2"/>
      <c r="L11222" s="2"/>
      <c r="M11222" s="1"/>
      <c r="N11222" s="1"/>
      <c r="O11222" s="1"/>
    </row>
    <row r="11223" spans="1:15" x14ac:dyDescent="0.2">
      <c r="A11223" s="9"/>
      <c r="B11223" s="7"/>
      <c r="C11223" s="8"/>
      <c r="D11223" s="6"/>
      <c r="E11223" s="6"/>
      <c r="F11223" s="6">
        <f>E11223*0.05</f>
        <v>0</v>
      </c>
      <c r="G11223" s="6"/>
      <c r="H11223" s="5">
        <f>D11223-F11223</f>
        <v>0</v>
      </c>
      <c r="I11223" s="4">
        <f>+I11222+G11223-H11223</f>
        <v>1470312.9094999733</v>
      </c>
      <c r="J11223" s="8"/>
      <c r="K11223" s="2"/>
      <c r="L11223" s="2"/>
      <c r="M11223" s="1"/>
      <c r="N11223" s="1"/>
      <c r="O11223" s="1"/>
    </row>
    <row r="11224" spans="1:15" x14ac:dyDescent="0.2">
      <c r="A11224" s="9"/>
      <c r="B11224" s="7"/>
      <c r="C11224" s="8"/>
      <c r="D11224" s="6"/>
      <c r="E11224" s="6"/>
      <c r="F11224" s="6">
        <f>E11224*0.05</f>
        <v>0</v>
      </c>
      <c r="G11224" s="6"/>
      <c r="H11224" s="5">
        <f>D11224-F11224</f>
        <v>0</v>
      </c>
      <c r="I11224" s="4">
        <f>+I11223+G11224-H11224</f>
        <v>1470312.9094999733</v>
      </c>
      <c r="J11224" s="8"/>
      <c r="K11224" s="2"/>
      <c r="L11224" s="2"/>
      <c r="M11224" s="1"/>
      <c r="N11224" s="1"/>
      <c r="O11224" s="1"/>
    </row>
    <row r="11225" spans="1:15" x14ac:dyDescent="0.2">
      <c r="A11225" s="9"/>
      <c r="B11225" s="7"/>
      <c r="C11225" s="8"/>
      <c r="D11225" s="6"/>
      <c r="E11225" s="6"/>
      <c r="F11225" s="6">
        <f>E11225*0.05</f>
        <v>0</v>
      </c>
      <c r="G11225" s="6"/>
      <c r="H11225" s="5">
        <f>D11225-F11225</f>
        <v>0</v>
      </c>
      <c r="I11225" s="4">
        <f>+I11224+G11225-H11225</f>
        <v>1470312.9094999733</v>
      </c>
      <c r="J11225" s="8"/>
      <c r="K11225" s="2"/>
      <c r="L11225" s="2"/>
      <c r="M11225" s="1"/>
      <c r="N11225" s="1"/>
      <c r="O11225" s="1"/>
    </row>
    <row r="11226" spans="1:15" x14ac:dyDescent="0.2">
      <c r="A11226" s="9"/>
      <c r="B11226" s="7"/>
      <c r="C11226" s="8"/>
      <c r="D11226" s="6"/>
      <c r="E11226" s="6"/>
      <c r="F11226" s="6">
        <f>E11226*0.05</f>
        <v>0</v>
      </c>
      <c r="G11226" s="6"/>
      <c r="H11226" s="5">
        <f>D11226-F11226</f>
        <v>0</v>
      </c>
      <c r="I11226" s="4">
        <f>+I11225+G11226-H11226</f>
        <v>1470312.9094999733</v>
      </c>
      <c r="J11226" s="8"/>
      <c r="K11226" s="2"/>
      <c r="L11226" s="2"/>
      <c r="M11226" s="1"/>
      <c r="N11226" s="1"/>
      <c r="O11226" s="1"/>
    </row>
    <row r="11227" spans="1:15" x14ac:dyDescent="0.2">
      <c r="A11227" s="9"/>
      <c r="B11227" s="7"/>
      <c r="C11227" s="8"/>
      <c r="D11227" s="6"/>
      <c r="E11227" s="6"/>
      <c r="F11227" s="6">
        <f>E11227*0.05</f>
        <v>0</v>
      </c>
      <c r="G11227" s="6"/>
      <c r="H11227" s="5">
        <f>D11227-F11227</f>
        <v>0</v>
      </c>
      <c r="I11227" s="4">
        <f>+I11226+G11227-H11227</f>
        <v>1470312.9094999733</v>
      </c>
      <c r="J11227" s="8"/>
      <c r="K11227" s="2"/>
      <c r="L11227" s="2"/>
      <c r="M11227" s="1"/>
      <c r="N11227" s="1"/>
      <c r="O11227" s="1"/>
    </row>
    <row r="11228" spans="1:15" x14ac:dyDescent="0.2">
      <c r="A11228" s="9"/>
      <c r="B11228" s="7"/>
      <c r="C11228" s="8"/>
      <c r="D11228" s="6"/>
      <c r="E11228" s="6"/>
      <c r="F11228" s="6">
        <f>E11228*0.05</f>
        <v>0</v>
      </c>
      <c r="G11228" s="6"/>
      <c r="H11228" s="5">
        <f>D11228-F11228</f>
        <v>0</v>
      </c>
      <c r="I11228" s="4">
        <f>+I11227+G11228-H11228</f>
        <v>1470312.9094999733</v>
      </c>
      <c r="J11228" s="8"/>
      <c r="K11228" s="2"/>
      <c r="L11228" s="2"/>
      <c r="M11228" s="1"/>
      <c r="N11228" s="1"/>
      <c r="O11228" s="1"/>
    </row>
    <row r="11229" spans="1:15" x14ac:dyDescent="0.2">
      <c r="A11229" s="9"/>
      <c r="B11229" s="7"/>
      <c r="C11229" s="8"/>
      <c r="D11229" s="6"/>
      <c r="E11229" s="6"/>
      <c r="F11229" s="6">
        <f>E11229*0.05</f>
        <v>0</v>
      </c>
      <c r="G11229" s="6"/>
      <c r="H11229" s="5">
        <f>D11229-F11229</f>
        <v>0</v>
      </c>
      <c r="I11229" s="4">
        <f>+I11228+G11229-H11229</f>
        <v>1470312.9094999733</v>
      </c>
      <c r="J11229" s="8"/>
      <c r="K11229" s="2"/>
      <c r="L11229" s="2"/>
      <c r="M11229" s="1"/>
      <c r="N11229" s="1"/>
      <c r="O11229" s="1"/>
    </row>
    <row r="11230" spans="1:15" x14ac:dyDescent="0.2">
      <c r="A11230" s="9"/>
      <c r="B11230" s="7"/>
      <c r="C11230" s="8"/>
      <c r="D11230" s="6"/>
      <c r="E11230" s="6"/>
      <c r="F11230" s="6">
        <f>E11230*0.05</f>
        <v>0</v>
      </c>
      <c r="G11230" s="6"/>
      <c r="H11230" s="5">
        <f>D11230-F11230</f>
        <v>0</v>
      </c>
      <c r="I11230" s="4">
        <f>+I11229+G11230-H11230</f>
        <v>1470312.9094999733</v>
      </c>
      <c r="J11230" s="8"/>
      <c r="K11230" s="2"/>
      <c r="L11230" s="2"/>
      <c r="M11230" s="1"/>
      <c r="N11230" s="1"/>
      <c r="O11230" s="1"/>
    </row>
    <row r="11231" spans="1:15" x14ac:dyDescent="0.2">
      <c r="A11231" s="9"/>
      <c r="B11231" s="7"/>
      <c r="C11231" s="8"/>
      <c r="D11231" s="6"/>
      <c r="E11231" s="6"/>
      <c r="F11231" s="6">
        <f>E11231*0.05</f>
        <v>0</v>
      </c>
      <c r="G11231" s="6"/>
      <c r="H11231" s="5">
        <f>D11231-F11231</f>
        <v>0</v>
      </c>
      <c r="I11231" s="4">
        <f>+I11230+G11231-H11231</f>
        <v>1470312.9094999733</v>
      </c>
      <c r="J11231" s="8"/>
      <c r="K11231" s="2"/>
      <c r="L11231" s="2"/>
      <c r="M11231" s="1"/>
      <c r="N11231" s="1"/>
      <c r="O11231" s="1"/>
    </row>
    <row r="11232" spans="1:15" x14ac:dyDescent="0.2">
      <c r="A11232" s="9"/>
      <c r="B11232" s="7"/>
      <c r="C11232" s="8"/>
      <c r="D11232" s="6"/>
      <c r="E11232" s="6"/>
      <c r="F11232" s="6">
        <f>E11232*0.05</f>
        <v>0</v>
      </c>
      <c r="G11232" s="6"/>
      <c r="H11232" s="5">
        <f>D11232-F11232</f>
        <v>0</v>
      </c>
      <c r="I11232" s="4">
        <f>+I11231+G11232-H11232</f>
        <v>1470312.9094999733</v>
      </c>
      <c r="J11232" s="8"/>
      <c r="K11232" s="2"/>
      <c r="L11232" s="2"/>
      <c r="M11232" s="1"/>
      <c r="N11232" s="1"/>
      <c r="O11232" s="1"/>
    </row>
    <row r="11233" spans="1:15" x14ac:dyDescent="0.2">
      <c r="A11233" s="9"/>
      <c r="B11233" s="7"/>
      <c r="C11233" s="8"/>
      <c r="D11233" s="6"/>
      <c r="E11233" s="6"/>
      <c r="F11233" s="6">
        <f>E11233*0.05</f>
        <v>0</v>
      </c>
      <c r="G11233" s="6"/>
      <c r="H11233" s="5">
        <f>D11233-F11233</f>
        <v>0</v>
      </c>
      <c r="I11233" s="4">
        <f>+I11232+G11233-H11233</f>
        <v>1470312.9094999733</v>
      </c>
      <c r="J11233" s="8"/>
      <c r="K11233" s="2"/>
      <c r="L11233" s="2"/>
      <c r="M11233" s="1"/>
      <c r="N11233" s="1"/>
      <c r="O11233" s="1"/>
    </row>
    <row r="11234" spans="1:15" x14ac:dyDescent="0.2">
      <c r="A11234" s="9"/>
      <c r="B11234" s="7"/>
      <c r="C11234" s="8"/>
      <c r="D11234" s="6"/>
      <c r="E11234" s="6"/>
      <c r="F11234" s="6">
        <f>E11234*0.05</f>
        <v>0</v>
      </c>
      <c r="G11234" s="6"/>
      <c r="H11234" s="5">
        <f>D11234-F11234</f>
        <v>0</v>
      </c>
      <c r="I11234" s="4">
        <f>+I11233+G11234-H11234</f>
        <v>1470312.9094999733</v>
      </c>
      <c r="J11234" s="8"/>
      <c r="K11234" s="2"/>
      <c r="L11234" s="2"/>
      <c r="M11234" s="1"/>
      <c r="N11234" s="1"/>
      <c r="O11234" s="1"/>
    </row>
    <row r="11235" spans="1:15" x14ac:dyDescent="0.2">
      <c r="A11235" s="9"/>
      <c r="B11235" s="7"/>
      <c r="C11235" s="8"/>
      <c r="D11235" s="6"/>
      <c r="E11235" s="6"/>
      <c r="F11235" s="6">
        <f>E11235*0.05</f>
        <v>0</v>
      </c>
      <c r="G11235" s="6"/>
      <c r="H11235" s="5">
        <f>D11235-F11235</f>
        <v>0</v>
      </c>
      <c r="I11235" s="4">
        <f>+I11234+G11235-H11235</f>
        <v>1470312.9094999733</v>
      </c>
      <c r="J11235" s="8"/>
      <c r="K11235" s="2"/>
      <c r="L11235" s="2"/>
      <c r="M11235" s="1"/>
      <c r="N11235" s="1"/>
      <c r="O11235" s="1"/>
    </row>
    <row r="11236" spans="1:15" x14ac:dyDescent="0.2">
      <c r="A11236" s="9"/>
      <c r="B11236" s="7"/>
      <c r="C11236" s="8"/>
      <c r="D11236" s="6"/>
      <c r="E11236" s="6"/>
      <c r="F11236" s="6">
        <f>E11236*0.05</f>
        <v>0</v>
      </c>
      <c r="G11236" s="6"/>
      <c r="H11236" s="5">
        <f>D11236-F11236</f>
        <v>0</v>
      </c>
      <c r="I11236" s="4">
        <f>+I11235+G11236-H11236</f>
        <v>1470312.9094999733</v>
      </c>
      <c r="J11236" s="8"/>
      <c r="K11236" s="2"/>
      <c r="L11236" s="2"/>
      <c r="M11236" s="1"/>
      <c r="N11236" s="1"/>
      <c r="O11236" s="1"/>
    </row>
    <row r="11237" spans="1:15" x14ac:dyDescent="0.2">
      <c r="A11237" s="9"/>
      <c r="B11237" s="7"/>
      <c r="C11237" s="8"/>
      <c r="D11237" s="6"/>
      <c r="E11237" s="6"/>
      <c r="F11237" s="6">
        <f>E11237*0.05</f>
        <v>0</v>
      </c>
      <c r="G11237" s="6"/>
      <c r="H11237" s="5">
        <f>D11237-F11237</f>
        <v>0</v>
      </c>
      <c r="I11237" s="4">
        <f>+I11236+G11237-H11237</f>
        <v>1470312.9094999733</v>
      </c>
      <c r="J11237" s="8"/>
      <c r="K11237" s="2"/>
      <c r="L11237" s="2"/>
      <c r="M11237" s="1"/>
      <c r="N11237" s="1"/>
      <c r="O11237" s="1"/>
    </row>
    <row r="11238" spans="1:15" x14ac:dyDescent="0.2">
      <c r="A11238" s="9"/>
      <c r="B11238" s="7"/>
      <c r="C11238" s="8"/>
      <c r="D11238" s="6"/>
      <c r="E11238" s="6"/>
      <c r="F11238" s="6">
        <f>E11238*0.05</f>
        <v>0</v>
      </c>
      <c r="G11238" s="6"/>
      <c r="H11238" s="5">
        <f>D11238-F11238</f>
        <v>0</v>
      </c>
      <c r="I11238" s="4">
        <f>+I11237+G11238-H11238</f>
        <v>1470312.9094999733</v>
      </c>
      <c r="J11238" s="8"/>
      <c r="K11238" s="2"/>
      <c r="L11238" s="2"/>
      <c r="M11238" s="1"/>
      <c r="N11238" s="1"/>
      <c r="O11238" s="1"/>
    </row>
    <row r="11239" spans="1:15" x14ac:dyDescent="0.2">
      <c r="A11239" s="9"/>
      <c r="B11239" s="7"/>
      <c r="C11239" s="8"/>
      <c r="D11239" s="6"/>
      <c r="E11239" s="6"/>
      <c r="F11239" s="6">
        <f>E11239*0.05</f>
        <v>0</v>
      </c>
      <c r="G11239" s="6"/>
      <c r="H11239" s="5">
        <f>D11239-F11239</f>
        <v>0</v>
      </c>
      <c r="I11239" s="4">
        <f>+I11238+G11239-H11239</f>
        <v>1470312.9094999733</v>
      </c>
      <c r="J11239" s="8"/>
      <c r="K11239" s="2"/>
      <c r="L11239" s="2"/>
      <c r="M11239" s="1"/>
      <c r="N11239" s="1"/>
      <c r="O11239" s="1"/>
    </row>
    <row r="11240" spans="1:15" x14ac:dyDescent="0.2">
      <c r="A11240" s="9"/>
      <c r="B11240" s="7"/>
      <c r="C11240" s="8"/>
      <c r="D11240" s="6"/>
      <c r="E11240" s="6"/>
      <c r="F11240" s="6">
        <f>E11240*0.05</f>
        <v>0</v>
      </c>
      <c r="G11240" s="6"/>
      <c r="H11240" s="5">
        <f>D11240-F11240</f>
        <v>0</v>
      </c>
      <c r="I11240" s="4">
        <f>+I11239+G11240-H11240</f>
        <v>1470312.9094999733</v>
      </c>
      <c r="J11240" s="8"/>
      <c r="K11240" s="2"/>
      <c r="L11240" s="2"/>
      <c r="M11240" s="1"/>
      <c r="N11240" s="1"/>
      <c r="O11240" s="1"/>
    </row>
    <row r="11241" spans="1:15" x14ac:dyDescent="0.2">
      <c r="A11241" s="9"/>
      <c r="B11241" s="7"/>
      <c r="C11241" s="8"/>
      <c r="D11241" s="6"/>
      <c r="E11241" s="6"/>
      <c r="F11241" s="6">
        <f>E11241*0.05</f>
        <v>0</v>
      </c>
      <c r="G11241" s="6"/>
      <c r="H11241" s="5">
        <f>D11241-F11241</f>
        <v>0</v>
      </c>
      <c r="I11241" s="4">
        <f>+I11240+G11241-H11241</f>
        <v>1470312.9094999733</v>
      </c>
      <c r="J11241" s="8"/>
      <c r="K11241" s="2"/>
      <c r="L11241" s="2"/>
      <c r="M11241" s="1"/>
      <c r="N11241" s="1"/>
      <c r="O11241" s="1"/>
    </row>
    <row r="11242" spans="1:15" x14ac:dyDescent="0.2">
      <c r="A11242" s="9"/>
      <c r="B11242" s="7"/>
      <c r="C11242" s="8"/>
      <c r="D11242" s="6"/>
      <c r="E11242" s="6"/>
      <c r="F11242" s="6">
        <f>E11242*0.05</f>
        <v>0</v>
      </c>
      <c r="G11242" s="6"/>
      <c r="H11242" s="5">
        <f>D11242-F11242</f>
        <v>0</v>
      </c>
      <c r="I11242" s="4">
        <f>+I11241+G11242-H11242</f>
        <v>1470312.9094999733</v>
      </c>
      <c r="J11242" s="8"/>
      <c r="K11242" s="2"/>
      <c r="L11242" s="2"/>
      <c r="M11242" s="1"/>
      <c r="N11242" s="1"/>
      <c r="O11242" s="1"/>
    </row>
    <row r="11243" spans="1:15" x14ac:dyDescent="0.2">
      <c r="A11243" s="9"/>
      <c r="B11243" s="7"/>
      <c r="C11243" s="8"/>
      <c r="D11243" s="6"/>
      <c r="E11243" s="6"/>
      <c r="F11243" s="6">
        <f>E11243*0.05</f>
        <v>0</v>
      </c>
      <c r="G11243" s="6"/>
      <c r="H11243" s="5">
        <f>D11243-F11243</f>
        <v>0</v>
      </c>
      <c r="I11243" s="4">
        <f>+I11242+G11243-H11243</f>
        <v>1470312.9094999733</v>
      </c>
      <c r="J11243" s="8"/>
      <c r="K11243" s="2"/>
      <c r="L11243" s="2"/>
      <c r="M11243" s="1"/>
      <c r="N11243" s="1"/>
      <c r="O11243" s="1"/>
    </row>
    <row r="11244" spans="1:15" x14ac:dyDescent="0.2">
      <c r="A11244" s="9"/>
      <c r="B11244" s="7"/>
      <c r="C11244" s="8"/>
      <c r="D11244" s="6"/>
      <c r="E11244" s="6"/>
      <c r="F11244" s="6">
        <f>E11244*0.05</f>
        <v>0</v>
      </c>
      <c r="G11244" s="6"/>
      <c r="H11244" s="5">
        <f>D11244-F11244</f>
        <v>0</v>
      </c>
      <c r="I11244" s="4">
        <f>+I11243+G11244-H11244</f>
        <v>1470312.9094999733</v>
      </c>
      <c r="J11244" s="8"/>
      <c r="K11244" s="2"/>
      <c r="L11244" s="2"/>
      <c r="M11244" s="1"/>
      <c r="N11244" s="1"/>
      <c r="O11244" s="1"/>
    </row>
    <row r="11245" spans="1:15" x14ac:dyDescent="0.2">
      <c r="A11245" s="9"/>
      <c r="B11245" s="7"/>
      <c r="C11245" s="8"/>
      <c r="D11245" s="6"/>
      <c r="E11245" s="6"/>
      <c r="F11245" s="6">
        <f>E11245*0.05</f>
        <v>0</v>
      </c>
      <c r="G11245" s="6"/>
      <c r="H11245" s="5">
        <f>D11245-F11245</f>
        <v>0</v>
      </c>
      <c r="I11245" s="4">
        <f>+I11244+G11245-H11245</f>
        <v>1470312.9094999733</v>
      </c>
      <c r="J11245" s="8"/>
      <c r="K11245" s="2"/>
      <c r="L11245" s="2"/>
      <c r="M11245" s="1"/>
      <c r="N11245" s="1"/>
      <c r="O11245" s="1"/>
    </row>
    <row r="11246" spans="1:15" x14ac:dyDescent="0.2">
      <c r="A11246" s="9"/>
      <c r="B11246" s="7"/>
      <c r="C11246" s="8"/>
      <c r="D11246" s="6"/>
      <c r="E11246" s="6"/>
      <c r="F11246" s="6">
        <f>E11246*0.05</f>
        <v>0</v>
      </c>
      <c r="G11246" s="6"/>
      <c r="H11246" s="5">
        <f>D11246-F11246</f>
        <v>0</v>
      </c>
      <c r="I11246" s="4">
        <f>+I11245+G11246-H11246</f>
        <v>1470312.9094999733</v>
      </c>
      <c r="J11246" s="8"/>
      <c r="K11246" s="2"/>
      <c r="L11246" s="2"/>
      <c r="M11246" s="1"/>
      <c r="N11246" s="1"/>
      <c r="O11246" s="1"/>
    </row>
    <row r="11247" spans="1:15" x14ac:dyDescent="0.2">
      <c r="A11247" s="9"/>
      <c r="B11247" s="7"/>
      <c r="C11247" s="8"/>
      <c r="D11247" s="6"/>
      <c r="E11247" s="6"/>
      <c r="F11247" s="6">
        <f>E11247*0.05</f>
        <v>0</v>
      </c>
      <c r="G11247" s="6"/>
      <c r="H11247" s="5">
        <f>D11247-F11247</f>
        <v>0</v>
      </c>
      <c r="I11247" s="4">
        <f>+I11246+G11247-H11247</f>
        <v>1470312.9094999733</v>
      </c>
      <c r="J11247" s="8"/>
      <c r="K11247" s="2"/>
      <c r="L11247" s="2"/>
      <c r="M11247" s="1"/>
      <c r="N11247" s="1"/>
      <c r="O11247" s="1"/>
    </row>
    <row r="11248" spans="1:15" x14ac:dyDescent="0.2">
      <c r="A11248" s="9"/>
      <c r="B11248" s="7"/>
      <c r="C11248" s="8"/>
      <c r="D11248" s="6"/>
      <c r="E11248" s="6"/>
      <c r="F11248" s="6">
        <f>E11248*0.05</f>
        <v>0</v>
      </c>
      <c r="G11248" s="6"/>
      <c r="H11248" s="5">
        <f>D11248-F11248</f>
        <v>0</v>
      </c>
      <c r="I11248" s="4">
        <f>+I11247+G11248-H11248</f>
        <v>1470312.9094999733</v>
      </c>
      <c r="J11248" s="8"/>
      <c r="K11248" s="2"/>
      <c r="L11248" s="2"/>
      <c r="M11248" s="1"/>
      <c r="N11248" s="1"/>
      <c r="O11248" s="1"/>
    </row>
    <row r="11249" spans="1:15" x14ac:dyDescent="0.2">
      <c r="A11249" s="9"/>
      <c r="B11249" s="7"/>
      <c r="C11249" s="8"/>
      <c r="D11249" s="6"/>
      <c r="E11249" s="6"/>
      <c r="F11249" s="6">
        <f>E11249*0.05</f>
        <v>0</v>
      </c>
      <c r="G11249" s="6"/>
      <c r="H11249" s="5">
        <f>D11249-F11249</f>
        <v>0</v>
      </c>
      <c r="I11249" s="4">
        <f>+I11248+G11249-H11249</f>
        <v>1470312.9094999733</v>
      </c>
      <c r="J11249" s="8"/>
      <c r="K11249" s="2"/>
      <c r="L11249" s="2"/>
      <c r="M11249" s="1"/>
      <c r="N11249" s="1"/>
      <c r="O11249" s="1"/>
    </row>
    <row r="11250" spans="1:15" x14ac:dyDescent="0.2">
      <c r="A11250" s="9"/>
      <c r="B11250" s="7"/>
      <c r="C11250" s="8"/>
      <c r="D11250" s="6"/>
      <c r="E11250" s="6"/>
      <c r="F11250" s="6">
        <f>E11250*0.05</f>
        <v>0</v>
      </c>
      <c r="G11250" s="6"/>
      <c r="H11250" s="5">
        <f>D11250-F11250</f>
        <v>0</v>
      </c>
      <c r="I11250" s="4">
        <f>+I11249+G11250-H11250</f>
        <v>1470312.9094999733</v>
      </c>
      <c r="J11250" s="8"/>
      <c r="K11250" s="2"/>
      <c r="L11250" s="2"/>
      <c r="M11250" s="1"/>
      <c r="N11250" s="1"/>
      <c r="O11250" s="1"/>
    </row>
    <row r="11251" spans="1:15" x14ac:dyDescent="0.2">
      <c r="A11251" s="9"/>
      <c r="B11251" s="7"/>
      <c r="C11251" s="8"/>
      <c r="D11251" s="6"/>
      <c r="E11251" s="6"/>
      <c r="F11251" s="6">
        <f>E11251*0.05</f>
        <v>0</v>
      </c>
      <c r="G11251" s="6"/>
      <c r="H11251" s="5">
        <f>D11251-F11251</f>
        <v>0</v>
      </c>
      <c r="I11251" s="4">
        <f>+I11250+G11251-H11251</f>
        <v>1470312.9094999733</v>
      </c>
      <c r="J11251" s="8"/>
      <c r="K11251" s="2"/>
      <c r="L11251" s="2"/>
      <c r="M11251" s="1"/>
      <c r="N11251" s="1"/>
      <c r="O11251" s="1"/>
    </row>
    <row r="11252" spans="1:15" x14ac:dyDescent="0.2">
      <c r="A11252" s="9"/>
      <c r="B11252" s="7"/>
      <c r="C11252" s="8"/>
      <c r="D11252" s="6"/>
      <c r="E11252" s="6"/>
      <c r="F11252" s="6">
        <f>E11252*0.05</f>
        <v>0</v>
      </c>
      <c r="G11252" s="6"/>
      <c r="H11252" s="5">
        <f>D11252-F11252</f>
        <v>0</v>
      </c>
      <c r="I11252" s="4">
        <f>+I11251+G11252-H11252</f>
        <v>1470312.9094999733</v>
      </c>
      <c r="J11252" s="8"/>
      <c r="K11252" s="2"/>
      <c r="L11252" s="2"/>
      <c r="M11252" s="1"/>
      <c r="N11252" s="1"/>
      <c r="O11252" s="1"/>
    </row>
    <row r="11253" spans="1:15" x14ac:dyDescent="0.2">
      <c r="A11253" s="9"/>
      <c r="B11253" s="7"/>
      <c r="C11253" s="8"/>
      <c r="D11253" s="6"/>
      <c r="E11253" s="6"/>
      <c r="F11253" s="6">
        <f>E11253*0.05</f>
        <v>0</v>
      </c>
      <c r="G11253" s="6"/>
      <c r="H11253" s="5">
        <f>D11253-F11253</f>
        <v>0</v>
      </c>
      <c r="I11253" s="4">
        <f>+I11252+G11253-H11253</f>
        <v>1470312.9094999733</v>
      </c>
      <c r="J11253" s="8"/>
      <c r="K11253" s="2"/>
      <c r="L11253" s="2"/>
      <c r="M11253" s="1"/>
      <c r="N11253" s="1"/>
      <c r="O11253" s="1"/>
    </row>
    <row r="11254" spans="1:15" x14ac:dyDescent="0.2">
      <c r="A11254" s="9"/>
      <c r="B11254" s="7"/>
      <c r="C11254" s="8"/>
      <c r="D11254" s="6"/>
      <c r="E11254" s="6"/>
      <c r="F11254" s="6">
        <f>E11254*0.05</f>
        <v>0</v>
      </c>
      <c r="G11254" s="6"/>
      <c r="H11254" s="5">
        <f>D11254-F11254</f>
        <v>0</v>
      </c>
      <c r="I11254" s="4">
        <f>+I11253+G11254-H11254</f>
        <v>1470312.9094999733</v>
      </c>
      <c r="J11254" s="8"/>
      <c r="K11254" s="2"/>
      <c r="L11254" s="2"/>
      <c r="M11254" s="1"/>
      <c r="N11254" s="1"/>
      <c r="O11254" s="1"/>
    </row>
    <row r="11255" spans="1:15" x14ac:dyDescent="0.2">
      <c r="A11255" s="9"/>
      <c r="B11255" s="7"/>
      <c r="C11255" s="8"/>
      <c r="D11255" s="6"/>
      <c r="E11255" s="6"/>
      <c r="F11255" s="6">
        <f>E11255*0.05</f>
        <v>0</v>
      </c>
      <c r="G11255" s="6"/>
      <c r="H11255" s="5">
        <f>D11255-F11255</f>
        <v>0</v>
      </c>
      <c r="I11255" s="4">
        <f>+I11254+G11255-H11255</f>
        <v>1470312.9094999733</v>
      </c>
      <c r="J11255" s="8"/>
      <c r="K11255" s="2"/>
      <c r="L11255" s="2"/>
      <c r="M11255" s="1"/>
      <c r="N11255" s="1"/>
      <c r="O11255" s="1"/>
    </row>
    <row r="11256" spans="1:15" x14ac:dyDescent="0.2">
      <c r="A11256" s="9"/>
      <c r="B11256" s="7"/>
      <c r="C11256" s="8"/>
      <c r="D11256" s="6"/>
      <c r="E11256" s="6"/>
      <c r="F11256" s="6">
        <f>E11256*0.05</f>
        <v>0</v>
      </c>
      <c r="G11256" s="6"/>
      <c r="H11256" s="5">
        <f>D11256-F11256</f>
        <v>0</v>
      </c>
      <c r="I11256" s="4">
        <f>+I11255+G11256-H11256</f>
        <v>1470312.9094999733</v>
      </c>
      <c r="J11256" s="8"/>
      <c r="K11256" s="2"/>
      <c r="L11256" s="2"/>
      <c r="M11256" s="1"/>
      <c r="N11256" s="1"/>
      <c r="O11256" s="1"/>
    </row>
    <row r="11257" spans="1:15" x14ac:dyDescent="0.2">
      <c r="A11257" s="9"/>
      <c r="B11257" s="7"/>
      <c r="C11257" s="8"/>
      <c r="D11257" s="6"/>
      <c r="E11257" s="6"/>
      <c r="F11257" s="6">
        <f>E11257*0.05</f>
        <v>0</v>
      </c>
      <c r="G11257" s="6"/>
      <c r="H11257" s="5">
        <f>D11257-F11257</f>
        <v>0</v>
      </c>
      <c r="I11257" s="4">
        <f>+I11256+G11257-H11257</f>
        <v>1470312.9094999733</v>
      </c>
      <c r="J11257" s="8"/>
      <c r="K11257" s="2"/>
      <c r="L11257" s="2"/>
      <c r="M11257" s="1"/>
      <c r="N11257" s="1"/>
      <c r="O11257" s="1"/>
    </row>
    <row r="11258" spans="1:15" x14ac:dyDescent="0.2">
      <c r="A11258" s="9"/>
      <c r="B11258" s="7"/>
      <c r="C11258" s="8"/>
      <c r="D11258" s="6"/>
      <c r="E11258" s="6"/>
      <c r="F11258" s="6">
        <f>E11258*0.05</f>
        <v>0</v>
      </c>
      <c r="G11258" s="6"/>
      <c r="H11258" s="5">
        <f>D11258-F11258</f>
        <v>0</v>
      </c>
      <c r="I11258" s="4">
        <f>+I11257+G11258-H11258</f>
        <v>1470312.9094999733</v>
      </c>
      <c r="J11258" s="8"/>
      <c r="K11258" s="2"/>
      <c r="L11258" s="2"/>
      <c r="M11258" s="1"/>
      <c r="N11258" s="1"/>
      <c r="O11258" s="1"/>
    </row>
    <row r="11259" spans="1:15" x14ac:dyDescent="0.2">
      <c r="A11259" s="9"/>
      <c r="B11259" s="7"/>
      <c r="C11259" s="8"/>
      <c r="D11259" s="6"/>
      <c r="E11259" s="6"/>
      <c r="F11259" s="6">
        <f>E11259*0.05</f>
        <v>0</v>
      </c>
      <c r="G11259" s="6"/>
      <c r="H11259" s="5">
        <f>D11259-F11259</f>
        <v>0</v>
      </c>
      <c r="I11259" s="4">
        <f>+I11258+G11259-H11259</f>
        <v>1470312.9094999733</v>
      </c>
      <c r="J11259" s="8"/>
      <c r="K11259" s="2"/>
      <c r="L11259" s="2"/>
      <c r="M11259" s="1"/>
      <c r="N11259" s="1"/>
      <c r="O11259" s="1"/>
    </row>
    <row r="11260" spans="1:15" x14ac:dyDescent="0.2">
      <c r="A11260" s="9"/>
      <c r="B11260" s="7"/>
      <c r="C11260" s="8"/>
      <c r="D11260" s="6"/>
      <c r="E11260" s="6"/>
      <c r="F11260" s="6">
        <f>E11260*0.05</f>
        <v>0</v>
      </c>
      <c r="G11260" s="6"/>
      <c r="H11260" s="5">
        <f>D11260-F11260</f>
        <v>0</v>
      </c>
      <c r="I11260" s="4">
        <f>+I11259+G11260-H11260</f>
        <v>1470312.9094999733</v>
      </c>
      <c r="J11260" s="8"/>
      <c r="K11260" s="2"/>
      <c r="L11260" s="2"/>
      <c r="M11260" s="1"/>
      <c r="N11260" s="1"/>
      <c r="O11260" s="1"/>
    </row>
    <row r="11261" spans="1:15" x14ac:dyDescent="0.2">
      <c r="A11261" s="9"/>
      <c r="B11261" s="7"/>
      <c r="C11261" s="8"/>
      <c r="D11261" s="6"/>
      <c r="E11261" s="6"/>
      <c r="F11261" s="6">
        <f>E11261*0.05</f>
        <v>0</v>
      </c>
      <c r="G11261" s="6"/>
      <c r="H11261" s="5">
        <f>D11261-F11261</f>
        <v>0</v>
      </c>
      <c r="I11261" s="4">
        <f>+I11260+G11261-H11261</f>
        <v>1470312.9094999733</v>
      </c>
      <c r="J11261" s="8"/>
      <c r="K11261" s="2"/>
      <c r="L11261" s="2"/>
      <c r="M11261" s="1"/>
      <c r="N11261" s="1"/>
      <c r="O11261" s="1"/>
    </row>
    <row r="11262" spans="1:15" x14ac:dyDescent="0.2">
      <c r="A11262" s="9"/>
      <c r="B11262" s="7"/>
      <c r="C11262" s="8"/>
      <c r="D11262" s="6"/>
      <c r="E11262" s="6"/>
      <c r="F11262" s="6">
        <f>E11262*0.05</f>
        <v>0</v>
      </c>
      <c r="G11262" s="6"/>
      <c r="H11262" s="5">
        <f>D11262-F11262</f>
        <v>0</v>
      </c>
      <c r="I11262" s="4">
        <f>+I11261+G11262-H11262</f>
        <v>1470312.9094999733</v>
      </c>
      <c r="J11262" s="8"/>
      <c r="K11262" s="2"/>
      <c r="L11262" s="2"/>
      <c r="M11262" s="1"/>
      <c r="N11262" s="1"/>
      <c r="O11262" s="1"/>
    </row>
    <row r="11263" spans="1:15" x14ac:dyDescent="0.2">
      <c r="A11263" s="9"/>
      <c r="B11263" s="7"/>
      <c r="C11263" s="8"/>
      <c r="D11263" s="6"/>
      <c r="E11263" s="6"/>
      <c r="F11263" s="6">
        <f>E11263*0.05</f>
        <v>0</v>
      </c>
      <c r="G11263" s="6"/>
      <c r="H11263" s="5">
        <f>D11263-F11263</f>
        <v>0</v>
      </c>
      <c r="I11263" s="4">
        <f>+I11262+G11263-H11263</f>
        <v>1470312.9094999733</v>
      </c>
      <c r="J11263" s="8"/>
      <c r="K11263" s="2"/>
      <c r="L11263" s="2"/>
      <c r="M11263" s="1"/>
      <c r="N11263" s="1"/>
      <c r="O11263" s="1"/>
    </row>
    <row r="11264" spans="1:15" x14ac:dyDescent="0.2">
      <c r="A11264" s="9"/>
      <c r="B11264" s="7"/>
      <c r="C11264" s="8"/>
      <c r="D11264" s="6"/>
      <c r="E11264" s="6"/>
      <c r="F11264" s="6">
        <f>E11264*0.05</f>
        <v>0</v>
      </c>
      <c r="G11264" s="6"/>
      <c r="H11264" s="5">
        <f>D11264-F11264</f>
        <v>0</v>
      </c>
      <c r="I11264" s="4">
        <f>+I11263+G11264-H11264</f>
        <v>1470312.9094999733</v>
      </c>
      <c r="J11264" s="8"/>
      <c r="K11264" s="2"/>
      <c r="L11264" s="2"/>
      <c r="M11264" s="1"/>
      <c r="N11264" s="1"/>
      <c r="O11264" s="1"/>
    </row>
    <row r="11265" spans="1:15" x14ac:dyDescent="0.2">
      <c r="A11265" s="9"/>
      <c r="B11265" s="7"/>
      <c r="C11265" s="8"/>
      <c r="D11265" s="6"/>
      <c r="E11265" s="6"/>
      <c r="F11265" s="6">
        <f>E11265*0.05</f>
        <v>0</v>
      </c>
      <c r="G11265" s="6"/>
      <c r="H11265" s="5">
        <f>D11265-F11265</f>
        <v>0</v>
      </c>
      <c r="I11265" s="4">
        <f>+I11264+G11265-H11265</f>
        <v>1470312.9094999733</v>
      </c>
      <c r="J11265" s="8"/>
      <c r="K11265" s="2"/>
      <c r="L11265" s="2"/>
      <c r="M11265" s="1"/>
      <c r="N11265" s="1"/>
      <c r="O11265" s="1"/>
    </row>
    <row r="11266" spans="1:15" x14ac:dyDescent="0.2">
      <c r="A11266" s="9"/>
      <c r="B11266" s="7"/>
      <c r="C11266" s="8"/>
      <c r="D11266" s="6"/>
      <c r="E11266" s="6"/>
      <c r="F11266" s="6">
        <f>E11266*0.05</f>
        <v>0</v>
      </c>
      <c r="G11266" s="6"/>
      <c r="H11266" s="5">
        <f>D11266-F11266</f>
        <v>0</v>
      </c>
      <c r="I11266" s="4">
        <f>+I11265+G11266-H11266</f>
        <v>1470312.9094999733</v>
      </c>
      <c r="J11266" s="8"/>
      <c r="K11266" s="2"/>
      <c r="L11266" s="2"/>
      <c r="M11266" s="1"/>
      <c r="N11266" s="1"/>
      <c r="O11266" s="1"/>
    </row>
    <row r="11267" spans="1:15" x14ac:dyDescent="0.2">
      <c r="A11267" s="9"/>
      <c r="B11267" s="7"/>
      <c r="C11267" s="8"/>
      <c r="D11267" s="6"/>
      <c r="E11267" s="6"/>
      <c r="F11267" s="6">
        <f>E11267*0.05</f>
        <v>0</v>
      </c>
      <c r="G11267" s="6"/>
      <c r="H11267" s="5">
        <f>D11267-F11267</f>
        <v>0</v>
      </c>
      <c r="I11267" s="4">
        <f>+I11266+G11267-H11267</f>
        <v>1470312.9094999733</v>
      </c>
      <c r="J11267" s="8"/>
      <c r="K11267" s="2"/>
      <c r="L11267" s="2"/>
      <c r="M11267" s="1"/>
      <c r="N11267" s="1"/>
      <c r="O11267" s="1"/>
    </row>
    <row r="11268" spans="1:15" x14ac:dyDescent="0.2">
      <c r="A11268" s="9"/>
      <c r="B11268" s="7"/>
      <c r="C11268" s="8"/>
      <c r="D11268" s="6"/>
      <c r="E11268" s="6"/>
      <c r="F11268" s="6">
        <f>E11268*0.05</f>
        <v>0</v>
      </c>
      <c r="G11268" s="6"/>
      <c r="H11268" s="5">
        <f>D11268-F11268</f>
        <v>0</v>
      </c>
      <c r="I11268" s="4">
        <f>+I11267+G11268-H11268</f>
        <v>1470312.9094999733</v>
      </c>
      <c r="J11268" s="8"/>
      <c r="K11268" s="2"/>
      <c r="L11268" s="2"/>
      <c r="M11268" s="1"/>
      <c r="N11268" s="1"/>
      <c r="O11268" s="1"/>
    </row>
    <row r="11269" spans="1:15" x14ac:dyDescent="0.2">
      <c r="A11269" s="9"/>
      <c r="B11269" s="7"/>
      <c r="C11269" s="8"/>
      <c r="D11269" s="6"/>
      <c r="E11269" s="6"/>
      <c r="F11269" s="6">
        <f>E11269*0.05</f>
        <v>0</v>
      </c>
      <c r="G11269" s="6"/>
      <c r="H11269" s="5">
        <f>D11269-F11269</f>
        <v>0</v>
      </c>
      <c r="I11269" s="4">
        <f>+I11268+G11269-H11269</f>
        <v>1470312.9094999733</v>
      </c>
      <c r="J11269" s="8"/>
      <c r="K11269" s="2"/>
      <c r="L11269" s="2"/>
      <c r="M11269" s="1"/>
      <c r="N11269" s="1"/>
      <c r="O11269" s="1"/>
    </row>
    <row r="11270" spans="1:15" x14ac:dyDescent="0.2">
      <c r="A11270" s="9"/>
      <c r="B11270" s="7"/>
      <c r="C11270" s="8"/>
      <c r="D11270" s="6"/>
      <c r="E11270" s="6"/>
      <c r="F11270" s="6">
        <f>E11270*0.05</f>
        <v>0</v>
      </c>
      <c r="G11270" s="6"/>
      <c r="H11270" s="5">
        <f>D11270-F11270</f>
        <v>0</v>
      </c>
      <c r="I11270" s="4">
        <f>+I11269+G11270-H11270</f>
        <v>1470312.9094999733</v>
      </c>
      <c r="J11270" s="8"/>
      <c r="K11270" s="2"/>
      <c r="L11270" s="2"/>
      <c r="M11270" s="1"/>
      <c r="N11270" s="1"/>
      <c r="O11270" s="1"/>
    </row>
    <row r="11271" spans="1:15" x14ac:dyDescent="0.2">
      <c r="A11271" s="9"/>
      <c r="B11271" s="7"/>
      <c r="C11271" s="8"/>
      <c r="D11271" s="6"/>
      <c r="E11271" s="6"/>
      <c r="F11271" s="6">
        <f>E11271*0.05</f>
        <v>0</v>
      </c>
      <c r="G11271" s="6"/>
      <c r="H11271" s="5">
        <f>D11271-F11271</f>
        <v>0</v>
      </c>
      <c r="I11271" s="4">
        <f>+I11270+G11271-H11271</f>
        <v>1470312.9094999733</v>
      </c>
      <c r="J11271" s="8"/>
      <c r="K11271" s="2"/>
      <c r="L11271" s="2"/>
      <c r="M11271" s="1"/>
      <c r="N11271" s="1"/>
      <c r="O11271" s="1"/>
    </row>
    <row r="11272" spans="1:15" x14ac:dyDescent="0.2">
      <c r="A11272" s="9"/>
      <c r="B11272" s="7"/>
      <c r="C11272" s="8"/>
      <c r="D11272" s="6"/>
      <c r="E11272" s="6"/>
      <c r="F11272" s="6">
        <f>E11272*0.05</f>
        <v>0</v>
      </c>
      <c r="G11272" s="6"/>
      <c r="H11272" s="5">
        <f>D11272-F11272</f>
        <v>0</v>
      </c>
      <c r="I11272" s="4">
        <f>+I11271+G11272-H11272</f>
        <v>1470312.9094999733</v>
      </c>
      <c r="J11272" s="8"/>
      <c r="K11272" s="2"/>
      <c r="L11272" s="2"/>
      <c r="M11272" s="1"/>
      <c r="N11272" s="1"/>
      <c r="O11272" s="1"/>
    </row>
    <row r="11273" spans="1:15" x14ac:dyDescent="0.2">
      <c r="A11273" s="9"/>
      <c r="B11273" s="7"/>
      <c r="C11273" s="8"/>
      <c r="D11273" s="6"/>
      <c r="E11273" s="6"/>
      <c r="F11273" s="6">
        <f>E11273*0.05</f>
        <v>0</v>
      </c>
      <c r="G11273" s="6"/>
      <c r="H11273" s="5">
        <f>D11273-F11273</f>
        <v>0</v>
      </c>
      <c r="I11273" s="4">
        <f>+I11272+G11273-H11273</f>
        <v>1470312.9094999733</v>
      </c>
      <c r="J11273" s="8"/>
      <c r="K11273" s="2"/>
      <c r="L11273" s="2"/>
      <c r="M11273" s="1"/>
      <c r="N11273" s="1"/>
      <c r="O11273" s="1"/>
    </row>
    <row r="11274" spans="1:15" x14ac:dyDescent="0.2">
      <c r="A11274" s="9"/>
      <c r="B11274" s="7"/>
      <c r="C11274" s="8"/>
      <c r="D11274" s="6"/>
      <c r="E11274" s="6"/>
      <c r="F11274" s="6">
        <f>E11274*0.05</f>
        <v>0</v>
      </c>
      <c r="G11274" s="6"/>
      <c r="H11274" s="5">
        <f>D11274-F11274</f>
        <v>0</v>
      </c>
      <c r="I11274" s="4">
        <f>+I11273+G11274-H11274</f>
        <v>1470312.9094999733</v>
      </c>
      <c r="J11274" s="8"/>
      <c r="K11274" s="2"/>
      <c r="L11274" s="2"/>
      <c r="M11274" s="1"/>
      <c r="N11274" s="1"/>
      <c r="O11274" s="1"/>
    </row>
    <row r="11275" spans="1:15" x14ac:dyDescent="0.2">
      <c r="A11275" s="9"/>
      <c r="B11275" s="7"/>
      <c r="C11275" s="8"/>
      <c r="D11275" s="6"/>
      <c r="E11275" s="6"/>
      <c r="F11275" s="6">
        <f>E11275*0.05</f>
        <v>0</v>
      </c>
      <c r="G11275" s="6"/>
      <c r="H11275" s="5">
        <f>D11275-F11275</f>
        <v>0</v>
      </c>
      <c r="I11275" s="4">
        <f>+I11274+G11275-H11275</f>
        <v>1470312.9094999733</v>
      </c>
      <c r="J11275" s="8"/>
      <c r="K11275" s="2"/>
      <c r="L11275" s="2"/>
      <c r="M11275" s="1"/>
      <c r="N11275" s="1"/>
      <c r="O11275" s="1"/>
    </row>
    <row r="11276" spans="1:15" x14ac:dyDescent="0.2">
      <c r="A11276" s="9"/>
      <c r="B11276" s="7"/>
      <c r="C11276" s="8"/>
      <c r="D11276" s="6"/>
      <c r="E11276" s="6"/>
      <c r="F11276" s="6">
        <f>E11276*0.05</f>
        <v>0</v>
      </c>
      <c r="G11276" s="6"/>
      <c r="H11276" s="5">
        <f>D11276-F11276</f>
        <v>0</v>
      </c>
      <c r="I11276" s="4">
        <f>+I11275+G11276-H11276</f>
        <v>1470312.9094999733</v>
      </c>
      <c r="J11276" s="8"/>
      <c r="K11276" s="2"/>
      <c r="L11276" s="2"/>
      <c r="M11276" s="1"/>
      <c r="N11276" s="1"/>
      <c r="O11276" s="1"/>
    </row>
    <row r="11277" spans="1:15" x14ac:dyDescent="0.2">
      <c r="A11277" s="9"/>
      <c r="B11277" s="7"/>
      <c r="C11277" s="8"/>
      <c r="D11277" s="6"/>
      <c r="E11277" s="6"/>
      <c r="F11277" s="6">
        <f>E11277*0.05</f>
        <v>0</v>
      </c>
      <c r="G11277" s="6"/>
      <c r="H11277" s="5">
        <f>D11277-F11277</f>
        <v>0</v>
      </c>
      <c r="I11277" s="4">
        <f>+I11276+G11277-H11277</f>
        <v>1470312.9094999733</v>
      </c>
      <c r="J11277" s="8"/>
      <c r="K11277" s="2"/>
      <c r="L11277" s="2"/>
      <c r="M11277" s="1"/>
      <c r="N11277" s="1"/>
      <c r="O11277" s="1"/>
    </row>
    <row r="11278" spans="1:15" x14ac:dyDescent="0.2">
      <c r="A11278" s="9"/>
      <c r="B11278" s="7"/>
      <c r="C11278" s="8"/>
      <c r="D11278" s="6"/>
      <c r="E11278" s="6"/>
      <c r="F11278" s="6">
        <f>E11278*0.05</f>
        <v>0</v>
      </c>
      <c r="G11278" s="6"/>
      <c r="H11278" s="5">
        <f>D11278-F11278</f>
        <v>0</v>
      </c>
      <c r="I11278" s="4">
        <f>+I11277+G11278-H11278</f>
        <v>1470312.9094999733</v>
      </c>
      <c r="J11278" s="8"/>
      <c r="K11278" s="2"/>
      <c r="L11278" s="2"/>
      <c r="M11278" s="1"/>
      <c r="N11278" s="1"/>
      <c r="O11278" s="1"/>
    </row>
    <row r="11279" spans="1:15" x14ac:dyDescent="0.2">
      <c r="A11279" s="9"/>
      <c r="B11279" s="7"/>
      <c r="C11279" s="8"/>
      <c r="D11279" s="6"/>
      <c r="E11279" s="6"/>
      <c r="F11279" s="6">
        <f>E11279*0.05</f>
        <v>0</v>
      </c>
      <c r="G11279" s="6"/>
      <c r="H11279" s="5">
        <f>D11279-F11279</f>
        <v>0</v>
      </c>
      <c r="I11279" s="4">
        <f>+I11278+G11279-H11279</f>
        <v>1470312.9094999733</v>
      </c>
      <c r="J11279" s="8"/>
      <c r="K11279" s="2"/>
      <c r="L11279" s="2"/>
      <c r="M11279" s="1"/>
      <c r="N11279" s="1"/>
      <c r="O11279" s="1"/>
    </row>
    <row r="11280" spans="1:15" x14ac:dyDescent="0.2">
      <c r="A11280" s="9"/>
      <c r="B11280" s="7"/>
      <c r="C11280" s="8"/>
      <c r="D11280" s="6"/>
      <c r="E11280" s="6"/>
      <c r="F11280" s="6">
        <f>E11280*0.05</f>
        <v>0</v>
      </c>
      <c r="G11280" s="6"/>
      <c r="H11280" s="5">
        <f>D11280-F11280</f>
        <v>0</v>
      </c>
      <c r="I11280" s="4">
        <f>+I11279+G11280-H11280</f>
        <v>1470312.9094999733</v>
      </c>
      <c r="J11280" s="8"/>
      <c r="K11280" s="2"/>
      <c r="L11280" s="2"/>
      <c r="M11280" s="1"/>
      <c r="N11280" s="1"/>
      <c r="O11280" s="1"/>
    </row>
    <row r="11281" spans="1:15" x14ac:dyDescent="0.2">
      <c r="A11281" s="9"/>
      <c r="B11281" s="7"/>
      <c r="C11281" s="8"/>
      <c r="D11281" s="6"/>
      <c r="E11281" s="6"/>
      <c r="F11281" s="6">
        <f>E11281*0.05</f>
        <v>0</v>
      </c>
      <c r="G11281" s="6"/>
      <c r="H11281" s="5">
        <f>D11281-F11281</f>
        <v>0</v>
      </c>
      <c r="I11281" s="4">
        <f>+I11280+G11281-H11281</f>
        <v>1470312.9094999733</v>
      </c>
      <c r="J11281" s="8"/>
      <c r="K11281" s="2"/>
      <c r="L11281" s="2"/>
      <c r="M11281" s="1"/>
      <c r="N11281" s="1"/>
      <c r="O11281" s="1"/>
    </row>
    <row r="11282" spans="1:15" x14ac:dyDescent="0.2">
      <c r="A11282" s="9"/>
      <c r="B11282" s="7"/>
      <c r="C11282" s="8"/>
      <c r="D11282" s="6"/>
      <c r="E11282" s="6"/>
      <c r="F11282" s="6">
        <f>E11282*0.05</f>
        <v>0</v>
      </c>
      <c r="G11282" s="6"/>
      <c r="H11282" s="5">
        <f>D11282-F11282</f>
        <v>0</v>
      </c>
      <c r="I11282" s="4">
        <f>+I11281+G11282-H11282</f>
        <v>1470312.9094999733</v>
      </c>
      <c r="J11282" s="8"/>
      <c r="K11282" s="2"/>
      <c r="L11282" s="2"/>
      <c r="M11282" s="1"/>
      <c r="N11282" s="1"/>
      <c r="O11282" s="1"/>
    </row>
    <row r="11283" spans="1:15" x14ac:dyDescent="0.2">
      <c r="A11283" s="9"/>
      <c r="B11283" s="7"/>
      <c r="C11283" s="8"/>
      <c r="D11283" s="6"/>
      <c r="E11283" s="6"/>
      <c r="F11283" s="6">
        <f>E11283*0.05</f>
        <v>0</v>
      </c>
      <c r="G11283" s="6"/>
      <c r="H11283" s="5">
        <f>D11283-F11283</f>
        <v>0</v>
      </c>
      <c r="I11283" s="4">
        <f>+I11282+G11283-H11283</f>
        <v>1470312.9094999733</v>
      </c>
      <c r="J11283" s="8"/>
      <c r="K11283" s="2"/>
      <c r="L11283" s="2"/>
      <c r="M11283" s="1"/>
      <c r="N11283" s="1"/>
      <c r="O11283" s="1"/>
    </row>
    <row r="11284" spans="1:15" x14ac:dyDescent="0.2">
      <c r="A11284" s="9"/>
      <c r="B11284" s="7"/>
      <c r="C11284" s="8"/>
      <c r="D11284" s="6"/>
      <c r="E11284" s="6"/>
      <c r="F11284" s="6">
        <f>E11284*0.05</f>
        <v>0</v>
      </c>
      <c r="G11284" s="6"/>
      <c r="H11284" s="5">
        <f>D11284-F11284</f>
        <v>0</v>
      </c>
      <c r="I11284" s="4">
        <f>+I11283+G11284-H11284</f>
        <v>1470312.9094999733</v>
      </c>
      <c r="J11284" s="8"/>
      <c r="K11284" s="2"/>
      <c r="L11284" s="2"/>
      <c r="M11284" s="1"/>
      <c r="N11284" s="1"/>
      <c r="O11284" s="1"/>
    </row>
    <row r="11285" spans="1:15" x14ac:dyDescent="0.2">
      <c r="A11285" s="9"/>
      <c r="B11285" s="7"/>
      <c r="C11285" s="8"/>
      <c r="D11285" s="6"/>
      <c r="E11285" s="6"/>
      <c r="F11285" s="6">
        <f>E11285*0.05</f>
        <v>0</v>
      </c>
      <c r="G11285" s="6"/>
      <c r="H11285" s="5">
        <f>D11285-F11285</f>
        <v>0</v>
      </c>
      <c r="I11285" s="4">
        <f>+I11284+G11285-H11285</f>
        <v>1470312.9094999733</v>
      </c>
      <c r="J11285" s="8"/>
      <c r="K11285" s="2"/>
      <c r="L11285" s="2"/>
      <c r="M11285" s="1"/>
      <c r="N11285" s="1"/>
      <c r="O11285" s="1"/>
    </row>
    <row r="11286" spans="1:15" x14ac:dyDescent="0.2">
      <c r="A11286" s="9"/>
      <c r="B11286" s="7"/>
      <c r="C11286" s="8"/>
      <c r="D11286" s="6"/>
      <c r="E11286" s="6"/>
      <c r="F11286" s="6">
        <f>E11286*0.05</f>
        <v>0</v>
      </c>
      <c r="G11286" s="6"/>
      <c r="H11286" s="5">
        <f>D11286-F11286</f>
        <v>0</v>
      </c>
      <c r="I11286" s="4">
        <f>+I11285+G11286-H11286</f>
        <v>1470312.9094999733</v>
      </c>
      <c r="J11286" s="8"/>
      <c r="K11286" s="2"/>
      <c r="L11286" s="2"/>
      <c r="M11286" s="1"/>
      <c r="N11286" s="1"/>
      <c r="O11286" s="1"/>
    </row>
    <row r="11287" spans="1:15" x14ac:dyDescent="0.2">
      <c r="A11287" s="9"/>
      <c r="B11287" s="7"/>
      <c r="C11287" s="8"/>
      <c r="D11287" s="6"/>
      <c r="E11287" s="6"/>
      <c r="F11287" s="6">
        <f>E11287*0.05</f>
        <v>0</v>
      </c>
      <c r="G11287" s="6"/>
      <c r="H11287" s="5">
        <f>D11287-F11287</f>
        <v>0</v>
      </c>
      <c r="I11287" s="4">
        <f>+I11286+G11287-H11287</f>
        <v>1470312.9094999733</v>
      </c>
      <c r="J11287" s="8"/>
      <c r="K11287" s="2"/>
      <c r="L11287" s="2"/>
      <c r="M11287" s="1"/>
      <c r="N11287" s="1"/>
      <c r="O11287" s="1"/>
    </row>
    <row r="11288" spans="1:15" x14ac:dyDescent="0.2">
      <c r="A11288" s="9"/>
      <c r="B11288" s="7"/>
      <c r="C11288" s="8"/>
      <c r="D11288" s="6"/>
      <c r="E11288" s="6"/>
      <c r="F11288" s="6">
        <f>E11288*0.05</f>
        <v>0</v>
      </c>
      <c r="G11288" s="6"/>
      <c r="H11288" s="5">
        <f>D11288-F11288</f>
        <v>0</v>
      </c>
      <c r="I11288" s="4">
        <f>+I11287+G11288-H11288</f>
        <v>1470312.9094999733</v>
      </c>
      <c r="J11288" s="8"/>
      <c r="K11288" s="2"/>
      <c r="L11288" s="2"/>
      <c r="M11288" s="1"/>
      <c r="N11288" s="1"/>
      <c r="O11288" s="1"/>
    </row>
    <row r="11289" spans="1:15" x14ac:dyDescent="0.2">
      <c r="A11289" s="9"/>
      <c r="B11289" s="7"/>
      <c r="C11289" s="8"/>
      <c r="D11289" s="6"/>
      <c r="E11289" s="6"/>
      <c r="F11289" s="6">
        <f>E11289*0.05</f>
        <v>0</v>
      </c>
      <c r="G11289" s="6"/>
      <c r="H11289" s="5">
        <f>D11289-F11289</f>
        <v>0</v>
      </c>
      <c r="I11289" s="4">
        <f>+I11288+G11289-H11289</f>
        <v>1470312.9094999733</v>
      </c>
      <c r="J11289" s="8"/>
      <c r="K11289" s="2"/>
      <c r="L11289" s="2"/>
      <c r="M11289" s="1"/>
      <c r="N11289" s="1"/>
      <c r="O11289" s="1"/>
    </row>
    <row r="11290" spans="1:15" x14ac:dyDescent="0.2">
      <c r="A11290" s="9"/>
      <c r="B11290" s="7"/>
      <c r="C11290" s="8"/>
      <c r="D11290" s="6"/>
      <c r="E11290" s="6"/>
      <c r="F11290" s="6">
        <f>E11290*0.05</f>
        <v>0</v>
      </c>
      <c r="G11290" s="6"/>
      <c r="H11290" s="5">
        <f>D11290-F11290</f>
        <v>0</v>
      </c>
      <c r="I11290" s="4">
        <f>+I11289+G11290-H11290</f>
        <v>1470312.9094999733</v>
      </c>
      <c r="J11290" s="8"/>
      <c r="K11290" s="2"/>
      <c r="L11290" s="2"/>
      <c r="M11290" s="1"/>
      <c r="N11290" s="1"/>
      <c r="O11290" s="1"/>
    </row>
    <row r="11291" spans="1:15" x14ac:dyDescent="0.2">
      <c r="A11291" s="9"/>
      <c r="B11291" s="7"/>
      <c r="C11291" s="8"/>
      <c r="D11291" s="6"/>
      <c r="E11291" s="6"/>
      <c r="F11291" s="6">
        <f>E11291*0.05</f>
        <v>0</v>
      </c>
      <c r="G11291" s="6"/>
      <c r="H11291" s="5">
        <f>D11291-F11291</f>
        <v>0</v>
      </c>
      <c r="I11291" s="4">
        <f>+I11290+G11291-H11291</f>
        <v>1470312.9094999733</v>
      </c>
      <c r="J11291" s="8"/>
      <c r="K11291" s="2"/>
      <c r="L11291" s="2"/>
      <c r="M11291" s="1"/>
      <c r="N11291" s="1"/>
      <c r="O11291" s="1"/>
    </row>
    <row r="11292" spans="1:15" x14ac:dyDescent="0.2">
      <c r="A11292" s="9"/>
      <c r="B11292" s="7"/>
      <c r="C11292" s="8"/>
      <c r="D11292" s="6"/>
      <c r="E11292" s="6"/>
      <c r="F11292" s="6">
        <f>E11292*0.05</f>
        <v>0</v>
      </c>
      <c r="G11292" s="6"/>
      <c r="H11292" s="5">
        <f>D11292-F11292</f>
        <v>0</v>
      </c>
      <c r="I11292" s="4">
        <f>+I11291+G11292-H11292</f>
        <v>1470312.9094999733</v>
      </c>
      <c r="J11292" s="8"/>
      <c r="K11292" s="2"/>
      <c r="L11292" s="2"/>
      <c r="M11292" s="1"/>
      <c r="N11292" s="1"/>
      <c r="O11292" s="1"/>
    </row>
    <row r="11293" spans="1:15" x14ac:dyDescent="0.2">
      <c r="A11293" s="9"/>
      <c r="B11293" s="7"/>
      <c r="C11293" s="8"/>
      <c r="D11293" s="6"/>
      <c r="E11293" s="6"/>
      <c r="F11293" s="6">
        <f>E11293*0.05</f>
        <v>0</v>
      </c>
      <c r="G11293" s="6"/>
      <c r="H11293" s="5">
        <f>D11293-F11293</f>
        <v>0</v>
      </c>
      <c r="I11293" s="4">
        <f>+I11292+G11293-H11293</f>
        <v>1470312.9094999733</v>
      </c>
      <c r="J11293" s="8"/>
      <c r="K11293" s="2"/>
      <c r="L11293" s="2"/>
      <c r="M11293" s="1"/>
      <c r="N11293" s="1"/>
      <c r="O11293" s="1"/>
    </row>
    <row r="11294" spans="1:15" x14ac:dyDescent="0.2">
      <c r="A11294" s="9"/>
      <c r="B11294" s="7"/>
      <c r="C11294" s="8"/>
      <c r="D11294" s="6"/>
      <c r="E11294" s="6"/>
      <c r="F11294" s="6">
        <f>E11294*0.05</f>
        <v>0</v>
      </c>
      <c r="G11294" s="6"/>
      <c r="H11294" s="5">
        <f>D11294-F11294</f>
        <v>0</v>
      </c>
      <c r="I11294" s="4">
        <f>+I11293+G11294-H11294</f>
        <v>1470312.9094999733</v>
      </c>
      <c r="J11294" s="8"/>
      <c r="K11294" s="2"/>
      <c r="L11294" s="2"/>
      <c r="M11294" s="1"/>
      <c r="N11294" s="1"/>
      <c r="O11294" s="1"/>
    </row>
    <row r="11295" spans="1:15" x14ac:dyDescent="0.2">
      <c r="A11295" s="9"/>
      <c r="B11295" s="7"/>
      <c r="C11295" s="8"/>
      <c r="D11295" s="6"/>
      <c r="E11295" s="6"/>
      <c r="F11295" s="6">
        <f>E11295*0.05</f>
        <v>0</v>
      </c>
      <c r="G11295" s="6"/>
      <c r="H11295" s="5">
        <f>D11295-F11295</f>
        <v>0</v>
      </c>
      <c r="I11295" s="4">
        <f>+I11294+G11295-H11295</f>
        <v>1470312.9094999733</v>
      </c>
      <c r="J11295" s="8"/>
      <c r="K11295" s="2"/>
      <c r="L11295" s="2"/>
      <c r="M11295" s="1"/>
      <c r="N11295" s="1"/>
      <c r="O11295" s="1"/>
    </row>
    <row r="11296" spans="1:15" x14ac:dyDescent="0.2">
      <c r="A11296" s="9"/>
      <c r="B11296" s="7"/>
      <c r="C11296" s="8"/>
      <c r="D11296" s="6"/>
      <c r="E11296" s="6"/>
      <c r="F11296" s="6">
        <f>E11296*0.05</f>
        <v>0</v>
      </c>
      <c r="G11296" s="6"/>
      <c r="H11296" s="5">
        <f>D11296-F11296</f>
        <v>0</v>
      </c>
      <c r="I11296" s="4">
        <f>+I11295+G11296-H11296</f>
        <v>1470312.9094999733</v>
      </c>
      <c r="J11296" s="8"/>
      <c r="K11296" s="2"/>
      <c r="L11296" s="2"/>
      <c r="M11296" s="1"/>
      <c r="N11296" s="1"/>
      <c r="O11296" s="1"/>
    </row>
    <row r="11297" spans="1:15" x14ac:dyDescent="0.2">
      <c r="A11297" s="9"/>
      <c r="B11297" s="7"/>
      <c r="C11297" s="8"/>
      <c r="D11297" s="6"/>
      <c r="E11297" s="6"/>
      <c r="F11297" s="6">
        <f>E11297*0.05</f>
        <v>0</v>
      </c>
      <c r="G11297" s="6"/>
      <c r="H11297" s="5">
        <f>D11297-F11297</f>
        <v>0</v>
      </c>
      <c r="I11297" s="4">
        <f>+I11296+G11297-H11297</f>
        <v>1470312.9094999733</v>
      </c>
      <c r="J11297" s="8"/>
      <c r="K11297" s="2"/>
      <c r="L11297" s="2"/>
      <c r="M11297" s="1"/>
      <c r="N11297" s="1"/>
      <c r="O11297" s="1"/>
    </row>
    <row r="11298" spans="1:15" x14ac:dyDescent="0.2">
      <c r="A11298" s="9"/>
      <c r="B11298" s="7"/>
      <c r="C11298" s="8"/>
      <c r="D11298" s="6"/>
      <c r="E11298" s="6"/>
      <c r="F11298" s="6">
        <f>E11298*0.05</f>
        <v>0</v>
      </c>
      <c r="G11298" s="6"/>
      <c r="H11298" s="5">
        <f>D11298-F11298</f>
        <v>0</v>
      </c>
      <c r="I11298" s="4">
        <f>+I11297+G11298-H11298</f>
        <v>1470312.9094999733</v>
      </c>
      <c r="J11298" s="8"/>
      <c r="K11298" s="2"/>
      <c r="L11298" s="2"/>
      <c r="M11298" s="1"/>
      <c r="N11298" s="1"/>
      <c r="O11298" s="1"/>
    </row>
    <row r="11299" spans="1:15" x14ac:dyDescent="0.2">
      <c r="A11299" s="9"/>
      <c r="B11299" s="7"/>
      <c r="C11299" s="8"/>
      <c r="D11299" s="6"/>
      <c r="E11299" s="6"/>
      <c r="F11299" s="6">
        <f>E11299*0.05</f>
        <v>0</v>
      </c>
      <c r="G11299" s="6"/>
      <c r="H11299" s="5">
        <f>D11299-F11299</f>
        <v>0</v>
      </c>
      <c r="I11299" s="4">
        <f>+I11298+G11299-H11299</f>
        <v>1470312.9094999733</v>
      </c>
      <c r="J11299" s="8"/>
      <c r="K11299" s="2"/>
      <c r="L11299" s="2"/>
      <c r="M11299" s="1"/>
      <c r="N11299" s="1"/>
      <c r="O11299" s="1"/>
    </row>
    <row r="11300" spans="1:15" x14ac:dyDescent="0.2">
      <c r="A11300" s="9"/>
      <c r="B11300" s="7"/>
      <c r="C11300" s="8"/>
      <c r="D11300" s="6"/>
      <c r="E11300" s="6"/>
      <c r="F11300" s="6">
        <f>E11300*0.05</f>
        <v>0</v>
      </c>
      <c r="G11300" s="6"/>
      <c r="H11300" s="5">
        <f>D11300-F11300</f>
        <v>0</v>
      </c>
      <c r="I11300" s="4">
        <f>+I11299+G11300-H11300</f>
        <v>1470312.9094999733</v>
      </c>
      <c r="J11300" s="8"/>
      <c r="K11300" s="2"/>
      <c r="L11300" s="2"/>
      <c r="M11300" s="1"/>
      <c r="N11300" s="1"/>
      <c r="O11300" s="1"/>
    </row>
    <row r="11301" spans="1:15" x14ac:dyDescent="0.2">
      <c r="A11301" s="9"/>
      <c r="B11301" s="7"/>
      <c r="C11301" s="8"/>
      <c r="D11301" s="6"/>
      <c r="E11301" s="6"/>
      <c r="F11301" s="6">
        <f>E11301*0.05</f>
        <v>0</v>
      </c>
      <c r="G11301" s="6"/>
      <c r="H11301" s="5">
        <f>D11301-F11301</f>
        <v>0</v>
      </c>
      <c r="I11301" s="4">
        <f>+I11300+G11301-H11301</f>
        <v>1470312.9094999733</v>
      </c>
      <c r="J11301" s="8"/>
      <c r="K11301" s="2"/>
      <c r="L11301" s="2"/>
      <c r="M11301" s="1"/>
      <c r="N11301" s="1"/>
      <c r="O11301" s="1"/>
    </row>
    <row r="11302" spans="1:15" x14ac:dyDescent="0.2">
      <c r="A11302" s="9"/>
      <c r="B11302" s="7"/>
      <c r="C11302" s="8"/>
      <c r="D11302" s="6"/>
      <c r="E11302" s="6"/>
      <c r="F11302" s="6">
        <f>E11302*0.05</f>
        <v>0</v>
      </c>
      <c r="G11302" s="6"/>
      <c r="H11302" s="5">
        <f>D11302-F11302</f>
        <v>0</v>
      </c>
      <c r="I11302" s="4">
        <f>+I11301+G11302-H11302</f>
        <v>1470312.9094999733</v>
      </c>
      <c r="J11302" s="8"/>
      <c r="K11302" s="2"/>
      <c r="L11302" s="2"/>
      <c r="M11302" s="1"/>
      <c r="N11302" s="1"/>
      <c r="O11302" s="1"/>
    </row>
    <row r="11303" spans="1:15" x14ac:dyDescent="0.2">
      <c r="A11303" s="9"/>
      <c r="B11303" s="7"/>
      <c r="C11303" s="8"/>
      <c r="D11303" s="6"/>
      <c r="E11303" s="6"/>
      <c r="F11303" s="6">
        <f>E11303*0.05</f>
        <v>0</v>
      </c>
      <c r="G11303" s="6"/>
      <c r="H11303" s="5">
        <f>D11303-F11303</f>
        <v>0</v>
      </c>
      <c r="I11303" s="4">
        <f>+I11302+G11303-H11303</f>
        <v>1470312.9094999733</v>
      </c>
      <c r="J11303" s="8"/>
      <c r="K11303" s="2"/>
      <c r="L11303" s="2"/>
      <c r="M11303" s="1"/>
      <c r="N11303" s="1"/>
      <c r="O11303" s="1"/>
    </row>
    <row r="11304" spans="1:15" x14ac:dyDescent="0.2">
      <c r="A11304" s="9"/>
      <c r="B11304" s="7"/>
      <c r="C11304" s="8"/>
      <c r="D11304" s="6"/>
      <c r="E11304" s="6"/>
      <c r="F11304" s="6">
        <f>E11304*0.05</f>
        <v>0</v>
      </c>
      <c r="G11304" s="6"/>
      <c r="H11304" s="5">
        <f>D11304-F11304</f>
        <v>0</v>
      </c>
      <c r="I11304" s="4">
        <f>+I11303+G11304-H11304</f>
        <v>1470312.9094999733</v>
      </c>
      <c r="J11304" s="8"/>
      <c r="K11304" s="2"/>
      <c r="L11304" s="2"/>
      <c r="M11304" s="1"/>
      <c r="N11304" s="1"/>
      <c r="O11304" s="1"/>
    </row>
    <row r="11305" spans="1:15" x14ac:dyDescent="0.2">
      <c r="A11305" s="9"/>
      <c r="B11305" s="7"/>
      <c r="C11305" s="8"/>
      <c r="D11305" s="6"/>
      <c r="E11305" s="6"/>
      <c r="F11305" s="6">
        <f>E11305*0.05</f>
        <v>0</v>
      </c>
      <c r="G11305" s="6"/>
      <c r="H11305" s="5">
        <f>D11305-F11305</f>
        <v>0</v>
      </c>
      <c r="I11305" s="4">
        <f>+I11304+G11305-H11305</f>
        <v>1470312.9094999733</v>
      </c>
      <c r="J11305" s="8"/>
      <c r="K11305" s="2"/>
      <c r="L11305" s="2"/>
      <c r="M11305" s="1"/>
      <c r="N11305" s="1"/>
      <c r="O11305" s="1"/>
    </row>
    <row r="11306" spans="1:15" x14ac:dyDescent="0.2">
      <c r="A11306" s="9"/>
      <c r="B11306" s="7"/>
      <c r="C11306" s="8"/>
      <c r="D11306" s="6"/>
      <c r="E11306" s="6"/>
      <c r="F11306" s="6">
        <f>E11306*0.05</f>
        <v>0</v>
      </c>
      <c r="G11306" s="6"/>
      <c r="H11306" s="5">
        <f>D11306-F11306</f>
        <v>0</v>
      </c>
      <c r="I11306" s="4">
        <f>+I11305+G11306-H11306</f>
        <v>1470312.9094999733</v>
      </c>
      <c r="J11306" s="8"/>
      <c r="K11306" s="2"/>
      <c r="L11306" s="2"/>
      <c r="M11306" s="1"/>
      <c r="N11306" s="1"/>
      <c r="O11306" s="1"/>
    </row>
    <row r="11307" spans="1:15" x14ac:dyDescent="0.2">
      <c r="A11307" s="9"/>
      <c r="B11307" s="7"/>
      <c r="C11307" s="8"/>
      <c r="D11307" s="6"/>
      <c r="E11307" s="6"/>
      <c r="F11307" s="6">
        <f>E11307*0.05</f>
        <v>0</v>
      </c>
      <c r="G11307" s="6"/>
      <c r="H11307" s="5">
        <f>D11307-F11307</f>
        <v>0</v>
      </c>
      <c r="I11307" s="4">
        <f>+I11306+G11307-H11307</f>
        <v>1470312.9094999733</v>
      </c>
      <c r="J11307" s="8"/>
      <c r="K11307" s="2"/>
      <c r="L11307" s="2"/>
      <c r="M11307" s="1"/>
      <c r="N11307" s="1"/>
      <c r="O11307" s="1"/>
    </row>
    <row r="11308" spans="1:15" x14ac:dyDescent="0.2">
      <c r="A11308" s="9"/>
      <c r="B11308" s="7"/>
      <c r="C11308" s="8"/>
      <c r="D11308" s="6"/>
      <c r="E11308" s="6"/>
      <c r="F11308" s="6">
        <f>E11308*0.05</f>
        <v>0</v>
      </c>
      <c r="G11308" s="6"/>
      <c r="H11308" s="5">
        <f>D11308-F11308</f>
        <v>0</v>
      </c>
      <c r="I11308" s="4">
        <f>+I11307+G11308-H11308</f>
        <v>1470312.9094999733</v>
      </c>
      <c r="J11308" s="8"/>
      <c r="K11308" s="2"/>
      <c r="L11308" s="2"/>
      <c r="M11308" s="1"/>
      <c r="N11308" s="1"/>
      <c r="O11308" s="1"/>
    </row>
    <row r="11309" spans="1:15" x14ac:dyDescent="0.2">
      <c r="A11309" s="9"/>
      <c r="B11309" s="7"/>
      <c r="C11309" s="8"/>
      <c r="D11309" s="6"/>
      <c r="E11309" s="6"/>
      <c r="F11309" s="6">
        <f>E11309*0.05</f>
        <v>0</v>
      </c>
      <c r="G11309" s="6"/>
      <c r="H11309" s="5">
        <f>D11309-F11309</f>
        <v>0</v>
      </c>
      <c r="I11309" s="4">
        <f>+I11308+G11309-H11309</f>
        <v>1470312.9094999733</v>
      </c>
      <c r="J11309" s="8"/>
      <c r="K11309" s="2"/>
      <c r="L11309" s="2"/>
      <c r="M11309" s="1"/>
      <c r="N11309" s="1"/>
      <c r="O11309" s="1"/>
    </row>
    <row r="11310" spans="1:15" x14ac:dyDescent="0.2">
      <c r="A11310" s="9"/>
      <c r="B11310" s="7"/>
      <c r="C11310" s="8"/>
      <c r="D11310" s="6"/>
      <c r="E11310" s="6"/>
      <c r="F11310" s="6">
        <f>E11310*0.05</f>
        <v>0</v>
      </c>
      <c r="G11310" s="6"/>
      <c r="H11310" s="5">
        <f>D11310-F11310</f>
        <v>0</v>
      </c>
      <c r="I11310" s="4">
        <f>+I11309+G11310-H11310</f>
        <v>1470312.9094999733</v>
      </c>
      <c r="J11310" s="8"/>
      <c r="K11310" s="2"/>
      <c r="L11310" s="2"/>
      <c r="M11310" s="1"/>
      <c r="N11310" s="1"/>
      <c r="O11310" s="1"/>
    </row>
    <row r="11311" spans="1:15" x14ac:dyDescent="0.2">
      <c r="A11311" s="9"/>
      <c r="B11311" s="7"/>
      <c r="C11311" s="8"/>
      <c r="D11311" s="6"/>
      <c r="E11311" s="6"/>
      <c r="F11311" s="6">
        <f>E11311*0.05</f>
        <v>0</v>
      </c>
      <c r="G11311" s="6"/>
      <c r="H11311" s="5">
        <f>D11311-F11311</f>
        <v>0</v>
      </c>
      <c r="I11311" s="4">
        <f>+I11310+G11311-H11311</f>
        <v>1470312.9094999733</v>
      </c>
      <c r="J11311" s="8"/>
      <c r="K11311" s="2"/>
      <c r="L11311" s="2"/>
      <c r="M11311" s="1"/>
      <c r="N11311" s="1"/>
      <c r="O11311" s="1"/>
    </row>
    <row r="11312" spans="1:15" x14ac:dyDescent="0.2">
      <c r="A11312" s="9"/>
      <c r="B11312" s="7"/>
      <c r="C11312" s="8"/>
      <c r="D11312" s="6"/>
      <c r="E11312" s="6"/>
      <c r="F11312" s="6">
        <f>E11312*0.05</f>
        <v>0</v>
      </c>
      <c r="G11312" s="6"/>
      <c r="H11312" s="5">
        <f>D11312-F11312</f>
        <v>0</v>
      </c>
      <c r="I11312" s="4">
        <f>+I11311+G11312-H11312</f>
        <v>1470312.9094999733</v>
      </c>
      <c r="J11312" s="8"/>
      <c r="K11312" s="2"/>
      <c r="L11312" s="2"/>
      <c r="M11312" s="1"/>
      <c r="N11312" s="1"/>
      <c r="O11312" s="1"/>
    </row>
    <row r="11313" spans="1:15" x14ac:dyDescent="0.2">
      <c r="A11313" s="9"/>
      <c r="B11313" s="7"/>
      <c r="C11313" s="8"/>
      <c r="D11313" s="6"/>
      <c r="E11313" s="6"/>
      <c r="F11313" s="6">
        <f>E11313*0.05</f>
        <v>0</v>
      </c>
      <c r="G11313" s="6"/>
      <c r="H11313" s="5">
        <f>D11313-F11313</f>
        <v>0</v>
      </c>
      <c r="I11313" s="4">
        <f>+I11312+G11313-H11313</f>
        <v>1470312.9094999733</v>
      </c>
      <c r="J11313" s="8"/>
      <c r="K11313" s="2"/>
      <c r="L11313" s="2"/>
      <c r="M11313" s="1"/>
      <c r="N11313" s="1"/>
      <c r="O11313" s="1"/>
    </row>
    <row r="11314" spans="1:15" x14ac:dyDescent="0.2">
      <c r="A11314" s="9"/>
      <c r="B11314" s="7"/>
      <c r="C11314" s="8"/>
      <c r="D11314" s="6"/>
      <c r="E11314" s="6"/>
      <c r="F11314" s="6">
        <f>E11314*0.05</f>
        <v>0</v>
      </c>
      <c r="G11314" s="6"/>
      <c r="H11314" s="5">
        <f>D11314-F11314</f>
        <v>0</v>
      </c>
      <c r="I11314" s="4">
        <f>+I11313+G11314-H11314</f>
        <v>1470312.9094999733</v>
      </c>
      <c r="J11314" s="8"/>
      <c r="K11314" s="2"/>
      <c r="L11314" s="2"/>
      <c r="M11314" s="1"/>
      <c r="N11314" s="1"/>
      <c r="O11314" s="1"/>
    </row>
    <row r="11315" spans="1:15" x14ac:dyDescent="0.2">
      <c r="A11315" s="9"/>
      <c r="B11315" s="7"/>
      <c r="C11315" s="8"/>
      <c r="D11315" s="6"/>
      <c r="E11315" s="6"/>
      <c r="F11315" s="6">
        <f>E11315*0.05</f>
        <v>0</v>
      </c>
      <c r="G11315" s="6"/>
      <c r="H11315" s="5">
        <f>D11315-F11315</f>
        <v>0</v>
      </c>
      <c r="I11315" s="4">
        <f>+I11314+G11315-H11315</f>
        <v>1470312.9094999733</v>
      </c>
      <c r="J11315" s="8"/>
      <c r="K11315" s="2"/>
      <c r="L11315" s="2"/>
      <c r="M11315" s="1"/>
      <c r="N11315" s="1"/>
      <c r="O11315" s="1"/>
    </row>
    <row r="11316" spans="1:15" x14ac:dyDescent="0.2">
      <c r="A11316" s="9"/>
      <c r="B11316" s="7"/>
      <c r="C11316" s="8"/>
      <c r="D11316" s="6"/>
      <c r="E11316" s="6"/>
      <c r="F11316" s="6">
        <f>E11316*0.05</f>
        <v>0</v>
      </c>
      <c r="G11316" s="6"/>
      <c r="H11316" s="5">
        <f>D11316-F11316</f>
        <v>0</v>
      </c>
      <c r="I11316" s="4">
        <f>+I11315+G11316-H11316</f>
        <v>1470312.9094999733</v>
      </c>
      <c r="J11316" s="8"/>
      <c r="K11316" s="2"/>
      <c r="L11316" s="2"/>
      <c r="M11316" s="1"/>
      <c r="N11316" s="1"/>
      <c r="O11316" s="1"/>
    </row>
    <row r="11317" spans="1:15" x14ac:dyDescent="0.2">
      <c r="A11317" s="9"/>
      <c r="B11317" s="7"/>
      <c r="C11317" s="8"/>
      <c r="D11317" s="6"/>
      <c r="E11317" s="6"/>
      <c r="F11317" s="6">
        <f>E11317*0.05</f>
        <v>0</v>
      </c>
      <c r="G11317" s="6"/>
      <c r="H11317" s="5">
        <f>D11317-F11317</f>
        <v>0</v>
      </c>
      <c r="I11317" s="4">
        <f>+I11316+G11317-H11317</f>
        <v>1470312.9094999733</v>
      </c>
      <c r="J11317" s="8"/>
      <c r="K11317" s="2"/>
      <c r="L11317" s="2"/>
      <c r="M11317" s="1"/>
      <c r="N11317" s="1"/>
      <c r="O11317" s="1"/>
    </row>
    <row r="11318" spans="1:15" x14ac:dyDescent="0.2">
      <c r="A11318" s="9"/>
      <c r="B11318" s="7"/>
      <c r="C11318" s="8"/>
      <c r="D11318" s="6"/>
      <c r="E11318" s="6"/>
      <c r="F11318" s="6">
        <f>E11318*0.05</f>
        <v>0</v>
      </c>
      <c r="G11318" s="6"/>
      <c r="H11318" s="5">
        <f>D11318-F11318</f>
        <v>0</v>
      </c>
      <c r="I11318" s="4">
        <f>+I11317+G11318-H11318</f>
        <v>1470312.9094999733</v>
      </c>
      <c r="J11318" s="8"/>
      <c r="K11318" s="2"/>
      <c r="L11318" s="2"/>
      <c r="M11318" s="1"/>
      <c r="N11318" s="1"/>
      <c r="O11318" s="1"/>
    </row>
    <row r="11319" spans="1:15" x14ac:dyDescent="0.2">
      <c r="A11319" s="9"/>
      <c r="B11319" s="7"/>
      <c r="C11319" s="8"/>
      <c r="D11319" s="6"/>
      <c r="E11319" s="6"/>
      <c r="F11319" s="6">
        <f>E11319*0.05</f>
        <v>0</v>
      </c>
      <c r="G11319" s="6"/>
      <c r="H11319" s="5">
        <f>D11319-F11319</f>
        <v>0</v>
      </c>
      <c r="I11319" s="4">
        <f>+I11318+G11319-H11319</f>
        <v>1470312.9094999733</v>
      </c>
      <c r="J11319" s="8"/>
      <c r="K11319" s="2"/>
      <c r="L11319" s="2"/>
      <c r="M11319" s="1"/>
      <c r="N11319" s="1"/>
      <c r="O11319" s="1"/>
    </row>
    <row r="11320" spans="1:15" x14ac:dyDescent="0.2">
      <c r="A11320" s="9"/>
      <c r="B11320" s="7"/>
      <c r="C11320" s="8"/>
      <c r="D11320" s="6"/>
      <c r="E11320" s="6"/>
      <c r="F11320" s="6">
        <f>E11320*0.05</f>
        <v>0</v>
      </c>
      <c r="G11320" s="6"/>
      <c r="H11320" s="5">
        <f>D11320-F11320</f>
        <v>0</v>
      </c>
      <c r="I11320" s="4">
        <f>+I11319+G11320-H11320</f>
        <v>1470312.9094999733</v>
      </c>
      <c r="J11320" s="8"/>
      <c r="K11320" s="2"/>
      <c r="L11320" s="2"/>
      <c r="M11320" s="1"/>
      <c r="N11320" s="1"/>
      <c r="O11320" s="1"/>
    </row>
    <row r="11321" spans="1:15" x14ac:dyDescent="0.2">
      <c r="A11321" s="9"/>
      <c r="B11321" s="7"/>
      <c r="C11321" s="8"/>
      <c r="D11321" s="6"/>
      <c r="E11321" s="6"/>
      <c r="F11321" s="6">
        <f>E11321*0.05</f>
        <v>0</v>
      </c>
      <c r="G11321" s="6"/>
      <c r="H11321" s="5">
        <f>D11321-F11321</f>
        <v>0</v>
      </c>
      <c r="I11321" s="4">
        <f>+I11320+G11321-H11321</f>
        <v>1470312.9094999733</v>
      </c>
      <c r="J11321" s="8"/>
      <c r="K11321" s="2"/>
      <c r="L11321" s="2"/>
      <c r="M11321" s="1"/>
      <c r="N11321" s="1"/>
      <c r="O11321" s="1"/>
    </row>
    <row r="11322" spans="1:15" x14ac:dyDescent="0.2">
      <c r="A11322" s="9"/>
      <c r="B11322" s="7"/>
      <c r="C11322" s="8"/>
      <c r="D11322" s="6"/>
      <c r="E11322" s="6"/>
      <c r="F11322" s="6">
        <f>E11322*0.05</f>
        <v>0</v>
      </c>
      <c r="G11322" s="6"/>
      <c r="H11322" s="5">
        <f>D11322-F11322</f>
        <v>0</v>
      </c>
      <c r="I11322" s="4">
        <f>+I11321+G11322-H11322</f>
        <v>1470312.9094999733</v>
      </c>
      <c r="J11322" s="8"/>
      <c r="K11322" s="2"/>
      <c r="L11322" s="2"/>
      <c r="M11322" s="1"/>
      <c r="N11322" s="1"/>
      <c r="O11322" s="1"/>
    </row>
    <row r="11323" spans="1:15" x14ac:dyDescent="0.2">
      <c r="A11323" s="9"/>
      <c r="B11323" s="7"/>
      <c r="C11323" s="8"/>
      <c r="D11323" s="6"/>
      <c r="E11323" s="6"/>
      <c r="F11323" s="6">
        <f>E11323*0.05</f>
        <v>0</v>
      </c>
      <c r="G11323" s="6"/>
      <c r="H11323" s="5">
        <f>D11323-F11323</f>
        <v>0</v>
      </c>
      <c r="I11323" s="4">
        <f>+I11322+G11323-H11323</f>
        <v>1470312.9094999733</v>
      </c>
      <c r="J11323" s="8"/>
      <c r="K11323" s="2"/>
      <c r="L11323" s="2"/>
      <c r="M11323" s="1"/>
      <c r="N11323" s="1"/>
      <c r="O11323" s="1"/>
    </row>
    <row r="11324" spans="1:15" x14ac:dyDescent="0.2">
      <c r="A11324" s="9"/>
      <c r="B11324" s="7"/>
      <c r="C11324" s="8"/>
      <c r="D11324" s="6"/>
      <c r="E11324" s="6"/>
      <c r="F11324" s="6">
        <f>E11324*0.05</f>
        <v>0</v>
      </c>
      <c r="G11324" s="6"/>
      <c r="H11324" s="5">
        <f>D11324-F11324</f>
        <v>0</v>
      </c>
      <c r="I11324" s="4">
        <f>+I11323+G11324-H11324</f>
        <v>1470312.9094999733</v>
      </c>
      <c r="J11324" s="8"/>
      <c r="K11324" s="2"/>
      <c r="L11324" s="2"/>
      <c r="M11324" s="1"/>
      <c r="N11324" s="1"/>
      <c r="O11324" s="1"/>
    </row>
    <row r="11325" spans="1:15" x14ac:dyDescent="0.2">
      <c r="A11325" s="9"/>
      <c r="B11325" s="7"/>
      <c r="C11325" s="8"/>
      <c r="D11325" s="6"/>
      <c r="E11325" s="6"/>
      <c r="F11325" s="6">
        <f>E11325*0.05</f>
        <v>0</v>
      </c>
      <c r="G11325" s="6"/>
      <c r="H11325" s="5">
        <f>D11325-F11325</f>
        <v>0</v>
      </c>
      <c r="I11325" s="4">
        <f>+I11324+G11325-H11325</f>
        <v>1470312.9094999733</v>
      </c>
      <c r="J11325" s="8"/>
      <c r="K11325" s="2"/>
      <c r="L11325" s="2"/>
      <c r="M11325" s="1"/>
      <c r="N11325" s="1"/>
      <c r="O11325" s="1"/>
    </row>
    <row r="11326" spans="1:15" x14ac:dyDescent="0.2">
      <c r="A11326" s="9"/>
      <c r="B11326" s="7"/>
      <c r="C11326" s="8"/>
      <c r="D11326" s="6"/>
      <c r="E11326" s="6"/>
      <c r="F11326" s="6">
        <f>E11326*0.05</f>
        <v>0</v>
      </c>
      <c r="G11326" s="6"/>
      <c r="H11326" s="5">
        <f>D11326-F11326</f>
        <v>0</v>
      </c>
      <c r="I11326" s="4">
        <f>+I11325+G11326-H11326</f>
        <v>1470312.9094999733</v>
      </c>
      <c r="J11326" s="8"/>
      <c r="K11326" s="2"/>
      <c r="L11326" s="2"/>
      <c r="M11326" s="1"/>
      <c r="N11326" s="1"/>
      <c r="O11326" s="1"/>
    </row>
    <row r="11327" spans="1:15" x14ac:dyDescent="0.2">
      <c r="A11327" s="9"/>
      <c r="B11327" s="7"/>
      <c r="C11327" s="8"/>
      <c r="D11327" s="6"/>
      <c r="E11327" s="6"/>
      <c r="F11327" s="6">
        <f>E11327*0.05</f>
        <v>0</v>
      </c>
      <c r="G11327" s="6"/>
      <c r="H11327" s="5">
        <f>D11327-F11327</f>
        <v>0</v>
      </c>
      <c r="I11327" s="4">
        <f>+I11326+G11327-H11327</f>
        <v>1470312.9094999733</v>
      </c>
      <c r="J11327" s="8"/>
      <c r="K11327" s="2"/>
      <c r="L11327" s="2"/>
      <c r="M11327" s="1"/>
      <c r="N11327" s="1"/>
      <c r="O11327" s="1"/>
    </row>
    <row r="11328" spans="1:15" x14ac:dyDescent="0.2">
      <c r="A11328" s="9"/>
      <c r="B11328" s="7"/>
      <c r="C11328" s="8"/>
      <c r="D11328" s="6"/>
      <c r="E11328" s="6"/>
      <c r="F11328" s="6">
        <f>E11328*0.05</f>
        <v>0</v>
      </c>
      <c r="G11328" s="6"/>
      <c r="H11328" s="5">
        <f>D11328-F11328</f>
        <v>0</v>
      </c>
      <c r="I11328" s="4">
        <f>+I11327+G11328-H11328</f>
        <v>1470312.9094999733</v>
      </c>
      <c r="J11328" s="8"/>
      <c r="K11328" s="2"/>
      <c r="L11328" s="2"/>
      <c r="M11328" s="1"/>
      <c r="N11328" s="1"/>
      <c r="O11328" s="1"/>
    </row>
    <row r="11329" spans="1:15" x14ac:dyDescent="0.2">
      <c r="A11329" s="9"/>
      <c r="B11329" s="7"/>
      <c r="C11329" s="8"/>
      <c r="D11329" s="6"/>
      <c r="E11329" s="6"/>
      <c r="F11329" s="6">
        <f>E11329*0.05</f>
        <v>0</v>
      </c>
      <c r="G11329" s="6"/>
      <c r="H11329" s="5">
        <f>D11329-F11329</f>
        <v>0</v>
      </c>
      <c r="I11329" s="4">
        <f>+I11328+G11329-H11329</f>
        <v>1470312.9094999733</v>
      </c>
      <c r="J11329" s="8"/>
      <c r="K11329" s="2"/>
      <c r="L11329" s="2"/>
      <c r="M11329" s="1"/>
      <c r="N11329" s="1"/>
      <c r="O11329" s="1"/>
    </row>
    <row r="11330" spans="1:15" x14ac:dyDescent="0.2">
      <c r="A11330" s="9"/>
      <c r="B11330" s="7"/>
      <c r="C11330" s="8"/>
      <c r="D11330" s="6"/>
      <c r="E11330" s="6"/>
      <c r="F11330" s="6">
        <f>E11330*0.05</f>
        <v>0</v>
      </c>
      <c r="G11330" s="6"/>
      <c r="H11330" s="5">
        <f>D11330-F11330</f>
        <v>0</v>
      </c>
      <c r="I11330" s="4">
        <f>+I11329+G11330-H11330</f>
        <v>1470312.9094999733</v>
      </c>
      <c r="J11330" s="8"/>
      <c r="K11330" s="2"/>
      <c r="L11330" s="2"/>
      <c r="M11330" s="1"/>
      <c r="N11330" s="1"/>
      <c r="O11330" s="1"/>
    </row>
    <row r="11331" spans="1:15" x14ac:dyDescent="0.2">
      <c r="A11331" s="9"/>
      <c r="B11331" s="7"/>
      <c r="C11331" s="8"/>
      <c r="D11331" s="6"/>
      <c r="E11331" s="6"/>
      <c r="F11331" s="6">
        <f>E11331*0.05</f>
        <v>0</v>
      </c>
      <c r="G11331" s="6"/>
      <c r="H11331" s="5">
        <f>D11331-F11331</f>
        <v>0</v>
      </c>
      <c r="I11331" s="4">
        <f>+I11330+G11331-H11331</f>
        <v>1470312.9094999733</v>
      </c>
      <c r="J11331" s="8"/>
      <c r="K11331" s="2"/>
      <c r="L11331" s="2"/>
      <c r="M11331" s="1"/>
      <c r="N11331" s="1"/>
      <c r="O11331" s="1"/>
    </row>
    <row r="11332" spans="1:15" x14ac:dyDescent="0.2">
      <c r="A11332" s="9"/>
      <c r="B11332" s="7"/>
      <c r="C11332" s="8"/>
      <c r="D11332" s="6"/>
      <c r="E11332" s="6"/>
      <c r="F11332" s="6">
        <f>E11332*0.05</f>
        <v>0</v>
      </c>
      <c r="G11332" s="6"/>
      <c r="H11332" s="5">
        <f>D11332-F11332</f>
        <v>0</v>
      </c>
      <c r="I11332" s="4">
        <f>+I11331+G11332-H11332</f>
        <v>1470312.9094999733</v>
      </c>
      <c r="J11332" s="8"/>
      <c r="K11332" s="2"/>
      <c r="L11332" s="2"/>
      <c r="M11332" s="1"/>
      <c r="N11332" s="1"/>
      <c r="O11332" s="1"/>
    </row>
    <row r="11333" spans="1:15" x14ac:dyDescent="0.2">
      <c r="A11333" s="9"/>
      <c r="B11333" s="7"/>
      <c r="C11333" s="8"/>
      <c r="D11333" s="6"/>
      <c r="E11333" s="6"/>
      <c r="F11333" s="6">
        <f>E11333*0.05</f>
        <v>0</v>
      </c>
      <c r="G11333" s="6"/>
      <c r="H11333" s="5">
        <f>D11333-F11333</f>
        <v>0</v>
      </c>
      <c r="I11333" s="4">
        <f>+I11332+G11333-H11333</f>
        <v>1470312.9094999733</v>
      </c>
      <c r="J11333" s="8"/>
      <c r="K11333" s="2"/>
      <c r="L11333" s="2"/>
      <c r="M11333" s="1"/>
      <c r="N11333" s="1"/>
      <c r="O11333" s="1"/>
    </row>
    <row r="11334" spans="1:15" x14ac:dyDescent="0.2">
      <c r="A11334" s="9"/>
      <c r="B11334" s="7"/>
      <c r="C11334" s="8"/>
      <c r="D11334" s="6"/>
      <c r="E11334" s="6"/>
      <c r="F11334" s="6">
        <f>E11334*0.05</f>
        <v>0</v>
      </c>
      <c r="G11334" s="6"/>
      <c r="H11334" s="5">
        <f>D11334-F11334</f>
        <v>0</v>
      </c>
      <c r="I11334" s="4">
        <f>+I11333+G11334-H11334</f>
        <v>1470312.9094999733</v>
      </c>
      <c r="J11334" s="8"/>
      <c r="K11334" s="2"/>
      <c r="L11334" s="2"/>
      <c r="M11334" s="1"/>
      <c r="N11334" s="1"/>
      <c r="O11334" s="1"/>
    </row>
    <row r="11335" spans="1:15" x14ac:dyDescent="0.2">
      <c r="A11335" s="9"/>
      <c r="B11335" s="7"/>
      <c r="C11335" s="8"/>
      <c r="D11335" s="6"/>
      <c r="E11335" s="6"/>
      <c r="F11335" s="6">
        <f>E11335*0.05</f>
        <v>0</v>
      </c>
      <c r="G11335" s="6"/>
      <c r="H11335" s="5">
        <f>D11335-F11335</f>
        <v>0</v>
      </c>
      <c r="I11335" s="4">
        <f>+I11334+G11335-H11335</f>
        <v>1470312.9094999733</v>
      </c>
      <c r="J11335" s="8"/>
      <c r="K11335" s="2"/>
      <c r="L11335" s="2"/>
      <c r="M11335" s="1"/>
      <c r="N11335" s="1"/>
      <c r="O11335" s="1"/>
    </row>
    <row r="11336" spans="1:15" x14ac:dyDescent="0.2">
      <c r="A11336" s="9"/>
      <c r="B11336" s="7"/>
      <c r="C11336" s="8"/>
      <c r="D11336" s="6"/>
      <c r="E11336" s="6"/>
      <c r="F11336" s="6">
        <f>E11336*0.05</f>
        <v>0</v>
      </c>
      <c r="G11336" s="6"/>
      <c r="H11336" s="5">
        <f>D11336-F11336</f>
        <v>0</v>
      </c>
      <c r="I11336" s="4">
        <f>+I11335+G11336-H11336</f>
        <v>1470312.9094999733</v>
      </c>
      <c r="J11336" s="8"/>
      <c r="K11336" s="2"/>
      <c r="L11336" s="2"/>
      <c r="M11336" s="1"/>
      <c r="N11336" s="1"/>
      <c r="O11336" s="1"/>
    </row>
    <row r="11337" spans="1:15" x14ac:dyDescent="0.2">
      <c r="A11337" s="9"/>
      <c r="B11337" s="7"/>
      <c r="C11337" s="8"/>
      <c r="D11337" s="6"/>
      <c r="E11337" s="6"/>
      <c r="F11337" s="6">
        <f>E11337*0.05</f>
        <v>0</v>
      </c>
      <c r="G11337" s="6"/>
      <c r="H11337" s="5">
        <f>D11337-F11337</f>
        <v>0</v>
      </c>
      <c r="I11337" s="4">
        <f>+I11336+G11337-H11337</f>
        <v>1470312.9094999733</v>
      </c>
      <c r="J11337" s="8"/>
      <c r="K11337" s="2"/>
      <c r="L11337" s="2"/>
      <c r="M11337" s="1"/>
      <c r="N11337" s="1"/>
      <c r="O11337" s="1"/>
    </row>
    <row r="11338" spans="1:15" x14ac:dyDescent="0.2">
      <c r="A11338" s="9"/>
      <c r="B11338" s="7"/>
      <c r="C11338" s="8"/>
      <c r="D11338" s="6"/>
      <c r="E11338" s="6"/>
      <c r="F11338" s="6">
        <f>E11338*0.05</f>
        <v>0</v>
      </c>
      <c r="G11338" s="6"/>
      <c r="H11338" s="5">
        <f>D11338-F11338</f>
        <v>0</v>
      </c>
      <c r="I11338" s="4">
        <f>+I11337+G11338-H11338</f>
        <v>1470312.9094999733</v>
      </c>
      <c r="J11338" s="8"/>
      <c r="K11338" s="2"/>
      <c r="L11338" s="2"/>
      <c r="M11338" s="1"/>
      <c r="N11338" s="1"/>
      <c r="O11338" s="1"/>
    </row>
    <row r="11339" spans="1:15" x14ac:dyDescent="0.2">
      <c r="A11339" s="9"/>
      <c r="B11339" s="7"/>
      <c r="C11339" s="8"/>
      <c r="D11339" s="6"/>
      <c r="E11339" s="6"/>
      <c r="F11339" s="6">
        <f>E11339*0.05</f>
        <v>0</v>
      </c>
      <c r="G11339" s="6"/>
      <c r="H11339" s="5">
        <f>D11339-F11339</f>
        <v>0</v>
      </c>
      <c r="I11339" s="4">
        <f>+I11338+G11339-H11339</f>
        <v>1470312.9094999733</v>
      </c>
      <c r="J11339" s="8"/>
      <c r="K11339" s="2"/>
      <c r="L11339" s="2"/>
      <c r="M11339" s="1"/>
      <c r="N11339" s="1"/>
      <c r="O11339" s="1"/>
    </row>
    <row r="11340" spans="1:15" x14ac:dyDescent="0.2">
      <c r="A11340" s="9"/>
      <c r="B11340" s="7"/>
      <c r="C11340" s="8"/>
      <c r="D11340" s="6"/>
      <c r="E11340" s="6"/>
      <c r="F11340" s="6">
        <f>E11340*0.05</f>
        <v>0</v>
      </c>
      <c r="G11340" s="6"/>
      <c r="H11340" s="5">
        <f>D11340-F11340</f>
        <v>0</v>
      </c>
      <c r="I11340" s="4">
        <f>+I11339+G11340-H11340</f>
        <v>1470312.9094999733</v>
      </c>
      <c r="J11340" s="8"/>
      <c r="K11340" s="2"/>
      <c r="L11340" s="2"/>
      <c r="M11340" s="1"/>
      <c r="N11340" s="1"/>
      <c r="O11340" s="1"/>
    </row>
    <row r="11341" spans="1:15" x14ac:dyDescent="0.2">
      <c r="A11341" s="9"/>
      <c r="B11341" s="7"/>
      <c r="C11341" s="8"/>
      <c r="D11341" s="6"/>
      <c r="E11341" s="6"/>
      <c r="F11341" s="6">
        <f>E11341*0.05</f>
        <v>0</v>
      </c>
      <c r="G11341" s="6"/>
      <c r="H11341" s="5">
        <f>D11341-F11341</f>
        <v>0</v>
      </c>
      <c r="I11341" s="4">
        <f>+I11340+G11341-H11341</f>
        <v>1470312.9094999733</v>
      </c>
      <c r="J11341" s="8"/>
      <c r="K11341" s="2"/>
      <c r="L11341" s="2"/>
      <c r="M11341" s="1"/>
      <c r="N11341" s="1"/>
      <c r="O11341" s="1"/>
    </row>
    <row r="11342" spans="1:15" x14ac:dyDescent="0.2">
      <c r="A11342" s="9"/>
      <c r="B11342" s="7"/>
      <c r="C11342" s="8"/>
      <c r="D11342" s="6"/>
      <c r="E11342" s="6"/>
      <c r="F11342" s="6">
        <f>E11342*0.05</f>
        <v>0</v>
      </c>
      <c r="G11342" s="6"/>
      <c r="H11342" s="5">
        <f>D11342-F11342</f>
        <v>0</v>
      </c>
      <c r="I11342" s="4">
        <f>+I11341+G11342-H11342</f>
        <v>1470312.9094999733</v>
      </c>
      <c r="J11342" s="8"/>
      <c r="K11342" s="2"/>
      <c r="L11342" s="2"/>
      <c r="M11342" s="1"/>
      <c r="N11342" s="1"/>
      <c r="O11342" s="1"/>
    </row>
    <row r="11343" spans="1:15" x14ac:dyDescent="0.2">
      <c r="A11343" s="9"/>
      <c r="B11343" s="7"/>
      <c r="C11343" s="8"/>
      <c r="D11343" s="6"/>
      <c r="E11343" s="6"/>
      <c r="F11343" s="6">
        <f>E11343*0.05</f>
        <v>0</v>
      </c>
      <c r="G11343" s="6"/>
      <c r="H11343" s="5">
        <f>D11343-F11343</f>
        <v>0</v>
      </c>
      <c r="I11343" s="4">
        <f>+I11342+G11343-H11343</f>
        <v>1470312.9094999733</v>
      </c>
      <c r="J11343" s="8"/>
      <c r="K11343" s="2"/>
      <c r="L11343" s="2"/>
      <c r="M11343" s="1"/>
      <c r="N11343" s="1"/>
      <c r="O11343" s="1"/>
    </row>
    <row r="11344" spans="1:15" x14ac:dyDescent="0.2">
      <c r="A11344" s="9"/>
      <c r="B11344" s="7"/>
      <c r="C11344" s="8"/>
      <c r="D11344" s="6"/>
      <c r="E11344" s="6"/>
      <c r="F11344" s="6">
        <f>E11344*0.05</f>
        <v>0</v>
      </c>
      <c r="G11344" s="6"/>
      <c r="H11344" s="5">
        <f>D11344-F11344</f>
        <v>0</v>
      </c>
      <c r="I11344" s="4">
        <f>+I11343+G11344-H11344</f>
        <v>1470312.9094999733</v>
      </c>
      <c r="J11344" s="8"/>
      <c r="K11344" s="2"/>
      <c r="L11344" s="2"/>
      <c r="M11344" s="1"/>
      <c r="N11344" s="1"/>
      <c r="O11344" s="1"/>
    </row>
    <row r="11345" spans="1:15" x14ac:dyDescent="0.2">
      <c r="A11345" s="9"/>
      <c r="B11345" s="7"/>
      <c r="C11345" s="8"/>
      <c r="D11345" s="6"/>
      <c r="E11345" s="6"/>
      <c r="F11345" s="6">
        <f>E11345*0.05</f>
        <v>0</v>
      </c>
      <c r="G11345" s="6"/>
      <c r="H11345" s="5">
        <f>D11345-F11345</f>
        <v>0</v>
      </c>
      <c r="I11345" s="4">
        <f>+I11344+G11345-H11345</f>
        <v>1470312.9094999733</v>
      </c>
      <c r="J11345" s="8"/>
      <c r="K11345" s="2"/>
      <c r="L11345" s="2"/>
      <c r="M11345" s="1"/>
      <c r="N11345" s="1"/>
      <c r="O11345" s="1"/>
    </row>
    <row r="11346" spans="1:15" x14ac:dyDescent="0.2">
      <c r="A11346" s="9"/>
      <c r="B11346" s="7"/>
      <c r="C11346" s="8"/>
      <c r="D11346" s="6"/>
      <c r="E11346" s="6"/>
      <c r="F11346" s="6">
        <f>E11346*0.05</f>
        <v>0</v>
      </c>
      <c r="G11346" s="6"/>
      <c r="H11346" s="5">
        <f>D11346-F11346</f>
        <v>0</v>
      </c>
      <c r="I11346" s="4">
        <f>+I11345+G11346-H11346</f>
        <v>1470312.9094999733</v>
      </c>
      <c r="J11346" s="8"/>
      <c r="K11346" s="2"/>
      <c r="L11346" s="2"/>
      <c r="M11346" s="1"/>
      <c r="N11346" s="1"/>
      <c r="O11346" s="1"/>
    </row>
    <row r="11347" spans="1:15" x14ac:dyDescent="0.2">
      <c r="A11347" s="9"/>
      <c r="B11347" s="7"/>
      <c r="C11347" s="8"/>
      <c r="D11347" s="6"/>
      <c r="E11347" s="6"/>
      <c r="F11347" s="6">
        <f>E11347*0.05</f>
        <v>0</v>
      </c>
      <c r="G11347" s="6"/>
      <c r="H11347" s="5">
        <f>D11347-F11347</f>
        <v>0</v>
      </c>
      <c r="I11347" s="4">
        <f>+I11346+G11347-H11347</f>
        <v>1470312.9094999733</v>
      </c>
      <c r="J11347" s="8"/>
      <c r="K11347" s="2"/>
      <c r="L11347" s="2"/>
      <c r="M11347" s="1"/>
      <c r="N11347" s="1"/>
      <c r="O11347" s="1"/>
    </row>
    <row r="11348" spans="1:15" x14ac:dyDescent="0.2">
      <c r="A11348" s="9"/>
      <c r="B11348" s="7"/>
      <c r="C11348" s="8"/>
      <c r="D11348" s="6"/>
      <c r="E11348" s="6"/>
      <c r="F11348" s="6">
        <f>E11348*0.05</f>
        <v>0</v>
      </c>
      <c r="G11348" s="6"/>
      <c r="H11348" s="5">
        <f>D11348-F11348</f>
        <v>0</v>
      </c>
      <c r="I11348" s="4">
        <f>+I11347+G11348-H11348</f>
        <v>1470312.9094999733</v>
      </c>
      <c r="J11348" s="8"/>
      <c r="K11348" s="2"/>
      <c r="L11348" s="2"/>
      <c r="M11348" s="1"/>
      <c r="N11348" s="1"/>
      <c r="O11348" s="1"/>
    </row>
    <row r="11349" spans="1:15" x14ac:dyDescent="0.2">
      <c r="A11349" s="9"/>
      <c r="B11349" s="7"/>
      <c r="C11349" s="8"/>
      <c r="D11349" s="6"/>
      <c r="E11349" s="6"/>
      <c r="F11349" s="6">
        <f>E11349*0.05</f>
        <v>0</v>
      </c>
      <c r="G11349" s="6"/>
      <c r="H11349" s="5">
        <f>D11349-F11349</f>
        <v>0</v>
      </c>
      <c r="I11349" s="4">
        <f>+I11348+G11349-H11349</f>
        <v>1470312.9094999733</v>
      </c>
      <c r="J11349" s="8"/>
      <c r="K11349" s="2"/>
      <c r="L11349" s="2"/>
      <c r="M11349" s="1"/>
      <c r="N11349" s="1"/>
      <c r="O11349" s="1"/>
    </row>
    <row r="11350" spans="1:15" x14ac:dyDescent="0.2">
      <c r="A11350" s="9"/>
      <c r="B11350" s="7"/>
      <c r="C11350" s="8"/>
      <c r="D11350" s="6"/>
      <c r="E11350" s="6"/>
      <c r="F11350" s="6">
        <f>E11350*0.05</f>
        <v>0</v>
      </c>
      <c r="G11350" s="6"/>
      <c r="H11350" s="5">
        <f>D11350-F11350</f>
        <v>0</v>
      </c>
      <c r="I11350" s="4">
        <f>+I11349+G11350-H11350</f>
        <v>1470312.9094999733</v>
      </c>
      <c r="J11350" s="8"/>
      <c r="K11350" s="2"/>
      <c r="L11350" s="2"/>
      <c r="M11350" s="1"/>
      <c r="N11350" s="1"/>
      <c r="O11350" s="1"/>
    </row>
    <row r="11351" spans="1:15" x14ac:dyDescent="0.2">
      <c r="A11351" s="9"/>
      <c r="B11351" s="7"/>
      <c r="C11351" s="8"/>
      <c r="D11351" s="6"/>
      <c r="E11351" s="6"/>
      <c r="F11351" s="6">
        <f>E11351*0.05</f>
        <v>0</v>
      </c>
      <c r="G11351" s="6"/>
      <c r="H11351" s="5">
        <f>D11351-F11351</f>
        <v>0</v>
      </c>
      <c r="I11351" s="4">
        <f>+I11350+G11351-H11351</f>
        <v>1470312.9094999733</v>
      </c>
      <c r="J11351" s="8"/>
      <c r="K11351" s="2"/>
      <c r="L11351" s="2"/>
      <c r="M11351" s="1"/>
      <c r="N11351" s="1"/>
      <c r="O11351" s="1"/>
    </row>
    <row r="11352" spans="1:15" x14ac:dyDescent="0.2">
      <c r="A11352" s="9"/>
      <c r="B11352" s="7"/>
      <c r="C11352" s="8"/>
      <c r="D11352" s="6"/>
      <c r="E11352" s="6"/>
      <c r="F11352" s="6">
        <f>E11352*0.05</f>
        <v>0</v>
      </c>
      <c r="G11352" s="6"/>
      <c r="H11352" s="5">
        <f>D11352-F11352</f>
        <v>0</v>
      </c>
      <c r="I11352" s="4">
        <f>+I11351+G11352-H11352</f>
        <v>1470312.9094999733</v>
      </c>
      <c r="J11352" s="8"/>
      <c r="K11352" s="2"/>
      <c r="L11352" s="2"/>
      <c r="M11352" s="1"/>
      <c r="N11352" s="1"/>
      <c r="O11352" s="1"/>
    </row>
    <row r="11353" spans="1:15" x14ac:dyDescent="0.2">
      <c r="A11353" s="9"/>
      <c r="B11353" s="7"/>
      <c r="C11353" s="8"/>
      <c r="D11353" s="6"/>
      <c r="E11353" s="6"/>
      <c r="F11353" s="6">
        <f>E11353*0.05</f>
        <v>0</v>
      </c>
      <c r="G11353" s="6"/>
      <c r="H11353" s="5">
        <f>D11353-F11353</f>
        <v>0</v>
      </c>
      <c r="I11353" s="4">
        <f>+I11352+G11353-H11353</f>
        <v>1470312.9094999733</v>
      </c>
      <c r="J11353" s="8"/>
      <c r="K11353" s="2"/>
      <c r="L11353" s="2"/>
      <c r="M11353" s="1"/>
      <c r="N11353" s="1"/>
      <c r="O11353" s="1"/>
    </row>
    <row r="11354" spans="1:15" x14ac:dyDescent="0.2">
      <c r="A11354" s="9"/>
      <c r="B11354" s="7"/>
      <c r="C11354" s="8"/>
      <c r="D11354" s="6"/>
      <c r="E11354" s="6"/>
      <c r="F11354" s="6">
        <f>E11354*0.05</f>
        <v>0</v>
      </c>
      <c r="G11354" s="6"/>
      <c r="H11354" s="5">
        <f>D11354-F11354</f>
        <v>0</v>
      </c>
      <c r="I11354" s="4">
        <f>+I11353+G11354-H11354</f>
        <v>1470312.9094999733</v>
      </c>
      <c r="J11354" s="8"/>
      <c r="K11354" s="2"/>
      <c r="L11354" s="2"/>
      <c r="M11354" s="1"/>
      <c r="N11354" s="1"/>
      <c r="O11354" s="1"/>
    </row>
    <row r="11355" spans="1:15" x14ac:dyDescent="0.2">
      <c r="A11355" s="9"/>
      <c r="B11355" s="7"/>
      <c r="C11355" s="8"/>
      <c r="D11355" s="6"/>
      <c r="E11355" s="6"/>
      <c r="F11355" s="6">
        <f>E11355*0.05</f>
        <v>0</v>
      </c>
      <c r="G11355" s="6"/>
      <c r="H11355" s="5">
        <f>D11355-F11355</f>
        <v>0</v>
      </c>
      <c r="I11355" s="4">
        <f>+I11354+G11355-H11355</f>
        <v>1470312.9094999733</v>
      </c>
      <c r="J11355" s="8"/>
      <c r="K11355" s="2"/>
      <c r="L11355" s="2"/>
      <c r="M11355" s="1"/>
      <c r="N11355" s="1"/>
      <c r="O11355" s="1"/>
    </row>
    <row r="11356" spans="1:15" x14ac:dyDescent="0.2">
      <c r="A11356" s="9"/>
      <c r="B11356" s="7"/>
      <c r="C11356" s="8"/>
      <c r="D11356" s="6"/>
      <c r="E11356" s="6"/>
      <c r="F11356" s="6">
        <f>E11356*0.05</f>
        <v>0</v>
      </c>
      <c r="G11356" s="6"/>
      <c r="H11356" s="5">
        <f>D11356-F11356</f>
        <v>0</v>
      </c>
      <c r="I11356" s="4">
        <f>+I11355+G11356-H11356</f>
        <v>1470312.9094999733</v>
      </c>
      <c r="J11356" s="8"/>
      <c r="K11356" s="2"/>
      <c r="L11356" s="2"/>
      <c r="M11356" s="1"/>
      <c r="N11356" s="1"/>
      <c r="O11356" s="1"/>
    </row>
    <row r="11357" spans="1:15" x14ac:dyDescent="0.2">
      <c r="A11357" s="9"/>
      <c r="B11357" s="7"/>
      <c r="C11357" s="8"/>
      <c r="D11357" s="6"/>
      <c r="E11357" s="6"/>
      <c r="F11357" s="6">
        <f>E11357*0.05</f>
        <v>0</v>
      </c>
      <c r="G11357" s="6"/>
      <c r="H11357" s="5">
        <f>D11357-F11357</f>
        <v>0</v>
      </c>
      <c r="I11357" s="4">
        <f>+I11356+G11357-H11357</f>
        <v>1470312.9094999733</v>
      </c>
      <c r="J11357" s="8"/>
      <c r="K11357" s="2"/>
      <c r="L11357" s="2"/>
      <c r="M11357" s="1"/>
      <c r="N11357" s="1"/>
      <c r="O11357" s="1"/>
    </row>
    <row r="11358" spans="1:15" x14ac:dyDescent="0.2">
      <c r="A11358" s="9"/>
      <c r="B11358" s="7"/>
      <c r="C11358" s="8"/>
      <c r="D11358" s="6"/>
      <c r="E11358" s="6"/>
      <c r="F11358" s="6">
        <f>E11358*0.05</f>
        <v>0</v>
      </c>
      <c r="G11358" s="6"/>
      <c r="H11358" s="5">
        <f>D11358-F11358</f>
        <v>0</v>
      </c>
      <c r="I11358" s="4">
        <f>+I11357+G11358-H11358</f>
        <v>1470312.9094999733</v>
      </c>
      <c r="J11358" s="8"/>
      <c r="K11358" s="2"/>
      <c r="L11358" s="2"/>
      <c r="M11358" s="1"/>
      <c r="N11358" s="1"/>
      <c r="O11358" s="1"/>
    </row>
    <row r="11359" spans="1:15" x14ac:dyDescent="0.2">
      <c r="A11359" s="9"/>
      <c r="B11359" s="7"/>
      <c r="C11359" s="8"/>
      <c r="D11359" s="6"/>
      <c r="E11359" s="6"/>
      <c r="F11359" s="6">
        <f>E11359*0.05</f>
        <v>0</v>
      </c>
      <c r="G11359" s="6"/>
      <c r="H11359" s="5">
        <f>D11359-F11359</f>
        <v>0</v>
      </c>
      <c r="I11359" s="4">
        <f>+I11358+G11359-H11359</f>
        <v>1470312.9094999733</v>
      </c>
      <c r="J11359" s="8"/>
      <c r="K11359" s="2"/>
      <c r="L11359" s="2"/>
      <c r="M11359" s="1"/>
      <c r="N11359" s="1"/>
      <c r="O11359" s="1"/>
    </row>
    <row r="11360" spans="1:15" x14ac:dyDescent="0.2">
      <c r="A11360" s="9"/>
      <c r="B11360" s="7"/>
      <c r="C11360" s="8"/>
      <c r="D11360" s="6"/>
      <c r="E11360" s="6"/>
      <c r="F11360" s="6">
        <f>E11360*0.05</f>
        <v>0</v>
      </c>
      <c r="G11360" s="6"/>
      <c r="H11360" s="5">
        <f>D11360-F11360</f>
        <v>0</v>
      </c>
      <c r="I11360" s="4">
        <f>+I11359+G11360-H11360</f>
        <v>1470312.9094999733</v>
      </c>
      <c r="J11360" s="8"/>
      <c r="K11360" s="2"/>
      <c r="L11360" s="2"/>
      <c r="M11360" s="1"/>
      <c r="N11360" s="1"/>
      <c r="O11360" s="1"/>
    </row>
    <row r="11361" spans="1:15" x14ac:dyDescent="0.2">
      <c r="A11361" s="9"/>
      <c r="B11361" s="7"/>
      <c r="C11361" s="8"/>
      <c r="D11361" s="6"/>
      <c r="E11361" s="6"/>
      <c r="F11361" s="6">
        <f>E11361*0.05</f>
        <v>0</v>
      </c>
      <c r="G11361" s="6"/>
      <c r="H11361" s="5">
        <f>D11361-F11361</f>
        <v>0</v>
      </c>
      <c r="I11361" s="4">
        <f>+I11360+G11361-H11361</f>
        <v>1470312.9094999733</v>
      </c>
      <c r="J11361" s="8"/>
      <c r="K11361" s="2"/>
      <c r="L11361" s="2"/>
      <c r="M11361" s="1"/>
      <c r="N11361" s="1"/>
      <c r="O11361" s="1"/>
    </row>
    <row r="11362" spans="1:15" x14ac:dyDescent="0.2">
      <c r="A11362" s="9"/>
      <c r="B11362" s="7"/>
      <c r="C11362" s="8"/>
      <c r="D11362" s="6"/>
      <c r="E11362" s="6"/>
      <c r="F11362" s="6">
        <f>E11362*0.05</f>
        <v>0</v>
      </c>
      <c r="G11362" s="6"/>
      <c r="H11362" s="5">
        <f>D11362-F11362</f>
        <v>0</v>
      </c>
      <c r="I11362" s="4">
        <f>+I11361+G11362-H11362</f>
        <v>1470312.9094999733</v>
      </c>
      <c r="J11362" s="8"/>
      <c r="K11362" s="2"/>
      <c r="L11362" s="2"/>
      <c r="M11362" s="1"/>
      <c r="N11362" s="1"/>
      <c r="O11362" s="1"/>
    </row>
    <row r="11363" spans="1:15" x14ac:dyDescent="0.2">
      <c r="A11363" s="9"/>
      <c r="B11363" s="7"/>
      <c r="C11363" s="8"/>
      <c r="D11363" s="6"/>
      <c r="E11363" s="6"/>
      <c r="F11363" s="6">
        <f>E11363*0.05</f>
        <v>0</v>
      </c>
      <c r="G11363" s="6"/>
      <c r="H11363" s="5">
        <f>D11363-F11363</f>
        <v>0</v>
      </c>
      <c r="I11363" s="4">
        <f>+I11362+G11363-H11363</f>
        <v>1470312.9094999733</v>
      </c>
      <c r="J11363" s="8"/>
      <c r="K11363" s="2"/>
      <c r="L11363" s="2"/>
      <c r="M11363" s="1"/>
      <c r="N11363" s="1"/>
      <c r="O11363" s="1"/>
    </row>
    <row r="11364" spans="1:15" x14ac:dyDescent="0.2">
      <c r="A11364" s="9"/>
      <c r="B11364" s="7"/>
      <c r="C11364" s="8"/>
      <c r="D11364" s="6"/>
      <c r="E11364" s="6"/>
      <c r="F11364" s="6">
        <f>E11364*0.05</f>
        <v>0</v>
      </c>
      <c r="G11364" s="6"/>
      <c r="H11364" s="5">
        <f>D11364-F11364</f>
        <v>0</v>
      </c>
      <c r="I11364" s="4">
        <f>+I11363+G11364-H11364</f>
        <v>1470312.9094999733</v>
      </c>
      <c r="J11364" s="8"/>
      <c r="K11364" s="2"/>
      <c r="L11364" s="2"/>
      <c r="M11364" s="1"/>
      <c r="N11364" s="1"/>
      <c r="O11364" s="1"/>
    </row>
    <row r="11365" spans="1:15" x14ac:dyDescent="0.2">
      <c r="A11365" s="9"/>
      <c r="B11365" s="7"/>
      <c r="C11365" s="8"/>
      <c r="D11365" s="6"/>
      <c r="E11365" s="6"/>
      <c r="F11365" s="6">
        <f>E11365*0.05</f>
        <v>0</v>
      </c>
      <c r="G11365" s="6"/>
      <c r="H11365" s="5">
        <f>D11365-F11365</f>
        <v>0</v>
      </c>
      <c r="I11365" s="4">
        <f>+I11364+G11365-H11365</f>
        <v>1470312.9094999733</v>
      </c>
      <c r="J11365" s="8"/>
      <c r="K11365" s="2"/>
      <c r="L11365" s="2"/>
      <c r="M11365" s="1"/>
      <c r="N11365" s="1"/>
      <c r="O11365" s="1"/>
    </row>
    <row r="11366" spans="1:15" x14ac:dyDescent="0.2">
      <c r="A11366" s="9"/>
      <c r="B11366" s="7"/>
      <c r="C11366" s="8"/>
      <c r="D11366" s="6"/>
      <c r="E11366" s="6"/>
      <c r="F11366" s="6">
        <f>E11366*0.05</f>
        <v>0</v>
      </c>
      <c r="G11366" s="6"/>
      <c r="H11366" s="5">
        <f>D11366-F11366</f>
        <v>0</v>
      </c>
      <c r="I11366" s="4">
        <f>+I11365+G11366-H11366</f>
        <v>1470312.9094999733</v>
      </c>
      <c r="J11366" s="8"/>
      <c r="K11366" s="2"/>
      <c r="L11366" s="2"/>
      <c r="M11366" s="1"/>
      <c r="N11366" s="1"/>
      <c r="O11366" s="1"/>
    </row>
    <row r="11367" spans="1:15" x14ac:dyDescent="0.2">
      <c r="A11367" s="9"/>
      <c r="B11367" s="7"/>
      <c r="C11367" s="8"/>
      <c r="D11367" s="6"/>
      <c r="E11367" s="6"/>
      <c r="F11367" s="6">
        <f>E11367*0.05</f>
        <v>0</v>
      </c>
      <c r="G11367" s="6"/>
      <c r="H11367" s="5">
        <f>D11367-F11367</f>
        <v>0</v>
      </c>
      <c r="I11367" s="4">
        <f>+I11366+G11367-H11367</f>
        <v>1470312.9094999733</v>
      </c>
      <c r="J11367" s="8"/>
      <c r="K11367" s="2"/>
      <c r="L11367" s="2"/>
      <c r="M11367" s="1"/>
      <c r="N11367" s="1"/>
      <c r="O11367" s="1"/>
    </row>
    <row r="11368" spans="1:15" x14ac:dyDescent="0.2">
      <c r="A11368" s="9"/>
      <c r="B11368" s="7"/>
      <c r="C11368" s="8"/>
      <c r="D11368" s="6"/>
      <c r="E11368" s="6"/>
      <c r="F11368" s="6">
        <f>E11368*0.05</f>
        <v>0</v>
      </c>
      <c r="G11368" s="6"/>
      <c r="H11368" s="5">
        <f>D11368-F11368</f>
        <v>0</v>
      </c>
      <c r="I11368" s="4">
        <f>+I11367+G11368-H11368</f>
        <v>1470312.9094999733</v>
      </c>
      <c r="J11368" s="8"/>
      <c r="K11368" s="2"/>
      <c r="L11368" s="2"/>
      <c r="M11368" s="1"/>
      <c r="N11368" s="1"/>
      <c r="O11368" s="1"/>
    </row>
    <row r="11369" spans="1:15" x14ac:dyDescent="0.2">
      <c r="A11369" s="9"/>
      <c r="B11369" s="7"/>
      <c r="C11369" s="8"/>
      <c r="D11369" s="6"/>
      <c r="E11369" s="6"/>
      <c r="F11369" s="6">
        <f>E11369*0.05</f>
        <v>0</v>
      </c>
      <c r="G11369" s="6"/>
      <c r="H11369" s="5">
        <f>D11369-F11369</f>
        <v>0</v>
      </c>
      <c r="I11369" s="4">
        <f>+I11368+G11369-H11369</f>
        <v>1470312.9094999733</v>
      </c>
      <c r="J11369" s="8"/>
      <c r="K11369" s="2"/>
      <c r="L11369" s="2"/>
      <c r="M11369" s="1"/>
      <c r="N11369" s="1"/>
      <c r="O11369" s="1"/>
    </row>
    <row r="11370" spans="1:15" x14ac:dyDescent="0.2">
      <c r="A11370" s="9"/>
      <c r="B11370" s="7"/>
      <c r="C11370" s="8"/>
      <c r="D11370" s="6"/>
      <c r="E11370" s="6"/>
      <c r="F11370" s="6">
        <f>E11370*0.05</f>
        <v>0</v>
      </c>
      <c r="G11370" s="6"/>
      <c r="H11370" s="5">
        <f>D11370-F11370</f>
        <v>0</v>
      </c>
      <c r="I11370" s="4">
        <f>+I11369+G11370-H11370</f>
        <v>1470312.9094999733</v>
      </c>
      <c r="J11370" s="8"/>
      <c r="K11370" s="2"/>
      <c r="L11370" s="2"/>
      <c r="M11370" s="1"/>
      <c r="N11370" s="1"/>
      <c r="O11370" s="1"/>
    </row>
    <row r="11371" spans="1:15" x14ac:dyDescent="0.2">
      <c r="A11371" s="9"/>
      <c r="B11371" s="7"/>
      <c r="C11371" s="8"/>
      <c r="D11371" s="6"/>
      <c r="E11371" s="6"/>
      <c r="F11371" s="6">
        <f>E11371*0.05</f>
        <v>0</v>
      </c>
      <c r="G11371" s="6"/>
      <c r="H11371" s="5">
        <f>D11371-F11371</f>
        <v>0</v>
      </c>
      <c r="I11371" s="4">
        <f>+I11370+G11371-H11371</f>
        <v>1470312.9094999733</v>
      </c>
      <c r="J11371" s="8"/>
      <c r="K11371" s="2"/>
      <c r="L11371" s="2"/>
      <c r="M11371" s="1"/>
      <c r="N11371" s="1"/>
      <c r="O11371" s="1"/>
    </row>
    <row r="11372" spans="1:15" x14ac:dyDescent="0.2">
      <c r="A11372" s="9"/>
      <c r="B11372" s="7"/>
      <c r="C11372" s="8"/>
      <c r="D11372" s="6"/>
      <c r="E11372" s="6"/>
      <c r="F11372" s="6">
        <f>E11372*0.05</f>
        <v>0</v>
      </c>
      <c r="G11372" s="6"/>
      <c r="H11372" s="5">
        <f>D11372-F11372</f>
        <v>0</v>
      </c>
      <c r="I11372" s="4">
        <f>+I11371+G11372-H11372</f>
        <v>1470312.9094999733</v>
      </c>
      <c r="J11372" s="8"/>
      <c r="K11372" s="2"/>
      <c r="L11372" s="2"/>
      <c r="M11372" s="1"/>
      <c r="N11372" s="1"/>
      <c r="O11372" s="1"/>
    </row>
    <row r="11373" spans="1:15" x14ac:dyDescent="0.2">
      <c r="A11373" s="9"/>
      <c r="B11373" s="7"/>
      <c r="C11373" s="8"/>
      <c r="D11373" s="6"/>
      <c r="E11373" s="6"/>
      <c r="F11373" s="6">
        <f>E11373*0.05</f>
        <v>0</v>
      </c>
      <c r="G11373" s="6"/>
      <c r="H11373" s="5">
        <f>D11373-F11373</f>
        <v>0</v>
      </c>
      <c r="I11373" s="4">
        <f>+I11372+G11373-H11373</f>
        <v>1470312.9094999733</v>
      </c>
      <c r="J11373" s="8"/>
      <c r="K11373" s="2"/>
      <c r="L11373" s="2"/>
      <c r="M11373" s="1"/>
      <c r="N11373" s="1"/>
      <c r="O11373" s="1"/>
    </row>
    <row r="11374" spans="1:15" x14ac:dyDescent="0.2">
      <c r="A11374" s="9"/>
      <c r="B11374" s="7"/>
      <c r="C11374" s="8"/>
      <c r="D11374" s="6"/>
      <c r="E11374" s="6"/>
      <c r="F11374" s="6">
        <f>E11374*0.05</f>
        <v>0</v>
      </c>
      <c r="G11374" s="6"/>
      <c r="H11374" s="5">
        <f>D11374-F11374</f>
        <v>0</v>
      </c>
      <c r="I11374" s="4">
        <f>+I11373+G11374-H11374</f>
        <v>1470312.9094999733</v>
      </c>
      <c r="J11374" s="8"/>
      <c r="K11374" s="2"/>
      <c r="L11374" s="2"/>
      <c r="M11374" s="1"/>
      <c r="N11374" s="1"/>
      <c r="O11374" s="1"/>
    </row>
    <row r="11375" spans="1:15" x14ac:dyDescent="0.2">
      <c r="A11375" s="9"/>
      <c r="B11375" s="7"/>
      <c r="C11375" s="8"/>
      <c r="D11375" s="6"/>
      <c r="E11375" s="6"/>
      <c r="F11375" s="6">
        <f>E11375*0.05</f>
        <v>0</v>
      </c>
      <c r="G11375" s="6"/>
      <c r="H11375" s="5">
        <f>D11375-F11375</f>
        <v>0</v>
      </c>
      <c r="I11375" s="4">
        <f>+I11374+G11375-H11375</f>
        <v>1470312.9094999733</v>
      </c>
      <c r="J11375" s="8"/>
      <c r="K11375" s="2"/>
      <c r="L11375" s="2"/>
      <c r="M11375" s="1"/>
      <c r="N11375" s="1"/>
      <c r="O11375" s="1"/>
    </row>
    <row r="11376" spans="1:15" x14ac:dyDescent="0.2">
      <c r="A11376" s="9"/>
      <c r="B11376" s="7"/>
      <c r="C11376" s="8"/>
      <c r="D11376" s="6"/>
      <c r="E11376" s="6"/>
      <c r="F11376" s="6">
        <f>E11376*0.05</f>
        <v>0</v>
      </c>
      <c r="G11376" s="6"/>
      <c r="H11376" s="5">
        <f>D11376-F11376</f>
        <v>0</v>
      </c>
      <c r="I11376" s="4">
        <f>+I11375+G11376-H11376</f>
        <v>1470312.9094999733</v>
      </c>
      <c r="J11376" s="8"/>
      <c r="K11376" s="2"/>
      <c r="L11376" s="2"/>
      <c r="M11376" s="1"/>
      <c r="N11376" s="1"/>
      <c r="O11376" s="1"/>
    </row>
    <row r="11377" spans="1:15" x14ac:dyDescent="0.2">
      <c r="A11377" s="9"/>
      <c r="B11377" s="7"/>
      <c r="C11377" s="8"/>
      <c r="D11377" s="6"/>
      <c r="E11377" s="6"/>
      <c r="F11377" s="6">
        <f>E11377*0.05</f>
        <v>0</v>
      </c>
      <c r="G11377" s="6"/>
      <c r="H11377" s="5">
        <f>D11377-F11377</f>
        <v>0</v>
      </c>
      <c r="I11377" s="4">
        <f>+I11376+G11377-H11377</f>
        <v>1470312.9094999733</v>
      </c>
      <c r="J11377" s="8"/>
      <c r="K11377" s="2"/>
      <c r="L11377" s="2"/>
      <c r="M11377" s="1"/>
      <c r="N11377" s="1"/>
      <c r="O11377" s="1"/>
    </row>
    <row r="11378" spans="1:15" x14ac:dyDescent="0.2">
      <c r="A11378" s="9"/>
      <c r="B11378" s="7"/>
      <c r="C11378" s="8"/>
      <c r="D11378" s="6"/>
      <c r="E11378" s="6"/>
      <c r="F11378" s="6">
        <f>E11378*0.05</f>
        <v>0</v>
      </c>
      <c r="G11378" s="6"/>
      <c r="H11378" s="5">
        <f>D11378-F11378</f>
        <v>0</v>
      </c>
      <c r="I11378" s="4">
        <f>+I11377+G11378-H11378</f>
        <v>1470312.9094999733</v>
      </c>
      <c r="J11378" s="8"/>
      <c r="K11378" s="2"/>
      <c r="L11378" s="2"/>
      <c r="M11378" s="1"/>
      <c r="N11378" s="1"/>
      <c r="O11378" s="1"/>
    </row>
    <row r="11379" spans="1:15" x14ac:dyDescent="0.2">
      <c r="A11379" s="9"/>
      <c r="B11379" s="7"/>
      <c r="C11379" s="8"/>
      <c r="D11379" s="6"/>
      <c r="E11379" s="6"/>
      <c r="F11379" s="6">
        <f>E11379*0.05</f>
        <v>0</v>
      </c>
      <c r="G11379" s="6"/>
      <c r="H11379" s="5">
        <f>D11379-F11379</f>
        <v>0</v>
      </c>
      <c r="I11379" s="4">
        <f>+I11378+G11379-H11379</f>
        <v>1470312.9094999733</v>
      </c>
      <c r="J11379" s="8"/>
      <c r="K11379" s="2"/>
      <c r="L11379" s="2"/>
      <c r="M11379" s="1"/>
      <c r="N11379" s="1"/>
      <c r="O11379" s="1"/>
    </row>
    <row r="11380" spans="1:15" x14ac:dyDescent="0.2">
      <c r="A11380" s="9"/>
      <c r="B11380" s="7"/>
      <c r="C11380" s="8"/>
      <c r="D11380" s="6"/>
      <c r="E11380" s="6"/>
      <c r="F11380" s="6">
        <f>E11380*0.05</f>
        <v>0</v>
      </c>
      <c r="G11380" s="6"/>
      <c r="H11380" s="5">
        <f>D11380-F11380</f>
        <v>0</v>
      </c>
      <c r="I11380" s="4">
        <f>+I11379+G11380-H11380</f>
        <v>1470312.9094999733</v>
      </c>
      <c r="J11380" s="8"/>
      <c r="K11380" s="2"/>
      <c r="L11380" s="2"/>
      <c r="M11380" s="1"/>
      <c r="N11380" s="1"/>
      <c r="O11380" s="1"/>
    </row>
    <row r="11381" spans="1:15" x14ac:dyDescent="0.2">
      <c r="A11381" s="9"/>
      <c r="B11381" s="7"/>
      <c r="C11381" s="8"/>
      <c r="D11381" s="6"/>
      <c r="E11381" s="6"/>
      <c r="F11381" s="6">
        <f>E11381*0.05</f>
        <v>0</v>
      </c>
      <c r="G11381" s="6"/>
      <c r="H11381" s="5">
        <f>D11381-F11381</f>
        <v>0</v>
      </c>
      <c r="I11381" s="4">
        <f>+I11380+G11381-H11381</f>
        <v>1470312.9094999733</v>
      </c>
      <c r="J11381" s="8"/>
      <c r="K11381" s="2"/>
      <c r="L11381" s="2"/>
      <c r="M11381" s="1"/>
      <c r="N11381" s="1"/>
      <c r="O11381" s="1"/>
    </row>
    <row r="11382" spans="1:15" x14ac:dyDescent="0.2">
      <c r="A11382" s="9"/>
      <c r="B11382" s="7"/>
      <c r="C11382" s="8"/>
      <c r="D11382" s="6"/>
      <c r="E11382" s="6"/>
      <c r="F11382" s="6">
        <f>E11382*0.05</f>
        <v>0</v>
      </c>
      <c r="G11382" s="6"/>
      <c r="H11382" s="5">
        <f>D11382-F11382</f>
        <v>0</v>
      </c>
      <c r="I11382" s="4">
        <f>+I11381+G11382-H11382</f>
        <v>1470312.9094999733</v>
      </c>
      <c r="J11382" s="8"/>
      <c r="K11382" s="2"/>
      <c r="L11382" s="2"/>
      <c r="M11382" s="1"/>
      <c r="N11382" s="1"/>
      <c r="O11382" s="1"/>
    </row>
    <row r="11383" spans="1:15" x14ac:dyDescent="0.2">
      <c r="A11383" s="9"/>
      <c r="B11383" s="7"/>
      <c r="C11383" s="8"/>
      <c r="D11383" s="6"/>
      <c r="E11383" s="6"/>
      <c r="F11383" s="6">
        <f>E11383*0.05</f>
        <v>0</v>
      </c>
      <c r="G11383" s="6"/>
      <c r="H11383" s="5">
        <f>D11383-F11383</f>
        <v>0</v>
      </c>
      <c r="I11383" s="4">
        <f>+I11382+G11383-H11383</f>
        <v>1470312.9094999733</v>
      </c>
      <c r="J11383" s="8"/>
      <c r="K11383" s="2"/>
      <c r="L11383" s="2"/>
      <c r="M11383" s="1"/>
      <c r="N11383" s="1"/>
      <c r="O11383" s="1"/>
    </row>
    <row r="11384" spans="1:15" x14ac:dyDescent="0.2">
      <c r="A11384" s="9"/>
      <c r="B11384" s="7"/>
      <c r="C11384" s="8"/>
      <c r="D11384" s="6"/>
      <c r="E11384" s="6"/>
      <c r="F11384" s="6">
        <f>E11384*0.05</f>
        <v>0</v>
      </c>
      <c r="G11384" s="6"/>
      <c r="H11384" s="5">
        <f>D11384-F11384</f>
        <v>0</v>
      </c>
      <c r="I11384" s="4">
        <f>+I11383+G11384-H11384</f>
        <v>1470312.9094999733</v>
      </c>
      <c r="J11384" s="8"/>
      <c r="K11384" s="2"/>
      <c r="L11384" s="2"/>
      <c r="M11384" s="1"/>
      <c r="N11384" s="1"/>
      <c r="O11384" s="1"/>
    </row>
    <row r="11385" spans="1:15" x14ac:dyDescent="0.2">
      <c r="A11385" s="9"/>
      <c r="B11385" s="7"/>
      <c r="C11385" s="8"/>
      <c r="D11385" s="6"/>
      <c r="E11385" s="6"/>
      <c r="F11385" s="6">
        <f>E11385*0.05</f>
        <v>0</v>
      </c>
      <c r="G11385" s="6"/>
      <c r="H11385" s="5">
        <f>D11385-F11385</f>
        <v>0</v>
      </c>
      <c r="I11385" s="4">
        <f>+I11384+G11385-H11385</f>
        <v>1470312.9094999733</v>
      </c>
      <c r="J11385" s="8"/>
      <c r="K11385" s="2"/>
      <c r="L11385" s="2"/>
      <c r="M11385" s="1"/>
      <c r="N11385" s="1"/>
      <c r="O11385" s="1"/>
    </row>
    <row r="11386" spans="1:15" x14ac:dyDescent="0.2">
      <c r="A11386" s="9"/>
      <c r="B11386" s="7"/>
      <c r="C11386" s="8"/>
      <c r="D11386" s="6"/>
      <c r="E11386" s="6"/>
      <c r="F11386" s="6">
        <f>E11386*0.05</f>
        <v>0</v>
      </c>
      <c r="G11386" s="6"/>
      <c r="H11386" s="5">
        <f>D11386-F11386</f>
        <v>0</v>
      </c>
      <c r="I11386" s="4">
        <f>+I11385+G11386-H11386</f>
        <v>1470312.9094999733</v>
      </c>
      <c r="J11386" s="8"/>
      <c r="K11386" s="2"/>
      <c r="L11386" s="2"/>
      <c r="M11386" s="1"/>
      <c r="N11386" s="1"/>
      <c r="O11386" s="1"/>
    </row>
    <row r="11387" spans="1:15" x14ac:dyDescent="0.2">
      <c r="A11387" s="9"/>
      <c r="B11387" s="7"/>
      <c r="C11387" s="8"/>
      <c r="D11387" s="6"/>
      <c r="E11387" s="6"/>
      <c r="F11387" s="6">
        <f>E11387*0.05</f>
        <v>0</v>
      </c>
      <c r="G11387" s="6"/>
      <c r="H11387" s="5">
        <f>D11387-F11387</f>
        <v>0</v>
      </c>
      <c r="I11387" s="4">
        <f>+I11386+G11387-H11387</f>
        <v>1470312.9094999733</v>
      </c>
      <c r="J11387" s="8"/>
      <c r="K11387" s="2"/>
      <c r="L11387" s="2"/>
      <c r="M11387" s="1"/>
      <c r="N11387" s="1"/>
      <c r="O11387" s="1"/>
    </row>
    <row r="11388" spans="1:15" x14ac:dyDescent="0.2">
      <c r="A11388" s="9"/>
      <c r="B11388" s="7"/>
      <c r="C11388" s="8"/>
      <c r="D11388" s="6"/>
      <c r="E11388" s="6"/>
      <c r="F11388" s="6">
        <f>E11388*0.05</f>
        <v>0</v>
      </c>
      <c r="G11388" s="6"/>
      <c r="H11388" s="5">
        <f>D11388-F11388</f>
        <v>0</v>
      </c>
      <c r="I11388" s="4">
        <f>+I11387+G11388-H11388</f>
        <v>1470312.9094999733</v>
      </c>
      <c r="J11388" s="8"/>
      <c r="K11388" s="2"/>
      <c r="L11388" s="2"/>
      <c r="M11388" s="1"/>
      <c r="N11388" s="1"/>
      <c r="O11388" s="1"/>
    </row>
    <row r="11389" spans="1:15" x14ac:dyDescent="0.2">
      <c r="A11389" s="9"/>
      <c r="B11389" s="7"/>
      <c r="C11389" s="8"/>
      <c r="D11389" s="6"/>
      <c r="E11389" s="6"/>
      <c r="F11389" s="6">
        <f>E11389*0.05</f>
        <v>0</v>
      </c>
      <c r="G11389" s="6"/>
      <c r="H11389" s="5">
        <f>D11389-F11389</f>
        <v>0</v>
      </c>
      <c r="I11389" s="4">
        <f>+I11388+G11389-H11389</f>
        <v>1470312.9094999733</v>
      </c>
      <c r="J11389" s="8"/>
      <c r="K11389" s="2"/>
      <c r="L11389" s="2"/>
      <c r="M11389" s="1"/>
      <c r="N11389" s="1"/>
      <c r="O11389" s="1"/>
    </row>
    <row r="11390" spans="1:15" x14ac:dyDescent="0.2">
      <c r="A11390" s="9"/>
      <c r="B11390" s="7"/>
      <c r="C11390" s="8"/>
      <c r="D11390" s="6"/>
      <c r="E11390" s="6"/>
      <c r="F11390" s="6">
        <f>E11390*0.05</f>
        <v>0</v>
      </c>
      <c r="G11390" s="6"/>
      <c r="H11390" s="5">
        <f>D11390-F11390</f>
        <v>0</v>
      </c>
      <c r="I11390" s="4">
        <f>+I11389+G11390-H11390</f>
        <v>1470312.9094999733</v>
      </c>
      <c r="J11390" s="8"/>
      <c r="K11390" s="2"/>
      <c r="L11390" s="2"/>
      <c r="M11390" s="1"/>
      <c r="N11390" s="1"/>
      <c r="O11390" s="1"/>
    </row>
    <row r="11391" spans="1:15" x14ac:dyDescent="0.2">
      <c r="A11391" s="9"/>
      <c r="B11391" s="7"/>
      <c r="C11391" s="8"/>
      <c r="D11391" s="6"/>
      <c r="E11391" s="6"/>
      <c r="F11391" s="6">
        <f>E11391*0.05</f>
        <v>0</v>
      </c>
      <c r="G11391" s="6"/>
      <c r="H11391" s="5">
        <f>D11391-F11391</f>
        <v>0</v>
      </c>
      <c r="I11391" s="4">
        <f>+I11390+G11391-H11391</f>
        <v>1470312.9094999733</v>
      </c>
      <c r="J11391" s="8"/>
      <c r="K11391" s="2"/>
      <c r="L11391" s="2"/>
      <c r="M11391" s="1"/>
      <c r="N11391" s="1"/>
      <c r="O11391" s="1"/>
    </row>
    <row r="11392" spans="1:15" x14ac:dyDescent="0.2">
      <c r="A11392" s="9"/>
      <c r="B11392" s="7"/>
      <c r="C11392" s="8"/>
      <c r="D11392" s="6"/>
      <c r="E11392" s="6"/>
      <c r="F11392" s="6">
        <f>E11392*0.05</f>
        <v>0</v>
      </c>
      <c r="G11392" s="6"/>
      <c r="H11392" s="5">
        <f>D11392-F11392</f>
        <v>0</v>
      </c>
      <c r="I11392" s="4">
        <f>+I11391+G11392-H11392</f>
        <v>1470312.9094999733</v>
      </c>
      <c r="J11392" s="8"/>
      <c r="K11392" s="2"/>
      <c r="L11392" s="2"/>
      <c r="M11392" s="1"/>
      <c r="N11392" s="1"/>
      <c r="O11392" s="1"/>
    </row>
    <row r="11393" spans="1:15" x14ac:dyDescent="0.2">
      <c r="A11393" s="9"/>
      <c r="B11393" s="7"/>
      <c r="C11393" s="8"/>
      <c r="D11393" s="6"/>
      <c r="E11393" s="6"/>
      <c r="F11393" s="6">
        <f>E11393*0.05</f>
        <v>0</v>
      </c>
      <c r="G11393" s="6"/>
      <c r="H11393" s="5">
        <f>D11393-F11393</f>
        <v>0</v>
      </c>
      <c r="I11393" s="4">
        <f>+I11392+G11393-H11393</f>
        <v>1470312.9094999733</v>
      </c>
      <c r="J11393" s="8"/>
      <c r="K11393" s="2"/>
      <c r="L11393" s="2"/>
      <c r="M11393" s="1"/>
      <c r="N11393" s="1"/>
      <c r="O11393" s="1"/>
    </row>
    <row r="11394" spans="1:15" x14ac:dyDescent="0.2">
      <c r="A11394" s="9"/>
      <c r="B11394" s="7"/>
      <c r="C11394" s="8"/>
      <c r="D11394" s="6"/>
      <c r="E11394" s="6"/>
      <c r="F11394" s="6">
        <f>E11394*0.05</f>
        <v>0</v>
      </c>
      <c r="G11394" s="6"/>
      <c r="H11394" s="5">
        <f>D11394-F11394</f>
        <v>0</v>
      </c>
      <c r="I11394" s="4">
        <f>+I11393+G11394-H11394</f>
        <v>1470312.9094999733</v>
      </c>
      <c r="J11394" s="8"/>
      <c r="K11394" s="2"/>
      <c r="L11394" s="2"/>
      <c r="M11394" s="1"/>
      <c r="N11394" s="1"/>
      <c r="O11394" s="1"/>
    </row>
    <row r="11395" spans="1:15" x14ac:dyDescent="0.2">
      <c r="A11395" s="9"/>
      <c r="B11395" s="7"/>
      <c r="C11395" s="8"/>
      <c r="D11395" s="6"/>
      <c r="E11395" s="6"/>
      <c r="F11395" s="6">
        <f>E11395*0.05</f>
        <v>0</v>
      </c>
      <c r="G11395" s="6"/>
      <c r="H11395" s="5">
        <f>D11395-F11395</f>
        <v>0</v>
      </c>
      <c r="I11395" s="4">
        <f>+I11394+G11395-H11395</f>
        <v>1470312.9094999733</v>
      </c>
      <c r="J11395" s="8"/>
      <c r="K11395" s="2"/>
      <c r="L11395" s="2"/>
      <c r="M11395" s="1"/>
      <c r="N11395" s="1"/>
      <c r="O11395" s="1"/>
    </row>
    <row r="11396" spans="1:15" x14ac:dyDescent="0.2">
      <c r="A11396" s="9"/>
      <c r="B11396" s="7"/>
      <c r="C11396" s="8"/>
      <c r="D11396" s="6"/>
      <c r="E11396" s="6"/>
      <c r="F11396" s="6">
        <f>E11396*0.05</f>
        <v>0</v>
      </c>
      <c r="G11396" s="6"/>
      <c r="H11396" s="5">
        <f>D11396-F11396</f>
        <v>0</v>
      </c>
      <c r="I11396" s="4">
        <f>+I11395+G11396-H11396</f>
        <v>1470312.9094999733</v>
      </c>
      <c r="J11396" s="8"/>
      <c r="K11396" s="2"/>
      <c r="L11396" s="2"/>
      <c r="M11396" s="1"/>
      <c r="N11396" s="1"/>
      <c r="O11396" s="1"/>
    </row>
    <row r="11397" spans="1:15" x14ac:dyDescent="0.2">
      <c r="A11397" s="9"/>
      <c r="B11397" s="7"/>
      <c r="C11397" s="8"/>
      <c r="D11397" s="6"/>
      <c r="E11397" s="6"/>
      <c r="F11397" s="6">
        <f>E11397*0.05</f>
        <v>0</v>
      </c>
      <c r="G11397" s="6"/>
      <c r="H11397" s="5">
        <f>D11397-F11397</f>
        <v>0</v>
      </c>
      <c r="I11397" s="4">
        <f>+I11396+G11397-H11397</f>
        <v>1470312.9094999733</v>
      </c>
      <c r="J11397" s="8"/>
      <c r="K11397" s="2"/>
      <c r="L11397" s="2"/>
      <c r="M11397" s="1"/>
      <c r="N11397" s="1"/>
      <c r="O11397" s="1"/>
    </row>
    <row r="11398" spans="1:15" x14ac:dyDescent="0.2">
      <c r="A11398" s="9"/>
      <c r="B11398" s="7"/>
      <c r="C11398" s="8"/>
      <c r="D11398" s="6"/>
      <c r="E11398" s="6"/>
      <c r="F11398" s="6">
        <f>E11398*0.05</f>
        <v>0</v>
      </c>
      <c r="G11398" s="6"/>
      <c r="H11398" s="5">
        <f>D11398-F11398</f>
        <v>0</v>
      </c>
      <c r="I11398" s="4">
        <f>+I11397+G11398-H11398</f>
        <v>1470312.9094999733</v>
      </c>
      <c r="J11398" s="8"/>
      <c r="K11398" s="2"/>
      <c r="L11398" s="2"/>
      <c r="M11398" s="1"/>
      <c r="N11398" s="1"/>
      <c r="O11398" s="1"/>
    </row>
    <row r="11399" spans="1:15" x14ac:dyDescent="0.2">
      <c r="A11399" s="9"/>
      <c r="B11399" s="7"/>
      <c r="C11399" s="8"/>
      <c r="D11399" s="6"/>
      <c r="E11399" s="6"/>
      <c r="F11399" s="6">
        <f>E11399*0.05</f>
        <v>0</v>
      </c>
      <c r="G11399" s="6"/>
      <c r="H11399" s="5">
        <f>D11399-F11399</f>
        <v>0</v>
      </c>
      <c r="I11399" s="4">
        <f>+I11398+G11399-H11399</f>
        <v>1470312.9094999733</v>
      </c>
      <c r="J11399" s="8"/>
      <c r="K11399" s="2"/>
      <c r="L11399" s="2"/>
      <c r="M11399" s="1"/>
      <c r="N11399" s="1"/>
      <c r="O11399" s="1"/>
    </row>
    <row r="11400" spans="1:15" x14ac:dyDescent="0.2">
      <c r="A11400" s="9"/>
      <c r="B11400" s="7"/>
      <c r="C11400" s="8"/>
      <c r="D11400" s="6"/>
      <c r="E11400" s="6"/>
      <c r="F11400" s="6">
        <f>E11400*0.05</f>
        <v>0</v>
      </c>
      <c r="G11400" s="6"/>
      <c r="H11400" s="5">
        <f>D11400-F11400</f>
        <v>0</v>
      </c>
      <c r="I11400" s="4">
        <f>+I11399+G11400-H11400</f>
        <v>1470312.9094999733</v>
      </c>
      <c r="J11400" s="8"/>
      <c r="K11400" s="2"/>
      <c r="L11400" s="2"/>
      <c r="M11400" s="1"/>
      <c r="N11400" s="1"/>
      <c r="O11400" s="1"/>
    </row>
    <row r="11401" spans="1:15" x14ac:dyDescent="0.2">
      <c r="A11401" s="9"/>
      <c r="B11401" s="7"/>
      <c r="C11401" s="8"/>
      <c r="D11401" s="6"/>
      <c r="E11401" s="6"/>
      <c r="F11401" s="6">
        <f>E11401*0.05</f>
        <v>0</v>
      </c>
      <c r="G11401" s="6"/>
      <c r="H11401" s="5">
        <f>D11401-F11401</f>
        <v>0</v>
      </c>
      <c r="I11401" s="4">
        <f>+I11400+G11401-H11401</f>
        <v>1470312.9094999733</v>
      </c>
      <c r="J11401" s="8"/>
      <c r="K11401" s="2"/>
      <c r="L11401" s="2"/>
      <c r="M11401" s="1"/>
      <c r="N11401" s="1"/>
      <c r="O11401" s="1"/>
    </row>
    <row r="11402" spans="1:15" x14ac:dyDescent="0.2">
      <c r="A11402" s="9"/>
      <c r="B11402" s="7"/>
      <c r="C11402" s="8"/>
      <c r="D11402" s="6"/>
      <c r="E11402" s="6"/>
      <c r="F11402" s="6">
        <f>E11402*0.05</f>
        <v>0</v>
      </c>
      <c r="G11402" s="6"/>
      <c r="H11402" s="5">
        <f>D11402-F11402</f>
        <v>0</v>
      </c>
      <c r="I11402" s="4">
        <f>+I11401+G11402-H11402</f>
        <v>1470312.9094999733</v>
      </c>
      <c r="J11402" s="8"/>
      <c r="K11402" s="2"/>
      <c r="L11402" s="2"/>
      <c r="M11402" s="1"/>
      <c r="N11402" s="1"/>
      <c r="O11402" s="1"/>
    </row>
    <row r="11403" spans="1:15" x14ac:dyDescent="0.2">
      <c r="A11403" s="9"/>
      <c r="B11403" s="7"/>
      <c r="C11403" s="8"/>
      <c r="D11403" s="6"/>
      <c r="E11403" s="6"/>
      <c r="F11403" s="6">
        <f>E11403*0.05</f>
        <v>0</v>
      </c>
      <c r="G11403" s="6"/>
      <c r="H11403" s="5">
        <f>D11403-F11403</f>
        <v>0</v>
      </c>
      <c r="I11403" s="4">
        <f>+I11402+G11403-H11403</f>
        <v>1470312.9094999733</v>
      </c>
      <c r="J11403" s="8"/>
      <c r="K11403" s="2"/>
      <c r="L11403" s="2"/>
      <c r="M11403" s="1"/>
      <c r="N11403" s="1"/>
      <c r="O11403" s="1"/>
    </row>
    <row r="11404" spans="1:15" x14ac:dyDescent="0.2">
      <c r="A11404" s="9"/>
      <c r="B11404" s="7"/>
      <c r="C11404" s="8"/>
      <c r="D11404" s="6"/>
      <c r="E11404" s="6"/>
      <c r="F11404" s="6">
        <f>E11404*0.05</f>
        <v>0</v>
      </c>
      <c r="G11404" s="6"/>
      <c r="H11404" s="5">
        <f>D11404-F11404</f>
        <v>0</v>
      </c>
      <c r="I11404" s="4">
        <f>+I11403+G11404-H11404</f>
        <v>1470312.9094999733</v>
      </c>
      <c r="J11404" s="8"/>
      <c r="K11404" s="2"/>
      <c r="L11404" s="2"/>
      <c r="M11404" s="1"/>
      <c r="N11404" s="1"/>
      <c r="O11404" s="1"/>
    </row>
    <row r="11405" spans="1:15" x14ac:dyDescent="0.2">
      <c r="A11405" s="9"/>
      <c r="B11405" s="7"/>
      <c r="C11405" s="8"/>
      <c r="D11405" s="6"/>
      <c r="E11405" s="6"/>
      <c r="F11405" s="6">
        <f>E11405*0.05</f>
        <v>0</v>
      </c>
      <c r="G11405" s="6"/>
      <c r="H11405" s="5">
        <f>D11405-F11405</f>
        <v>0</v>
      </c>
      <c r="I11405" s="4">
        <f>+I11404+G11405-H11405</f>
        <v>1470312.9094999733</v>
      </c>
      <c r="J11405" s="8"/>
      <c r="K11405" s="2"/>
      <c r="L11405" s="2"/>
      <c r="M11405" s="1"/>
      <c r="N11405" s="1"/>
      <c r="O11405" s="1"/>
    </row>
    <row r="11406" spans="1:15" x14ac:dyDescent="0.2">
      <c r="A11406" s="9"/>
      <c r="B11406" s="7"/>
      <c r="C11406" s="8"/>
      <c r="D11406" s="6"/>
      <c r="E11406" s="6"/>
      <c r="F11406" s="6">
        <f>E11406*0.05</f>
        <v>0</v>
      </c>
      <c r="G11406" s="6"/>
      <c r="H11406" s="5">
        <f>D11406-F11406</f>
        <v>0</v>
      </c>
      <c r="I11406" s="4">
        <f>+I11405+G11406-H11406</f>
        <v>1470312.9094999733</v>
      </c>
      <c r="J11406" s="8"/>
      <c r="K11406" s="2"/>
      <c r="L11406" s="2"/>
      <c r="M11406" s="1"/>
      <c r="N11406" s="1"/>
      <c r="O11406" s="1"/>
    </row>
    <row r="11407" spans="1:15" x14ac:dyDescent="0.2">
      <c r="A11407" s="9"/>
      <c r="B11407" s="7"/>
      <c r="C11407" s="8"/>
      <c r="D11407" s="6"/>
      <c r="E11407" s="6"/>
      <c r="F11407" s="6">
        <f>E11407*0.05</f>
        <v>0</v>
      </c>
      <c r="G11407" s="6"/>
      <c r="H11407" s="5">
        <f>D11407-F11407</f>
        <v>0</v>
      </c>
      <c r="I11407" s="4">
        <f>+I11406+G11407-H11407</f>
        <v>1470312.9094999733</v>
      </c>
      <c r="J11407" s="8"/>
      <c r="K11407" s="2"/>
      <c r="L11407" s="2"/>
      <c r="M11407" s="1"/>
      <c r="N11407" s="1"/>
      <c r="O11407" s="1"/>
    </row>
    <row r="11408" spans="1:15" x14ac:dyDescent="0.2">
      <c r="A11408" s="9"/>
      <c r="B11408" s="7"/>
      <c r="C11408" s="8"/>
      <c r="D11408" s="6"/>
      <c r="E11408" s="6"/>
      <c r="F11408" s="6">
        <f>E11408*0.05</f>
        <v>0</v>
      </c>
      <c r="G11408" s="6"/>
      <c r="H11408" s="5">
        <f>D11408-F11408</f>
        <v>0</v>
      </c>
      <c r="I11408" s="4">
        <f>+I11407+G11408-H11408</f>
        <v>1470312.9094999733</v>
      </c>
      <c r="J11408" s="8"/>
      <c r="K11408" s="2"/>
      <c r="L11408" s="2"/>
      <c r="M11408" s="1"/>
      <c r="N11408" s="1"/>
      <c r="O11408" s="1"/>
    </row>
    <row r="11409" spans="1:15" x14ac:dyDescent="0.2">
      <c r="A11409" s="9"/>
      <c r="B11409" s="7"/>
      <c r="C11409" s="8"/>
      <c r="D11409" s="6"/>
      <c r="E11409" s="6"/>
      <c r="F11409" s="6">
        <f>E11409*0.05</f>
        <v>0</v>
      </c>
      <c r="G11409" s="6"/>
      <c r="H11409" s="5">
        <f>D11409-F11409</f>
        <v>0</v>
      </c>
      <c r="I11409" s="4">
        <f>+I11408+G11409-H11409</f>
        <v>1470312.9094999733</v>
      </c>
      <c r="J11409" s="8"/>
      <c r="K11409" s="2"/>
      <c r="L11409" s="2"/>
      <c r="M11409" s="1"/>
      <c r="N11409" s="1"/>
      <c r="O11409" s="1"/>
    </row>
    <row r="11410" spans="1:15" x14ac:dyDescent="0.2">
      <c r="A11410" s="9"/>
      <c r="B11410" s="7"/>
      <c r="C11410" s="8"/>
      <c r="D11410" s="6"/>
      <c r="E11410" s="6"/>
      <c r="F11410" s="6">
        <f>E11410*0.05</f>
        <v>0</v>
      </c>
      <c r="G11410" s="6"/>
      <c r="H11410" s="5">
        <f>D11410-F11410</f>
        <v>0</v>
      </c>
      <c r="I11410" s="4">
        <f>+I11409+G11410-H11410</f>
        <v>1470312.9094999733</v>
      </c>
      <c r="J11410" s="8"/>
      <c r="K11410" s="2"/>
      <c r="L11410" s="2"/>
      <c r="M11410" s="1"/>
      <c r="N11410" s="1"/>
      <c r="O11410" s="1"/>
    </row>
    <row r="11411" spans="1:15" x14ac:dyDescent="0.2">
      <c r="A11411" s="9"/>
      <c r="B11411" s="7"/>
      <c r="C11411" s="8"/>
      <c r="D11411" s="6"/>
      <c r="E11411" s="6"/>
      <c r="F11411" s="6">
        <f>E11411*0.05</f>
        <v>0</v>
      </c>
      <c r="G11411" s="6"/>
      <c r="H11411" s="5">
        <f>D11411-F11411</f>
        <v>0</v>
      </c>
      <c r="I11411" s="4">
        <f>+I11410+G11411-H11411</f>
        <v>1470312.9094999733</v>
      </c>
      <c r="J11411" s="8"/>
      <c r="K11411" s="2"/>
      <c r="L11411" s="2"/>
      <c r="M11411" s="1"/>
      <c r="N11411" s="1"/>
      <c r="O11411" s="1"/>
    </row>
    <row r="11412" spans="1:15" x14ac:dyDescent="0.2">
      <c r="A11412" s="9"/>
      <c r="B11412" s="7"/>
      <c r="C11412" s="8"/>
      <c r="D11412" s="6"/>
      <c r="E11412" s="6"/>
      <c r="F11412" s="6">
        <f>E11412*0.05</f>
        <v>0</v>
      </c>
      <c r="G11412" s="6"/>
      <c r="H11412" s="5">
        <f>D11412-F11412</f>
        <v>0</v>
      </c>
      <c r="I11412" s="4">
        <f>+I11411+G11412-H11412</f>
        <v>1470312.9094999733</v>
      </c>
      <c r="J11412" s="8"/>
      <c r="K11412" s="2"/>
      <c r="L11412" s="2"/>
      <c r="M11412" s="1"/>
      <c r="N11412" s="1"/>
      <c r="O11412" s="1"/>
    </row>
    <row r="11413" spans="1:15" x14ac:dyDescent="0.2">
      <c r="A11413" s="9"/>
      <c r="B11413" s="7"/>
      <c r="C11413" s="8"/>
      <c r="D11413" s="6"/>
      <c r="E11413" s="6"/>
      <c r="F11413" s="6">
        <f>E11413*0.05</f>
        <v>0</v>
      </c>
      <c r="G11413" s="6"/>
      <c r="H11413" s="5">
        <f>D11413-F11413</f>
        <v>0</v>
      </c>
      <c r="I11413" s="4">
        <f>+I11412+G11413-H11413</f>
        <v>1470312.9094999733</v>
      </c>
      <c r="J11413" s="8"/>
      <c r="K11413" s="2"/>
      <c r="L11413" s="2"/>
      <c r="M11413" s="1"/>
      <c r="N11413" s="1"/>
      <c r="O11413" s="1"/>
    </row>
    <row r="11414" spans="1:15" x14ac:dyDescent="0.2">
      <c r="A11414" s="9"/>
      <c r="B11414" s="7"/>
      <c r="C11414" s="8"/>
      <c r="D11414" s="6"/>
      <c r="E11414" s="6"/>
      <c r="F11414" s="6">
        <f>E11414*0.05</f>
        <v>0</v>
      </c>
      <c r="G11414" s="6"/>
      <c r="H11414" s="5">
        <f>D11414-F11414</f>
        <v>0</v>
      </c>
      <c r="I11414" s="4">
        <f>+I11413+G11414-H11414</f>
        <v>1470312.9094999733</v>
      </c>
      <c r="J11414" s="8"/>
      <c r="K11414" s="2"/>
      <c r="L11414" s="2"/>
      <c r="M11414" s="1"/>
      <c r="N11414" s="1"/>
      <c r="O11414" s="1"/>
    </row>
    <row r="11415" spans="1:15" x14ac:dyDescent="0.2">
      <c r="A11415" s="9"/>
      <c r="B11415" s="7"/>
      <c r="C11415" s="8"/>
      <c r="D11415" s="6"/>
      <c r="E11415" s="6"/>
      <c r="F11415" s="6">
        <f>E11415*0.05</f>
        <v>0</v>
      </c>
      <c r="G11415" s="6"/>
      <c r="H11415" s="5">
        <f>D11415-F11415</f>
        <v>0</v>
      </c>
      <c r="I11415" s="4">
        <f>+I11414+G11415-H11415</f>
        <v>1470312.9094999733</v>
      </c>
      <c r="J11415" s="8"/>
      <c r="K11415" s="2"/>
      <c r="L11415" s="2"/>
      <c r="M11415" s="1"/>
      <c r="N11415" s="1"/>
      <c r="O11415" s="1"/>
    </row>
    <row r="11416" spans="1:15" x14ac:dyDescent="0.2">
      <c r="A11416" s="9"/>
      <c r="B11416" s="7"/>
      <c r="C11416" s="8"/>
      <c r="D11416" s="6"/>
      <c r="E11416" s="6"/>
      <c r="F11416" s="6">
        <f>E11416*0.05</f>
        <v>0</v>
      </c>
      <c r="G11416" s="6"/>
      <c r="H11416" s="5">
        <f>D11416-F11416</f>
        <v>0</v>
      </c>
      <c r="I11416" s="4">
        <f>+I11415+G11416-H11416</f>
        <v>1470312.9094999733</v>
      </c>
      <c r="J11416" s="8"/>
      <c r="K11416" s="2"/>
      <c r="L11416" s="2"/>
      <c r="M11416" s="1"/>
      <c r="N11416" s="1"/>
      <c r="O11416" s="1"/>
    </row>
    <row r="11417" spans="1:15" x14ac:dyDescent="0.2">
      <c r="A11417" s="9"/>
      <c r="B11417" s="7"/>
      <c r="C11417" s="8"/>
      <c r="D11417" s="6"/>
      <c r="E11417" s="6"/>
      <c r="F11417" s="6">
        <f>E11417*0.05</f>
        <v>0</v>
      </c>
      <c r="G11417" s="6"/>
      <c r="H11417" s="5">
        <f>D11417-F11417</f>
        <v>0</v>
      </c>
      <c r="I11417" s="4">
        <f>+I11416+G11417-H11417</f>
        <v>1470312.9094999733</v>
      </c>
      <c r="J11417" s="8"/>
      <c r="K11417" s="2"/>
      <c r="L11417" s="2"/>
      <c r="M11417" s="1"/>
      <c r="N11417" s="1"/>
      <c r="O11417" s="1"/>
    </row>
    <row r="11418" spans="1:15" x14ac:dyDescent="0.2">
      <c r="A11418" s="9"/>
      <c r="B11418" s="7"/>
      <c r="C11418" s="8"/>
      <c r="D11418" s="6"/>
      <c r="E11418" s="6"/>
      <c r="F11418" s="6">
        <f>E11418*0.05</f>
        <v>0</v>
      </c>
      <c r="G11418" s="6"/>
      <c r="H11418" s="5">
        <f>D11418-F11418</f>
        <v>0</v>
      </c>
      <c r="I11418" s="4">
        <f>+I11417+G11418-H11418</f>
        <v>1470312.9094999733</v>
      </c>
      <c r="J11418" s="8"/>
      <c r="K11418" s="2"/>
      <c r="L11418" s="2"/>
      <c r="M11418" s="1"/>
      <c r="N11418" s="1"/>
      <c r="O11418" s="1"/>
    </row>
    <row r="11419" spans="1:15" x14ac:dyDescent="0.2">
      <c r="A11419" s="9"/>
      <c r="B11419" s="7"/>
      <c r="C11419" s="8"/>
      <c r="D11419" s="6"/>
      <c r="E11419" s="6"/>
      <c r="F11419" s="6">
        <f>E11419*0.05</f>
        <v>0</v>
      </c>
      <c r="G11419" s="6"/>
      <c r="H11419" s="5">
        <f>D11419-F11419</f>
        <v>0</v>
      </c>
      <c r="I11419" s="4">
        <f>+I11418+G11419-H11419</f>
        <v>1470312.9094999733</v>
      </c>
      <c r="J11419" s="8"/>
      <c r="K11419" s="2"/>
      <c r="L11419" s="2"/>
      <c r="M11419" s="1"/>
      <c r="N11419" s="1"/>
      <c r="O11419" s="1"/>
    </row>
    <row r="11420" spans="1:15" x14ac:dyDescent="0.2">
      <c r="A11420" s="9"/>
      <c r="B11420" s="7"/>
      <c r="C11420" s="8"/>
      <c r="D11420" s="6"/>
      <c r="E11420" s="6"/>
      <c r="F11420" s="6">
        <f>E11420*0.05</f>
        <v>0</v>
      </c>
      <c r="G11420" s="6"/>
      <c r="H11420" s="5">
        <f>D11420-F11420</f>
        <v>0</v>
      </c>
      <c r="I11420" s="4">
        <f>+I11419+G11420-H11420</f>
        <v>1470312.9094999733</v>
      </c>
      <c r="J11420" s="8"/>
      <c r="K11420" s="2"/>
      <c r="L11420" s="2"/>
      <c r="M11420" s="1"/>
      <c r="N11420" s="1"/>
      <c r="O11420" s="1"/>
    </row>
    <row r="11421" spans="1:15" x14ac:dyDescent="0.2">
      <c r="A11421" s="9"/>
      <c r="B11421" s="7"/>
      <c r="C11421" s="8"/>
      <c r="D11421" s="6"/>
      <c r="E11421" s="6"/>
      <c r="F11421" s="6">
        <f>E11421*0.05</f>
        <v>0</v>
      </c>
      <c r="G11421" s="6"/>
      <c r="H11421" s="5">
        <f>D11421-F11421</f>
        <v>0</v>
      </c>
      <c r="I11421" s="4">
        <f>+I11420+G11421-H11421</f>
        <v>1470312.9094999733</v>
      </c>
      <c r="J11421" s="8"/>
      <c r="K11421" s="2"/>
      <c r="L11421" s="2"/>
      <c r="M11421" s="1"/>
      <c r="N11421" s="1"/>
      <c r="O11421" s="1"/>
    </row>
    <row r="11422" spans="1:15" x14ac:dyDescent="0.2">
      <c r="A11422" s="9"/>
      <c r="B11422" s="7"/>
      <c r="C11422" s="8"/>
      <c r="D11422" s="6"/>
      <c r="E11422" s="6"/>
      <c r="F11422" s="6">
        <f>E11422*0.05</f>
        <v>0</v>
      </c>
      <c r="G11422" s="6"/>
      <c r="H11422" s="5">
        <f>D11422-F11422</f>
        <v>0</v>
      </c>
      <c r="I11422" s="4">
        <f>+I11421+G11422-H11422</f>
        <v>1470312.9094999733</v>
      </c>
      <c r="J11422" s="8"/>
      <c r="K11422" s="2"/>
      <c r="L11422" s="2"/>
      <c r="M11422" s="1"/>
      <c r="N11422" s="1"/>
      <c r="O11422" s="1"/>
    </row>
    <row r="11423" spans="1:15" x14ac:dyDescent="0.2">
      <c r="A11423" s="9"/>
      <c r="B11423" s="7"/>
      <c r="C11423" s="8"/>
      <c r="D11423" s="6"/>
      <c r="E11423" s="6"/>
      <c r="F11423" s="6">
        <f>E11423*0.05</f>
        <v>0</v>
      </c>
      <c r="G11423" s="6"/>
      <c r="H11423" s="5">
        <f>D11423-F11423</f>
        <v>0</v>
      </c>
      <c r="I11423" s="4">
        <f>+I11422+G11423-H11423</f>
        <v>1470312.9094999733</v>
      </c>
      <c r="J11423" s="8"/>
      <c r="K11423" s="2"/>
      <c r="L11423" s="2"/>
      <c r="M11423" s="1"/>
      <c r="N11423" s="1"/>
      <c r="O11423" s="1"/>
    </row>
    <row r="11424" spans="1:15" x14ac:dyDescent="0.2">
      <c r="A11424" s="9"/>
      <c r="B11424" s="7"/>
      <c r="C11424" s="8"/>
      <c r="D11424" s="6"/>
      <c r="E11424" s="6"/>
      <c r="F11424" s="6">
        <f>E11424*0.05</f>
        <v>0</v>
      </c>
      <c r="G11424" s="6"/>
      <c r="H11424" s="5">
        <f>D11424-F11424</f>
        <v>0</v>
      </c>
      <c r="I11424" s="4">
        <f>+I11423+G11424-H11424</f>
        <v>1470312.9094999733</v>
      </c>
      <c r="J11424" s="8"/>
      <c r="K11424" s="2"/>
      <c r="L11424" s="2"/>
      <c r="M11424" s="1"/>
      <c r="N11424" s="1"/>
      <c r="O11424" s="1"/>
    </row>
    <row r="11425" spans="1:15" x14ac:dyDescent="0.2">
      <c r="A11425" s="9"/>
      <c r="B11425" s="7"/>
      <c r="C11425" s="8"/>
      <c r="D11425" s="6"/>
      <c r="E11425" s="6"/>
      <c r="F11425" s="6">
        <f>E11425*0.05</f>
        <v>0</v>
      </c>
      <c r="G11425" s="6"/>
      <c r="H11425" s="5">
        <f>D11425-F11425</f>
        <v>0</v>
      </c>
      <c r="I11425" s="4">
        <f>+I11424+G11425-H11425</f>
        <v>1470312.9094999733</v>
      </c>
      <c r="J11425" s="8"/>
      <c r="K11425" s="2"/>
      <c r="L11425" s="2"/>
      <c r="M11425" s="1"/>
      <c r="N11425" s="1"/>
      <c r="O11425" s="1"/>
    </row>
    <row r="11426" spans="1:15" x14ac:dyDescent="0.2">
      <c r="A11426" s="9"/>
      <c r="B11426" s="7"/>
      <c r="C11426" s="8"/>
      <c r="D11426" s="6"/>
      <c r="E11426" s="6"/>
      <c r="F11426" s="6">
        <f>E11426*0.05</f>
        <v>0</v>
      </c>
      <c r="G11426" s="6"/>
      <c r="H11426" s="5">
        <f>D11426-F11426</f>
        <v>0</v>
      </c>
      <c r="I11426" s="4">
        <f>+I11425+G11426-H11426</f>
        <v>1470312.9094999733</v>
      </c>
      <c r="J11426" s="8"/>
      <c r="K11426" s="2"/>
      <c r="L11426" s="2"/>
      <c r="M11426" s="1"/>
      <c r="N11426" s="1"/>
      <c r="O11426" s="1"/>
    </row>
    <row r="11427" spans="1:15" x14ac:dyDescent="0.2">
      <c r="A11427" s="9"/>
      <c r="B11427" s="7"/>
      <c r="C11427" s="8"/>
      <c r="D11427" s="6"/>
      <c r="E11427" s="6"/>
      <c r="F11427" s="6">
        <f>E11427*0.05</f>
        <v>0</v>
      </c>
      <c r="G11427" s="6"/>
      <c r="H11427" s="5">
        <f>D11427-F11427</f>
        <v>0</v>
      </c>
      <c r="I11427" s="4">
        <f>+I11426+G11427-H11427</f>
        <v>1470312.9094999733</v>
      </c>
      <c r="J11427" s="8"/>
      <c r="K11427" s="2"/>
      <c r="L11427" s="2"/>
      <c r="M11427" s="1"/>
      <c r="N11427" s="1"/>
      <c r="O11427" s="1"/>
    </row>
    <row r="11428" spans="1:15" x14ac:dyDescent="0.2">
      <c r="A11428" s="9"/>
      <c r="B11428" s="7"/>
      <c r="C11428" s="8"/>
      <c r="D11428" s="6"/>
      <c r="E11428" s="6"/>
      <c r="F11428" s="6">
        <f>E11428*0.05</f>
        <v>0</v>
      </c>
      <c r="G11428" s="6"/>
      <c r="H11428" s="5">
        <f>D11428-F11428</f>
        <v>0</v>
      </c>
      <c r="I11428" s="4">
        <f>+I11427+G11428-H11428</f>
        <v>1470312.9094999733</v>
      </c>
      <c r="J11428" s="8"/>
      <c r="K11428" s="2"/>
      <c r="L11428" s="2"/>
      <c r="M11428" s="1"/>
      <c r="N11428" s="1"/>
      <c r="O11428" s="1"/>
    </row>
    <row r="11429" spans="1:15" x14ac:dyDescent="0.2">
      <c r="A11429" s="9"/>
      <c r="B11429" s="7"/>
      <c r="C11429" s="8"/>
      <c r="D11429" s="6"/>
      <c r="E11429" s="6"/>
      <c r="F11429" s="6">
        <f>E11429*0.05</f>
        <v>0</v>
      </c>
      <c r="G11429" s="6"/>
      <c r="H11429" s="5">
        <f>D11429-F11429</f>
        <v>0</v>
      </c>
      <c r="I11429" s="4">
        <f>+I11428+G11429-H11429</f>
        <v>1470312.9094999733</v>
      </c>
      <c r="J11429" s="8"/>
      <c r="K11429" s="2"/>
      <c r="L11429" s="2"/>
      <c r="M11429" s="1"/>
      <c r="N11429" s="1"/>
      <c r="O11429" s="1"/>
    </row>
    <row r="11430" spans="1:15" x14ac:dyDescent="0.2">
      <c r="A11430" s="9"/>
      <c r="B11430" s="7"/>
      <c r="C11430" s="8"/>
      <c r="D11430" s="6"/>
      <c r="E11430" s="6"/>
      <c r="F11430" s="6">
        <f>E11430*0.05</f>
        <v>0</v>
      </c>
      <c r="G11430" s="6"/>
      <c r="H11430" s="5">
        <f>D11430-F11430</f>
        <v>0</v>
      </c>
      <c r="I11430" s="4">
        <f>+I11429+G11430-H11430</f>
        <v>1470312.9094999733</v>
      </c>
      <c r="J11430" s="8"/>
      <c r="K11430" s="2"/>
      <c r="L11430" s="2"/>
      <c r="M11430" s="1"/>
      <c r="N11430" s="1"/>
      <c r="O11430" s="1"/>
    </row>
    <row r="11431" spans="1:15" x14ac:dyDescent="0.2">
      <c r="A11431" s="9"/>
      <c r="B11431" s="7"/>
      <c r="C11431" s="8"/>
      <c r="D11431" s="6"/>
      <c r="E11431" s="6"/>
      <c r="F11431" s="6">
        <f>E11431*0.05</f>
        <v>0</v>
      </c>
      <c r="G11431" s="6"/>
      <c r="H11431" s="5">
        <f>D11431-F11431</f>
        <v>0</v>
      </c>
      <c r="I11431" s="4">
        <f>+I11430+G11431-H11431</f>
        <v>1470312.9094999733</v>
      </c>
      <c r="J11431" s="8"/>
      <c r="K11431" s="2"/>
      <c r="L11431" s="2"/>
      <c r="M11431" s="1"/>
      <c r="N11431" s="1"/>
      <c r="O11431" s="1"/>
    </row>
    <row r="11432" spans="1:15" x14ac:dyDescent="0.2">
      <c r="A11432" s="9"/>
      <c r="B11432" s="7"/>
      <c r="C11432" s="8"/>
      <c r="D11432" s="6"/>
      <c r="E11432" s="6"/>
      <c r="F11432" s="6">
        <f>E11432*0.05</f>
        <v>0</v>
      </c>
      <c r="G11432" s="6"/>
      <c r="H11432" s="5">
        <f>D11432-F11432</f>
        <v>0</v>
      </c>
      <c r="I11432" s="4">
        <f>+I11431+G11432-H11432</f>
        <v>1470312.9094999733</v>
      </c>
      <c r="J11432" s="8"/>
      <c r="K11432" s="2"/>
      <c r="L11432" s="2"/>
      <c r="M11432" s="1"/>
      <c r="N11432" s="1"/>
      <c r="O11432" s="1"/>
    </row>
    <row r="11433" spans="1:15" x14ac:dyDescent="0.2">
      <c r="A11433" s="9"/>
      <c r="B11433" s="7"/>
      <c r="C11433" s="8"/>
      <c r="D11433" s="6"/>
      <c r="E11433" s="6"/>
      <c r="F11433" s="6">
        <f>E11433*0.05</f>
        <v>0</v>
      </c>
      <c r="G11433" s="6"/>
      <c r="H11433" s="5">
        <f>D11433-F11433</f>
        <v>0</v>
      </c>
      <c r="I11433" s="4">
        <f>+I11432+G11433-H11433</f>
        <v>1470312.9094999733</v>
      </c>
      <c r="J11433" s="8"/>
      <c r="K11433" s="2"/>
      <c r="L11433" s="2"/>
      <c r="M11433" s="1"/>
      <c r="N11433" s="1"/>
      <c r="O11433" s="1"/>
    </row>
    <row r="11434" spans="1:15" x14ac:dyDescent="0.2">
      <c r="A11434" s="9"/>
      <c r="B11434" s="7"/>
      <c r="C11434" s="8"/>
      <c r="D11434" s="6"/>
      <c r="E11434" s="6"/>
      <c r="F11434" s="6">
        <f>E11434*0.05</f>
        <v>0</v>
      </c>
      <c r="G11434" s="6"/>
      <c r="H11434" s="5">
        <f>D11434-F11434</f>
        <v>0</v>
      </c>
      <c r="I11434" s="4">
        <f>+I11433+G11434-H11434</f>
        <v>1470312.9094999733</v>
      </c>
      <c r="J11434" s="8"/>
      <c r="K11434" s="2"/>
      <c r="L11434" s="2"/>
      <c r="M11434" s="1"/>
      <c r="N11434" s="1"/>
      <c r="O11434" s="1"/>
    </row>
    <row r="11435" spans="1:15" x14ac:dyDescent="0.2">
      <c r="A11435" s="9"/>
      <c r="B11435" s="7"/>
      <c r="C11435" s="8"/>
      <c r="D11435" s="6"/>
      <c r="E11435" s="6"/>
      <c r="F11435" s="6">
        <f>E11435*0.05</f>
        <v>0</v>
      </c>
      <c r="G11435" s="6"/>
      <c r="H11435" s="5">
        <f>D11435-F11435</f>
        <v>0</v>
      </c>
      <c r="I11435" s="4">
        <f>+I11434+G11435-H11435</f>
        <v>1470312.9094999733</v>
      </c>
      <c r="J11435" s="8"/>
      <c r="K11435" s="2"/>
      <c r="L11435" s="2"/>
      <c r="M11435" s="1"/>
      <c r="N11435" s="1"/>
      <c r="O11435" s="1"/>
    </row>
    <row r="11436" spans="1:15" x14ac:dyDescent="0.2">
      <c r="A11436" s="9"/>
      <c r="B11436" s="7"/>
      <c r="C11436" s="8"/>
      <c r="D11436" s="6"/>
      <c r="E11436" s="6"/>
      <c r="F11436" s="6">
        <f>E11436*0.05</f>
        <v>0</v>
      </c>
      <c r="G11436" s="6"/>
      <c r="H11436" s="5">
        <f>D11436-F11436</f>
        <v>0</v>
      </c>
      <c r="I11436" s="4">
        <f>+I11435+G11436-H11436</f>
        <v>1470312.9094999733</v>
      </c>
      <c r="J11436" s="8"/>
      <c r="K11436" s="2"/>
      <c r="L11436" s="2"/>
      <c r="M11436" s="1"/>
      <c r="N11436" s="1"/>
      <c r="O11436" s="1"/>
    </row>
    <row r="11437" spans="1:15" x14ac:dyDescent="0.2">
      <c r="A11437" s="9"/>
      <c r="B11437" s="7"/>
      <c r="C11437" s="8"/>
      <c r="D11437" s="6"/>
      <c r="E11437" s="6"/>
      <c r="F11437" s="6">
        <f>E11437*0.05</f>
        <v>0</v>
      </c>
      <c r="G11437" s="6"/>
      <c r="H11437" s="5">
        <f>D11437-F11437</f>
        <v>0</v>
      </c>
      <c r="I11437" s="4">
        <f>+I11436+G11437-H11437</f>
        <v>1470312.9094999733</v>
      </c>
      <c r="J11437" s="8"/>
      <c r="K11437" s="2"/>
      <c r="L11437" s="2"/>
      <c r="M11437" s="1"/>
      <c r="N11437" s="1"/>
      <c r="O11437" s="1"/>
    </row>
    <row r="11438" spans="1:15" x14ac:dyDescent="0.2">
      <c r="A11438" s="9"/>
      <c r="B11438" s="7"/>
      <c r="C11438" s="8"/>
      <c r="D11438" s="6"/>
      <c r="E11438" s="6"/>
      <c r="F11438" s="6">
        <f>E11438*0.05</f>
        <v>0</v>
      </c>
      <c r="G11438" s="6"/>
      <c r="H11438" s="5">
        <f>D11438-F11438</f>
        <v>0</v>
      </c>
      <c r="I11438" s="4">
        <f>+I11437+G11438-H11438</f>
        <v>1470312.9094999733</v>
      </c>
      <c r="J11438" s="8"/>
      <c r="K11438" s="2"/>
      <c r="L11438" s="2"/>
      <c r="M11438" s="1"/>
      <c r="N11438" s="1"/>
      <c r="O11438" s="1"/>
    </row>
    <row r="11439" spans="1:15" x14ac:dyDescent="0.2">
      <c r="A11439" s="9"/>
      <c r="B11439" s="7"/>
      <c r="C11439" s="8"/>
      <c r="D11439" s="6"/>
      <c r="E11439" s="6"/>
      <c r="F11439" s="6">
        <f>E11439*0.05</f>
        <v>0</v>
      </c>
      <c r="G11439" s="6"/>
      <c r="H11439" s="5">
        <f>D11439-F11439</f>
        <v>0</v>
      </c>
      <c r="I11439" s="4">
        <f>+I11438+G11439-H11439</f>
        <v>1470312.9094999733</v>
      </c>
      <c r="J11439" s="8"/>
      <c r="K11439" s="2"/>
      <c r="L11439" s="2"/>
      <c r="M11439" s="1"/>
      <c r="N11439" s="1"/>
      <c r="O11439" s="1"/>
    </row>
    <row r="11440" spans="1:15" x14ac:dyDescent="0.2">
      <c r="A11440" s="9"/>
      <c r="B11440" s="7"/>
      <c r="C11440" s="8"/>
      <c r="D11440" s="6"/>
      <c r="E11440" s="6"/>
      <c r="F11440" s="6">
        <f>E11440*0.05</f>
        <v>0</v>
      </c>
      <c r="G11440" s="6"/>
      <c r="H11440" s="5">
        <f>D11440-F11440</f>
        <v>0</v>
      </c>
      <c r="I11440" s="4">
        <f>+I11439+G11440-H11440</f>
        <v>1470312.9094999733</v>
      </c>
      <c r="J11440" s="8"/>
      <c r="K11440" s="2"/>
      <c r="L11440" s="2"/>
      <c r="M11440" s="1"/>
      <c r="N11440" s="1"/>
      <c r="O11440" s="1"/>
    </row>
    <row r="11441" spans="1:15" x14ac:dyDescent="0.2">
      <c r="A11441" s="9"/>
      <c r="B11441" s="7"/>
      <c r="C11441" s="8"/>
      <c r="D11441" s="6"/>
      <c r="E11441" s="6"/>
      <c r="F11441" s="6">
        <f>E11441*0.05</f>
        <v>0</v>
      </c>
      <c r="G11441" s="6"/>
      <c r="H11441" s="5">
        <f>D11441-F11441</f>
        <v>0</v>
      </c>
      <c r="I11441" s="4">
        <f>+I11440+G11441-H11441</f>
        <v>1470312.9094999733</v>
      </c>
      <c r="J11441" s="8"/>
      <c r="K11441" s="2"/>
      <c r="L11441" s="2"/>
      <c r="M11441" s="1"/>
      <c r="N11441" s="1"/>
      <c r="O11441" s="1"/>
    </row>
    <row r="11442" spans="1:15" x14ac:dyDescent="0.2">
      <c r="A11442" s="9"/>
      <c r="B11442" s="7"/>
      <c r="C11442" s="8"/>
      <c r="D11442" s="6"/>
      <c r="E11442" s="6"/>
      <c r="F11442" s="6">
        <f>E11442*0.05</f>
        <v>0</v>
      </c>
      <c r="G11442" s="6"/>
      <c r="H11442" s="5">
        <f>D11442-F11442</f>
        <v>0</v>
      </c>
      <c r="I11442" s="4">
        <f>+I11441+G11442-H11442</f>
        <v>1470312.9094999733</v>
      </c>
      <c r="J11442" s="8"/>
      <c r="K11442" s="2"/>
      <c r="L11442" s="2"/>
      <c r="M11442" s="1"/>
      <c r="N11442" s="1"/>
      <c r="O11442" s="1"/>
    </row>
    <row r="11443" spans="1:15" x14ac:dyDescent="0.2">
      <c r="A11443" s="9"/>
      <c r="B11443" s="7"/>
      <c r="C11443" s="8"/>
      <c r="D11443" s="6"/>
      <c r="E11443" s="6"/>
      <c r="F11443" s="6">
        <f>E11443*0.05</f>
        <v>0</v>
      </c>
      <c r="G11443" s="6"/>
      <c r="H11443" s="5">
        <f>D11443-F11443</f>
        <v>0</v>
      </c>
      <c r="I11443" s="4">
        <f>+I11442+G11443-H11443</f>
        <v>1470312.9094999733</v>
      </c>
      <c r="J11443" s="8"/>
      <c r="K11443" s="2"/>
      <c r="L11443" s="2"/>
      <c r="M11443" s="1"/>
      <c r="N11443" s="1"/>
      <c r="O11443" s="1"/>
    </row>
    <row r="11444" spans="1:15" x14ac:dyDescent="0.2">
      <c r="A11444" s="9"/>
      <c r="B11444" s="7"/>
      <c r="C11444" s="8"/>
      <c r="D11444" s="6"/>
      <c r="E11444" s="6"/>
      <c r="F11444" s="6">
        <f>E11444*0.05</f>
        <v>0</v>
      </c>
      <c r="G11444" s="6"/>
      <c r="H11444" s="5">
        <f>D11444-F11444</f>
        <v>0</v>
      </c>
      <c r="I11444" s="4">
        <f>+I11443+G11444-H11444</f>
        <v>1470312.9094999733</v>
      </c>
      <c r="J11444" s="8"/>
      <c r="K11444" s="2"/>
      <c r="L11444" s="2"/>
      <c r="M11444" s="1"/>
      <c r="N11444" s="1"/>
      <c r="O11444" s="1"/>
    </row>
    <row r="11445" spans="1:15" x14ac:dyDescent="0.2">
      <c r="A11445" s="9"/>
      <c r="B11445" s="7"/>
      <c r="C11445" s="8"/>
      <c r="D11445" s="6"/>
      <c r="E11445" s="6"/>
      <c r="F11445" s="6">
        <f>E11445*0.05</f>
        <v>0</v>
      </c>
      <c r="G11445" s="6"/>
      <c r="H11445" s="5">
        <f>D11445-F11445</f>
        <v>0</v>
      </c>
      <c r="I11445" s="4">
        <f>+I11444+G11445-H11445</f>
        <v>1470312.9094999733</v>
      </c>
      <c r="J11445" s="8"/>
      <c r="K11445" s="2"/>
      <c r="L11445" s="2"/>
      <c r="M11445" s="1"/>
      <c r="N11445" s="1"/>
      <c r="O11445" s="1"/>
    </row>
    <row r="11446" spans="1:15" x14ac:dyDescent="0.2">
      <c r="A11446" s="9"/>
      <c r="B11446" s="7"/>
      <c r="C11446" s="8"/>
      <c r="D11446" s="6"/>
      <c r="E11446" s="6"/>
      <c r="F11446" s="6">
        <f>E11446*0.05</f>
        <v>0</v>
      </c>
      <c r="G11446" s="6"/>
      <c r="H11446" s="5">
        <f>D11446-F11446</f>
        <v>0</v>
      </c>
      <c r="I11446" s="4">
        <f>+I11445+G11446-H11446</f>
        <v>1470312.9094999733</v>
      </c>
      <c r="J11446" s="8"/>
      <c r="K11446" s="2"/>
      <c r="L11446" s="2"/>
      <c r="M11446" s="1"/>
      <c r="N11446" s="1"/>
      <c r="O11446" s="1"/>
    </row>
    <row r="11447" spans="1:15" x14ac:dyDescent="0.2">
      <c r="A11447" s="9"/>
      <c r="B11447" s="7"/>
      <c r="C11447" s="8"/>
      <c r="D11447" s="6"/>
      <c r="E11447" s="6"/>
      <c r="F11447" s="6">
        <f>E11447*0.05</f>
        <v>0</v>
      </c>
      <c r="G11447" s="6"/>
      <c r="H11447" s="5">
        <f>D11447-F11447</f>
        <v>0</v>
      </c>
      <c r="I11447" s="4">
        <f>+I11446+G11447-H11447</f>
        <v>1470312.9094999733</v>
      </c>
      <c r="J11447" s="8"/>
      <c r="K11447" s="2"/>
      <c r="L11447" s="2"/>
      <c r="M11447" s="1"/>
      <c r="N11447" s="1"/>
      <c r="O11447" s="1"/>
    </row>
    <row r="11448" spans="1:15" x14ac:dyDescent="0.2">
      <c r="A11448" s="9"/>
      <c r="B11448" s="7"/>
      <c r="C11448" s="8"/>
      <c r="D11448" s="6"/>
      <c r="E11448" s="6"/>
      <c r="F11448" s="6">
        <f>E11448*0.05</f>
        <v>0</v>
      </c>
      <c r="G11448" s="6"/>
      <c r="H11448" s="5">
        <f>D11448-F11448</f>
        <v>0</v>
      </c>
      <c r="I11448" s="4">
        <f>+I11447+G11448-H11448</f>
        <v>1470312.9094999733</v>
      </c>
      <c r="J11448" s="8"/>
      <c r="K11448" s="2"/>
      <c r="L11448" s="2"/>
      <c r="M11448" s="1"/>
      <c r="N11448" s="1"/>
      <c r="O11448" s="1"/>
    </row>
    <row r="11449" spans="1:15" x14ac:dyDescent="0.2">
      <c r="A11449" s="9"/>
      <c r="B11449" s="7"/>
      <c r="C11449" s="8"/>
      <c r="D11449" s="6"/>
      <c r="E11449" s="6"/>
      <c r="F11449" s="6">
        <f>E11449*0.05</f>
        <v>0</v>
      </c>
      <c r="G11449" s="6"/>
      <c r="H11449" s="5">
        <f>D11449-F11449</f>
        <v>0</v>
      </c>
      <c r="I11449" s="4">
        <f>+I11448+G11449-H11449</f>
        <v>1470312.9094999733</v>
      </c>
      <c r="J11449" s="8"/>
      <c r="K11449" s="2"/>
      <c r="L11449" s="2"/>
      <c r="M11449" s="1"/>
      <c r="N11449" s="1"/>
      <c r="O11449" s="1"/>
    </row>
    <row r="11450" spans="1:15" x14ac:dyDescent="0.2">
      <c r="A11450" s="9"/>
      <c r="B11450" s="7"/>
      <c r="C11450" s="8"/>
      <c r="D11450" s="6"/>
      <c r="E11450" s="6"/>
      <c r="F11450" s="6">
        <f>E11450*0.05</f>
        <v>0</v>
      </c>
      <c r="G11450" s="6"/>
      <c r="H11450" s="5">
        <f>D11450-F11450</f>
        <v>0</v>
      </c>
      <c r="I11450" s="4">
        <f>+I11449+G11450-H11450</f>
        <v>1470312.9094999733</v>
      </c>
      <c r="J11450" s="8"/>
      <c r="K11450" s="2"/>
      <c r="L11450" s="2"/>
      <c r="M11450" s="1"/>
      <c r="N11450" s="1"/>
      <c r="O11450" s="1"/>
    </row>
    <row r="11451" spans="1:15" x14ac:dyDescent="0.2">
      <c r="A11451" s="9"/>
      <c r="B11451" s="7"/>
      <c r="C11451" s="8"/>
      <c r="D11451" s="6"/>
      <c r="E11451" s="6"/>
      <c r="F11451" s="6">
        <f>E11451*0.05</f>
        <v>0</v>
      </c>
      <c r="G11451" s="6"/>
      <c r="H11451" s="5">
        <f>D11451-F11451</f>
        <v>0</v>
      </c>
      <c r="I11451" s="4">
        <f>+I11450+G11451-H11451</f>
        <v>1470312.9094999733</v>
      </c>
      <c r="J11451" s="8"/>
      <c r="K11451" s="2"/>
      <c r="L11451" s="2"/>
      <c r="M11451" s="1"/>
      <c r="N11451" s="1"/>
      <c r="O11451" s="1"/>
    </row>
    <row r="11452" spans="1:15" x14ac:dyDescent="0.2">
      <c r="A11452" s="9"/>
      <c r="B11452" s="7"/>
      <c r="C11452" s="8"/>
      <c r="D11452" s="6"/>
      <c r="E11452" s="6"/>
      <c r="F11452" s="6">
        <f>E11452*0.05</f>
        <v>0</v>
      </c>
      <c r="G11452" s="6"/>
      <c r="H11452" s="5">
        <f>D11452-F11452</f>
        <v>0</v>
      </c>
      <c r="I11452" s="4">
        <f>+I11451+G11452-H11452</f>
        <v>1470312.9094999733</v>
      </c>
      <c r="J11452" s="8"/>
      <c r="K11452" s="2"/>
      <c r="L11452" s="2"/>
      <c r="M11452" s="1"/>
      <c r="N11452" s="1"/>
      <c r="O11452" s="1"/>
    </row>
    <row r="11453" spans="1:15" x14ac:dyDescent="0.2">
      <c r="A11453" s="9"/>
      <c r="B11453" s="7"/>
      <c r="C11453" s="8"/>
      <c r="D11453" s="6"/>
      <c r="E11453" s="6"/>
      <c r="F11453" s="6">
        <f>E11453*0.05</f>
        <v>0</v>
      </c>
      <c r="G11453" s="6"/>
      <c r="H11453" s="5">
        <f>D11453-F11453</f>
        <v>0</v>
      </c>
      <c r="I11453" s="4">
        <f>+I11452+G11453-H11453</f>
        <v>1470312.9094999733</v>
      </c>
      <c r="J11453" s="8"/>
      <c r="K11453" s="2"/>
      <c r="L11453" s="2"/>
      <c r="M11453" s="1"/>
      <c r="N11453" s="1"/>
      <c r="O11453" s="1"/>
    </row>
    <row r="11454" spans="1:15" x14ac:dyDescent="0.2">
      <c r="A11454" s="9"/>
      <c r="B11454" s="7"/>
      <c r="C11454" s="8"/>
      <c r="D11454" s="6"/>
      <c r="E11454" s="6"/>
      <c r="F11454" s="6">
        <f>E11454*0.05</f>
        <v>0</v>
      </c>
      <c r="G11454" s="6"/>
      <c r="H11454" s="5">
        <f>D11454-F11454</f>
        <v>0</v>
      </c>
      <c r="I11454" s="4">
        <f>+I11453+G11454-H11454</f>
        <v>1470312.9094999733</v>
      </c>
      <c r="J11454" s="8"/>
      <c r="K11454" s="2"/>
      <c r="L11454" s="2"/>
      <c r="M11454" s="1"/>
      <c r="N11454" s="1"/>
      <c r="O11454" s="1"/>
    </row>
    <row r="11455" spans="1:15" x14ac:dyDescent="0.2">
      <c r="A11455" s="9"/>
      <c r="B11455" s="7"/>
      <c r="C11455" s="8"/>
      <c r="D11455" s="6"/>
      <c r="E11455" s="6"/>
      <c r="F11455" s="6">
        <f>E11455*0.05</f>
        <v>0</v>
      </c>
      <c r="G11455" s="6"/>
      <c r="H11455" s="5">
        <f>D11455-F11455</f>
        <v>0</v>
      </c>
      <c r="I11455" s="4">
        <f>+I11454+G11455-H11455</f>
        <v>1470312.9094999733</v>
      </c>
      <c r="J11455" s="8"/>
      <c r="K11455" s="2"/>
      <c r="L11455" s="2"/>
      <c r="M11455" s="1"/>
      <c r="N11455" s="1"/>
      <c r="O11455" s="1"/>
    </row>
    <row r="11456" spans="1:15" x14ac:dyDescent="0.2">
      <c r="A11456" s="9"/>
      <c r="B11456" s="7"/>
      <c r="C11456" s="8"/>
      <c r="D11456" s="6"/>
      <c r="E11456" s="6"/>
      <c r="F11456" s="6">
        <f>E11456*0.05</f>
        <v>0</v>
      </c>
      <c r="G11456" s="6"/>
      <c r="H11456" s="5">
        <f>D11456-F11456</f>
        <v>0</v>
      </c>
      <c r="I11456" s="4">
        <f>+I11455+G11456-H11456</f>
        <v>1470312.9094999733</v>
      </c>
      <c r="J11456" s="8"/>
      <c r="K11456" s="2"/>
      <c r="L11456" s="2"/>
      <c r="M11456" s="1"/>
      <c r="N11456" s="1"/>
      <c r="O11456" s="1"/>
    </row>
    <row r="11457" spans="1:15" x14ac:dyDescent="0.2">
      <c r="A11457" s="9"/>
      <c r="B11457" s="7"/>
      <c r="C11457" s="8"/>
      <c r="D11457" s="6"/>
      <c r="E11457" s="6"/>
      <c r="F11457" s="6">
        <f>E11457*0.05</f>
        <v>0</v>
      </c>
      <c r="G11457" s="6"/>
      <c r="H11457" s="5">
        <f>D11457-F11457</f>
        <v>0</v>
      </c>
      <c r="I11457" s="4">
        <f>+I11456+G11457-H11457</f>
        <v>1470312.9094999733</v>
      </c>
      <c r="J11457" s="8"/>
      <c r="K11457" s="2"/>
      <c r="L11457" s="2"/>
      <c r="M11457" s="1"/>
      <c r="N11457" s="1"/>
      <c r="O11457" s="1"/>
    </row>
    <row r="11458" spans="1:15" x14ac:dyDescent="0.2">
      <c r="A11458" s="9"/>
      <c r="B11458" s="7"/>
      <c r="C11458" s="8"/>
      <c r="D11458" s="6"/>
      <c r="E11458" s="6"/>
      <c r="F11458" s="6">
        <f>E11458*0.05</f>
        <v>0</v>
      </c>
      <c r="G11458" s="6"/>
      <c r="H11458" s="5">
        <f>D11458-F11458</f>
        <v>0</v>
      </c>
      <c r="I11458" s="4">
        <f>+I11457+G11458-H11458</f>
        <v>1470312.9094999733</v>
      </c>
      <c r="J11458" s="8"/>
      <c r="K11458" s="2"/>
      <c r="L11458" s="2"/>
      <c r="M11458" s="1"/>
      <c r="N11458" s="1"/>
      <c r="O11458" s="1"/>
    </row>
    <row r="11459" spans="1:15" x14ac:dyDescent="0.2">
      <c r="A11459" s="9"/>
      <c r="B11459" s="7"/>
      <c r="C11459" s="8"/>
      <c r="D11459" s="6"/>
      <c r="E11459" s="6"/>
      <c r="F11459" s="6">
        <f>E11459*0.05</f>
        <v>0</v>
      </c>
      <c r="G11459" s="6"/>
      <c r="H11459" s="5">
        <f>D11459-F11459</f>
        <v>0</v>
      </c>
      <c r="I11459" s="4">
        <f>+I11458+G11459-H11459</f>
        <v>1470312.9094999733</v>
      </c>
      <c r="J11459" s="8"/>
      <c r="K11459" s="2"/>
      <c r="L11459" s="2"/>
      <c r="M11459" s="1"/>
      <c r="N11459" s="1"/>
      <c r="O11459" s="1"/>
    </row>
    <row r="11460" spans="1:15" x14ac:dyDescent="0.2">
      <c r="A11460" s="9"/>
      <c r="B11460" s="7"/>
      <c r="C11460" s="8"/>
      <c r="D11460" s="6"/>
      <c r="E11460" s="6"/>
      <c r="F11460" s="6">
        <f>E11460*0.05</f>
        <v>0</v>
      </c>
      <c r="G11460" s="6"/>
      <c r="H11460" s="5">
        <f>D11460-F11460</f>
        <v>0</v>
      </c>
      <c r="I11460" s="4">
        <f>+I11459+G11460-H11460</f>
        <v>1470312.9094999733</v>
      </c>
      <c r="J11460" s="8"/>
      <c r="K11460" s="2"/>
      <c r="L11460" s="2"/>
      <c r="M11460" s="1"/>
      <c r="N11460" s="1"/>
      <c r="O11460" s="1"/>
    </row>
    <row r="11461" spans="1:15" x14ac:dyDescent="0.2">
      <c r="A11461" s="9"/>
      <c r="B11461" s="7"/>
      <c r="C11461" s="8"/>
      <c r="D11461" s="6"/>
      <c r="E11461" s="6"/>
      <c r="F11461" s="6">
        <f>E11461*0.05</f>
        <v>0</v>
      </c>
      <c r="G11461" s="6"/>
      <c r="H11461" s="5">
        <f>D11461-F11461</f>
        <v>0</v>
      </c>
      <c r="I11461" s="4">
        <f>+I11460+G11461-H11461</f>
        <v>1470312.9094999733</v>
      </c>
      <c r="J11461" s="8"/>
      <c r="K11461" s="2"/>
      <c r="L11461" s="2"/>
      <c r="M11461" s="1"/>
      <c r="N11461" s="1"/>
      <c r="O11461" s="1"/>
    </row>
    <row r="11462" spans="1:15" x14ac:dyDescent="0.2">
      <c r="A11462" s="9"/>
      <c r="B11462" s="7"/>
      <c r="C11462" s="8"/>
      <c r="D11462" s="6"/>
      <c r="E11462" s="6"/>
      <c r="F11462" s="6">
        <f>E11462*0.05</f>
        <v>0</v>
      </c>
      <c r="G11462" s="6"/>
      <c r="H11462" s="5">
        <f>D11462-F11462</f>
        <v>0</v>
      </c>
      <c r="I11462" s="4">
        <f>+I11461+G11462-H11462</f>
        <v>1470312.9094999733</v>
      </c>
      <c r="J11462" s="8"/>
      <c r="K11462" s="2"/>
      <c r="L11462" s="2"/>
      <c r="M11462" s="1"/>
      <c r="N11462" s="1"/>
      <c r="O11462" s="1"/>
    </row>
    <row r="11463" spans="1:15" x14ac:dyDescent="0.2">
      <c r="A11463" s="9"/>
      <c r="B11463" s="7"/>
      <c r="C11463" s="8"/>
      <c r="D11463" s="6"/>
      <c r="E11463" s="6"/>
      <c r="F11463" s="6">
        <f>E11463*0.05</f>
        <v>0</v>
      </c>
      <c r="G11463" s="6"/>
      <c r="H11463" s="5">
        <f>D11463-F11463</f>
        <v>0</v>
      </c>
      <c r="I11463" s="4">
        <f>+I11462+G11463-H11463</f>
        <v>1470312.9094999733</v>
      </c>
      <c r="J11463" s="8"/>
      <c r="K11463" s="2"/>
      <c r="L11463" s="2"/>
      <c r="M11463" s="1"/>
      <c r="N11463" s="1"/>
      <c r="O11463" s="1"/>
    </row>
    <row r="11464" spans="1:15" x14ac:dyDescent="0.2">
      <c r="A11464" s="9"/>
      <c r="B11464" s="7"/>
      <c r="C11464" s="8"/>
      <c r="D11464" s="6"/>
      <c r="E11464" s="6"/>
      <c r="F11464" s="6">
        <f>E11464*0.05</f>
        <v>0</v>
      </c>
      <c r="G11464" s="6"/>
      <c r="H11464" s="5">
        <f>D11464-F11464</f>
        <v>0</v>
      </c>
      <c r="I11464" s="4">
        <f>+I11463+G11464-H11464</f>
        <v>1470312.9094999733</v>
      </c>
      <c r="J11464" s="8"/>
      <c r="K11464" s="2"/>
      <c r="L11464" s="2"/>
      <c r="M11464" s="1"/>
      <c r="N11464" s="1"/>
      <c r="O11464" s="1"/>
    </row>
    <row r="11465" spans="1:15" x14ac:dyDescent="0.2">
      <c r="A11465" s="9"/>
      <c r="B11465" s="7"/>
      <c r="C11465" s="8"/>
      <c r="D11465" s="6"/>
      <c r="E11465" s="6"/>
      <c r="F11465" s="6">
        <f>E11465*0.05</f>
        <v>0</v>
      </c>
      <c r="G11465" s="6"/>
      <c r="H11465" s="5">
        <f>D11465-F11465</f>
        <v>0</v>
      </c>
      <c r="I11465" s="4">
        <f>+I11464+G11465-H11465</f>
        <v>1470312.9094999733</v>
      </c>
      <c r="J11465" s="8"/>
      <c r="K11465" s="2"/>
      <c r="L11465" s="2"/>
      <c r="M11465" s="1"/>
      <c r="N11465" s="1"/>
      <c r="O11465" s="1"/>
    </row>
    <row r="11466" spans="1:15" x14ac:dyDescent="0.2">
      <c r="A11466" s="9"/>
      <c r="B11466" s="7"/>
      <c r="C11466" s="8"/>
      <c r="D11466" s="6"/>
      <c r="E11466" s="6"/>
      <c r="F11466" s="6">
        <f>E11466*0.05</f>
        <v>0</v>
      </c>
      <c r="G11466" s="6"/>
      <c r="H11466" s="5">
        <f>D11466-F11466</f>
        <v>0</v>
      </c>
      <c r="I11466" s="4">
        <f>+I11465+G11466-H11466</f>
        <v>1470312.9094999733</v>
      </c>
      <c r="J11466" s="8"/>
      <c r="K11466" s="2"/>
      <c r="L11466" s="2"/>
      <c r="M11466" s="1"/>
      <c r="N11466" s="1"/>
      <c r="O11466" s="1"/>
    </row>
    <row r="11467" spans="1:15" x14ac:dyDescent="0.2">
      <c r="A11467" s="9"/>
      <c r="B11467" s="7"/>
      <c r="C11467" s="8"/>
      <c r="D11467" s="6"/>
      <c r="E11467" s="6"/>
      <c r="F11467" s="6">
        <f>E11467*0.05</f>
        <v>0</v>
      </c>
      <c r="G11467" s="6"/>
      <c r="H11467" s="5">
        <f>D11467-F11467</f>
        <v>0</v>
      </c>
      <c r="I11467" s="4">
        <f>+I11466+G11467-H11467</f>
        <v>1470312.9094999733</v>
      </c>
      <c r="J11467" s="8"/>
      <c r="K11467" s="2"/>
      <c r="L11467" s="2"/>
      <c r="M11467" s="1"/>
      <c r="N11467" s="1"/>
      <c r="O11467" s="1"/>
    </row>
    <row r="11468" spans="1:15" x14ac:dyDescent="0.2">
      <c r="A11468" s="9"/>
      <c r="B11468" s="7"/>
      <c r="C11468" s="8"/>
      <c r="D11468" s="6"/>
      <c r="E11468" s="6"/>
      <c r="F11468" s="6">
        <f>E11468*0.05</f>
        <v>0</v>
      </c>
      <c r="G11468" s="6"/>
      <c r="H11468" s="5">
        <f>D11468-F11468</f>
        <v>0</v>
      </c>
      <c r="I11468" s="4">
        <f>+I11467+G11468-H11468</f>
        <v>1470312.9094999733</v>
      </c>
      <c r="J11468" s="8"/>
      <c r="K11468" s="2"/>
      <c r="L11468" s="2"/>
      <c r="M11468" s="1"/>
      <c r="N11468" s="1"/>
      <c r="O11468" s="1"/>
    </row>
    <row r="11469" spans="1:15" x14ac:dyDescent="0.2">
      <c r="A11469" s="9"/>
      <c r="B11469" s="7"/>
      <c r="C11469" s="8"/>
      <c r="D11469" s="6"/>
      <c r="E11469" s="6"/>
      <c r="F11469" s="6">
        <f>E11469*0.05</f>
        <v>0</v>
      </c>
      <c r="G11469" s="6"/>
      <c r="H11469" s="5">
        <f>D11469-F11469</f>
        <v>0</v>
      </c>
      <c r="I11469" s="4">
        <f>+I11468+G11469-H11469</f>
        <v>1470312.9094999733</v>
      </c>
      <c r="J11469" s="8"/>
      <c r="K11469" s="2"/>
      <c r="L11469" s="2"/>
      <c r="M11469" s="1"/>
      <c r="N11469" s="1"/>
      <c r="O11469" s="1"/>
    </row>
    <row r="11470" spans="1:15" x14ac:dyDescent="0.2">
      <c r="A11470" s="9"/>
      <c r="B11470" s="7"/>
      <c r="C11470" s="8"/>
      <c r="D11470" s="6"/>
      <c r="E11470" s="6"/>
      <c r="F11470" s="6">
        <f>E11470*0.05</f>
        <v>0</v>
      </c>
      <c r="G11470" s="6"/>
      <c r="H11470" s="5">
        <f>D11470-F11470</f>
        <v>0</v>
      </c>
      <c r="I11470" s="4">
        <f>+I11469+G11470-H11470</f>
        <v>1470312.9094999733</v>
      </c>
      <c r="J11470" s="8"/>
      <c r="K11470" s="2"/>
      <c r="L11470" s="2"/>
      <c r="M11470" s="1"/>
      <c r="N11470" s="1"/>
      <c r="O11470" s="1"/>
    </row>
    <row r="11471" spans="1:15" x14ac:dyDescent="0.2">
      <c r="A11471" s="9"/>
      <c r="B11471" s="7"/>
      <c r="C11471" s="8"/>
      <c r="D11471" s="6"/>
      <c r="E11471" s="6"/>
      <c r="F11471" s="6">
        <f>E11471*0.05</f>
        <v>0</v>
      </c>
      <c r="G11471" s="6"/>
      <c r="H11471" s="5">
        <f>D11471-F11471</f>
        <v>0</v>
      </c>
      <c r="I11471" s="4">
        <f>+I11470+G11471-H11471</f>
        <v>1470312.9094999733</v>
      </c>
      <c r="J11471" s="8"/>
      <c r="K11471" s="2"/>
      <c r="L11471" s="2"/>
      <c r="M11471" s="1"/>
      <c r="N11471" s="1"/>
      <c r="O11471" s="1"/>
    </row>
    <row r="11472" spans="1:15" x14ac:dyDescent="0.2">
      <c r="A11472" s="9"/>
      <c r="B11472" s="7"/>
      <c r="C11472" s="8"/>
      <c r="D11472" s="6"/>
      <c r="E11472" s="6"/>
      <c r="F11472" s="6">
        <f>E11472*0.05</f>
        <v>0</v>
      </c>
      <c r="G11472" s="6"/>
      <c r="H11472" s="5">
        <f>D11472-F11472</f>
        <v>0</v>
      </c>
      <c r="I11472" s="4">
        <f>+I11471+G11472-H11472</f>
        <v>1470312.9094999733</v>
      </c>
      <c r="J11472" s="8"/>
      <c r="K11472" s="2"/>
      <c r="L11472" s="2"/>
      <c r="M11472" s="1"/>
      <c r="N11472" s="1"/>
      <c r="O11472" s="1"/>
    </row>
    <row r="11473" spans="1:15" x14ac:dyDescent="0.2">
      <c r="A11473" s="9"/>
      <c r="B11473" s="7"/>
      <c r="C11473" s="8"/>
      <c r="D11473" s="6"/>
      <c r="E11473" s="6"/>
      <c r="F11473" s="6">
        <f>E11473*0.05</f>
        <v>0</v>
      </c>
      <c r="G11473" s="6"/>
      <c r="H11473" s="5">
        <f>D11473-F11473</f>
        <v>0</v>
      </c>
      <c r="I11473" s="4">
        <f>+I11472+G11473-H11473</f>
        <v>1470312.9094999733</v>
      </c>
      <c r="J11473" s="8"/>
      <c r="K11473" s="2"/>
      <c r="L11473" s="2"/>
      <c r="M11473" s="1"/>
      <c r="N11473" s="1"/>
      <c r="O11473" s="1"/>
    </row>
    <row r="11474" spans="1:15" x14ac:dyDescent="0.2">
      <c r="A11474" s="9"/>
      <c r="B11474" s="7"/>
      <c r="C11474" s="8"/>
      <c r="D11474" s="6"/>
      <c r="E11474" s="6"/>
      <c r="F11474" s="6">
        <f>E11474*0.05</f>
        <v>0</v>
      </c>
      <c r="G11474" s="6"/>
      <c r="H11474" s="5">
        <f>D11474-F11474</f>
        <v>0</v>
      </c>
      <c r="I11474" s="4">
        <f>+I11473+G11474-H11474</f>
        <v>1470312.9094999733</v>
      </c>
      <c r="J11474" s="8"/>
      <c r="K11474" s="2"/>
      <c r="L11474" s="2"/>
      <c r="M11474" s="1"/>
      <c r="N11474" s="1"/>
      <c r="O11474" s="1"/>
    </row>
    <row r="11475" spans="1:15" x14ac:dyDescent="0.2">
      <c r="A11475" s="9"/>
      <c r="B11475" s="7"/>
      <c r="C11475" s="8"/>
      <c r="D11475" s="6"/>
      <c r="E11475" s="6"/>
      <c r="F11475" s="6">
        <f>E11475*0.05</f>
        <v>0</v>
      </c>
      <c r="G11475" s="6"/>
      <c r="H11475" s="5">
        <f>D11475-F11475</f>
        <v>0</v>
      </c>
      <c r="I11475" s="4">
        <f>+I11474+G11475-H11475</f>
        <v>1470312.9094999733</v>
      </c>
      <c r="J11475" s="8"/>
      <c r="K11475" s="2"/>
      <c r="L11475" s="2"/>
      <c r="M11475" s="1"/>
      <c r="N11475" s="1"/>
      <c r="O11475" s="1"/>
    </row>
    <row r="11476" spans="1:15" x14ac:dyDescent="0.2">
      <c r="A11476" s="9"/>
      <c r="B11476" s="7"/>
      <c r="C11476" s="8"/>
      <c r="D11476" s="6"/>
      <c r="E11476" s="6"/>
      <c r="F11476" s="6">
        <f>E11476*0.05</f>
        <v>0</v>
      </c>
      <c r="G11476" s="6"/>
      <c r="H11476" s="5">
        <f>D11476-F11476</f>
        <v>0</v>
      </c>
      <c r="I11476" s="4">
        <f>+I11475+G11476-H11476</f>
        <v>1470312.9094999733</v>
      </c>
      <c r="J11476" s="8"/>
      <c r="K11476" s="2"/>
      <c r="L11476" s="2"/>
      <c r="M11476" s="1"/>
      <c r="N11476" s="1"/>
      <c r="O11476" s="1"/>
    </row>
    <row r="11477" spans="1:15" x14ac:dyDescent="0.2">
      <c r="A11477" s="9"/>
      <c r="B11477" s="7"/>
      <c r="C11477" s="8"/>
      <c r="D11477" s="6"/>
      <c r="E11477" s="6"/>
      <c r="F11477" s="6">
        <f>E11477*0.05</f>
        <v>0</v>
      </c>
      <c r="G11477" s="6"/>
      <c r="H11477" s="5">
        <f>D11477-F11477</f>
        <v>0</v>
      </c>
      <c r="I11477" s="4">
        <f>+I11476+G11477-H11477</f>
        <v>1470312.9094999733</v>
      </c>
      <c r="J11477" s="8"/>
      <c r="K11477" s="2"/>
      <c r="L11477" s="2"/>
      <c r="M11477" s="1"/>
      <c r="N11477" s="1"/>
      <c r="O11477" s="1"/>
    </row>
    <row r="11478" spans="1:15" x14ac:dyDescent="0.2">
      <c r="A11478" s="9"/>
      <c r="B11478" s="7"/>
      <c r="C11478" s="8"/>
      <c r="D11478" s="6"/>
      <c r="E11478" s="6"/>
      <c r="F11478" s="6">
        <f>E11478*0.05</f>
        <v>0</v>
      </c>
      <c r="G11478" s="6"/>
      <c r="H11478" s="5">
        <f>D11478-F11478</f>
        <v>0</v>
      </c>
      <c r="I11478" s="4">
        <f>+I11477+G11478-H11478</f>
        <v>1470312.9094999733</v>
      </c>
      <c r="J11478" s="8"/>
      <c r="K11478" s="2"/>
      <c r="L11478" s="2"/>
      <c r="M11478" s="1"/>
      <c r="N11478" s="1"/>
      <c r="O11478" s="1"/>
    </row>
    <row r="11479" spans="1:15" x14ac:dyDescent="0.2">
      <c r="A11479" s="9"/>
      <c r="B11479" s="7"/>
      <c r="C11479" s="8"/>
      <c r="D11479" s="6"/>
      <c r="E11479" s="6"/>
      <c r="F11479" s="6">
        <f>E11479*0.05</f>
        <v>0</v>
      </c>
      <c r="G11479" s="6"/>
      <c r="H11479" s="5">
        <f>D11479-F11479</f>
        <v>0</v>
      </c>
      <c r="I11479" s="4">
        <f>+I11478+G11479-H11479</f>
        <v>1470312.9094999733</v>
      </c>
      <c r="J11479" s="8"/>
      <c r="K11479" s="2"/>
      <c r="L11479" s="2"/>
      <c r="M11479" s="1"/>
      <c r="N11479" s="1"/>
      <c r="O11479" s="1"/>
    </row>
    <row r="11480" spans="1:15" x14ac:dyDescent="0.2">
      <c r="A11480" s="9"/>
      <c r="B11480" s="7"/>
      <c r="C11480" s="8"/>
      <c r="D11480" s="6"/>
      <c r="E11480" s="6"/>
      <c r="F11480" s="6">
        <f>E11480*0.05</f>
        <v>0</v>
      </c>
      <c r="G11480" s="6"/>
      <c r="H11480" s="5">
        <f>D11480-F11480</f>
        <v>0</v>
      </c>
      <c r="I11480" s="4">
        <f>+I11479+G11480-H11480</f>
        <v>1470312.9094999733</v>
      </c>
      <c r="J11480" s="8"/>
      <c r="K11480" s="2"/>
      <c r="L11480" s="2"/>
      <c r="M11480" s="1"/>
      <c r="N11480" s="1"/>
      <c r="O11480" s="1"/>
    </row>
    <row r="11481" spans="1:15" x14ac:dyDescent="0.2">
      <c r="A11481" s="9"/>
      <c r="B11481" s="7"/>
      <c r="C11481" s="8"/>
      <c r="D11481" s="6"/>
      <c r="E11481" s="6"/>
      <c r="F11481" s="6">
        <f>E11481*0.05</f>
        <v>0</v>
      </c>
      <c r="G11481" s="6"/>
      <c r="H11481" s="5">
        <f>D11481-F11481</f>
        <v>0</v>
      </c>
      <c r="I11481" s="4">
        <f>+I11480+G11481-H11481</f>
        <v>1470312.9094999733</v>
      </c>
      <c r="J11481" s="8"/>
      <c r="K11481" s="2"/>
      <c r="L11481" s="2"/>
      <c r="M11481" s="1"/>
      <c r="N11481" s="1"/>
      <c r="O11481" s="1"/>
    </row>
    <row r="11482" spans="1:15" x14ac:dyDescent="0.2">
      <c r="A11482" s="9"/>
      <c r="B11482" s="7"/>
      <c r="C11482" s="8"/>
      <c r="D11482" s="6"/>
      <c r="E11482" s="6"/>
      <c r="F11482" s="6">
        <f>E11482*0.05</f>
        <v>0</v>
      </c>
      <c r="G11482" s="6"/>
      <c r="H11482" s="5">
        <f>D11482-F11482</f>
        <v>0</v>
      </c>
      <c r="I11482" s="4">
        <f>+I11481+G11482-H11482</f>
        <v>1470312.9094999733</v>
      </c>
      <c r="J11482" s="8"/>
      <c r="K11482" s="2"/>
      <c r="L11482" s="2"/>
      <c r="M11482" s="1"/>
      <c r="N11482" s="1"/>
      <c r="O11482" s="1"/>
    </row>
    <row r="11483" spans="1:15" x14ac:dyDescent="0.2">
      <c r="A11483" s="9"/>
      <c r="B11483" s="7"/>
      <c r="C11483" s="8"/>
      <c r="D11483" s="6"/>
      <c r="E11483" s="6"/>
      <c r="F11483" s="6">
        <f>E11483*0.05</f>
        <v>0</v>
      </c>
      <c r="G11483" s="6"/>
      <c r="H11483" s="5">
        <f>D11483-F11483</f>
        <v>0</v>
      </c>
      <c r="I11483" s="4">
        <f>+I11482+G11483-H11483</f>
        <v>1470312.9094999733</v>
      </c>
      <c r="J11483" s="8"/>
      <c r="K11483" s="2"/>
      <c r="L11483" s="2"/>
      <c r="M11483" s="1"/>
      <c r="N11483" s="1"/>
      <c r="O11483" s="1"/>
    </row>
    <row r="11484" spans="1:15" x14ac:dyDescent="0.2">
      <c r="A11484" s="9"/>
      <c r="B11484" s="7"/>
      <c r="C11484" s="8"/>
      <c r="D11484" s="6"/>
      <c r="E11484" s="6"/>
      <c r="F11484" s="6">
        <f>E11484*0.05</f>
        <v>0</v>
      </c>
      <c r="G11484" s="6"/>
      <c r="H11484" s="5">
        <f>D11484-F11484</f>
        <v>0</v>
      </c>
      <c r="I11484" s="4">
        <f>+I11483+G11484-H11484</f>
        <v>1470312.9094999733</v>
      </c>
      <c r="J11484" s="8"/>
      <c r="K11484" s="2"/>
      <c r="L11484" s="2"/>
      <c r="M11484" s="1"/>
      <c r="N11484" s="1"/>
      <c r="O11484" s="1"/>
    </row>
    <row r="11485" spans="1:15" x14ac:dyDescent="0.2">
      <c r="A11485" s="9"/>
      <c r="B11485" s="7"/>
      <c r="C11485" s="8"/>
      <c r="D11485" s="6"/>
      <c r="E11485" s="6"/>
      <c r="F11485" s="6">
        <f>E11485*0.05</f>
        <v>0</v>
      </c>
      <c r="G11485" s="6"/>
      <c r="H11485" s="5">
        <f>D11485-F11485</f>
        <v>0</v>
      </c>
      <c r="I11485" s="4">
        <f>+I11484+G11485-H11485</f>
        <v>1470312.9094999733</v>
      </c>
      <c r="J11485" s="8"/>
      <c r="K11485" s="2"/>
      <c r="L11485" s="2"/>
      <c r="M11485" s="1"/>
      <c r="N11485" s="1"/>
      <c r="O11485" s="1"/>
    </row>
    <row r="11486" spans="1:15" x14ac:dyDescent="0.2">
      <c r="A11486" s="9"/>
      <c r="B11486" s="7"/>
      <c r="C11486" s="8"/>
      <c r="D11486" s="6"/>
      <c r="E11486" s="6"/>
      <c r="F11486" s="6">
        <f>E11486*0.05</f>
        <v>0</v>
      </c>
      <c r="G11486" s="6"/>
      <c r="H11486" s="5">
        <f>D11486-F11486</f>
        <v>0</v>
      </c>
      <c r="I11486" s="4">
        <f>+I11485+G11486-H11486</f>
        <v>1470312.9094999733</v>
      </c>
      <c r="J11486" s="8"/>
      <c r="K11486" s="2"/>
      <c r="L11486" s="2"/>
      <c r="M11486" s="1"/>
      <c r="N11486" s="1"/>
      <c r="O11486" s="1"/>
    </row>
    <row r="11487" spans="1:15" x14ac:dyDescent="0.2">
      <c r="A11487" s="9"/>
      <c r="B11487" s="7"/>
      <c r="C11487" s="8"/>
      <c r="D11487" s="6"/>
      <c r="E11487" s="6"/>
      <c r="F11487" s="6">
        <f>E11487*0.05</f>
        <v>0</v>
      </c>
      <c r="G11487" s="6"/>
      <c r="H11487" s="5">
        <f>D11487-F11487</f>
        <v>0</v>
      </c>
      <c r="I11487" s="4">
        <f>+I11486+G11487-H11487</f>
        <v>1470312.9094999733</v>
      </c>
      <c r="J11487" s="8"/>
      <c r="K11487" s="2"/>
      <c r="L11487" s="2"/>
      <c r="M11487" s="1"/>
      <c r="N11487" s="1"/>
      <c r="O11487" s="1"/>
    </row>
    <row r="11488" spans="1:15" x14ac:dyDescent="0.2">
      <c r="A11488" s="9"/>
      <c r="B11488" s="7"/>
      <c r="C11488" s="8"/>
      <c r="D11488" s="6"/>
      <c r="E11488" s="6"/>
      <c r="F11488" s="6">
        <f>E11488*0.05</f>
        <v>0</v>
      </c>
      <c r="G11488" s="6"/>
      <c r="H11488" s="5">
        <f>D11488-F11488</f>
        <v>0</v>
      </c>
      <c r="I11488" s="4">
        <f>+I11487+G11488-H11488</f>
        <v>1470312.9094999733</v>
      </c>
      <c r="J11488" s="8"/>
      <c r="K11488" s="2"/>
      <c r="L11488" s="2"/>
      <c r="M11488" s="1"/>
      <c r="N11488" s="1"/>
      <c r="O11488" s="1"/>
    </row>
    <row r="11489" spans="1:15" x14ac:dyDescent="0.2">
      <c r="A11489" s="9"/>
      <c r="B11489" s="7"/>
      <c r="C11489" s="8"/>
      <c r="D11489" s="6"/>
      <c r="E11489" s="6"/>
      <c r="F11489" s="6">
        <f>E11489*0.05</f>
        <v>0</v>
      </c>
      <c r="G11489" s="6"/>
      <c r="H11489" s="5">
        <f>D11489-F11489</f>
        <v>0</v>
      </c>
      <c r="I11489" s="4">
        <f>+I11488+G11489-H11489</f>
        <v>1470312.9094999733</v>
      </c>
      <c r="J11489" s="8"/>
      <c r="K11489" s="2"/>
      <c r="L11489" s="2"/>
      <c r="M11489" s="1"/>
      <c r="N11489" s="1"/>
      <c r="O11489" s="1"/>
    </row>
    <row r="11490" spans="1:15" x14ac:dyDescent="0.2">
      <c r="A11490" s="9"/>
      <c r="B11490" s="7"/>
      <c r="C11490" s="8"/>
      <c r="D11490" s="6"/>
      <c r="E11490" s="6"/>
      <c r="F11490" s="6">
        <f>E11490*0.05</f>
        <v>0</v>
      </c>
      <c r="G11490" s="6"/>
      <c r="H11490" s="5">
        <f>D11490-F11490</f>
        <v>0</v>
      </c>
      <c r="I11490" s="4">
        <f>+I11489+G11490-H11490</f>
        <v>1470312.9094999733</v>
      </c>
      <c r="J11490" s="8"/>
      <c r="K11490" s="2"/>
      <c r="L11490" s="2"/>
      <c r="M11490" s="1"/>
      <c r="N11490" s="1"/>
      <c r="O11490" s="1"/>
    </row>
    <row r="11491" spans="1:15" x14ac:dyDescent="0.2">
      <c r="A11491" s="9"/>
      <c r="B11491" s="7"/>
      <c r="C11491" s="8"/>
      <c r="D11491" s="6"/>
      <c r="E11491" s="6"/>
      <c r="F11491" s="6">
        <f>E11491*0.05</f>
        <v>0</v>
      </c>
      <c r="G11491" s="6"/>
      <c r="H11491" s="5">
        <f>D11491-F11491</f>
        <v>0</v>
      </c>
      <c r="I11491" s="4">
        <f>+I11490+G11491-H11491</f>
        <v>1470312.9094999733</v>
      </c>
      <c r="J11491" s="8"/>
      <c r="K11491" s="2"/>
      <c r="L11491" s="2"/>
      <c r="M11491" s="1"/>
      <c r="N11491" s="1"/>
      <c r="O11491" s="1"/>
    </row>
    <row r="11492" spans="1:15" x14ac:dyDescent="0.2">
      <c r="A11492" s="9"/>
      <c r="B11492" s="7"/>
      <c r="C11492" s="8"/>
      <c r="D11492" s="6"/>
      <c r="E11492" s="6"/>
      <c r="F11492" s="6">
        <f>E11492*0.05</f>
        <v>0</v>
      </c>
      <c r="G11492" s="6"/>
      <c r="H11492" s="5">
        <f>D11492-F11492</f>
        <v>0</v>
      </c>
      <c r="I11492" s="4">
        <f>+I11491+G11492-H11492</f>
        <v>1470312.9094999733</v>
      </c>
      <c r="J11492" s="8"/>
      <c r="K11492" s="2"/>
      <c r="L11492" s="2"/>
      <c r="M11492" s="1"/>
      <c r="N11492" s="1"/>
      <c r="O11492" s="1"/>
    </row>
    <row r="11493" spans="1:15" x14ac:dyDescent="0.2">
      <c r="A11493" s="9"/>
      <c r="B11493" s="7"/>
      <c r="C11493" s="8"/>
      <c r="D11493" s="6"/>
      <c r="E11493" s="6"/>
      <c r="F11493" s="6">
        <f>E11493*0.05</f>
        <v>0</v>
      </c>
      <c r="G11493" s="6"/>
      <c r="H11493" s="5">
        <f>D11493-F11493</f>
        <v>0</v>
      </c>
      <c r="I11493" s="4">
        <f>+I11492+G11493-H11493</f>
        <v>1470312.9094999733</v>
      </c>
      <c r="J11493" s="8"/>
      <c r="K11493" s="2"/>
      <c r="L11493" s="2"/>
      <c r="M11493" s="1"/>
      <c r="N11493" s="1"/>
      <c r="O11493" s="1"/>
    </row>
    <row r="11494" spans="1:15" x14ac:dyDescent="0.2">
      <c r="A11494" s="9"/>
      <c r="B11494" s="7"/>
      <c r="C11494" s="8"/>
      <c r="D11494" s="6"/>
      <c r="E11494" s="6"/>
      <c r="F11494" s="6">
        <f>E11494*0.05</f>
        <v>0</v>
      </c>
      <c r="G11494" s="6"/>
      <c r="H11494" s="5">
        <f>D11494-F11494</f>
        <v>0</v>
      </c>
      <c r="I11494" s="4">
        <f>+I11493+G11494-H11494</f>
        <v>1470312.9094999733</v>
      </c>
      <c r="J11494" s="8"/>
      <c r="K11494" s="2"/>
      <c r="L11494" s="2"/>
      <c r="M11494" s="1"/>
      <c r="N11494" s="1"/>
      <c r="O11494" s="1"/>
    </row>
    <row r="11495" spans="1:15" x14ac:dyDescent="0.2">
      <c r="A11495" s="9"/>
      <c r="B11495" s="7"/>
      <c r="C11495" s="8"/>
      <c r="D11495" s="6"/>
      <c r="E11495" s="6"/>
      <c r="F11495" s="6">
        <f>E11495*0.05</f>
        <v>0</v>
      </c>
      <c r="G11495" s="6"/>
      <c r="H11495" s="5">
        <f>D11495-F11495</f>
        <v>0</v>
      </c>
      <c r="I11495" s="4">
        <f>+I11494+G11495-H11495</f>
        <v>1470312.9094999733</v>
      </c>
      <c r="J11495" s="8"/>
      <c r="K11495" s="2"/>
      <c r="L11495" s="2"/>
      <c r="M11495" s="1"/>
      <c r="N11495" s="1"/>
      <c r="O11495" s="1"/>
    </row>
    <row r="11496" spans="1:15" x14ac:dyDescent="0.2">
      <c r="A11496" s="9"/>
      <c r="B11496" s="7"/>
      <c r="C11496" s="8"/>
      <c r="D11496" s="6"/>
      <c r="E11496" s="6"/>
      <c r="F11496" s="6">
        <f>E11496*0.05</f>
        <v>0</v>
      </c>
      <c r="G11496" s="6"/>
      <c r="H11496" s="5">
        <f>D11496-F11496</f>
        <v>0</v>
      </c>
      <c r="I11496" s="4">
        <f>+I11495+G11496-H11496</f>
        <v>1470312.9094999733</v>
      </c>
      <c r="J11496" s="8"/>
      <c r="K11496" s="2"/>
      <c r="L11496" s="2"/>
      <c r="M11496" s="1"/>
      <c r="N11496" s="1"/>
      <c r="O11496" s="1"/>
    </row>
    <row r="11497" spans="1:15" x14ac:dyDescent="0.2">
      <c r="A11497" s="9"/>
      <c r="B11497" s="7"/>
      <c r="C11497" s="8"/>
      <c r="D11497" s="6"/>
      <c r="E11497" s="6"/>
      <c r="F11497" s="6">
        <f>E11497*0.05</f>
        <v>0</v>
      </c>
      <c r="G11497" s="6"/>
      <c r="H11497" s="5">
        <f>D11497-F11497</f>
        <v>0</v>
      </c>
      <c r="I11497" s="4">
        <f>+I11496+G11497-H11497</f>
        <v>1470312.9094999733</v>
      </c>
      <c r="J11497" s="8"/>
      <c r="K11497" s="2"/>
      <c r="L11497" s="2"/>
      <c r="M11497" s="1"/>
      <c r="N11497" s="1"/>
      <c r="O11497" s="1"/>
    </row>
    <row r="11498" spans="1:15" x14ac:dyDescent="0.2">
      <c r="A11498" s="9"/>
      <c r="B11498" s="7"/>
      <c r="C11498" s="8"/>
      <c r="D11498" s="6"/>
      <c r="E11498" s="6"/>
      <c r="F11498" s="6">
        <f>E11498*0.05</f>
        <v>0</v>
      </c>
      <c r="G11498" s="6"/>
      <c r="H11498" s="5">
        <f>D11498-F11498</f>
        <v>0</v>
      </c>
      <c r="I11498" s="4">
        <f>+I11497+G11498-H11498</f>
        <v>1470312.9094999733</v>
      </c>
      <c r="J11498" s="8"/>
      <c r="K11498" s="2"/>
      <c r="L11498" s="2"/>
      <c r="M11498" s="1"/>
      <c r="N11498" s="1"/>
      <c r="O11498" s="1"/>
    </row>
    <row r="11499" spans="1:15" x14ac:dyDescent="0.2">
      <c r="A11499" s="9"/>
      <c r="B11499" s="7"/>
      <c r="C11499" s="8"/>
      <c r="D11499" s="6"/>
      <c r="E11499" s="6"/>
      <c r="F11499" s="6">
        <f>E11499*0.05</f>
        <v>0</v>
      </c>
      <c r="G11499" s="6"/>
      <c r="H11499" s="5">
        <f>D11499-F11499</f>
        <v>0</v>
      </c>
      <c r="I11499" s="4">
        <f>+I11498+G11499-H11499</f>
        <v>1470312.9094999733</v>
      </c>
      <c r="J11499" s="8"/>
      <c r="K11499" s="2"/>
      <c r="L11499" s="2"/>
      <c r="M11499" s="1"/>
      <c r="N11499" s="1"/>
      <c r="O11499" s="1"/>
    </row>
    <row r="11500" spans="1:15" x14ac:dyDescent="0.2">
      <c r="A11500" s="9"/>
      <c r="B11500" s="7"/>
      <c r="C11500" s="8"/>
      <c r="D11500" s="6"/>
      <c r="E11500" s="6"/>
      <c r="F11500" s="6">
        <f>E11500*0.05</f>
        <v>0</v>
      </c>
      <c r="G11500" s="6"/>
      <c r="H11500" s="5">
        <f>D11500-F11500</f>
        <v>0</v>
      </c>
      <c r="I11500" s="4">
        <f>+I11499+G11500-H11500</f>
        <v>1470312.9094999733</v>
      </c>
      <c r="J11500" s="8"/>
      <c r="K11500" s="2"/>
      <c r="L11500" s="2"/>
      <c r="M11500" s="1"/>
      <c r="N11500" s="1"/>
      <c r="O11500" s="1"/>
    </row>
    <row r="11501" spans="1:15" x14ac:dyDescent="0.2">
      <c r="A11501" s="9"/>
      <c r="B11501" s="7"/>
      <c r="C11501" s="8"/>
      <c r="D11501" s="6"/>
      <c r="E11501" s="6"/>
      <c r="F11501" s="6">
        <f>E11501*0.05</f>
        <v>0</v>
      </c>
      <c r="G11501" s="6"/>
      <c r="H11501" s="5">
        <f>D11501-F11501</f>
        <v>0</v>
      </c>
      <c r="I11501" s="4">
        <f>+I11500+G11501-H11501</f>
        <v>1470312.9094999733</v>
      </c>
      <c r="J11501" s="8"/>
      <c r="K11501" s="2"/>
      <c r="L11501" s="2"/>
      <c r="M11501" s="1"/>
      <c r="N11501" s="1"/>
      <c r="O11501" s="1"/>
    </row>
    <row r="11502" spans="1:15" x14ac:dyDescent="0.2">
      <c r="A11502" s="9"/>
      <c r="B11502" s="7"/>
      <c r="C11502" s="8"/>
      <c r="D11502" s="6"/>
      <c r="E11502" s="6"/>
      <c r="F11502" s="6">
        <f>E11502*0.05</f>
        <v>0</v>
      </c>
      <c r="G11502" s="6"/>
      <c r="H11502" s="5">
        <f>D11502-F11502</f>
        <v>0</v>
      </c>
      <c r="I11502" s="4">
        <f>+I11501+G11502-H11502</f>
        <v>1470312.9094999733</v>
      </c>
      <c r="J11502" s="8"/>
      <c r="K11502" s="2"/>
      <c r="L11502" s="2"/>
      <c r="M11502" s="1"/>
      <c r="N11502" s="1"/>
      <c r="O11502" s="1"/>
    </row>
    <row r="11503" spans="1:15" x14ac:dyDescent="0.2">
      <c r="A11503" s="9"/>
      <c r="B11503" s="7"/>
      <c r="C11503" s="8"/>
      <c r="D11503" s="6"/>
      <c r="E11503" s="6"/>
      <c r="F11503" s="6">
        <f>E11503*0.05</f>
        <v>0</v>
      </c>
      <c r="G11503" s="6"/>
      <c r="H11503" s="5">
        <f>D11503-F11503</f>
        <v>0</v>
      </c>
      <c r="I11503" s="4">
        <f>+I11502+G11503-H11503</f>
        <v>1470312.9094999733</v>
      </c>
      <c r="J11503" s="8"/>
      <c r="K11503" s="2"/>
      <c r="L11503" s="2"/>
      <c r="M11503" s="1"/>
      <c r="N11503" s="1"/>
      <c r="O11503" s="1"/>
    </row>
    <row r="11504" spans="1:15" x14ac:dyDescent="0.2">
      <c r="A11504" s="9"/>
      <c r="B11504" s="7"/>
      <c r="C11504" s="8"/>
      <c r="D11504" s="6"/>
      <c r="E11504" s="6"/>
      <c r="F11504" s="6">
        <f>E11504*0.05</f>
        <v>0</v>
      </c>
      <c r="G11504" s="6"/>
      <c r="H11504" s="5">
        <f>D11504-F11504</f>
        <v>0</v>
      </c>
      <c r="I11504" s="4">
        <f>+I11503+G11504-H11504</f>
        <v>1470312.9094999733</v>
      </c>
      <c r="J11504" s="8"/>
      <c r="K11504" s="2"/>
      <c r="L11504" s="2"/>
      <c r="M11504" s="1"/>
      <c r="N11504" s="1"/>
      <c r="O11504" s="1"/>
    </row>
    <row r="11505" spans="1:15" x14ac:dyDescent="0.2">
      <c r="A11505" s="9"/>
      <c r="B11505" s="7"/>
      <c r="C11505" s="8"/>
      <c r="D11505" s="6"/>
      <c r="E11505" s="6"/>
      <c r="F11505" s="6">
        <f>E11505*0.05</f>
        <v>0</v>
      </c>
      <c r="G11505" s="6"/>
      <c r="H11505" s="5">
        <f>D11505-F11505</f>
        <v>0</v>
      </c>
      <c r="I11505" s="4">
        <f>+I11504+G11505-H11505</f>
        <v>1470312.9094999733</v>
      </c>
      <c r="J11505" s="8"/>
      <c r="K11505" s="2"/>
      <c r="L11505" s="2"/>
      <c r="M11505" s="1"/>
      <c r="N11505" s="1"/>
      <c r="O11505" s="1"/>
    </row>
    <row r="11506" spans="1:15" x14ac:dyDescent="0.2">
      <c r="A11506" s="9"/>
      <c r="B11506" s="7"/>
      <c r="C11506" s="8"/>
      <c r="D11506" s="6"/>
      <c r="E11506" s="6"/>
      <c r="F11506" s="6">
        <f>E11506*0.05</f>
        <v>0</v>
      </c>
      <c r="G11506" s="6"/>
      <c r="H11506" s="5">
        <f>D11506-F11506</f>
        <v>0</v>
      </c>
      <c r="I11506" s="4">
        <f>+I11505+G11506-H11506</f>
        <v>1470312.9094999733</v>
      </c>
      <c r="J11506" s="8"/>
      <c r="K11506" s="2"/>
      <c r="L11506" s="2"/>
      <c r="M11506" s="1"/>
      <c r="N11506" s="1"/>
      <c r="O11506" s="1"/>
    </row>
    <row r="11507" spans="1:15" x14ac:dyDescent="0.2">
      <c r="A11507" s="9"/>
      <c r="B11507" s="7"/>
      <c r="C11507" s="8"/>
      <c r="D11507" s="6"/>
      <c r="E11507" s="6"/>
      <c r="F11507" s="6">
        <f>E11507*0.05</f>
        <v>0</v>
      </c>
      <c r="G11507" s="6"/>
      <c r="H11507" s="5">
        <f>D11507-F11507</f>
        <v>0</v>
      </c>
      <c r="I11507" s="4">
        <f>+I11506+G11507-H11507</f>
        <v>1470312.9094999733</v>
      </c>
      <c r="J11507" s="8"/>
      <c r="K11507" s="2"/>
      <c r="L11507" s="2"/>
      <c r="M11507" s="1"/>
      <c r="N11507" s="1"/>
      <c r="O11507" s="1"/>
    </row>
    <row r="11508" spans="1:15" x14ac:dyDescent="0.2">
      <c r="A11508" s="9"/>
      <c r="B11508" s="7"/>
      <c r="C11508" s="8"/>
      <c r="D11508" s="6"/>
      <c r="E11508" s="6"/>
      <c r="F11508" s="6">
        <f>E11508*0.05</f>
        <v>0</v>
      </c>
      <c r="G11508" s="6"/>
      <c r="H11508" s="5">
        <f>D11508-F11508</f>
        <v>0</v>
      </c>
      <c r="I11508" s="4">
        <f>+I11507+G11508-H11508</f>
        <v>1470312.9094999733</v>
      </c>
      <c r="J11508" s="8"/>
      <c r="K11508" s="2"/>
      <c r="L11508" s="2"/>
      <c r="M11508" s="1"/>
      <c r="N11508" s="1"/>
      <c r="O11508" s="1"/>
    </row>
    <row r="11509" spans="1:15" x14ac:dyDescent="0.2">
      <c r="A11509" s="9"/>
      <c r="B11509" s="7"/>
      <c r="C11509" s="8"/>
      <c r="D11509" s="6"/>
      <c r="E11509" s="6"/>
      <c r="F11509" s="6">
        <f>E11509*0.05</f>
        <v>0</v>
      </c>
      <c r="G11509" s="6"/>
      <c r="H11509" s="5">
        <f>D11509-F11509</f>
        <v>0</v>
      </c>
      <c r="I11509" s="4">
        <f>+I11508+G11509-H11509</f>
        <v>1470312.9094999733</v>
      </c>
      <c r="J11509" s="8"/>
      <c r="K11509" s="2"/>
      <c r="L11509" s="2"/>
      <c r="M11509" s="1"/>
      <c r="N11509" s="1"/>
      <c r="O11509" s="1"/>
    </row>
    <row r="11510" spans="1:15" x14ac:dyDescent="0.2">
      <c r="A11510" s="9"/>
      <c r="B11510" s="7"/>
      <c r="C11510" s="8"/>
      <c r="D11510" s="6"/>
      <c r="E11510" s="6"/>
      <c r="F11510" s="6">
        <f>E11510*0.05</f>
        <v>0</v>
      </c>
      <c r="G11510" s="6"/>
      <c r="H11510" s="5">
        <f>D11510-F11510</f>
        <v>0</v>
      </c>
      <c r="I11510" s="4">
        <f>+I11509+G11510-H11510</f>
        <v>1470312.9094999733</v>
      </c>
      <c r="J11510" s="8"/>
      <c r="K11510" s="2"/>
      <c r="L11510" s="2"/>
      <c r="M11510" s="1"/>
      <c r="N11510" s="1"/>
      <c r="O11510" s="1"/>
    </row>
    <row r="11511" spans="1:15" x14ac:dyDescent="0.2">
      <c r="A11511" s="9"/>
      <c r="B11511" s="7"/>
      <c r="C11511" s="8"/>
      <c r="D11511" s="6"/>
      <c r="E11511" s="6"/>
      <c r="F11511" s="6">
        <f>E11511*0.05</f>
        <v>0</v>
      </c>
      <c r="G11511" s="6"/>
      <c r="H11511" s="5">
        <f>D11511-F11511</f>
        <v>0</v>
      </c>
      <c r="I11511" s="4">
        <f>+I11510+G11511-H11511</f>
        <v>1470312.9094999733</v>
      </c>
      <c r="J11511" s="8"/>
      <c r="K11511" s="2"/>
      <c r="L11511" s="2"/>
      <c r="M11511" s="1"/>
      <c r="N11511" s="1"/>
      <c r="O11511" s="1"/>
    </row>
    <row r="11512" spans="1:15" x14ac:dyDescent="0.2">
      <c r="A11512" s="9"/>
      <c r="B11512" s="7"/>
      <c r="C11512" s="8"/>
      <c r="D11512" s="6"/>
      <c r="E11512" s="6"/>
      <c r="F11512" s="6">
        <f>E11512*0.05</f>
        <v>0</v>
      </c>
      <c r="G11512" s="6"/>
      <c r="H11512" s="5">
        <f>D11512-F11512</f>
        <v>0</v>
      </c>
      <c r="I11512" s="4">
        <f>+I11511+G11512-H11512</f>
        <v>1470312.9094999733</v>
      </c>
      <c r="J11512" s="8"/>
      <c r="K11512" s="2"/>
      <c r="L11512" s="2"/>
      <c r="M11512" s="1"/>
      <c r="N11512" s="1"/>
      <c r="O11512" s="1"/>
    </row>
    <row r="11513" spans="1:15" x14ac:dyDescent="0.2">
      <c r="A11513" s="9"/>
      <c r="B11513" s="7"/>
      <c r="C11513" s="8"/>
      <c r="D11513" s="6"/>
      <c r="E11513" s="6"/>
      <c r="F11513" s="6">
        <f>E11513*0.05</f>
        <v>0</v>
      </c>
      <c r="G11513" s="6"/>
      <c r="H11513" s="5">
        <f>D11513-F11513</f>
        <v>0</v>
      </c>
      <c r="I11513" s="4">
        <f>+I11512+G11513-H11513</f>
        <v>1470312.9094999733</v>
      </c>
      <c r="J11513" s="8"/>
      <c r="K11513" s="2"/>
      <c r="L11513" s="2"/>
      <c r="M11513" s="1"/>
      <c r="N11513" s="1"/>
      <c r="O11513" s="1"/>
    </row>
    <row r="11514" spans="1:15" x14ac:dyDescent="0.2">
      <c r="A11514" s="9"/>
      <c r="B11514" s="7"/>
      <c r="C11514" s="8"/>
      <c r="D11514" s="6"/>
      <c r="E11514" s="6"/>
      <c r="F11514" s="6">
        <f>E11514*0.05</f>
        <v>0</v>
      </c>
      <c r="G11514" s="6"/>
      <c r="H11514" s="5">
        <f>D11514-F11514</f>
        <v>0</v>
      </c>
      <c r="I11514" s="4">
        <f>+I11513+G11514-H11514</f>
        <v>1470312.9094999733</v>
      </c>
      <c r="J11514" s="8"/>
      <c r="K11514" s="2"/>
      <c r="L11514" s="2"/>
      <c r="M11514" s="1"/>
      <c r="N11514" s="1"/>
      <c r="O11514" s="1"/>
    </row>
    <row r="11515" spans="1:15" x14ac:dyDescent="0.2">
      <c r="A11515" s="9"/>
      <c r="B11515" s="7"/>
      <c r="C11515" s="8"/>
      <c r="D11515" s="6"/>
      <c r="E11515" s="6"/>
      <c r="F11515" s="6">
        <f>E11515*0.05</f>
        <v>0</v>
      </c>
      <c r="G11515" s="6"/>
      <c r="H11515" s="5">
        <f>D11515-F11515</f>
        <v>0</v>
      </c>
      <c r="I11515" s="4">
        <f>+I11514+G11515-H11515</f>
        <v>1470312.9094999733</v>
      </c>
      <c r="J11515" s="8"/>
      <c r="K11515" s="2"/>
      <c r="L11515" s="2"/>
      <c r="M11515" s="1"/>
      <c r="N11515" s="1"/>
      <c r="O11515" s="1"/>
    </row>
    <row r="11516" spans="1:15" x14ac:dyDescent="0.2">
      <c r="A11516" s="9"/>
      <c r="B11516" s="7"/>
      <c r="C11516" s="8"/>
      <c r="D11516" s="6"/>
      <c r="E11516" s="6"/>
      <c r="F11516" s="6">
        <f>E11516*0.05</f>
        <v>0</v>
      </c>
      <c r="G11516" s="6"/>
      <c r="H11516" s="5">
        <f>D11516-F11516</f>
        <v>0</v>
      </c>
      <c r="I11516" s="4">
        <f>+I11515+G11516-H11516</f>
        <v>1470312.9094999733</v>
      </c>
      <c r="J11516" s="8"/>
      <c r="K11516" s="2"/>
      <c r="L11516" s="2"/>
      <c r="M11516" s="1"/>
      <c r="N11516" s="1"/>
      <c r="O11516" s="1"/>
    </row>
    <row r="11517" spans="1:15" x14ac:dyDescent="0.2">
      <c r="A11517" s="9"/>
      <c r="B11517" s="7"/>
      <c r="C11517" s="8"/>
      <c r="D11517" s="6"/>
      <c r="E11517" s="6"/>
      <c r="F11517" s="6">
        <f>E11517*0.05</f>
        <v>0</v>
      </c>
      <c r="G11517" s="6"/>
      <c r="H11517" s="5">
        <f>D11517-F11517</f>
        <v>0</v>
      </c>
      <c r="I11517" s="4">
        <f>+I11516+G11517-H11517</f>
        <v>1470312.9094999733</v>
      </c>
      <c r="J11517" s="8"/>
      <c r="K11517" s="2"/>
      <c r="L11517" s="2"/>
      <c r="M11517" s="1"/>
      <c r="N11517" s="1"/>
      <c r="O11517" s="1"/>
    </row>
    <row r="11518" spans="1:15" x14ac:dyDescent="0.2">
      <c r="A11518" s="9"/>
      <c r="B11518" s="7"/>
      <c r="C11518" s="8"/>
      <c r="D11518" s="6"/>
      <c r="E11518" s="6"/>
      <c r="F11518" s="6">
        <f>E11518*0.05</f>
        <v>0</v>
      </c>
      <c r="G11518" s="6"/>
      <c r="H11518" s="5">
        <f>D11518-F11518</f>
        <v>0</v>
      </c>
      <c r="I11518" s="4">
        <f>+I11517+G11518-H11518</f>
        <v>1470312.9094999733</v>
      </c>
      <c r="J11518" s="8"/>
      <c r="K11518" s="2"/>
      <c r="L11518" s="2"/>
      <c r="M11518" s="1"/>
      <c r="N11518" s="1"/>
      <c r="O11518" s="1"/>
    </row>
    <row r="11519" spans="1:15" x14ac:dyDescent="0.2">
      <c r="A11519" s="9"/>
      <c r="B11519" s="7"/>
      <c r="C11519" s="8"/>
      <c r="D11519" s="6"/>
      <c r="E11519" s="6"/>
      <c r="F11519" s="6">
        <f>E11519*0.05</f>
        <v>0</v>
      </c>
      <c r="G11519" s="6"/>
      <c r="H11519" s="5">
        <f>D11519-F11519</f>
        <v>0</v>
      </c>
      <c r="I11519" s="4">
        <f>+I11518+G11519-H11519</f>
        <v>1470312.9094999733</v>
      </c>
      <c r="J11519" s="8"/>
      <c r="K11519" s="2"/>
      <c r="L11519" s="2"/>
      <c r="M11519" s="1"/>
      <c r="N11519" s="1"/>
      <c r="O11519" s="1"/>
    </row>
    <row r="11520" spans="1:15" x14ac:dyDescent="0.2">
      <c r="A11520" s="9"/>
      <c r="B11520" s="7"/>
      <c r="C11520" s="8"/>
      <c r="D11520" s="6"/>
      <c r="E11520" s="6"/>
      <c r="F11520" s="6">
        <f>E11520*0.05</f>
        <v>0</v>
      </c>
      <c r="G11520" s="6"/>
      <c r="H11520" s="5">
        <f>D11520-F11520</f>
        <v>0</v>
      </c>
      <c r="I11520" s="4">
        <f>+I11519+G11520-H11520</f>
        <v>1470312.9094999733</v>
      </c>
      <c r="J11520" s="8"/>
      <c r="K11520" s="2"/>
      <c r="L11520" s="2"/>
      <c r="M11520" s="1"/>
      <c r="N11520" s="1"/>
      <c r="O11520" s="1"/>
    </row>
    <row r="11521" spans="1:15" x14ac:dyDescent="0.2">
      <c r="A11521" s="9"/>
      <c r="B11521" s="7"/>
      <c r="C11521" s="8"/>
      <c r="D11521" s="6"/>
      <c r="E11521" s="6"/>
      <c r="F11521" s="6">
        <f>E11521*0.05</f>
        <v>0</v>
      </c>
      <c r="G11521" s="6"/>
      <c r="H11521" s="5">
        <f>D11521-F11521</f>
        <v>0</v>
      </c>
      <c r="I11521" s="4">
        <f>+I11520+G11521-H11521</f>
        <v>1470312.9094999733</v>
      </c>
      <c r="J11521" s="8"/>
      <c r="K11521" s="2"/>
      <c r="L11521" s="2"/>
      <c r="M11521" s="1"/>
      <c r="N11521" s="1"/>
      <c r="O11521" s="1"/>
    </row>
    <row r="11522" spans="1:15" x14ac:dyDescent="0.2">
      <c r="A11522" s="9"/>
      <c r="B11522" s="7"/>
      <c r="C11522" s="8"/>
      <c r="D11522" s="6"/>
      <c r="E11522" s="6"/>
      <c r="F11522" s="6">
        <f>E11522*0.05</f>
        <v>0</v>
      </c>
      <c r="G11522" s="6"/>
      <c r="H11522" s="5">
        <f>D11522-F11522</f>
        <v>0</v>
      </c>
      <c r="I11522" s="4">
        <f>+I11521+G11522-H11522</f>
        <v>1470312.9094999733</v>
      </c>
      <c r="J11522" s="8"/>
      <c r="K11522" s="2"/>
      <c r="L11522" s="2"/>
      <c r="M11522" s="1"/>
      <c r="N11522" s="1"/>
      <c r="O11522" s="1"/>
    </row>
    <row r="11523" spans="1:15" x14ac:dyDescent="0.2">
      <c r="A11523" s="9"/>
      <c r="B11523" s="7"/>
      <c r="C11523" s="8"/>
      <c r="D11523" s="6"/>
      <c r="E11523" s="6"/>
      <c r="F11523" s="6">
        <f>E11523*0.05</f>
        <v>0</v>
      </c>
      <c r="G11523" s="6"/>
      <c r="H11523" s="5">
        <f>D11523-F11523</f>
        <v>0</v>
      </c>
      <c r="I11523" s="4">
        <f>+I11522+G11523-H11523</f>
        <v>1470312.9094999733</v>
      </c>
      <c r="J11523" s="8"/>
      <c r="K11523" s="2"/>
      <c r="L11523" s="2"/>
      <c r="M11523" s="1"/>
      <c r="N11523" s="1"/>
      <c r="O11523" s="1"/>
    </row>
    <row r="11524" spans="1:15" x14ac:dyDescent="0.2">
      <c r="A11524" s="9"/>
      <c r="B11524" s="7"/>
      <c r="C11524" s="8"/>
      <c r="D11524" s="6"/>
      <c r="E11524" s="6"/>
      <c r="F11524" s="6">
        <f>E11524*0.05</f>
        <v>0</v>
      </c>
      <c r="G11524" s="6"/>
      <c r="H11524" s="5">
        <f>D11524-F11524</f>
        <v>0</v>
      </c>
      <c r="I11524" s="4">
        <f>+I11523+G11524-H11524</f>
        <v>1470312.9094999733</v>
      </c>
      <c r="J11524" s="8"/>
      <c r="K11524" s="2"/>
      <c r="L11524" s="2"/>
      <c r="M11524" s="1"/>
      <c r="N11524" s="1"/>
      <c r="O11524" s="1"/>
    </row>
    <row r="11525" spans="1:15" x14ac:dyDescent="0.2">
      <c r="A11525" s="9"/>
      <c r="B11525" s="7"/>
      <c r="C11525" s="8"/>
      <c r="D11525" s="6"/>
      <c r="E11525" s="6"/>
      <c r="F11525" s="6">
        <f>E11525*0.05</f>
        <v>0</v>
      </c>
      <c r="G11525" s="6"/>
      <c r="H11525" s="5">
        <f>D11525-F11525</f>
        <v>0</v>
      </c>
      <c r="I11525" s="4">
        <f>+I11524+G11525-H11525</f>
        <v>1470312.9094999733</v>
      </c>
      <c r="J11525" s="8"/>
      <c r="K11525" s="2"/>
      <c r="L11525" s="2"/>
      <c r="M11525" s="1"/>
      <c r="N11525" s="1"/>
      <c r="O11525" s="1"/>
    </row>
    <row r="11526" spans="1:15" x14ac:dyDescent="0.2">
      <c r="A11526" s="9"/>
      <c r="B11526" s="7"/>
      <c r="C11526" s="8"/>
      <c r="D11526" s="6"/>
      <c r="E11526" s="6"/>
      <c r="F11526" s="6">
        <f>E11526*0.05</f>
        <v>0</v>
      </c>
      <c r="G11526" s="6"/>
      <c r="H11526" s="5">
        <f>D11526-F11526</f>
        <v>0</v>
      </c>
      <c r="I11526" s="4">
        <f>+I11525+G11526-H11526</f>
        <v>1470312.9094999733</v>
      </c>
      <c r="J11526" s="8"/>
      <c r="K11526" s="2"/>
      <c r="L11526" s="2"/>
      <c r="M11526" s="1"/>
      <c r="N11526" s="1"/>
      <c r="O11526" s="1"/>
    </row>
    <row r="11527" spans="1:15" x14ac:dyDescent="0.2">
      <c r="A11527" s="9"/>
      <c r="B11527" s="7"/>
      <c r="C11527" s="8"/>
      <c r="D11527" s="6"/>
      <c r="E11527" s="6"/>
      <c r="F11527" s="6">
        <f>E11527*0.05</f>
        <v>0</v>
      </c>
      <c r="G11527" s="6"/>
      <c r="H11527" s="5">
        <f>D11527-F11527</f>
        <v>0</v>
      </c>
      <c r="I11527" s="4">
        <f>+I11526+G11527-H11527</f>
        <v>1470312.9094999733</v>
      </c>
      <c r="J11527" s="8"/>
      <c r="K11527" s="2"/>
      <c r="L11527" s="2"/>
      <c r="M11527" s="1"/>
      <c r="N11527" s="1"/>
      <c r="O11527" s="1"/>
    </row>
    <row r="11528" spans="1:15" x14ac:dyDescent="0.2">
      <c r="A11528" s="9"/>
      <c r="B11528" s="7"/>
      <c r="C11528" s="8"/>
      <c r="D11528" s="6"/>
      <c r="E11528" s="6"/>
      <c r="F11528" s="6">
        <f>E11528*0.05</f>
        <v>0</v>
      </c>
      <c r="G11528" s="6"/>
      <c r="H11528" s="5">
        <f>D11528-F11528</f>
        <v>0</v>
      </c>
      <c r="I11528" s="4">
        <f>+I11527+G11528-H11528</f>
        <v>1470312.9094999733</v>
      </c>
      <c r="J11528" s="8"/>
      <c r="K11528" s="2"/>
      <c r="L11528" s="2"/>
      <c r="M11528" s="1"/>
      <c r="N11528" s="1"/>
      <c r="O11528" s="1"/>
    </row>
    <row r="11529" spans="1:15" x14ac:dyDescent="0.2">
      <c r="A11529" s="9"/>
      <c r="B11529" s="7"/>
      <c r="C11529" s="8"/>
      <c r="D11529" s="6"/>
      <c r="E11529" s="6"/>
      <c r="F11529" s="6">
        <f>E11529*0.05</f>
        <v>0</v>
      </c>
      <c r="G11529" s="6"/>
      <c r="H11529" s="5">
        <f>D11529-F11529</f>
        <v>0</v>
      </c>
      <c r="I11529" s="4">
        <f>+I11528+G11529-H11529</f>
        <v>1470312.9094999733</v>
      </c>
      <c r="J11529" s="8"/>
      <c r="K11529" s="2"/>
      <c r="L11529" s="2"/>
      <c r="M11529" s="1"/>
      <c r="N11529" s="1"/>
      <c r="O11529" s="1"/>
    </row>
    <row r="11530" spans="1:15" x14ac:dyDescent="0.2">
      <c r="A11530" s="9"/>
      <c r="B11530" s="7"/>
      <c r="C11530" s="8"/>
      <c r="D11530" s="6"/>
      <c r="E11530" s="6"/>
      <c r="F11530" s="6">
        <f>E11530*0.05</f>
        <v>0</v>
      </c>
      <c r="G11530" s="6"/>
      <c r="H11530" s="5">
        <f>D11530-F11530</f>
        <v>0</v>
      </c>
      <c r="I11530" s="4">
        <f>+I11529+G11530-H11530</f>
        <v>1470312.9094999733</v>
      </c>
      <c r="J11530" s="8"/>
      <c r="K11530" s="2"/>
      <c r="L11530" s="2"/>
      <c r="M11530" s="1"/>
      <c r="N11530" s="1"/>
      <c r="O11530" s="1"/>
    </row>
    <row r="11531" spans="1:15" x14ac:dyDescent="0.2">
      <c r="A11531" s="9"/>
      <c r="B11531" s="7"/>
      <c r="C11531" s="8"/>
      <c r="D11531" s="6"/>
      <c r="E11531" s="6"/>
      <c r="F11531" s="6">
        <f>E11531*0.05</f>
        <v>0</v>
      </c>
      <c r="G11531" s="6"/>
      <c r="H11531" s="5">
        <f>D11531-F11531</f>
        <v>0</v>
      </c>
      <c r="I11531" s="4">
        <f>+I11530+G11531-H11531</f>
        <v>1470312.9094999733</v>
      </c>
      <c r="J11531" s="8"/>
      <c r="K11531" s="2"/>
      <c r="L11531" s="2"/>
      <c r="M11531" s="1"/>
      <c r="N11531" s="1"/>
      <c r="O11531" s="1"/>
    </row>
    <row r="11532" spans="1:15" x14ac:dyDescent="0.2">
      <c r="A11532" s="9"/>
      <c r="B11532" s="7"/>
      <c r="C11532" s="8"/>
      <c r="D11532" s="6"/>
      <c r="E11532" s="6"/>
      <c r="F11532" s="6">
        <f>E11532*0.05</f>
        <v>0</v>
      </c>
      <c r="G11532" s="6"/>
      <c r="H11532" s="5">
        <f>D11532-F11532</f>
        <v>0</v>
      </c>
      <c r="I11532" s="4">
        <f>+I11531+G11532-H11532</f>
        <v>1470312.9094999733</v>
      </c>
      <c r="J11532" s="8"/>
      <c r="K11532" s="2"/>
      <c r="L11532" s="2"/>
      <c r="M11532" s="1"/>
      <c r="N11532" s="1"/>
      <c r="O11532" s="1"/>
    </row>
    <row r="11533" spans="1:15" x14ac:dyDescent="0.2">
      <c r="A11533" s="9"/>
      <c r="B11533" s="7"/>
      <c r="C11533" s="8"/>
      <c r="D11533" s="6"/>
      <c r="E11533" s="6"/>
      <c r="F11533" s="6">
        <f>E11533*0.05</f>
        <v>0</v>
      </c>
      <c r="G11533" s="6"/>
      <c r="H11533" s="5">
        <f>D11533-F11533</f>
        <v>0</v>
      </c>
      <c r="I11533" s="4">
        <f>+I11532+G11533-H11533</f>
        <v>1470312.9094999733</v>
      </c>
      <c r="J11533" s="8"/>
      <c r="K11533" s="2"/>
      <c r="L11533" s="2"/>
      <c r="M11533" s="1"/>
      <c r="N11533" s="1"/>
      <c r="O11533" s="1"/>
    </row>
    <row r="11534" spans="1:15" x14ac:dyDescent="0.2">
      <c r="A11534" s="9"/>
      <c r="B11534" s="7"/>
      <c r="C11534" s="8"/>
      <c r="D11534" s="6"/>
      <c r="E11534" s="6"/>
      <c r="F11534" s="6">
        <f>E11534*0.05</f>
        <v>0</v>
      </c>
      <c r="G11534" s="6"/>
      <c r="H11534" s="5">
        <f>D11534-F11534</f>
        <v>0</v>
      </c>
      <c r="I11534" s="4">
        <f>+I11533+G11534-H11534</f>
        <v>1470312.9094999733</v>
      </c>
      <c r="J11534" s="8"/>
      <c r="K11534" s="2"/>
      <c r="L11534" s="2"/>
      <c r="M11534" s="1"/>
      <c r="N11534" s="1"/>
      <c r="O11534" s="1"/>
    </row>
    <row r="11535" spans="1:15" x14ac:dyDescent="0.2">
      <c r="A11535" s="9"/>
      <c r="B11535" s="7"/>
      <c r="C11535" s="8"/>
      <c r="D11535" s="6"/>
      <c r="E11535" s="6"/>
      <c r="F11535" s="6">
        <f>E11535*0.05</f>
        <v>0</v>
      </c>
      <c r="G11535" s="6"/>
      <c r="H11535" s="5">
        <f>D11535-F11535</f>
        <v>0</v>
      </c>
      <c r="I11535" s="4">
        <f>+I11534+G11535-H11535</f>
        <v>1470312.9094999733</v>
      </c>
      <c r="J11535" s="8"/>
      <c r="K11535" s="2"/>
      <c r="L11535" s="2"/>
      <c r="M11535" s="1"/>
      <c r="N11535" s="1"/>
      <c r="O11535" s="1"/>
    </row>
    <row r="11536" spans="1:15" x14ac:dyDescent="0.2">
      <c r="A11536" s="9"/>
      <c r="B11536" s="7"/>
      <c r="C11536" s="8"/>
      <c r="D11536" s="6"/>
      <c r="E11536" s="6"/>
      <c r="F11536" s="6">
        <f>E11536*0.05</f>
        <v>0</v>
      </c>
      <c r="G11536" s="6"/>
      <c r="H11536" s="5">
        <f>D11536-F11536</f>
        <v>0</v>
      </c>
      <c r="I11536" s="4">
        <f>+I11535+G11536-H11536</f>
        <v>1470312.9094999733</v>
      </c>
      <c r="J11536" s="8"/>
      <c r="K11536" s="2"/>
      <c r="L11536" s="2"/>
      <c r="M11536" s="1"/>
      <c r="N11536" s="1"/>
      <c r="O11536" s="1"/>
    </row>
    <row r="11537" spans="1:15" x14ac:dyDescent="0.2">
      <c r="A11537" s="9"/>
      <c r="B11537" s="7"/>
      <c r="C11537" s="8"/>
      <c r="D11537" s="6"/>
      <c r="E11537" s="6"/>
      <c r="F11537" s="6">
        <f>E11537*0.05</f>
        <v>0</v>
      </c>
      <c r="G11537" s="6"/>
      <c r="H11537" s="5">
        <f>D11537-F11537</f>
        <v>0</v>
      </c>
      <c r="I11537" s="4">
        <f>+I11536+G11537-H11537</f>
        <v>1470312.9094999733</v>
      </c>
      <c r="J11537" s="8"/>
      <c r="K11537" s="2"/>
      <c r="L11537" s="2"/>
      <c r="M11537" s="1"/>
      <c r="N11537" s="1"/>
      <c r="O11537" s="1"/>
    </row>
    <row r="11538" spans="1:15" x14ac:dyDescent="0.2">
      <c r="A11538" s="9"/>
      <c r="B11538" s="7"/>
      <c r="C11538" s="8"/>
      <c r="D11538" s="6"/>
      <c r="E11538" s="6"/>
      <c r="F11538" s="6">
        <f>E11538*0.05</f>
        <v>0</v>
      </c>
      <c r="G11538" s="6"/>
      <c r="H11538" s="5">
        <f>D11538-F11538</f>
        <v>0</v>
      </c>
      <c r="I11538" s="4">
        <f>+I11537+G11538-H11538</f>
        <v>1470312.9094999733</v>
      </c>
      <c r="J11538" s="8"/>
      <c r="K11538" s="2"/>
      <c r="L11538" s="2"/>
      <c r="M11538" s="1"/>
      <c r="N11538" s="1"/>
      <c r="O11538" s="1"/>
    </row>
    <row r="11539" spans="1:15" x14ac:dyDescent="0.2">
      <c r="A11539" s="9"/>
      <c r="B11539" s="7"/>
      <c r="C11539" s="8"/>
      <c r="D11539" s="6"/>
      <c r="E11539" s="6"/>
      <c r="F11539" s="6">
        <f>E11539*0.05</f>
        <v>0</v>
      </c>
      <c r="G11539" s="6"/>
      <c r="H11539" s="5">
        <f>D11539-F11539</f>
        <v>0</v>
      </c>
      <c r="I11539" s="4">
        <f>+I11538+G11539-H11539</f>
        <v>1470312.9094999733</v>
      </c>
      <c r="J11539" s="8"/>
      <c r="K11539" s="2"/>
      <c r="L11539" s="2"/>
      <c r="M11539" s="1"/>
      <c r="N11539" s="1"/>
      <c r="O11539" s="1"/>
    </row>
    <row r="11540" spans="1:15" x14ac:dyDescent="0.2">
      <c r="A11540" s="9"/>
      <c r="B11540" s="7"/>
      <c r="C11540" s="8"/>
      <c r="D11540" s="6"/>
      <c r="E11540" s="6"/>
      <c r="F11540" s="6">
        <f>E11540*0.05</f>
        <v>0</v>
      </c>
      <c r="G11540" s="6"/>
      <c r="H11540" s="5">
        <f>D11540-F11540</f>
        <v>0</v>
      </c>
      <c r="I11540" s="4">
        <f>+I11539+G11540-H11540</f>
        <v>1470312.9094999733</v>
      </c>
      <c r="J11540" s="8"/>
      <c r="K11540" s="2"/>
      <c r="L11540" s="2"/>
      <c r="M11540" s="1"/>
      <c r="N11540" s="1"/>
      <c r="O11540" s="1"/>
    </row>
    <row r="11541" spans="1:15" x14ac:dyDescent="0.2">
      <c r="A11541" s="9"/>
      <c r="B11541" s="7"/>
      <c r="C11541" s="8"/>
      <c r="D11541" s="6"/>
      <c r="E11541" s="6"/>
      <c r="F11541" s="6">
        <f>E11541*0.05</f>
        <v>0</v>
      </c>
      <c r="G11541" s="6"/>
      <c r="H11541" s="5">
        <f>D11541-F11541</f>
        <v>0</v>
      </c>
      <c r="I11541" s="4">
        <f>+I11540+G11541-H11541</f>
        <v>1470312.9094999733</v>
      </c>
      <c r="J11541" s="8"/>
      <c r="K11541" s="2"/>
      <c r="L11541" s="2"/>
      <c r="M11541" s="1"/>
      <c r="N11541" s="1"/>
      <c r="O11541" s="1"/>
    </row>
    <row r="11542" spans="1:15" x14ac:dyDescent="0.2">
      <c r="A11542" s="9"/>
      <c r="B11542" s="7"/>
      <c r="C11542" s="8"/>
      <c r="D11542" s="6"/>
      <c r="E11542" s="6"/>
      <c r="F11542" s="6">
        <f>E11542*0.05</f>
        <v>0</v>
      </c>
      <c r="G11542" s="6"/>
      <c r="H11542" s="5">
        <f>D11542-F11542</f>
        <v>0</v>
      </c>
      <c r="I11542" s="4">
        <f>+I11541+G11542-H11542</f>
        <v>1470312.9094999733</v>
      </c>
      <c r="J11542" s="8"/>
      <c r="K11542" s="2"/>
      <c r="L11542" s="2"/>
      <c r="M11542" s="1"/>
      <c r="N11542" s="1"/>
      <c r="O11542" s="1"/>
    </row>
    <row r="11543" spans="1:15" x14ac:dyDescent="0.2">
      <c r="A11543" s="9"/>
      <c r="B11543" s="7"/>
      <c r="C11543" s="8"/>
      <c r="D11543" s="6"/>
      <c r="E11543" s="6"/>
      <c r="F11543" s="6">
        <f>E11543*0.05</f>
        <v>0</v>
      </c>
      <c r="G11543" s="6"/>
      <c r="H11543" s="5">
        <f>D11543-F11543</f>
        <v>0</v>
      </c>
      <c r="I11543" s="4">
        <f>+I11542+G11543-H11543</f>
        <v>1470312.9094999733</v>
      </c>
      <c r="J11543" s="8"/>
      <c r="K11543" s="2"/>
      <c r="L11543" s="2"/>
      <c r="M11543" s="1"/>
      <c r="N11543" s="1"/>
      <c r="O11543" s="1"/>
    </row>
    <row r="11544" spans="1:15" x14ac:dyDescent="0.2">
      <c r="A11544" s="9"/>
      <c r="B11544" s="7"/>
      <c r="C11544" s="8"/>
      <c r="D11544" s="6"/>
      <c r="E11544" s="6"/>
      <c r="F11544" s="6">
        <f>E11544*0.05</f>
        <v>0</v>
      </c>
      <c r="G11544" s="6"/>
      <c r="H11544" s="5">
        <f>D11544-F11544</f>
        <v>0</v>
      </c>
      <c r="I11544" s="4">
        <f>+I11543+G11544-H11544</f>
        <v>1470312.9094999733</v>
      </c>
      <c r="J11544" s="8"/>
      <c r="K11544" s="2"/>
      <c r="L11544" s="2"/>
      <c r="M11544" s="1"/>
      <c r="N11544" s="1"/>
      <c r="O11544" s="1"/>
    </row>
    <row r="11545" spans="1:15" x14ac:dyDescent="0.2">
      <c r="A11545" s="9"/>
      <c r="B11545" s="7"/>
      <c r="C11545" s="8"/>
      <c r="D11545" s="6"/>
      <c r="E11545" s="6"/>
      <c r="F11545" s="6">
        <f>E11545*0.05</f>
        <v>0</v>
      </c>
      <c r="G11545" s="6"/>
      <c r="H11545" s="5">
        <f>D11545-F11545</f>
        <v>0</v>
      </c>
      <c r="I11545" s="4">
        <f>+I11544+G11545-H11545</f>
        <v>1470312.9094999733</v>
      </c>
      <c r="J11545" s="8"/>
      <c r="K11545" s="2"/>
      <c r="L11545" s="2"/>
      <c r="M11545" s="1"/>
      <c r="N11545" s="1"/>
      <c r="O11545" s="1"/>
    </row>
    <row r="11546" spans="1:15" x14ac:dyDescent="0.2">
      <c r="A11546" s="9"/>
      <c r="B11546" s="7"/>
      <c r="C11546" s="8"/>
      <c r="D11546" s="6"/>
      <c r="E11546" s="6"/>
      <c r="F11546" s="6">
        <f>E11546*0.05</f>
        <v>0</v>
      </c>
      <c r="G11546" s="6"/>
      <c r="H11546" s="5">
        <f>D11546-F11546</f>
        <v>0</v>
      </c>
      <c r="I11546" s="4">
        <f>+I11545+G11546-H11546</f>
        <v>1470312.9094999733</v>
      </c>
      <c r="J11546" s="8"/>
      <c r="K11546" s="2"/>
      <c r="L11546" s="2"/>
      <c r="M11546" s="1"/>
      <c r="N11546" s="1"/>
      <c r="O11546" s="1"/>
    </row>
    <row r="11547" spans="1:15" x14ac:dyDescent="0.2">
      <c r="A11547" s="9"/>
      <c r="B11547" s="7"/>
      <c r="C11547" s="8"/>
      <c r="D11547" s="6"/>
      <c r="E11547" s="6"/>
      <c r="F11547" s="6">
        <f>E11547*0.05</f>
        <v>0</v>
      </c>
      <c r="G11547" s="6"/>
      <c r="H11547" s="5">
        <f>D11547-F11547</f>
        <v>0</v>
      </c>
      <c r="I11547" s="4">
        <f>+I11546+G11547-H11547</f>
        <v>1470312.9094999733</v>
      </c>
      <c r="J11547" s="8"/>
      <c r="K11547" s="2"/>
      <c r="L11547" s="2"/>
      <c r="M11547" s="1"/>
      <c r="N11547" s="1"/>
      <c r="O11547" s="1"/>
    </row>
    <row r="11548" spans="1:15" x14ac:dyDescent="0.2">
      <c r="A11548" s="9"/>
      <c r="B11548" s="7"/>
      <c r="C11548" s="8"/>
      <c r="D11548" s="6"/>
      <c r="E11548" s="6"/>
      <c r="F11548" s="6">
        <f>E11548*0.05</f>
        <v>0</v>
      </c>
      <c r="G11548" s="6"/>
      <c r="H11548" s="5">
        <f>D11548-F11548</f>
        <v>0</v>
      </c>
      <c r="I11548" s="4">
        <f>+I11547+G11548-H11548</f>
        <v>1470312.9094999733</v>
      </c>
      <c r="J11548" s="8"/>
      <c r="K11548" s="2"/>
      <c r="L11548" s="2"/>
      <c r="M11548" s="1"/>
      <c r="N11548" s="1"/>
      <c r="O11548" s="1"/>
    </row>
    <row r="11549" spans="1:15" x14ac:dyDescent="0.2">
      <c r="A11549" s="9"/>
      <c r="B11549" s="7"/>
      <c r="C11549" s="8"/>
      <c r="D11549" s="6"/>
      <c r="E11549" s="6"/>
      <c r="F11549" s="6">
        <f>E11549*0.05</f>
        <v>0</v>
      </c>
      <c r="G11549" s="6"/>
      <c r="H11549" s="5">
        <f>D11549-F11549</f>
        <v>0</v>
      </c>
      <c r="I11549" s="4">
        <f>+I11548+G11549-H11549</f>
        <v>1470312.9094999733</v>
      </c>
      <c r="J11549" s="8"/>
      <c r="K11549" s="2"/>
      <c r="L11549" s="2"/>
      <c r="M11549" s="1"/>
      <c r="N11549" s="1"/>
      <c r="O11549" s="1"/>
    </row>
    <row r="11550" spans="1:15" x14ac:dyDescent="0.2">
      <c r="A11550" s="9"/>
      <c r="B11550" s="7"/>
      <c r="C11550" s="8"/>
      <c r="D11550" s="6"/>
      <c r="E11550" s="6"/>
      <c r="F11550" s="6">
        <f>E11550*0.05</f>
        <v>0</v>
      </c>
      <c r="G11550" s="6"/>
      <c r="H11550" s="5">
        <f>D11550-F11550</f>
        <v>0</v>
      </c>
      <c r="I11550" s="4">
        <f>+I11549+G11550-H11550</f>
        <v>1470312.9094999733</v>
      </c>
      <c r="J11550" s="8"/>
      <c r="K11550" s="2"/>
      <c r="L11550" s="2"/>
      <c r="M11550" s="1"/>
      <c r="N11550" s="1"/>
      <c r="O11550" s="1"/>
    </row>
    <row r="11551" spans="1:15" x14ac:dyDescent="0.2">
      <c r="A11551" s="9"/>
      <c r="B11551" s="7"/>
      <c r="C11551" s="8"/>
      <c r="D11551" s="6"/>
      <c r="E11551" s="6"/>
      <c r="F11551" s="6">
        <f>E11551*0.05</f>
        <v>0</v>
      </c>
      <c r="G11551" s="6"/>
      <c r="H11551" s="5">
        <f>D11551-F11551</f>
        <v>0</v>
      </c>
      <c r="I11551" s="4">
        <f>+I11550+G11551-H11551</f>
        <v>1470312.9094999733</v>
      </c>
      <c r="J11551" s="8"/>
      <c r="K11551" s="2"/>
      <c r="L11551" s="2"/>
      <c r="M11551" s="1"/>
      <c r="N11551" s="1"/>
      <c r="O11551" s="1"/>
    </row>
    <row r="11552" spans="1:15" x14ac:dyDescent="0.2">
      <c r="A11552" s="9"/>
      <c r="B11552" s="7"/>
      <c r="C11552" s="8"/>
      <c r="D11552" s="6"/>
      <c r="E11552" s="6"/>
      <c r="F11552" s="6">
        <f>E11552*0.05</f>
        <v>0</v>
      </c>
      <c r="G11552" s="6"/>
      <c r="H11552" s="5">
        <f>D11552-F11552</f>
        <v>0</v>
      </c>
      <c r="I11552" s="4">
        <f>+I11551+G11552-H11552</f>
        <v>1470312.9094999733</v>
      </c>
      <c r="J11552" s="8"/>
      <c r="K11552" s="2"/>
      <c r="L11552" s="2"/>
      <c r="M11552" s="1"/>
      <c r="N11552" s="1"/>
      <c r="O11552" s="1"/>
    </row>
    <row r="11553" spans="1:15" x14ac:dyDescent="0.2">
      <c r="A11553" s="9"/>
      <c r="B11553" s="7"/>
      <c r="C11553" s="8"/>
      <c r="D11553" s="6"/>
      <c r="E11553" s="6"/>
      <c r="F11553" s="6">
        <f>E11553*0.05</f>
        <v>0</v>
      </c>
      <c r="G11553" s="6"/>
      <c r="H11553" s="5">
        <f>D11553-F11553</f>
        <v>0</v>
      </c>
      <c r="I11553" s="4">
        <f>+I11552+G11553-H11553</f>
        <v>1470312.9094999733</v>
      </c>
      <c r="J11553" s="8"/>
      <c r="K11553" s="2"/>
      <c r="L11553" s="2"/>
      <c r="M11553" s="1"/>
      <c r="N11553" s="1"/>
      <c r="O11553" s="1"/>
    </row>
    <row r="11554" spans="1:15" x14ac:dyDescent="0.2">
      <c r="A11554" s="9"/>
      <c r="B11554" s="7"/>
      <c r="C11554" s="8"/>
      <c r="D11554" s="6"/>
      <c r="E11554" s="6"/>
      <c r="F11554" s="6">
        <f>E11554*0.05</f>
        <v>0</v>
      </c>
      <c r="G11554" s="6"/>
      <c r="H11554" s="5">
        <f>D11554-F11554</f>
        <v>0</v>
      </c>
      <c r="I11554" s="4">
        <f>+I11553+G11554-H11554</f>
        <v>1470312.9094999733</v>
      </c>
      <c r="J11554" s="8"/>
      <c r="K11554" s="2"/>
      <c r="L11554" s="2"/>
      <c r="M11554" s="1"/>
      <c r="N11554" s="1"/>
      <c r="O11554" s="1"/>
    </row>
    <row r="11555" spans="1:15" x14ac:dyDescent="0.2">
      <c r="A11555" s="9"/>
      <c r="B11555" s="7"/>
      <c r="C11555" s="8"/>
      <c r="D11555" s="6"/>
      <c r="E11555" s="6"/>
      <c r="F11555" s="6">
        <f>E11555*0.05</f>
        <v>0</v>
      </c>
      <c r="G11555" s="6"/>
      <c r="H11555" s="5">
        <f>D11555-F11555</f>
        <v>0</v>
      </c>
      <c r="I11555" s="4">
        <f>+I11554+G11555-H11555</f>
        <v>1470312.9094999733</v>
      </c>
      <c r="J11555" s="8"/>
      <c r="K11555" s="2"/>
      <c r="L11555" s="2"/>
      <c r="M11555" s="1"/>
      <c r="N11555" s="1"/>
      <c r="O11555" s="1"/>
    </row>
    <row r="11556" spans="1:15" x14ac:dyDescent="0.2">
      <c r="A11556" s="9"/>
      <c r="B11556" s="7"/>
      <c r="C11556" s="8"/>
      <c r="D11556" s="6"/>
      <c r="E11556" s="6"/>
      <c r="F11556" s="6">
        <f>E11556*0.05</f>
        <v>0</v>
      </c>
      <c r="G11556" s="6"/>
      <c r="H11556" s="5">
        <f>D11556-F11556</f>
        <v>0</v>
      </c>
      <c r="I11556" s="4">
        <f>+I11555+G11556-H11556</f>
        <v>1470312.9094999733</v>
      </c>
      <c r="J11556" s="8"/>
      <c r="K11556" s="2"/>
      <c r="L11556" s="2"/>
      <c r="M11556" s="1"/>
      <c r="N11556" s="1"/>
      <c r="O11556" s="1"/>
    </row>
    <row r="11557" spans="1:15" x14ac:dyDescent="0.2">
      <c r="A11557" s="9"/>
      <c r="B11557" s="7"/>
      <c r="C11557" s="8"/>
      <c r="D11557" s="6"/>
      <c r="E11557" s="6"/>
      <c r="F11557" s="6">
        <f>E11557*0.05</f>
        <v>0</v>
      </c>
      <c r="G11557" s="6"/>
      <c r="H11557" s="5">
        <f>D11557-F11557</f>
        <v>0</v>
      </c>
      <c r="I11557" s="4">
        <f>+I11556+G11557-H11557</f>
        <v>1470312.9094999733</v>
      </c>
      <c r="J11557" s="8"/>
      <c r="K11557" s="2"/>
      <c r="L11557" s="2"/>
      <c r="M11557" s="1"/>
      <c r="N11557" s="1"/>
      <c r="O11557" s="1"/>
    </row>
    <row r="11558" spans="1:15" x14ac:dyDescent="0.2">
      <c r="A11558" s="9"/>
      <c r="B11558" s="7"/>
      <c r="C11558" s="8"/>
      <c r="D11558" s="6"/>
      <c r="E11558" s="6"/>
      <c r="F11558" s="6">
        <f>E11558*0.05</f>
        <v>0</v>
      </c>
      <c r="G11558" s="6"/>
      <c r="H11558" s="5">
        <f>D11558-F11558</f>
        <v>0</v>
      </c>
      <c r="I11558" s="4">
        <f>+I11557+G11558-H11558</f>
        <v>1470312.9094999733</v>
      </c>
      <c r="J11558" s="8"/>
      <c r="K11558" s="2"/>
      <c r="L11558" s="2"/>
      <c r="M11558" s="1"/>
      <c r="N11558" s="1"/>
      <c r="O11558" s="1"/>
    </row>
    <row r="11559" spans="1:15" x14ac:dyDescent="0.2">
      <c r="A11559" s="9"/>
      <c r="B11559" s="7"/>
      <c r="C11559" s="8"/>
      <c r="D11559" s="6"/>
      <c r="E11559" s="6"/>
      <c r="F11559" s="6">
        <f>E11559*0.05</f>
        <v>0</v>
      </c>
      <c r="G11559" s="6"/>
      <c r="H11559" s="5">
        <f>D11559-F11559</f>
        <v>0</v>
      </c>
      <c r="I11559" s="4">
        <f>+I11558+G11559-H11559</f>
        <v>1470312.9094999733</v>
      </c>
      <c r="J11559" s="8"/>
      <c r="K11559" s="2"/>
      <c r="L11559" s="2"/>
      <c r="M11559" s="1"/>
      <c r="N11559" s="1"/>
      <c r="O11559" s="1"/>
    </row>
    <row r="11560" spans="1:15" x14ac:dyDescent="0.2">
      <c r="A11560" s="9"/>
      <c r="B11560" s="7"/>
      <c r="C11560" s="8"/>
      <c r="D11560" s="6"/>
      <c r="E11560" s="6"/>
      <c r="F11560" s="6">
        <f>E11560*0.05</f>
        <v>0</v>
      </c>
      <c r="G11560" s="6"/>
      <c r="H11560" s="5">
        <f>D11560-F11560</f>
        <v>0</v>
      </c>
      <c r="I11560" s="4">
        <f>+I11559+G11560-H11560</f>
        <v>1470312.9094999733</v>
      </c>
      <c r="J11560" s="8"/>
      <c r="K11560" s="2"/>
      <c r="L11560" s="2"/>
      <c r="M11560" s="1"/>
      <c r="N11560" s="1"/>
      <c r="O11560" s="1"/>
    </row>
    <row r="11561" spans="1:15" x14ac:dyDescent="0.2">
      <c r="A11561" s="9"/>
      <c r="B11561" s="7"/>
      <c r="C11561" s="8"/>
      <c r="D11561" s="6"/>
      <c r="E11561" s="6"/>
      <c r="F11561" s="6">
        <f>E11561*0.05</f>
        <v>0</v>
      </c>
      <c r="G11561" s="6"/>
      <c r="H11561" s="5">
        <f>D11561-F11561</f>
        <v>0</v>
      </c>
      <c r="I11561" s="4">
        <f>+I11560+G11561-H11561</f>
        <v>1470312.9094999733</v>
      </c>
      <c r="J11561" s="8"/>
      <c r="K11561" s="2"/>
      <c r="L11561" s="2"/>
      <c r="M11561" s="1"/>
      <c r="N11561" s="1"/>
      <c r="O11561" s="1"/>
    </row>
    <row r="11562" spans="1:15" x14ac:dyDescent="0.2">
      <c r="A11562" s="9"/>
      <c r="B11562" s="7"/>
      <c r="C11562" s="8"/>
      <c r="D11562" s="6"/>
      <c r="E11562" s="6"/>
      <c r="F11562" s="6">
        <f>E11562*0.05</f>
        <v>0</v>
      </c>
      <c r="G11562" s="6"/>
      <c r="H11562" s="5">
        <f>D11562-F11562</f>
        <v>0</v>
      </c>
      <c r="I11562" s="4">
        <f>+I11561+G11562-H11562</f>
        <v>1470312.9094999733</v>
      </c>
      <c r="J11562" s="8"/>
      <c r="K11562" s="2"/>
      <c r="L11562" s="2"/>
      <c r="M11562" s="1"/>
      <c r="N11562" s="1"/>
      <c r="O11562" s="1"/>
    </row>
    <row r="11563" spans="1:15" x14ac:dyDescent="0.2">
      <c r="A11563" s="9"/>
      <c r="B11563" s="7"/>
      <c r="C11563" s="8"/>
      <c r="D11563" s="6"/>
      <c r="E11563" s="6"/>
      <c r="F11563" s="6">
        <f>E11563*0.05</f>
        <v>0</v>
      </c>
      <c r="G11563" s="6"/>
      <c r="H11563" s="5">
        <f>D11563-F11563</f>
        <v>0</v>
      </c>
      <c r="I11563" s="4">
        <f>+I11562+G11563-H11563</f>
        <v>1470312.9094999733</v>
      </c>
      <c r="J11563" s="8"/>
      <c r="K11563" s="2"/>
      <c r="L11563" s="2"/>
      <c r="M11563" s="1"/>
      <c r="N11563" s="1"/>
      <c r="O11563" s="1"/>
    </row>
    <row r="11564" spans="1:15" x14ac:dyDescent="0.2">
      <c r="A11564" s="9"/>
      <c r="B11564" s="7"/>
      <c r="C11564" s="8"/>
      <c r="D11564" s="6"/>
      <c r="E11564" s="6"/>
      <c r="F11564" s="6">
        <f>E11564*0.05</f>
        <v>0</v>
      </c>
      <c r="G11564" s="6"/>
      <c r="H11564" s="5">
        <f>D11564-F11564</f>
        <v>0</v>
      </c>
      <c r="I11564" s="4">
        <f>+I11563+G11564-H11564</f>
        <v>1470312.9094999733</v>
      </c>
      <c r="J11564" s="8"/>
      <c r="K11564" s="2"/>
      <c r="L11564" s="2"/>
      <c r="M11564" s="1"/>
      <c r="N11564" s="1"/>
      <c r="O11564" s="1"/>
    </row>
    <row r="11565" spans="1:15" x14ac:dyDescent="0.2">
      <c r="A11565" s="9"/>
      <c r="B11565" s="7"/>
      <c r="C11565" s="8"/>
      <c r="D11565" s="6"/>
      <c r="E11565" s="6"/>
      <c r="F11565" s="6">
        <f>E11565*0.05</f>
        <v>0</v>
      </c>
      <c r="G11565" s="6"/>
      <c r="H11565" s="5">
        <f>D11565-F11565</f>
        <v>0</v>
      </c>
      <c r="I11565" s="4">
        <f>+I11564+G11565-H11565</f>
        <v>1470312.9094999733</v>
      </c>
      <c r="J11565" s="8"/>
      <c r="K11565" s="2"/>
      <c r="L11565" s="2"/>
      <c r="M11565" s="1"/>
      <c r="N11565" s="1"/>
      <c r="O11565" s="1"/>
    </row>
    <row r="11566" spans="1:15" x14ac:dyDescent="0.2">
      <c r="A11566" s="9"/>
      <c r="B11566" s="7"/>
      <c r="C11566" s="8"/>
      <c r="D11566" s="6"/>
      <c r="E11566" s="6"/>
      <c r="F11566" s="6">
        <f>E11566*0.05</f>
        <v>0</v>
      </c>
      <c r="G11566" s="6"/>
      <c r="H11566" s="5">
        <f>D11566-F11566</f>
        <v>0</v>
      </c>
      <c r="I11566" s="4">
        <f>+I11565+G11566-H11566</f>
        <v>1470312.9094999733</v>
      </c>
      <c r="J11566" s="8"/>
      <c r="K11566" s="2"/>
      <c r="L11566" s="2"/>
      <c r="M11566" s="1"/>
      <c r="N11566" s="1"/>
      <c r="O11566" s="1"/>
    </row>
    <row r="11567" spans="1:15" x14ac:dyDescent="0.2">
      <c r="A11567" s="9"/>
      <c r="B11567" s="7"/>
      <c r="C11567" s="8"/>
      <c r="D11567" s="6"/>
      <c r="E11567" s="6"/>
      <c r="F11567" s="6">
        <f>E11567*0.05</f>
        <v>0</v>
      </c>
      <c r="G11567" s="6"/>
      <c r="H11567" s="5">
        <f>D11567-F11567</f>
        <v>0</v>
      </c>
      <c r="I11567" s="4">
        <f>+I11566+G11567-H11567</f>
        <v>1470312.9094999733</v>
      </c>
      <c r="J11567" s="8"/>
      <c r="K11567" s="2"/>
      <c r="L11567" s="2"/>
      <c r="M11567" s="1"/>
      <c r="N11567" s="1"/>
      <c r="O11567" s="1"/>
    </row>
    <row r="11568" spans="1:15" x14ac:dyDescent="0.2">
      <c r="A11568" s="9"/>
      <c r="B11568" s="7"/>
      <c r="C11568" s="8"/>
      <c r="D11568" s="6"/>
      <c r="E11568" s="6"/>
      <c r="F11568" s="6">
        <f>E11568*0.05</f>
        <v>0</v>
      </c>
      <c r="G11568" s="6"/>
      <c r="H11568" s="5">
        <f>D11568-F11568</f>
        <v>0</v>
      </c>
      <c r="I11568" s="4">
        <f>+I11567+G11568-H11568</f>
        <v>1470312.9094999733</v>
      </c>
      <c r="J11568" s="8"/>
      <c r="K11568" s="2"/>
      <c r="L11568" s="2"/>
      <c r="M11568" s="1"/>
      <c r="N11568" s="1"/>
      <c r="O11568" s="1"/>
    </row>
    <row r="11569" spans="1:15" x14ac:dyDescent="0.2">
      <c r="A11569" s="9"/>
      <c r="B11569" s="7"/>
      <c r="C11569" s="8"/>
      <c r="D11569" s="6"/>
      <c r="E11569" s="6"/>
      <c r="F11569" s="6">
        <f>E11569*0.05</f>
        <v>0</v>
      </c>
      <c r="G11569" s="6"/>
      <c r="H11569" s="5">
        <f>D11569-F11569</f>
        <v>0</v>
      </c>
      <c r="I11569" s="4">
        <f>+I11568+G11569-H11569</f>
        <v>1470312.9094999733</v>
      </c>
      <c r="J11569" s="8"/>
      <c r="K11569" s="2"/>
      <c r="L11569" s="2"/>
      <c r="M11569" s="1"/>
      <c r="N11569" s="1"/>
      <c r="O11569" s="1"/>
    </row>
    <row r="11570" spans="1:15" x14ac:dyDescent="0.2">
      <c r="A11570" s="9"/>
      <c r="B11570" s="7"/>
      <c r="C11570" s="8"/>
      <c r="D11570" s="6"/>
      <c r="E11570" s="6"/>
      <c r="F11570" s="6">
        <f>E11570*0.05</f>
        <v>0</v>
      </c>
      <c r="G11570" s="6"/>
      <c r="H11570" s="5">
        <f>D11570-F11570</f>
        <v>0</v>
      </c>
      <c r="I11570" s="4">
        <f>+I11569+G11570-H11570</f>
        <v>1470312.9094999733</v>
      </c>
      <c r="J11570" s="8"/>
      <c r="K11570" s="2"/>
      <c r="L11570" s="2"/>
      <c r="M11570" s="1"/>
      <c r="N11570" s="1"/>
      <c r="O11570" s="1"/>
    </row>
    <row r="11571" spans="1:15" x14ac:dyDescent="0.2">
      <c r="A11571" s="9"/>
      <c r="B11571" s="7"/>
      <c r="C11571" s="8"/>
      <c r="D11571" s="6"/>
      <c r="E11571" s="6"/>
      <c r="F11571" s="6">
        <f>E11571*0.05</f>
        <v>0</v>
      </c>
      <c r="G11571" s="6"/>
      <c r="H11571" s="5">
        <f>D11571-F11571</f>
        <v>0</v>
      </c>
      <c r="I11571" s="4">
        <f>+I11570+G11571-H11571</f>
        <v>1470312.9094999733</v>
      </c>
      <c r="J11571" s="8"/>
      <c r="K11571" s="2"/>
      <c r="L11571" s="2"/>
      <c r="M11571" s="1"/>
      <c r="N11571" s="1"/>
      <c r="O11571" s="1"/>
    </row>
    <row r="11572" spans="1:15" x14ac:dyDescent="0.2">
      <c r="A11572" s="9"/>
      <c r="B11572" s="7"/>
      <c r="C11572" s="8"/>
      <c r="D11572" s="6"/>
      <c r="E11572" s="6"/>
      <c r="F11572" s="6">
        <f>E11572*0.05</f>
        <v>0</v>
      </c>
      <c r="G11572" s="6"/>
      <c r="H11572" s="5">
        <f>D11572-F11572</f>
        <v>0</v>
      </c>
      <c r="I11572" s="4">
        <f>+I11571+G11572-H11572</f>
        <v>1470312.9094999733</v>
      </c>
      <c r="J11572" s="8"/>
      <c r="K11572" s="2"/>
      <c r="L11572" s="2"/>
      <c r="M11572" s="1"/>
      <c r="N11572" s="1"/>
      <c r="O11572" s="1"/>
    </row>
    <row r="11573" spans="1:15" x14ac:dyDescent="0.2">
      <c r="A11573" s="9"/>
      <c r="B11573" s="7"/>
      <c r="C11573" s="8"/>
      <c r="D11573" s="6"/>
      <c r="E11573" s="6"/>
      <c r="F11573" s="6">
        <f>E11573*0.05</f>
        <v>0</v>
      </c>
      <c r="G11573" s="6"/>
      <c r="H11573" s="5">
        <f>D11573-F11573</f>
        <v>0</v>
      </c>
      <c r="I11573" s="4">
        <f>+I11572+G11573-H11573</f>
        <v>1470312.9094999733</v>
      </c>
      <c r="J11573" s="8"/>
      <c r="K11573" s="2"/>
      <c r="L11573" s="2"/>
      <c r="M11573" s="1"/>
      <c r="N11573" s="1"/>
      <c r="O11573" s="1"/>
    </row>
    <row r="11574" spans="1:15" x14ac:dyDescent="0.2">
      <c r="A11574" s="9"/>
      <c r="B11574" s="7"/>
      <c r="C11574" s="8"/>
      <c r="D11574" s="6"/>
      <c r="E11574" s="6"/>
      <c r="F11574" s="6">
        <f>E11574*0.05</f>
        <v>0</v>
      </c>
      <c r="G11574" s="6"/>
      <c r="H11574" s="5">
        <f>D11574-F11574</f>
        <v>0</v>
      </c>
      <c r="I11574" s="4">
        <f>+I11573+G11574-H11574</f>
        <v>1470312.9094999733</v>
      </c>
      <c r="J11574" s="8"/>
      <c r="K11574" s="2"/>
      <c r="L11574" s="2"/>
      <c r="M11574" s="1"/>
      <c r="N11574" s="1"/>
      <c r="O11574" s="1"/>
    </row>
    <row r="11575" spans="1:15" x14ac:dyDescent="0.2">
      <c r="A11575" s="9"/>
      <c r="B11575" s="7"/>
      <c r="C11575" s="8"/>
      <c r="D11575" s="6"/>
      <c r="E11575" s="6"/>
      <c r="F11575" s="6">
        <f>E11575*0.05</f>
        <v>0</v>
      </c>
      <c r="G11575" s="6"/>
      <c r="H11575" s="5">
        <f>D11575-F11575</f>
        <v>0</v>
      </c>
      <c r="I11575" s="4">
        <f>+I11574+G11575-H11575</f>
        <v>1470312.9094999733</v>
      </c>
      <c r="J11575" s="8"/>
      <c r="K11575" s="2"/>
      <c r="L11575" s="2"/>
      <c r="M11575" s="1"/>
      <c r="N11575" s="1"/>
      <c r="O11575" s="1"/>
    </row>
    <row r="11576" spans="1:15" x14ac:dyDescent="0.2">
      <c r="A11576" s="9"/>
      <c r="B11576" s="7"/>
      <c r="C11576" s="8"/>
      <c r="D11576" s="6"/>
      <c r="E11576" s="6"/>
      <c r="F11576" s="6">
        <f>E11576*0.05</f>
        <v>0</v>
      </c>
      <c r="G11576" s="6"/>
      <c r="H11576" s="5">
        <f>D11576-F11576</f>
        <v>0</v>
      </c>
      <c r="I11576" s="4">
        <f>+I11575+G11576-H11576</f>
        <v>1470312.9094999733</v>
      </c>
      <c r="J11576" s="8"/>
      <c r="K11576" s="2"/>
      <c r="L11576" s="2"/>
      <c r="M11576" s="1"/>
      <c r="N11576" s="1"/>
      <c r="O11576" s="1"/>
    </row>
    <row r="11577" spans="1:15" x14ac:dyDescent="0.2">
      <c r="A11577" s="9"/>
      <c r="B11577" s="7"/>
      <c r="C11577" s="8"/>
      <c r="D11577" s="6"/>
      <c r="E11577" s="6"/>
      <c r="F11577" s="6">
        <f>E11577*0.05</f>
        <v>0</v>
      </c>
      <c r="G11577" s="6"/>
      <c r="H11577" s="5">
        <f>D11577-F11577</f>
        <v>0</v>
      </c>
      <c r="I11577" s="4">
        <f>+I11576+G11577-H11577</f>
        <v>1470312.9094999733</v>
      </c>
      <c r="J11577" s="8"/>
      <c r="K11577" s="2"/>
      <c r="L11577" s="2"/>
      <c r="M11577" s="1"/>
      <c r="N11577" s="1"/>
      <c r="O11577" s="1"/>
    </row>
    <row r="11578" spans="1:15" x14ac:dyDescent="0.2">
      <c r="A11578" s="9"/>
      <c r="B11578" s="7"/>
      <c r="C11578" s="8"/>
      <c r="D11578" s="6"/>
      <c r="E11578" s="6"/>
      <c r="F11578" s="6">
        <f>E11578*0.05</f>
        <v>0</v>
      </c>
      <c r="G11578" s="6"/>
      <c r="H11578" s="5">
        <f>D11578-F11578</f>
        <v>0</v>
      </c>
      <c r="I11578" s="4">
        <f>+I11577+G11578-H11578</f>
        <v>1470312.9094999733</v>
      </c>
      <c r="J11578" s="8"/>
      <c r="K11578" s="2"/>
      <c r="L11578" s="2"/>
      <c r="M11578" s="1"/>
      <c r="N11578" s="1"/>
      <c r="O11578" s="1"/>
    </row>
    <row r="11579" spans="1:15" x14ac:dyDescent="0.2">
      <c r="A11579" s="9"/>
      <c r="B11579" s="7"/>
      <c r="C11579" s="8"/>
      <c r="D11579" s="6"/>
      <c r="E11579" s="6"/>
      <c r="F11579" s="6">
        <f>E11579*0.05</f>
        <v>0</v>
      </c>
      <c r="G11579" s="6"/>
      <c r="H11579" s="5">
        <f>D11579-F11579</f>
        <v>0</v>
      </c>
      <c r="I11579" s="4">
        <f>+I11578+G11579-H11579</f>
        <v>1470312.9094999733</v>
      </c>
      <c r="J11579" s="8"/>
      <c r="K11579" s="2"/>
      <c r="L11579" s="2"/>
      <c r="M11579" s="1"/>
      <c r="N11579" s="1"/>
      <c r="O11579" s="1"/>
    </row>
    <row r="11580" spans="1:15" x14ac:dyDescent="0.2">
      <c r="A11580" s="9"/>
      <c r="B11580" s="7"/>
      <c r="C11580" s="8"/>
      <c r="D11580" s="6"/>
      <c r="E11580" s="6"/>
      <c r="F11580" s="6">
        <f>E11580*0.05</f>
        <v>0</v>
      </c>
      <c r="G11580" s="6"/>
      <c r="H11580" s="5">
        <f>D11580-F11580</f>
        <v>0</v>
      </c>
      <c r="I11580" s="4">
        <f>+I11579+G11580-H11580</f>
        <v>1470312.9094999733</v>
      </c>
      <c r="J11580" s="8"/>
      <c r="K11580" s="2"/>
      <c r="L11580" s="2"/>
      <c r="M11580" s="1"/>
      <c r="N11580" s="1"/>
      <c r="O11580" s="1"/>
    </row>
    <row r="11581" spans="1:15" x14ac:dyDescent="0.2">
      <c r="A11581" s="9"/>
      <c r="B11581" s="7"/>
      <c r="C11581" s="8"/>
      <c r="D11581" s="6"/>
      <c r="E11581" s="6"/>
      <c r="F11581" s="6">
        <f>E11581*0.05</f>
        <v>0</v>
      </c>
      <c r="G11581" s="6"/>
      <c r="H11581" s="5">
        <f>D11581-F11581</f>
        <v>0</v>
      </c>
      <c r="I11581" s="4">
        <f>+I11580+G11581-H11581</f>
        <v>1470312.9094999733</v>
      </c>
      <c r="J11581" s="8"/>
      <c r="K11581" s="2"/>
      <c r="L11581" s="2"/>
      <c r="M11581" s="1"/>
      <c r="N11581" s="1"/>
      <c r="O11581" s="1"/>
    </row>
    <row r="11582" spans="1:15" x14ac:dyDescent="0.2">
      <c r="A11582" s="9"/>
      <c r="B11582" s="7"/>
      <c r="C11582" s="8"/>
      <c r="D11582" s="6"/>
      <c r="E11582" s="6"/>
      <c r="F11582" s="6">
        <f>E11582*0.05</f>
        <v>0</v>
      </c>
      <c r="G11582" s="6"/>
      <c r="H11582" s="5">
        <f>D11582-F11582</f>
        <v>0</v>
      </c>
      <c r="I11582" s="4">
        <f>+I11581+G11582-H11582</f>
        <v>1470312.9094999733</v>
      </c>
      <c r="J11582" s="8"/>
      <c r="K11582" s="2"/>
      <c r="L11582" s="2"/>
      <c r="M11582" s="1"/>
      <c r="N11582" s="1"/>
      <c r="O11582" s="1"/>
    </row>
    <row r="11583" spans="1:15" x14ac:dyDescent="0.2">
      <c r="A11583" s="9"/>
      <c r="B11583" s="7"/>
      <c r="C11583" s="8"/>
      <c r="D11583" s="6"/>
      <c r="E11583" s="6"/>
      <c r="F11583" s="6">
        <f>E11583*0.05</f>
        <v>0</v>
      </c>
      <c r="G11583" s="6"/>
      <c r="H11583" s="5">
        <f>D11583-F11583</f>
        <v>0</v>
      </c>
      <c r="I11583" s="4">
        <f>+I11582+G11583-H11583</f>
        <v>1470312.9094999733</v>
      </c>
      <c r="J11583" s="8"/>
      <c r="K11583" s="2"/>
      <c r="L11583" s="2"/>
      <c r="M11583" s="1"/>
      <c r="N11583" s="1"/>
      <c r="O11583" s="1"/>
    </row>
    <row r="11584" spans="1:15" x14ac:dyDescent="0.2">
      <c r="A11584" s="9"/>
      <c r="B11584" s="7"/>
      <c r="C11584" s="8"/>
      <c r="D11584" s="6"/>
      <c r="E11584" s="6"/>
      <c r="F11584" s="6">
        <f>E11584*0.05</f>
        <v>0</v>
      </c>
      <c r="G11584" s="6"/>
      <c r="H11584" s="5">
        <f>D11584-F11584</f>
        <v>0</v>
      </c>
      <c r="I11584" s="4">
        <f>+I11583+G11584-H11584</f>
        <v>1470312.9094999733</v>
      </c>
      <c r="J11584" s="8"/>
      <c r="K11584" s="2"/>
      <c r="L11584" s="2"/>
      <c r="M11584" s="1"/>
      <c r="N11584" s="1"/>
      <c r="O11584" s="1"/>
    </row>
    <row r="11585" spans="1:15" x14ac:dyDescent="0.2">
      <c r="A11585" s="9"/>
      <c r="B11585" s="7"/>
      <c r="C11585" s="8"/>
      <c r="D11585" s="6"/>
      <c r="E11585" s="6"/>
      <c r="F11585" s="6">
        <f>E11585*0.05</f>
        <v>0</v>
      </c>
      <c r="G11585" s="6"/>
      <c r="H11585" s="5">
        <f>D11585-F11585</f>
        <v>0</v>
      </c>
      <c r="I11585" s="4">
        <f>+I11584+G11585-H11585</f>
        <v>1470312.9094999733</v>
      </c>
      <c r="J11585" s="8"/>
      <c r="K11585" s="2"/>
      <c r="L11585" s="2"/>
      <c r="M11585" s="1"/>
      <c r="N11585" s="1"/>
      <c r="O11585" s="1"/>
    </row>
    <row r="11586" spans="1:15" x14ac:dyDescent="0.2">
      <c r="A11586" s="9"/>
      <c r="B11586" s="7"/>
      <c r="C11586" s="8"/>
      <c r="D11586" s="6"/>
      <c r="E11586" s="6"/>
      <c r="F11586" s="6">
        <f>E11586*0.05</f>
        <v>0</v>
      </c>
      <c r="G11586" s="6"/>
      <c r="H11586" s="5">
        <f>D11586-F11586</f>
        <v>0</v>
      </c>
      <c r="I11586" s="4">
        <f>+I11585+G11586-H11586</f>
        <v>1470312.9094999733</v>
      </c>
      <c r="J11586" s="8"/>
      <c r="K11586" s="2"/>
      <c r="L11586" s="2"/>
      <c r="M11586" s="1"/>
      <c r="N11586" s="1"/>
      <c r="O11586" s="1"/>
    </row>
    <row r="11587" spans="1:15" x14ac:dyDescent="0.2">
      <c r="A11587" s="9"/>
      <c r="B11587" s="7"/>
      <c r="C11587" s="8"/>
      <c r="D11587" s="6"/>
      <c r="E11587" s="6"/>
      <c r="F11587" s="6">
        <f>E11587*0.05</f>
        <v>0</v>
      </c>
      <c r="G11587" s="6"/>
      <c r="H11587" s="5">
        <f>D11587-F11587</f>
        <v>0</v>
      </c>
      <c r="I11587" s="4">
        <f>+I11586+G11587-H11587</f>
        <v>1470312.9094999733</v>
      </c>
      <c r="J11587" s="8"/>
      <c r="K11587" s="2"/>
      <c r="L11587" s="2"/>
      <c r="M11587" s="1"/>
      <c r="N11587" s="1"/>
      <c r="O11587" s="1"/>
    </row>
    <row r="11588" spans="1:15" x14ac:dyDescent="0.2">
      <c r="A11588" s="9"/>
      <c r="B11588" s="7"/>
      <c r="C11588" s="8"/>
      <c r="D11588" s="6"/>
      <c r="E11588" s="6"/>
      <c r="F11588" s="6">
        <f>E11588*0.05</f>
        <v>0</v>
      </c>
      <c r="G11588" s="6"/>
      <c r="H11588" s="5">
        <f>D11588-F11588</f>
        <v>0</v>
      </c>
      <c r="I11588" s="4">
        <f>+I11587+G11588-H11588</f>
        <v>1470312.9094999733</v>
      </c>
      <c r="J11588" s="8"/>
      <c r="K11588" s="2"/>
      <c r="L11588" s="2"/>
      <c r="M11588" s="1"/>
      <c r="N11588" s="1"/>
      <c r="O11588" s="1"/>
    </row>
    <row r="11589" spans="1:15" x14ac:dyDescent="0.2">
      <c r="A11589" s="9"/>
      <c r="B11589" s="7"/>
      <c r="C11589" s="8"/>
      <c r="D11589" s="6"/>
      <c r="E11589" s="6"/>
      <c r="F11589" s="6">
        <f>E11589*0.05</f>
        <v>0</v>
      </c>
      <c r="G11589" s="6"/>
      <c r="H11589" s="5">
        <f>D11589-F11589</f>
        <v>0</v>
      </c>
      <c r="I11589" s="4">
        <f>+I11588+G11589-H11589</f>
        <v>1470312.9094999733</v>
      </c>
      <c r="J11589" s="8"/>
      <c r="K11589" s="2"/>
      <c r="L11589" s="2"/>
      <c r="M11589" s="1"/>
      <c r="N11589" s="1"/>
      <c r="O11589" s="1"/>
    </row>
    <row r="11590" spans="1:15" x14ac:dyDescent="0.2">
      <c r="A11590" s="9"/>
      <c r="B11590" s="7"/>
      <c r="C11590" s="8"/>
      <c r="D11590" s="6"/>
      <c r="E11590" s="6"/>
      <c r="F11590" s="6">
        <f>E11590*0.05</f>
        <v>0</v>
      </c>
      <c r="G11590" s="6"/>
      <c r="H11590" s="5">
        <f>D11590-F11590</f>
        <v>0</v>
      </c>
      <c r="I11590" s="4">
        <f>+I11589+G11590-H11590</f>
        <v>1470312.9094999733</v>
      </c>
      <c r="J11590" s="8"/>
      <c r="K11590" s="2"/>
      <c r="L11590" s="2"/>
      <c r="M11590" s="1"/>
      <c r="N11590" s="1"/>
      <c r="O11590" s="1"/>
    </row>
    <row r="11591" spans="1:15" x14ac:dyDescent="0.2">
      <c r="A11591" s="9"/>
      <c r="B11591" s="7"/>
      <c r="C11591" s="8"/>
      <c r="D11591" s="6"/>
      <c r="E11591" s="6"/>
      <c r="F11591" s="6">
        <f>E11591*0.05</f>
        <v>0</v>
      </c>
      <c r="G11591" s="6"/>
      <c r="H11591" s="5">
        <f>D11591-F11591</f>
        <v>0</v>
      </c>
      <c r="I11591" s="4">
        <f>+I11590+G11591-H11591</f>
        <v>1470312.9094999733</v>
      </c>
      <c r="J11591" s="8"/>
      <c r="K11591" s="2"/>
      <c r="L11591" s="2"/>
      <c r="M11591" s="1"/>
      <c r="N11591" s="1"/>
      <c r="O11591" s="1"/>
    </row>
    <row r="11592" spans="1:15" x14ac:dyDescent="0.2">
      <c r="A11592" s="9"/>
      <c r="B11592" s="7"/>
      <c r="C11592" s="8"/>
      <c r="D11592" s="6"/>
      <c r="E11592" s="6"/>
      <c r="F11592" s="6">
        <f>E11592*0.05</f>
        <v>0</v>
      </c>
      <c r="G11592" s="6"/>
      <c r="H11592" s="5">
        <f>D11592-F11592</f>
        <v>0</v>
      </c>
      <c r="I11592" s="4">
        <f>+I11591+G11592-H11592</f>
        <v>1470312.9094999733</v>
      </c>
      <c r="J11592" s="8"/>
      <c r="K11592" s="2"/>
      <c r="L11592" s="2"/>
      <c r="M11592" s="1"/>
      <c r="N11592" s="1"/>
      <c r="O11592" s="1"/>
    </row>
    <row r="11593" spans="1:15" x14ac:dyDescent="0.2">
      <c r="A11593" s="9"/>
      <c r="B11593" s="7"/>
      <c r="C11593" s="8"/>
      <c r="D11593" s="6"/>
      <c r="E11593" s="6"/>
      <c r="F11593" s="6">
        <f>E11593*0.05</f>
        <v>0</v>
      </c>
      <c r="G11593" s="6"/>
      <c r="H11593" s="5">
        <f>D11593-F11593</f>
        <v>0</v>
      </c>
      <c r="I11593" s="4">
        <f>+I11592+G11593-H11593</f>
        <v>1470312.9094999733</v>
      </c>
      <c r="J11593" s="8"/>
      <c r="K11593" s="2"/>
      <c r="L11593" s="2"/>
      <c r="M11593" s="1"/>
      <c r="N11593" s="1"/>
      <c r="O11593" s="1"/>
    </row>
    <row r="11594" spans="1:15" x14ac:dyDescent="0.2">
      <c r="A11594" s="9"/>
      <c r="B11594" s="7"/>
      <c r="C11594" s="8"/>
      <c r="D11594" s="6"/>
      <c r="E11594" s="6"/>
      <c r="F11594" s="6">
        <f>E11594*0.05</f>
        <v>0</v>
      </c>
      <c r="G11594" s="6"/>
      <c r="H11594" s="5">
        <f>D11594-F11594</f>
        <v>0</v>
      </c>
      <c r="I11594" s="4">
        <f>+I11593+G11594-H11594</f>
        <v>1470312.9094999733</v>
      </c>
      <c r="J11594" s="8"/>
      <c r="K11594" s="2"/>
      <c r="L11594" s="2"/>
      <c r="M11594" s="1"/>
      <c r="N11594" s="1"/>
      <c r="O11594" s="1"/>
    </row>
    <row r="11595" spans="1:15" x14ac:dyDescent="0.2">
      <c r="A11595" s="9"/>
      <c r="B11595" s="7"/>
      <c r="C11595" s="8"/>
      <c r="D11595" s="6"/>
      <c r="E11595" s="6"/>
      <c r="F11595" s="6">
        <f>E11595*0.05</f>
        <v>0</v>
      </c>
      <c r="G11595" s="6"/>
      <c r="H11595" s="5">
        <f>D11595-F11595</f>
        <v>0</v>
      </c>
      <c r="I11595" s="4">
        <f>+I11594+G11595-H11595</f>
        <v>1470312.9094999733</v>
      </c>
      <c r="J11595" s="8"/>
      <c r="K11595" s="2"/>
      <c r="L11595" s="2"/>
      <c r="M11595" s="1"/>
      <c r="N11595" s="1"/>
      <c r="O11595" s="1"/>
    </row>
    <row r="11596" spans="1:15" x14ac:dyDescent="0.2">
      <c r="A11596" s="9"/>
      <c r="B11596" s="7"/>
      <c r="C11596" s="8"/>
      <c r="D11596" s="6"/>
      <c r="E11596" s="6"/>
      <c r="F11596" s="6">
        <f>E11596*0.05</f>
        <v>0</v>
      </c>
      <c r="G11596" s="6"/>
      <c r="H11596" s="5">
        <f>D11596-F11596</f>
        <v>0</v>
      </c>
      <c r="I11596" s="4">
        <f>+I11595+G11596-H11596</f>
        <v>1470312.9094999733</v>
      </c>
      <c r="J11596" s="8"/>
      <c r="K11596" s="2"/>
      <c r="L11596" s="2"/>
      <c r="M11596" s="1"/>
      <c r="N11596" s="1"/>
      <c r="O11596" s="1"/>
    </row>
    <row r="11597" spans="1:15" x14ac:dyDescent="0.2">
      <c r="A11597" s="9"/>
      <c r="B11597" s="7"/>
      <c r="C11597" s="8"/>
      <c r="D11597" s="6"/>
      <c r="E11597" s="6"/>
      <c r="F11597" s="6">
        <f>E11597*0.05</f>
        <v>0</v>
      </c>
      <c r="G11597" s="6"/>
      <c r="H11597" s="5">
        <f>D11597-F11597</f>
        <v>0</v>
      </c>
      <c r="I11597" s="4">
        <f>+I11596+G11597-H11597</f>
        <v>1470312.9094999733</v>
      </c>
      <c r="J11597" s="8"/>
      <c r="K11597" s="2"/>
      <c r="L11597" s="2"/>
      <c r="M11597" s="1"/>
      <c r="N11597" s="1"/>
      <c r="O11597" s="1"/>
    </row>
    <row r="11598" spans="1:15" x14ac:dyDescent="0.2">
      <c r="A11598" s="9"/>
      <c r="B11598" s="7"/>
      <c r="C11598" s="8"/>
      <c r="D11598" s="6"/>
      <c r="E11598" s="6"/>
      <c r="F11598" s="6">
        <f>E11598*0.05</f>
        <v>0</v>
      </c>
      <c r="G11598" s="6"/>
      <c r="H11598" s="5">
        <f>D11598-F11598</f>
        <v>0</v>
      </c>
      <c r="I11598" s="4">
        <f>+I11597+G11598-H11598</f>
        <v>1470312.9094999733</v>
      </c>
      <c r="J11598" s="8"/>
      <c r="K11598" s="2"/>
      <c r="L11598" s="2"/>
      <c r="M11598" s="1"/>
      <c r="N11598" s="1"/>
      <c r="O11598" s="1"/>
    </row>
    <row r="11599" spans="1:15" x14ac:dyDescent="0.2">
      <c r="A11599" s="9"/>
      <c r="B11599" s="7"/>
      <c r="C11599" s="8"/>
      <c r="D11599" s="6"/>
      <c r="E11599" s="6"/>
      <c r="F11599" s="6">
        <f>E11599*0.05</f>
        <v>0</v>
      </c>
      <c r="G11599" s="6"/>
      <c r="H11599" s="5">
        <f>D11599-F11599</f>
        <v>0</v>
      </c>
      <c r="I11599" s="4">
        <f>+I11598+G11599-H11599</f>
        <v>1470312.9094999733</v>
      </c>
      <c r="J11599" s="8"/>
      <c r="K11599" s="2"/>
      <c r="L11599" s="2"/>
      <c r="M11599" s="1"/>
      <c r="N11599" s="1"/>
      <c r="O11599" s="1"/>
    </row>
    <row r="11600" spans="1:15" x14ac:dyDescent="0.2">
      <c r="A11600" s="9"/>
      <c r="B11600" s="7"/>
      <c r="C11600" s="8"/>
      <c r="D11600" s="6"/>
      <c r="E11600" s="6"/>
      <c r="F11600" s="6">
        <f>E11600*0.05</f>
        <v>0</v>
      </c>
      <c r="G11600" s="6"/>
      <c r="H11600" s="5">
        <f>D11600-F11600</f>
        <v>0</v>
      </c>
      <c r="I11600" s="4">
        <f>+I11599+G11600-H11600</f>
        <v>1470312.9094999733</v>
      </c>
      <c r="J11600" s="8"/>
      <c r="K11600" s="2"/>
      <c r="L11600" s="2"/>
      <c r="M11600" s="1"/>
      <c r="N11600" s="1"/>
      <c r="O11600" s="1"/>
    </row>
    <row r="11601" spans="1:15" x14ac:dyDescent="0.2">
      <c r="A11601" s="9"/>
      <c r="B11601" s="7"/>
      <c r="C11601" s="8"/>
      <c r="D11601" s="6"/>
      <c r="E11601" s="6"/>
      <c r="F11601" s="6">
        <f>E11601*0.05</f>
        <v>0</v>
      </c>
      <c r="G11601" s="6"/>
      <c r="H11601" s="5">
        <f>D11601-F11601</f>
        <v>0</v>
      </c>
      <c r="I11601" s="4">
        <f>+I11600+G11601-H11601</f>
        <v>1470312.9094999733</v>
      </c>
      <c r="J11601" s="8"/>
      <c r="K11601" s="2"/>
      <c r="L11601" s="2"/>
      <c r="M11601" s="1"/>
      <c r="N11601" s="1"/>
      <c r="O11601" s="1"/>
    </row>
    <row r="11602" spans="1:15" x14ac:dyDescent="0.2">
      <c r="A11602" s="9"/>
      <c r="B11602" s="7"/>
      <c r="C11602" s="8"/>
      <c r="D11602" s="6"/>
      <c r="E11602" s="6"/>
      <c r="F11602" s="6">
        <f>E11602*0.05</f>
        <v>0</v>
      </c>
      <c r="G11602" s="6"/>
      <c r="H11602" s="5">
        <f>D11602-F11602</f>
        <v>0</v>
      </c>
      <c r="I11602" s="4">
        <f>+I11601+G11602-H11602</f>
        <v>1470312.9094999733</v>
      </c>
      <c r="J11602" s="8"/>
      <c r="K11602" s="2"/>
      <c r="L11602" s="2"/>
      <c r="M11602" s="1"/>
      <c r="N11602" s="1"/>
      <c r="O11602" s="1"/>
    </row>
    <row r="11603" spans="1:15" x14ac:dyDescent="0.2">
      <c r="A11603" s="9"/>
      <c r="B11603" s="7"/>
      <c r="C11603" s="8"/>
      <c r="D11603" s="6"/>
      <c r="E11603" s="6"/>
      <c r="F11603" s="6">
        <f>E11603*0.05</f>
        <v>0</v>
      </c>
      <c r="G11603" s="6"/>
      <c r="H11603" s="5">
        <f>D11603-F11603</f>
        <v>0</v>
      </c>
      <c r="I11603" s="4">
        <f>+I11602+G11603-H11603</f>
        <v>1470312.9094999733</v>
      </c>
      <c r="J11603" s="8"/>
      <c r="K11603" s="2"/>
      <c r="L11603" s="2"/>
      <c r="M11603" s="1"/>
      <c r="N11603" s="1"/>
      <c r="O11603" s="1"/>
    </row>
    <row r="11604" spans="1:15" x14ac:dyDescent="0.2">
      <c r="A11604" s="9"/>
      <c r="B11604" s="7"/>
      <c r="C11604" s="8"/>
      <c r="D11604" s="6"/>
      <c r="E11604" s="6"/>
      <c r="F11604" s="6">
        <f>E11604*0.05</f>
        <v>0</v>
      </c>
      <c r="G11604" s="6"/>
      <c r="H11604" s="5">
        <f>D11604-F11604</f>
        <v>0</v>
      </c>
      <c r="I11604" s="4">
        <f>+I11603+G11604-H11604</f>
        <v>1470312.9094999733</v>
      </c>
      <c r="J11604" s="8"/>
      <c r="K11604" s="2"/>
      <c r="L11604" s="2"/>
      <c r="M11604" s="1"/>
      <c r="N11604" s="1"/>
      <c r="O11604" s="1"/>
    </row>
    <row r="11605" spans="1:15" x14ac:dyDescent="0.2">
      <c r="A11605" s="9"/>
      <c r="B11605" s="7"/>
      <c r="C11605" s="8"/>
      <c r="D11605" s="6"/>
      <c r="E11605" s="6"/>
      <c r="F11605" s="6">
        <f>E11605*0.05</f>
        <v>0</v>
      </c>
      <c r="G11605" s="6"/>
      <c r="H11605" s="5">
        <f>D11605-F11605</f>
        <v>0</v>
      </c>
      <c r="I11605" s="4">
        <f>+I11604+G11605-H11605</f>
        <v>1470312.9094999733</v>
      </c>
      <c r="J11605" s="8"/>
      <c r="K11605" s="2"/>
      <c r="L11605" s="2"/>
      <c r="M11605" s="1"/>
      <c r="N11605" s="1"/>
      <c r="O11605" s="1"/>
    </row>
    <row r="11606" spans="1:15" x14ac:dyDescent="0.2">
      <c r="A11606" s="9"/>
      <c r="B11606" s="7"/>
      <c r="C11606" s="8"/>
      <c r="D11606" s="6"/>
      <c r="E11606" s="6"/>
      <c r="F11606" s="6">
        <f>E11606*0.05</f>
        <v>0</v>
      </c>
      <c r="G11606" s="6"/>
      <c r="H11606" s="5">
        <f>D11606-F11606</f>
        <v>0</v>
      </c>
      <c r="I11606" s="4">
        <f>+I11605+G11606-H11606</f>
        <v>1470312.9094999733</v>
      </c>
      <c r="J11606" s="8"/>
      <c r="K11606" s="2"/>
      <c r="L11606" s="2"/>
      <c r="M11606" s="1"/>
      <c r="N11606" s="1"/>
      <c r="O11606" s="1"/>
    </row>
    <row r="11607" spans="1:15" x14ac:dyDescent="0.2">
      <c r="A11607" s="9"/>
      <c r="B11607" s="7"/>
      <c r="C11607" s="8"/>
      <c r="D11607" s="6"/>
      <c r="E11607" s="6"/>
      <c r="F11607" s="6">
        <f>E11607*0.05</f>
        <v>0</v>
      </c>
      <c r="G11607" s="6"/>
      <c r="H11607" s="5">
        <f>D11607-F11607</f>
        <v>0</v>
      </c>
      <c r="I11607" s="4">
        <f>+I11606+G11607-H11607</f>
        <v>1470312.9094999733</v>
      </c>
      <c r="J11607" s="8"/>
      <c r="K11607" s="2"/>
      <c r="L11607" s="2"/>
      <c r="M11607" s="1"/>
      <c r="N11607" s="1"/>
      <c r="O11607" s="1"/>
    </row>
    <row r="11608" spans="1:15" x14ac:dyDescent="0.2">
      <c r="A11608" s="9"/>
      <c r="B11608" s="7"/>
      <c r="C11608" s="8"/>
      <c r="D11608" s="6"/>
      <c r="E11608" s="6"/>
      <c r="F11608" s="6">
        <f>E11608*0.05</f>
        <v>0</v>
      </c>
      <c r="G11608" s="6"/>
      <c r="H11608" s="5">
        <f>D11608-F11608</f>
        <v>0</v>
      </c>
      <c r="I11608" s="4">
        <f>+I11607+G11608-H11608</f>
        <v>1470312.9094999733</v>
      </c>
      <c r="J11608" s="8"/>
      <c r="K11608" s="2"/>
      <c r="L11608" s="2"/>
      <c r="M11608" s="1"/>
      <c r="N11608" s="1"/>
      <c r="O11608" s="1"/>
    </row>
    <row r="11609" spans="1:15" x14ac:dyDescent="0.2">
      <c r="A11609" s="9"/>
      <c r="B11609" s="7"/>
      <c r="C11609" s="8"/>
      <c r="D11609" s="6"/>
      <c r="E11609" s="6"/>
      <c r="F11609" s="6">
        <f>E11609*0.05</f>
        <v>0</v>
      </c>
      <c r="G11609" s="6"/>
      <c r="H11609" s="5">
        <f>D11609-F11609</f>
        <v>0</v>
      </c>
      <c r="I11609" s="4">
        <f>+I11608+G11609-H11609</f>
        <v>1470312.9094999733</v>
      </c>
      <c r="J11609" s="8"/>
      <c r="K11609" s="2"/>
      <c r="L11609" s="2"/>
      <c r="M11609" s="1"/>
      <c r="N11609" s="1"/>
      <c r="O11609" s="1"/>
    </row>
    <row r="11610" spans="1:15" x14ac:dyDescent="0.2">
      <c r="A11610" s="9"/>
      <c r="B11610" s="7"/>
      <c r="C11610" s="8"/>
      <c r="D11610" s="6"/>
      <c r="E11610" s="6"/>
      <c r="F11610" s="6">
        <f>E11610*0.05</f>
        <v>0</v>
      </c>
      <c r="G11610" s="6"/>
      <c r="H11610" s="5">
        <f>D11610-F11610</f>
        <v>0</v>
      </c>
      <c r="I11610" s="4">
        <f>+I11609+G11610-H11610</f>
        <v>1470312.9094999733</v>
      </c>
      <c r="J11610" s="8"/>
      <c r="K11610" s="2"/>
      <c r="L11610" s="2"/>
      <c r="M11610" s="1"/>
      <c r="N11610" s="1"/>
      <c r="O11610" s="1"/>
    </row>
    <row r="11611" spans="1:15" x14ac:dyDescent="0.2">
      <c r="A11611" s="9"/>
      <c r="B11611" s="7"/>
      <c r="C11611" s="8"/>
      <c r="D11611" s="6"/>
      <c r="E11611" s="6"/>
      <c r="F11611" s="6">
        <f>E11611*0.05</f>
        <v>0</v>
      </c>
      <c r="G11611" s="6"/>
      <c r="H11611" s="5">
        <f>D11611-F11611</f>
        <v>0</v>
      </c>
      <c r="I11611" s="4">
        <f>+I11610+G11611-H11611</f>
        <v>1470312.9094999733</v>
      </c>
      <c r="J11611" s="8"/>
      <c r="K11611" s="2"/>
      <c r="L11611" s="2"/>
      <c r="M11611" s="1"/>
      <c r="N11611" s="1"/>
      <c r="O11611" s="1"/>
    </row>
    <row r="11612" spans="1:15" x14ac:dyDescent="0.2">
      <c r="A11612" s="9"/>
      <c r="B11612" s="7"/>
      <c r="C11612" s="8"/>
      <c r="D11612" s="6"/>
      <c r="E11612" s="6"/>
      <c r="F11612" s="6">
        <f>E11612*0.05</f>
        <v>0</v>
      </c>
      <c r="G11612" s="6"/>
      <c r="H11612" s="5">
        <f>D11612-F11612</f>
        <v>0</v>
      </c>
      <c r="I11612" s="4">
        <f>+I11611+G11612-H11612</f>
        <v>1470312.9094999733</v>
      </c>
      <c r="J11612" s="8"/>
      <c r="K11612" s="2"/>
      <c r="L11612" s="2"/>
      <c r="M11612" s="1"/>
      <c r="N11612" s="1"/>
      <c r="O11612" s="1"/>
    </row>
    <row r="11613" spans="1:15" x14ac:dyDescent="0.2">
      <c r="A11613" s="9"/>
      <c r="B11613" s="7"/>
      <c r="C11613" s="8"/>
      <c r="D11613" s="6"/>
      <c r="E11613" s="6"/>
      <c r="F11613" s="6">
        <f>E11613*0.05</f>
        <v>0</v>
      </c>
      <c r="G11613" s="6"/>
      <c r="H11613" s="5">
        <f>D11613-F11613</f>
        <v>0</v>
      </c>
      <c r="I11613" s="4">
        <f>+I11612+G11613-H11613</f>
        <v>1470312.9094999733</v>
      </c>
      <c r="J11613" s="8"/>
      <c r="K11613" s="2"/>
      <c r="L11613" s="2"/>
      <c r="M11613" s="1"/>
      <c r="N11613" s="1"/>
      <c r="O11613" s="1"/>
    </row>
    <row r="11614" spans="1:15" x14ac:dyDescent="0.2">
      <c r="A11614" s="9"/>
      <c r="B11614" s="7"/>
      <c r="C11614" s="8"/>
      <c r="D11614" s="6"/>
      <c r="E11614" s="6"/>
      <c r="F11614" s="6">
        <f>E11614*0.05</f>
        <v>0</v>
      </c>
      <c r="G11614" s="6"/>
      <c r="H11614" s="5">
        <f>D11614-F11614</f>
        <v>0</v>
      </c>
      <c r="I11614" s="4">
        <f>+I11613+G11614-H11614</f>
        <v>1470312.9094999733</v>
      </c>
      <c r="J11614" s="8"/>
      <c r="K11614" s="2"/>
      <c r="L11614" s="2"/>
      <c r="M11614" s="1"/>
      <c r="N11614" s="1"/>
      <c r="O11614" s="1"/>
    </row>
    <row r="11615" spans="1:15" x14ac:dyDescent="0.2">
      <c r="A11615" s="9"/>
      <c r="B11615" s="7"/>
      <c r="C11615" s="8"/>
      <c r="D11615" s="6"/>
      <c r="E11615" s="6"/>
      <c r="F11615" s="6">
        <f>E11615*0.05</f>
        <v>0</v>
      </c>
      <c r="G11615" s="6"/>
      <c r="H11615" s="5">
        <f>D11615-F11615</f>
        <v>0</v>
      </c>
      <c r="I11615" s="4">
        <f>+I11614+G11615-H11615</f>
        <v>1470312.9094999733</v>
      </c>
      <c r="J11615" s="8"/>
      <c r="K11615" s="2"/>
      <c r="L11615" s="2"/>
      <c r="M11615" s="1"/>
      <c r="N11615" s="1"/>
      <c r="O11615" s="1"/>
    </row>
    <row r="11616" spans="1:15" x14ac:dyDescent="0.2">
      <c r="A11616" s="9"/>
      <c r="B11616" s="7"/>
      <c r="C11616" s="8"/>
      <c r="D11616" s="6"/>
      <c r="E11616" s="6"/>
      <c r="F11616" s="6">
        <f>E11616*0.05</f>
        <v>0</v>
      </c>
      <c r="G11616" s="6"/>
      <c r="H11616" s="5">
        <f>D11616-F11616</f>
        <v>0</v>
      </c>
      <c r="I11616" s="4">
        <f>+I11615+G11616-H11616</f>
        <v>1470312.9094999733</v>
      </c>
      <c r="J11616" s="8"/>
      <c r="K11616" s="2"/>
      <c r="L11616" s="2"/>
      <c r="M11616" s="1"/>
      <c r="N11616" s="1"/>
      <c r="O11616" s="1"/>
    </row>
    <row r="11617" spans="1:15" x14ac:dyDescent="0.2">
      <c r="A11617" s="9"/>
      <c r="B11617" s="7"/>
      <c r="C11617" s="8"/>
      <c r="D11617" s="6"/>
      <c r="E11617" s="6"/>
      <c r="F11617" s="6">
        <f>E11617*0.05</f>
        <v>0</v>
      </c>
      <c r="G11617" s="6"/>
      <c r="H11617" s="5">
        <f>D11617-F11617</f>
        <v>0</v>
      </c>
      <c r="I11617" s="4">
        <f>+I11616+G11617-H11617</f>
        <v>1470312.9094999733</v>
      </c>
      <c r="J11617" s="8"/>
      <c r="K11617" s="2"/>
      <c r="L11617" s="2"/>
      <c r="M11617" s="1"/>
      <c r="N11617" s="1"/>
      <c r="O11617" s="1"/>
    </row>
    <row r="11618" spans="1:15" x14ac:dyDescent="0.2">
      <c r="A11618" s="9"/>
      <c r="B11618" s="7"/>
      <c r="C11618" s="8"/>
      <c r="D11618" s="6"/>
      <c r="E11618" s="6"/>
      <c r="F11618" s="6">
        <f>E11618*0.05</f>
        <v>0</v>
      </c>
      <c r="G11618" s="6"/>
      <c r="H11618" s="5">
        <f>D11618-F11618</f>
        <v>0</v>
      </c>
      <c r="I11618" s="4">
        <f>+I11617+G11618-H11618</f>
        <v>1470312.9094999733</v>
      </c>
      <c r="J11618" s="8"/>
      <c r="K11618" s="2"/>
      <c r="L11618" s="2"/>
      <c r="M11618" s="1"/>
      <c r="N11618" s="1"/>
      <c r="O11618" s="1"/>
    </row>
    <row r="11619" spans="1:15" x14ac:dyDescent="0.2">
      <c r="A11619" s="9"/>
      <c r="B11619" s="7"/>
      <c r="C11619" s="8"/>
      <c r="D11619" s="6"/>
      <c r="E11619" s="6"/>
      <c r="F11619" s="6">
        <f>E11619*0.05</f>
        <v>0</v>
      </c>
      <c r="G11619" s="6"/>
      <c r="H11619" s="5">
        <f>D11619-F11619</f>
        <v>0</v>
      </c>
      <c r="I11619" s="4">
        <f>+I11618+G11619-H11619</f>
        <v>1470312.9094999733</v>
      </c>
      <c r="J11619" s="8"/>
      <c r="K11619" s="2"/>
      <c r="L11619" s="2"/>
      <c r="M11619" s="1"/>
      <c r="N11619" s="1"/>
      <c r="O11619" s="1"/>
    </row>
    <row r="11620" spans="1:15" x14ac:dyDescent="0.2">
      <c r="A11620" s="9"/>
      <c r="B11620" s="7"/>
      <c r="C11620" s="8"/>
      <c r="D11620" s="6"/>
      <c r="E11620" s="6"/>
      <c r="F11620" s="6">
        <f>E11620*0.05</f>
        <v>0</v>
      </c>
      <c r="G11620" s="6"/>
      <c r="H11620" s="5">
        <f>D11620-F11620</f>
        <v>0</v>
      </c>
      <c r="I11620" s="4">
        <f>+I11619+G11620-H11620</f>
        <v>1470312.9094999733</v>
      </c>
      <c r="J11620" s="8"/>
      <c r="K11620" s="2"/>
      <c r="L11620" s="2"/>
      <c r="M11620" s="1"/>
      <c r="N11620" s="1"/>
      <c r="O11620" s="1"/>
    </row>
    <row r="11621" spans="1:15" x14ac:dyDescent="0.2">
      <c r="A11621" s="9"/>
      <c r="B11621" s="7"/>
      <c r="C11621" s="8"/>
      <c r="D11621" s="6"/>
      <c r="E11621" s="6"/>
      <c r="F11621" s="6">
        <f>E11621*0.05</f>
        <v>0</v>
      </c>
      <c r="G11621" s="6"/>
      <c r="H11621" s="5">
        <f>D11621-F11621</f>
        <v>0</v>
      </c>
      <c r="I11621" s="4">
        <f>+I11620+G11621-H11621</f>
        <v>1470312.9094999733</v>
      </c>
      <c r="J11621" s="8"/>
      <c r="K11621" s="2"/>
      <c r="L11621" s="2"/>
      <c r="M11621" s="1"/>
      <c r="N11621" s="1"/>
      <c r="O11621" s="1"/>
    </row>
    <row r="11622" spans="1:15" x14ac:dyDescent="0.2">
      <c r="A11622" s="9"/>
      <c r="B11622" s="7"/>
      <c r="C11622" s="8"/>
      <c r="D11622" s="6"/>
      <c r="E11622" s="6"/>
      <c r="F11622" s="6">
        <f>E11622*0.05</f>
        <v>0</v>
      </c>
      <c r="G11622" s="6"/>
      <c r="H11622" s="5">
        <f>D11622-F11622</f>
        <v>0</v>
      </c>
      <c r="I11622" s="4">
        <f>+I11621+G11622-H11622</f>
        <v>1470312.9094999733</v>
      </c>
      <c r="J11622" s="8"/>
      <c r="K11622" s="2"/>
      <c r="L11622" s="2"/>
      <c r="M11622" s="1"/>
      <c r="N11622" s="1"/>
      <c r="O11622" s="1"/>
    </row>
    <row r="11623" spans="1:15" x14ac:dyDescent="0.2">
      <c r="A11623" s="9"/>
      <c r="B11623" s="7"/>
      <c r="C11623" s="8"/>
      <c r="D11623" s="6"/>
      <c r="E11623" s="6"/>
      <c r="F11623" s="6">
        <f>E11623*0.05</f>
        <v>0</v>
      </c>
      <c r="G11623" s="6"/>
      <c r="H11623" s="5">
        <f>D11623-F11623</f>
        <v>0</v>
      </c>
      <c r="I11623" s="4">
        <f>+I11622+G11623-H11623</f>
        <v>1470312.9094999733</v>
      </c>
      <c r="J11623" s="8"/>
      <c r="K11623" s="2"/>
      <c r="L11623" s="2"/>
      <c r="M11623" s="1"/>
      <c r="N11623" s="1"/>
      <c r="O11623" s="1"/>
    </row>
    <row r="11624" spans="1:15" x14ac:dyDescent="0.2">
      <c r="A11624" s="9"/>
      <c r="B11624" s="7"/>
      <c r="C11624" s="8"/>
      <c r="D11624" s="6"/>
      <c r="E11624" s="6"/>
      <c r="F11624" s="6">
        <f>E11624*0.05</f>
        <v>0</v>
      </c>
      <c r="G11624" s="6"/>
      <c r="H11624" s="5">
        <f>D11624-F11624</f>
        <v>0</v>
      </c>
      <c r="I11624" s="4">
        <f>+I11623+G11624-H11624</f>
        <v>1470312.9094999733</v>
      </c>
      <c r="J11624" s="8"/>
      <c r="K11624" s="2"/>
      <c r="L11624" s="2"/>
      <c r="M11624" s="1"/>
      <c r="N11624" s="1"/>
      <c r="O11624" s="1"/>
    </row>
    <row r="11625" spans="1:15" x14ac:dyDescent="0.2">
      <c r="A11625" s="9"/>
      <c r="B11625" s="7"/>
      <c r="C11625" s="8"/>
      <c r="D11625" s="6"/>
      <c r="E11625" s="6"/>
      <c r="F11625" s="6">
        <f>E11625*0.05</f>
        <v>0</v>
      </c>
      <c r="G11625" s="6"/>
      <c r="H11625" s="5">
        <f>D11625-F11625</f>
        <v>0</v>
      </c>
      <c r="I11625" s="4">
        <f>+I11624+G11625-H11625</f>
        <v>1470312.9094999733</v>
      </c>
      <c r="J11625" s="8"/>
      <c r="K11625" s="2"/>
      <c r="L11625" s="2"/>
      <c r="M11625" s="1"/>
      <c r="N11625" s="1"/>
      <c r="O11625" s="1"/>
    </row>
    <row r="11626" spans="1:15" x14ac:dyDescent="0.2">
      <c r="A11626" s="9"/>
      <c r="B11626" s="7"/>
      <c r="C11626" s="8"/>
      <c r="D11626" s="6"/>
      <c r="E11626" s="6"/>
      <c r="F11626" s="6">
        <f>E11626*0.05</f>
        <v>0</v>
      </c>
      <c r="G11626" s="6"/>
      <c r="H11626" s="5">
        <f>D11626-F11626</f>
        <v>0</v>
      </c>
      <c r="I11626" s="4">
        <f>+I11625+G11626-H11626</f>
        <v>1470312.9094999733</v>
      </c>
      <c r="J11626" s="8"/>
      <c r="K11626" s="2"/>
      <c r="L11626" s="2"/>
      <c r="M11626" s="1"/>
      <c r="N11626" s="1"/>
      <c r="O11626" s="1"/>
    </row>
    <row r="11627" spans="1:15" x14ac:dyDescent="0.2">
      <c r="A11627" s="9"/>
      <c r="B11627" s="7"/>
      <c r="C11627" s="8"/>
      <c r="D11627" s="6"/>
      <c r="E11627" s="6"/>
      <c r="F11627" s="6">
        <f>E11627*0.05</f>
        <v>0</v>
      </c>
      <c r="G11627" s="6"/>
      <c r="H11627" s="5">
        <f>D11627-F11627</f>
        <v>0</v>
      </c>
      <c r="I11627" s="4">
        <f>+I11626+G11627-H11627</f>
        <v>1470312.9094999733</v>
      </c>
      <c r="J11627" s="8"/>
      <c r="K11627" s="2"/>
      <c r="L11627" s="2"/>
      <c r="M11627" s="1"/>
      <c r="N11627" s="1"/>
      <c r="O11627" s="1"/>
    </row>
    <row r="11628" spans="1:15" x14ac:dyDescent="0.2">
      <c r="A11628" s="9"/>
      <c r="B11628" s="7"/>
      <c r="C11628" s="8"/>
      <c r="D11628" s="6"/>
      <c r="E11628" s="6"/>
      <c r="F11628" s="6">
        <f>E11628*0.05</f>
        <v>0</v>
      </c>
      <c r="G11628" s="6"/>
      <c r="H11628" s="5">
        <f>D11628-F11628</f>
        <v>0</v>
      </c>
      <c r="I11628" s="4">
        <f>+I11627+G11628-H11628</f>
        <v>1470312.9094999733</v>
      </c>
      <c r="J11628" s="8"/>
      <c r="K11628" s="2"/>
      <c r="L11628" s="2"/>
      <c r="M11628" s="1"/>
      <c r="N11628" s="1"/>
      <c r="O11628" s="1"/>
    </row>
    <row r="11629" spans="1:15" x14ac:dyDescent="0.2">
      <c r="A11629" s="9"/>
      <c r="B11629" s="7"/>
      <c r="C11629" s="8"/>
      <c r="D11629" s="6"/>
      <c r="E11629" s="6"/>
      <c r="F11629" s="6">
        <f>E11629*0.05</f>
        <v>0</v>
      </c>
      <c r="G11629" s="6"/>
      <c r="H11629" s="5">
        <f>D11629-F11629</f>
        <v>0</v>
      </c>
      <c r="I11629" s="4">
        <f>+I11628+G11629-H11629</f>
        <v>1470312.9094999733</v>
      </c>
      <c r="J11629" s="8"/>
      <c r="K11629" s="2"/>
      <c r="L11629" s="2"/>
      <c r="M11629" s="1"/>
      <c r="N11629" s="1"/>
      <c r="O11629" s="1"/>
    </row>
    <row r="11630" spans="1:15" x14ac:dyDescent="0.2">
      <c r="A11630" s="9"/>
      <c r="B11630" s="7"/>
      <c r="C11630" s="8"/>
      <c r="D11630" s="6"/>
      <c r="E11630" s="6"/>
      <c r="F11630" s="6">
        <f>E11630*0.05</f>
        <v>0</v>
      </c>
      <c r="G11630" s="6"/>
      <c r="H11630" s="5">
        <f>D11630-F11630</f>
        <v>0</v>
      </c>
      <c r="I11630" s="4">
        <f>+I11629+G11630-H11630</f>
        <v>1470312.9094999733</v>
      </c>
      <c r="J11630" s="8"/>
      <c r="K11630" s="2"/>
      <c r="L11630" s="2"/>
      <c r="M11630" s="1"/>
      <c r="N11630" s="1"/>
      <c r="O11630" s="1"/>
    </row>
    <row r="11631" spans="1:15" x14ac:dyDescent="0.2">
      <c r="A11631" s="9"/>
      <c r="B11631" s="7"/>
      <c r="C11631" s="8"/>
      <c r="D11631" s="6"/>
      <c r="E11631" s="6"/>
      <c r="F11631" s="6">
        <f>E11631*0.05</f>
        <v>0</v>
      </c>
      <c r="G11631" s="6"/>
      <c r="H11631" s="5">
        <f>D11631-F11631</f>
        <v>0</v>
      </c>
      <c r="I11631" s="4">
        <f>+I11630+G11631-H11631</f>
        <v>1470312.9094999733</v>
      </c>
      <c r="J11631" s="8"/>
      <c r="K11631" s="2"/>
      <c r="L11631" s="2"/>
      <c r="M11631" s="1"/>
      <c r="N11631" s="1"/>
      <c r="O11631" s="1"/>
    </row>
    <row r="11632" spans="1:15" x14ac:dyDescent="0.2">
      <c r="A11632" s="9"/>
      <c r="B11632" s="7"/>
      <c r="C11632" s="8"/>
      <c r="D11632" s="6"/>
      <c r="E11632" s="6"/>
      <c r="F11632" s="6">
        <f>E11632*0.05</f>
        <v>0</v>
      </c>
      <c r="G11632" s="6"/>
      <c r="H11632" s="5">
        <f>D11632-F11632</f>
        <v>0</v>
      </c>
      <c r="I11632" s="4">
        <f>+I11631+G11632-H11632</f>
        <v>1470312.9094999733</v>
      </c>
      <c r="J11632" s="8"/>
      <c r="K11632" s="2"/>
      <c r="L11632" s="2"/>
      <c r="M11632" s="1"/>
      <c r="N11632" s="1"/>
      <c r="O11632" s="1"/>
    </row>
    <row r="11633" spans="1:15" x14ac:dyDescent="0.2">
      <c r="A11633" s="9"/>
      <c r="B11633" s="7"/>
      <c r="C11633" s="8"/>
      <c r="D11633" s="6"/>
      <c r="E11633" s="6"/>
      <c r="F11633" s="6">
        <f>E11633*0.05</f>
        <v>0</v>
      </c>
      <c r="G11633" s="6"/>
      <c r="H11633" s="5">
        <f>D11633-F11633</f>
        <v>0</v>
      </c>
      <c r="I11633" s="4">
        <f>+I11632+G11633-H11633</f>
        <v>1470312.9094999733</v>
      </c>
      <c r="J11633" s="8"/>
      <c r="K11633" s="2"/>
      <c r="L11633" s="2"/>
      <c r="M11633" s="1"/>
      <c r="N11633" s="1"/>
      <c r="O11633" s="1"/>
    </row>
    <row r="11634" spans="1:15" x14ac:dyDescent="0.2">
      <c r="A11634" s="9"/>
      <c r="B11634" s="7"/>
      <c r="C11634" s="8"/>
      <c r="D11634" s="6"/>
      <c r="E11634" s="6"/>
      <c r="F11634" s="6">
        <f>E11634*0.05</f>
        <v>0</v>
      </c>
      <c r="G11634" s="6"/>
      <c r="H11634" s="5">
        <f>D11634-F11634</f>
        <v>0</v>
      </c>
      <c r="I11634" s="4">
        <f>+I11633+G11634-H11634</f>
        <v>1470312.9094999733</v>
      </c>
      <c r="J11634" s="8"/>
      <c r="K11634" s="2"/>
      <c r="L11634" s="2"/>
      <c r="M11634" s="1"/>
      <c r="N11634" s="1"/>
      <c r="O11634" s="1"/>
    </row>
    <row r="11635" spans="1:15" x14ac:dyDescent="0.2">
      <c r="A11635" s="9"/>
      <c r="B11635" s="7"/>
      <c r="C11635" s="8"/>
      <c r="D11635" s="6"/>
      <c r="E11635" s="6"/>
      <c r="F11635" s="6">
        <f>E11635*0.05</f>
        <v>0</v>
      </c>
      <c r="G11635" s="6"/>
      <c r="H11635" s="5">
        <f>D11635-F11635</f>
        <v>0</v>
      </c>
      <c r="I11635" s="4">
        <f>+I11634+G11635-H11635</f>
        <v>1470312.9094999733</v>
      </c>
      <c r="J11635" s="8"/>
      <c r="K11635" s="2"/>
      <c r="L11635" s="2"/>
      <c r="M11635" s="1"/>
      <c r="N11635" s="1"/>
      <c r="O11635" s="1"/>
    </row>
    <row r="11636" spans="1:15" x14ac:dyDescent="0.2">
      <c r="A11636" s="9"/>
      <c r="B11636" s="7"/>
      <c r="C11636" s="8"/>
      <c r="D11636" s="6"/>
      <c r="E11636" s="6"/>
      <c r="F11636" s="6">
        <f>E11636*0.05</f>
        <v>0</v>
      </c>
      <c r="G11636" s="6"/>
      <c r="H11636" s="5">
        <f>D11636-F11636</f>
        <v>0</v>
      </c>
      <c r="I11636" s="4">
        <f>+I11635+G11636-H11636</f>
        <v>1470312.9094999733</v>
      </c>
      <c r="J11636" s="8"/>
      <c r="K11636" s="2"/>
      <c r="L11636" s="2"/>
      <c r="M11636" s="1"/>
      <c r="N11636" s="1"/>
      <c r="O11636" s="1"/>
    </row>
    <row r="11637" spans="1:15" x14ac:dyDescent="0.2">
      <c r="A11637" s="9"/>
      <c r="B11637" s="7"/>
      <c r="C11637" s="8"/>
      <c r="D11637" s="6"/>
      <c r="E11637" s="6"/>
      <c r="F11637" s="6">
        <f>E11637*0.05</f>
        <v>0</v>
      </c>
      <c r="G11637" s="6"/>
      <c r="H11637" s="5">
        <f>D11637-F11637</f>
        <v>0</v>
      </c>
      <c r="I11637" s="4">
        <f>+I11636+G11637-H11637</f>
        <v>1470312.9094999733</v>
      </c>
      <c r="J11637" s="8"/>
      <c r="K11637" s="2"/>
      <c r="L11637" s="2"/>
      <c r="M11637" s="1"/>
      <c r="N11637" s="1"/>
      <c r="O11637" s="1"/>
    </row>
    <row r="11638" spans="1:15" x14ac:dyDescent="0.2">
      <c r="A11638" s="9"/>
      <c r="B11638" s="7"/>
      <c r="C11638" s="8"/>
      <c r="D11638" s="6"/>
      <c r="E11638" s="6"/>
      <c r="F11638" s="6">
        <f>E11638*0.05</f>
        <v>0</v>
      </c>
      <c r="G11638" s="6"/>
      <c r="H11638" s="5">
        <f>D11638-F11638</f>
        <v>0</v>
      </c>
      <c r="I11638" s="4">
        <f>+I11637+G11638-H11638</f>
        <v>1470312.9094999733</v>
      </c>
      <c r="J11638" s="8"/>
      <c r="K11638" s="2"/>
      <c r="L11638" s="2"/>
      <c r="M11638" s="1"/>
      <c r="N11638" s="1"/>
      <c r="O11638" s="1"/>
    </row>
    <row r="11639" spans="1:15" x14ac:dyDescent="0.2">
      <c r="A11639" s="9"/>
      <c r="B11639" s="7"/>
      <c r="C11639" s="8"/>
      <c r="D11639" s="6"/>
      <c r="E11639" s="6"/>
      <c r="F11639" s="6">
        <f>E11639*0.05</f>
        <v>0</v>
      </c>
      <c r="G11639" s="6"/>
      <c r="H11639" s="5">
        <f>D11639-F11639</f>
        <v>0</v>
      </c>
      <c r="I11639" s="4">
        <f>+I11638+G11639-H11639</f>
        <v>1470312.9094999733</v>
      </c>
      <c r="J11639" s="8"/>
      <c r="K11639" s="2"/>
      <c r="L11639" s="2"/>
      <c r="M11639" s="1"/>
      <c r="N11639" s="1"/>
      <c r="O11639" s="1"/>
    </row>
    <row r="11640" spans="1:15" x14ac:dyDescent="0.2">
      <c r="A11640" s="9"/>
      <c r="B11640" s="7"/>
      <c r="C11640" s="8"/>
      <c r="D11640" s="6"/>
      <c r="E11640" s="6"/>
      <c r="F11640" s="6">
        <f>E11640*0.05</f>
        <v>0</v>
      </c>
      <c r="G11640" s="6"/>
      <c r="H11640" s="5">
        <f>D11640-F11640</f>
        <v>0</v>
      </c>
      <c r="I11640" s="4">
        <f>+I11639+G11640-H11640</f>
        <v>1470312.9094999733</v>
      </c>
      <c r="J11640" s="8"/>
      <c r="K11640" s="2"/>
      <c r="L11640" s="2"/>
      <c r="M11640" s="1"/>
      <c r="N11640" s="1"/>
      <c r="O11640" s="1"/>
    </row>
    <row r="11641" spans="1:15" x14ac:dyDescent="0.2">
      <c r="A11641" s="9"/>
      <c r="B11641" s="7"/>
      <c r="C11641" s="8"/>
      <c r="D11641" s="6"/>
      <c r="E11641" s="6"/>
      <c r="F11641" s="6">
        <f>E11641*0.05</f>
        <v>0</v>
      </c>
      <c r="G11641" s="6"/>
      <c r="H11641" s="5">
        <f>D11641-F11641</f>
        <v>0</v>
      </c>
      <c r="I11641" s="4">
        <f>+I11640+G11641-H11641</f>
        <v>1470312.9094999733</v>
      </c>
      <c r="J11641" s="8"/>
      <c r="K11641" s="2"/>
      <c r="L11641" s="2"/>
      <c r="M11641" s="1"/>
      <c r="N11641" s="1"/>
      <c r="O11641" s="1"/>
    </row>
    <row r="11642" spans="1:15" x14ac:dyDescent="0.2">
      <c r="A11642" s="9"/>
      <c r="B11642" s="7"/>
      <c r="C11642" s="8"/>
      <c r="D11642" s="6"/>
      <c r="E11642" s="6"/>
      <c r="F11642" s="6">
        <f>E11642*0.05</f>
        <v>0</v>
      </c>
      <c r="G11642" s="6"/>
      <c r="H11642" s="5">
        <f>D11642-F11642</f>
        <v>0</v>
      </c>
      <c r="I11642" s="4">
        <f>+I11641+G11642-H11642</f>
        <v>1470312.9094999733</v>
      </c>
      <c r="J11642" s="8"/>
      <c r="K11642" s="2"/>
      <c r="L11642" s="2"/>
      <c r="M11642" s="1"/>
      <c r="N11642" s="1"/>
      <c r="O11642" s="1"/>
    </row>
    <row r="11643" spans="1:15" x14ac:dyDescent="0.2">
      <c r="A11643" s="9"/>
      <c r="B11643" s="7"/>
      <c r="C11643" s="8"/>
      <c r="D11643" s="6"/>
      <c r="E11643" s="6"/>
      <c r="F11643" s="6">
        <f>E11643*0.05</f>
        <v>0</v>
      </c>
      <c r="G11643" s="6"/>
      <c r="H11643" s="5">
        <f>D11643-F11643</f>
        <v>0</v>
      </c>
      <c r="I11643" s="4">
        <f>+I11642+G11643-H11643</f>
        <v>1470312.9094999733</v>
      </c>
      <c r="J11643" s="8"/>
      <c r="K11643" s="2"/>
      <c r="L11643" s="2"/>
      <c r="M11643" s="1"/>
      <c r="N11643" s="1"/>
      <c r="O11643" s="1"/>
    </row>
    <row r="11644" spans="1:15" x14ac:dyDescent="0.2">
      <c r="A11644" s="9"/>
      <c r="B11644" s="7"/>
      <c r="C11644" s="8"/>
      <c r="D11644" s="6"/>
      <c r="E11644" s="6"/>
      <c r="F11644" s="6">
        <f>E11644*0.05</f>
        <v>0</v>
      </c>
      <c r="G11644" s="6"/>
      <c r="H11644" s="5">
        <f>D11644-F11644</f>
        <v>0</v>
      </c>
      <c r="I11644" s="4">
        <f>+I11643+G11644-H11644</f>
        <v>1470312.9094999733</v>
      </c>
      <c r="J11644" s="8"/>
      <c r="K11644" s="2"/>
      <c r="L11644" s="2"/>
      <c r="M11644" s="1"/>
      <c r="N11644" s="1"/>
      <c r="O11644" s="1"/>
    </row>
    <row r="11645" spans="1:15" x14ac:dyDescent="0.2">
      <c r="A11645" s="9"/>
      <c r="B11645" s="7"/>
      <c r="C11645" s="8"/>
      <c r="D11645" s="6"/>
      <c r="E11645" s="6"/>
      <c r="F11645" s="6">
        <f>E11645*0.05</f>
        <v>0</v>
      </c>
      <c r="G11645" s="6"/>
      <c r="H11645" s="5">
        <f>D11645-F11645</f>
        <v>0</v>
      </c>
      <c r="I11645" s="4">
        <f>+I11644+G11645-H11645</f>
        <v>1470312.9094999733</v>
      </c>
      <c r="J11645" s="8"/>
      <c r="K11645" s="2"/>
      <c r="L11645" s="2"/>
      <c r="M11645" s="1"/>
      <c r="N11645" s="1"/>
      <c r="O11645" s="1"/>
    </row>
    <row r="11646" spans="1:15" x14ac:dyDescent="0.2">
      <c r="A11646" s="9"/>
      <c r="B11646" s="7"/>
      <c r="C11646" s="8"/>
      <c r="D11646" s="6"/>
      <c r="E11646" s="6"/>
      <c r="F11646" s="6">
        <f>E11646*0.05</f>
        <v>0</v>
      </c>
      <c r="G11646" s="6"/>
      <c r="H11646" s="5">
        <f>D11646-F11646</f>
        <v>0</v>
      </c>
      <c r="I11646" s="4">
        <f>+I11645+G11646-H11646</f>
        <v>1470312.9094999733</v>
      </c>
      <c r="J11646" s="8"/>
      <c r="K11646" s="2"/>
      <c r="L11646" s="2"/>
      <c r="M11646" s="1"/>
      <c r="N11646" s="1"/>
      <c r="O11646" s="1"/>
    </row>
    <row r="11647" spans="1:15" x14ac:dyDescent="0.2">
      <c r="A11647" s="9"/>
      <c r="B11647" s="7"/>
      <c r="C11647" s="8"/>
      <c r="D11647" s="6"/>
      <c r="E11647" s="6"/>
      <c r="F11647" s="6">
        <f>E11647*0.05</f>
        <v>0</v>
      </c>
      <c r="G11647" s="6"/>
      <c r="H11647" s="5">
        <f>D11647-F11647</f>
        <v>0</v>
      </c>
      <c r="I11647" s="4">
        <f>+I11646+G11647-H11647</f>
        <v>1470312.9094999733</v>
      </c>
      <c r="J11647" s="8"/>
      <c r="K11647" s="2"/>
      <c r="L11647" s="2"/>
      <c r="M11647" s="1"/>
      <c r="N11647" s="1"/>
      <c r="O11647" s="1"/>
    </row>
    <row r="11648" spans="1:15" x14ac:dyDescent="0.2">
      <c r="A11648" s="9"/>
      <c r="B11648" s="7"/>
      <c r="C11648" s="8"/>
      <c r="D11648" s="6"/>
      <c r="E11648" s="6"/>
      <c r="F11648" s="6">
        <f>E11648*0.05</f>
        <v>0</v>
      </c>
      <c r="G11648" s="6"/>
      <c r="H11648" s="5">
        <f>D11648-F11648</f>
        <v>0</v>
      </c>
      <c r="I11648" s="4">
        <f>+I11647+G11648-H11648</f>
        <v>1470312.9094999733</v>
      </c>
      <c r="J11648" s="8"/>
      <c r="K11648" s="2"/>
      <c r="L11648" s="2"/>
      <c r="M11648" s="1"/>
      <c r="N11648" s="1"/>
      <c r="O11648" s="1"/>
    </row>
    <row r="11649" spans="1:15" x14ac:dyDescent="0.2">
      <c r="A11649" s="9"/>
      <c r="B11649" s="7"/>
      <c r="C11649" s="8"/>
      <c r="D11649" s="6"/>
      <c r="E11649" s="6"/>
      <c r="F11649" s="6">
        <f>E11649*0.05</f>
        <v>0</v>
      </c>
      <c r="G11649" s="6"/>
      <c r="H11649" s="5">
        <f>D11649-F11649</f>
        <v>0</v>
      </c>
      <c r="I11649" s="4">
        <f>+I11648+G11649-H11649</f>
        <v>1470312.9094999733</v>
      </c>
      <c r="J11649" s="8"/>
      <c r="K11649" s="2"/>
      <c r="L11649" s="2"/>
      <c r="M11649" s="1"/>
      <c r="N11649" s="1"/>
      <c r="O11649" s="1"/>
    </row>
    <row r="11650" spans="1:15" x14ac:dyDescent="0.2">
      <c r="A11650" s="9"/>
      <c r="B11650" s="7"/>
      <c r="C11650" s="8"/>
      <c r="D11650" s="6"/>
      <c r="E11650" s="6"/>
      <c r="F11650" s="6">
        <f>E11650*0.05</f>
        <v>0</v>
      </c>
      <c r="G11650" s="6"/>
      <c r="H11650" s="5">
        <f>D11650-F11650</f>
        <v>0</v>
      </c>
      <c r="I11650" s="4">
        <f>+I11649+G11650-H11650</f>
        <v>1470312.9094999733</v>
      </c>
      <c r="J11650" s="8"/>
      <c r="K11650" s="2"/>
      <c r="L11650" s="2"/>
      <c r="M11650" s="1"/>
      <c r="N11650" s="1"/>
      <c r="O11650" s="1"/>
    </row>
    <row r="11651" spans="1:15" x14ac:dyDescent="0.2">
      <c r="A11651" s="9"/>
      <c r="B11651" s="7"/>
      <c r="C11651" s="8"/>
      <c r="D11651" s="6"/>
      <c r="E11651" s="6"/>
      <c r="F11651" s="6">
        <f>E11651*0.05</f>
        <v>0</v>
      </c>
      <c r="G11651" s="6"/>
      <c r="H11651" s="5">
        <f>D11651-F11651</f>
        <v>0</v>
      </c>
      <c r="I11651" s="4">
        <f>+I11650+G11651-H11651</f>
        <v>1470312.9094999733</v>
      </c>
      <c r="J11651" s="8"/>
      <c r="K11651" s="2"/>
      <c r="L11651" s="2"/>
      <c r="M11651" s="1"/>
      <c r="N11651" s="1"/>
      <c r="O11651" s="1"/>
    </row>
    <row r="11652" spans="1:15" x14ac:dyDescent="0.2">
      <c r="A11652" s="9"/>
      <c r="B11652" s="7"/>
      <c r="C11652" s="8"/>
      <c r="D11652" s="6"/>
      <c r="E11652" s="6"/>
      <c r="F11652" s="6">
        <f>E11652*0.05</f>
        <v>0</v>
      </c>
      <c r="G11652" s="6"/>
      <c r="H11652" s="5">
        <f>D11652-F11652</f>
        <v>0</v>
      </c>
      <c r="I11652" s="4">
        <f>+I11651+G11652-H11652</f>
        <v>1470312.9094999733</v>
      </c>
      <c r="J11652" s="8"/>
      <c r="K11652" s="2"/>
      <c r="L11652" s="2"/>
      <c r="M11652" s="1"/>
      <c r="N11652" s="1"/>
      <c r="O11652" s="1"/>
    </row>
    <row r="11653" spans="1:15" x14ac:dyDescent="0.2">
      <c r="A11653" s="9"/>
      <c r="B11653" s="7"/>
      <c r="C11653" s="8"/>
      <c r="D11653" s="6"/>
      <c r="E11653" s="6"/>
      <c r="F11653" s="6">
        <f>E11653*0.05</f>
        <v>0</v>
      </c>
      <c r="G11653" s="6"/>
      <c r="H11653" s="5">
        <f>D11653-F11653</f>
        <v>0</v>
      </c>
      <c r="I11653" s="4">
        <f>+I11652+G11653-H11653</f>
        <v>1470312.9094999733</v>
      </c>
      <c r="J11653" s="8"/>
      <c r="K11653" s="2"/>
      <c r="L11653" s="2"/>
      <c r="M11653" s="1"/>
      <c r="N11653" s="1"/>
      <c r="O11653" s="1"/>
    </row>
    <row r="11654" spans="1:15" x14ac:dyDescent="0.2">
      <c r="A11654" s="9"/>
      <c r="B11654" s="7"/>
      <c r="C11654" s="8"/>
      <c r="D11654" s="6"/>
      <c r="E11654" s="6"/>
      <c r="F11654" s="6">
        <f>E11654*0.05</f>
        <v>0</v>
      </c>
      <c r="G11654" s="6"/>
      <c r="H11654" s="5">
        <f>D11654-F11654</f>
        <v>0</v>
      </c>
      <c r="I11654" s="4">
        <f>+I11653+G11654-H11654</f>
        <v>1470312.9094999733</v>
      </c>
      <c r="J11654" s="8"/>
      <c r="K11654" s="2"/>
      <c r="L11654" s="2"/>
      <c r="M11654" s="1"/>
      <c r="N11654" s="1"/>
      <c r="O11654" s="1"/>
    </row>
    <row r="11655" spans="1:15" x14ac:dyDescent="0.2">
      <c r="A11655" s="9"/>
      <c r="B11655" s="7"/>
      <c r="C11655" s="8"/>
      <c r="D11655" s="6"/>
      <c r="E11655" s="6"/>
      <c r="F11655" s="6">
        <f>E11655*0.05</f>
        <v>0</v>
      </c>
      <c r="G11655" s="6"/>
      <c r="H11655" s="5">
        <f>D11655-F11655</f>
        <v>0</v>
      </c>
      <c r="I11655" s="4">
        <f>+I11654+G11655-H11655</f>
        <v>1470312.9094999733</v>
      </c>
      <c r="J11655" s="8"/>
      <c r="K11655" s="2"/>
      <c r="L11655" s="2"/>
      <c r="M11655" s="1"/>
      <c r="N11655" s="1"/>
      <c r="O11655" s="1"/>
    </row>
    <row r="11656" spans="1:15" x14ac:dyDescent="0.2">
      <c r="A11656" s="9"/>
      <c r="B11656" s="7"/>
      <c r="C11656" s="8"/>
      <c r="D11656" s="6"/>
      <c r="E11656" s="6"/>
      <c r="F11656" s="6">
        <f>E11656*0.05</f>
        <v>0</v>
      </c>
      <c r="G11656" s="6"/>
      <c r="H11656" s="5">
        <f>D11656-F11656</f>
        <v>0</v>
      </c>
      <c r="I11656" s="4">
        <f>+I11655+G11656-H11656</f>
        <v>1470312.9094999733</v>
      </c>
      <c r="J11656" s="8"/>
      <c r="K11656" s="2"/>
      <c r="L11656" s="2"/>
      <c r="M11656" s="1"/>
      <c r="N11656" s="1"/>
      <c r="O11656" s="1"/>
    </row>
    <row r="11657" spans="1:15" x14ac:dyDescent="0.2">
      <c r="A11657" s="9"/>
      <c r="B11657" s="7"/>
      <c r="C11657" s="8"/>
      <c r="D11657" s="6"/>
      <c r="E11657" s="6"/>
      <c r="F11657" s="6">
        <f>E11657*0.05</f>
        <v>0</v>
      </c>
      <c r="G11657" s="6"/>
      <c r="H11657" s="5">
        <f>D11657-F11657</f>
        <v>0</v>
      </c>
      <c r="I11657" s="4">
        <f>+I11656+G11657-H11657</f>
        <v>1470312.9094999733</v>
      </c>
      <c r="J11657" s="8"/>
      <c r="K11657" s="2"/>
      <c r="L11657" s="2"/>
      <c r="M11657" s="1"/>
      <c r="N11657" s="1"/>
      <c r="O11657" s="1"/>
    </row>
    <row r="11658" spans="1:15" x14ac:dyDescent="0.2">
      <c r="A11658" s="9"/>
      <c r="B11658" s="7"/>
      <c r="C11658" s="8"/>
      <c r="D11658" s="6"/>
      <c r="E11658" s="6"/>
      <c r="F11658" s="6">
        <f>E11658*0.05</f>
        <v>0</v>
      </c>
      <c r="G11658" s="6"/>
      <c r="H11658" s="5">
        <f>D11658-F11658</f>
        <v>0</v>
      </c>
      <c r="I11658" s="4">
        <f>+I11657+G11658-H11658</f>
        <v>1470312.9094999733</v>
      </c>
      <c r="J11658" s="8"/>
      <c r="K11658" s="2"/>
      <c r="L11658" s="2"/>
      <c r="M11658" s="1"/>
      <c r="N11658" s="1"/>
      <c r="O11658" s="1"/>
    </row>
    <row r="11659" spans="1:15" x14ac:dyDescent="0.2">
      <c r="A11659" s="9"/>
      <c r="B11659" s="7"/>
      <c r="C11659" s="8"/>
      <c r="D11659" s="6"/>
      <c r="E11659" s="6"/>
      <c r="F11659" s="6">
        <f>E11659*0.05</f>
        <v>0</v>
      </c>
      <c r="G11659" s="6"/>
      <c r="H11659" s="5">
        <f>D11659-F11659</f>
        <v>0</v>
      </c>
      <c r="I11659" s="4">
        <f>+I11658+G11659-H11659</f>
        <v>1470312.9094999733</v>
      </c>
      <c r="J11659" s="8"/>
      <c r="K11659" s="2"/>
      <c r="L11659" s="2"/>
      <c r="M11659" s="1"/>
      <c r="N11659" s="1"/>
      <c r="O11659" s="1"/>
    </row>
    <row r="11660" spans="1:15" x14ac:dyDescent="0.2">
      <c r="A11660" s="9"/>
      <c r="B11660" s="7"/>
      <c r="C11660" s="8"/>
      <c r="D11660" s="6"/>
      <c r="E11660" s="6"/>
      <c r="F11660" s="6">
        <f>E11660*0.05</f>
        <v>0</v>
      </c>
      <c r="G11660" s="6"/>
      <c r="H11660" s="5">
        <f>D11660-F11660</f>
        <v>0</v>
      </c>
      <c r="I11660" s="4">
        <f>+I11659+G11660-H11660</f>
        <v>1470312.9094999733</v>
      </c>
      <c r="J11660" s="8"/>
      <c r="K11660" s="2"/>
      <c r="L11660" s="2"/>
      <c r="M11660" s="1"/>
      <c r="N11660" s="1"/>
      <c r="O11660" s="1"/>
    </row>
    <row r="11661" spans="1:15" x14ac:dyDescent="0.2">
      <c r="A11661" s="9"/>
      <c r="B11661" s="7"/>
      <c r="C11661" s="8"/>
      <c r="D11661" s="6"/>
      <c r="E11661" s="6"/>
      <c r="F11661" s="6">
        <f>E11661*0.05</f>
        <v>0</v>
      </c>
      <c r="G11661" s="6"/>
      <c r="H11661" s="5">
        <f>D11661-F11661</f>
        <v>0</v>
      </c>
      <c r="I11661" s="4">
        <f>+I11660+G11661-H11661</f>
        <v>1470312.9094999733</v>
      </c>
      <c r="J11661" s="8"/>
      <c r="K11661" s="2"/>
      <c r="L11661" s="2"/>
      <c r="M11661" s="1"/>
      <c r="N11661" s="1"/>
      <c r="O11661" s="1"/>
    </row>
    <row r="11662" spans="1:15" x14ac:dyDescent="0.2">
      <c r="A11662" s="9"/>
      <c r="B11662" s="7"/>
      <c r="C11662" s="8"/>
      <c r="D11662" s="6"/>
      <c r="E11662" s="6"/>
      <c r="F11662" s="6">
        <f>E11662*0.05</f>
        <v>0</v>
      </c>
      <c r="G11662" s="6"/>
      <c r="H11662" s="5">
        <f>D11662-F11662</f>
        <v>0</v>
      </c>
      <c r="I11662" s="4">
        <f>+I11661+G11662-H11662</f>
        <v>1470312.9094999733</v>
      </c>
      <c r="J11662" s="8"/>
      <c r="K11662" s="2"/>
      <c r="L11662" s="2"/>
      <c r="M11662" s="1"/>
      <c r="N11662" s="1"/>
      <c r="O11662" s="1"/>
    </row>
    <row r="11663" spans="1:15" x14ac:dyDescent="0.2">
      <c r="A11663" s="9"/>
      <c r="B11663" s="7"/>
      <c r="C11663" s="8"/>
      <c r="D11663" s="6"/>
      <c r="E11663" s="6"/>
      <c r="F11663" s="6">
        <f>E11663*0.05</f>
        <v>0</v>
      </c>
      <c r="G11663" s="6"/>
      <c r="H11663" s="5">
        <f>D11663-F11663</f>
        <v>0</v>
      </c>
      <c r="I11663" s="4">
        <f>+I11662+G11663-H11663</f>
        <v>1470312.9094999733</v>
      </c>
      <c r="J11663" s="8"/>
      <c r="K11663" s="2"/>
      <c r="L11663" s="2"/>
      <c r="M11663" s="1"/>
      <c r="N11663" s="1"/>
      <c r="O11663" s="1"/>
    </row>
    <row r="11664" spans="1:15" x14ac:dyDescent="0.2">
      <c r="A11664" s="9"/>
      <c r="B11664" s="7"/>
      <c r="C11664" s="8"/>
      <c r="D11664" s="6"/>
      <c r="E11664" s="6"/>
      <c r="F11664" s="6">
        <f>E11664*0.05</f>
        <v>0</v>
      </c>
      <c r="G11664" s="6"/>
      <c r="H11664" s="5">
        <f>D11664-F11664</f>
        <v>0</v>
      </c>
      <c r="I11664" s="4">
        <f>+I11663+G11664-H11664</f>
        <v>1470312.9094999733</v>
      </c>
      <c r="J11664" s="8"/>
      <c r="K11664" s="2"/>
      <c r="L11664" s="2"/>
      <c r="M11664" s="1"/>
      <c r="N11664" s="1"/>
      <c r="O11664" s="1"/>
    </row>
    <row r="11665" spans="1:15" x14ac:dyDescent="0.2">
      <c r="A11665" s="9"/>
      <c r="B11665" s="7"/>
      <c r="C11665" s="8"/>
      <c r="D11665" s="6"/>
      <c r="E11665" s="6"/>
      <c r="F11665" s="6">
        <f>E11665*0.05</f>
        <v>0</v>
      </c>
      <c r="G11665" s="6"/>
      <c r="H11665" s="5">
        <f>D11665-F11665</f>
        <v>0</v>
      </c>
      <c r="I11665" s="4">
        <f>+I11664+G11665-H11665</f>
        <v>1470312.9094999733</v>
      </c>
      <c r="J11665" s="8"/>
      <c r="K11665" s="2"/>
      <c r="L11665" s="2"/>
      <c r="M11665" s="1"/>
      <c r="N11665" s="1"/>
      <c r="O11665" s="1"/>
    </row>
    <row r="11666" spans="1:15" x14ac:dyDescent="0.2">
      <c r="A11666" s="9"/>
      <c r="B11666" s="7"/>
      <c r="C11666" s="8"/>
      <c r="D11666" s="6"/>
      <c r="E11666" s="6"/>
      <c r="F11666" s="6">
        <f>E11666*0.05</f>
        <v>0</v>
      </c>
      <c r="G11666" s="6"/>
      <c r="H11666" s="5">
        <f>D11666-F11666</f>
        <v>0</v>
      </c>
      <c r="I11666" s="4">
        <f>+I11665+G11666-H11666</f>
        <v>1470312.9094999733</v>
      </c>
      <c r="J11666" s="8"/>
      <c r="K11666" s="2"/>
      <c r="L11666" s="2"/>
      <c r="M11666" s="1"/>
      <c r="N11666" s="1"/>
      <c r="O11666" s="1"/>
    </row>
    <row r="11667" spans="1:15" x14ac:dyDescent="0.2">
      <c r="A11667" s="9"/>
      <c r="B11667" s="7"/>
      <c r="C11667" s="8"/>
      <c r="D11667" s="6"/>
      <c r="E11667" s="6"/>
      <c r="F11667" s="6">
        <f>E11667*0.05</f>
        <v>0</v>
      </c>
      <c r="G11667" s="6"/>
      <c r="H11667" s="5">
        <f>D11667-F11667</f>
        <v>0</v>
      </c>
      <c r="I11667" s="4">
        <f>+I11666+G11667-H11667</f>
        <v>1470312.9094999733</v>
      </c>
      <c r="J11667" s="8"/>
      <c r="K11667" s="2"/>
      <c r="L11667" s="2"/>
      <c r="M11667" s="1"/>
      <c r="N11667" s="1"/>
      <c r="O11667" s="1"/>
    </row>
    <row r="11668" spans="1:15" x14ac:dyDescent="0.2">
      <c r="A11668" s="9"/>
      <c r="B11668" s="7"/>
      <c r="C11668" s="8"/>
      <c r="D11668" s="6"/>
      <c r="E11668" s="6"/>
      <c r="F11668" s="6">
        <f>E11668*0.05</f>
        <v>0</v>
      </c>
      <c r="G11668" s="6"/>
      <c r="H11668" s="5">
        <f>D11668-F11668</f>
        <v>0</v>
      </c>
      <c r="I11668" s="4">
        <f>+I11667+G11668-H11668</f>
        <v>1470312.9094999733</v>
      </c>
      <c r="J11668" s="8"/>
      <c r="K11668" s="2"/>
      <c r="L11668" s="2"/>
      <c r="M11668" s="1"/>
      <c r="N11668" s="1"/>
      <c r="O11668" s="1"/>
    </row>
    <row r="11669" spans="1:15" x14ac:dyDescent="0.2">
      <c r="A11669" s="9"/>
      <c r="B11669" s="7"/>
      <c r="C11669" s="8"/>
      <c r="D11669" s="6"/>
      <c r="E11669" s="6"/>
      <c r="F11669" s="6">
        <f>E11669*0.05</f>
        <v>0</v>
      </c>
      <c r="G11669" s="6"/>
      <c r="H11669" s="5">
        <f>D11669-F11669</f>
        <v>0</v>
      </c>
      <c r="I11669" s="4">
        <f>+I11668+G11669-H11669</f>
        <v>1470312.9094999733</v>
      </c>
      <c r="J11669" s="8"/>
      <c r="K11669" s="2"/>
      <c r="L11669" s="2"/>
      <c r="M11669" s="1"/>
      <c r="N11669" s="1"/>
      <c r="O11669" s="1"/>
    </row>
    <row r="11670" spans="1:15" x14ac:dyDescent="0.2">
      <c r="A11670" s="9"/>
      <c r="B11670" s="7"/>
      <c r="C11670" s="8"/>
      <c r="D11670" s="6"/>
      <c r="E11670" s="6"/>
      <c r="F11670" s="6">
        <f>E11670*0.05</f>
        <v>0</v>
      </c>
      <c r="G11670" s="6"/>
      <c r="H11670" s="5">
        <f>D11670-F11670</f>
        <v>0</v>
      </c>
      <c r="I11670" s="4">
        <f>+I11669+G11670-H11670</f>
        <v>1470312.9094999733</v>
      </c>
      <c r="J11670" s="8"/>
      <c r="K11670" s="2"/>
      <c r="L11670" s="2"/>
      <c r="M11670" s="1"/>
      <c r="N11670" s="1"/>
      <c r="O11670" s="1"/>
    </row>
    <row r="11671" spans="1:15" x14ac:dyDescent="0.2">
      <c r="A11671" s="9"/>
      <c r="B11671" s="7"/>
      <c r="C11671" s="8"/>
      <c r="D11671" s="6"/>
      <c r="E11671" s="6"/>
      <c r="F11671" s="6">
        <f>E11671*0.05</f>
        <v>0</v>
      </c>
      <c r="G11671" s="6"/>
      <c r="H11671" s="5">
        <f>D11671-F11671</f>
        <v>0</v>
      </c>
      <c r="I11671" s="4">
        <f>+I11670+G11671-H11671</f>
        <v>1470312.9094999733</v>
      </c>
      <c r="J11671" s="8"/>
      <c r="K11671" s="2"/>
      <c r="L11671" s="2"/>
      <c r="M11671" s="1"/>
      <c r="N11671" s="1"/>
      <c r="O11671" s="1"/>
    </row>
    <row r="11672" spans="1:15" x14ac:dyDescent="0.2">
      <c r="A11672" s="9"/>
      <c r="B11672" s="7"/>
      <c r="C11672" s="8"/>
      <c r="D11672" s="6"/>
      <c r="E11672" s="6"/>
      <c r="F11672" s="6">
        <f>E11672*0.05</f>
        <v>0</v>
      </c>
      <c r="G11672" s="6"/>
      <c r="H11672" s="5">
        <f>D11672-F11672</f>
        <v>0</v>
      </c>
      <c r="I11672" s="4">
        <f>+I11671+G11672-H11672</f>
        <v>1470312.9094999733</v>
      </c>
      <c r="J11672" s="8"/>
      <c r="K11672" s="2"/>
      <c r="L11672" s="2"/>
      <c r="M11672" s="1"/>
      <c r="N11672" s="1"/>
      <c r="O11672" s="1"/>
    </row>
    <row r="11673" spans="1:15" x14ac:dyDescent="0.2">
      <c r="A11673" s="9"/>
      <c r="B11673" s="7"/>
      <c r="C11673" s="8"/>
      <c r="D11673" s="6"/>
      <c r="E11673" s="6"/>
      <c r="F11673" s="6">
        <f>E11673*0.05</f>
        <v>0</v>
      </c>
      <c r="G11673" s="6"/>
      <c r="H11673" s="5">
        <f>D11673-F11673</f>
        <v>0</v>
      </c>
      <c r="I11673" s="4">
        <f>+I11672+G11673-H11673</f>
        <v>1470312.9094999733</v>
      </c>
      <c r="J11673" s="8"/>
      <c r="K11673" s="2"/>
      <c r="L11673" s="2"/>
      <c r="M11673" s="1"/>
      <c r="N11673" s="1"/>
      <c r="O11673" s="1"/>
    </row>
    <row r="11674" spans="1:15" x14ac:dyDescent="0.2">
      <c r="A11674" s="9"/>
      <c r="B11674" s="7"/>
      <c r="C11674" s="8"/>
      <c r="D11674" s="6"/>
      <c r="E11674" s="6"/>
      <c r="F11674" s="6">
        <f>E11674*0.05</f>
        <v>0</v>
      </c>
      <c r="G11674" s="6"/>
      <c r="H11674" s="5">
        <f>D11674-F11674</f>
        <v>0</v>
      </c>
      <c r="I11674" s="4">
        <f>+I11673+G11674-H11674</f>
        <v>1470312.9094999733</v>
      </c>
      <c r="J11674" s="8"/>
      <c r="K11674" s="2"/>
      <c r="L11674" s="2"/>
      <c r="M11674" s="1"/>
      <c r="N11674" s="1"/>
      <c r="O11674" s="1"/>
    </row>
    <row r="11675" spans="1:15" x14ac:dyDescent="0.2">
      <c r="A11675" s="9"/>
      <c r="B11675" s="7"/>
      <c r="C11675" s="8"/>
      <c r="D11675" s="6"/>
      <c r="E11675" s="6"/>
      <c r="F11675" s="6">
        <f>E11675*0.05</f>
        <v>0</v>
      </c>
      <c r="G11675" s="6"/>
      <c r="H11675" s="5">
        <f>D11675-F11675</f>
        <v>0</v>
      </c>
      <c r="I11675" s="4">
        <f>+I11674+G11675-H11675</f>
        <v>1470312.9094999733</v>
      </c>
      <c r="J11675" s="8"/>
      <c r="K11675" s="2"/>
      <c r="L11675" s="2"/>
      <c r="M11675" s="1"/>
      <c r="N11675" s="1"/>
      <c r="O11675" s="1"/>
    </row>
    <row r="11676" spans="1:15" x14ac:dyDescent="0.2">
      <c r="A11676" s="9"/>
      <c r="B11676" s="7"/>
      <c r="C11676" s="8"/>
      <c r="D11676" s="6"/>
      <c r="E11676" s="6"/>
      <c r="F11676" s="6">
        <f>E11676*0.05</f>
        <v>0</v>
      </c>
      <c r="G11676" s="6"/>
      <c r="H11676" s="5">
        <f>D11676-F11676</f>
        <v>0</v>
      </c>
      <c r="I11676" s="4">
        <f>+I11675+G11676-H11676</f>
        <v>1470312.9094999733</v>
      </c>
      <c r="J11676" s="8"/>
      <c r="K11676" s="2"/>
      <c r="L11676" s="2"/>
      <c r="M11676" s="1"/>
      <c r="N11676" s="1"/>
      <c r="O11676" s="1"/>
    </row>
    <row r="11677" spans="1:15" x14ac:dyDescent="0.2">
      <c r="A11677" s="9"/>
      <c r="B11677" s="7"/>
      <c r="C11677" s="8"/>
      <c r="D11677" s="6"/>
      <c r="E11677" s="6"/>
      <c r="F11677" s="6">
        <f>E11677*0.05</f>
        <v>0</v>
      </c>
      <c r="G11677" s="6"/>
      <c r="H11677" s="5">
        <f>D11677-F11677</f>
        <v>0</v>
      </c>
      <c r="I11677" s="4">
        <f>+I11676+G11677-H11677</f>
        <v>1470312.9094999733</v>
      </c>
      <c r="J11677" s="8"/>
      <c r="K11677" s="2"/>
      <c r="L11677" s="2"/>
      <c r="M11677" s="1"/>
      <c r="N11677" s="1"/>
      <c r="O11677" s="1"/>
    </row>
    <row r="11678" spans="1:15" x14ac:dyDescent="0.2">
      <c r="A11678" s="9"/>
      <c r="B11678" s="7"/>
      <c r="C11678" s="8"/>
      <c r="D11678" s="6"/>
      <c r="E11678" s="6"/>
      <c r="F11678" s="6">
        <f>E11678*0.05</f>
        <v>0</v>
      </c>
      <c r="G11678" s="6"/>
      <c r="H11678" s="5">
        <f>D11678-F11678</f>
        <v>0</v>
      </c>
      <c r="I11678" s="4">
        <f>+I11677+G11678-H11678</f>
        <v>1470312.9094999733</v>
      </c>
      <c r="J11678" s="8"/>
      <c r="K11678" s="2"/>
      <c r="L11678" s="2"/>
      <c r="M11678" s="1"/>
      <c r="N11678" s="1"/>
      <c r="O11678" s="1"/>
    </row>
    <row r="11679" spans="1:15" x14ac:dyDescent="0.2">
      <c r="A11679" s="9"/>
      <c r="B11679" s="7"/>
      <c r="C11679" s="8"/>
      <c r="D11679" s="6"/>
      <c r="E11679" s="6"/>
      <c r="F11679" s="6">
        <f>E11679*0.05</f>
        <v>0</v>
      </c>
      <c r="G11679" s="6"/>
      <c r="H11679" s="5">
        <f>D11679-F11679</f>
        <v>0</v>
      </c>
      <c r="I11679" s="4">
        <f>+I11678+G11679-H11679</f>
        <v>1470312.9094999733</v>
      </c>
      <c r="J11679" s="8"/>
      <c r="K11679" s="2"/>
      <c r="L11679" s="2"/>
      <c r="M11679" s="1"/>
      <c r="N11679" s="1"/>
      <c r="O11679" s="1"/>
    </row>
    <row r="11680" spans="1:15" x14ac:dyDescent="0.2">
      <c r="A11680" s="9"/>
      <c r="B11680" s="7"/>
      <c r="C11680" s="8"/>
      <c r="D11680" s="6"/>
      <c r="E11680" s="6"/>
      <c r="F11680" s="6">
        <f>E11680*0.05</f>
        <v>0</v>
      </c>
      <c r="G11680" s="6"/>
      <c r="H11680" s="5">
        <f>D11680-F11680</f>
        <v>0</v>
      </c>
      <c r="I11680" s="4">
        <f>+I11679+G11680-H11680</f>
        <v>1470312.9094999733</v>
      </c>
      <c r="J11680" s="8"/>
      <c r="K11680" s="2"/>
      <c r="L11680" s="2"/>
      <c r="M11680" s="1"/>
      <c r="N11680" s="1"/>
      <c r="O11680" s="1"/>
    </row>
    <row r="11681" spans="1:15" x14ac:dyDescent="0.2">
      <c r="A11681" s="9"/>
      <c r="B11681" s="7"/>
      <c r="C11681" s="8"/>
      <c r="D11681" s="6"/>
      <c r="E11681" s="6"/>
      <c r="F11681" s="6">
        <f>E11681*0.05</f>
        <v>0</v>
      </c>
      <c r="G11681" s="6"/>
      <c r="H11681" s="5">
        <f>D11681-F11681</f>
        <v>0</v>
      </c>
      <c r="I11681" s="4">
        <f>+I11680+G11681-H11681</f>
        <v>1470312.9094999733</v>
      </c>
      <c r="J11681" s="8"/>
      <c r="K11681" s="2"/>
      <c r="L11681" s="2"/>
      <c r="M11681" s="1"/>
      <c r="N11681" s="1"/>
      <c r="O11681" s="1"/>
    </row>
    <row r="11682" spans="1:15" x14ac:dyDescent="0.2">
      <c r="A11682" s="9"/>
      <c r="B11682" s="7"/>
      <c r="C11682" s="8"/>
      <c r="D11682" s="6"/>
      <c r="E11682" s="6"/>
      <c r="F11682" s="6">
        <f>E11682*0.05</f>
        <v>0</v>
      </c>
      <c r="G11682" s="6"/>
      <c r="H11682" s="5">
        <f>D11682-F11682</f>
        <v>0</v>
      </c>
      <c r="I11682" s="4">
        <f>+I11681+G11682-H11682</f>
        <v>1470312.9094999733</v>
      </c>
      <c r="J11682" s="8"/>
      <c r="K11682" s="2"/>
      <c r="L11682" s="2"/>
      <c r="M11682" s="1"/>
      <c r="N11682" s="1"/>
      <c r="O11682" s="1"/>
    </row>
    <row r="11683" spans="1:15" x14ac:dyDescent="0.2">
      <c r="A11683" s="9"/>
      <c r="B11683" s="7"/>
      <c r="C11683" s="8"/>
      <c r="D11683" s="6"/>
      <c r="E11683" s="6"/>
      <c r="F11683" s="6">
        <f>E11683*0.05</f>
        <v>0</v>
      </c>
      <c r="G11683" s="6"/>
      <c r="H11683" s="5">
        <f>D11683-F11683</f>
        <v>0</v>
      </c>
      <c r="I11683" s="4">
        <f>+I11682+G11683-H11683</f>
        <v>1470312.9094999733</v>
      </c>
      <c r="J11683" s="8"/>
      <c r="K11683" s="2"/>
      <c r="L11683" s="2"/>
      <c r="M11683" s="1"/>
      <c r="N11683" s="1"/>
      <c r="O11683" s="1"/>
    </row>
    <row r="11684" spans="1:15" x14ac:dyDescent="0.2">
      <c r="A11684" s="9"/>
      <c r="B11684" s="7"/>
      <c r="C11684" s="8"/>
      <c r="D11684" s="6"/>
      <c r="E11684" s="6"/>
      <c r="F11684" s="6">
        <f>E11684*0.05</f>
        <v>0</v>
      </c>
      <c r="G11684" s="6"/>
      <c r="H11684" s="5">
        <f>D11684-F11684</f>
        <v>0</v>
      </c>
      <c r="I11684" s="4">
        <f>+I11683+G11684-H11684</f>
        <v>1470312.9094999733</v>
      </c>
      <c r="J11684" s="8"/>
      <c r="K11684" s="2"/>
      <c r="L11684" s="2"/>
      <c r="M11684" s="1"/>
      <c r="N11684" s="1"/>
      <c r="O11684" s="1"/>
    </row>
    <row r="11685" spans="1:15" x14ac:dyDescent="0.2">
      <c r="A11685" s="9"/>
      <c r="B11685" s="7"/>
      <c r="C11685" s="8"/>
      <c r="D11685" s="6"/>
      <c r="E11685" s="6"/>
      <c r="F11685" s="6">
        <f>E11685*0.05</f>
        <v>0</v>
      </c>
      <c r="G11685" s="6"/>
      <c r="H11685" s="5">
        <f>D11685-F11685</f>
        <v>0</v>
      </c>
      <c r="I11685" s="4">
        <f>+I11684+G11685-H11685</f>
        <v>1470312.9094999733</v>
      </c>
      <c r="J11685" s="8"/>
      <c r="K11685" s="2"/>
      <c r="L11685" s="2"/>
      <c r="M11685" s="1"/>
      <c r="N11685" s="1"/>
      <c r="O11685" s="1"/>
    </row>
    <row r="11686" spans="1:15" x14ac:dyDescent="0.2">
      <c r="A11686" s="9"/>
      <c r="B11686" s="7"/>
      <c r="C11686" s="8"/>
      <c r="D11686" s="6"/>
      <c r="E11686" s="6"/>
      <c r="F11686" s="6">
        <f>E11686*0.05</f>
        <v>0</v>
      </c>
      <c r="G11686" s="6"/>
      <c r="H11686" s="5">
        <f>D11686-F11686</f>
        <v>0</v>
      </c>
      <c r="I11686" s="4">
        <f>+I11685+G11686-H11686</f>
        <v>1470312.9094999733</v>
      </c>
      <c r="J11686" s="8"/>
      <c r="K11686" s="2"/>
      <c r="L11686" s="2"/>
      <c r="M11686" s="1"/>
      <c r="N11686" s="1"/>
      <c r="O11686" s="1"/>
    </row>
    <row r="11687" spans="1:15" x14ac:dyDescent="0.2">
      <c r="A11687" s="9"/>
      <c r="B11687" s="7"/>
      <c r="C11687" s="8"/>
      <c r="D11687" s="6"/>
      <c r="E11687" s="6"/>
      <c r="F11687" s="6">
        <f>E11687*0.05</f>
        <v>0</v>
      </c>
      <c r="G11687" s="6"/>
      <c r="H11687" s="5">
        <f>D11687-F11687</f>
        <v>0</v>
      </c>
      <c r="I11687" s="4">
        <f>+I11686+G11687-H11687</f>
        <v>1470312.9094999733</v>
      </c>
      <c r="J11687" s="8"/>
      <c r="K11687" s="2"/>
      <c r="L11687" s="2"/>
      <c r="M11687" s="1"/>
      <c r="N11687" s="1"/>
      <c r="O11687" s="1"/>
    </row>
    <row r="11688" spans="1:15" x14ac:dyDescent="0.2">
      <c r="A11688" s="9"/>
      <c r="B11688" s="7"/>
      <c r="C11688" s="8"/>
      <c r="D11688" s="6"/>
      <c r="E11688" s="6"/>
      <c r="F11688" s="6">
        <f>E11688*0.05</f>
        <v>0</v>
      </c>
      <c r="G11688" s="6"/>
      <c r="H11688" s="5">
        <f>D11688-F11688</f>
        <v>0</v>
      </c>
      <c r="I11688" s="4">
        <f>+I11687+G11688-H11688</f>
        <v>1470312.9094999733</v>
      </c>
      <c r="J11688" s="8"/>
      <c r="K11688" s="2"/>
      <c r="L11688" s="2"/>
      <c r="M11688" s="1"/>
      <c r="N11688" s="1"/>
      <c r="O11688" s="1"/>
    </row>
    <row r="11689" spans="1:15" x14ac:dyDescent="0.2">
      <c r="A11689" s="9"/>
      <c r="B11689" s="7"/>
      <c r="C11689" s="8"/>
      <c r="D11689" s="6"/>
      <c r="E11689" s="6"/>
      <c r="F11689" s="6">
        <f>E11689*0.05</f>
        <v>0</v>
      </c>
      <c r="G11689" s="6"/>
      <c r="H11689" s="5">
        <f>D11689-F11689</f>
        <v>0</v>
      </c>
      <c r="I11689" s="4">
        <f>+I11688+G11689-H11689</f>
        <v>1470312.9094999733</v>
      </c>
      <c r="J11689" s="8"/>
      <c r="K11689" s="2"/>
      <c r="L11689" s="2"/>
      <c r="M11689" s="1"/>
      <c r="N11689" s="1"/>
      <c r="O11689" s="1"/>
    </row>
    <row r="11690" spans="1:15" x14ac:dyDescent="0.2">
      <c r="A11690" s="9"/>
      <c r="B11690" s="7"/>
      <c r="C11690" s="8"/>
      <c r="D11690" s="6"/>
      <c r="E11690" s="6"/>
      <c r="F11690" s="6">
        <f>E11690*0.05</f>
        <v>0</v>
      </c>
      <c r="G11690" s="6"/>
      <c r="H11690" s="5">
        <f>D11690-F11690</f>
        <v>0</v>
      </c>
      <c r="I11690" s="4">
        <f>+I11689+G11690-H11690</f>
        <v>1470312.9094999733</v>
      </c>
      <c r="J11690" s="8"/>
      <c r="K11690" s="2"/>
      <c r="L11690" s="2"/>
      <c r="M11690" s="1"/>
      <c r="N11690" s="1"/>
      <c r="O11690" s="1"/>
    </row>
    <row r="11691" spans="1:15" x14ac:dyDescent="0.2">
      <c r="A11691" s="9"/>
      <c r="B11691" s="7"/>
      <c r="C11691" s="8"/>
      <c r="D11691" s="6"/>
      <c r="E11691" s="6"/>
      <c r="F11691" s="6">
        <f>E11691*0.05</f>
        <v>0</v>
      </c>
      <c r="G11691" s="6"/>
      <c r="H11691" s="5">
        <f>D11691-F11691</f>
        <v>0</v>
      </c>
      <c r="I11691" s="4">
        <f>+I11690+G11691-H11691</f>
        <v>1470312.9094999733</v>
      </c>
      <c r="J11691" s="8"/>
      <c r="K11691" s="2"/>
      <c r="L11691" s="2"/>
      <c r="M11691" s="1"/>
      <c r="N11691" s="1"/>
      <c r="O11691" s="1"/>
    </row>
    <row r="11692" spans="1:15" x14ac:dyDescent="0.2">
      <c r="A11692" s="9"/>
      <c r="B11692" s="7"/>
      <c r="C11692" s="8"/>
      <c r="D11692" s="6"/>
      <c r="E11692" s="6"/>
      <c r="F11692" s="6">
        <f>E11692*0.05</f>
        <v>0</v>
      </c>
      <c r="G11692" s="6"/>
      <c r="H11692" s="5">
        <f>D11692-F11692</f>
        <v>0</v>
      </c>
      <c r="I11692" s="4">
        <f>+I11691+G11692-H11692</f>
        <v>1470312.9094999733</v>
      </c>
      <c r="J11692" s="8"/>
      <c r="K11692" s="2"/>
      <c r="L11692" s="2"/>
      <c r="M11692" s="1"/>
      <c r="N11692" s="1"/>
      <c r="O11692" s="1"/>
    </row>
    <row r="11693" spans="1:15" x14ac:dyDescent="0.2">
      <c r="A11693" s="9"/>
      <c r="B11693" s="7"/>
      <c r="C11693" s="8"/>
      <c r="D11693" s="6"/>
      <c r="E11693" s="6"/>
      <c r="F11693" s="6">
        <f>E11693*0.05</f>
        <v>0</v>
      </c>
      <c r="G11693" s="6"/>
      <c r="H11693" s="5">
        <f>D11693-F11693</f>
        <v>0</v>
      </c>
      <c r="I11693" s="4">
        <f>+I11692+G11693-H11693</f>
        <v>1470312.9094999733</v>
      </c>
      <c r="J11693" s="8"/>
      <c r="K11693" s="2"/>
      <c r="L11693" s="2"/>
      <c r="M11693" s="1"/>
      <c r="N11693" s="1"/>
      <c r="O11693" s="1"/>
    </row>
    <row r="11694" spans="1:15" x14ac:dyDescent="0.2">
      <c r="A11694" s="9"/>
      <c r="B11694" s="7"/>
      <c r="C11694" s="8"/>
      <c r="D11694" s="6"/>
      <c r="E11694" s="6"/>
      <c r="F11694" s="6">
        <f>E11694*0.05</f>
        <v>0</v>
      </c>
      <c r="G11694" s="6"/>
      <c r="H11694" s="5">
        <f>D11694-F11694</f>
        <v>0</v>
      </c>
      <c r="I11694" s="4">
        <f>+I11693+G11694-H11694</f>
        <v>1470312.9094999733</v>
      </c>
      <c r="J11694" s="8"/>
      <c r="K11694" s="2"/>
      <c r="L11694" s="2"/>
      <c r="M11694" s="1"/>
      <c r="N11694" s="1"/>
      <c r="O11694" s="1"/>
    </row>
    <row r="11695" spans="1:15" x14ac:dyDescent="0.2">
      <c r="A11695" s="9"/>
      <c r="B11695" s="7"/>
      <c r="C11695" s="8"/>
      <c r="D11695" s="6"/>
      <c r="E11695" s="6"/>
      <c r="F11695" s="6">
        <f>E11695*0.05</f>
        <v>0</v>
      </c>
      <c r="G11695" s="6"/>
      <c r="H11695" s="5">
        <f>D11695-F11695</f>
        <v>0</v>
      </c>
      <c r="I11695" s="4">
        <f>+I11694+G11695-H11695</f>
        <v>1470312.9094999733</v>
      </c>
      <c r="J11695" s="8"/>
      <c r="K11695" s="2"/>
      <c r="L11695" s="2"/>
      <c r="M11695" s="1"/>
      <c r="N11695" s="1"/>
      <c r="O11695" s="1"/>
    </row>
    <row r="11696" spans="1:15" x14ac:dyDescent="0.2">
      <c r="A11696" s="9"/>
      <c r="B11696" s="7"/>
      <c r="C11696" s="8"/>
      <c r="D11696" s="6"/>
      <c r="E11696" s="6"/>
      <c r="F11696" s="6">
        <f>E11696*0.05</f>
        <v>0</v>
      </c>
      <c r="G11696" s="6"/>
      <c r="H11696" s="5">
        <f>D11696-F11696</f>
        <v>0</v>
      </c>
      <c r="I11696" s="4">
        <f>+I11695+G11696-H11696</f>
        <v>1470312.9094999733</v>
      </c>
      <c r="J11696" s="8"/>
      <c r="K11696" s="2"/>
      <c r="L11696" s="2"/>
      <c r="M11696" s="1"/>
      <c r="N11696" s="1"/>
      <c r="O11696" s="1"/>
    </row>
    <row r="11697" spans="1:15" x14ac:dyDescent="0.2">
      <c r="A11697" s="9"/>
      <c r="B11697" s="7"/>
      <c r="C11697" s="8"/>
      <c r="D11697" s="6"/>
      <c r="E11697" s="6"/>
      <c r="F11697" s="6">
        <f>E11697*0.05</f>
        <v>0</v>
      </c>
      <c r="G11697" s="6"/>
      <c r="H11697" s="5">
        <f>D11697-F11697</f>
        <v>0</v>
      </c>
      <c r="I11697" s="4">
        <f>+I11696+G11697-H11697</f>
        <v>1470312.9094999733</v>
      </c>
      <c r="J11697" s="8"/>
      <c r="K11697" s="2"/>
      <c r="L11697" s="2"/>
      <c r="M11697" s="1"/>
      <c r="N11697" s="1"/>
      <c r="O11697" s="1"/>
    </row>
    <row r="11698" spans="1:15" x14ac:dyDescent="0.2">
      <c r="A11698" s="9"/>
      <c r="B11698" s="7"/>
      <c r="C11698" s="8"/>
      <c r="D11698" s="6"/>
      <c r="E11698" s="6"/>
      <c r="F11698" s="6">
        <f>E11698*0.05</f>
        <v>0</v>
      </c>
      <c r="G11698" s="6"/>
      <c r="H11698" s="5">
        <f>D11698-F11698</f>
        <v>0</v>
      </c>
      <c r="I11698" s="4">
        <f>+I11697+G11698-H11698</f>
        <v>1470312.9094999733</v>
      </c>
      <c r="J11698" s="8"/>
      <c r="K11698" s="2"/>
      <c r="L11698" s="2"/>
      <c r="M11698" s="1"/>
      <c r="N11698" s="1"/>
      <c r="O11698" s="1"/>
    </row>
    <row r="11699" spans="1:15" x14ac:dyDescent="0.2">
      <c r="A11699" s="9"/>
      <c r="B11699" s="7"/>
      <c r="C11699" s="8"/>
      <c r="D11699" s="6"/>
      <c r="E11699" s="6"/>
      <c r="F11699" s="6">
        <f>E11699*0.05</f>
        <v>0</v>
      </c>
      <c r="G11699" s="6"/>
      <c r="H11699" s="5">
        <f>D11699-F11699</f>
        <v>0</v>
      </c>
      <c r="I11699" s="4">
        <f>+I11698+G11699-H11699</f>
        <v>1470312.9094999733</v>
      </c>
      <c r="J11699" s="8"/>
      <c r="K11699" s="2"/>
      <c r="L11699" s="2"/>
      <c r="M11699" s="1"/>
      <c r="N11699" s="1"/>
      <c r="O11699" s="1"/>
    </row>
    <row r="11700" spans="1:15" x14ac:dyDescent="0.2">
      <c r="A11700" s="9"/>
      <c r="B11700" s="7"/>
      <c r="C11700" s="8"/>
      <c r="D11700" s="6"/>
      <c r="E11700" s="6"/>
      <c r="F11700" s="6">
        <f>E11700*0.05</f>
        <v>0</v>
      </c>
      <c r="G11700" s="6"/>
      <c r="H11700" s="5">
        <f>D11700-F11700</f>
        <v>0</v>
      </c>
      <c r="I11700" s="4">
        <f>+I11699+G11700-H11700</f>
        <v>1470312.9094999733</v>
      </c>
      <c r="J11700" s="8"/>
      <c r="K11700" s="2"/>
      <c r="L11700" s="2"/>
      <c r="M11700" s="1"/>
      <c r="N11700" s="1"/>
      <c r="O11700" s="1"/>
    </row>
    <row r="11701" spans="1:15" x14ac:dyDescent="0.2">
      <c r="A11701" s="9"/>
      <c r="B11701" s="7"/>
      <c r="C11701" s="8"/>
      <c r="D11701" s="6"/>
      <c r="E11701" s="6"/>
      <c r="F11701" s="6">
        <f>E11701*0.05</f>
        <v>0</v>
      </c>
      <c r="G11701" s="6"/>
      <c r="H11701" s="5">
        <f>D11701-F11701</f>
        <v>0</v>
      </c>
      <c r="I11701" s="4">
        <f>+I11700+G11701-H11701</f>
        <v>1470312.9094999733</v>
      </c>
      <c r="J11701" s="8"/>
      <c r="K11701" s="2"/>
      <c r="L11701" s="2"/>
      <c r="M11701" s="1"/>
      <c r="N11701" s="1"/>
      <c r="O11701" s="1"/>
    </row>
    <row r="11702" spans="1:15" x14ac:dyDescent="0.2">
      <c r="A11702" s="9"/>
      <c r="B11702" s="7"/>
      <c r="C11702" s="8"/>
      <c r="D11702" s="6"/>
      <c r="E11702" s="6"/>
      <c r="F11702" s="6">
        <f>E11702*0.05</f>
        <v>0</v>
      </c>
      <c r="G11702" s="6"/>
      <c r="H11702" s="5">
        <f>D11702-F11702</f>
        <v>0</v>
      </c>
      <c r="I11702" s="4">
        <f>+I11701+G11702-H11702</f>
        <v>1470312.9094999733</v>
      </c>
      <c r="J11702" s="8"/>
      <c r="K11702" s="2"/>
      <c r="L11702" s="2"/>
      <c r="M11702" s="1"/>
      <c r="N11702" s="1"/>
      <c r="O11702" s="1"/>
    </row>
    <row r="11703" spans="1:15" x14ac:dyDescent="0.2">
      <c r="A11703" s="9"/>
      <c r="B11703" s="7"/>
      <c r="C11703" s="8"/>
      <c r="D11703" s="6"/>
      <c r="E11703" s="6"/>
      <c r="F11703" s="6">
        <f>E11703*0.05</f>
        <v>0</v>
      </c>
      <c r="G11703" s="6"/>
      <c r="H11703" s="5">
        <f>D11703-F11703</f>
        <v>0</v>
      </c>
      <c r="I11703" s="4">
        <f>+I11702+G11703-H11703</f>
        <v>1470312.9094999733</v>
      </c>
      <c r="J11703" s="8"/>
      <c r="K11703" s="2"/>
      <c r="L11703" s="2"/>
      <c r="M11703" s="1"/>
      <c r="N11703" s="1"/>
      <c r="O11703" s="1"/>
    </row>
    <row r="11704" spans="1:15" x14ac:dyDescent="0.2">
      <c r="A11704" s="9"/>
      <c r="B11704" s="7"/>
      <c r="C11704" s="8"/>
      <c r="D11704" s="6"/>
      <c r="E11704" s="6"/>
      <c r="F11704" s="6">
        <f>E11704*0.05</f>
        <v>0</v>
      </c>
      <c r="G11704" s="6"/>
      <c r="H11704" s="5">
        <f>D11704-F11704</f>
        <v>0</v>
      </c>
      <c r="I11704" s="4">
        <f>+I11703+G11704-H11704</f>
        <v>1470312.9094999733</v>
      </c>
      <c r="J11704" s="8"/>
      <c r="K11704" s="2"/>
      <c r="L11704" s="2"/>
      <c r="M11704" s="1"/>
      <c r="N11704" s="1"/>
      <c r="O11704" s="1"/>
    </row>
    <row r="11705" spans="1:15" x14ac:dyDescent="0.2">
      <c r="A11705" s="9"/>
      <c r="B11705" s="7"/>
      <c r="C11705" s="8"/>
      <c r="D11705" s="6"/>
      <c r="E11705" s="6"/>
      <c r="F11705" s="6">
        <f>E11705*0.05</f>
        <v>0</v>
      </c>
      <c r="G11705" s="6"/>
      <c r="H11705" s="5">
        <f>D11705-F11705</f>
        <v>0</v>
      </c>
      <c r="I11705" s="4">
        <f>+I11704+G11705-H11705</f>
        <v>1470312.9094999733</v>
      </c>
      <c r="J11705" s="8"/>
      <c r="K11705" s="2"/>
      <c r="L11705" s="2"/>
      <c r="M11705" s="1"/>
      <c r="N11705" s="1"/>
      <c r="O11705" s="1"/>
    </row>
    <row r="11706" spans="1:15" x14ac:dyDescent="0.2">
      <c r="A11706" s="9"/>
      <c r="B11706" s="7"/>
      <c r="C11706" s="8"/>
      <c r="D11706" s="6"/>
      <c r="E11706" s="6"/>
      <c r="F11706" s="6">
        <f>E11706*0.05</f>
        <v>0</v>
      </c>
      <c r="G11706" s="6"/>
      <c r="H11706" s="5">
        <f>D11706-F11706</f>
        <v>0</v>
      </c>
      <c r="I11706" s="4">
        <f>+I11705+G11706-H11706</f>
        <v>1470312.9094999733</v>
      </c>
      <c r="J11706" s="8"/>
      <c r="K11706" s="2"/>
      <c r="L11706" s="2"/>
      <c r="M11706" s="1"/>
      <c r="N11706" s="1"/>
      <c r="O11706" s="1"/>
    </row>
    <row r="11707" spans="1:15" x14ac:dyDescent="0.2">
      <c r="A11707" s="9"/>
      <c r="B11707" s="7"/>
      <c r="C11707" s="8"/>
      <c r="D11707" s="6"/>
      <c r="E11707" s="6"/>
      <c r="F11707" s="6">
        <f>E11707*0.05</f>
        <v>0</v>
      </c>
      <c r="G11707" s="6"/>
      <c r="H11707" s="5">
        <f>D11707-F11707</f>
        <v>0</v>
      </c>
      <c r="I11707" s="4">
        <f>+I11706+G11707-H11707</f>
        <v>1470312.9094999733</v>
      </c>
      <c r="J11707" s="8"/>
      <c r="K11707" s="2"/>
      <c r="L11707" s="2"/>
      <c r="M11707" s="1"/>
      <c r="N11707" s="1"/>
      <c r="O11707" s="1"/>
    </row>
    <row r="11708" spans="1:15" x14ac:dyDescent="0.2">
      <c r="A11708" s="9"/>
      <c r="B11708" s="7"/>
      <c r="C11708" s="8"/>
      <c r="D11708" s="6"/>
      <c r="E11708" s="6"/>
      <c r="F11708" s="6">
        <f>E11708*0.05</f>
        <v>0</v>
      </c>
      <c r="G11708" s="6"/>
      <c r="H11708" s="5">
        <f>D11708-F11708</f>
        <v>0</v>
      </c>
      <c r="I11708" s="4">
        <f>+I11707+G11708-H11708</f>
        <v>1470312.9094999733</v>
      </c>
      <c r="J11708" s="8"/>
      <c r="K11708" s="2"/>
      <c r="L11708" s="2"/>
      <c r="M11708" s="1"/>
      <c r="N11708" s="1"/>
      <c r="O11708" s="1"/>
    </row>
    <row r="11709" spans="1:15" x14ac:dyDescent="0.2">
      <c r="A11709" s="9"/>
      <c r="B11709" s="7"/>
      <c r="C11709" s="8"/>
      <c r="D11709" s="6"/>
      <c r="E11709" s="6"/>
      <c r="F11709" s="6">
        <f>E11709*0.05</f>
        <v>0</v>
      </c>
      <c r="G11709" s="6"/>
      <c r="H11709" s="5">
        <f>D11709-F11709</f>
        <v>0</v>
      </c>
      <c r="I11709" s="4">
        <f>+I11708+G11709-H11709</f>
        <v>1470312.9094999733</v>
      </c>
      <c r="J11709" s="8"/>
      <c r="K11709" s="2"/>
      <c r="L11709" s="2"/>
      <c r="M11709" s="1"/>
      <c r="N11709" s="1"/>
      <c r="O11709" s="1"/>
    </row>
    <row r="11710" spans="1:15" x14ac:dyDescent="0.2">
      <c r="A11710" s="9"/>
      <c r="B11710" s="7"/>
      <c r="C11710" s="8"/>
      <c r="D11710" s="6"/>
      <c r="E11710" s="6"/>
      <c r="F11710" s="6">
        <f>E11710*0.05</f>
        <v>0</v>
      </c>
      <c r="G11710" s="6"/>
      <c r="H11710" s="5">
        <f>D11710-F11710</f>
        <v>0</v>
      </c>
      <c r="I11710" s="4">
        <f>+I11709+G11710-H11710</f>
        <v>1470312.9094999733</v>
      </c>
      <c r="J11710" s="8"/>
      <c r="K11710" s="2"/>
      <c r="L11710" s="2"/>
      <c r="M11710" s="1"/>
      <c r="N11710" s="1"/>
      <c r="O11710" s="1"/>
    </row>
    <row r="11711" spans="1:15" x14ac:dyDescent="0.2">
      <c r="A11711" s="9"/>
      <c r="B11711" s="7"/>
      <c r="C11711" s="8"/>
      <c r="D11711" s="6"/>
      <c r="E11711" s="6"/>
      <c r="F11711" s="6">
        <f>E11711*0.05</f>
        <v>0</v>
      </c>
      <c r="G11711" s="6"/>
      <c r="H11711" s="5">
        <f>D11711-F11711</f>
        <v>0</v>
      </c>
      <c r="I11711" s="4">
        <f>+I11710+G11711-H11711</f>
        <v>1470312.9094999733</v>
      </c>
      <c r="J11711" s="8"/>
      <c r="K11711" s="2"/>
      <c r="L11711" s="2"/>
      <c r="M11711" s="1"/>
      <c r="N11711" s="1"/>
      <c r="O11711" s="1"/>
    </row>
    <row r="11712" spans="1:15" x14ac:dyDescent="0.2">
      <c r="A11712" s="9"/>
      <c r="B11712" s="7"/>
      <c r="C11712" s="8"/>
      <c r="D11712" s="6"/>
      <c r="E11712" s="6"/>
      <c r="F11712" s="6">
        <f>E11712*0.05</f>
        <v>0</v>
      </c>
      <c r="G11712" s="6"/>
      <c r="H11712" s="5">
        <f>D11712-F11712</f>
        <v>0</v>
      </c>
      <c r="I11712" s="4">
        <f>+I11711+G11712-H11712</f>
        <v>1470312.9094999733</v>
      </c>
      <c r="J11712" s="8"/>
      <c r="K11712" s="2"/>
      <c r="L11712" s="2"/>
      <c r="M11712" s="1"/>
      <c r="N11712" s="1"/>
      <c r="O11712" s="1"/>
    </row>
    <row r="11713" spans="1:15" x14ac:dyDescent="0.2">
      <c r="A11713" s="9"/>
      <c r="B11713" s="7"/>
      <c r="C11713" s="8"/>
      <c r="D11713" s="6"/>
      <c r="E11713" s="6"/>
      <c r="F11713" s="6">
        <f>E11713*0.05</f>
        <v>0</v>
      </c>
      <c r="G11713" s="6"/>
      <c r="H11713" s="5">
        <f>D11713-F11713</f>
        <v>0</v>
      </c>
      <c r="I11713" s="4">
        <f>+I11712+G11713-H11713</f>
        <v>1470312.9094999733</v>
      </c>
      <c r="J11713" s="8"/>
      <c r="K11713" s="2"/>
      <c r="L11713" s="2"/>
      <c r="M11713" s="1"/>
      <c r="N11713" s="1"/>
      <c r="O11713" s="1"/>
    </row>
    <row r="11714" spans="1:15" x14ac:dyDescent="0.2">
      <c r="A11714" s="9"/>
      <c r="B11714" s="7"/>
      <c r="C11714" s="8"/>
      <c r="D11714" s="6"/>
      <c r="E11714" s="6"/>
      <c r="F11714" s="6">
        <f>E11714*0.05</f>
        <v>0</v>
      </c>
      <c r="G11714" s="6"/>
      <c r="H11714" s="5">
        <f>D11714-F11714</f>
        <v>0</v>
      </c>
      <c r="I11714" s="4">
        <f>+I11713+G11714-H11714</f>
        <v>1470312.9094999733</v>
      </c>
      <c r="J11714" s="8"/>
      <c r="K11714" s="2"/>
      <c r="L11714" s="2"/>
      <c r="M11714" s="1"/>
      <c r="N11714" s="1"/>
      <c r="O11714" s="1"/>
    </row>
    <row r="11715" spans="1:15" x14ac:dyDescent="0.2">
      <c r="A11715" s="9"/>
      <c r="B11715" s="7"/>
      <c r="C11715" s="8"/>
      <c r="D11715" s="6"/>
      <c r="E11715" s="6"/>
      <c r="F11715" s="6">
        <f>E11715*0.05</f>
        <v>0</v>
      </c>
      <c r="G11715" s="6"/>
      <c r="H11715" s="5">
        <f>D11715-F11715</f>
        <v>0</v>
      </c>
      <c r="I11715" s="4">
        <f>+I11714+G11715-H11715</f>
        <v>1470312.9094999733</v>
      </c>
      <c r="J11715" s="8"/>
      <c r="K11715" s="2"/>
      <c r="L11715" s="2"/>
      <c r="M11715" s="1"/>
      <c r="N11715" s="1"/>
      <c r="O11715" s="1"/>
    </row>
    <row r="11716" spans="1:15" x14ac:dyDescent="0.2">
      <c r="A11716" s="9"/>
      <c r="B11716" s="7"/>
      <c r="C11716" s="8"/>
      <c r="D11716" s="6"/>
      <c r="E11716" s="6"/>
      <c r="F11716" s="6">
        <f>E11716*0.05</f>
        <v>0</v>
      </c>
      <c r="G11716" s="6"/>
      <c r="H11716" s="5">
        <f>D11716-F11716</f>
        <v>0</v>
      </c>
      <c r="I11716" s="4">
        <f>+I11715+G11716-H11716</f>
        <v>1470312.9094999733</v>
      </c>
      <c r="J11716" s="8"/>
      <c r="K11716" s="2"/>
      <c r="L11716" s="2"/>
      <c r="M11716" s="1"/>
      <c r="N11716" s="1"/>
      <c r="O11716" s="1"/>
    </row>
    <row r="11717" spans="1:15" x14ac:dyDescent="0.2">
      <c r="A11717" s="9"/>
      <c r="B11717" s="7"/>
      <c r="C11717" s="8"/>
      <c r="D11717" s="6"/>
      <c r="E11717" s="6"/>
      <c r="F11717" s="6">
        <f>E11717*0.05</f>
        <v>0</v>
      </c>
      <c r="G11717" s="6"/>
      <c r="H11717" s="5">
        <f>D11717-F11717</f>
        <v>0</v>
      </c>
      <c r="I11717" s="4">
        <f>+I11716+G11717-H11717</f>
        <v>1470312.9094999733</v>
      </c>
      <c r="J11717" s="8"/>
      <c r="K11717" s="2"/>
      <c r="L11717" s="2"/>
      <c r="M11717" s="1"/>
      <c r="N11717" s="1"/>
      <c r="O11717" s="1"/>
    </row>
    <row r="11718" spans="1:15" x14ac:dyDescent="0.2">
      <c r="A11718" s="9"/>
      <c r="B11718" s="7"/>
      <c r="C11718" s="8"/>
      <c r="D11718" s="6"/>
      <c r="E11718" s="6"/>
      <c r="F11718" s="6">
        <f>E11718*0.05</f>
        <v>0</v>
      </c>
      <c r="G11718" s="6"/>
      <c r="H11718" s="5">
        <f>D11718-F11718</f>
        <v>0</v>
      </c>
      <c r="I11718" s="4">
        <f>+I11717+G11718-H11718</f>
        <v>1470312.9094999733</v>
      </c>
      <c r="J11718" s="8"/>
      <c r="K11718" s="2"/>
      <c r="L11718" s="2"/>
      <c r="M11718" s="1"/>
      <c r="N11718" s="1"/>
      <c r="O11718" s="1"/>
    </row>
    <row r="11719" spans="1:15" x14ac:dyDescent="0.2">
      <c r="A11719" s="9"/>
      <c r="B11719" s="7"/>
      <c r="C11719" s="8"/>
      <c r="D11719" s="6"/>
      <c r="E11719" s="6"/>
      <c r="F11719" s="6">
        <f>E11719*0.05</f>
        <v>0</v>
      </c>
      <c r="G11719" s="6"/>
      <c r="H11719" s="5">
        <f>D11719-F11719</f>
        <v>0</v>
      </c>
      <c r="I11719" s="4">
        <f>+I11718+G11719-H11719</f>
        <v>1470312.9094999733</v>
      </c>
      <c r="J11719" s="8"/>
      <c r="K11719" s="2"/>
      <c r="L11719" s="2"/>
      <c r="M11719" s="1"/>
      <c r="N11719" s="1"/>
      <c r="O11719" s="1"/>
    </row>
    <row r="11720" spans="1:15" x14ac:dyDescent="0.2">
      <c r="A11720" s="9"/>
      <c r="B11720" s="7"/>
      <c r="C11720" s="8"/>
      <c r="D11720" s="6"/>
      <c r="E11720" s="6"/>
      <c r="F11720" s="6">
        <f>E11720*0.05</f>
        <v>0</v>
      </c>
      <c r="G11720" s="6"/>
      <c r="H11720" s="5">
        <f>D11720-F11720</f>
        <v>0</v>
      </c>
      <c r="I11720" s="4">
        <f>+I11719+G11720-H11720</f>
        <v>1470312.9094999733</v>
      </c>
      <c r="J11720" s="8"/>
      <c r="K11720" s="2"/>
      <c r="L11720" s="2"/>
      <c r="M11720" s="1"/>
      <c r="N11720" s="1"/>
      <c r="O11720" s="1"/>
    </row>
    <row r="11721" spans="1:15" x14ac:dyDescent="0.2">
      <c r="A11721" s="9"/>
      <c r="B11721" s="7"/>
      <c r="C11721" s="8"/>
      <c r="D11721" s="6"/>
      <c r="E11721" s="6"/>
      <c r="F11721" s="6">
        <f>E11721*0.05</f>
        <v>0</v>
      </c>
      <c r="G11721" s="6"/>
      <c r="H11721" s="5">
        <f>D11721-F11721</f>
        <v>0</v>
      </c>
      <c r="I11721" s="4">
        <f>+I11720+G11721-H11721</f>
        <v>1470312.9094999733</v>
      </c>
      <c r="J11721" s="8"/>
      <c r="K11721" s="2"/>
      <c r="L11721" s="2"/>
      <c r="M11721" s="1"/>
      <c r="N11721" s="1"/>
      <c r="O11721" s="1"/>
    </row>
    <row r="11722" spans="1:15" x14ac:dyDescent="0.2">
      <c r="A11722" s="9"/>
      <c r="B11722" s="7"/>
      <c r="C11722" s="8"/>
      <c r="D11722" s="6"/>
      <c r="E11722" s="6"/>
      <c r="F11722" s="6">
        <f>E11722*0.05</f>
        <v>0</v>
      </c>
      <c r="G11722" s="6"/>
      <c r="H11722" s="5">
        <f>D11722-F11722</f>
        <v>0</v>
      </c>
      <c r="I11722" s="4">
        <f>+I11721+G11722-H11722</f>
        <v>1470312.9094999733</v>
      </c>
      <c r="J11722" s="8"/>
      <c r="K11722" s="2"/>
      <c r="L11722" s="2"/>
      <c r="M11722" s="1"/>
      <c r="N11722" s="1"/>
      <c r="O11722" s="1"/>
    </row>
    <row r="11723" spans="1:15" x14ac:dyDescent="0.2">
      <c r="A11723" s="9"/>
      <c r="B11723" s="7"/>
      <c r="C11723" s="8"/>
      <c r="D11723" s="6"/>
      <c r="E11723" s="6"/>
      <c r="F11723" s="6">
        <f>E11723*0.05</f>
        <v>0</v>
      </c>
      <c r="G11723" s="6"/>
      <c r="H11723" s="5">
        <f>D11723-F11723</f>
        <v>0</v>
      </c>
      <c r="I11723" s="4">
        <f>+I11722+G11723-H11723</f>
        <v>1470312.9094999733</v>
      </c>
      <c r="J11723" s="8"/>
      <c r="K11723" s="2"/>
      <c r="L11723" s="2"/>
      <c r="M11723" s="1"/>
      <c r="N11723" s="1"/>
      <c r="O11723" s="1"/>
    </row>
    <row r="11724" spans="1:15" x14ac:dyDescent="0.2">
      <c r="A11724" s="9"/>
      <c r="B11724" s="7"/>
      <c r="C11724" s="8"/>
      <c r="D11724" s="6"/>
      <c r="E11724" s="6"/>
      <c r="F11724" s="6">
        <f>E11724*0.05</f>
        <v>0</v>
      </c>
      <c r="G11724" s="6"/>
      <c r="H11724" s="5">
        <f>D11724-F11724</f>
        <v>0</v>
      </c>
      <c r="I11724" s="4">
        <f>+I11723+G11724-H11724</f>
        <v>1470312.9094999733</v>
      </c>
      <c r="J11724" s="8"/>
      <c r="K11724" s="2"/>
      <c r="L11724" s="2"/>
      <c r="M11724" s="1"/>
      <c r="N11724" s="1"/>
      <c r="O11724" s="1"/>
    </row>
    <row r="11725" spans="1:15" x14ac:dyDescent="0.2">
      <c r="A11725" s="9"/>
      <c r="B11725" s="7"/>
      <c r="C11725" s="8"/>
      <c r="D11725" s="6"/>
      <c r="E11725" s="6"/>
      <c r="F11725" s="6">
        <f>E11725*0.05</f>
        <v>0</v>
      </c>
      <c r="G11725" s="6"/>
      <c r="H11725" s="5">
        <f>D11725-F11725</f>
        <v>0</v>
      </c>
      <c r="I11725" s="4">
        <f>+I11724+G11725-H11725</f>
        <v>1470312.9094999733</v>
      </c>
      <c r="J11725" s="8"/>
      <c r="K11725" s="2"/>
      <c r="L11725" s="2"/>
      <c r="M11725" s="1"/>
      <c r="N11725" s="1"/>
      <c r="O11725" s="1"/>
    </row>
    <row r="11726" spans="1:15" x14ac:dyDescent="0.2">
      <c r="A11726" s="9"/>
      <c r="B11726" s="7"/>
      <c r="C11726" s="8"/>
      <c r="D11726" s="6"/>
      <c r="E11726" s="6"/>
      <c r="F11726" s="6">
        <f>E11726*0.05</f>
        <v>0</v>
      </c>
      <c r="G11726" s="6"/>
      <c r="H11726" s="5">
        <f>D11726-F11726</f>
        <v>0</v>
      </c>
      <c r="I11726" s="4">
        <f>+I11725+G11726-H11726</f>
        <v>1470312.9094999733</v>
      </c>
      <c r="J11726" s="8"/>
      <c r="K11726" s="2"/>
      <c r="L11726" s="2"/>
      <c r="M11726" s="1"/>
      <c r="N11726" s="1"/>
      <c r="O11726" s="1"/>
    </row>
    <row r="11727" spans="1:15" x14ac:dyDescent="0.2">
      <c r="A11727" s="9"/>
      <c r="B11727" s="7"/>
      <c r="C11727" s="8"/>
      <c r="D11727" s="6"/>
      <c r="E11727" s="6"/>
      <c r="F11727" s="6">
        <f>E11727*0.05</f>
        <v>0</v>
      </c>
      <c r="G11727" s="6"/>
      <c r="H11727" s="5">
        <f>D11727-F11727</f>
        <v>0</v>
      </c>
      <c r="I11727" s="4">
        <f>+I11726+G11727-H11727</f>
        <v>1470312.9094999733</v>
      </c>
      <c r="J11727" s="8"/>
      <c r="K11727" s="2"/>
      <c r="L11727" s="2"/>
      <c r="M11727" s="1"/>
      <c r="N11727" s="1"/>
      <c r="O11727" s="1"/>
    </row>
    <row r="11728" spans="1:15" x14ac:dyDescent="0.2">
      <c r="A11728" s="9"/>
      <c r="B11728" s="7"/>
      <c r="C11728" s="8"/>
      <c r="D11728" s="6"/>
      <c r="E11728" s="6"/>
      <c r="F11728" s="6">
        <f>E11728*0.05</f>
        <v>0</v>
      </c>
      <c r="G11728" s="6"/>
      <c r="H11728" s="5">
        <f>D11728-F11728</f>
        <v>0</v>
      </c>
      <c r="I11728" s="4">
        <f>+I11727+G11728-H11728</f>
        <v>1470312.9094999733</v>
      </c>
      <c r="J11728" s="8"/>
      <c r="K11728" s="2"/>
      <c r="L11728" s="2"/>
      <c r="M11728" s="1"/>
      <c r="N11728" s="1"/>
      <c r="O11728" s="1"/>
    </row>
    <row r="11729" spans="1:15" x14ac:dyDescent="0.2">
      <c r="A11729" s="9"/>
      <c r="B11729" s="7"/>
      <c r="C11729" s="8"/>
      <c r="D11729" s="6"/>
      <c r="E11729" s="6"/>
      <c r="F11729" s="6">
        <f>E11729*0.05</f>
        <v>0</v>
      </c>
      <c r="G11729" s="6"/>
      <c r="H11729" s="5">
        <f>D11729-F11729</f>
        <v>0</v>
      </c>
      <c r="I11729" s="4">
        <f>+I11728+G11729-H11729</f>
        <v>1470312.9094999733</v>
      </c>
      <c r="J11729" s="8"/>
      <c r="K11729" s="2"/>
      <c r="L11729" s="2"/>
      <c r="M11729" s="1"/>
      <c r="N11729" s="1"/>
      <c r="O11729" s="1"/>
    </row>
    <row r="11730" spans="1:15" x14ac:dyDescent="0.2">
      <c r="A11730" s="9"/>
      <c r="B11730" s="7"/>
      <c r="C11730" s="8"/>
      <c r="D11730" s="6"/>
      <c r="E11730" s="6"/>
      <c r="F11730" s="6">
        <f>E11730*0.05</f>
        <v>0</v>
      </c>
      <c r="G11730" s="6"/>
      <c r="H11730" s="5">
        <f>D11730-F11730</f>
        <v>0</v>
      </c>
      <c r="I11730" s="4">
        <f>+I11729+G11730-H11730</f>
        <v>1470312.9094999733</v>
      </c>
      <c r="J11730" s="8"/>
      <c r="K11730" s="2"/>
      <c r="L11730" s="2"/>
      <c r="M11730" s="1"/>
      <c r="N11730" s="1"/>
      <c r="O11730" s="1"/>
    </row>
    <row r="11731" spans="1:15" x14ac:dyDescent="0.2">
      <c r="A11731" s="9"/>
      <c r="B11731" s="7"/>
      <c r="C11731" s="8"/>
      <c r="D11731" s="6"/>
      <c r="E11731" s="6"/>
      <c r="F11731" s="6">
        <f>E11731*0.05</f>
        <v>0</v>
      </c>
      <c r="G11731" s="6"/>
      <c r="H11731" s="5">
        <f>D11731-F11731</f>
        <v>0</v>
      </c>
      <c r="I11731" s="4">
        <f>+I11730+G11731-H11731</f>
        <v>1470312.9094999733</v>
      </c>
      <c r="J11731" s="8"/>
      <c r="K11731" s="2"/>
      <c r="L11731" s="2"/>
      <c r="M11731" s="1"/>
      <c r="N11731" s="1"/>
      <c r="O11731" s="1"/>
    </row>
    <row r="11732" spans="1:15" x14ac:dyDescent="0.2">
      <c r="A11732" s="9"/>
      <c r="B11732" s="7"/>
      <c r="C11732" s="8"/>
      <c r="D11732" s="6"/>
      <c r="E11732" s="6"/>
      <c r="F11732" s="6">
        <f>E11732*0.05</f>
        <v>0</v>
      </c>
      <c r="G11732" s="6"/>
      <c r="H11732" s="5">
        <f>D11732-F11732</f>
        <v>0</v>
      </c>
      <c r="I11732" s="4">
        <f>+I11731+G11732-H11732</f>
        <v>1470312.9094999733</v>
      </c>
      <c r="J11732" s="8"/>
      <c r="K11732" s="2"/>
      <c r="L11732" s="2"/>
      <c r="M11732" s="1"/>
      <c r="N11732" s="1"/>
      <c r="O11732" s="1"/>
    </row>
    <row r="11733" spans="1:15" x14ac:dyDescent="0.2">
      <c r="A11733" s="9"/>
      <c r="B11733" s="7"/>
      <c r="C11733" s="8"/>
      <c r="D11733" s="6"/>
      <c r="E11733" s="6"/>
      <c r="F11733" s="6">
        <f>E11733*0.05</f>
        <v>0</v>
      </c>
      <c r="G11733" s="6"/>
      <c r="H11733" s="5">
        <f>D11733-F11733</f>
        <v>0</v>
      </c>
      <c r="I11733" s="4">
        <f>+I11732+G11733-H11733</f>
        <v>1470312.9094999733</v>
      </c>
      <c r="J11733" s="8"/>
      <c r="K11733" s="2"/>
      <c r="L11733" s="2"/>
      <c r="M11733" s="1"/>
      <c r="N11733" s="1"/>
      <c r="O11733" s="1"/>
    </row>
    <row r="11734" spans="1:15" x14ac:dyDescent="0.2">
      <c r="A11734" s="9"/>
      <c r="B11734" s="7"/>
      <c r="C11734" s="8"/>
      <c r="D11734" s="6"/>
      <c r="E11734" s="6"/>
      <c r="F11734" s="6">
        <f>E11734*0.05</f>
        <v>0</v>
      </c>
      <c r="G11734" s="6"/>
      <c r="H11734" s="5">
        <f>D11734-F11734</f>
        <v>0</v>
      </c>
      <c r="I11734" s="4">
        <f>+I11733+G11734-H11734</f>
        <v>1470312.9094999733</v>
      </c>
      <c r="J11734" s="8"/>
      <c r="K11734" s="2"/>
      <c r="L11734" s="2"/>
      <c r="M11734" s="1"/>
      <c r="N11734" s="1"/>
      <c r="O11734" s="1"/>
    </row>
    <row r="11735" spans="1:15" x14ac:dyDescent="0.2">
      <c r="A11735" s="9"/>
      <c r="B11735" s="7"/>
      <c r="C11735" s="8"/>
      <c r="D11735" s="6"/>
      <c r="E11735" s="6"/>
      <c r="F11735" s="6">
        <f>E11735*0.05</f>
        <v>0</v>
      </c>
      <c r="G11735" s="6"/>
      <c r="H11735" s="5">
        <f>D11735-F11735</f>
        <v>0</v>
      </c>
      <c r="I11735" s="4">
        <f>+I11734+G11735-H11735</f>
        <v>1470312.9094999733</v>
      </c>
      <c r="J11735" s="8"/>
      <c r="K11735" s="2"/>
      <c r="L11735" s="2"/>
      <c r="M11735" s="1"/>
      <c r="N11735" s="1"/>
      <c r="O11735" s="1"/>
    </row>
    <row r="11736" spans="1:15" x14ac:dyDescent="0.2">
      <c r="A11736" s="9"/>
      <c r="B11736" s="7"/>
      <c r="C11736" s="8"/>
      <c r="D11736" s="6"/>
      <c r="E11736" s="6"/>
      <c r="F11736" s="6">
        <f>E11736*0.05</f>
        <v>0</v>
      </c>
      <c r="G11736" s="6"/>
      <c r="H11736" s="5">
        <f>D11736-F11736</f>
        <v>0</v>
      </c>
      <c r="I11736" s="4">
        <f>+I11735+G11736-H11736</f>
        <v>1470312.9094999733</v>
      </c>
      <c r="J11736" s="8"/>
      <c r="K11736" s="2"/>
      <c r="L11736" s="2"/>
      <c r="M11736" s="1"/>
      <c r="N11736" s="1"/>
      <c r="O11736" s="1"/>
    </row>
    <row r="11737" spans="1:15" x14ac:dyDescent="0.2">
      <c r="A11737" s="9"/>
      <c r="B11737" s="7"/>
      <c r="C11737" s="8"/>
      <c r="D11737" s="6"/>
      <c r="E11737" s="6"/>
      <c r="F11737" s="6">
        <f>E11737*0.05</f>
        <v>0</v>
      </c>
      <c r="G11737" s="6"/>
      <c r="H11737" s="5">
        <f>D11737-F11737</f>
        <v>0</v>
      </c>
      <c r="I11737" s="4">
        <f>+I11736+G11737-H11737</f>
        <v>1470312.9094999733</v>
      </c>
      <c r="J11737" s="8"/>
      <c r="K11737" s="2"/>
      <c r="L11737" s="2"/>
      <c r="M11737" s="1"/>
      <c r="N11737" s="1"/>
      <c r="O11737" s="1"/>
    </row>
    <row r="11738" spans="1:15" x14ac:dyDescent="0.2">
      <c r="A11738" s="9"/>
      <c r="B11738" s="7"/>
      <c r="C11738" s="8"/>
      <c r="D11738" s="6"/>
      <c r="E11738" s="6"/>
      <c r="F11738" s="6">
        <f>E11738*0.05</f>
        <v>0</v>
      </c>
      <c r="G11738" s="6"/>
      <c r="H11738" s="5">
        <f>D11738-F11738</f>
        <v>0</v>
      </c>
      <c r="I11738" s="4">
        <f>+I11737+G11738-H11738</f>
        <v>1470312.9094999733</v>
      </c>
      <c r="J11738" s="8"/>
      <c r="K11738" s="2"/>
      <c r="L11738" s="2"/>
      <c r="M11738" s="1"/>
      <c r="N11738" s="1"/>
      <c r="O11738" s="1"/>
    </row>
    <row r="11739" spans="1:15" x14ac:dyDescent="0.2">
      <c r="A11739" s="9"/>
      <c r="B11739" s="7"/>
      <c r="C11739" s="8"/>
      <c r="D11739" s="6"/>
      <c r="E11739" s="6"/>
      <c r="F11739" s="6">
        <f>E11739*0.05</f>
        <v>0</v>
      </c>
      <c r="G11739" s="6"/>
      <c r="H11739" s="5">
        <f>D11739-F11739</f>
        <v>0</v>
      </c>
      <c r="I11739" s="4">
        <f>+I11738+G11739-H11739</f>
        <v>1470312.9094999733</v>
      </c>
      <c r="J11739" s="8"/>
      <c r="K11739" s="2"/>
      <c r="L11739" s="2"/>
      <c r="M11739" s="1"/>
      <c r="N11739" s="1"/>
      <c r="O11739" s="1"/>
    </row>
    <row r="11740" spans="1:15" x14ac:dyDescent="0.2">
      <c r="A11740" s="9"/>
      <c r="B11740" s="7"/>
      <c r="C11740" s="8"/>
      <c r="D11740" s="6"/>
      <c r="E11740" s="6"/>
      <c r="F11740" s="6">
        <f>E11740*0.05</f>
        <v>0</v>
      </c>
      <c r="G11740" s="6"/>
      <c r="H11740" s="5">
        <f>D11740-F11740</f>
        <v>0</v>
      </c>
      <c r="I11740" s="4">
        <f>+I11739+G11740-H11740</f>
        <v>1470312.9094999733</v>
      </c>
      <c r="J11740" s="8"/>
      <c r="K11740" s="2"/>
      <c r="L11740" s="2"/>
      <c r="M11740" s="1"/>
      <c r="N11740" s="1"/>
      <c r="O11740" s="1"/>
    </row>
    <row r="11741" spans="1:15" x14ac:dyDescent="0.2">
      <c r="A11741" s="9"/>
      <c r="B11741" s="7"/>
      <c r="C11741" s="8"/>
      <c r="D11741" s="6"/>
      <c r="E11741" s="6"/>
      <c r="F11741" s="6">
        <f>E11741*0.05</f>
        <v>0</v>
      </c>
      <c r="G11741" s="6"/>
      <c r="H11741" s="5">
        <f>D11741-F11741</f>
        <v>0</v>
      </c>
      <c r="I11741" s="4">
        <f>+I11740+G11741-H11741</f>
        <v>1470312.9094999733</v>
      </c>
      <c r="J11741" s="8"/>
      <c r="K11741" s="2"/>
      <c r="L11741" s="2"/>
      <c r="M11741" s="1"/>
      <c r="N11741" s="1"/>
      <c r="O11741" s="1"/>
    </row>
    <row r="11742" spans="1:15" x14ac:dyDescent="0.2">
      <c r="A11742" s="9"/>
      <c r="B11742" s="7"/>
      <c r="C11742" s="8"/>
      <c r="D11742" s="6"/>
      <c r="E11742" s="6"/>
      <c r="F11742" s="6">
        <f>E11742*0.05</f>
        <v>0</v>
      </c>
      <c r="G11742" s="6"/>
      <c r="H11742" s="5">
        <f>D11742-F11742</f>
        <v>0</v>
      </c>
      <c r="I11742" s="4">
        <f>+I11741+G11742-H11742</f>
        <v>1470312.9094999733</v>
      </c>
      <c r="J11742" s="8"/>
      <c r="K11742" s="2"/>
      <c r="L11742" s="2"/>
      <c r="M11742" s="1"/>
      <c r="N11742" s="1"/>
      <c r="O11742" s="1"/>
    </row>
    <row r="11743" spans="1:15" x14ac:dyDescent="0.2">
      <c r="A11743" s="9"/>
      <c r="B11743" s="7"/>
      <c r="C11743" s="8"/>
      <c r="D11743" s="6"/>
      <c r="E11743" s="6"/>
      <c r="F11743" s="6">
        <f>E11743*0.05</f>
        <v>0</v>
      </c>
      <c r="G11743" s="6"/>
      <c r="H11743" s="5">
        <f>D11743-F11743</f>
        <v>0</v>
      </c>
      <c r="I11743" s="4">
        <f>+I11742+G11743-H11743</f>
        <v>1470312.9094999733</v>
      </c>
      <c r="J11743" s="8"/>
      <c r="K11743" s="2"/>
      <c r="L11743" s="2"/>
      <c r="M11743" s="1"/>
      <c r="N11743" s="1"/>
      <c r="O11743" s="1"/>
    </row>
    <row r="11744" spans="1:15" x14ac:dyDescent="0.2">
      <c r="A11744" s="9"/>
      <c r="B11744" s="7"/>
      <c r="C11744" s="8"/>
      <c r="D11744" s="6"/>
      <c r="E11744" s="6"/>
      <c r="F11744" s="6">
        <f>E11744*0.05</f>
        <v>0</v>
      </c>
      <c r="G11744" s="6"/>
      <c r="H11744" s="5">
        <f>D11744-F11744</f>
        <v>0</v>
      </c>
      <c r="I11744" s="4">
        <f>+I11743+G11744-H11744</f>
        <v>1470312.9094999733</v>
      </c>
      <c r="J11744" s="8"/>
      <c r="K11744" s="2"/>
      <c r="L11744" s="2"/>
      <c r="M11744" s="1"/>
      <c r="N11744" s="1"/>
      <c r="O11744" s="1"/>
    </row>
    <row r="11745" spans="1:15" x14ac:dyDescent="0.2">
      <c r="A11745" s="9"/>
      <c r="B11745" s="7"/>
      <c r="C11745" s="8"/>
      <c r="D11745" s="6"/>
      <c r="E11745" s="6"/>
      <c r="F11745" s="6">
        <f>E11745*0.05</f>
        <v>0</v>
      </c>
      <c r="G11745" s="6"/>
      <c r="H11745" s="5">
        <f>D11745-F11745</f>
        <v>0</v>
      </c>
      <c r="I11745" s="4">
        <f>+I11744+G11745-H11745</f>
        <v>1470312.9094999733</v>
      </c>
      <c r="J11745" s="8"/>
      <c r="K11745" s="2"/>
      <c r="L11745" s="2"/>
      <c r="M11745" s="1"/>
      <c r="N11745" s="1"/>
      <c r="O11745" s="1"/>
    </row>
    <row r="11746" spans="1:15" x14ac:dyDescent="0.2">
      <c r="A11746" s="9"/>
      <c r="B11746" s="7"/>
      <c r="C11746" s="8"/>
      <c r="D11746" s="6"/>
      <c r="E11746" s="6"/>
      <c r="F11746" s="6">
        <f>E11746*0.05</f>
        <v>0</v>
      </c>
      <c r="G11746" s="6"/>
      <c r="H11746" s="5">
        <f>D11746-F11746</f>
        <v>0</v>
      </c>
      <c r="I11746" s="4">
        <f>+I11745+G11746-H11746</f>
        <v>1470312.9094999733</v>
      </c>
      <c r="J11746" s="8"/>
      <c r="K11746" s="2"/>
      <c r="L11746" s="2"/>
      <c r="M11746" s="1"/>
      <c r="N11746" s="1"/>
      <c r="O11746" s="1"/>
    </row>
    <row r="11747" spans="1:15" x14ac:dyDescent="0.2">
      <c r="A11747" s="9"/>
      <c r="B11747" s="7"/>
      <c r="C11747" s="8"/>
      <c r="D11747" s="6"/>
      <c r="E11747" s="6"/>
      <c r="F11747" s="6">
        <f>E11747*0.05</f>
        <v>0</v>
      </c>
      <c r="G11747" s="6"/>
      <c r="H11747" s="5">
        <f>D11747-F11747</f>
        <v>0</v>
      </c>
      <c r="I11747" s="4">
        <f>+I11746+G11747-H11747</f>
        <v>1470312.9094999733</v>
      </c>
      <c r="J11747" s="8"/>
      <c r="K11747" s="2"/>
      <c r="L11747" s="2"/>
      <c r="M11747" s="1"/>
      <c r="N11747" s="1"/>
      <c r="O11747" s="1"/>
    </row>
    <row r="11748" spans="1:15" x14ac:dyDescent="0.2">
      <c r="A11748" s="9"/>
      <c r="B11748" s="7"/>
      <c r="C11748" s="8"/>
      <c r="D11748" s="6"/>
      <c r="E11748" s="6"/>
      <c r="F11748" s="6">
        <f>E11748*0.05</f>
        <v>0</v>
      </c>
      <c r="G11748" s="6"/>
      <c r="H11748" s="5">
        <f>D11748-F11748</f>
        <v>0</v>
      </c>
      <c r="I11748" s="4">
        <f>+I11747+G11748-H11748</f>
        <v>1470312.9094999733</v>
      </c>
      <c r="J11748" s="8"/>
      <c r="K11748" s="2"/>
      <c r="L11748" s="2"/>
      <c r="M11748" s="1"/>
      <c r="N11748" s="1"/>
      <c r="O11748" s="1"/>
    </row>
    <row r="11749" spans="1:15" x14ac:dyDescent="0.2">
      <c r="A11749" s="9"/>
      <c r="B11749" s="7"/>
      <c r="C11749" s="8"/>
      <c r="D11749" s="6"/>
      <c r="E11749" s="6"/>
      <c r="F11749" s="6">
        <f>E11749*0.05</f>
        <v>0</v>
      </c>
      <c r="G11749" s="6"/>
      <c r="H11749" s="5">
        <f>D11749-F11749</f>
        <v>0</v>
      </c>
      <c r="I11749" s="4">
        <f>+I11748+G11749-H11749</f>
        <v>1470312.9094999733</v>
      </c>
      <c r="J11749" s="8"/>
      <c r="K11749" s="2"/>
      <c r="L11749" s="2"/>
      <c r="M11749" s="1"/>
      <c r="N11749" s="1"/>
      <c r="O11749" s="1"/>
    </row>
    <row r="11750" spans="1:15" x14ac:dyDescent="0.2">
      <c r="A11750" s="9"/>
      <c r="B11750" s="7"/>
      <c r="C11750" s="8"/>
      <c r="D11750" s="6"/>
      <c r="E11750" s="6"/>
      <c r="F11750" s="6">
        <f>E11750*0.05</f>
        <v>0</v>
      </c>
      <c r="G11750" s="6"/>
      <c r="H11750" s="5">
        <f>D11750-F11750</f>
        <v>0</v>
      </c>
      <c r="I11750" s="4">
        <f>+I11749+G11750-H11750</f>
        <v>1470312.9094999733</v>
      </c>
      <c r="J11750" s="8"/>
      <c r="K11750" s="2"/>
      <c r="L11750" s="2"/>
      <c r="M11750" s="1"/>
      <c r="N11750" s="1"/>
      <c r="O11750" s="1"/>
    </row>
    <row r="11751" spans="1:15" x14ac:dyDescent="0.2">
      <c r="A11751" s="9"/>
      <c r="B11751" s="7"/>
      <c r="C11751" s="8"/>
      <c r="D11751" s="6"/>
      <c r="E11751" s="6"/>
      <c r="F11751" s="6">
        <f>E11751*0.05</f>
        <v>0</v>
      </c>
      <c r="G11751" s="6"/>
      <c r="H11751" s="5">
        <f>D11751-F11751</f>
        <v>0</v>
      </c>
      <c r="I11751" s="4">
        <f>+I11750+G11751-H11751</f>
        <v>1470312.9094999733</v>
      </c>
      <c r="J11751" s="8"/>
      <c r="K11751" s="2"/>
      <c r="L11751" s="2"/>
      <c r="M11751" s="1"/>
      <c r="N11751" s="1"/>
      <c r="O11751" s="1"/>
    </row>
    <row r="11752" spans="1:15" x14ac:dyDescent="0.2">
      <c r="A11752" s="9"/>
      <c r="B11752" s="7"/>
      <c r="C11752" s="8"/>
      <c r="D11752" s="6"/>
      <c r="E11752" s="6"/>
      <c r="F11752" s="6">
        <f>E11752*0.05</f>
        <v>0</v>
      </c>
      <c r="G11752" s="6"/>
      <c r="H11752" s="5">
        <f>D11752-F11752</f>
        <v>0</v>
      </c>
      <c r="I11752" s="4">
        <f>+I11751+G11752-H11752</f>
        <v>1470312.9094999733</v>
      </c>
      <c r="J11752" s="8"/>
      <c r="K11752" s="2"/>
      <c r="L11752" s="2"/>
      <c r="M11752" s="1"/>
      <c r="N11752" s="1"/>
      <c r="O11752" s="1"/>
    </row>
    <row r="11753" spans="1:15" x14ac:dyDescent="0.2">
      <c r="A11753" s="9"/>
      <c r="B11753" s="7"/>
      <c r="C11753" s="8"/>
      <c r="D11753" s="6"/>
      <c r="E11753" s="6"/>
      <c r="F11753" s="6">
        <f>E11753*0.05</f>
        <v>0</v>
      </c>
      <c r="G11753" s="6"/>
      <c r="H11753" s="5">
        <f>D11753-F11753</f>
        <v>0</v>
      </c>
      <c r="I11753" s="4">
        <f>+I11752+G11753-H11753</f>
        <v>1470312.9094999733</v>
      </c>
      <c r="J11753" s="8"/>
      <c r="K11753" s="2"/>
      <c r="L11753" s="2"/>
      <c r="M11753" s="1"/>
      <c r="N11753" s="1"/>
      <c r="O11753" s="1"/>
    </row>
    <row r="11754" spans="1:15" x14ac:dyDescent="0.2">
      <c r="A11754" s="9"/>
      <c r="B11754" s="7"/>
      <c r="C11754" s="8"/>
      <c r="D11754" s="6"/>
      <c r="E11754" s="6"/>
      <c r="F11754" s="6">
        <f>E11754*0.05</f>
        <v>0</v>
      </c>
      <c r="G11754" s="6"/>
      <c r="H11754" s="5">
        <f>D11754-F11754</f>
        <v>0</v>
      </c>
      <c r="I11754" s="4">
        <f>+I11753+G11754-H11754</f>
        <v>1470312.9094999733</v>
      </c>
      <c r="J11754" s="8"/>
      <c r="K11754" s="2"/>
      <c r="L11754" s="2"/>
      <c r="M11754" s="1"/>
      <c r="N11754" s="1"/>
      <c r="O11754" s="1"/>
    </row>
    <row r="11755" spans="1:15" x14ac:dyDescent="0.2">
      <c r="A11755" s="9"/>
      <c r="B11755" s="7"/>
      <c r="C11755" s="8"/>
      <c r="D11755" s="6"/>
      <c r="E11755" s="6"/>
      <c r="F11755" s="6">
        <f>E11755*0.05</f>
        <v>0</v>
      </c>
      <c r="G11755" s="6"/>
      <c r="H11755" s="5">
        <f>D11755-F11755</f>
        <v>0</v>
      </c>
      <c r="I11755" s="4">
        <f>+I11754+G11755-H11755</f>
        <v>1470312.9094999733</v>
      </c>
      <c r="J11755" s="8"/>
      <c r="K11755" s="2"/>
      <c r="L11755" s="2"/>
      <c r="M11755" s="1"/>
      <c r="N11755" s="1"/>
      <c r="O11755" s="1"/>
    </row>
    <row r="11756" spans="1:15" x14ac:dyDescent="0.2">
      <c r="A11756" s="9"/>
      <c r="B11756" s="7"/>
      <c r="C11756" s="8"/>
      <c r="D11756" s="6"/>
      <c r="E11756" s="6"/>
      <c r="F11756" s="6">
        <f>E11756*0.05</f>
        <v>0</v>
      </c>
      <c r="G11756" s="6"/>
      <c r="H11756" s="5">
        <f>D11756-F11756</f>
        <v>0</v>
      </c>
      <c r="I11756" s="4">
        <f>+I11755+G11756-H11756</f>
        <v>1470312.9094999733</v>
      </c>
      <c r="J11756" s="8"/>
      <c r="K11756" s="2"/>
      <c r="L11756" s="2"/>
      <c r="M11756" s="1"/>
      <c r="N11756" s="1"/>
      <c r="O11756" s="1"/>
    </row>
    <row r="11757" spans="1:15" x14ac:dyDescent="0.2">
      <c r="A11757" s="9"/>
      <c r="B11757" s="7"/>
      <c r="C11757" s="8"/>
      <c r="D11757" s="6"/>
      <c r="E11757" s="6"/>
      <c r="F11757" s="6">
        <f>E11757*0.05</f>
        <v>0</v>
      </c>
      <c r="G11757" s="6"/>
      <c r="H11757" s="5">
        <f>D11757-F11757</f>
        <v>0</v>
      </c>
      <c r="I11757" s="4">
        <f>+I11756+G11757-H11757</f>
        <v>1470312.9094999733</v>
      </c>
      <c r="J11757" s="8"/>
      <c r="K11757" s="2"/>
      <c r="L11757" s="2"/>
      <c r="M11757" s="1"/>
      <c r="N11757" s="1"/>
      <c r="O11757" s="1"/>
    </row>
    <row r="11758" spans="1:15" x14ac:dyDescent="0.2">
      <c r="A11758" s="9"/>
      <c r="B11758" s="7"/>
      <c r="C11758" s="8"/>
      <c r="D11758" s="6"/>
      <c r="E11758" s="6"/>
      <c r="F11758" s="6">
        <f>E11758*0.05</f>
        <v>0</v>
      </c>
      <c r="G11758" s="6"/>
      <c r="H11758" s="5">
        <f>D11758-F11758</f>
        <v>0</v>
      </c>
      <c r="I11758" s="4">
        <f>+I11757+G11758-H11758</f>
        <v>1470312.9094999733</v>
      </c>
      <c r="J11758" s="8"/>
      <c r="K11758" s="2"/>
      <c r="L11758" s="2"/>
      <c r="M11758" s="1"/>
      <c r="N11758" s="1"/>
      <c r="O11758" s="1"/>
    </row>
    <row r="11759" spans="1:15" x14ac:dyDescent="0.2">
      <c r="A11759" s="9"/>
      <c r="B11759" s="7"/>
      <c r="C11759" s="8"/>
      <c r="D11759" s="6"/>
      <c r="E11759" s="6"/>
      <c r="F11759" s="6">
        <f>E11759*0.05</f>
        <v>0</v>
      </c>
      <c r="G11759" s="6"/>
      <c r="H11759" s="5">
        <f>D11759-F11759</f>
        <v>0</v>
      </c>
      <c r="I11759" s="4">
        <f>+I11758+G11759-H11759</f>
        <v>1470312.9094999733</v>
      </c>
      <c r="J11759" s="8"/>
      <c r="K11759" s="2"/>
      <c r="L11759" s="2"/>
      <c r="M11759" s="1"/>
      <c r="N11759" s="1"/>
      <c r="O11759" s="1"/>
    </row>
    <row r="11760" spans="1:15" x14ac:dyDescent="0.2">
      <c r="A11760" s="9"/>
      <c r="B11760" s="7"/>
      <c r="C11760" s="8"/>
      <c r="D11760" s="6"/>
      <c r="E11760" s="6"/>
      <c r="F11760" s="6">
        <f>E11760*0.05</f>
        <v>0</v>
      </c>
      <c r="G11760" s="6"/>
      <c r="H11760" s="5">
        <f>D11760-F11760</f>
        <v>0</v>
      </c>
      <c r="I11760" s="4">
        <f>+I11759+G11760-H11760</f>
        <v>1470312.9094999733</v>
      </c>
      <c r="J11760" s="8"/>
      <c r="K11760" s="2"/>
      <c r="L11760" s="2"/>
      <c r="M11760" s="1"/>
      <c r="N11760" s="1"/>
      <c r="O11760" s="1"/>
    </row>
    <row r="11761" spans="1:15" x14ac:dyDescent="0.2">
      <c r="A11761" s="9"/>
      <c r="B11761" s="7"/>
      <c r="C11761" s="8"/>
      <c r="D11761" s="6"/>
      <c r="E11761" s="6"/>
      <c r="F11761" s="6">
        <f>E11761*0.05</f>
        <v>0</v>
      </c>
      <c r="G11761" s="6"/>
      <c r="H11761" s="5">
        <f>D11761-F11761</f>
        <v>0</v>
      </c>
      <c r="I11761" s="4">
        <f>+I11760+G11761-H11761</f>
        <v>1470312.9094999733</v>
      </c>
      <c r="J11761" s="8"/>
      <c r="K11761" s="2"/>
      <c r="L11761" s="2"/>
      <c r="M11761" s="1"/>
      <c r="N11761" s="1"/>
      <c r="O11761" s="1"/>
    </row>
    <row r="11762" spans="1:15" x14ac:dyDescent="0.2">
      <c r="A11762" s="9"/>
      <c r="B11762" s="7"/>
      <c r="C11762" s="8"/>
      <c r="D11762" s="6"/>
      <c r="E11762" s="6"/>
      <c r="F11762" s="6">
        <f>E11762*0.05</f>
        <v>0</v>
      </c>
      <c r="G11762" s="6"/>
      <c r="H11762" s="5">
        <f>D11762-F11762</f>
        <v>0</v>
      </c>
      <c r="I11762" s="4">
        <f>+I11761+G11762-H11762</f>
        <v>1470312.9094999733</v>
      </c>
      <c r="J11762" s="8"/>
      <c r="K11762" s="2"/>
      <c r="L11762" s="2"/>
      <c r="M11762" s="1"/>
      <c r="N11762" s="1"/>
      <c r="O11762" s="1"/>
    </row>
    <row r="11763" spans="1:15" x14ac:dyDescent="0.2">
      <c r="A11763" s="9"/>
      <c r="B11763" s="7"/>
      <c r="C11763" s="8"/>
      <c r="D11763" s="6"/>
      <c r="E11763" s="6"/>
      <c r="F11763" s="6">
        <f>E11763*0.05</f>
        <v>0</v>
      </c>
      <c r="G11763" s="6"/>
      <c r="H11763" s="5">
        <f>D11763-F11763</f>
        <v>0</v>
      </c>
      <c r="I11763" s="4">
        <f>+I11762+G11763-H11763</f>
        <v>1470312.9094999733</v>
      </c>
      <c r="J11763" s="8"/>
      <c r="K11763" s="2"/>
      <c r="L11763" s="2"/>
      <c r="M11763" s="1"/>
      <c r="N11763" s="1"/>
      <c r="O11763" s="1"/>
    </row>
    <row r="11764" spans="1:15" x14ac:dyDescent="0.2">
      <c r="A11764" s="9"/>
      <c r="B11764" s="7"/>
      <c r="C11764" s="8"/>
      <c r="D11764" s="6"/>
      <c r="E11764" s="6"/>
      <c r="F11764" s="6">
        <f>E11764*0.05</f>
        <v>0</v>
      </c>
      <c r="G11764" s="6"/>
      <c r="H11764" s="5">
        <f>D11764-F11764</f>
        <v>0</v>
      </c>
      <c r="I11764" s="4">
        <f>+I11763+G11764-H11764</f>
        <v>1470312.9094999733</v>
      </c>
      <c r="J11764" s="8"/>
      <c r="K11764" s="2"/>
      <c r="L11764" s="2"/>
      <c r="M11764" s="1"/>
      <c r="N11764" s="1"/>
      <c r="O11764" s="1"/>
    </row>
    <row r="11765" spans="1:15" x14ac:dyDescent="0.2">
      <c r="A11765" s="9"/>
      <c r="B11765" s="7"/>
      <c r="C11765" s="8"/>
      <c r="D11765" s="6"/>
      <c r="E11765" s="6"/>
      <c r="F11765" s="6">
        <f>E11765*0.05</f>
        <v>0</v>
      </c>
      <c r="G11765" s="6"/>
      <c r="H11765" s="5">
        <f>D11765-F11765</f>
        <v>0</v>
      </c>
      <c r="I11765" s="4">
        <f>+I11764+G11765-H11765</f>
        <v>1470312.9094999733</v>
      </c>
      <c r="J11765" s="8"/>
      <c r="K11765" s="2"/>
      <c r="L11765" s="2"/>
      <c r="M11765" s="1"/>
      <c r="N11765" s="1"/>
      <c r="O11765" s="1"/>
    </row>
    <row r="11766" spans="1:15" x14ac:dyDescent="0.2">
      <c r="A11766" s="9"/>
      <c r="B11766" s="7"/>
      <c r="C11766" s="8"/>
      <c r="D11766" s="6"/>
      <c r="E11766" s="6"/>
      <c r="F11766" s="6">
        <f>E11766*0.05</f>
        <v>0</v>
      </c>
      <c r="G11766" s="6"/>
      <c r="H11766" s="5">
        <f>D11766-F11766</f>
        <v>0</v>
      </c>
      <c r="I11766" s="4">
        <f>+I11765+G11766-H11766</f>
        <v>1470312.9094999733</v>
      </c>
      <c r="J11766" s="8"/>
      <c r="K11766" s="2"/>
      <c r="L11766" s="2"/>
      <c r="M11766" s="1"/>
      <c r="N11766" s="1"/>
      <c r="O11766" s="1"/>
    </row>
    <row r="11767" spans="1:15" x14ac:dyDescent="0.2">
      <c r="A11767" s="9"/>
      <c r="B11767" s="7"/>
      <c r="C11767" s="8"/>
      <c r="D11767" s="6"/>
      <c r="E11767" s="6"/>
      <c r="F11767" s="6">
        <f>E11767*0.05</f>
        <v>0</v>
      </c>
      <c r="G11767" s="6"/>
      <c r="H11767" s="5">
        <f>D11767-F11767</f>
        <v>0</v>
      </c>
      <c r="I11767" s="4">
        <f>+I11766+G11767-H11767</f>
        <v>1470312.9094999733</v>
      </c>
      <c r="J11767" s="8"/>
      <c r="K11767" s="2"/>
      <c r="L11767" s="2"/>
      <c r="M11767" s="1"/>
      <c r="N11767" s="1"/>
      <c r="O11767" s="1"/>
    </row>
    <row r="11768" spans="1:15" x14ac:dyDescent="0.2">
      <c r="A11768" s="9"/>
      <c r="B11768" s="7"/>
      <c r="C11768" s="8"/>
      <c r="D11768" s="6"/>
      <c r="E11768" s="6"/>
      <c r="F11768" s="6">
        <f>E11768*0.05</f>
        <v>0</v>
      </c>
      <c r="G11768" s="6"/>
      <c r="H11768" s="5">
        <f>D11768-F11768</f>
        <v>0</v>
      </c>
      <c r="I11768" s="4">
        <f>+I11767+G11768-H11768</f>
        <v>1470312.9094999733</v>
      </c>
      <c r="J11768" s="8"/>
      <c r="K11768" s="2"/>
      <c r="L11768" s="2"/>
      <c r="M11768" s="1"/>
      <c r="N11768" s="1"/>
      <c r="O11768" s="1"/>
    </row>
    <row r="11769" spans="1:15" x14ac:dyDescent="0.2">
      <c r="A11769" s="9"/>
      <c r="B11769" s="7"/>
      <c r="C11769" s="8"/>
      <c r="D11769" s="6"/>
      <c r="E11769" s="6"/>
      <c r="F11769" s="6">
        <f>E11769*0.05</f>
        <v>0</v>
      </c>
      <c r="G11769" s="6"/>
      <c r="H11769" s="5">
        <f>D11769-F11769</f>
        <v>0</v>
      </c>
      <c r="I11769" s="4">
        <f>+I11768+G11769-H11769</f>
        <v>1470312.9094999733</v>
      </c>
      <c r="J11769" s="8"/>
      <c r="K11769" s="2"/>
      <c r="L11769" s="2"/>
      <c r="M11769" s="1"/>
      <c r="N11769" s="1"/>
      <c r="O11769" s="1"/>
    </row>
    <row r="11770" spans="1:15" x14ac:dyDescent="0.2">
      <c r="A11770" s="9"/>
      <c r="B11770" s="7"/>
      <c r="C11770" s="8"/>
      <c r="D11770" s="6"/>
      <c r="E11770" s="6"/>
      <c r="F11770" s="6">
        <f>E11770*0.05</f>
        <v>0</v>
      </c>
      <c r="G11770" s="6"/>
      <c r="H11770" s="5">
        <f>D11770-F11770</f>
        <v>0</v>
      </c>
      <c r="I11770" s="4">
        <f>+I11769+G11770-H11770</f>
        <v>1470312.9094999733</v>
      </c>
      <c r="J11770" s="8"/>
      <c r="K11770" s="2"/>
      <c r="L11770" s="2"/>
      <c r="M11770" s="1"/>
      <c r="N11770" s="1"/>
      <c r="O11770" s="1"/>
    </row>
    <row r="11771" spans="1:15" x14ac:dyDescent="0.2">
      <c r="A11771" s="9"/>
      <c r="B11771" s="7"/>
      <c r="C11771" s="8"/>
      <c r="D11771" s="6"/>
      <c r="E11771" s="6"/>
      <c r="F11771" s="6">
        <f>E11771*0.05</f>
        <v>0</v>
      </c>
      <c r="G11771" s="6"/>
      <c r="H11771" s="5">
        <f>D11771-F11771</f>
        <v>0</v>
      </c>
      <c r="I11771" s="4">
        <f>+I11770+G11771-H11771</f>
        <v>1470312.9094999733</v>
      </c>
      <c r="J11771" s="8"/>
      <c r="K11771" s="2"/>
      <c r="L11771" s="2"/>
      <c r="M11771" s="1"/>
      <c r="N11771" s="1"/>
      <c r="O11771" s="1"/>
    </row>
    <row r="11772" spans="1:15" x14ac:dyDescent="0.2">
      <c r="A11772" s="9"/>
      <c r="B11772" s="7"/>
      <c r="C11772" s="8"/>
      <c r="D11772" s="6"/>
      <c r="E11772" s="6"/>
      <c r="F11772" s="6">
        <f>E11772*0.05</f>
        <v>0</v>
      </c>
      <c r="G11772" s="6"/>
      <c r="H11772" s="5">
        <f>D11772-F11772</f>
        <v>0</v>
      </c>
      <c r="I11772" s="4">
        <f>+I11771+G11772-H11772</f>
        <v>1470312.9094999733</v>
      </c>
      <c r="J11772" s="8"/>
      <c r="K11772" s="2"/>
      <c r="L11772" s="2"/>
      <c r="M11772" s="1"/>
      <c r="N11772" s="1"/>
      <c r="O11772" s="1"/>
    </row>
    <row r="11773" spans="1:15" x14ac:dyDescent="0.2">
      <c r="A11773" s="9"/>
      <c r="B11773" s="7"/>
      <c r="C11773" s="8"/>
      <c r="D11773" s="6"/>
      <c r="E11773" s="6"/>
      <c r="F11773" s="6">
        <f>E11773*0.05</f>
        <v>0</v>
      </c>
      <c r="G11773" s="6"/>
      <c r="H11773" s="5">
        <f>D11773-F11773</f>
        <v>0</v>
      </c>
      <c r="I11773" s="4">
        <f>+I11772+G11773-H11773</f>
        <v>1470312.9094999733</v>
      </c>
      <c r="J11773" s="8"/>
      <c r="K11773" s="2"/>
      <c r="L11773" s="2"/>
      <c r="M11773" s="1"/>
      <c r="N11773" s="1"/>
      <c r="O11773" s="1"/>
    </row>
    <row r="11774" spans="1:15" x14ac:dyDescent="0.2">
      <c r="A11774" s="9"/>
      <c r="B11774" s="7"/>
      <c r="C11774" s="8"/>
      <c r="D11774" s="6"/>
      <c r="E11774" s="6"/>
      <c r="F11774" s="6">
        <f>E11774*0.05</f>
        <v>0</v>
      </c>
      <c r="G11774" s="6"/>
      <c r="H11774" s="5">
        <f>D11774-F11774</f>
        <v>0</v>
      </c>
      <c r="I11774" s="4">
        <f>+I11773+G11774-H11774</f>
        <v>1470312.9094999733</v>
      </c>
      <c r="J11774" s="8"/>
      <c r="K11774" s="2"/>
      <c r="L11774" s="2"/>
      <c r="M11774" s="1"/>
      <c r="N11774" s="1"/>
      <c r="O11774" s="1"/>
    </row>
    <row r="11775" spans="1:15" x14ac:dyDescent="0.2">
      <c r="A11775" s="9"/>
      <c r="B11775" s="7"/>
      <c r="C11775" s="8"/>
      <c r="D11775" s="6"/>
      <c r="E11775" s="6"/>
      <c r="F11775" s="6">
        <f>E11775*0.05</f>
        <v>0</v>
      </c>
      <c r="G11775" s="6"/>
      <c r="H11775" s="5">
        <f>D11775-F11775</f>
        <v>0</v>
      </c>
      <c r="I11775" s="4">
        <f>+I11774+G11775-H11775</f>
        <v>1470312.9094999733</v>
      </c>
      <c r="J11775" s="8"/>
      <c r="K11775" s="2"/>
      <c r="L11775" s="2"/>
      <c r="M11775" s="1"/>
      <c r="N11775" s="1"/>
      <c r="O11775" s="1"/>
    </row>
    <row r="11776" spans="1:15" x14ac:dyDescent="0.2">
      <c r="A11776" s="9"/>
      <c r="B11776" s="7"/>
      <c r="C11776" s="8"/>
      <c r="D11776" s="6"/>
      <c r="E11776" s="6"/>
      <c r="F11776" s="6">
        <f>E11776*0.05</f>
        <v>0</v>
      </c>
      <c r="G11776" s="6"/>
      <c r="H11776" s="5">
        <f>D11776-F11776</f>
        <v>0</v>
      </c>
      <c r="I11776" s="4">
        <f>+I11775+G11776-H11776</f>
        <v>1470312.9094999733</v>
      </c>
      <c r="J11776" s="8"/>
      <c r="K11776" s="2"/>
      <c r="L11776" s="2"/>
      <c r="M11776" s="1"/>
      <c r="N11776" s="1"/>
      <c r="O11776" s="1"/>
    </row>
    <row r="11777" spans="1:15" x14ac:dyDescent="0.2">
      <c r="A11777" s="9"/>
      <c r="B11777" s="7"/>
      <c r="C11777" s="8"/>
      <c r="D11777" s="6"/>
      <c r="E11777" s="6"/>
      <c r="F11777" s="6">
        <f>E11777*0.05</f>
        <v>0</v>
      </c>
      <c r="G11777" s="6"/>
      <c r="H11777" s="5">
        <f>D11777-F11777</f>
        <v>0</v>
      </c>
      <c r="I11777" s="4">
        <f>+I11776+G11777-H11777</f>
        <v>1470312.9094999733</v>
      </c>
      <c r="J11777" s="8"/>
      <c r="K11777" s="2"/>
      <c r="L11777" s="2"/>
      <c r="M11777" s="1"/>
      <c r="N11777" s="1"/>
      <c r="O11777" s="1"/>
    </row>
    <row r="11778" spans="1:15" x14ac:dyDescent="0.2">
      <c r="A11778" s="9"/>
      <c r="B11778" s="7"/>
      <c r="C11778" s="8"/>
      <c r="D11778" s="6"/>
      <c r="E11778" s="6"/>
      <c r="F11778" s="6">
        <f>E11778*0.05</f>
        <v>0</v>
      </c>
      <c r="G11778" s="6"/>
      <c r="H11778" s="5">
        <f>D11778-F11778</f>
        <v>0</v>
      </c>
      <c r="I11778" s="4">
        <f>+I11777+G11778-H11778</f>
        <v>1470312.9094999733</v>
      </c>
      <c r="J11778" s="8"/>
      <c r="K11778" s="2"/>
      <c r="L11778" s="2"/>
      <c r="M11778" s="1"/>
      <c r="N11778" s="1"/>
      <c r="O11778" s="1"/>
    </row>
    <row r="11779" spans="1:15" x14ac:dyDescent="0.2">
      <c r="A11779" s="9"/>
      <c r="B11779" s="7"/>
      <c r="C11779" s="8"/>
      <c r="D11779" s="6"/>
      <c r="E11779" s="6"/>
      <c r="F11779" s="6">
        <f>E11779*0.05</f>
        <v>0</v>
      </c>
      <c r="G11779" s="6"/>
      <c r="H11779" s="5">
        <f>D11779-F11779</f>
        <v>0</v>
      </c>
      <c r="I11779" s="4">
        <f>+I11778+G11779-H11779</f>
        <v>1470312.9094999733</v>
      </c>
      <c r="J11779" s="8"/>
      <c r="K11779" s="2"/>
      <c r="L11779" s="2"/>
      <c r="M11779" s="1"/>
      <c r="N11779" s="1"/>
      <c r="O11779" s="1"/>
    </row>
    <row r="11780" spans="1:15" x14ac:dyDescent="0.2">
      <c r="A11780" s="9"/>
      <c r="B11780" s="7"/>
      <c r="C11780" s="8"/>
      <c r="D11780" s="6"/>
      <c r="E11780" s="6"/>
      <c r="F11780" s="6">
        <f>E11780*0.05</f>
        <v>0</v>
      </c>
      <c r="G11780" s="6"/>
      <c r="H11780" s="5">
        <f>D11780-F11780</f>
        <v>0</v>
      </c>
      <c r="I11780" s="4">
        <f>+I11779+G11780-H11780</f>
        <v>1470312.9094999733</v>
      </c>
      <c r="J11780" s="8"/>
      <c r="K11780" s="2"/>
      <c r="L11780" s="2"/>
      <c r="M11780" s="1"/>
      <c r="N11780" s="1"/>
      <c r="O11780" s="1"/>
    </row>
    <row r="11781" spans="1:15" x14ac:dyDescent="0.2">
      <c r="A11781" s="9"/>
      <c r="B11781" s="7"/>
      <c r="C11781" s="8"/>
      <c r="D11781" s="6"/>
      <c r="E11781" s="6"/>
      <c r="F11781" s="6">
        <f>E11781*0.05</f>
        <v>0</v>
      </c>
      <c r="G11781" s="6"/>
      <c r="H11781" s="5">
        <f>D11781-F11781</f>
        <v>0</v>
      </c>
      <c r="I11781" s="4">
        <f>+I11780+G11781-H11781</f>
        <v>1470312.9094999733</v>
      </c>
      <c r="J11781" s="8"/>
      <c r="K11781" s="2"/>
      <c r="L11781" s="2"/>
      <c r="M11781" s="1"/>
      <c r="N11781" s="1"/>
      <c r="O11781" s="1"/>
    </row>
    <row r="11782" spans="1:15" x14ac:dyDescent="0.2">
      <c r="A11782" s="9"/>
      <c r="B11782" s="7"/>
      <c r="C11782" s="8"/>
      <c r="D11782" s="6"/>
      <c r="E11782" s="6"/>
      <c r="F11782" s="6">
        <f>E11782*0.05</f>
        <v>0</v>
      </c>
      <c r="G11782" s="6"/>
      <c r="H11782" s="5">
        <f>D11782-F11782</f>
        <v>0</v>
      </c>
      <c r="I11782" s="4">
        <f>+I11781+G11782-H11782</f>
        <v>1470312.9094999733</v>
      </c>
      <c r="J11782" s="8"/>
      <c r="K11782" s="2"/>
      <c r="L11782" s="2"/>
      <c r="M11782" s="1"/>
      <c r="N11782" s="1"/>
      <c r="O11782" s="1"/>
    </row>
    <row r="11783" spans="1:15" x14ac:dyDescent="0.2">
      <c r="A11783" s="9"/>
      <c r="B11783" s="7"/>
      <c r="C11783" s="8"/>
      <c r="D11783" s="6"/>
      <c r="E11783" s="6"/>
      <c r="F11783" s="6">
        <f>E11783*0.05</f>
        <v>0</v>
      </c>
      <c r="G11783" s="6"/>
      <c r="H11783" s="5">
        <f>D11783-F11783</f>
        <v>0</v>
      </c>
      <c r="I11783" s="4">
        <f>+I11782+G11783-H11783</f>
        <v>1470312.9094999733</v>
      </c>
      <c r="J11783" s="8"/>
      <c r="K11783" s="2"/>
      <c r="L11783" s="2"/>
      <c r="M11783" s="1"/>
      <c r="N11783" s="1"/>
      <c r="O11783" s="1"/>
    </row>
    <row r="11784" spans="1:15" x14ac:dyDescent="0.2">
      <c r="A11784" s="9"/>
      <c r="B11784" s="7"/>
      <c r="C11784" s="8"/>
      <c r="D11784" s="6"/>
      <c r="E11784" s="6"/>
      <c r="F11784" s="6">
        <f>E11784*0.05</f>
        <v>0</v>
      </c>
      <c r="G11784" s="6"/>
      <c r="H11784" s="5">
        <f>D11784-F11784</f>
        <v>0</v>
      </c>
      <c r="I11784" s="4">
        <f>+I11783+G11784-H11784</f>
        <v>1470312.9094999733</v>
      </c>
      <c r="J11784" s="8"/>
      <c r="K11784" s="2"/>
      <c r="L11784" s="2"/>
      <c r="M11784" s="1"/>
      <c r="N11784" s="1"/>
      <c r="O11784" s="1"/>
    </row>
    <row r="11785" spans="1:15" x14ac:dyDescent="0.2">
      <c r="A11785" s="9"/>
      <c r="B11785" s="7"/>
      <c r="C11785" s="8"/>
      <c r="D11785" s="6"/>
      <c r="E11785" s="6"/>
      <c r="F11785" s="6">
        <f>E11785*0.05</f>
        <v>0</v>
      </c>
      <c r="G11785" s="6"/>
      <c r="H11785" s="5">
        <f>D11785-F11785</f>
        <v>0</v>
      </c>
      <c r="I11785" s="4">
        <f>+I11784+G11785-H11785</f>
        <v>1470312.9094999733</v>
      </c>
      <c r="J11785" s="8"/>
      <c r="K11785" s="2"/>
      <c r="L11785" s="2"/>
      <c r="M11785" s="1"/>
      <c r="N11785" s="1"/>
      <c r="O11785" s="1"/>
    </row>
    <row r="11786" spans="1:15" x14ac:dyDescent="0.2">
      <c r="A11786" s="9"/>
      <c r="B11786" s="7"/>
      <c r="C11786" s="8"/>
      <c r="D11786" s="6"/>
      <c r="E11786" s="6"/>
      <c r="F11786" s="6">
        <f>E11786*0.05</f>
        <v>0</v>
      </c>
      <c r="G11786" s="6"/>
      <c r="H11786" s="5">
        <f>D11786-F11786</f>
        <v>0</v>
      </c>
      <c r="I11786" s="4">
        <f>+I11785+G11786-H11786</f>
        <v>1470312.9094999733</v>
      </c>
      <c r="J11786" s="8"/>
      <c r="K11786" s="2"/>
      <c r="L11786" s="2"/>
      <c r="M11786" s="1"/>
      <c r="N11786" s="1"/>
      <c r="O11786" s="1"/>
    </row>
    <row r="11787" spans="1:15" x14ac:dyDescent="0.2">
      <c r="A11787" s="9"/>
      <c r="B11787" s="7"/>
      <c r="C11787" s="8"/>
      <c r="D11787" s="6"/>
      <c r="E11787" s="6"/>
      <c r="F11787" s="6">
        <f>E11787*0.05</f>
        <v>0</v>
      </c>
      <c r="G11787" s="6"/>
      <c r="H11787" s="5">
        <f>D11787-F11787</f>
        <v>0</v>
      </c>
      <c r="I11787" s="4">
        <f>+I11786+G11787-H11787</f>
        <v>1470312.9094999733</v>
      </c>
      <c r="J11787" s="8"/>
      <c r="K11787" s="2"/>
      <c r="L11787" s="2"/>
      <c r="M11787" s="1"/>
      <c r="N11787" s="1"/>
      <c r="O11787" s="1"/>
    </row>
    <row r="11788" spans="1:15" x14ac:dyDescent="0.2">
      <c r="A11788" s="9"/>
      <c r="B11788" s="7"/>
      <c r="C11788" s="8"/>
      <c r="D11788" s="6"/>
      <c r="E11788" s="6"/>
      <c r="F11788" s="6">
        <f>E11788*0.05</f>
        <v>0</v>
      </c>
      <c r="G11788" s="6"/>
      <c r="H11788" s="5">
        <f>D11788-F11788</f>
        <v>0</v>
      </c>
      <c r="I11788" s="4">
        <f>+I11787+G11788-H11788</f>
        <v>1470312.9094999733</v>
      </c>
      <c r="J11788" s="8"/>
      <c r="K11788" s="2"/>
      <c r="L11788" s="2"/>
      <c r="M11788" s="1"/>
      <c r="N11788" s="1"/>
      <c r="O11788" s="1"/>
    </row>
    <row r="11789" spans="1:15" x14ac:dyDescent="0.2">
      <c r="A11789" s="9"/>
      <c r="B11789" s="7"/>
      <c r="C11789" s="8"/>
      <c r="D11789" s="6"/>
      <c r="E11789" s="6"/>
      <c r="F11789" s="6">
        <f>E11789*0.05</f>
        <v>0</v>
      </c>
      <c r="G11789" s="6"/>
      <c r="H11789" s="5">
        <f>D11789-F11789</f>
        <v>0</v>
      </c>
      <c r="I11789" s="4">
        <f>+I11788+G11789-H11789</f>
        <v>1470312.9094999733</v>
      </c>
      <c r="J11789" s="8"/>
      <c r="K11789" s="2"/>
      <c r="L11789" s="2"/>
      <c r="M11789" s="1"/>
      <c r="N11789" s="1"/>
      <c r="O11789" s="1"/>
    </row>
    <row r="11790" spans="1:15" x14ac:dyDescent="0.2">
      <c r="A11790" s="9"/>
      <c r="B11790" s="7"/>
      <c r="C11790" s="8"/>
      <c r="D11790" s="6"/>
      <c r="E11790" s="6"/>
      <c r="F11790" s="6">
        <f>E11790*0.05</f>
        <v>0</v>
      </c>
      <c r="G11790" s="6"/>
      <c r="H11790" s="5">
        <f>D11790-F11790</f>
        <v>0</v>
      </c>
      <c r="I11790" s="4">
        <f>+I11789+G11790-H11790</f>
        <v>1470312.9094999733</v>
      </c>
      <c r="J11790" s="8"/>
      <c r="K11790" s="2"/>
      <c r="L11790" s="2"/>
      <c r="M11790" s="1"/>
      <c r="N11790" s="1"/>
      <c r="O11790" s="1"/>
    </row>
    <row r="11791" spans="1:15" x14ac:dyDescent="0.2">
      <c r="A11791" s="9"/>
      <c r="B11791" s="7"/>
      <c r="C11791" s="8"/>
      <c r="D11791" s="6"/>
      <c r="E11791" s="6"/>
      <c r="F11791" s="6">
        <f>E11791*0.05</f>
        <v>0</v>
      </c>
      <c r="G11791" s="6"/>
      <c r="H11791" s="5">
        <f>D11791-F11791</f>
        <v>0</v>
      </c>
      <c r="I11791" s="4">
        <f>+I11790+G11791-H11791</f>
        <v>1470312.9094999733</v>
      </c>
      <c r="J11791" s="8"/>
      <c r="K11791" s="2"/>
      <c r="L11791" s="2"/>
      <c r="M11791" s="1"/>
      <c r="N11791" s="1"/>
      <c r="O11791" s="1"/>
    </row>
    <row r="11792" spans="1:15" x14ac:dyDescent="0.2">
      <c r="A11792" s="9"/>
      <c r="B11792" s="7"/>
      <c r="C11792" s="8"/>
      <c r="D11792" s="6"/>
      <c r="E11792" s="6"/>
      <c r="F11792" s="6">
        <f>E11792*0.05</f>
        <v>0</v>
      </c>
      <c r="G11792" s="6"/>
      <c r="H11792" s="5">
        <f>D11792-F11792</f>
        <v>0</v>
      </c>
      <c r="I11792" s="4">
        <f>+I11791+G11792-H11792</f>
        <v>1470312.9094999733</v>
      </c>
      <c r="J11792" s="8"/>
      <c r="K11792" s="2"/>
      <c r="L11792" s="2"/>
      <c r="M11792" s="1"/>
      <c r="N11792" s="1"/>
      <c r="O11792" s="1"/>
    </row>
    <row r="11793" spans="1:15" x14ac:dyDescent="0.2">
      <c r="A11793" s="9"/>
      <c r="B11793" s="7"/>
      <c r="C11793" s="8"/>
      <c r="D11793" s="6"/>
      <c r="E11793" s="6"/>
      <c r="F11793" s="6">
        <f>E11793*0.05</f>
        <v>0</v>
      </c>
      <c r="G11793" s="6"/>
      <c r="H11793" s="5">
        <f>D11793-F11793</f>
        <v>0</v>
      </c>
      <c r="I11793" s="4">
        <f>+I11792+G11793-H11793</f>
        <v>1470312.9094999733</v>
      </c>
      <c r="J11793" s="8"/>
      <c r="K11793" s="2"/>
      <c r="L11793" s="2"/>
      <c r="M11793" s="1"/>
      <c r="N11793" s="1"/>
      <c r="O11793" s="1"/>
    </row>
    <row r="11794" spans="1:15" x14ac:dyDescent="0.2">
      <c r="A11794" s="9"/>
      <c r="B11794" s="7"/>
      <c r="C11794" s="8"/>
      <c r="D11794" s="6"/>
      <c r="E11794" s="6"/>
      <c r="F11794" s="6">
        <f>E11794*0.05</f>
        <v>0</v>
      </c>
      <c r="G11794" s="6"/>
      <c r="H11794" s="5">
        <f>D11794-F11794</f>
        <v>0</v>
      </c>
      <c r="I11794" s="4">
        <f>+I11793+G11794-H11794</f>
        <v>1470312.9094999733</v>
      </c>
      <c r="J11794" s="8"/>
      <c r="K11794" s="2"/>
      <c r="L11794" s="2"/>
      <c r="M11794" s="1"/>
      <c r="N11794" s="1"/>
      <c r="O11794" s="1"/>
    </row>
    <row r="11795" spans="1:15" x14ac:dyDescent="0.2">
      <c r="A11795" s="9"/>
      <c r="B11795" s="7"/>
      <c r="C11795" s="8"/>
      <c r="D11795" s="6"/>
      <c r="E11795" s="6"/>
      <c r="F11795" s="6">
        <f>E11795*0.05</f>
        <v>0</v>
      </c>
      <c r="G11795" s="6"/>
      <c r="H11795" s="5">
        <f>D11795-F11795</f>
        <v>0</v>
      </c>
      <c r="I11795" s="4">
        <f>+I11794+G11795-H11795</f>
        <v>1470312.9094999733</v>
      </c>
      <c r="J11795" s="8"/>
      <c r="K11795" s="2"/>
      <c r="L11795" s="2"/>
      <c r="M11795" s="1"/>
      <c r="N11795" s="1"/>
      <c r="O11795" s="1"/>
    </row>
    <row r="11796" spans="1:15" x14ac:dyDescent="0.2">
      <c r="A11796" s="9"/>
      <c r="B11796" s="7"/>
      <c r="C11796" s="8"/>
      <c r="D11796" s="6"/>
      <c r="E11796" s="6"/>
      <c r="F11796" s="6">
        <f>E11796*0.05</f>
        <v>0</v>
      </c>
      <c r="G11796" s="6"/>
      <c r="H11796" s="5">
        <f>D11796-F11796</f>
        <v>0</v>
      </c>
      <c r="I11796" s="4">
        <f>+I11795+G11796-H11796</f>
        <v>1470312.9094999733</v>
      </c>
      <c r="J11796" s="8"/>
      <c r="K11796" s="2"/>
      <c r="L11796" s="2"/>
      <c r="M11796" s="1"/>
      <c r="N11796" s="1"/>
      <c r="O11796" s="1"/>
    </row>
    <row r="11797" spans="1:15" x14ac:dyDescent="0.2">
      <c r="A11797" s="9"/>
      <c r="B11797" s="7"/>
      <c r="C11797" s="8"/>
      <c r="D11797" s="6"/>
      <c r="E11797" s="6"/>
      <c r="F11797" s="6">
        <f>E11797*0.05</f>
        <v>0</v>
      </c>
      <c r="G11797" s="6"/>
      <c r="H11797" s="5">
        <f>D11797-F11797</f>
        <v>0</v>
      </c>
      <c r="I11797" s="4">
        <f>+I11796+G11797-H11797</f>
        <v>1470312.9094999733</v>
      </c>
      <c r="J11797" s="8"/>
      <c r="K11797" s="2"/>
      <c r="L11797" s="2"/>
      <c r="M11797" s="1"/>
      <c r="N11797" s="1"/>
      <c r="O11797" s="1"/>
    </row>
    <row r="11798" spans="1:15" x14ac:dyDescent="0.2">
      <c r="A11798" s="9"/>
      <c r="B11798" s="7"/>
      <c r="C11798" s="8"/>
      <c r="D11798" s="6"/>
      <c r="E11798" s="6"/>
      <c r="F11798" s="6">
        <f>E11798*0.05</f>
        <v>0</v>
      </c>
      <c r="G11798" s="6"/>
      <c r="H11798" s="5">
        <f>D11798-F11798</f>
        <v>0</v>
      </c>
      <c r="I11798" s="4">
        <f>+I11797+G11798-H11798</f>
        <v>1470312.9094999733</v>
      </c>
      <c r="J11798" s="8"/>
      <c r="K11798" s="2"/>
      <c r="L11798" s="2"/>
      <c r="M11798" s="1"/>
      <c r="N11798" s="1"/>
      <c r="O11798" s="1"/>
    </row>
    <row r="11799" spans="1:15" x14ac:dyDescent="0.2">
      <c r="A11799" s="9"/>
      <c r="B11799" s="7"/>
      <c r="C11799" s="8"/>
      <c r="D11799" s="6"/>
      <c r="E11799" s="6"/>
      <c r="F11799" s="6">
        <f>E11799*0.05</f>
        <v>0</v>
      </c>
      <c r="G11799" s="6"/>
      <c r="H11799" s="5">
        <f>D11799-F11799</f>
        <v>0</v>
      </c>
      <c r="I11799" s="4">
        <f>+I11798+G11799-H11799</f>
        <v>1470312.9094999733</v>
      </c>
      <c r="J11799" s="8"/>
      <c r="K11799" s="2"/>
      <c r="L11799" s="2"/>
      <c r="M11799" s="1"/>
      <c r="N11799" s="1"/>
      <c r="O11799" s="1"/>
    </row>
    <row r="11800" spans="1:15" x14ac:dyDescent="0.2">
      <c r="A11800" s="9"/>
      <c r="B11800" s="7"/>
      <c r="C11800" s="8"/>
      <c r="D11800" s="6"/>
      <c r="E11800" s="6"/>
      <c r="F11800" s="6">
        <f>E11800*0.05</f>
        <v>0</v>
      </c>
      <c r="G11800" s="6"/>
      <c r="H11800" s="5">
        <f>D11800-F11800</f>
        <v>0</v>
      </c>
      <c r="I11800" s="4">
        <f>+I11799+G11800-H11800</f>
        <v>1470312.9094999733</v>
      </c>
      <c r="J11800" s="8"/>
      <c r="K11800" s="2"/>
      <c r="L11800" s="2"/>
      <c r="M11800" s="1"/>
      <c r="N11800" s="1"/>
      <c r="O11800" s="1"/>
    </row>
    <row r="11801" spans="1:15" x14ac:dyDescent="0.2">
      <c r="A11801" s="9"/>
      <c r="B11801" s="7"/>
      <c r="C11801" s="8"/>
      <c r="D11801" s="6"/>
      <c r="E11801" s="6"/>
      <c r="F11801" s="6">
        <f>E11801*0.05</f>
        <v>0</v>
      </c>
      <c r="G11801" s="6"/>
      <c r="H11801" s="5">
        <f>D11801-F11801</f>
        <v>0</v>
      </c>
      <c r="I11801" s="4">
        <f>+I11800+G11801-H11801</f>
        <v>1470312.9094999733</v>
      </c>
      <c r="J11801" s="8"/>
      <c r="K11801" s="2"/>
      <c r="L11801" s="2"/>
      <c r="M11801" s="1"/>
      <c r="N11801" s="1"/>
      <c r="O11801" s="1"/>
    </row>
    <row r="11802" spans="1:15" x14ac:dyDescent="0.2">
      <c r="A11802" s="9"/>
      <c r="B11802" s="7"/>
      <c r="C11802" s="8"/>
      <c r="D11802" s="6"/>
      <c r="E11802" s="6"/>
      <c r="F11802" s="6">
        <f>E11802*0.05</f>
        <v>0</v>
      </c>
      <c r="G11802" s="6"/>
      <c r="H11802" s="5">
        <f>D11802-F11802</f>
        <v>0</v>
      </c>
      <c r="I11802" s="4">
        <f>+I11801+G11802-H11802</f>
        <v>1470312.9094999733</v>
      </c>
      <c r="J11802" s="8"/>
      <c r="K11802" s="2"/>
      <c r="L11802" s="2"/>
      <c r="M11802" s="1"/>
      <c r="N11802" s="1"/>
      <c r="O11802" s="1"/>
    </row>
    <row r="11803" spans="1:15" x14ac:dyDescent="0.2">
      <c r="A11803" s="9"/>
      <c r="B11803" s="7"/>
      <c r="C11803" s="8"/>
      <c r="D11803" s="6"/>
      <c r="E11803" s="6"/>
      <c r="F11803" s="6">
        <f>E11803*0.05</f>
        <v>0</v>
      </c>
      <c r="G11803" s="6"/>
      <c r="H11803" s="5">
        <f>D11803-F11803</f>
        <v>0</v>
      </c>
      <c r="I11803" s="4">
        <f>+I11802+G11803-H11803</f>
        <v>1470312.9094999733</v>
      </c>
      <c r="J11803" s="8"/>
      <c r="K11803" s="2"/>
      <c r="L11803" s="2"/>
      <c r="M11803" s="1"/>
      <c r="N11803" s="1"/>
      <c r="O11803" s="1"/>
    </row>
    <row r="11804" spans="1:15" x14ac:dyDescent="0.2">
      <c r="A11804" s="9"/>
      <c r="B11804" s="7"/>
      <c r="C11804" s="8"/>
      <c r="D11804" s="6"/>
      <c r="E11804" s="6"/>
      <c r="F11804" s="6">
        <f>E11804*0.05</f>
        <v>0</v>
      </c>
      <c r="G11804" s="6"/>
      <c r="H11804" s="5">
        <f>D11804-F11804</f>
        <v>0</v>
      </c>
      <c r="I11804" s="4">
        <f>+I11803+G11804-H11804</f>
        <v>1470312.9094999733</v>
      </c>
      <c r="J11804" s="8"/>
      <c r="K11804" s="2"/>
      <c r="L11804" s="2"/>
      <c r="M11804" s="1"/>
      <c r="N11804" s="1"/>
      <c r="O11804" s="1"/>
    </row>
    <row r="11805" spans="1:15" x14ac:dyDescent="0.2">
      <c r="A11805" s="9"/>
      <c r="B11805" s="7"/>
      <c r="C11805" s="8"/>
      <c r="D11805" s="6"/>
      <c r="E11805" s="6"/>
      <c r="F11805" s="6">
        <f>E11805*0.05</f>
        <v>0</v>
      </c>
      <c r="G11805" s="6"/>
      <c r="H11805" s="5">
        <f>D11805-F11805</f>
        <v>0</v>
      </c>
      <c r="I11805" s="4">
        <f>+I11804+G11805-H11805</f>
        <v>1470312.9094999733</v>
      </c>
      <c r="J11805" s="8"/>
      <c r="K11805" s="2"/>
      <c r="L11805" s="2"/>
      <c r="M11805" s="1"/>
      <c r="N11805" s="1"/>
      <c r="O11805" s="1"/>
    </row>
    <row r="11806" spans="1:15" x14ac:dyDescent="0.2">
      <c r="A11806" s="9"/>
      <c r="B11806" s="7"/>
      <c r="C11806" s="8"/>
      <c r="D11806" s="6"/>
      <c r="E11806" s="6"/>
      <c r="F11806" s="6">
        <f>E11806*0.05</f>
        <v>0</v>
      </c>
      <c r="G11806" s="6"/>
      <c r="H11806" s="5">
        <f>D11806-F11806</f>
        <v>0</v>
      </c>
      <c r="I11806" s="4">
        <f>+I11805+G11806-H11806</f>
        <v>1470312.9094999733</v>
      </c>
      <c r="J11806" s="8"/>
      <c r="K11806" s="2"/>
      <c r="L11806" s="2"/>
      <c r="M11806" s="1"/>
      <c r="N11806" s="1"/>
      <c r="O11806" s="1"/>
    </row>
    <row r="11807" spans="1:15" x14ac:dyDescent="0.2">
      <c r="A11807" s="9"/>
      <c r="B11807" s="7"/>
      <c r="C11807" s="8"/>
      <c r="D11807" s="6"/>
      <c r="E11807" s="6"/>
      <c r="F11807" s="6">
        <f>E11807*0.05</f>
        <v>0</v>
      </c>
      <c r="G11807" s="6"/>
      <c r="H11807" s="5">
        <f>D11807-F11807</f>
        <v>0</v>
      </c>
      <c r="I11807" s="4">
        <f>+I11806+G11807-H11807</f>
        <v>1470312.9094999733</v>
      </c>
      <c r="J11807" s="8"/>
      <c r="K11807" s="2"/>
      <c r="L11807" s="2"/>
      <c r="M11807" s="1"/>
      <c r="N11807" s="1"/>
      <c r="O11807" s="1"/>
    </row>
    <row r="11808" spans="1:15" x14ac:dyDescent="0.2">
      <c r="A11808" s="9"/>
      <c r="B11808" s="7"/>
      <c r="C11808" s="8"/>
      <c r="D11808" s="6"/>
      <c r="E11808" s="6"/>
      <c r="F11808" s="6">
        <f>E11808*0.05</f>
        <v>0</v>
      </c>
      <c r="G11808" s="6"/>
      <c r="H11808" s="5">
        <f>D11808-F11808</f>
        <v>0</v>
      </c>
      <c r="I11808" s="4">
        <f>+I11807+G11808-H11808</f>
        <v>1470312.9094999733</v>
      </c>
      <c r="J11808" s="8"/>
      <c r="K11808" s="2"/>
      <c r="L11808" s="2"/>
      <c r="M11808" s="1"/>
      <c r="N11808" s="1"/>
      <c r="O11808" s="1"/>
    </row>
    <row r="11809" spans="1:15" x14ac:dyDescent="0.2">
      <c r="A11809" s="9"/>
      <c r="B11809" s="7"/>
      <c r="C11809" s="8"/>
      <c r="D11809" s="6"/>
      <c r="E11809" s="6"/>
      <c r="F11809" s="6">
        <f>E11809*0.05</f>
        <v>0</v>
      </c>
      <c r="G11809" s="6"/>
      <c r="H11809" s="5">
        <f>D11809-F11809</f>
        <v>0</v>
      </c>
      <c r="I11809" s="4">
        <f>+I11808+G11809-H11809</f>
        <v>1470312.9094999733</v>
      </c>
      <c r="J11809" s="8"/>
      <c r="K11809" s="2"/>
      <c r="L11809" s="2"/>
      <c r="M11809" s="1"/>
      <c r="N11809" s="1"/>
      <c r="O11809" s="1"/>
    </row>
    <row r="11810" spans="1:15" x14ac:dyDescent="0.2">
      <c r="A11810" s="9"/>
      <c r="B11810" s="7"/>
      <c r="C11810" s="8"/>
      <c r="D11810" s="6"/>
      <c r="E11810" s="6"/>
      <c r="F11810" s="6">
        <f>E11810*0.05</f>
        <v>0</v>
      </c>
      <c r="G11810" s="6"/>
      <c r="H11810" s="5">
        <f>D11810-F11810</f>
        <v>0</v>
      </c>
      <c r="I11810" s="4">
        <f>+I11809+G11810-H11810</f>
        <v>1470312.9094999733</v>
      </c>
      <c r="J11810" s="8"/>
      <c r="K11810" s="2"/>
      <c r="L11810" s="2"/>
      <c r="M11810" s="1"/>
      <c r="N11810" s="1"/>
      <c r="O11810" s="1"/>
    </row>
    <row r="11811" spans="1:15" x14ac:dyDescent="0.2">
      <c r="A11811" s="9"/>
      <c r="B11811" s="7"/>
      <c r="C11811" s="8"/>
      <c r="D11811" s="6"/>
      <c r="E11811" s="6"/>
      <c r="F11811" s="6">
        <f>E11811*0.05</f>
        <v>0</v>
      </c>
      <c r="G11811" s="6"/>
      <c r="H11811" s="5">
        <f>D11811-F11811</f>
        <v>0</v>
      </c>
      <c r="I11811" s="4">
        <f>+I11810+G11811-H11811</f>
        <v>1470312.9094999733</v>
      </c>
      <c r="J11811" s="8"/>
      <c r="K11811" s="2"/>
      <c r="L11811" s="2"/>
      <c r="M11811" s="1"/>
      <c r="N11811" s="1"/>
      <c r="O11811" s="1"/>
    </row>
    <row r="11812" spans="1:15" x14ac:dyDescent="0.2">
      <c r="A11812" s="9"/>
      <c r="B11812" s="7"/>
      <c r="C11812" s="8"/>
      <c r="D11812" s="6"/>
      <c r="E11812" s="6"/>
      <c r="F11812" s="6">
        <f>E11812*0.05</f>
        <v>0</v>
      </c>
      <c r="G11812" s="6"/>
      <c r="H11812" s="5">
        <f>D11812-F11812</f>
        <v>0</v>
      </c>
      <c r="I11812" s="4">
        <f>+I11811+G11812-H11812</f>
        <v>1470312.9094999733</v>
      </c>
      <c r="J11812" s="8"/>
      <c r="K11812" s="2"/>
      <c r="L11812" s="2"/>
      <c r="M11812" s="1"/>
      <c r="N11812" s="1"/>
      <c r="O11812" s="1"/>
    </row>
    <row r="11813" spans="1:15" x14ac:dyDescent="0.2">
      <c r="A11813" s="9"/>
      <c r="B11813" s="7"/>
      <c r="C11813" s="8"/>
      <c r="D11813" s="6"/>
      <c r="E11813" s="6"/>
      <c r="F11813" s="6">
        <f>E11813*0.05</f>
        <v>0</v>
      </c>
      <c r="G11813" s="6"/>
      <c r="H11813" s="5">
        <f>D11813-F11813</f>
        <v>0</v>
      </c>
      <c r="I11813" s="4">
        <f>+I11812+G11813-H11813</f>
        <v>1470312.9094999733</v>
      </c>
      <c r="J11813" s="8"/>
      <c r="K11813" s="2"/>
      <c r="L11813" s="2"/>
      <c r="M11813" s="1"/>
      <c r="N11813" s="1"/>
      <c r="O11813" s="1"/>
    </row>
    <row r="11814" spans="1:15" x14ac:dyDescent="0.2">
      <c r="A11814" s="9"/>
      <c r="B11814" s="7"/>
      <c r="C11814" s="8"/>
      <c r="D11814" s="6"/>
      <c r="E11814" s="6"/>
      <c r="F11814" s="6">
        <f>E11814*0.05</f>
        <v>0</v>
      </c>
      <c r="G11814" s="6"/>
      <c r="H11814" s="5">
        <f>D11814-F11814</f>
        <v>0</v>
      </c>
      <c r="I11814" s="4">
        <f>+I11813+G11814-H11814</f>
        <v>1470312.9094999733</v>
      </c>
      <c r="J11814" s="8"/>
      <c r="K11814" s="2"/>
      <c r="L11814" s="2"/>
      <c r="M11814" s="1"/>
      <c r="N11814" s="1"/>
      <c r="O11814" s="1"/>
    </row>
    <row r="11815" spans="1:15" x14ac:dyDescent="0.2">
      <c r="A11815" s="9"/>
      <c r="B11815" s="7"/>
      <c r="C11815" s="8"/>
      <c r="D11815" s="6"/>
      <c r="E11815" s="6"/>
      <c r="F11815" s="6">
        <f>E11815*0.05</f>
        <v>0</v>
      </c>
      <c r="G11815" s="6"/>
      <c r="H11815" s="5">
        <f>D11815-F11815</f>
        <v>0</v>
      </c>
      <c r="I11815" s="4">
        <f>+I11814+G11815-H11815</f>
        <v>1470312.9094999733</v>
      </c>
      <c r="J11815" s="8"/>
      <c r="K11815" s="2"/>
      <c r="L11815" s="2"/>
      <c r="M11815" s="1"/>
      <c r="N11815" s="1"/>
      <c r="O11815" s="1"/>
    </row>
    <row r="11816" spans="1:15" x14ac:dyDescent="0.2">
      <c r="A11816" s="9"/>
      <c r="B11816" s="7"/>
      <c r="C11816" s="8"/>
      <c r="D11816" s="6"/>
      <c r="E11816" s="6"/>
      <c r="F11816" s="6">
        <f>E11816*0.05</f>
        <v>0</v>
      </c>
      <c r="G11816" s="6"/>
      <c r="H11816" s="5">
        <f>D11816-F11816</f>
        <v>0</v>
      </c>
      <c r="I11816" s="4">
        <f>+I11815+G11816-H11816</f>
        <v>1470312.9094999733</v>
      </c>
      <c r="J11816" s="8"/>
      <c r="K11816" s="2"/>
      <c r="L11816" s="2"/>
      <c r="M11816" s="1"/>
      <c r="N11816" s="1"/>
      <c r="O11816" s="1"/>
    </row>
    <row r="11817" spans="1:15" x14ac:dyDescent="0.2">
      <c r="A11817" s="9"/>
      <c r="B11817" s="7"/>
      <c r="C11817" s="8"/>
      <c r="D11817" s="6"/>
      <c r="E11817" s="6"/>
      <c r="F11817" s="6">
        <f>E11817*0.05</f>
        <v>0</v>
      </c>
      <c r="G11817" s="6"/>
      <c r="H11817" s="5">
        <f>D11817-F11817</f>
        <v>0</v>
      </c>
      <c r="I11817" s="4">
        <f>+I11816+G11817-H11817</f>
        <v>1470312.9094999733</v>
      </c>
      <c r="J11817" s="8"/>
      <c r="K11817" s="2"/>
      <c r="L11817" s="2"/>
      <c r="M11817" s="1"/>
      <c r="N11817" s="1"/>
      <c r="O11817" s="1"/>
    </row>
    <row r="11818" spans="1:15" x14ac:dyDescent="0.2">
      <c r="A11818" s="9"/>
      <c r="B11818" s="7"/>
      <c r="C11818" s="8"/>
      <c r="D11818" s="6"/>
      <c r="E11818" s="6"/>
      <c r="F11818" s="6">
        <f>E11818*0.05</f>
        <v>0</v>
      </c>
      <c r="G11818" s="6"/>
      <c r="H11818" s="5">
        <f>D11818-F11818</f>
        <v>0</v>
      </c>
      <c r="I11818" s="4">
        <f>+I11817+G11818-H11818</f>
        <v>1470312.9094999733</v>
      </c>
      <c r="J11818" s="8"/>
      <c r="K11818" s="2"/>
      <c r="L11818" s="2"/>
      <c r="M11818" s="1"/>
      <c r="N11818" s="1"/>
      <c r="O11818" s="1"/>
    </row>
    <row r="11819" spans="1:15" x14ac:dyDescent="0.2">
      <c r="A11819" s="9"/>
      <c r="B11819" s="7"/>
      <c r="C11819" s="8"/>
      <c r="D11819" s="6"/>
      <c r="E11819" s="6"/>
      <c r="F11819" s="6">
        <f>E11819*0.05</f>
        <v>0</v>
      </c>
      <c r="G11819" s="6"/>
      <c r="H11819" s="5">
        <f>D11819-F11819</f>
        <v>0</v>
      </c>
      <c r="I11819" s="4">
        <f>+I11818+G11819-H11819</f>
        <v>1470312.9094999733</v>
      </c>
      <c r="J11819" s="8"/>
      <c r="K11819" s="2"/>
      <c r="L11819" s="2"/>
      <c r="M11819" s="1"/>
      <c r="N11819" s="1"/>
      <c r="O11819" s="1"/>
    </row>
    <row r="11820" spans="1:15" x14ac:dyDescent="0.2">
      <c r="A11820" s="9"/>
      <c r="B11820" s="7"/>
      <c r="C11820" s="8"/>
      <c r="D11820" s="6"/>
      <c r="E11820" s="6"/>
      <c r="F11820" s="6">
        <f>E11820*0.05</f>
        <v>0</v>
      </c>
      <c r="G11820" s="6"/>
      <c r="H11820" s="5">
        <f>D11820-F11820</f>
        <v>0</v>
      </c>
      <c r="I11820" s="4">
        <f>+I11819+G11820-H11820</f>
        <v>1470312.9094999733</v>
      </c>
      <c r="J11820" s="8"/>
      <c r="K11820" s="2"/>
      <c r="L11820" s="2"/>
      <c r="M11820" s="1"/>
      <c r="N11820" s="1"/>
      <c r="O11820" s="1"/>
    </row>
    <row r="11821" spans="1:15" x14ac:dyDescent="0.2">
      <c r="A11821" s="9"/>
      <c r="B11821" s="7"/>
      <c r="C11821" s="8"/>
      <c r="D11821" s="6"/>
      <c r="E11821" s="6"/>
      <c r="F11821" s="6">
        <f>E11821*0.05</f>
        <v>0</v>
      </c>
      <c r="G11821" s="6"/>
      <c r="H11821" s="5">
        <f>D11821-F11821</f>
        <v>0</v>
      </c>
      <c r="I11821" s="4">
        <f>+I11820+G11821-H11821</f>
        <v>1470312.9094999733</v>
      </c>
      <c r="J11821" s="8"/>
      <c r="K11821" s="2"/>
      <c r="L11821" s="2"/>
      <c r="M11821" s="1"/>
      <c r="N11821" s="1"/>
      <c r="O11821" s="1"/>
    </row>
    <row r="11822" spans="1:15" x14ac:dyDescent="0.2">
      <c r="A11822" s="9"/>
      <c r="B11822" s="7"/>
      <c r="C11822" s="8"/>
      <c r="D11822" s="6"/>
      <c r="E11822" s="6"/>
      <c r="F11822" s="6">
        <f>E11822*0.05</f>
        <v>0</v>
      </c>
      <c r="G11822" s="6"/>
      <c r="H11822" s="5">
        <f>D11822-F11822</f>
        <v>0</v>
      </c>
      <c r="I11822" s="4">
        <f>+I11821+G11822-H11822</f>
        <v>1470312.9094999733</v>
      </c>
      <c r="J11822" s="8"/>
      <c r="K11822" s="2"/>
      <c r="L11822" s="2"/>
      <c r="M11822" s="1"/>
      <c r="N11822" s="1"/>
      <c r="O11822" s="1"/>
    </row>
    <row r="11823" spans="1:15" x14ac:dyDescent="0.2">
      <c r="A11823" s="9"/>
      <c r="B11823" s="7"/>
      <c r="C11823" s="8"/>
      <c r="D11823" s="6"/>
      <c r="E11823" s="6"/>
      <c r="F11823" s="6">
        <f>E11823*0.05</f>
        <v>0</v>
      </c>
      <c r="G11823" s="6"/>
      <c r="H11823" s="5">
        <f>D11823-F11823</f>
        <v>0</v>
      </c>
      <c r="I11823" s="4">
        <f>+I11822+G11823-H11823</f>
        <v>1470312.9094999733</v>
      </c>
      <c r="J11823" s="8"/>
      <c r="K11823" s="2"/>
      <c r="L11823" s="2"/>
      <c r="M11823" s="1"/>
      <c r="N11823" s="1"/>
      <c r="O11823" s="1"/>
    </row>
    <row r="11824" spans="1:15" x14ac:dyDescent="0.2">
      <c r="A11824" s="9"/>
      <c r="B11824" s="7"/>
      <c r="C11824" s="8"/>
      <c r="D11824" s="6"/>
      <c r="E11824" s="6"/>
      <c r="F11824" s="6">
        <f>E11824*0.05</f>
        <v>0</v>
      </c>
      <c r="G11824" s="6"/>
      <c r="H11824" s="5">
        <f>D11824-F11824</f>
        <v>0</v>
      </c>
      <c r="I11824" s="4">
        <f>+I11823+G11824-H11824</f>
        <v>1470312.9094999733</v>
      </c>
      <c r="J11824" s="8"/>
      <c r="K11824" s="2"/>
      <c r="L11824" s="2"/>
      <c r="M11824" s="1"/>
      <c r="N11824" s="1"/>
      <c r="O11824" s="1"/>
    </row>
    <row r="11825" spans="1:15" x14ac:dyDescent="0.2">
      <c r="A11825" s="9"/>
      <c r="B11825" s="7"/>
      <c r="C11825" s="8"/>
      <c r="D11825" s="6"/>
      <c r="E11825" s="6"/>
      <c r="F11825" s="6">
        <f>E11825*0.05</f>
        <v>0</v>
      </c>
      <c r="G11825" s="6"/>
      <c r="H11825" s="5">
        <f>D11825-F11825</f>
        <v>0</v>
      </c>
      <c r="I11825" s="4">
        <f>+I11824+G11825-H11825</f>
        <v>1470312.9094999733</v>
      </c>
      <c r="J11825" s="8"/>
      <c r="K11825" s="2"/>
      <c r="L11825" s="2"/>
      <c r="M11825" s="1"/>
      <c r="N11825" s="1"/>
      <c r="O11825" s="1"/>
    </row>
    <row r="11826" spans="1:15" x14ac:dyDescent="0.2">
      <c r="A11826" s="9"/>
      <c r="B11826" s="7"/>
      <c r="C11826" s="8"/>
      <c r="D11826" s="6"/>
      <c r="E11826" s="6"/>
      <c r="F11826" s="6">
        <f>E11826*0.05</f>
        <v>0</v>
      </c>
      <c r="G11826" s="6"/>
      <c r="H11826" s="5">
        <f>D11826-F11826</f>
        <v>0</v>
      </c>
      <c r="I11826" s="4">
        <f>+I11825+G11826-H11826</f>
        <v>1470312.9094999733</v>
      </c>
      <c r="J11826" s="8"/>
      <c r="K11826" s="2"/>
      <c r="L11826" s="2"/>
      <c r="M11826" s="1"/>
      <c r="N11826" s="1"/>
      <c r="O11826" s="1"/>
    </row>
    <row r="11827" spans="1:15" x14ac:dyDescent="0.2">
      <c r="A11827" s="9"/>
      <c r="B11827" s="7"/>
      <c r="C11827" s="8"/>
      <c r="D11827" s="6"/>
      <c r="E11827" s="6"/>
      <c r="F11827" s="6">
        <f>E11827*0.05</f>
        <v>0</v>
      </c>
      <c r="G11827" s="6"/>
      <c r="H11827" s="5">
        <f>D11827-F11827</f>
        <v>0</v>
      </c>
      <c r="I11827" s="4">
        <f>+I11826+G11827-H11827</f>
        <v>1470312.9094999733</v>
      </c>
      <c r="J11827" s="8"/>
      <c r="K11827" s="2"/>
      <c r="L11827" s="2"/>
      <c r="M11827" s="1"/>
      <c r="N11827" s="1"/>
      <c r="O11827" s="1"/>
    </row>
    <row r="11828" spans="1:15" x14ac:dyDescent="0.2">
      <c r="A11828" s="9"/>
      <c r="B11828" s="7"/>
      <c r="C11828" s="8"/>
      <c r="D11828" s="6"/>
      <c r="E11828" s="6"/>
      <c r="F11828" s="6">
        <f>E11828*0.05</f>
        <v>0</v>
      </c>
      <c r="G11828" s="6"/>
      <c r="H11828" s="5">
        <f>D11828-F11828</f>
        <v>0</v>
      </c>
      <c r="I11828" s="4">
        <f>+I11827+G11828-H11828</f>
        <v>1470312.9094999733</v>
      </c>
      <c r="J11828" s="8"/>
      <c r="K11828" s="2"/>
      <c r="L11828" s="2"/>
      <c r="M11828" s="1"/>
      <c r="N11828" s="1"/>
      <c r="O11828" s="1"/>
    </row>
    <row r="11829" spans="1:15" x14ac:dyDescent="0.2">
      <c r="A11829" s="9"/>
      <c r="B11829" s="7"/>
      <c r="C11829" s="8"/>
      <c r="D11829" s="6"/>
      <c r="E11829" s="6"/>
      <c r="F11829" s="6">
        <f>E11829*0.05</f>
        <v>0</v>
      </c>
      <c r="G11829" s="6"/>
      <c r="H11829" s="5">
        <f>D11829-F11829</f>
        <v>0</v>
      </c>
      <c r="I11829" s="4">
        <f>+I11828+G11829-H11829</f>
        <v>1470312.9094999733</v>
      </c>
      <c r="J11829" s="8"/>
      <c r="K11829" s="2"/>
      <c r="L11829" s="2"/>
      <c r="M11829" s="1"/>
      <c r="N11829" s="1"/>
      <c r="O11829" s="1"/>
    </row>
    <row r="11830" spans="1:15" x14ac:dyDescent="0.2">
      <c r="A11830" s="9"/>
      <c r="B11830" s="7"/>
      <c r="C11830" s="8"/>
      <c r="D11830" s="6"/>
      <c r="E11830" s="6"/>
      <c r="F11830" s="6">
        <f>E11830*0.05</f>
        <v>0</v>
      </c>
      <c r="G11830" s="6"/>
      <c r="H11830" s="5">
        <f>D11830-F11830</f>
        <v>0</v>
      </c>
      <c r="I11830" s="4">
        <f>+I11829+G11830-H11830</f>
        <v>1470312.9094999733</v>
      </c>
      <c r="J11830" s="8"/>
      <c r="K11830" s="2"/>
      <c r="L11830" s="2"/>
      <c r="M11830" s="1"/>
      <c r="N11830" s="1"/>
      <c r="O11830" s="1"/>
    </row>
    <row r="11831" spans="1:15" x14ac:dyDescent="0.2">
      <c r="A11831" s="9"/>
      <c r="B11831" s="7"/>
      <c r="C11831" s="8"/>
      <c r="D11831" s="6"/>
      <c r="E11831" s="6"/>
      <c r="F11831" s="6">
        <f>E11831*0.05</f>
        <v>0</v>
      </c>
      <c r="G11831" s="6"/>
      <c r="H11831" s="5">
        <f>D11831-F11831</f>
        <v>0</v>
      </c>
      <c r="I11831" s="4">
        <f>+I11830+G11831-H11831</f>
        <v>1470312.9094999733</v>
      </c>
      <c r="J11831" s="8"/>
      <c r="K11831" s="2"/>
      <c r="L11831" s="2"/>
      <c r="M11831" s="1"/>
      <c r="N11831" s="1"/>
      <c r="O11831" s="1"/>
    </row>
    <row r="11832" spans="1:15" x14ac:dyDescent="0.2">
      <c r="A11832" s="9"/>
      <c r="B11832" s="7"/>
      <c r="C11832" s="8"/>
      <c r="D11832" s="6"/>
      <c r="E11832" s="6"/>
      <c r="F11832" s="6">
        <f>E11832*0.05</f>
        <v>0</v>
      </c>
      <c r="G11832" s="6"/>
      <c r="H11832" s="5">
        <f>D11832-F11832</f>
        <v>0</v>
      </c>
      <c r="I11832" s="4">
        <f>+I11831+G11832-H11832</f>
        <v>1470312.9094999733</v>
      </c>
      <c r="J11832" s="8"/>
      <c r="K11832" s="2"/>
      <c r="L11832" s="2"/>
      <c r="M11832" s="1"/>
      <c r="N11832" s="1"/>
      <c r="O11832" s="1"/>
    </row>
    <row r="11833" spans="1:15" x14ac:dyDescent="0.2">
      <c r="A11833" s="9"/>
      <c r="B11833" s="7"/>
      <c r="C11833" s="8"/>
      <c r="D11833" s="6"/>
      <c r="E11833" s="6"/>
      <c r="F11833" s="6">
        <f>E11833*0.05</f>
        <v>0</v>
      </c>
      <c r="G11833" s="6"/>
      <c r="H11833" s="5">
        <f>D11833-F11833</f>
        <v>0</v>
      </c>
      <c r="I11833" s="4">
        <f>+I11832+G11833-H11833</f>
        <v>1470312.9094999733</v>
      </c>
      <c r="J11833" s="8"/>
      <c r="K11833" s="2"/>
      <c r="L11833" s="2"/>
      <c r="M11833" s="1"/>
      <c r="N11833" s="1"/>
      <c r="O11833" s="1"/>
    </row>
    <row r="11834" spans="1:15" x14ac:dyDescent="0.2">
      <c r="A11834" s="9"/>
      <c r="B11834" s="7"/>
      <c r="C11834" s="8"/>
      <c r="D11834" s="6"/>
      <c r="E11834" s="6"/>
      <c r="F11834" s="6">
        <f>E11834*0.05</f>
        <v>0</v>
      </c>
      <c r="G11834" s="6"/>
      <c r="H11834" s="5">
        <f>D11834-F11834</f>
        <v>0</v>
      </c>
      <c r="I11834" s="4">
        <f>+I11833+G11834-H11834</f>
        <v>1470312.9094999733</v>
      </c>
      <c r="J11834" s="8"/>
      <c r="K11834" s="2"/>
      <c r="L11834" s="2"/>
      <c r="M11834" s="1"/>
      <c r="N11834" s="1"/>
      <c r="O11834" s="1"/>
    </row>
    <row r="11835" spans="1:15" x14ac:dyDescent="0.2">
      <c r="A11835" s="9"/>
      <c r="B11835" s="7"/>
      <c r="C11835" s="8"/>
      <c r="D11835" s="6"/>
      <c r="E11835" s="6"/>
      <c r="F11835" s="6">
        <f>E11835*0.05</f>
        <v>0</v>
      </c>
      <c r="G11835" s="6"/>
      <c r="H11835" s="5">
        <f>D11835-F11835</f>
        <v>0</v>
      </c>
      <c r="I11835" s="4">
        <f>+I11834+G11835-H11835</f>
        <v>1470312.9094999733</v>
      </c>
      <c r="J11835" s="8"/>
      <c r="K11835" s="2"/>
      <c r="L11835" s="2"/>
      <c r="M11835" s="1"/>
      <c r="N11835" s="1"/>
      <c r="O11835" s="1"/>
    </row>
    <row r="11836" spans="1:15" x14ac:dyDescent="0.2">
      <c r="A11836" s="9"/>
      <c r="B11836" s="7"/>
      <c r="C11836" s="8"/>
      <c r="D11836" s="6"/>
      <c r="E11836" s="6"/>
      <c r="F11836" s="6">
        <f>E11836*0.05</f>
        <v>0</v>
      </c>
      <c r="G11836" s="6"/>
      <c r="H11836" s="5">
        <f>D11836-F11836</f>
        <v>0</v>
      </c>
      <c r="I11836" s="4">
        <f>+I11835+G11836-H11836</f>
        <v>1470312.9094999733</v>
      </c>
      <c r="J11836" s="8"/>
      <c r="K11836" s="2"/>
      <c r="L11836" s="2"/>
      <c r="M11836" s="1"/>
      <c r="N11836" s="1"/>
      <c r="O11836" s="1"/>
    </row>
    <row r="11837" spans="1:15" x14ac:dyDescent="0.2">
      <c r="A11837" s="9"/>
      <c r="B11837" s="7"/>
      <c r="C11837" s="8"/>
      <c r="D11837" s="6"/>
      <c r="E11837" s="6"/>
      <c r="F11837" s="6">
        <f>E11837*0.05</f>
        <v>0</v>
      </c>
      <c r="G11837" s="6"/>
      <c r="H11837" s="5">
        <f>D11837-F11837</f>
        <v>0</v>
      </c>
      <c r="I11837" s="4">
        <f>+I11836+G11837-H11837</f>
        <v>1470312.9094999733</v>
      </c>
      <c r="J11837" s="8"/>
      <c r="K11837" s="2"/>
      <c r="L11837" s="2"/>
      <c r="M11837" s="1"/>
      <c r="N11837" s="1"/>
      <c r="O11837" s="1"/>
    </row>
    <row r="11838" spans="1:15" x14ac:dyDescent="0.2">
      <c r="A11838" s="9"/>
      <c r="B11838" s="7"/>
      <c r="C11838" s="8"/>
      <c r="D11838" s="6"/>
      <c r="E11838" s="6"/>
      <c r="F11838" s="6">
        <f>E11838*0.05</f>
        <v>0</v>
      </c>
      <c r="G11838" s="6"/>
      <c r="H11838" s="5">
        <f>D11838-F11838</f>
        <v>0</v>
      </c>
      <c r="I11838" s="4">
        <f>+I11837+G11838-H11838</f>
        <v>1470312.9094999733</v>
      </c>
      <c r="J11838" s="8"/>
      <c r="K11838" s="2"/>
      <c r="L11838" s="2"/>
      <c r="M11838" s="1"/>
      <c r="N11838" s="1"/>
      <c r="O11838" s="1"/>
    </row>
    <row r="11839" spans="1:15" x14ac:dyDescent="0.2">
      <c r="A11839" s="9"/>
      <c r="B11839" s="7"/>
      <c r="C11839" s="8"/>
      <c r="D11839" s="6"/>
      <c r="E11839" s="6"/>
      <c r="F11839" s="6">
        <f>E11839*0.05</f>
        <v>0</v>
      </c>
      <c r="G11839" s="6"/>
      <c r="H11839" s="5">
        <f>D11839-F11839</f>
        <v>0</v>
      </c>
      <c r="I11839" s="4">
        <f>+I11838+G11839-H11839</f>
        <v>1470312.9094999733</v>
      </c>
      <c r="J11839" s="8"/>
      <c r="K11839" s="2"/>
      <c r="L11839" s="2"/>
      <c r="M11839" s="1"/>
      <c r="N11839" s="1"/>
      <c r="O11839" s="1"/>
    </row>
    <row r="11840" spans="1:15" x14ac:dyDescent="0.2">
      <c r="A11840" s="9"/>
      <c r="B11840" s="7"/>
      <c r="C11840" s="8"/>
      <c r="D11840" s="6"/>
      <c r="E11840" s="6"/>
      <c r="F11840" s="6">
        <f>E11840*0.05</f>
        <v>0</v>
      </c>
      <c r="G11840" s="6"/>
      <c r="H11840" s="5">
        <f>D11840-F11840</f>
        <v>0</v>
      </c>
      <c r="I11840" s="4">
        <f>+I11839+G11840-H11840</f>
        <v>1470312.9094999733</v>
      </c>
      <c r="J11840" s="8"/>
      <c r="K11840" s="2"/>
      <c r="L11840" s="2"/>
      <c r="M11840" s="1"/>
      <c r="N11840" s="1"/>
      <c r="O11840" s="1"/>
    </row>
    <row r="11841" spans="1:15" x14ac:dyDescent="0.2">
      <c r="A11841" s="9"/>
      <c r="B11841" s="7"/>
      <c r="C11841" s="8"/>
      <c r="D11841" s="6"/>
      <c r="E11841" s="6"/>
      <c r="F11841" s="6">
        <f>E11841*0.05</f>
        <v>0</v>
      </c>
      <c r="G11841" s="6"/>
      <c r="H11841" s="5">
        <f>D11841-F11841</f>
        <v>0</v>
      </c>
      <c r="I11841" s="4">
        <f>+I11840+G11841-H11841</f>
        <v>1470312.9094999733</v>
      </c>
      <c r="J11841" s="8"/>
      <c r="K11841" s="2"/>
      <c r="L11841" s="2"/>
      <c r="M11841" s="1"/>
      <c r="N11841" s="1"/>
      <c r="O11841" s="1"/>
    </row>
    <row r="11842" spans="1:15" x14ac:dyDescent="0.2">
      <c r="A11842" s="9"/>
      <c r="B11842" s="7"/>
      <c r="C11842" s="8"/>
      <c r="D11842" s="6"/>
      <c r="E11842" s="6"/>
      <c r="F11842" s="6">
        <f>E11842*0.05</f>
        <v>0</v>
      </c>
      <c r="G11842" s="6"/>
      <c r="H11842" s="5">
        <f>D11842-F11842</f>
        <v>0</v>
      </c>
      <c r="I11842" s="4">
        <f>+I11841+G11842-H11842</f>
        <v>1470312.9094999733</v>
      </c>
      <c r="J11842" s="8"/>
      <c r="K11842" s="2"/>
      <c r="L11842" s="2"/>
      <c r="M11842" s="1"/>
      <c r="N11842" s="1"/>
      <c r="O11842" s="1"/>
    </row>
    <row r="11843" spans="1:15" x14ac:dyDescent="0.2">
      <c r="A11843" s="9"/>
      <c r="B11843" s="7"/>
      <c r="C11843" s="8"/>
      <c r="D11843" s="6"/>
      <c r="E11843" s="6"/>
      <c r="F11843" s="6">
        <f>E11843*0.05</f>
        <v>0</v>
      </c>
      <c r="G11843" s="6"/>
      <c r="H11843" s="5">
        <f>D11843-F11843</f>
        <v>0</v>
      </c>
      <c r="I11843" s="4">
        <f>+I11842+G11843-H11843</f>
        <v>1470312.9094999733</v>
      </c>
      <c r="J11843" s="8"/>
      <c r="K11843" s="2"/>
      <c r="L11843" s="2"/>
      <c r="M11843" s="1"/>
      <c r="N11843" s="1"/>
      <c r="O11843" s="1"/>
    </row>
    <row r="11844" spans="1:15" x14ac:dyDescent="0.2">
      <c r="A11844" s="9"/>
      <c r="B11844" s="7"/>
      <c r="C11844" s="8"/>
      <c r="D11844" s="6"/>
      <c r="E11844" s="6"/>
      <c r="F11844" s="6">
        <f>E11844*0.05</f>
        <v>0</v>
      </c>
      <c r="G11844" s="6"/>
      <c r="H11844" s="5">
        <f>D11844-F11844</f>
        <v>0</v>
      </c>
      <c r="I11844" s="4">
        <f>+I11843+G11844-H11844</f>
        <v>1470312.9094999733</v>
      </c>
      <c r="J11844" s="8"/>
      <c r="K11844" s="2"/>
      <c r="L11844" s="2"/>
      <c r="M11844" s="1"/>
      <c r="N11844" s="1"/>
      <c r="O11844" s="1"/>
    </row>
    <row r="11845" spans="1:15" x14ac:dyDescent="0.2">
      <c r="A11845" s="9"/>
      <c r="B11845" s="7"/>
      <c r="C11845" s="8"/>
      <c r="D11845" s="6"/>
      <c r="E11845" s="6"/>
      <c r="F11845" s="6">
        <f>E11845*0.05</f>
        <v>0</v>
      </c>
      <c r="G11845" s="6"/>
      <c r="H11845" s="5">
        <f>D11845-F11845</f>
        <v>0</v>
      </c>
      <c r="I11845" s="4">
        <f>+I11844+G11845-H11845</f>
        <v>1470312.9094999733</v>
      </c>
      <c r="J11845" s="8"/>
      <c r="K11845" s="2"/>
      <c r="L11845" s="2"/>
      <c r="M11845" s="1"/>
      <c r="N11845" s="1"/>
      <c r="O11845" s="1"/>
    </row>
    <row r="11846" spans="1:15" x14ac:dyDescent="0.2">
      <c r="A11846" s="9"/>
      <c r="B11846" s="7"/>
      <c r="C11846" s="8"/>
      <c r="D11846" s="6"/>
      <c r="E11846" s="6"/>
      <c r="F11846" s="6">
        <f>E11846*0.05</f>
        <v>0</v>
      </c>
      <c r="G11846" s="6"/>
      <c r="H11846" s="5">
        <f>D11846-F11846</f>
        <v>0</v>
      </c>
      <c r="I11846" s="4">
        <f>+I11845+G11846-H11846</f>
        <v>1470312.9094999733</v>
      </c>
      <c r="J11846" s="8"/>
      <c r="K11846" s="2"/>
      <c r="L11846" s="2"/>
      <c r="M11846" s="1"/>
      <c r="N11846" s="1"/>
      <c r="O11846" s="1"/>
    </row>
    <row r="11847" spans="1:15" x14ac:dyDescent="0.2">
      <c r="A11847" s="9"/>
      <c r="B11847" s="7"/>
      <c r="C11847" s="8"/>
      <c r="D11847" s="6"/>
      <c r="E11847" s="6"/>
      <c r="F11847" s="6">
        <f>E11847*0.05</f>
        <v>0</v>
      </c>
      <c r="G11847" s="6"/>
      <c r="H11847" s="5">
        <f>D11847-F11847</f>
        <v>0</v>
      </c>
      <c r="I11847" s="4">
        <f>+I11846+G11847-H11847</f>
        <v>1470312.9094999733</v>
      </c>
      <c r="J11847" s="8"/>
      <c r="K11847" s="2"/>
      <c r="L11847" s="2"/>
      <c r="M11847" s="1"/>
      <c r="N11847" s="1"/>
      <c r="O11847" s="1"/>
    </row>
    <row r="11848" spans="1:15" x14ac:dyDescent="0.2">
      <c r="A11848" s="9"/>
      <c r="B11848" s="7"/>
      <c r="C11848" s="8"/>
      <c r="D11848" s="6"/>
      <c r="E11848" s="6"/>
      <c r="F11848" s="6">
        <f>E11848*0.05</f>
        <v>0</v>
      </c>
      <c r="G11848" s="6"/>
      <c r="H11848" s="5">
        <f>D11848-F11848</f>
        <v>0</v>
      </c>
      <c r="I11848" s="4">
        <f>+I11847+G11848-H11848</f>
        <v>1470312.9094999733</v>
      </c>
      <c r="J11848" s="8"/>
      <c r="K11848" s="2"/>
      <c r="L11848" s="2"/>
      <c r="M11848" s="1"/>
      <c r="N11848" s="1"/>
      <c r="O11848" s="1"/>
    </row>
    <row r="11849" spans="1:15" x14ac:dyDescent="0.2">
      <c r="A11849" s="9"/>
      <c r="B11849" s="7"/>
      <c r="C11849" s="8"/>
      <c r="D11849" s="6"/>
      <c r="E11849" s="6"/>
      <c r="F11849" s="6">
        <f>E11849*0.05</f>
        <v>0</v>
      </c>
      <c r="G11849" s="6"/>
      <c r="H11849" s="5">
        <f>D11849-F11849</f>
        <v>0</v>
      </c>
      <c r="I11849" s="4">
        <f>+I11848+G11849-H11849</f>
        <v>1470312.9094999733</v>
      </c>
      <c r="J11849" s="8"/>
      <c r="K11849" s="2"/>
      <c r="L11849" s="2"/>
      <c r="M11849" s="1"/>
      <c r="N11849" s="1"/>
      <c r="O11849" s="1"/>
    </row>
    <row r="11850" spans="1:15" x14ac:dyDescent="0.2">
      <c r="A11850" s="9"/>
      <c r="B11850" s="7"/>
      <c r="C11850" s="8"/>
      <c r="D11850" s="6"/>
      <c r="E11850" s="6"/>
      <c r="F11850" s="6">
        <f>E11850*0.05</f>
        <v>0</v>
      </c>
      <c r="G11850" s="6"/>
      <c r="H11850" s="5">
        <f>D11850-F11850</f>
        <v>0</v>
      </c>
      <c r="I11850" s="4">
        <f>+I11849+G11850-H11850</f>
        <v>1470312.9094999733</v>
      </c>
      <c r="J11850" s="8"/>
      <c r="K11850" s="2"/>
      <c r="L11850" s="2"/>
      <c r="M11850" s="1"/>
      <c r="N11850" s="1"/>
      <c r="O11850" s="1"/>
    </row>
    <row r="11851" spans="1:15" x14ac:dyDescent="0.2">
      <c r="A11851" s="9"/>
      <c r="B11851" s="7"/>
      <c r="C11851" s="8"/>
      <c r="D11851" s="6"/>
      <c r="E11851" s="6"/>
      <c r="F11851" s="6">
        <f>E11851*0.05</f>
        <v>0</v>
      </c>
      <c r="G11851" s="6"/>
      <c r="H11851" s="5">
        <f>D11851-F11851</f>
        <v>0</v>
      </c>
      <c r="I11851" s="4">
        <f>+I11850+G11851-H11851</f>
        <v>1470312.9094999733</v>
      </c>
      <c r="J11851" s="8"/>
      <c r="K11851" s="2"/>
      <c r="L11851" s="2"/>
      <c r="M11851" s="1"/>
      <c r="N11851" s="1"/>
      <c r="O11851" s="1"/>
    </row>
    <row r="11852" spans="1:15" x14ac:dyDescent="0.2">
      <c r="A11852" s="9"/>
      <c r="B11852" s="7"/>
      <c r="C11852" s="8"/>
      <c r="D11852" s="6"/>
      <c r="E11852" s="6"/>
      <c r="F11852" s="6">
        <f>E11852*0.05</f>
        <v>0</v>
      </c>
      <c r="G11852" s="6"/>
      <c r="H11852" s="5">
        <f>D11852-F11852</f>
        <v>0</v>
      </c>
      <c r="I11852" s="4">
        <f>+I11851+G11852-H11852</f>
        <v>1470312.9094999733</v>
      </c>
      <c r="J11852" s="8"/>
      <c r="K11852" s="2"/>
      <c r="L11852" s="2"/>
      <c r="M11852" s="1"/>
      <c r="N11852" s="1"/>
      <c r="O11852" s="1"/>
    </row>
    <row r="11853" spans="1:15" x14ac:dyDescent="0.2">
      <c r="A11853" s="9"/>
      <c r="B11853" s="7"/>
      <c r="C11853" s="8"/>
      <c r="D11853" s="6"/>
      <c r="E11853" s="6"/>
      <c r="F11853" s="6">
        <f>E11853*0.05</f>
        <v>0</v>
      </c>
      <c r="G11853" s="6"/>
      <c r="H11853" s="5">
        <f>D11853-F11853</f>
        <v>0</v>
      </c>
      <c r="I11853" s="4">
        <f>+I11852+G11853-H11853</f>
        <v>1470312.9094999733</v>
      </c>
      <c r="J11853" s="8"/>
      <c r="K11853" s="2"/>
      <c r="L11853" s="2"/>
      <c r="M11853" s="1"/>
      <c r="N11853" s="1"/>
      <c r="O11853" s="1"/>
    </row>
    <row r="11854" spans="1:15" x14ac:dyDescent="0.2">
      <c r="A11854" s="9"/>
      <c r="B11854" s="7"/>
      <c r="C11854" s="8"/>
      <c r="D11854" s="6"/>
      <c r="E11854" s="6"/>
      <c r="F11854" s="6">
        <f>E11854*0.05</f>
        <v>0</v>
      </c>
      <c r="G11854" s="6"/>
      <c r="H11854" s="5">
        <f>D11854-F11854</f>
        <v>0</v>
      </c>
      <c r="I11854" s="4">
        <f>+I11853+G11854-H11854</f>
        <v>1470312.9094999733</v>
      </c>
      <c r="J11854" s="8"/>
      <c r="K11854" s="2"/>
      <c r="L11854" s="2"/>
      <c r="M11854" s="1"/>
      <c r="N11854" s="1"/>
      <c r="O11854" s="1"/>
    </row>
    <row r="11855" spans="1:15" x14ac:dyDescent="0.2">
      <c r="A11855" s="9"/>
      <c r="B11855" s="7"/>
      <c r="C11855" s="8"/>
      <c r="D11855" s="6"/>
      <c r="E11855" s="6"/>
      <c r="F11855" s="6">
        <f>E11855*0.05</f>
        <v>0</v>
      </c>
      <c r="G11855" s="6"/>
      <c r="H11855" s="5">
        <f>D11855-F11855</f>
        <v>0</v>
      </c>
      <c r="I11855" s="4">
        <f>+I11854+G11855-H11855</f>
        <v>1470312.9094999733</v>
      </c>
      <c r="J11855" s="8"/>
      <c r="K11855" s="2"/>
      <c r="L11855" s="2"/>
      <c r="M11855" s="1"/>
      <c r="N11855" s="1"/>
      <c r="O11855" s="1"/>
    </row>
    <row r="11856" spans="1:15" x14ac:dyDescent="0.2">
      <c r="A11856" s="9"/>
      <c r="B11856" s="7"/>
      <c r="C11856" s="8"/>
      <c r="D11856" s="6"/>
      <c r="E11856" s="6"/>
      <c r="F11856" s="6">
        <f>E11856*0.05</f>
        <v>0</v>
      </c>
      <c r="G11856" s="6"/>
      <c r="H11856" s="5">
        <f>D11856-F11856</f>
        <v>0</v>
      </c>
      <c r="I11856" s="4">
        <f>+I11855+G11856-H11856</f>
        <v>1470312.9094999733</v>
      </c>
      <c r="J11856" s="8"/>
      <c r="K11856" s="2"/>
      <c r="L11856" s="2"/>
      <c r="M11856" s="1"/>
      <c r="N11856" s="1"/>
      <c r="O11856" s="1"/>
    </row>
    <row r="11857" spans="1:15" x14ac:dyDescent="0.2">
      <c r="A11857" s="9"/>
      <c r="B11857" s="7"/>
      <c r="C11857" s="8"/>
      <c r="D11857" s="6"/>
      <c r="E11857" s="6"/>
      <c r="F11857" s="6">
        <f>E11857*0.05</f>
        <v>0</v>
      </c>
      <c r="G11857" s="6"/>
      <c r="H11857" s="5">
        <f>D11857-F11857</f>
        <v>0</v>
      </c>
      <c r="I11857" s="4">
        <f>+I11856+G11857-H11857</f>
        <v>1470312.9094999733</v>
      </c>
      <c r="J11857" s="8"/>
      <c r="K11857" s="2"/>
      <c r="L11857" s="2"/>
      <c r="M11857" s="1"/>
      <c r="N11857" s="1"/>
      <c r="O11857" s="1"/>
    </row>
    <row r="11858" spans="1:15" x14ac:dyDescent="0.2">
      <c r="A11858" s="9"/>
      <c r="B11858" s="7"/>
      <c r="C11858" s="8"/>
      <c r="D11858" s="6"/>
      <c r="E11858" s="6"/>
      <c r="F11858" s="6">
        <f>E11858*0.05</f>
        <v>0</v>
      </c>
      <c r="G11858" s="6"/>
      <c r="H11858" s="5">
        <f>D11858-F11858</f>
        <v>0</v>
      </c>
      <c r="I11858" s="4">
        <f>+I11857+G11858-H11858</f>
        <v>1470312.9094999733</v>
      </c>
      <c r="J11858" s="8"/>
      <c r="K11858" s="2"/>
      <c r="L11858" s="2"/>
      <c r="M11858" s="1"/>
      <c r="N11858" s="1"/>
      <c r="O11858" s="1"/>
    </row>
    <row r="11859" spans="1:15" x14ac:dyDescent="0.2">
      <c r="A11859" s="9"/>
      <c r="B11859" s="7"/>
      <c r="C11859" s="8"/>
      <c r="D11859" s="6"/>
      <c r="E11859" s="6"/>
      <c r="F11859" s="6">
        <f>E11859*0.05</f>
        <v>0</v>
      </c>
      <c r="G11859" s="6"/>
      <c r="H11859" s="5">
        <f>D11859-F11859</f>
        <v>0</v>
      </c>
      <c r="I11859" s="4">
        <f>+I11858+G11859-H11859</f>
        <v>1470312.9094999733</v>
      </c>
      <c r="J11859" s="8"/>
      <c r="K11859" s="2"/>
      <c r="L11859" s="2"/>
      <c r="M11859" s="1"/>
      <c r="N11859" s="1"/>
      <c r="O11859" s="1"/>
    </row>
    <row r="11860" spans="1:15" x14ac:dyDescent="0.2">
      <c r="A11860" s="9"/>
      <c r="B11860" s="7"/>
      <c r="C11860" s="8"/>
      <c r="D11860" s="6"/>
      <c r="E11860" s="6"/>
      <c r="F11860" s="6">
        <f>E11860*0.05</f>
        <v>0</v>
      </c>
      <c r="G11860" s="6"/>
      <c r="H11860" s="5">
        <f>D11860-F11860</f>
        <v>0</v>
      </c>
      <c r="I11860" s="4">
        <f>+I11859+G11860-H11860</f>
        <v>1470312.9094999733</v>
      </c>
      <c r="J11860" s="8"/>
      <c r="K11860" s="2"/>
      <c r="L11860" s="2"/>
      <c r="M11860" s="1"/>
      <c r="N11860" s="1"/>
      <c r="O11860" s="1"/>
    </row>
    <row r="11861" spans="1:15" x14ac:dyDescent="0.2">
      <c r="A11861" s="9"/>
      <c r="B11861" s="7"/>
      <c r="C11861" s="8"/>
      <c r="D11861" s="6"/>
      <c r="E11861" s="6"/>
      <c r="F11861" s="6">
        <f>E11861*0.05</f>
        <v>0</v>
      </c>
      <c r="G11861" s="6"/>
      <c r="H11861" s="5">
        <f>D11861-F11861</f>
        <v>0</v>
      </c>
      <c r="I11861" s="4">
        <f>+I11860+G11861-H11861</f>
        <v>1470312.9094999733</v>
      </c>
      <c r="J11861" s="8"/>
      <c r="K11861" s="2"/>
      <c r="L11861" s="2"/>
      <c r="M11861" s="1"/>
      <c r="N11861" s="1"/>
      <c r="O11861" s="1"/>
    </row>
    <row r="11862" spans="1:15" x14ac:dyDescent="0.2">
      <c r="A11862" s="9"/>
      <c r="B11862" s="7"/>
      <c r="C11862" s="8"/>
      <c r="D11862" s="6"/>
      <c r="E11862" s="6"/>
      <c r="F11862" s="6">
        <f>E11862*0.05</f>
        <v>0</v>
      </c>
      <c r="G11862" s="6"/>
      <c r="H11862" s="5">
        <f>D11862-F11862</f>
        <v>0</v>
      </c>
      <c r="I11862" s="4">
        <f>+I11861+G11862-H11862</f>
        <v>1470312.9094999733</v>
      </c>
      <c r="J11862" s="8"/>
      <c r="K11862" s="2"/>
      <c r="L11862" s="2"/>
      <c r="M11862" s="1"/>
      <c r="N11862" s="1"/>
      <c r="O11862" s="1"/>
    </row>
    <row r="11863" spans="1:15" x14ac:dyDescent="0.2">
      <c r="A11863" s="9"/>
      <c r="B11863" s="7"/>
      <c r="C11863" s="8"/>
      <c r="D11863" s="6"/>
      <c r="E11863" s="6"/>
      <c r="F11863" s="6">
        <f>E11863*0.05</f>
        <v>0</v>
      </c>
      <c r="G11863" s="6"/>
      <c r="H11863" s="5">
        <f>D11863-F11863</f>
        <v>0</v>
      </c>
      <c r="I11863" s="4">
        <f>+I11862+G11863-H11863</f>
        <v>1470312.9094999733</v>
      </c>
      <c r="J11863" s="8"/>
      <c r="K11863" s="2"/>
      <c r="L11863" s="2"/>
      <c r="M11863" s="1"/>
      <c r="N11863" s="1"/>
      <c r="O11863" s="1"/>
    </row>
    <row r="11864" spans="1:15" x14ac:dyDescent="0.2">
      <c r="A11864" s="9"/>
      <c r="B11864" s="7"/>
      <c r="C11864" s="8"/>
      <c r="D11864" s="6"/>
      <c r="E11864" s="6"/>
      <c r="F11864" s="6">
        <f>E11864*0.05</f>
        <v>0</v>
      </c>
      <c r="G11864" s="6"/>
      <c r="H11864" s="5">
        <f>D11864-F11864</f>
        <v>0</v>
      </c>
      <c r="I11864" s="4">
        <f>+I11863+G11864-H11864</f>
        <v>1470312.9094999733</v>
      </c>
      <c r="J11864" s="8"/>
      <c r="K11864" s="2"/>
      <c r="L11864" s="2"/>
      <c r="M11864" s="1"/>
      <c r="N11864" s="1"/>
      <c r="O11864" s="1"/>
    </row>
    <row r="11865" spans="1:15" x14ac:dyDescent="0.2">
      <c r="A11865" s="9"/>
      <c r="B11865" s="7"/>
      <c r="C11865" s="8"/>
      <c r="D11865" s="6"/>
      <c r="E11865" s="6"/>
      <c r="F11865" s="6">
        <f>E11865*0.05</f>
        <v>0</v>
      </c>
      <c r="G11865" s="6"/>
      <c r="H11865" s="5">
        <f>D11865-F11865</f>
        <v>0</v>
      </c>
      <c r="I11865" s="4">
        <f>+I11864+G11865-H11865</f>
        <v>1470312.9094999733</v>
      </c>
      <c r="J11865" s="8"/>
      <c r="K11865" s="2"/>
      <c r="L11865" s="2"/>
      <c r="M11865" s="1"/>
      <c r="N11865" s="1"/>
      <c r="O11865" s="1"/>
    </row>
    <row r="11866" spans="1:15" x14ac:dyDescent="0.2">
      <c r="A11866" s="9"/>
      <c r="B11866" s="7"/>
      <c r="C11866" s="8"/>
      <c r="D11866" s="6"/>
      <c r="E11866" s="6"/>
      <c r="F11866" s="6">
        <f>E11866*0.05</f>
        <v>0</v>
      </c>
      <c r="G11866" s="6"/>
      <c r="H11866" s="5">
        <f>D11866-F11866</f>
        <v>0</v>
      </c>
      <c r="I11866" s="4">
        <f>+I11865+G11866-H11866</f>
        <v>1470312.9094999733</v>
      </c>
      <c r="J11866" s="8"/>
      <c r="K11866" s="2"/>
      <c r="L11866" s="2"/>
      <c r="M11866" s="1"/>
      <c r="N11866" s="1"/>
      <c r="O11866" s="1"/>
    </row>
    <row r="11867" spans="1:15" x14ac:dyDescent="0.2">
      <c r="A11867" s="9"/>
      <c r="B11867" s="7"/>
      <c r="C11867" s="8"/>
      <c r="D11867" s="6"/>
      <c r="E11867" s="6"/>
      <c r="F11867" s="6">
        <f>E11867*0.05</f>
        <v>0</v>
      </c>
      <c r="G11867" s="6"/>
      <c r="H11867" s="5">
        <f>D11867-F11867</f>
        <v>0</v>
      </c>
      <c r="I11867" s="4">
        <f>+I11866+G11867-H11867</f>
        <v>1470312.9094999733</v>
      </c>
      <c r="J11867" s="8"/>
      <c r="K11867" s="2"/>
      <c r="L11867" s="2"/>
      <c r="M11867" s="1"/>
      <c r="N11867" s="1"/>
      <c r="O11867" s="1"/>
    </row>
    <row r="11868" spans="1:15" x14ac:dyDescent="0.2">
      <c r="A11868" s="9"/>
      <c r="B11868" s="7"/>
      <c r="C11868" s="8"/>
      <c r="D11868" s="6"/>
      <c r="E11868" s="6"/>
      <c r="F11868" s="6">
        <f>E11868*0.05</f>
        <v>0</v>
      </c>
      <c r="G11868" s="6"/>
      <c r="H11868" s="5">
        <f>D11868-F11868</f>
        <v>0</v>
      </c>
      <c r="I11868" s="4">
        <f>+I11867+G11868-H11868</f>
        <v>1470312.9094999733</v>
      </c>
      <c r="J11868" s="8"/>
      <c r="K11868" s="2"/>
      <c r="L11868" s="2"/>
      <c r="M11868" s="1"/>
      <c r="N11868" s="1"/>
      <c r="O11868" s="1"/>
    </row>
    <row r="11869" spans="1:15" x14ac:dyDescent="0.2">
      <c r="A11869" s="9"/>
      <c r="B11869" s="7"/>
      <c r="C11869" s="8"/>
      <c r="D11869" s="6"/>
      <c r="E11869" s="6"/>
      <c r="F11869" s="6">
        <f>E11869*0.05</f>
        <v>0</v>
      </c>
      <c r="G11869" s="6"/>
      <c r="H11869" s="5">
        <f>D11869-F11869</f>
        <v>0</v>
      </c>
      <c r="I11869" s="4">
        <f>+I11868+G11869-H11869</f>
        <v>1470312.9094999733</v>
      </c>
      <c r="J11869" s="8"/>
      <c r="K11869" s="2"/>
      <c r="L11869" s="2"/>
      <c r="M11869" s="1"/>
      <c r="N11869" s="1"/>
      <c r="O11869" s="1"/>
    </row>
    <row r="11870" spans="1:15" x14ac:dyDescent="0.2">
      <c r="A11870" s="9"/>
      <c r="B11870" s="7"/>
      <c r="C11870" s="8"/>
      <c r="D11870" s="6"/>
      <c r="E11870" s="6"/>
      <c r="F11870" s="6">
        <f>E11870*0.05</f>
        <v>0</v>
      </c>
      <c r="G11870" s="6"/>
      <c r="H11870" s="5">
        <f>D11870-F11870</f>
        <v>0</v>
      </c>
      <c r="I11870" s="4">
        <f>+I11869+G11870-H11870</f>
        <v>1470312.9094999733</v>
      </c>
      <c r="J11870" s="8"/>
      <c r="K11870" s="2"/>
      <c r="L11870" s="2"/>
      <c r="M11870" s="1"/>
      <c r="N11870" s="1"/>
      <c r="O11870" s="1"/>
    </row>
    <row r="11871" spans="1:15" x14ac:dyDescent="0.2">
      <c r="A11871" s="9"/>
      <c r="B11871" s="7"/>
      <c r="C11871" s="8"/>
      <c r="D11871" s="6"/>
      <c r="E11871" s="6"/>
      <c r="F11871" s="6">
        <f>E11871*0.05</f>
        <v>0</v>
      </c>
      <c r="G11871" s="6"/>
      <c r="H11871" s="5">
        <f>D11871-F11871</f>
        <v>0</v>
      </c>
      <c r="I11871" s="4">
        <f>+I11870+G11871-H11871</f>
        <v>1470312.9094999733</v>
      </c>
      <c r="J11871" s="8"/>
      <c r="K11871" s="2"/>
      <c r="L11871" s="2"/>
      <c r="M11871" s="1"/>
      <c r="N11871" s="1"/>
      <c r="O11871" s="1"/>
    </row>
    <row r="11872" spans="1:15" x14ac:dyDescent="0.2">
      <c r="A11872" s="9"/>
      <c r="B11872" s="7"/>
      <c r="C11872" s="8"/>
      <c r="D11872" s="6"/>
      <c r="E11872" s="6"/>
      <c r="F11872" s="6">
        <f>E11872*0.05</f>
        <v>0</v>
      </c>
      <c r="G11872" s="6"/>
      <c r="H11872" s="5">
        <f>D11872-F11872</f>
        <v>0</v>
      </c>
      <c r="I11872" s="4">
        <f>+I11871+G11872-H11872</f>
        <v>1470312.9094999733</v>
      </c>
      <c r="J11872" s="8"/>
      <c r="K11872" s="2"/>
      <c r="L11872" s="2"/>
      <c r="M11872" s="1"/>
      <c r="N11872" s="1"/>
      <c r="O11872" s="1"/>
    </row>
    <row r="11873" spans="1:15" x14ac:dyDescent="0.2">
      <c r="A11873" s="9"/>
      <c r="B11873" s="7"/>
      <c r="C11873" s="8"/>
      <c r="D11873" s="6"/>
      <c r="E11873" s="6"/>
      <c r="F11873" s="6">
        <f>E11873*0.05</f>
        <v>0</v>
      </c>
      <c r="G11873" s="6"/>
      <c r="H11873" s="5">
        <f>D11873-F11873</f>
        <v>0</v>
      </c>
      <c r="I11873" s="4">
        <f>+I11872+G11873-H11873</f>
        <v>1470312.9094999733</v>
      </c>
      <c r="J11873" s="8"/>
      <c r="K11873" s="2"/>
      <c r="L11873" s="2"/>
      <c r="M11873" s="1"/>
      <c r="N11873" s="1"/>
      <c r="O11873" s="1"/>
    </row>
    <row r="11874" spans="1:15" x14ac:dyDescent="0.2">
      <c r="A11874" s="9"/>
      <c r="B11874" s="7"/>
      <c r="C11874" s="8"/>
      <c r="D11874" s="6"/>
      <c r="E11874" s="6"/>
      <c r="F11874" s="6">
        <f>E11874*0.05</f>
        <v>0</v>
      </c>
      <c r="G11874" s="6"/>
      <c r="H11874" s="5">
        <f>D11874-F11874</f>
        <v>0</v>
      </c>
      <c r="I11874" s="4">
        <f>+I11873+G11874-H11874</f>
        <v>1470312.9094999733</v>
      </c>
      <c r="J11874" s="8"/>
      <c r="K11874" s="2"/>
      <c r="L11874" s="2"/>
      <c r="M11874" s="1"/>
      <c r="N11874" s="1"/>
      <c r="O11874" s="1"/>
    </row>
    <row r="11875" spans="1:15" x14ac:dyDescent="0.2">
      <c r="A11875" s="9"/>
      <c r="B11875" s="7"/>
      <c r="C11875" s="8"/>
      <c r="D11875" s="6"/>
      <c r="E11875" s="6"/>
      <c r="F11875" s="6">
        <f>E11875*0.05</f>
        <v>0</v>
      </c>
      <c r="G11875" s="6"/>
      <c r="H11875" s="5">
        <f>D11875-F11875</f>
        <v>0</v>
      </c>
      <c r="I11875" s="4">
        <f>+I11874+G11875-H11875</f>
        <v>1470312.9094999733</v>
      </c>
      <c r="J11875" s="8"/>
      <c r="K11875" s="2"/>
      <c r="L11875" s="2"/>
      <c r="M11875" s="1"/>
      <c r="N11875" s="1"/>
      <c r="O11875" s="1"/>
    </row>
    <row r="11876" spans="1:15" x14ac:dyDescent="0.2">
      <c r="A11876" s="9"/>
      <c r="B11876" s="7"/>
      <c r="C11876" s="8"/>
      <c r="D11876" s="6"/>
      <c r="E11876" s="6"/>
      <c r="F11876" s="6">
        <f>E11876*0.05</f>
        <v>0</v>
      </c>
      <c r="G11876" s="6"/>
      <c r="H11876" s="5">
        <f>D11876-F11876</f>
        <v>0</v>
      </c>
      <c r="I11876" s="4">
        <f>+I11875+G11876-H11876</f>
        <v>1470312.9094999733</v>
      </c>
      <c r="J11876" s="8"/>
      <c r="K11876" s="2"/>
      <c r="L11876" s="2"/>
      <c r="M11876" s="1"/>
      <c r="N11876" s="1"/>
      <c r="O11876" s="1"/>
    </row>
    <row r="11877" spans="1:15" x14ac:dyDescent="0.2">
      <c r="A11877" s="9"/>
      <c r="B11877" s="7"/>
      <c r="C11877" s="8"/>
      <c r="D11877" s="6"/>
      <c r="E11877" s="6"/>
      <c r="F11877" s="6">
        <f>E11877*0.05</f>
        <v>0</v>
      </c>
      <c r="G11877" s="6"/>
      <c r="H11877" s="5">
        <f>D11877-F11877</f>
        <v>0</v>
      </c>
      <c r="I11877" s="4">
        <f>+I11876+G11877-H11877</f>
        <v>1470312.9094999733</v>
      </c>
      <c r="J11877" s="8"/>
      <c r="K11877" s="2"/>
      <c r="L11877" s="2"/>
      <c r="M11877" s="1"/>
      <c r="N11877" s="1"/>
      <c r="O11877" s="1"/>
    </row>
    <row r="11878" spans="1:15" x14ac:dyDescent="0.2">
      <c r="A11878" s="9"/>
      <c r="B11878" s="7"/>
      <c r="C11878" s="8"/>
      <c r="D11878" s="6"/>
      <c r="E11878" s="6"/>
      <c r="F11878" s="6">
        <f>E11878*0.05</f>
        <v>0</v>
      </c>
      <c r="G11878" s="6"/>
      <c r="H11878" s="5">
        <f>D11878-F11878</f>
        <v>0</v>
      </c>
      <c r="I11878" s="4">
        <f>+I11877+G11878-H11878</f>
        <v>1470312.9094999733</v>
      </c>
      <c r="J11878" s="8"/>
      <c r="K11878" s="2"/>
      <c r="L11878" s="2"/>
      <c r="M11878" s="1"/>
      <c r="N11878" s="1"/>
      <c r="O11878" s="1"/>
    </row>
    <row r="11879" spans="1:15" x14ac:dyDescent="0.2">
      <c r="A11879" s="9"/>
      <c r="B11879" s="7"/>
      <c r="C11879" s="8"/>
      <c r="D11879" s="6"/>
      <c r="E11879" s="6"/>
      <c r="F11879" s="6">
        <f>E11879*0.05</f>
        <v>0</v>
      </c>
      <c r="G11879" s="6"/>
      <c r="H11879" s="5">
        <f>D11879-F11879</f>
        <v>0</v>
      </c>
      <c r="I11879" s="4">
        <f>+I11878+G11879-H11879</f>
        <v>1470312.9094999733</v>
      </c>
      <c r="J11879" s="8"/>
      <c r="K11879" s="2"/>
      <c r="L11879" s="2"/>
      <c r="M11879" s="1"/>
      <c r="N11879" s="1"/>
      <c r="O11879" s="1"/>
    </row>
    <row r="11880" spans="1:15" x14ac:dyDescent="0.2">
      <c r="A11880" s="9"/>
      <c r="B11880" s="7"/>
      <c r="C11880" s="8"/>
      <c r="D11880" s="6"/>
      <c r="E11880" s="6"/>
      <c r="F11880" s="6">
        <f>E11880*0.05</f>
        <v>0</v>
      </c>
      <c r="G11880" s="6"/>
      <c r="H11880" s="5">
        <f>D11880-F11880</f>
        <v>0</v>
      </c>
      <c r="I11880" s="4">
        <f>+I11879+G11880-H11880</f>
        <v>1470312.9094999733</v>
      </c>
      <c r="J11880" s="8"/>
      <c r="K11880" s="2"/>
      <c r="L11880" s="2"/>
      <c r="M11880" s="1"/>
      <c r="N11880" s="1"/>
      <c r="O11880" s="1"/>
    </row>
    <row r="11881" spans="1:15" x14ac:dyDescent="0.2">
      <c r="A11881" s="9"/>
      <c r="B11881" s="7"/>
      <c r="C11881" s="8"/>
      <c r="D11881" s="6"/>
      <c r="E11881" s="6"/>
      <c r="F11881" s="6">
        <f>E11881*0.05</f>
        <v>0</v>
      </c>
      <c r="G11881" s="6"/>
      <c r="H11881" s="5">
        <f>D11881-F11881</f>
        <v>0</v>
      </c>
      <c r="I11881" s="4">
        <f>+I11880+G11881-H11881</f>
        <v>1470312.9094999733</v>
      </c>
      <c r="J11881" s="8"/>
      <c r="K11881" s="2"/>
      <c r="L11881" s="2"/>
      <c r="M11881" s="1"/>
      <c r="N11881" s="1"/>
      <c r="O11881" s="1"/>
    </row>
    <row r="11882" spans="1:15" x14ac:dyDescent="0.2">
      <c r="A11882" s="9"/>
      <c r="B11882" s="7"/>
      <c r="C11882" s="8"/>
      <c r="D11882" s="6"/>
      <c r="E11882" s="6"/>
      <c r="F11882" s="6">
        <f>E11882*0.05</f>
        <v>0</v>
      </c>
      <c r="G11882" s="6"/>
      <c r="H11882" s="5">
        <f>D11882-F11882</f>
        <v>0</v>
      </c>
      <c r="I11882" s="4">
        <f>+I11881+G11882-H11882</f>
        <v>1470312.9094999733</v>
      </c>
      <c r="J11882" s="8"/>
      <c r="K11882" s="2"/>
      <c r="L11882" s="2"/>
      <c r="M11882" s="1"/>
      <c r="N11882" s="1"/>
      <c r="O11882" s="1"/>
    </row>
    <row r="11883" spans="1:15" x14ac:dyDescent="0.2">
      <c r="A11883" s="9"/>
      <c r="B11883" s="7"/>
      <c r="C11883" s="8"/>
      <c r="D11883" s="6"/>
      <c r="E11883" s="6"/>
      <c r="F11883" s="6">
        <f>E11883*0.05</f>
        <v>0</v>
      </c>
      <c r="G11883" s="6"/>
      <c r="H11883" s="5">
        <f>D11883-F11883</f>
        <v>0</v>
      </c>
      <c r="I11883" s="4">
        <f>+I11882+G11883-H11883</f>
        <v>1470312.9094999733</v>
      </c>
      <c r="J11883" s="8"/>
      <c r="K11883" s="2"/>
      <c r="L11883" s="2"/>
      <c r="M11883" s="1"/>
      <c r="N11883" s="1"/>
      <c r="O11883" s="1"/>
    </row>
    <row r="11884" spans="1:15" x14ac:dyDescent="0.2">
      <c r="A11884" s="9"/>
      <c r="B11884" s="7"/>
      <c r="C11884" s="8"/>
      <c r="D11884" s="6"/>
      <c r="E11884" s="6"/>
      <c r="F11884" s="6">
        <f>E11884*0.05</f>
        <v>0</v>
      </c>
      <c r="G11884" s="6"/>
      <c r="H11884" s="5">
        <f>D11884-F11884</f>
        <v>0</v>
      </c>
      <c r="I11884" s="4">
        <f>+I11883+G11884-H11884</f>
        <v>1470312.9094999733</v>
      </c>
      <c r="J11884" s="8"/>
      <c r="K11884" s="2"/>
      <c r="L11884" s="2"/>
      <c r="M11884" s="1"/>
      <c r="N11884" s="1"/>
      <c r="O11884" s="1"/>
    </row>
    <row r="11885" spans="1:15" x14ac:dyDescent="0.2">
      <c r="A11885" s="9"/>
      <c r="B11885" s="7"/>
      <c r="C11885" s="8"/>
      <c r="D11885" s="6"/>
      <c r="E11885" s="6"/>
      <c r="F11885" s="6">
        <f>E11885*0.05</f>
        <v>0</v>
      </c>
      <c r="G11885" s="6"/>
      <c r="H11885" s="5">
        <f>D11885-F11885</f>
        <v>0</v>
      </c>
      <c r="I11885" s="4">
        <f>+I11884+G11885-H11885</f>
        <v>1470312.9094999733</v>
      </c>
      <c r="J11885" s="8"/>
      <c r="K11885" s="2"/>
      <c r="L11885" s="2"/>
      <c r="M11885" s="1"/>
      <c r="N11885" s="1"/>
      <c r="O11885" s="1"/>
    </row>
    <row r="11886" spans="1:15" x14ac:dyDescent="0.2">
      <c r="A11886" s="9"/>
      <c r="B11886" s="7"/>
      <c r="C11886" s="8"/>
      <c r="D11886" s="6"/>
      <c r="E11886" s="6"/>
      <c r="F11886" s="6">
        <f>E11886*0.05</f>
        <v>0</v>
      </c>
      <c r="G11886" s="6"/>
      <c r="H11886" s="5">
        <f>D11886-F11886</f>
        <v>0</v>
      </c>
      <c r="I11886" s="4">
        <f>+I11885+G11886-H11886</f>
        <v>1470312.9094999733</v>
      </c>
      <c r="J11886" s="8"/>
      <c r="K11886" s="2"/>
      <c r="L11886" s="2"/>
      <c r="M11886" s="1"/>
      <c r="N11886" s="1"/>
      <c r="O11886" s="1"/>
    </row>
    <row r="11887" spans="1:15" x14ac:dyDescent="0.2">
      <c r="A11887" s="9"/>
      <c r="B11887" s="7"/>
      <c r="C11887" s="8"/>
      <c r="D11887" s="6"/>
      <c r="E11887" s="6"/>
      <c r="F11887" s="6">
        <f>E11887*0.05</f>
        <v>0</v>
      </c>
      <c r="G11887" s="6"/>
      <c r="H11887" s="5">
        <f>D11887-F11887</f>
        <v>0</v>
      </c>
      <c r="I11887" s="4">
        <f>+I11886+G11887-H11887</f>
        <v>1470312.9094999733</v>
      </c>
      <c r="J11887" s="8"/>
      <c r="K11887" s="2"/>
      <c r="L11887" s="2"/>
      <c r="M11887" s="1"/>
      <c r="N11887" s="1"/>
      <c r="O11887" s="1"/>
    </row>
    <row r="11888" spans="1:15" x14ac:dyDescent="0.2">
      <c r="A11888" s="9"/>
      <c r="B11888" s="7"/>
      <c r="C11888" s="8"/>
      <c r="D11888" s="6"/>
      <c r="E11888" s="6"/>
      <c r="F11888" s="6">
        <f>E11888*0.05</f>
        <v>0</v>
      </c>
      <c r="G11888" s="6"/>
      <c r="H11888" s="5">
        <f>D11888-F11888</f>
        <v>0</v>
      </c>
      <c r="I11888" s="4">
        <f>+I11887+G11888-H11888</f>
        <v>1470312.9094999733</v>
      </c>
      <c r="J11888" s="8"/>
      <c r="K11888" s="2"/>
      <c r="L11888" s="2"/>
      <c r="M11888" s="1"/>
      <c r="N11888" s="1"/>
      <c r="O11888" s="1"/>
    </row>
    <row r="11889" spans="1:15" x14ac:dyDescent="0.2">
      <c r="A11889" s="9"/>
      <c r="B11889" s="7"/>
      <c r="C11889" s="8"/>
      <c r="D11889" s="6"/>
      <c r="E11889" s="6"/>
      <c r="F11889" s="6">
        <f>E11889*0.05</f>
        <v>0</v>
      </c>
      <c r="G11889" s="6"/>
      <c r="H11889" s="5">
        <f>D11889-F11889</f>
        <v>0</v>
      </c>
      <c r="I11889" s="4">
        <f>+I11888+G11889-H11889</f>
        <v>1470312.9094999733</v>
      </c>
      <c r="J11889" s="8"/>
      <c r="K11889" s="2"/>
      <c r="L11889" s="2"/>
      <c r="M11889" s="1"/>
      <c r="N11889" s="1"/>
      <c r="O11889" s="1"/>
    </row>
    <row r="11890" spans="1:15" x14ac:dyDescent="0.2">
      <c r="A11890" s="9"/>
      <c r="B11890" s="7"/>
      <c r="C11890" s="8"/>
      <c r="D11890" s="6"/>
      <c r="E11890" s="6"/>
      <c r="F11890" s="6">
        <f>E11890*0.05</f>
        <v>0</v>
      </c>
      <c r="G11890" s="6"/>
      <c r="H11890" s="5">
        <f>D11890-F11890</f>
        <v>0</v>
      </c>
      <c r="I11890" s="4">
        <f>+I11889+G11890-H11890</f>
        <v>1470312.9094999733</v>
      </c>
      <c r="J11890" s="8"/>
      <c r="K11890" s="2"/>
      <c r="L11890" s="2"/>
      <c r="M11890" s="1"/>
      <c r="N11890" s="1"/>
      <c r="O11890" s="1"/>
    </row>
    <row r="11891" spans="1:15" x14ac:dyDescent="0.2">
      <c r="A11891" s="9"/>
      <c r="B11891" s="7"/>
      <c r="C11891" s="8"/>
      <c r="D11891" s="6"/>
      <c r="E11891" s="6"/>
      <c r="F11891" s="6">
        <f>E11891*0.05</f>
        <v>0</v>
      </c>
      <c r="G11891" s="6"/>
      <c r="H11891" s="5">
        <f>D11891-F11891</f>
        <v>0</v>
      </c>
      <c r="I11891" s="4">
        <f>+I11890+G11891-H11891</f>
        <v>1470312.9094999733</v>
      </c>
      <c r="J11891" s="8"/>
      <c r="K11891" s="2"/>
      <c r="L11891" s="2"/>
      <c r="M11891" s="1"/>
      <c r="N11891" s="1"/>
      <c r="O11891" s="1"/>
    </row>
    <row r="11892" spans="1:15" x14ac:dyDescent="0.2">
      <c r="A11892" s="9"/>
      <c r="B11892" s="7"/>
      <c r="C11892" s="8"/>
      <c r="D11892" s="6"/>
      <c r="E11892" s="6"/>
      <c r="F11892" s="6">
        <f>E11892*0.05</f>
        <v>0</v>
      </c>
      <c r="G11892" s="6"/>
      <c r="H11892" s="5">
        <f>D11892-F11892</f>
        <v>0</v>
      </c>
      <c r="I11892" s="4">
        <f>+I11891+G11892-H11892</f>
        <v>1470312.9094999733</v>
      </c>
      <c r="J11892" s="8"/>
      <c r="K11892" s="2"/>
      <c r="L11892" s="2"/>
      <c r="M11892" s="1"/>
      <c r="N11892" s="1"/>
      <c r="O11892" s="1"/>
    </row>
    <row r="11893" spans="1:15" x14ac:dyDescent="0.2">
      <c r="A11893" s="9"/>
      <c r="B11893" s="7"/>
      <c r="C11893" s="8"/>
      <c r="D11893" s="6"/>
      <c r="E11893" s="6"/>
      <c r="F11893" s="6">
        <f>E11893*0.05</f>
        <v>0</v>
      </c>
      <c r="G11893" s="6"/>
      <c r="H11893" s="5">
        <f>D11893-F11893</f>
        <v>0</v>
      </c>
      <c r="I11893" s="4">
        <f>+I11892+G11893-H11893</f>
        <v>1470312.9094999733</v>
      </c>
      <c r="J11893" s="8"/>
      <c r="K11893" s="2"/>
      <c r="L11893" s="2"/>
      <c r="M11893" s="1"/>
      <c r="N11893" s="1"/>
      <c r="O11893" s="1"/>
    </row>
    <row r="11894" spans="1:15" x14ac:dyDescent="0.2">
      <c r="A11894" s="9"/>
      <c r="B11894" s="7"/>
      <c r="C11894" s="8"/>
      <c r="D11894" s="6"/>
      <c r="E11894" s="6"/>
      <c r="F11894" s="6">
        <f>E11894*0.05</f>
        <v>0</v>
      </c>
      <c r="G11894" s="6"/>
      <c r="H11894" s="5">
        <f>D11894-F11894</f>
        <v>0</v>
      </c>
      <c r="I11894" s="4">
        <f>+I11893+G11894-H11894</f>
        <v>1470312.9094999733</v>
      </c>
      <c r="J11894" s="8"/>
      <c r="K11894" s="2"/>
      <c r="L11894" s="2"/>
      <c r="M11894" s="1"/>
      <c r="N11894" s="1"/>
      <c r="O11894" s="1"/>
    </row>
    <row r="11895" spans="1:15" x14ac:dyDescent="0.2">
      <c r="A11895" s="9"/>
      <c r="B11895" s="7"/>
      <c r="C11895" s="8"/>
      <c r="D11895" s="6"/>
      <c r="E11895" s="6"/>
      <c r="F11895" s="6">
        <f>E11895*0.05</f>
        <v>0</v>
      </c>
      <c r="G11895" s="6"/>
      <c r="H11895" s="5">
        <f>D11895-F11895</f>
        <v>0</v>
      </c>
      <c r="I11895" s="4">
        <f>+I11894+G11895-H11895</f>
        <v>1470312.9094999733</v>
      </c>
      <c r="J11895" s="8"/>
      <c r="K11895" s="2"/>
      <c r="L11895" s="2"/>
      <c r="M11895" s="1"/>
      <c r="N11895" s="1"/>
      <c r="O11895" s="1"/>
    </row>
    <row r="11896" spans="1:15" x14ac:dyDescent="0.2">
      <c r="A11896" s="9"/>
      <c r="B11896" s="7"/>
      <c r="C11896" s="8"/>
      <c r="D11896" s="6"/>
      <c r="E11896" s="6"/>
      <c r="F11896" s="6">
        <f>E11896*0.05</f>
        <v>0</v>
      </c>
      <c r="G11896" s="6"/>
      <c r="H11896" s="5">
        <f>D11896-F11896</f>
        <v>0</v>
      </c>
      <c r="I11896" s="4">
        <f>+I11895+G11896-H11896</f>
        <v>1470312.9094999733</v>
      </c>
      <c r="J11896" s="8"/>
      <c r="K11896" s="2"/>
      <c r="L11896" s="2"/>
      <c r="M11896" s="1"/>
      <c r="N11896" s="1"/>
      <c r="O11896" s="1"/>
    </row>
    <row r="11897" spans="1:15" x14ac:dyDescent="0.2">
      <c r="A11897" s="9"/>
      <c r="B11897" s="7"/>
      <c r="C11897" s="8"/>
      <c r="D11897" s="6"/>
      <c r="E11897" s="6"/>
      <c r="F11897" s="6">
        <f>E11897*0.05</f>
        <v>0</v>
      </c>
      <c r="G11897" s="6"/>
      <c r="H11897" s="5">
        <f>D11897-F11897</f>
        <v>0</v>
      </c>
      <c r="I11897" s="4">
        <f>+I11896+G11897-H11897</f>
        <v>1470312.9094999733</v>
      </c>
      <c r="J11897" s="8"/>
      <c r="K11897" s="2"/>
      <c r="L11897" s="2"/>
      <c r="M11897" s="1"/>
      <c r="N11897" s="1"/>
      <c r="O11897" s="1"/>
    </row>
    <row r="11898" spans="1:15" x14ac:dyDescent="0.2">
      <c r="A11898" s="9"/>
      <c r="B11898" s="7"/>
      <c r="C11898" s="8"/>
      <c r="D11898" s="6"/>
      <c r="E11898" s="6"/>
      <c r="F11898" s="6">
        <f>E11898*0.05</f>
        <v>0</v>
      </c>
      <c r="G11898" s="6"/>
      <c r="H11898" s="5">
        <f>D11898-F11898</f>
        <v>0</v>
      </c>
      <c r="I11898" s="4">
        <f>+I11897+G11898-H11898</f>
        <v>1470312.9094999733</v>
      </c>
      <c r="J11898" s="8"/>
      <c r="K11898" s="2"/>
      <c r="L11898" s="2"/>
      <c r="M11898" s="1"/>
      <c r="N11898" s="1"/>
      <c r="O11898" s="1"/>
    </row>
    <row r="11899" spans="1:15" x14ac:dyDescent="0.2">
      <c r="A11899" s="9"/>
      <c r="B11899" s="7"/>
      <c r="C11899" s="8"/>
      <c r="D11899" s="6"/>
      <c r="E11899" s="6"/>
      <c r="F11899" s="6">
        <f>E11899*0.05</f>
        <v>0</v>
      </c>
      <c r="G11899" s="6"/>
      <c r="H11899" s="5">
        <f>D11899-F11899</f>
        <v>0</v>
      </c>
      <c r="I11899" s="4">
        <f>+I11898+G11899-H11899</f>
        <v>1470312.9094999733</v>
      </c>
      <c r="J11899" s="8"/>
      <c r="K11899" s="2"/>
      <c r="L11899" s="2"/>
      <c r="M11899" s="1"/>
      <c r="N11899" s="1"/>
      <c r="O11899" s="1"/>
    </row>
    <row r="11900" spans="1:15" x14ac:dyDescent="0.2">
      <c r="A11900" s="9"/>
      <c r="B11900" s="7"/>
      <c r="C11900" s="8"/>
      <c r="D11900" s="6"/>
      <c r="E11900" s="6"/>
      <c r="F11900" s="6">
        <f>E11900*0.05</f>
        <v>0</v>
      </c>
      <c r="G11900" s="6"/>
      <c r="H11900" s="5">
        <f>D11900-F11900</f>
        <v>0</v>
      </c>
      <c r="I11900" s="4">
        <f>+I11899+G11900-H11900</f>
        <v>1470312.9094999733</v>
      </c>
      <c r="J11900" s="8"/>
      <c r="K11900" s="2"/>
      <c r="L11900" s="2"/>
      <c r="M11900" s="1"/>
      <c r="N11900" s="1"/>
      <c r="O11900" s="1"/>
    </row>
    <row r="11901" spans="1:15" x14ac:dyDescent="0.2">
      <c r="A11901" s="9"/>
      <c r="B11901" s="7"/>
      <c r="C11901" s="8"/>
      <c r="D11901" s="6"/>
      <c r="E11901" s="6"/>
      <c r="F11901" s="6">
        <f>E11901*0.05</f>
        <v>0</v>
      </c>
      <c r="G11901" s="6"/>
      <c r="H11901" s="5">
        <f>D11901-F11901</f>
        <v>0</v>
      </c>
      <c r="I11901" s="4">
        <f>+I11900+G11901-H11901</f>
        <v>1470312.9094999733</v>
      </c>
      <c r="J11901" s="8"/>
      <c r="K11901" s="2"/>
      <c r="L11901" s="2"/>
      <c r="M11901" s="1"/>
      <c r="N11901" s="1"/>
      <c r="O11901" s="1"/>
    </row>
    <row r="11902" spans="1:15" x14ac:dyDescent="0.2">
      <c r="A11902" s="9"/>
      <c r="B11902" s="7"/>
      <c r="C11902" s="8"/>
      <c r="D11902" s="6"/>
      <c r="E11902" s="6"/>
      <c r="F11902" s="6">
        <f>E11902*0.05</f>
        <v>0</v>
      </c>
      <c r="G11902" s="6"/>
      <c r="H11902" s="5">
        <f>D11902-F11902</f>
        <v>0</v>
      </c>
      <c r="I11902" s="4">
        <f>+I11901+G11902-H11902</f>
        <v>1470312.9094999733</v>
      </c>
      <c r="J11902" s="8"/>
      <c r="K11902" s="2"/>
      <c r="L11902" s="2"/>
      <c r="M11902" s="1"/>
      <c r="N11902" s="1"/>
      <c r="O11902" s="1"/>
    </row>
    <row r="11903" spans="1:15" x14ac:dyDescent="0.2">
      <c r="A11903" s="9"/>
      <c r="B11903" s="7"/>
      <c r="C11903" s="8"/>
      <c r="D11903" s="6"/>
      <c r="E11903" s="6"/>
      <c r="F11903" s="6">
        <f>E11903*0.05</f>
        <v>0</v>
      </c>
      <c r="G11903" s="6"/>
      <c r="H11903" s="5">
        <f>D11903-F11903</f>
        <v>0</v>
      </c>
      <c r="I11903" s="4">
        <f>+I11902+G11903-H11903</f>
        <v>1470312.9094999733</v>
      </c>
      <c r="J11903" s="8"/>
      <c r="K11903" s="2"/>
      <c r="L11903" s="2"/>
      <c r="M11903" s="1"/>
      <c r="N11903" s="1"/>
      <c r="O11903" s="1"/>
    </row>
    <row r="11904" spans="1:15" x14ac:dyDescent="0.2">
      <c r="A11904" s="9"/>
      <c r="B11904" s="7"/>
      <c r="C11904" s="8"/>
      <c r="D11904" s="6"/>
      <c r="E11904" s="6"/>
      <c r="F11904" s="6">
        <f>E11904*0.05</f>
        <v>0</v>
      </c>
      <c r="G11904" s="6"/>
      <c r="H11904" s="5">
        <f>D11904-F11904</f>
        <v>0</v>
      </c>
      <c r="I11904" s="4">
        <f>+I11903+G11904-H11904</f>
        <v>1470312.9094999733</v>
      </c>
      <c r="J11904" s="8"/>
      <c r="K11904" s="2"/>
      <c r="L11904" s="2"/>
      <c r="M11904" s="1"/>
      <c r="N11904" s="1"/>
      <c r="O11904" s="1"/>
    </row>
    <row r="11905" spans="1:15" x14ac:dyDescent="0.2">
      <c r="A11905" s="9"/>
      <c r="B11905" s="7"/>
      <c r="C11905" s="8"/>
      <c r="D11905" s="6"/>
      <c r="E11905" s="6"/>
      <c r="F11905" s="6">
        <f>E11905*0.05</f>
        <v>0</v>
      </c>
      <c r="G11905" s="6"/>
      <c r="H11905" s="5">
        <f>D11905-F11905</f>
        <v>0</v>
      </c>
      <c r="I11905" s="4">
        <f>+I11904+G11905-H11905</f>
        <v>1470312.9094999733</v>
      </c>
      <c r="J11905" s="8"/>
      <c r="K11905" s="2"/>
      <c r="L11905" s="2"/>
      <c r="M11905" s="1"/>
      <c r="N11905" s="1"/>
      <c r="O11905" s="1"/>
    </row>
    <row r="11906" spans="1:15" x14ac:dyDescent="0.2">
      <c r="A11906" s="9"/>
      <c r="B11906" s="7"/>
      <c r="C11906" s="8"/>
      <c r="D11906" s="6"/>
      <c r="E11906" s="6"/>
      <c r="F11906" s="6">
        <f>E11906*0.05</f>
        <v>0</v>
      </c>
      <c r="G11906" s="6"/>
      <c r="H11906" s="5">
        <f>D11906-F11906</f>
        <v>0</v>
      </c>
      <c r="I11906" s="4">
        <f>+I11905+G11906-H11906</f>
        <v>1470312.9094999733</v>
      </c>
      <c r="J11906" s="8"/>
      <c r="K11906" s="2"/>
      <c r="L11906" s="2"/>
      <c r="M11906" s="1"/>
      <c r="N11906" s="1"/>
      <c r="O11906" s="1"/>
    </row>
    <row r="11907" spans="1:15" x14ac:dyDescent="0.2">
      <c r="A11907" s="9"/>
      <c r="B11907" s="7"/>
      <c r="C11907" s="8"/>
      <c r="D11907" s="6"/>
      <c r="E11907" s="6"/>
      <c r="F11907" s="6">
        <f>E11907*0.05</f>
        <v>0</v>
      </c>
      <c r="G11907" s="6"/>
      <c r="H11907" s="5">
        <f>D11907-F11907</f>
        <v>0</v>
      </c>
      <c r="I11907" s="4">
        <f>+I11906+G11907-H11907</f>
        <v>1470312.9094999733</v>
      </c>
      <c r="J11907" s="8"/>
      <c r="K11907" s="2"/>
      <c r="L11907" s="2"/>
      <c r="M11907" s="1"/>
      <c r="N11907" s="1"/>
      <c r="O11907" s="1"/>
    </row>
    <row r="11908" spans="1:15" x14ac:dyDescent="0.2">
      <c r="A11908" s="9"/>
      <c r="B11908" s="7"/>
      <c r="C11908" s="8"/>
      <c r="D11908" s="6"/>
      <c r="E11908" s="6"/>
      <c r="F11908" s="6">
        <f>E11908*0.05</f>
        <v>0</v>
      </c>
      <c r="G11908" s="6"/>
      <c r="H11908" s="5">
        <f>D11908-F11908</f>
        <v>0</v>
      </c>
      <c r="I11908" s="4">
        <f>+I11907+G11908-H11908</f>
        <v>1470312.9094999733</v>
      </c>
      <c r="J11908" s="8"/>
      <c r="K11908" s="2"/>
      <c r="L11908" s="2"/>
      <c r="M11908" s="1"/>
      <c r="N11908" s="1"/>
      <c r="O11908" s="1"/>
    </row>
    <row r="11909" spans="1:15" x14ac:dyDescent="0.2">
      <c r="A11909" s="9"/>
      <c r="B11909" s="7"/>
      <c r="C11909" s="8"/>
      <c r="D11909" s="6"/>
      <c r="E11909" s="6"/>
      <c r="F11909" s="6">
        <f>E11909*0.05</f>
        <v>0</v>
      </c>
      <c r="G11909" s="6"/>
      <c r="H11909" s="5">
        <f>D11909-F11909</f>
        <v>0</v>
      </c>
      <c r="I11909" s="4">
        <f>+I11908+G11909-H11909</f>
        <v>1470312.9094999733</v>
      </c>
      <c r="J11909" s="8"/>
      <c r="K11909" s="2"/>
      <c r="L11909" s="2"/>
      <c r="M11909" s="1"/>
      <c r="N11909" s="1"/>
      <c r="O11909" s="1"/>
    </row>
    <row r="11910" spans="1:15" x14ac:dyDescent="0.2">
      <c r="A11910" s="9"/>
      <c r="B11910" s="7"/>
      <c r="C11910" s="8"/>
      <c r="D11910" s="6"/>
      <c r="E11910" s="6"/>
      <c r="F11910" s="6">
        <f>E11910*0.05</f>
        <v>0</v>
      </c>
      <c r="G11910" s="6"/>
      <c r="H11910" s="5">
        <f>D11910-F11910</f>
        <v>0</v>
      </c>
      <c r="I11910" s="4">
        <f>+I11909+G11910-H11910</f>
        <v>1470312.9094999733</v>
      </c>
      <c r="J11910" s="8"/>
      <c r="K11910" s="2"/>
      <c r="L11910" s="2"/>
      <c r="M11910" s="1"/>
      <c r="N11910" s="1"/>
      <c r="O11910" s="1"/>
    </row>
    <row r="11911" spans="1:15" x14ac:dyDescent="0.2">
      <c r="A11911" s="9"/>
      <c r="B11911" s="7"/>
      <c r="C11911" s="8"/>
      <c r="D11911" s="6"/>
      <c r="E11911" s="6"/>
      <c r="F11911" s="6">
        <f>E11911*0.05</f>
        <v>0</v>
      </c>
      <c r="G11911" s="6"/>
      <c r="H11911" s="5">
        <f>D11911-F11911</f>
        <v>0</v>
      </c>
      <c r="I11911" s="4">
        <f>+I11910+G11911-H11911</f>
        <v>1470312.9094999733</v>
      </c>
      <c r="J11911" s="8"/>
      <c r="K11911" s="2"/>
      <c r="L11911" s="2"/>
      <c r="M11911" s="1"/>
      <c r="N11911" s="1"/>
      <c r="O11911" s="1"/>
    </row>
    <row r="11912" spans="1:15" x14ac:dyDescent="0.2">
      <c r="A11912" s="9"/>
      <c r="B11912" s="7"/>
      <c r="C11912" s="8"/>
      <c r="D11912" s="6"/>
      <c r="E11912" s="6"/>
      <c r="F11912" s="6">
        <f>E11912*0.05</f>
        <v>0</v>
      </c>
      <c r="G11912" s="6"/>
      <c r="H11912" s="5">
        <f>D11912-F11912</f>
        <v>0</v>
      </c>
      <c r="I11912" s="4">
        <f>+I11911+G11912-H11912</f>
        <v>1470312.9094999733</v>
      </c>
      <c r="J11912" s="8"/>
      <c r="K11912" s="2"/>
      <c r="L11912" s="2"/>
      <c r="M11912" s="1"/>
      <c r="N11912" s="1"/>
      <c r="O11912" s="1"/>
    </row>
    <row r="11913" spans="1:15" x14ac:dyDescent="0.2">
      <c r="A11913" s="9"/>
      <c r="B11913" s="7"/>
      <c r="C11913" s="8"/>
      <c r="D11913" s="6"/>
      <c r="E11913" s="6"/>
      <c r="F11913" s="6">
        <f>E11913*0.05</f>
        <v>0</v>
      </c>
      <c r="G11913" s="6"/>
      <c r="H11913" s="5">
        <f>D11913-F11913</f>
        <v>0</v>
      </c>
      <c r="I11913" s="4">
        <f>+I11912+G11913-H11913</f>
        <v>1470312.9094999733</v>
      </c>
      <c r="J11913" s="8"/>
      <c r="K11913" s="2"/>
      <c r="L11913" s="2"/>
      <c r="M11913" s="1"/>
      <c r="N11913" s="1"/>
      <c r="O11913" s="1"/>
    </row>
    <row r="11914" spans="1:15" x14ac:dyDescent="0.2">
      <c r="A11914" s="9"/>
      <c r="B11914" s="7"/>
      <c r="C11914" s="8"/>
      <c r="D11914" s="6"/>
      <c r="E11914" s="6"/>
      <c r="F11914" s="6">
        <f>E11914*0.05</f>
        <v>0</v>
      </c>
      <c r="G11914" s="6"/>
      <c r="H11914" s="5">
        <f>D11914-F11914</f>
        <v>0</v>
      </c>
      <c r="I11914" s="4">
        <f>+I11913+G11914-H11914</f>
        <v>1470312.9094999733</v>
      </c>
      <c r="J11914" s="8"/>
      <c r="K11914" s="2"/>
      <c r="L11914" s="2"/>
      <c r="M11914" s="1"/>
      <c r="N11914" s="1"/>
      <c r="O11914" s="1"/>
    </row>
    <row r="11915" spans="1:15" x14ac:dyDescent="0.2">
      <c r="A11915" s="9"/>
      <c r="B11915" s="7"/>
      <c r="C11915" s="8"/>
      <c r="D11915" s="6"/>
      <c r="E11915" s="6"/>
      <c r="F11915" s="6">
        <f>E11915*0.05</f>
        <v>0</v>
      </c>
      <c r="G11915" s="6"/>
      <c r="H11915" s="5">
        <f>D11915-F11915</f>
        <v>0</v>
      </c>
      <c r="I11915" s="4">
        <f>+I11914+G11915-H11915</f>
        <v>1470312.9094999733</v>
      </c>
      <c r="J11915" s="8"/>
      <c r="K11915" s="2"/>
      <c r="L11915" s="2"/>
      <c r="M11915" s="1"/>
      <c r="N11915" s="1"/>
      <c r="O11915" s="1"/>
    </row>
    <row r="11916" spans="1:15" x14ac:dyDescent="0.2">
      <c r="A11916" s="9"/>
      <c r="B11916" s="7"/>
      <c r="C11916" s="8"/>
      <c r="D11916" s="6"/>
      <c r="E11916" s="6"/>
      <c r="F11916" s="6">
        <f>E11916*0.05</f>
        <v>0</v>
      </c>
      <c r="G11916" s="6"/>
      <c r="H11916" s="5">
        <f>D11916-F11916</f>
        <v>0</v>
      </c>
      <c r="I11916" s="4">
        <f>+I11915+G11916-H11916</f>
        <v>1470312.9094999733</v>
      </c>
      <c r="J11916" s="8"/>
      <c r="K11916" s="2"/>
      <c r="L11916" s="2"/>
      <c r="M11916" s="1"/>
      <c r="N11916" s="1"/>
      <c r="O11916" s="1"/>
    </row>
    <row r="11917" spans="1:15" x14ac:dyDescent="0.2">
      <c r="A11917" s="9"/>
      <c r="B11917" s="7"/>
      <c r="C11917" s="8"/>
      <c r="D11917" s="6"/>
      <c r="E11917" s="6"/>
      <c r="F11917" s="6">
        <f>E11917*0.05</f>
        <v>0</v>
      </c>
      <c r="G11917" s="6"/>
      <c r="H11917" s="5">
        <f>D11917-F11917</f>
        <v>0</v>
      </c>
      <c r="I11917" s="4">
        <f>+I11916+G11917-H11917</f>
        <v>1470312.9094999733</v>
      </c>
      <c r="J11917" s="8"/>
      <c r="K11917" s="2"/>
      <c r="L11917" s="2"/>
      <c r="M11917" s="1"/>
      <c r="N11917" s="1"/>
      <c r="O11917" s="1"/>
    </row>
    <row r="11918" spans="1:15" x14ac:dyDescent="0.2">
      <c r="A11918" s="9"/>
      <c r="B11918" s="7"/>
      <c r="C11918" s="8"/>
      <c r="D11918" s="6"/>
      <c r="E11918" s="6"/>
      <c r="F11918" s="6">
        <f>E11918*0.05</f>
        <v>0</v>
      </c>
      <c r="G11918" s="6"/>
      <c r="H11918" s="5">
        <f>D11918-F11918</f>
        <v>0</v>
      </c>
      <c r="I11918" s="4">
        <f>+I11917+G11918-H11918</f>
        <v>1470312.9094999733</v>
      </c>
      <c r="J11918" s="8"/>
      <c r="K11918" s="2"/>
      <c r="L11918" s="2"/>
      <c r="M11918" s="1"/>
      <c r="N11918" s="1"/>
      <c r="O11918" s="1"/>
    </row>
    <row r="11919" spans="1:15" x14ac:dyDescent="0.2">
      <c r="A11919" s="9"/>
      <c r="B11919" s="7"/>
      <c r="C11919" s="8"/>
      <c r="D11919" s="6"/>
      <c r="E11919" s="6"/>
      <c r="F11919" s="6">
        <f>E11919*0.05</f>
        <v>0</v>
      </c>
      <c r="G11919" s="6"/>
      <c r="H11919" s="5">
        <f>D11919-F11919</f>
        <v>0</v>
      </c>
      <c r="I11919" s="4">
        <f>+I11918+G11919-H11919</f>
        <v>1470312.9094999733</v>
      </c>
      <c r="J11919" s="8"/>
      <c r="K11919" s="2"/>
      <c r="L11919" s="2"/>
      <c r="M11919" s="1"/>
      <c r="N11919" s="1"/>
      <c r="O11919" s="1"/>
    </row>
    <row r="11920" spans="1:15" x14ac:dyDescent="0.2">
      <c r="A11920" s="9"/>
      <c r="B11920" s="7"/>
      <c r="C11920" s="8"/>
      <c r="D11920" s="6"/>
      <c r="E11920" s="6"/>
      <c r="F11920" s="6">
        <f>E11920*0.05</f>
        <v>0</v>
      </c>
      <c r="G11920" s="6"/>
      <c r="H11920" s="5">
        <f>D11920-F11920</f>
        <v>0</v>
      </c>
      <c r="I11920" s="4">
        <f>+I11919+G11920-H11920</f>
        <v>1470312.9094999733</v>
      </c>
      <c r="J11920" s="8"/>
      <c r="K11920" s="2"/>
      <c r="L11920" s="2"/>
      <c r="M11920" s="1"/>
      <c r="N11920" s="1"/>
      <c r="O11920" s="1"/>
    </row>
    <row r="11921" spans="1:15" x14ac:dyDescent="0.2">
      <c r="A11921" s="9"/>
      <c r="B11921" s="7"/>
      <c r="C11921" s="8"/>
      <c r="D11921" s="6"/>
      <c r="E11921" s="6"/>
      <c r="F11921" s="6">
        <f>E11921*0.05</f>
        <v>0</v>
      </c>
      <c r="G11921" s="6"/>
      <c r="H11921" s="5">
        <f>D11921-F11921</f>
        <v>0</v>
      </c>
      <c r="I11921" s="4">
        <f>+I11920+G11921-H11921</f>
        <v>1470312.9094999733</v>
      </c>
      <c r="J11921" s="8"/>
      <c r="K11921" s="2"/>
      <c r="L11921" s="2"/>
      <c r="M11921" s="1"/>
      <c r="N11921" s="1"/>
      <c r="O11921" s="1"/>
    </row>
    <row r="11922" spans="1:15" x14ac:dyDescent="0.2">
      <c r="A11922" s="9"/>
      <c r="B11922" s="7"/>
      <c r="C11922" s="8"/>
      <c r="D11922" s="6"/>
      <c r="E11922" s="6"/>
      <c r="F11922" s="6">
        <f>E11922*0.05</f>
        <v>0</v>
      </c>
      <c r="G11922" s="6"/>
      <c r="H11922" s="5">
        <f>D11922-F11922</f>
        <v>0</v>
      </c>
      <c r="I11922" s="4">
        <f>+I11921+G11922-H11922</f>
        <v>1470312.9094999733</v>
      </c>
      <c r="J11922" s="8"/>
      <c r="K11922" s="2"/>
      <c r="L11922" s="2"/>
      <c r="M11922" s="1"/>
      <c r="N11922" s="1"/>
      <c r="O11922" s="1"/>
    </row>
    <row r="11923" spans="1:15" x14ac:dyDescent="0.2">
      <c r="A11923" s="9"/>
      <c r="B11923" s="7"/>
      <c r="C11923" s="8"/>
      <c r="D11923" s="6"/>
      <c r="E11923" s="6"/>
      <c r="F11923" s="6">
        <f>E11923*0.05</f>
        <v>0</v>
      </c>
      <c r="G11923" s="6"/>
      <c r="H11923" s="5">
        <f>D11923-F11923</f>
        <v>0</v>
      </c>
      <c r="I11923" s="4">
        <f>+I11922+G11923-H11923</f>
        <v>1470312.9094999733</v>
      </c>
      <c r="J11923" s="8"/>
      <c r="K11923" s="2"/>
      <c r="L11923" s="2"/>
      <c r="M11923" s="1"/>
      <c r="N11923" s="1"/>
      <c r="O11923" s="1"/>
    </row>
    <row r="11924" spans="1:15" x14ac:dyDescent="0.2">
      <c r="A11924" s="9"/>
      <c r="B11924" s="7"/>
      <c r="C11924" s="8"/>
      <c r="D11924" s="6"/>
      <c r="E11924" s="6"/>
      <c r="F11924" s="6">
        <f>E11924*0.05</f>
        <v>0</v>
      </c>
      <c r="G11924" s="6"/>
      <c r="H11924" s="5">
        <f>D11924-F11924</f>
        <v>0</v>
      </c>
      <c r="I11924" s="4">
        <f>+I11923+G11924-H11924</f>
        <v>1470312.9094999733</v>
      </c>
      <c r="J11924" s="8"/>
      <c r="K11924" s="2"/>
      <c r="L11924" s="2"/>
      <c r="M11924" s="1"/>
      <c r="N11924" s="1"/>
      <c r="O11924" s="1"/>
    </row>
    <row r="11925" spans="1:15" x14ac:dyDescent="0.2">
      <c r="A11925" s="9"/>
      <c r="B11925" s="7"/>
      <c r="C11925" s="8"/>
      <c r="D11925" s="6"/>
      <c r="E11925" s="6"/>
      <c r="F11925" s="6">
        <f>E11925*0.05</f>
        <v>0</v>
      </c>
      <c r="G11925" s="6"/>
      <c r="H11925" s="5">
        <f>D11925-F11925</f>
        <v>0</v>
      </c>
      <c r="I11925" s="4">
        <f>+I11924+G11925-H11925</f>
        <v>1470312.9094999733</v>
      </c>
      <c r="J11925" s="8"/>
      <c r="K11925" s="2"/>
      <c r="L11925" s="2"/>
      <c r="M11925" s="1"/>
      <c r="N11925" s="1"/>
      <c r="O11925" s="1"/>
    </row>
    <row r="11926" spans="1:15" x14ac:dyDescent="0.2">
      <c r="A11926" s="9"/>
      <c r="B11926" s="7"/>
      <c r="C11926" s="8"/>
      <c r="D11926" s="6"/>
      <c r="E11926" s="6"/>
      <c r="F11926" s="6">
        <f>E11926*0.05</f>
        <v>0</v>
      </c>
      <c r="G11926" s="6"/>
      <c r="H11926" s="5">
        <f>D11926-F11926</f>
        <v>0</v>
      </c>
      <c r="I11926" s="4">
        <f>+I11925+G11926-H11926</f>
        <v>1470312.9094999733</v>
      </c>
      <c r="J11926" s="8"/>
      <c r="K11926" s="2"/>
      <c r="L11926" s="2"/>
      <c r="M11926" s="1"/>
      <c r="N11926" s="1"/>
      <c r="O11926" s="1"/>
    </row>
    <row r="11927" spans="1:15" x14ac:dyDescent="0.2">
      <c r="A11927" s="9"/>
      <c r="B11927" s="7"/>
      <c r="C11927" s="8"/>
      <c r="D11927" s="6"/>
      <c r="E11927" s="6"/>
      <c r="F11927" s="6">
        <f>E11927*0.05</f>
        <v>0</v>
      </c>
      <c r="G11927" s="6"/>
      <c r="H11927" s="5">
        <f>D11927-F11927</f>
        <v>0</v>
      </c>
      <c r="I11927" s="4">
        <f>+I11926+G11927-H11927</f>
        <v>1470312.9094999733</v>
      </c>
      <c r="J11927" s="8"/>
      <c r="K11927" s="2"/>
      <c r="L11927" s="2"/>
      <c r="M11927" s="1"/>
      <c r="N11927" s="1"/>
      <c r="O11927" s="1"/>
    </row>
    <row r="11928" spans="1:15" x14ac:dyDescent="0.2">
      <c r="A11928" s="9"/>
      <c r="B11928" s="7"/>
      <c r="C11928" s="8"/>
      <c r="D11928" s="6"/>
      <c r="E11928" s="6"/>
      <c r="F11928" s="6">
        <f>E11928*0.05</f>
        <v>0</v>
      </c>
      <c r="G11928" s="6"/>
      <c r="H11928" s="5">
        <f>D11928-F11928</f>
        <v>0</v>
      </c>
      <c r="I11928" s="4">
        <f>+I11927+G11928-H11928</f>
        <v>1470312.9094999733</v>
      </c>
      <c r="J11928" s="8"/>
      <c r="K11928" s="2"/>
      <c r="L11928" s="2"/>
      <c r="M11928" s="1"/>
      <c r="N11928" s="1"/>
      <c r="O11928" s="1"/>
    </row>
    <row r="11929" spans="1:15" x14ac:dyDescent="0.2">
      <c r="A11929" s="9"/>
      <c r="B11929" s="7"/>
      <c r="C11929" s="8"/>
      <c r="D11929" s="6"/>
      <c r="E11929" s="6"/>
      <c r="F11929" s="6">
        <f>E11929*0.05</f>
        <v>0</v>
      </c>
      <c r="G11929" s="6"/>
      <c r="H11929" s="5">
        <f>D11929-F11929</f>
        <v>0</v>
      </c>
      <c r="I11929" s="4">
        <f>+I11928+G11929-H11929</f>
        <v>1470312.9094999733</v>
      </c>
      <c r="J11929" s="8"/>
      <c r="K11929" s="2"/>
      <c r="L11929" s="2"/>
      <c r="M11929" s="1"/>
      <c r="N11929" s="1"/>
      <c r="O11929" s="1"/>
    </row>
    <row r="11930" spans="1:15" x14ac:dyDescent="0.2">
      <c r="A11930" s="9"/>
      <c r="B11930" s="7"/>
      <c r="C11930" s="8"/>
      <c r="D11930" s="6"/>
      <c r="E11930" s="6"/>
      <c r="F11930" s="6">
        <f>E11930*0.05</f>
        <v>0</v>
      </c>
      <c r="G11930" s="6"/>
      <c r="H11930" s="5">
        <f>D11930-F11930</f>
        <v>0</v>
      </c>
      <c r="I11930" s="4">
        <f>+I11929+G11930-H11930</f>
        <v>1470312.9094999733</v>
      </c>
      <c r="J11930" s="8"/>
      <c r="K11930" s="2"/>
      <c r="L11930" s="2"/>
      <c r="M11930" s="1"/>
      <c r="N11930" s="1"/>
      <c r="O11930" s="1"/>
    </row>
    <row r="11931" spans="1:15" x14ac:dyDescent="0.2">
      <c r="A11931" s="9"/>
      <c r="B11931" s="7"/>
      <c r="C11931" s="8"/>
      <c r="D11931" s="6"/>
      <c r="E11931" s="6"/>
      <c r="F11931" s="6">
        <f>E11931*0.05</f>
        <v>0</v>
      </c>
      <c r="G11931" s="6"/>
      <c r="H11931" s="5">
        <f>D11931-F11931</f>
        <v>0</v>
      </c>
      <c r="I11931" s="4">
        <f>+I11930+G11931-H11931</f>
        <v>1470312.9094999733</v>
      </c>
      <c r="J11931" s="8"/>
      <c r="K11931" s="2"/>
      <c r="L11931" s="2"/>
      <c r="M11931" s="1"/>
      <c r="N11931" s="1"/>
      <c r="O11931" s="1"/>
    </row>
    <row r="11932" spans="1:15" x14ac:dyDescent="0.2">
      <c r="A11932" s="9"/>
      <c r="B11932" s="7"/>
      <c r="C11932" s="8"/>
      <c r="D11932" s="6"/>
      <c r="E11932" s="6"/>
      <c r="F11932" s="6">
        <f>E11932*0.05</f>
        <v>0</v>
      </c>
      <c r="G11932" s="6"/>
      <c r="H11932" s="5">
        <f>D11932-F11932</f>
        <v>0</v>
      </c>
      <c r="I11932" s="4">
        <f>+I11931+G11932-H11932</f>
        <v>1470312.9094999733</v>
      </c>
      <c r="J11932" s="8"/>
      <c r="K11932" s="2"/>
      <c r="L11932" s="2"/>
      <c r="M11932" s="1"/>
      <c r="N11932" s="1"/>
      <c r="O11932" s="1"/>
    </row>
    <row r="11933" spans="1:15" x14ac:dyDescent="0.2">
      <c r="A11933" s="9"/>
      <c r="B11933" s="7"/>
      <c r="C11933" s="8"/>
      <c r="D11933" s="6"/>
      <c r="E11933" s="6"/>
      <c r="F11933" s="6">
        <f>E11933*0.05</f>
        <v>0</v>
      </c>
      <c r="G11933" s="6"/>
      <c r="H11933" s="5">
        <f>D11933-F11933</f>
        <v>0</v>
      </c>
      <c r="I11933" s="4">
        <f>+I11932+G11933-H11933</f>
        <v>1470312.9094999733</v>
      </c>
      <c r="J11933" s="8"/>
      <c r="K11933" s="2"/>
      <c r="L11933" s="2"/>
      <c r="M11933" s="1"/>
      <c r="N11933" s="1"/>
      <c r="O11933" s="1"/>
    </row>
    <row r="11934" spans="1:15" x14ac:dyDescent="0.2">
      <c r="A11934" s="9"/>
      <c r="B11934" s="7"/>
      <c r="C11934" s="8"/>
      <c r="D11934" s="6"/>
      <c r="E11934" s="6"/>
      <c r="F11934" s="6">
        <f>E11934*0.05</f>
        <v>0</v>
      </c>
      <c r="G11934" s="6"/>
      <c r="H11934" s="5">
        <f>D11934-F11934</f>
        <v>0</v>
      </c>
      <c r="I11934" s="4">
        <f>+I11933+G11934-H11934</f>
        <v>1470312.9094999733</v>
      </c>
      <c r="J11934" s="8"/>
      <c r="K11934" s="2"/>
      <c r="L11934" s="2"/>
      <c r="M11934" s="1"/>
      <c r="N11934" s="1"/>
      <c r="O11934" s="1"/>
    </row>
    <row r="11935" spans="1:15" x14ac:dyDescent="0.2">
      <c r="A11935" s="9"/>
      <c r="B11935" s="7"/>
      <c r="C11935" s="8"/>
      <c r="D11935" s="6"/>
      <c r="E11935" s="6"/>
      <c r="F11935" s="6">
        <f>E11935*0.05</f>
        <v>0</v>
      </c>
      <c r="G11935" s="6"/>
      <c r="H11935" s="5">
        <f>D11935-F11935</f>
        <v>0</v>
      </c>
      <c r="I11935" s="4">
        <f>+I11934+G11935-H11935</f>
        <v>1470312.9094999733</v>
      </c>
      <c r="J11935" s="8"/>
      <c r="K11935" s="2"/>
      <c r="L11935" s="2"/>
      <c r="M11935" s="1"/>
      <c r="N11935" s="1"/>
      <c r="O11935" s="1"/>
    </row>
    <row r="11936" spans="1:15" x14ac:dyDescent="0.2">
      <c r="A11936" s="9"/>
      <c r="B11936" s="7"/>
      <c r="C11936" s="8"/>
      <c r="D11936" s="6"/>
      <c r="E11936" s="6"/>
      <c r="F11936" s="6">
        <f>E11936*0.05</f>
        <v>0</v>
      </c>
      <c r="G11936" s="6"/>
      <c r="H11936" s="5">
        <f>D11936-F11936</f>
        <v>0</v>
      </c>
      <c r="I11936" s="4">
        <f>+I11935+G11936-H11936</f>
        <v>1470312.9094999733</v>
      </c>
      <c r="J11936" s="8"/>
      <c r="K11936" s="2"/>
      <c r="L11936" s="2"/>
      <c r="M11936" s="1"/>
      <c r="N11936" s="1"/>
      <c r="O11936" s="1"/>
    </row>
    <row r="11937" spans="1:15" x14ac:dyDescent="0.2">
      <c r="A11937" s="9"/>
      <c r="B11937" s="7"/>
      <c r="C11937" s="8"/>
      <c r="D11937" s="6"/>
      <c r="E11937" s="6"/>
      <c r="F11937" s="6">
        <f>E11937*0.05</f>
        <v>0</v>
      </c>
      <c r="G11937" s="6"/>
      <c r="H11937" s="5">
        <f>D11937-F11937</f>
        <v>0</v>
      </c>
      <c r="I11937" s="4">
        <f>+I11936+G11937-H11937</f>
        <v>1470312.9094999733</v>
      </c>
      <c r="J11937" s="8"/>
      <c r="K11937" s="2"/>
      <c r="L11937" s="2"/>
      <c r="M11937" s="1"/>
      <c r="N11937" s="1"/>
      <c r="O11937" s="1"/>
    </row>
    <row r="11938" spans="1:15" x14ac:dyDescent="0.2">
      <c r="A11938" s="9"/>
      <c r="B11938" s="7"/>
      <c r="C11938" s="8"/>
      <c r="D11938" s="6"/>
      <c r="E11938" s="6"/>
      <c r="F11938" s="6">
        <f>E11938*0.05</f>
        <v>0</v>
      </c>
      <c r="G11938" s="6"/>
      <c r="H11938" s="5">
        <f>D11938-F11938</f>
        <v>0</v>
      </c>
      <c r="I11938" s="4">
        <f>+I11937+G11938-H11938</f>
        <v>1470312.9094999733</v>
      </c>
      <c r="J11938" s="8"/>
      <c r="K11938" s="2"/>
      <c r="L11938" s="2"/>
      <c r="M11938" s="1"/>
      <c r="N11938" s="1"/>
      <c r="O11938" s="1"/>
    </row>
    <row r="11939" spans="1:15" x14ac:dyDescent="0.2">
      <c r="A11939" s="9"/>
      <c r="B11939" s="7"/>
      <c r="C11939" s="8"/>
      <c r="D11939" s="6"/>
      <c r="E11939" s="6"/>
      <c r="F11939" s="6">
        <f>E11939*0.05</f>
        <v>0</v>
      </c>
      <c r="G11939" s="6"/>
      <c r="H11939" s="5">
        <f>D11939-F11939</f>
        <v>0</v>
      </c>
      <c r="I11939" s="4">
        <f>+I11938+G11939-H11939</f>
        <v>1470312.9094999733</v>
      </c>
      <c r="J11939" s="8"/>
      <c r="K11939" s="2"/>
      <c r="L11939" s="2"/>
      <c r="M11939" s="1"/>
      <c r="N11939" s="1"/>
      <c r="O11939" s="1"/>
    </row>
    <row r="11940" spans="1:15" x14ac:dyDescent="0.2">
      <c r="A11940" s="9"/>
      <c r="B11940" s="7"/>
      <c r="C11940" s="8"/>
      <c r="D11940" s="6"/>
      <c r="E11940" s="6"/>
      <c r="F11940" s="6">
        <f>E11940*0.05</f>
        <v>0</v>
      </c>
      <c r="G11940" s="6"/>
      <c r="H11940" s="5">
        <f>D11940-F11940</f>
        <v>0</v>
      </c>
      <c r="I11940" s="4">
        <f>+I11939+G11940-H11940</f>
        <v>1470312.9094999733</v>
      </c>
      <c r="J11940" s="8"/>
      <c r="K11940" s="2"/>
      <c r="L11940" s="2"/>
      <c r="M11940" s="1"/>
      <c r="N11940" s="1"/>
      <c r="O11940" s="1"/>
    </row>
    <row r="11941" spans="1:15" x14ac:dyDescent="0.2">
      <c r="A11941" s="9"/>
      <c r="B11941" s="7"/>
      <c r="C11941" s="8"/>
      <c r="D11941" s="6"/>
      <c r="E11941" s="6"/>
      <c r="F11941" s="6">
        <f>E11941*0.05</f>
        <v>0</v>
      </c>
      <c r="G11941" s="6"/>
      <c r="H11941" s="5">
        <f>D11941-F11941</f>
        <v>0</v>
      </c>
      <c r="I11941" s="4">
        <f>+I11940+G11941-H11941</f>
        <v>1470312.9094999733</v>
      </c>
      <c r="J11941" s="8"/>
      <c r="K11941" s="2"/>
      <c r="L11941" s="2"/>
      <c r="M11941" s="1"/>
      <c r="N11941" s="1"/>
      <c r="O11941" s="1"/>
    </row>
    <row r="11942" spans="1:15" x14ac:dyDescent="0.2">
      <c r="A11942" s="9"/>
      <c r="B11942" s="7"/>
      <c r="C11942" s="8"/>
      <c r="D11942" s="6"/>
      <c r="E11942" s="6"/>
      <c r="F11942" s="6">
        <f>E11942*0.05</f>
        <v>0</v>
      </c>
      <c r="G11942" s="6"/>
      <c r="H11942" s="5">
        <f>D11942-F11942</f>
        <v>0</v>
      </c>
      <c r="I11942" s="4">
        <f>+I11941+G11942-H11942</f>
        <v>1470312.9094999733</v>
      </c>
      <c r="J11942" s="8"/>
      <c r="K11942" s="2"/>
      <c r="L11942" s="2"/>
      <c r="M11942" s="1"/>
      <c r="N11942" s="1"/>
      <c r="O11942" s="1"/>
    </row>
    <row r="11943" spans="1:15" x14ac:dyDescent="0.2">
      <c r="A11943" s="9"/>
      <c r="B11943" s="7"/>
      <c r="C11943" s="8"/>
      <c r="D11943" s="6"/>
      <c r="E11943" s="6"/>
      <c r="F11943" s="6">
        <f>E11943*0.05</f>
        <v>0</v>
      </c>
      <c r="G11943" s="6"/>
      <c r="H11943" s="5">
        <f>D11943-F11943</f>
        <v>0</v>
      </c>
      <c r="I11943" s="4">
        <f>+I11942+G11943-H11943</f>
        <v>1470312.9094999733</v>
      </c>
      <c r="J11943" s="8"/>
      <c r="K11943" s="2"/>
      <c r="L11943" s="2"/>
      <c r="M11943" s="1"/>
      <c r="N11943" s="1"/>
      <c r="O11943" s="1"/>
    </row>
    <row r="11944" spans="1:15" x14ac:dyDescent="0.2">
      <c r="A11944" s="9"/>
      <c r="B11944" s="7"/>
      <c r="C11944" s="8"/>
      <c r="D11944" s="6"/>
      <c r="E11944" s="6"/>
      <c r="F11944" s="6">
        <f>E11944*0.05</f>
        <v>0</v>
      </c>
      <c r="G11944" s="6"/>
      <c r="H11944" s="5">
        <f>D11944-F11944</f>
        <v>0</v>
      </c>
      <c r="I11944" s="4">
        <f>+I11943+G11944-H11944</f>
        <v>1470312.9094999733</v>
      </c>
      <c r="J11944" s="8"/>
      <c r="K11944" s="2"/>
      <c r="L11944" s="2"/>
      <c r="M11944" s="1"/>
      <c r="N11944" s="1"/>
      <c r="O11944" s="1"/>
    </row>
    <row r="11945" spans="1:15" x14ac:dyDescent="0.2">
      <c r="A11945" s="9"/>
      <c r="B11945" s="7"/>
      <c r="C11945" s="8"/>
      <c r="D11945" s="6"/>
      <c r="E11945" s="6"/>
      <c r="F11945" s="6">
        <f>E11945*0.05</f>
        <v>0</v>
      </c>
      <c r="G11945" s="6"/>
      <c r="H11945" s="5">
        <f>D11945-F11945</f>
        <v>0</v>
      </c>
      <c r="I11945" s="4">
        <f>+I11944+G11945-H11945</f>
        <v>1470312.9094999733</v>
      </c>
      <c r="J11945" s="8"/>
      <c r="K11945" s="2"/>
      <c r="L11945" s="2"/>
      <c r="M11945" s="1"/>
      <c r="N11945" s="1"/>
      <c r="O11945" s="1"/>
    </row>
    <row r="11946" spans="1:15" x14ac:dyDescent="0.2">
      <c r="A11946" s="9"/>
      <c r="B11946" s="7"/>
      <c r="C11946" s="8"/>
      <c r="D11946" s="6"/>
      <c r="E11946" s="6"/>
      <c r="F11946" s="6">
        <f>E11946*0.05</f>
        <v>0</v>
      </c>
      <c r="G11946" s="6"/>
      <c r="H11946" s="5">
        <f>D11946-F11946</f>
        <v>0</v>
      </c>
      <c r="I11946" s="4">
        <f>+I11945+G11946-H11946</f>
        <v>1470312.9094999733</v>
      </c>
      <c r="J11946" s="8"/>
      <c r="K11946" s="2"/>
      <c r="L11946" s="2"/>
      <c r="M11946" s="1"/>
      <c r="N11946" s="1"/>
      <c r="O11946" s="1"/>
    </row>
    <row r="11947" spans="1:15" x14ac:dyDescent="0.2">
      <c r="A11947" s="9"/>
      <c r="B11947" s="7"/>
      <c r="C11947" s="8"/>
      <c r="D11947" s="6"/>
      <c r="E11947" s="6"/>
      <c r="F11947" s="6">
        <f>E11947*0.05</f>
        <v>0</v>
      </c>
      <c r="G11947" s="6"/>
      <c r="H11947" s="5">
        <f>D11947-F11947</f>
        <v>0</v>
      </c>
      <c r="I11947" s="4">
        <f>+I11946+G11947-H11947</f>
        <v>1470312.9094999733</v>
      </c>
      <c r="J11947" s="8"/>
      <c r="K11947" s="2"/>
      <c r="L11947" s="2"/>
      <c r="M11947" s="1"/>
      <c r="N11947" s="1"/>
      <c r="O11947" s="1"/>
    </row>
    <row r="11948" spans="1:15" x14ac:dyDescent="0.2">
      <c r="A11948" s="9"/>
      <c r="B11948" s="7"/>
      <c r="C11948" s="8"/>
      <c r="D11948" s="6"/>
      <c r="E11948" s="6"/>
      <c r="F11948" s="6">
        <f>E11948*0.05</f>
        <v>0</v>
      </c>
      <c r="G11948" s="6"/>
      <c r="H11948" s="5">
        <f>D11948-F11948</f>
        <v>0</v>
      </c>
      <c r="I11948" s="4">
        <f>+I11947+G11948-H11948</f>
        <v>1470312.9094999733</v>
      </c>
      <c r="J11948" s="8"/>
      <c r="K11948" s="2"/>
      <c r="L11948" s="2"/>
      <c r="M11948" s="1"/>
      <c r="N11948" s="1"/>
      <c r="O11948" s="1"/>
    </row>
    <row r="11949" spans="1:15" x14ac:dyDescent="0.2">
      <c r="A11949" s="9"/>
      <c r="B11949" s="7"/>
      <c r="C11949" s="8"/>
      <c r="D11949" s="6"/>
      <c r="E11949" s="6"/>
      <c r="F11949" s="6">
        <f>E11949*0.05</f>
        <v>0</v>
      </c>
      <c r="G11949" s="6"/>
      <c r="H11949" s="5">
        <f>D11949-F11949</f>
        <v>0</v>
      </c>
      <c r="I11949" s="4">
        <f>+I11948+G11949-H11949</f>
        <v>1470312.9094999733</v>
      </c>
      <c r="J11949" s="8"/>
      <c r="K11949" s="2"/>
      <c r="L11949" s="2"/>
      <c r="M11949" s="1"/>
      <c r="N11949" s="1"/>
      <c r="O11949" s="1"/>
    </row>
    <row r="11950" spans="1:15" x14ac:dyDescent="0.2">
      <c r="A11950" s="9"/>
      <c r="B11950" s="7"/>
      <c r="C11950" s="8"/>
      <c r="D11950" s="6"/>
      <c r="E11950" s="6"/>
      <c r="F11950" s="6">
        <f>E11950*0.05</f>
        <v>0</v>
      </c>
      <c r="G11950" s="6"/>
      <c r="H11950" s="5">
        <f>D11950-F11950</f>
        <v>0</v>
      </c>
      <c r="I11950" s="4">
        <f>+I11949+G11950-H11950</f>
        <v>1470312.9094999733</v>
      </c>
      <c r="J11950" s="8"/>
      <c r="K11950" s="2"/>
      <c r="L11950" s="2"/>
      <c r="M11950" s="1"/>
      <c r="N11950" s="1"/>
      <c r="O11950" s="1"/>
    </row>
    <row r="11951" spans="1:15" x14ac:dyDescent="0.2">
      <c r="A11951" s="9"/>
      <c r="B11951" s="7"/>
      <c r="C11951" s="8"/>
      <c r="D11951" s="6"/>
      <c r="E11951" s="6"/>
      <c r="F11951" s="6">
        <f>E11951*0.05</f>
        <v>0</v>
      </c>
      <c r="G11951" s="6"/>
      <c r="H11951" s="5">
        <f>D11951-F11951</f>
        <v>0</v>
      </c>
      <c r="I11951" s="4">
        <f>+I11950+G11951-H11951</f>
        <v>1470312.9094999733</v>
      </c>
      <c r="J11951" s="8"/>
      <c r="K11951" s="2"/>
      <c r="L11951" s="2"/>
      <c r="M11951" s="1"/>
      <c r="N11951" s="1"/>
      <c r="O11951" s="1"/>
    </row>
    <row r="11952" spans="1:15" x14ac:dyDescent="0.2">
      <c r="A11952" s="9"/>
      <c r="B11952" s="7"/>
      <c r="C11952" s="8"/>
      <c r="D11952" s="6"/>
      <c r="E11952" s="6"/>
      <c r="F11952" s="6">
        <f>E11952*0.05</f>
        <v>0</v>
      </c>
      <c r="G11952" s="6"/>
      <c r="H11952" s="5">
        <f>D11952-F11952</f>
        <v>0</v>
      </c>
      <c r="I11952" s="4">
        <f>+I11951+G11952-H11952</f>
        <v>1470312.9094999733</v>
      </c>
      <c r="J11952" s="8"/>
      <c r="K11952" s="2"/>
      <c r="L11952" s="2"/>
      <c r="M11952" s="1"/>
      <c r="N11952" s="1"/>
      <c r="O11952" s="1"/>
    </row>
    <row r="11953" spans="1:15" x14ac:dyDescent="0.2">
      <c r="A11953" s="9"/>
      <c r="B11953" s="7"/>
      <c r="C11953" s="8"/>
      <c r="D11953" s="6"/>
      <c r="E11953" s="6"/>
      <c r="F11953" s="6">
        <f>E11953*0.05</f>
        <v>0</v>
      </c>
      <c r="G11953" s="6"/>
      <c r="H11953" s="5">
        <f>D11953-F11953</f>
        <v>0</v>
      </c>
      <c r="I11953" s="4">
        <f>+I11952+G11953-H11953</f>
        <v>1470312.9094999733</v>
      </c>
      <c r="J11953" s="8"/>
      <c r="K11953" s="2"/>
      <c r="L11953" s="2"/>
      <c r="M11953" s="1"/>
      <c r="N11953" s="1"/>
      <c r="O11953" s="1"/>
    </row>
    <row r="11954" spans="1:15" x14ac:dyDescent="0.2">
      <c r="A11954" s="9"/>
      <c r="B11954" s="7"/>
      <c r="C11954" s="8"/>
      <c r="D11954" s="6"/>
      <c r="E11954" s="6"/>
      <c r="F11954" s="6">
        <f>E11954*0.05</f>
        <v>0</v>
      </c>
      <c r="G11954" s="6"/>
      <c r="H11954" s="5">
        <f>D11954-F11954</f>
        <v>0</v>
      </c>
      <c r="I11954" s="4">
        <f>+I11953+G11954-H11954</f>
        <v>1470312.9094999733</v>
      </c>
      <c r="J11954" s="8"/>
      <c r="K11954" s="2"/>
      <c r="L11954" s="2"/>
      <c r="M11954" s="1"/>
      <c r="N11954" s="1"/>
      <c r="O11954" s="1"/>
    </row>
    <row r="11955" spans="1:15" x14ac:dyDescent="0.2">
      <c r="A11955" s="9"/>
      <c r="B11955" s="7"/>
      <c r="C11955" s="8"/>
      <c r="D11955" s="6"/>
      <c r="E11955" s="6"/>
      <c r="F11955" s="6">
        <f>E11955*0.05</f>
        <v>0</v>
      </c>
      <c r="G11955" s="6"/>
      <c r="H11955" s="5">
        <f>D11955-F11955</f>
        <v>0</v>
      </c>
      <c r="I11955" s="4">
        <f>+I11954+G11955-H11955</f>
        <v>1470312.9094999733</v>
      </c>
      <c r="J11955" s="8"/>
      <c r="K11955" s="2"/>
      <c r="L11955" s="2"/>
      <c r="M11955" s="1"/>
      <c r="N11955" s="1"/>
      <c r="O11955" s="1"/>
    </row>
    <row r="11956" spans="1:15" x14ac:dyDescent="0.2">
      <c r="A11956" s="9"/>
      <c r="B11956" s="7"/>
      <c r="C11956" s="8"/>
      <c r="D11956" s="6"/>
      <c r="E11956" s="6"/>
      <c r="F11956" s="6">
        <f>E11956*0.05</f>
        <v>0</v>
      </c>
      <c r="G11956" s="6"/>
      <c r="H11956" s="5">
        <f>D11956-F11956</f>
        <v>0</v>
      </c>
      <c r="I11956" s="4">
        <f>+I11955+G11956-H11956</f>
        <v>1470312.9094999733</v>
      </c>
      <c r="J11956" s="8"/>
      <c r="K11956" s="2"/>
      <c r="L11956" s="2"/>
      <c r="M11956" s="1"/>
      <c r="N11956" s="1"/>
      <c r="O11956" s="1"/>
    </row>
    <row r="11957" spans="1:15" x14ac:dyDescent="0.2">
      <c r="A11957" s="9"/>
      <c r="B11957" s="7"/>
      <c r="C11957" s="8"/>
      <c r="D11957" s="6"/>
      <c r="E11957" s="6"/>
      <c r="F11957" s="6">
        <f>E11957*0.05</f>
        <v>0</v>
      </c>
      <c r="G11957" s="6"/>
      <c r="H11957" s="5">
        <f>D11957-F11957</f>
        <v>0</v>
      </c>
      <c r="I11957" s="4">
        <f>+I11956+G11957-H11957</f>
        <v>1470312.9094999733</v>
      </c>
      <c r="J11957" s="8"/>
      <c r="K11957" s="2"/>
      <c r="L11957" s="2"/>
      <c r="M11957" s="1"/>
      <c r="N11957" s="1"/>
      <c r="O11957" s="1"/>
    </row>
    <row r="11958" spans="1:15" x14ac:dyDescent="0.2">
      <c r="A11958" s="9"/>
      <c r="B11958" s="7"/>
      <c r="C11958" s="8"/>
      <c r="D11958" s="6"/>
      <c r="E11958" s="6"/>
      <c r="F11958" s="6">
        <f>E11958*0.05</f>
        <v>0</v>
      </c>
      <c r="G11958" s="6"/>
      <c r="H11958" s="5">
        <f>D11958-F11958</f>
        <v>0</v>
      </c>
      <c r="I11958" s="4">
        <f>+I11957+G11958-H11958</f>
        <v>1470312.9094999733</v>
      </c>
      <c r="J11958" s="8"/>
      <c r="K11958" s="2"/>
      <c r="L11958" s="2"/>
      <c r="M11958" s="1"/>
      <c r="N11958" s="1"/>
      <c r="O11958" s="1"/>
    </row>
    <row r="11959" spans="1:15" x14ac:dyDescent="0.2">
      <c r="A11959" s="9"/>
      <c r="B11959" s="7"/>
      <c r="C11959" s="8"/>
      <c r="D11959" s="6"/>
      <c r="E11959" s="6"/>
      <c r="F11959" s="6">
        <f>E11959*0.05</f>
        <v>0</v>
      </c>
      <c r="G11959" s="6"/>
      <c r="H11959" s="5">
        <f>D11959-F11959</f>
        <v>0</v>
      </c>
      <c r="I11959" s="4">
        <f>+I11958+G11959-H11959</f>
        <v>1470312.9094999733</v>
      </c>
      <c r="J11959" s="8"/>
      <c r="K11959" s="2"/>
      <c r="L11959" s="2"/>
      <c r="M11959" s="1"/>
      <c r="N11959" s="1"/>
      <c r="O11959" s="1"/>
    </row>
    <row r="11960" spans="1:15" x14ac:dyDescent="0.2">
      <c r="A11960" s="9"/>
      <c r="B11960" s="7"/>
      <c r="C11960" s="8"/>
      <c r="D11960" s="6"/>
      <c r="E11960" s="6"/>
      <c r="F11960" s="6">
        <f>E11960*0.05</f>
        <v>0</v>
      </c>
      <c r="G11960" s="6"/>
      <c r="H11960" s="5">
        <f>D11960-F11960</f>
        <v>0</v>
      </c>
      <c r="I11960" s="4">
        <f>+I11959+G11960-H11960</f>
        <v>1470312.9094999733</v>
      </c>
      <c r="J11960" s="8"/>
      <c r="K11960" s="2"/>
      <c r="L11960" s="2"/>
      <c r="M11960" s="1"/>
      <c r="N11960" s="1"/>
      <c r="O11960" s="1"/>
    </row>
    <row r="11961" spans="1:15" x14ac:dyDescent="0.2">
      <c r="A11961" s="9"/>
      <c r="B11961" s="7"/>
      <c r="C11961" s="8"/>
      <c r="D11961" s="6"/>
      <c r="E11961" s="6"/>
      <c r="F11961" s="6">
        <f>E11961*0.05</f>
        <v>0</v>
      </c>
      <c r="G11961" s="6"/>
      <c r="H11961" s="5">
        <f>D11961-F11961</f>
        <v>0</v>
      </c>
      <c r="I11961" s="4">
        <f>+I11960+G11961-H11961</f>
        <v>1470312.9094999733</v>
      </c>
      <c r="J11961" s="8"/>
      <c r="K11961" s="2"/>
      <c r="L11961" s="2"/>
      <c r="M11961" s="1"/>
      <c r="N11961" s="1"/>
      <c r="O11961" s="1"/>
    </row>
    <row r="11962" spans="1:15" x14ac:dyDescent="0.2">
      <c r="A11962" s="9"/>
      <c r="B11962" s="7"/>
      <c r="C11962" s="8"/>
      <c r="D11962" s="6"/>
      <c r="E11962" s="6"/>
      <c r="F11962" s="6">
        <f>E11962*0.05</f>
        <v>0</v>
      </c>
      <c r="G11962" s="6"/>
      <c r="H11962" s="5">
        <f>D11962-F11962</f>
        <v>0</v>
      </c>
      <c r="I11962" s="4">
        <f>+I11961+G11962-H11962</f>
        <v>1470312.9094999733</v>
      </c>
      <c r="J11962" s="8"/>
      <c r="K11962" s="2"/>
      <c r="L11962" s="2"/>
      <c r="M11962" s="1"/>
      <c r="N11962" s="1"/>
      <c r="O11962" s="1"/>
    </row>
    <row r="11963" spans="1:15" x14ac:dyDescent="0.2">
      <c r="A11963" s="9"/>
      <c r="B11963" s="7"/>
      <c r="C11963" s="8"/>
      <c r="D11963" s="6"/>
      <c r="E11963" s="6"/>
      <c r="F11963" s="6">
        <f>E11963*0.05</f>
        <v>0</v>
      </c>
      <c r="G11963" s="6"/>
      <c r="H11963" s="5">
        <f>D11963-F11963</f>
        <v>0</v>
      </c>
      <c r="I11963" s="4">
        <f>+I11962+G11963-H11963</f>
        <v>1470312.9094999733</v>
      </c>
      <c r="J11963" s="8"/>
      <c r="K11963" s="2"/>
      <c r="L11963" s="2"/>
      <c r="M11963" s="1"/>
      <c r="N11963" s="1"/>
      <c r="O11963" s="1"/>
    </row>
    <row r="11964" spans="1:15" x14ac:dyDescent="0.2">
      <c r="A11964" s="9"/>
      <c r="B11964" s="7"/>
      <c r="C11964" s="8"/>
      <c r="D11964" s="6"/>
      <c r="E11964" s="6"/>
      <c r="F11964" s="6">
        <f>E11964*0.05</f>
        <v>0</v>
      </c>
      <c r="G11964" s="6"/>
      <c r="H11964" s="5">
        <f>D11964-F11964</f>
        <v>0</v>
      </c>
      <c r="I11964" s="4">
        <f>+I11963+G11964-H11964</f>
        <v>1470312.9094999733</v>
      </c>
      <c r="J11964" s="8"/>
      <c r="K11964" s="2"/>
      <c r="L11964" s="2"/>
      <c r="M11964" s="1"/>
      <c r="N11964" s="1"/>
      <c r="O11964" s="1"/>
    </row>
    <row r="11965" spans="1:15" x14ac:dyDescent="0.2">
      <c r="A11965" s="9"/>
      <c r="B11965" s="7"/>
      <c r="C11965" s="8"/>
      <c r="D11965" s="6"/>
      <c r="E11965" s="6"/>
      <c r="F11965" s="6">
        <f>E11965*0.05</f>
        <v>0</v>
      </c>
      <c r="G11965" s="6"/>
      <c r="H11965" s="5">
        <f>D11965-F11965</f>
        <v>0</v>
      </c>
      <c r="I11965" s="4">
        <f>+I11964+G11965-H11965</f>
        <v>1470312.9094999733</v>
      </c>
      <c r="J11965" s="8"/>
      <c r="K11965" s="2"/>
      <c r="L11965" s="2"/>
      <c r="M11965" s="1"/>
      <c r="N11965" s="1"/>
      <c r="O11965" s="1"/>
    </row>
    <row r="11966" spans="1:15" x14ac:dyDescent="0.2">
      <c r="A11966" s="9"/>
      <c r="B11966" s="7"/>
      <c r="C11966" s="8"/>
      <c r="D11966" s="6"/>
      <c r="E11966" s="6"/>
      <c r="F11966" s="6">
        <f>E11966*0.05</f>
        <v>0</v>
      </c>
      <c r="G11966" s="6"/>
      <c r="H11966" s="5">
        <f>D11966-F11966</f>
        <v>0</v>
      </c>
      <c r="I11966" s="4">
        <f>+I11965+G11966-H11966</f>
        <v>1470312.9094999733</v>
      </c>
      <c r="J11966" s="8"/>
      <c r="K11966" s="2"/>
      <c r="L11966" s="2"/>
      <c r="M11966" s="1"/>
      <c r="N11966" s="1"/>
      <c r="O11966" s="1"/>
    </row>
    <row r="11967" spans="1:15" x14ac:dyDescent="0.2">
      <c r="A11967" s="9"/>
      <c r="B11967" s="7"/>
      <c r="C11967" s="8"/>
      <c r="D11967" s="6"/>
      <c r="E11967" s="6"/>
      <c r="F11967" s="6">
        <f>E11967*0.05</f>
        <v>0</v>
      </c>
      <c r="G11967" s="6"/>
      <c r="H11967" s="5">
        <f>D11967-F11967</f>
        <v>0</v>
      </c>
      <c r="I11967" s="4">
        <f>+I11966+G11967-H11967</f>
        <v>1470312.9094999733</v>
      </c>
      <c r="J11967" s="8"/>
      <c r="K11967" s="2"/>
      <c r="L11967" s="2"/>
      <c r="M11967" s="1"/>
      <c r="N11967" s="1"/>
      <c r="O11967" s="1"/>
    </row>
    <row r="11968" spans="1:15" x14ac:dyDescent="0.2">
      <c r="A11968" s="9"/>
      <c r="B11968" s="7"/>
      <c r="C11968" s="8"/>
      <c r="D11968" s="6"/>
      <c r="E11968" s="6"/>
      <c r="F11968" s="6">
        <f>E11968*0.05</f>
        <v>0</v>
      </c>
      <c r="G11968" s="6"/>
      <c r="H11968" s="5">
        <f>D11968-F11968</f>
        <v>0</v>
      </c>
      <c r="I11968" s="4">
        <f>+I11967+G11968-H11968</f>
        <v>1470312.9094999733</v>
      </c>
      <c r="J11968" s="8"/>
      <c r="K11968" s="2"/>
      <c r="L11968" s="2"/>
      <c r="M11968" s="1"/>
      <c r="N11968" s="1"/>
      <c r="O11968" s="1"/>
    </row>
    <row r="11969" spans="1:15" x14ac:dyDescent="0.2">
      <c r="A11969" s="9"/>
      <c r="B11969" s="7"/>
      <c r="C11969" s="8"/>
      <c r="D11969" s="6"/>
      <c r="E11969" s="6"/>
      <c r="F11969" s="6">
        <f>E11969*0.05</f>
        <v>0</v>
      </c>
      <c r="G11969" s="6"/>
      <c r="H11969" s="5">
        <f>D11969-F11969</f>
        <v>0</v>
      </c>
      <c r="I11969" s="4">
        <f>+I11968+G11969-H11969</f>
        <v>1470312.9094999733</v>
      </c>
      <c r="J11969" s="8"/>
      <c r="K11969" s="2"/>
      <c r="L11969" s="2"/>
      <c r="M11969" s="1"/>
      <c r="N11969" s="1"/>
      <c r="O11969" s="1"/>
    </row>
    <row r="11970" spans="1:15" x14ac:dyDescent="0.2">
      <c r="A11970" s="9"/>
      <c r="B11970" s="7"/>
      <c r="C11970" s="8"/>
      <c r="D11970" s="6"/>
      <c r="E11970" s="6"/>
      <c r="F11970" s="6">
        <f>E11970*0.05</f>
        <v>0</v>
      </c>
      <c r="G11970" s="6"/>
      <c r="H11970" s="5">
        <f>D11970-F11970</f>
        <v>0</v>
      </c>
      <c r="I11970" s="4">
        <f>+I11969+G11970-H11970</f>
        <v>1470312.9094999733</v>
      </c>
      <c r="J11970" s="8"/>
      <c r="K11970" s="2"/>
      <c r="L11970" s="2"/>
      <c r="M11970" s="1"/>
      <c r="N11970" s="1"/>
      <c r="O11970" s="1"/>
    </row>
    <row r="11971" spans="1:15" x14ac:dyDescent="0.2">
      <c r="A11971" s="9"/>
      <c r="B11971" s="7"/>
      <c r="C11971" s="8"/>
      <c r="D11971" s="6"/>
      <c r="E11971" s="6"/>
      <c r="F11971" s="6">
        <f>E11971*0.05</f>
        <v>0</v>
      </c>
      <c r="G11971" s="6"/>
      <c r="H11971" s="5">
        <f>D11971-F11971</f>
        <v>0</v>
      </c>
      <c r="I11971" s="4">
        <f>+I11970+G11971-H11971</f>
        <v>1470312.9094999733</v>
      </c>
      <c r="J11971" s="8"/>
      <c r="K11971" s="2"/>
      <c r="L11971" s="2"/>
      <c r="M11971" s="1"/>
      <c r="N11971" s="1"/>
      <c r="O11971" s="1"/>
    </row>
    <row r="11972" spans="1:15" x14ac:dyDescent="0.2">
      <c r="A11972" s="9"/>
      <c r="B11972" s="7"/>
      <c r="C11972" s="8"/>
      <c r="D11972" s="6"/>
      <c r="E11972" s="6"/>
      <c r="F11972" s="6">
        <f>E11972*0.05</f>
        <v>0</v>
      </c>
      <c r="G11972" s="6"/>
      <c r="H11972" s="5">
        <f>D11972-F11972</f>
        <v>0</v>
      </c>
      <c r="I11972" s="4">
        <f>+I11971+G11972-H11972</f>
        <v>1470312.9094999733</v>
      </c>
      <c r="J11972" s="8"/>
      <c r="K11972" s="2"/>
      <c r="L11972" s="2"/>
      <c r="M11972" s="1"/>
      <c r="N11972" s="1"/>
      <c r="O11972" s="1"/>
    </row>
    <row r="11973" spans="1:15" x14ac:dyDescent="0.2">
      <c r="A11973" s="9"/>
      <c r="B11973" s="7"/>
      <c r="C11973" s="8"/>
      <c r="D11973" s="6"/>
      <c r="E11973" s="6"/>
      <c r="F11973" s="6">
        <f>E11973*0.05</f>
        <v>0</v>
      </c>
      <c r="G11973" s="6"/>
      <c r="H11973" s="5">
        <f>D11973-F11973</f>
        <v>0</v>
      </c>
      <c r="I11973" s="4">
        <f>+I11972+G11973-H11973</f>
        <v>1470312.9094999733</v>
      </c>
      <c r="J11973" s="8"/>
      <c r="K11973" s="2"/>
      <c r="L11973" s="2"/>
      <c r="M11973" s="1"/>
      <c r="N11973" s="1"/>
      <c r="O11973" s="1"/>
    </row>
    <row r="11974" spans="1:15" x14ac:dyDescent="0.2">
      <c r="A11974" s="9"/>
      <c r="B11974" s="7"/>
      <c r="C11974" s="8"/>
      <c r="D11974" s="6"/>
      <c r="E11974" s="6"/>
      <c r="F11974" s="6">
        <f>E11974*0.05</f>
        <v>0</v>
      </c>
      <c r="G11974" s="6"/>
      <c r="H11974" s="5">
        <f>D11974-F11974</f>
        <v>0</v>
      </c>
      <c r="I11974" s="4">
        <f>+I11973+G11974-H11974</f>
        <v>1470312.9094999733</v>
      </c>
      <c r="J11974" s="8"/>
      <c r="K11974" s="2"/>
      <c r="L11974" s="2"/>
      <c r="M11974" s="1"/>
      <c r="N11974" s="1"/>
      <c r="O11974" s="1"/>
    </row>
    <row r="11975" spans="1:15" x14ac:dyDescent="0.2">
      <c r="A11975" s="9"/>
      <c r="B11975" s="7"/>
      <c r="C11975" s="8"/>
      <c r="D11975" s="6"/>
      <c r="E11975" s="6"/>
      <c r="F11975" s="6">
        <f>E11975*0.05</f>
        <v>0</v>
      </c>
      <c r="G11975" s="6"/>
      <c r="H11975" s="5">
        <f>D11975-F11975</f>
        <v>0</v>
      </c>
      <c r="I11975" s="4">
        <f>+I11974+G11975-H11975</f>
        <v>1470312.9094999733</v>
      </c>
      <c r="J11975" s="8"/>
      <c r="K11975" s="2"/>
      <c r="L11975" s="2"/>
      <c r="M11975" s="1"/>
      <c r="N11975" s="1"/>
      <c r="O11975" s="1"/>
    </row>
    <row r="11976" spans="1:15" x14ac:dyDescent="0.2">
      <c r="A11976" s="9"/>
      <c r="B11976" s="7"/>
      <c r="C11976" s="8"/>
      <c r="D11976" s="6"/>
      <c r="E11976" s="6"/>
      <c r="F11976" s="6">
        <f>E11976*0.05</f>
        <v>0</v>
      </c>
      <c r="G11976" s="6"/>
      <c r="H11976" s="5">
        <f>D11976-F11976</f>
        <v>0</v>
      </c>
      <c r="I11976" s="4">
        <f>+I11975+G11976-H11976</f>
        <v>1470312.9094999733</v>
      </c>
      <c r="J11976" s="8"/>
      <c r="K11976" s="2"/>
      <c r="L11976" s="2"/>
      <c r="M11976" s="1"/>
      <c r="N11976" s="1"/>
      <c r="O11976" s="1"/>
    </row>
    <row r="11977" spans="1:15" x14ac:dyDescent="0.2">
      <c r="A11977" s="9"/>
      <c r="B11977" s="7"/>
      <c r="C11977" s="8"/>
      <c r="D11977" s="6"/>
      <c r="E11977" s="6"/>
      <c r="F11977" s="6">
        <f>E11977*0.05</f>
        <v>0</v>
      </c>
      <c r="G11977" s="6"/>
      <c r="H11977" s="5">
        <f>D11977-F11977</f>
        <v>0</v>
      </c>
      <c r="I11977" s="4">
        <f>+I11976+G11977-H11977</f>
        <v>1470312.9094999733</v>
      </c>
      <c r="J11977" s="8"/>
      <c r="K11977" s="2"/>
      <c r="L11977" s="2"/>
      <c r="M11977" s="1"/>
      <c r="N11977" s="1"/>
      <c r="O11977" s="1"/>
    </row>
    <row r="11978" spans="1:15" x14ac:dyDescent="0.2">
      <c r="A11978" s="9"/>
      <c r="B11978" s="7"/>
      <c r="C11978" s="8"/>
      <c r="D11978" s="6"/>
      <c r="E11978" s="6"/>
      <c r="F11978" s="6">
        <f>E11978*0.05</f>
        <v>0</v>
      </c>
      <c r="G11978" s="6"/>
      <c r="H11978" s="5">
        <f>D11978-F11978</f>
        <v>0</v>
      </c>
      <c r="I11978" s="4">
        <f>+I11977+G11978-H11978</f>
        <v>1470312.9094999733</v>
      </c>
      <c r="J11978" s="8"/>
      <c r="K11978" s="2"/>
      <c r="L11978" s="2"/>
      <c r="M11978" s="1"/>
      <c r="N11978" s="1"/>
      <c r="O11978" s="1"/>
    </row>
    <row r="11979" spans="1:15" x14ac:dyDescent="0.2">
      <c r="A11979" s="9"/>
      <c r="B11979" s="7"/>
      <c r="C11979" s="8"/>
      <c r="D11979" s="6"/>
      <c r="E11979" s="6"/>
      <c r="F11979" s="6">
        <f>E11979*0.05</f>
        <v>0</v>
      </c>
      <c r="G11979" s="6"/>
      <c r="H11979" s="5">
        <f>D11979-F11979</f>
        <v>0</v>
      </c>
      <c r="I11979" s="4">
        <f>+I11978+G11979-H11979</f>
        <v>1470312.9094999733</v>
      </c>
      <c r="J11979" s="8"/>
      <c r="K11979" s="2"/>
      <c r="L11979" s="2"/>
      <c r="M11979" s="1"/>
      <c r="N11979" s="1"/>
      <c r="O11979" s="1"/>
    </row>
    <row r="11980" spans="1:15" x14ac:dyDescent="0.2">
      <c r="A11980" s="9"/>
      <c r="B11980" s="7"/>
      <c r="C11980" s="8"/>
      <c r="D11980" s="6"/>
      <c r="E11980" s="6"/>
      <c r="F11980" s="6">
        <f>E11980*0.05</f>
        <v>0</v>
      </c>
      <c r="G11980" s="6"/>
      <c r="H11980" s="5">
        <f>D11980-F11980</f>
        <v>0</v>
      </c>
      <c r="I11980" s="4">
        <f>+I11979+G11980-H11980</f>
        <v>1470312.9094999733</v>
      </c>
      <c r="J11980" s="8"/>
      <c r="K11980" s="2"/>
      <c r="L11980" s="2"/>
      <c r="M11980" s="1"/>
      <c r="N11980" s="1"/>
      <c r="O11980" s="1"/>
    </row>
    <row r="11981" spans="1:15" x14ac:dyDescent="0.2">
      <c r="A11981" s="9"/>
      <c r="B11981" s="7"/>
      <c r="C11981" s="8"/>
      <c r="D11981" s="6"/>
      <c r="E11981" s="6"/>
      <c r="F11981" s="6">
        <f>E11981*0.05</f>
        <v>0</v>
      </c>
      <c r="G11981" s="6"/>
      <c r="H11981" s="5">
        <f>D11981-F11981</f>
        <v>0</v>
      </c>
      <c r="I11981" s="4">
        <f>+I11980+G11981-H11981</f>
        <v>1470312.9094999733</v>
      </c>
      <c r="J11981" s="8"/>
      <c r="K11981" s="2"/>
      <c r="L11981" s="2"/>
      <c r="M11981" s="1"/>
      <c r="N11981" s="1"/>
      <c r="O11981" s="1"/>
    </row>
    <row r="11982" spans="1:15" x14ac:dyDescent="0.2">
      <c r="A11982" s="9"/>
      <c r="B11982" s="7"/>
      <c r="C11982" s="8"/>
      <c r="D11982" s="6"/>
      <c r="E11982" s="6"/>
      <c r="F11982" s="6">
        <f>E11982*0.05</f>
        <v>0</v>
      </c>
      <c r="G11982" s="6"/>
      <c r="H11982" s="5">
        <f>D11982-F11982</f>
        <v>0</v>
      </c>
      <c r="I11982" s="4">
        <f>+I11981+G11982-H11982</f>
        <v>1470312.9094999733</v>
      </c>
      <c r="J11982" s="8"/>
      <c r="K11982" s="2"/>
      <c r="L11982" s="2"/>
      <c r="M11982" s="1"/>
      <c r="N11982" s="1"/>
      <c r="O11982" s="1"/>
    </row>
    <row r="11983" spans="1:15" x14ac:dyDescent="0.2">
      <c r="A11983" s="9"/>
      <c r="B11983" s="7"/>
      <c r="C11983" s="8"/>
      <c r="D11983" s="6"/>
      <c r="E11983" s="6"/>
      <c r="F11983" s="6">
        <f>E11983*0.05</f>
        <v>0</v>
      </c>
      <c r="G11983" s="6"/>
      <c r="H11983" s="5">
        <f>D11983-F11983</f>
        <v>0</v>
      </c>
      <c r="I11983" s="4">
        <f>+I11982+G11983-H11983</f>
        <v>1470312.9094999733</v>
      </c>
      <c r="J11983" s="8"/>
      <c r="K11983" s="2"/>
      <c r="L11983" s="2"/>
      <c r="M11983" s="1"/>
      <c r="N11983" s="1"/>
      <c r="O11983" s="1"/>
    </row>
    <row r="11984" spans="1:15" x14ac:dyDescent="0.2">
      <c r="A11984" s="9"/>
      <c r="B11984" s="7"/>
      <c r="C11984" s="8"/>
      <c r="D11984" s="6"/>
      <c r="E11984" s="6"/>
      <c r="F11984" s="6">
        <f>E11984*0.05</f>
        <v>0</v>
      </c>
      <c r="G11984" s="6"/>
      <c r="H11984" s="5">
        <f>D11984-F11984</f>
        <v>0</v>
      </c>
      <c r="I11984" s="4">
        <f>+I11983+G11984-H11984</f>
        <v>1470312.9094999733</v>
      </c>
      <c r="J11984" s="8"/>
      <c r="K11984" s="2"/>
      <c r="L11984" s="2"/>
      <c r="M11984" s="1"/>
      <c r="N11984" s="1"/>
      <c r="O11984" s="1"/>
    </row>
    <row r="11985" spans="1:15" x14ac:dyDescent="0.2">
      <c r="A11985" s="9"/>
      <c r="B11985" s="7"/>
      <c r="C11985" s="8"/>
      <c r="D11985" s="6"/>
      <c r="E11985" s="6"/>
      <c r="F11985" s="6">
        <f>E11985*0.05</f>
        <v>0</v>
      </c>
      <c r="G11985" s="6"/>
      <c r="H11985" s="5">
        <f>D11985-F11985</f>
        <v>0</v>
      </c>
      <c r="I11985" s="4">
        <f>+I11984+G11985-H11985</f>
        <v>1470312.9094999733</v>
      </c>
      <c r="J11985" s="8"/>
      <c r="K11985" s="2"/>
      <c r="L11985" s="2"/>
      <c r="M11985" s="1"/>
      <c r="N11985" s="1"/>
      <c r="O11985" s="1"/>
    </row>
    <row r="11986" spans="1:15" x14ac:dyDescent="0.2">
      <c r="A11986" s="9"/>
      <c r="B11986" s="7"/>
      <c r="C11986" s="8"/>
      <c r="D11986" s="6"/>
      <c r="E11986" s="6"/>
      <c r="F11986" s="6">
        <f>E11986*0.05</f>
        <v>0</v>
      </c>
      <c r="G11986" s="6"/>
      <c r="H11986" s="5">
        <f>D11986-F11986</f>
        <v>0</v>
      </c>
      <c r="I11986" s="4">
        <f>+I11985+G11986-H11986</f>
        <v>1470312.9094999733</v>
      </c>
      <c r="J11986" s="8"/>
      <c r="K11986" s="2"/>
      <c r="L11986" s="2"/>
      <c r="M11986" s="1"/>
      <c r="N11986" s="1"/>
      <c r="O11986" s="1"/>
    </row>
    <row r="11987" spans="1:15" x14ac:dyDescent="0.2">
      <c r="A11987" s="9"/>
      <c r="B11987" s="7"/>
      <c r="C11987" s="8"/>
      <c r="D11987" s="6"/>
      <c r="E11987" s="6"/>
      <c r="F11987" s="6">
        <f>E11987*0.05</f>
        <v>0</v>
      </c>
      <c r="G11987" s="6"/>
      <c r="H11987" s="5">
        <f>D11987-F11987</f>
        <v>0</v>
      </c>
      <c r="I11987" s="4">
        <f>+I11986+G11987-H11987</f>
        <v>1470312.9094999733</v>
      </c>
      <c r="J11987" s="8"/>
      <c r="K11987" s="2"/>
      <c r="L11987" s="2"/>
      <c r="M11987" s="1"/>
      <c r="N11987" s="1"/>
      <c r="O11987" s="1"/>
    </row>
    <row r="11988" spans="1:15" x14ac:dyDescent="0.2">
      <c r="A11988" s="9"/>
      <c r="B11988" s="7"/>
      <c r="C11988" s="8"/>
      <c r="D11988" s="6"/>
      <c r="E11988" s="6"/>
      <c r="F11988" s="6">
        <f>E11988*0.05</f>
        <v>0</v>
      </c>
      <c r="G11988" s="6"/>
      <c r="H11988" s="5">
        <f>D11988-F11988</f>
        <v>0</v>
      </c>
      <c r="I11988" s="4">
        <f>+I11987+G11988-H11988</f>
        <v>1470312.9094999733</v>
      </c>
      <c r="J11988" s="8"/>
      <c r="K11988" s="2"/>
      <c r="L11988" s="2"/>
      <c r="M11988" s="1"/>
      <c r="N11988" s="1"/>
      <c r="O11988" s="1"/>
    </row>
    <row r="11989" spans="1:15" x14ac:dyDescent="0.2">
      <c r="A11989" s="9"/>
      <c r="B11989" s="7"/>
      <c r="C11989" s="8"/>
      <c r="D11989" s="6"/>
      <c r="E11989" s="6"/>
      <c r="F11989" s="6">
        <f>E11989*0.05</f>
        <v>0</v>
      </c>
      <c r="G11989" s="6"/>
      <c r="H11989" s="5">
        <f>D11989-F11989</f>
        <v>0</v>
      </c>
      <c r="I11989" s="4">
        <f>+I11988+G11989-H11989</f>
        <v>1470312.9094999733</v>
      </c>
      <c r="J11989" s="8"/>
      <c r="K11989" s="2"/>
      <c r="L11989" s="2"/>
      <c r="M11989" s="1"/>
      <c r="N11989" s="1"/>
      <c r="O11989" s="1"/>
    </row>
    <row r="11990" spans="1:15" x14ac:dyDescent="0.2">
      <c r="A11990" s="9"/>
      <c r="B11990" s="7"/>
      <c r="C11990" s="8"/>
      <c r="D11990" s="6"/>
      <c r="E11990" s="6"/>
      <c r="F11990" s="6">
        <f>E11990*0.05</f>
        <v>0</v>
      </c>
      <c r="G11990" s="6"/>
      <c r="H11990" s="5">
        <f>D11990-F11990</f>
        <v>0</v>
      </c>
      <c r="I11990" s="4">
        <f>+I11989+G11990-H11990</f>
        <v>1470312.9094999733</v>
      </c>
      <c r="J11990" s="8"/>
      <c r="K11990" s="2"/>
      <c r="L11990" s="2"/>
      <c r="M11990" s="1"/>
      <c r="N11990" s="1"/>
      <c r="O11990" s="1"/>
    </row>
    <row r="11991" spans="1:15" x14ac:dyDescent="0.2">
      <c r="A11991" s="9"/>
      <c r="B11991" s="7"/>
      <c r="C11991" s="8"/>
      <c r="D11991" s="6"/>
      <c r="E11991" s="6"/>
      <c r="F11991" s="6">
        <f>E11991*0.05</f>
        <v>0</v>
      </c>
      <c r="G11991" s="6"/>
      <c r="H11991" s="5">
        <f>D11991-F11991</f>
        <v>0</v>
      </c>
      <c r="I11991" s="4">
        <f>+I11990+G11991-H11991</f>
        <v>1470312.9094999733</v>
      </c>
      <c r="J11991" s="8"/>
      <c r="K11991" s="2"/>
      <c r="L11991" s="2"/>
      <c r="M11991" s="1"/>
      <c r="N11991" s="1"/>
      <c r="O11991" s="1"/>
    </row>
    <row r="11992" spans="1:15" x14ac:dyDescent="0.2">
      <c r="A11992" s="9"/>
      <c r="B11992" s="7"/>
      <c r="C11992" s="8"/>
      <c r="D11992" s="6"/>
      <c r="E11992" s="6"/>
      <c r="F11992" s="6">
        <f>E11992*0.05</f>
        <v>0</v>
      </c>
      <c r="G11992" s="6"/>
      <c r="H11992" s="5">
        <f>D11992-F11992</f>
        <v>0</v>
      </c>
      <c r="I11992" s="4">
        <f>+I11991+G11992-H11992</f>
        <v>1470312.9094999733</v>
      </c>
      <c r="J11992" s="8"/>
      <c r="K11992" s="2"/>
      <c r="L11992" s="2"/>
      <c r="M11992" s="1"/>
      <c r="N11992" s="1"/>
      <c r="O11992" s="1"/>
    </row>
    <row r="11993" spans="1:15" x14ac:dyDescent="0.2">
      <c r="A11993" s="9"/>
      <c r="B11993" s="7"/>
      <c r="C11993" s="8"/>
      <c r="D11993" s="6"/>
      <c r="E11993" s="6"/>
      <c r="F11993" s="6">
        <f>E11993*0.05</f>
        <v>0</v>
      </c>
      <c r="G11993" s="6"/>
      <c r="H11993" s="5">
        <f>D11993-F11993</f>
        <v>0</v>
      </c>
      <c r="I11993" s="4">
        <f>+I11992+G11993-H11993</f>
        <v>1470312.9094999733</v>
      </c>
      <c r="J11993" s="8"/>
      <c r="K11993" s="2"/>
      <c r="L11993" s="2"/>
      <c r="M11993" s="1"/>
      <c r="N11993" s="1"/>
      <c r="O11993" s="1"/>
    </row>
    <row r="11994" spans="1:15" x14ac:dyDescent="0.2">
      <c r="A11994" s="9"/>
      <c r="B11994" s="7"/>
      <c r="C11994" s="8"/>
      <c r="D11994" s="6"/>
      <c r="E11994" s="6"/>
      <c r="F11994" s="6">
        <f>E11994*0.05</f>
        <v>0</v>
      </c>
      <c r="G11994" s="6"/>
      <c r="H11994" s="5">
        <f>D11994-F11994</f>
        <v>0</v>
      </c>
      <c r="I11994" s="4">
        <f>+I11993+G11994-H11994</f>
        <v>1470312.9094999733</v>
      </c>
      <c r="J11994" s="8"/>
      <c r="K11994" s="2"/>
      <c r="L11994" s="2"/>
      <c r="M11994" s="1"/>
      <c r="N11994" s="1"/>
      <c r="O11994" s="1"/>
    </row>
    <row r="11995" spans="1:15" x14ac:dyDescent="0.2">
      <c r="A11995" s="9"/>
      <c r="B11995" s="7"/>
      <c r="C11995" s="8"/>
      <c r="D11995" s="6"/>
      <c r="E11995" s="6"/>
      <c r="F11995" s="6">
        <f>E11995*0.05</f>
        <v>0</v>
      </c>
      <c r="G11995" s="6"/>
      <c r="H11995" s="5">
        <f>D11995-F11995</f>
        <v>0</v>
      </c>
      <c r="I11995" s="4">
        <f>+I11994+G11995-H11995</f>
        <v>1470312.9094999733</v>
      </c>
      <c r="J11995" s="8"/>
      <c r="K11995" s="2"/>
      <c r="L11995" s="2"/>
      <c r="M11995" s="1"/>
      <c r="N11995" s="1"/>
      <c r="O11995" s="1"/>
    </row>
    <row r="11996" spans="1:15" x14ac:dyDescent="0.2">
      <c r="A11996" s="9"/>
      <c r="B11996" s="7"/>
      <c r="C11996" s="8"/>
      <c r="D11996" s="6"/>
      <c r="E11996" s="6"/>
      <c r="F11996" s="6">
        <f>E11996*0.05</f>
        <v>0</v>
      </c>
      <c r="G11996" s="6"/>
      <c r="H11996" s="5">
        <f>D11996-F11996</f>
        <v>0</v>
      </c>
      <c r="I11996" s="4">
        <f>+I11995+G11996-H11996</f>
        <v>1470312.9094999733</v>
      </c>
      <c r="J11996" s="8"/>
      <c r="K11996" s="2"/>
      <c r="L11996" s="2"/>
      <c r="M11996" s="1"/>
      <c r="N11996" s="1"/>
      <c r="O11996" s="1"/>
    </row>
    <row r="11997" spans="1:15" x14ac:dyDescent="0.2">
      <c r="A11997" s="9"/>
      <c r="B11997" s="7"/>
      <c r="C11997" s="8"/>
      <c r="D11997" s="6"/>
      <c r="E11997" s="6"/>
      <c r="F11997" s="6">
        <f>E11997*0.05</f>
        <v>0</v>
      </c>
      <c r="G11997" s="6"/>
      <c r="H11997" s="5">
        <f>D11997-F11997</f>
        <v>0</v>
      </c>
      <c r="I11997" s="4">
        <f>+I11996+G11997-H11997</f>
        <v>1470312.9094999733</v>
      </c>
      <c r="J11997" s="8"/>
      <c r="K11997" s="2"/>
      <c r="L11997" s="2"/>
      <c r="M11997" s="1"/>
      <c r="N11997" s="1"/>
      <c r="O11997" s="1"/>
    </row>
    <row r="11998" spans="1:15" x14ac:dyDescent="0.2">
      <c r="A11998" s="9"/>
      <c r="B11998" s="7"/>
      <c r="C11998" s="8"/>
      <c r="D11998" s="6"/>
      <c r="E11998" s="6"/>
      <c r="F11998" s="6">
        <f>E11998*0.05</f>
        <v>0</v>
      </c>
      <c r="G11998" s="6"/>
      <c r="H11998" s="5">
        <f>D11998-F11998</f>
        <v>0</v>
      </c>
      <c r="I11998" s="4">
        <f>+I11997+G11998-H11998</f>
        <v>1470312.9094999733</v>
      </c>
      <c r="J11998" s="8"/>
      <c r="K11998" s="2"/>
      <c r="L11998" s="2"/>
      <c r="M11998" s="1"/>
      <c r="N11998" s="1"/>
      <c r="O11998" s="1"/>
    </row>
    <row r="11999" spans="1:15" x14ac:dyDescent="0.2">
      <c r="A11999" s="9"/>
      <c r="B11999" s="7"/>
      <c r="C11999" s="8"/>
      <c r="D11999" s="6"/>
      <c r="E11999" s="6"/>
      <c r="F11999" s="6">
        <f>E11999*0.05</f>
        <v>0</v>
      </c>
      <c r="G11999" s="6"/>
      <c r="H11999" s="5">
        <f>D11999-F11999</f>
        <v>0</v>
      </c>
      <c r="I11999" s="4">
        <f>+I11998+G11999-H11999</f>
        <v>1470312.9094999733</v>
      </c>
      <c r="J11999" s="8"/>
      <c r="K11999" s="2"/>
      <c r="L11999" s="2"/>
      <c r="M11999" s="1"/>
      <c r="N11999" s="1"/>
      <c r="O11999" s="1"/>
    </row>
    <row r="12000" spans="1:15" x14ac:dyDescent="0.2">
      <c r="A12000" s="9"/>
      <c r="B12000" s="7"/>
      <c r="C12000" s="8"/>
      <c r="D12000" s="6"/>
      <c r="E12000" s="6"/>
      <c r="F12000" s="6">
        <f>E12000*0.05</f>
        <v>0</v>
      </c>
      <c r="G12000" s="6"/>
      <c r="H12000" s="5">
        <f>D12000-F12000</f>
        <v>0</v>
      </c>
      <c r="I12000" s="4">
        <f>+I11999+G12000-H12000</f>
        <v>1470312.9094999733</v>
      </c>
      <c r="J12000" s="8"/>
      <c r="K12000" s="2"/>
      <c r="L12000" s="2"/>
      <c r="M12000" s="1"/>
      <c r="N12000" s="1"/>
      <c r="O12000" s="1"/>
    </row>
    <row r="12001" spans="1:15" x14ac:dyDescent="0.2">
      <c r="A12001" s="9"/>
      <c r="B12001" s="7"/>
      <c r="C12001" s="8"/>
      <c r="D12001" s="6"/>
      <c r="E12001" s="6"/>
      <c r="F12001" s="6">
        <f>E12001*0.05</f>
        <v>0</v>
      </c>
      <c r="G12001" s="6"/>
      <c r="H12001" s="5">
        <f>D12001-F12001</f>
        <v>0</v>
      </c>
      <c r="I12001" s="4">
        <f>+I12000+G12001-H12001</f>
        <v>1470312.9094999733</v>
      </c>
      <c r="J12001" s="8"/>
      <c r="K12001" s="2"/>
      <c r="L12001" s="2"/>
      <c r="M12001" s="1"/>
      <c r="N12001" s="1"/>
      <c r="O12001" s="1"/>
    </row>
    <row r="12002" spans="1:15" x14ac:dyDescent="0.2">
      <c r="A12002" s="9"/>
      <c r="B12002" s="7"/>
      <c r="C12002" s="8"/>
      <c r="D12002" s="6"/>
      <c r="E12002" s="6"/>
      <c r="F12002" s="6">
        <f>E12002*0.05</f>
        <v>0</v>
      </c>
      <c r="G12002" s="6"/>
      <c r="H12002" s="5">
        <f>D12002-F12002</f>
        <v>0</v>
      </c>
      <c r="I12002" s="4">
        <f>+I12001+G12002-H12002</f>
        <v>1470312.9094999733</v>
      </c>
      <c r="J12002" s="8"/>
      <c r="K12002" s="2"/>
      <c r="L12002" s="2"/>
      <c r="M12002" s="1"/>
      <c r="N12002" s="1"/>
      <c r="O12002" s="1"/>
    </row>
    <row r="12003" spans="1:15" x14ac:dyDescent="0.2">
      <c r="A12003" s="9"/>
      <c r="B12003" s="7"/>
      <c r="C12003" s="8"/>
      <c r="D12003" s="6"/>
      <c r="E12003" s="6"/>
      <c r="F12003" s="6">
        <f>E12003*0.05</f>
        <v>0</v>
      </c>
      <c r="G12003" s="6"/>
      <c r="H12003" s="5">
        <f>D12003-F12003</f>
        <v>0</v>
      </c>
      <c r="I12003" s="4">
        <f>+I12002+G12003-H12003</f>
        <v>1470312.9094999733</v>
      </c>
      <c r="J12003" s="8"/>
      <c r="K12003" s="2"/>
      <c r="L12003" s="2"/>
      <c r="M12003" s="1"/>
      <c r="N12003" s="1"/>
      <c r="O12003" s="1"/>
    </row>
    <row r="12004" spans="1:15" x14ac:dyDescent="0.2">
      <c r="A12004" s="9"/>
      <c r="B12004" s="7"/>
      <c r="C12004" s="8"/>
      <c r="D12004" s="6"/>
      <c r="E12004" s="6"/>
      <c r="F12004" s="6">
        <f>E12004*0.05</f>
        <v>0</v>
      </c>
      <c r="G12004" s="6"/>
      <c r="H12004" s="5">
        <f>D12004-F12004</f>
        <v>0</v>
      </c>
      <c r="I12004" s="4">
        <f>+I12003+G12004-H12004</f>
        <v>1470312.9094999733</v>
      </c>
      <c r="J12004" s="3"/>
      <c r="K12004" s="2"/>
      <c r="L12004" s="2"/>
      <c r="M12004" s="1"/>
      <c r="N12004" s="1"/>
      <c r="O12004" s="1"/>
    </row>
    <row r="12005" spans="1:15" x14ac:dyDescent="0.2">
      <c r="A12005" s="9"/>
      <c r="B12005" s="7"/>
      <c r="C12005" s="8"/>
      <c r="D12005" s="6"/>
      <c r="E12005" s="6"/>
      <c r="F12005" s="6">
        <f>E12005*0.05</f>
        <v>0</v>
      </c>
      <c r="G12005" s="6"/>
      <c r="H12005" s="5">
        <f>D12005-F12005</f>
        <v>0</v>
      </c>
      <c r="I12005" s="4">
        <f>+I12004+G12005-H12005</f>
        <v>1470312.9094999733</v>
      </c>
      <c r="J12005" s="3"/>
      <c r="K12005" s="2"/>
      <c r="L12005" s="2"/>
      <c r="M12005" s="1"/>
      <c r="N12005" s="1"/>
      <c r="O12005" s="1"/>
    </row>
    <row r="12006" spans="1:15" x14ac:dyDescent="0.2">
      <c r="A12006" s="9"/>
      <c r="B12006" s="7"/>
      <c r="C12006" s="8"/>
      <c r="D12006" s="6"/>
      <c r="E12006" s="6"/>
      <c r="F12006" s="6">
        <f>E12006*0.05</f>
        <v>0</v>
      </c>
      <c r="G12006" s="6"/>
      <c r="H12006" s="5">
        <f>D12006-F12006</f>
        <v>0</v>
      </c>
      <c r="I12006" s="4">
        <f>+I12005+G12006-H12006</f>
        <v>1470312.9094999733</v>
      </c>
      <c r="J12006" s="3"/>
      <c r="K12006" s="2"/>
      <c r="L12006" s="2"/>
      <c r="M12006" s="1"/>
      <c r="N12006" s="1"/>
      <c r="O12006" s="1"/>
    </row>
    <row r="12007" spans="1:15" x14ac:dyDescent="0.2">
      <c r="A12007" s="3"/>
      <c r="B12007" s="7"/>
      <c r="C12007" s="3"/>
      <c r="D12007" s="3"/>
      <c r="E12007" s="6"/>
      <c r="F12007" s="6">
        <f>E12007*0.05</f>
        <v>0</v>
      </c>
      <c r="G12007" s="6"/>
      <c r="H12007" s="5">
        <f>D12007-F12007</f>
        <v>0</v>
      </c>
      <c r="I12007" s="4">
        <f>+I12006+G12007-H12007</f>
        <v>1470312.9094999733</v>
      </c>
      <c r="J12007" s="3"/>
      <c r="K12007" s="2"/>
      <c r="L12007" s="2"/>
      <c r="M12007" s="1"/>
      <c r="N12007" s="1"/>
      <c r="O12007" s="1"/>
    </row>
    <row r="12008" spans="1:15" x14ac:dyDescent="0.2">
      <c r="M12008" s="1"/>
      <c r="N12008" s="1"/>
      <c r="O12008" s="1"/>
    </row>
    <row r="12009" spans="1:15" x14ac:dyDescent="0.2">
      <c r="M12009" s="1"/>
      <c r="N12009" s="1"/>
      <c r="O12009" s="1"/>
    </row>
    <row r="12010" spans="1:15" x14ac:dyDescent="0.2">
      <c r="M12010" s="1"/>
      <c r="N12010" s="1"/>
      <c r="O12010" s="1"/>
    </row>
    <row r="12011" spans="1:15" x14ac:dyDescent="0.2">
      <c r="M12011" s="1"/>
      <c r="N12011" s="1"/>
      <c r="O12011" s="1"/>
    </row>
    <row r="12012" spans="1:15" x14ac:dyDescent="0.2">
      <c r="M12012" s="1"/>
      <c r="N12012" s="1"/>
      <c r="O12012" s="1"/>
    </row>
    <row r="12013" spans="1:15" x14ac:dyDescent="0.2">
      <c r="M12013" s="1"/>
      <c r="N12013" s="1"/>
      <c r="O12013" s="1"/>
    </row>
    <row r="12014" spans="1:15" x14ac:dyDescent="0.2">
      <c r="M12014" s="1"/>
      <c r="N12014" s="1"/>
      <c r="O12014" s="1"/>
    </row>
    <row r="12015" spans="1:15" x14ac:dyDescent="0.2">
      <c r="M12015" s="1"/>
      <c r="N12015" s="1"/>
      <c r="O12015" s="1"/>
    </row>
    <row r="12016" spans="1:15" x14ac:dyDescent="0.2">
      <c r="M12016" s="1"/>
      <c r="N12016" s="1"/>
      <c r="O12016" s="1"/>
    </row>
    <row r="12017" spans="13:15" x14ac:dyDescent="0.2">
      <c r="M12017" s="1"/>
      <c r="N12017" s="1"/>
      <c r="O12017" s="1"/>
    </row>
    <row r="12018" spans="13:15" x14ac:dyDescent="0.2">
      <c r="M12018" s="1"/>
      <c r="N12018" s="1"/>
      <c r="O12018" s="1"/>
    </row>
    <row r="12019" spans="13:15" x14ac:dyDescent="0.2">
      <c r="M12019" s="1"/>
      <c r="N12019" s="1"/>
      <c r="O12019" s="1"/>
    </row>
    <row r="12020" spans="13:15" x14ac:dyDescent="0.2">
      <c r="M12020" s="1"/>
      <c r="N12020" s="1"/>
      <c r="O12020" s="1"/>
    </row>
    <row r="12021" spans="13:15" x14ac:dyDescent="0.2">
      <c r="M12021" s="1"/>
      <c r="N12021" s="1"/>
      <c r="O12021" s="1"/>
    </row>
    <row r="12022" spans="13:15" x14ac:dyDescent="0.2">
      <c r="M12022" s="1"/>
      <c r="N12022" s="1"/>
      <c r="O12022" s="1"/>
    </row>
    <row r="12023" spans="13:15" x14ac:dyDescent="0.2">
      <c r="M12023" s="1"/>
      <c r="N12023" s="1"/>
      <c r="O12023" s="1"/>
    </row>
    <row r="12024" spans="13:15" x14ac:dyDescent="0.2">
      <c r="M12024" s="1"/>
      <c r="N12024" s="1"/>
      <c r="O12024" s="1"/>
    </row>
    <row r="12025" spans="13:15" x14ac:dyDescent="0.2">
      <c r="M12025" s="1"/>
      <c r="N12025" s="1"/>
      <c r="O12025" s="1"/>
    </row>
    <row r="12026" spans="13:15" x14ac:dyDescent="0.2">
      <c r="M12026" s="1"/>
      <c r="N12026" s="1"/>
      <c r="O12026" s="1"/>
    </row>
    <row r="12027" spans="13:15" x14ac:dyDescent="0.2">
      <c r="M12027" s="1"/>
      <c r="N12027" s="1"/>
      <c r="O12027" s="1"/>
    </row>
    <row r="12028" spans="13:15" x14ac:dyDescent="0.2">
      <c r="M12028" s="1"/>
      <c r="N12028" s="1"/>
      <c r="O12028" s="1"/>
    </row>
    <row r="12029" spans="13:15" x14ac:dyDescent="0.2">
      <c r="M12029" s="1"/>
      <c r="N12029" s="1"/>
      <c r="O12029" s="1"/>
    </row>
    <row r="12030" spans="13:15" x14ac:dyDescent="0.2">
      <c r="M12030" s="1"/>
      <c r="N12030" s="1"/>
      <c r="O12030" s="1"/>
    </row>
    <row r="12031" spans="13:15" x14ac:dyDescent="0.2">
      <c r="M12031" s="1"/>
      <c r="N12031" s="1"/>
      <c r="O12031" s="1"/>
    </row>
    <row r="12032" spans="13:15" x14ac:dyDescent="0.2">
      <c r="M12032" s="1"/>
      <c r="N12032" s="1"/>
      <c r="O12032" s="1"/>
    </row>
    <row r="12033" spans="13:15" x14ac:dyDescent="0.2">
      <c r="M12033" s="1"/>
      <c r="N12033" s="1"/>
      <c r="O12033" s="1"/>
    </row>
    <row r="12034" spans="13:15" x14ac:dyDescent="0.2">
      <c r="M12034" s="1"/>
      <c r="N12034" s="1"/>
      <c r="O12034" s="1"/>
    </row>
    <row r="12035" spans="13:15" x14ac:dyDescent="0.2">
      <c r="M12035" s="1"/>
      <c r="N12035" s="1"/>
      <c r="O12035" s="1"/>
    </row>
    <row r="12036" spans="13:15" x14ac:dyDescent="0.2">
      <c r="M12036" s="1"/>
      <c r="N12036" s="1"/>
      <c r="O12036" s="1"/>
    </row>
    <row r="12037" spans="13:15" x14ac:dyDescent="0.2">
      <c r="M12037" s="1"/>
      <c r="N12037" s="1"/>
      <c r="O12037" s="1"/>
    </row>
    <row r="12038" spans="13:15" x14ac:dyDescent="0.2">
      <c r="M12038" s="1"/>
      <c r="N12038" s="1"/>
      <c r="O12038" s="1"/>
    </row>
    <row r="12039" spans="13:15" x14ac:dyDescent="0.2">
      <c r="M12039" s="1"/>
      <c r="N12039" s="1"/>
      <c r="O12039" s="1"/>
    </row>
    <row r="12040" spans="13:15" x14ac:dyDescent="0.2">
      <c r="M12040" s="1"/>
      <c r="N12040" s="1"/>
      <c r="O12040" s="1"/>
    </row>
    <row r="12041" spans="13:15" x14ac:dyDescent="0.2">
      <c r="M12041" s="1"/>
      <c r="N12041" s="1"/>
      <c r="O12041" s="1"/>
    </row>
    <row r="12042" spans="13:15" x14ac:dyDescent="0.2">
      <c r="M12042" s="1"/>
      <c r="N12042" s="1"/>
      <c r="O12042" s="1"/>
    </row>
    <row r="12043" spans="13:15" x14ac:dyDescent="0.2">
      <c r="M12043" s="1"/>
      <c r="N12043" s="1"/>
      <c r="O12043" s="1"/>
    </row>
    <row r="12044" spans="13:15" x14ac:dyDescent="0.2">
      <c r="M12044" s="1"/>
      <c r="N12044" s="1"/>
      <c r="O12044" s="1"/>
    </row>
    <row r="12045" spans="13:15" x14ac:dyDescent="0.2">
      <c r="M12045" s="1"/>
      <c r="N12045" s="1"/>
      <c r="O12045" s="1"/>
    </row>
    <row r="12046" spans="13:15" x14ac:dyDescent="0.2">
      <c r="M12046" s="1"/>
      <c r="N12046" s="1"/>
      <c r="O12046" s="1"/>
    </row>
    <row r="12047" spans="13:15" x14ac:dyDescent="0.2">
      <c r="M12047" s="1"/>
      <c r="N12047" s="1"/>
      <c r="O12047" s="1"/>
    </row>
    <row r="12048" spans="13:15" x14ac:dyDescent="0.2">
      <c r="M12048" s="1"/>
      <c r="N12048" s="1"/>
      <c r="O12048" s="1"/>
    </row>
    <row r="12049" spans="13:15" x14ac:dyDescent="0.2">
      <c r="M12049" s="1"/>
      <c r="N12049" s="1"/>
      <c r="O12049" s="1"/>
    </row>
    <row r="12050" spans="13:15" x14ac:dyDescent="0.2">
      <c r="M12050" s="1"/>
      <c r="N12050" s="1"/>
      <c r="O12050" s="1"/>
    </row>
    <row r="12051" spans="13:15" x14ac:dyDescent="0.2">
      <c r="M12051" s="1"/>
      <c r="N12051" s="1"/>
      <c r="O12051" s="1"/>
    </row>
    <row r="12052" spans="13:15" x14ac:dyDescent="0.2">
      <c r="M12052" s="1"/>
      <c r="N12052" s="1"/>
      <c r="O12052" s="1"/>
    </row>
    <row r="12053" spans="13:15" x14ac:dyDescent="0.2">
      <c r="M12053" s="1"/>
      <c r="N12053" s="1"/>
      <c r="O12053" s="1"/>
    </row>
    <row r="12054" spans="13:15" x14ac:dyDescent="0.2">
      <c r="M12054" s="1"/>
      <c r="N12054" s="1"/>
      <c r="O12054" s="1"/>
    </row>
    <row r="12055" spans="13:15" x14ac:dyDescent="0.2">
      <c r="M12055" s="1"/>
      <c r="N12055" s="1"/>
      <c r="O12055" s="1"/>
    </row>
    <row r="12056" spans="13:15" x14ac:dyDescent="0.2">
      <c r="M12056" s="1"/>
      <c r="N12056" s="1"/>
      <c r="O12056" s="1"/>
    </row>
    <row r="12057" spans="13:15" x14ac:dyDescent="0.2">
      <c r="M12057" s="1"/>
      <c r="N12057" s="1"/>
      <c r="O12057" s="1"/>
    </row>
    <row r="12058" spans="13:15" x14ac:dyDescent="0.2">
      <c r="M12058" s="1"/>
      <c r="N12058" s="1"/>
      <c r="O12058" s="1"/>
    </row>
    <row r="12059" spans="13:15" x14ac:dyDescent="0.2">
      <c r="M12059" s="1"/>
      <c r="N12059" s="1"/>
      <c r="O12059" s="1"/>
    </row>
    <row r="12060" spans="13:15" x14ac:dyDescent="0.2">
      <c r="M12060" s="1"/>
      <c r="N12060" s="1"/>
      <c r="O12060" s="1"/>
    </row>
    <row r="12061" spans="13:15" x14ac:dyDescent="0.2">
      <c r="M12061" s="1"/>
      <c r="N12061" s="1"/>
      <c r="O12061" s="1"/>
    </row>
    <row r="12062" spans="13:15" x14ac:dyDescent="0.2">
      <c r="M12062" s="1"/>
      <c r="N12062" s="1"/>
      <c r="O12062" s="1"/>
    </row>
    <row r="12063" spans="13:15" x14ac:dyDescent="0.2">
      <c r="M12063" s="1"/>
      <c r="N12063" s="1"/>
      <c r="O12063" s="1"/>
    </row>
    <row r="12064" spans="13:15" x14ac:dyDescent="0.2">
      <c r="M12064" s="1"/>
      <c r="N12064" s="1"/>
      <c r="O12064" s="1"/>
    </row>
    <row r="12065" spans="13:15" x14ac:dyDescent="0.2">
      <c r="M12065" s="1"/>
      <c r="N12065" s="1"/>
      <c r="O12065" s="1"/>
    </row>
    <row r="12066" spans="13:15" x14ac:dyDescent="0.2">
      <c r="M12066" s="1"/>
      <c r="N12066" s="1"/>
      <c r="O12066" s="1"/>
    </row>
    <row r="12067" spans="13:15" x14ac:dyDescent="0.2">
      <c r="M12067" s="1"/>
      <c r="N12067" s="1"/>
      <c r="O12067" s="1"/>
    </row>
    <row r="12068" spans="13:15" x14ac:dyDescent="0.2">
      <c r="M12068" s="1"/>
      <c r="N12068" s="1"/>
      <c r="O12068" s="1"/>
    </row>
    <row r="12069" spans="13:15" x14ac:dyDescent="0.2">
      <c r="M12069" s="1"/>
      <c r="N12069" s="1"/>
      <c r="O12069" s="1"/>
    </row>
    <row r="12070" spans="13:15" x14ac:dyDescent="0.2">
      <c r="M12070" s="1"/>
      <c r="N12070" s="1"/>
      <c r="O12070" s="1"/>
    </row>
    <row r="12071" spans="13:15" x14ac:dyDescent="0.2">
      <c r="M12071" s="1"/>
      <c r="N12071" s="1"/>
      <c r="O12071" s="1"/>
    </row>
    <row r="12072" spans="13:15" x14ac:dyDescent="0.2">
      <c r="M12072" s="1"/>
      <c r="N12072" s="1"/>
      <c r="O12072" s="1"/>
    </row>
    <row r="12073" spans="13:15" x14ac:dyDescent="0.2">
      <c r="M12073" s="1"/>
      <c r="N12073" s="1"/>
      <c r="O12073" s="1"/>
    </row>
    <row r="12074" spans="13:15" x14ac:dyDescent="0.2">
      <c r="M12074" s="1"/>
      <c r="N12074" s="1"/>
      <c r="O12074" s="1"/>
    </row>
    <row r="12075" spans="13:15" x14ac:dyDescent="0.2">
      <c r="M12075" s="1"/>
      <c r="N12075" s="1"/>
      <c r="O12075" s="1"/>
    </row>
    <row r="12076" spans="13:15" x14ac:dyDescent="0.2">
      <c r="M12076" s="1"/>
      <c r="N12076" s="1"/>
      <c r="O12076" s="1"/>
    </row>
    <row r="12077" spans="13:15" x14ac:dyDescent="0.2">
      <c r="M12077" s="1"/>
      <c r="N12077" s="1"/>
      <c r="O12077" s="1"/>
    </row>
    <row r="12078" spans="13:15" x14ac:dyDescent="0.2">
      <c r="M12078" s="1"/>
      <c r="N12078" s="1"/>
      <c r="O12078" s="1"/>
    </row>
    <row r="12079" spans="13:15" x14ac:dyDescent="0.2">
      <c r="M12079" s="1"/>
      <c r="N12079" s="1"/>
      <c r="O12079" s="1"/>
    </row>
    <row r="12080" spans="13:15" x14ac:dyDescent="0.2">
      <c r="M12080" s="1"/>
      <c r="N12080" s="1"/>
      <c r="O12080" s="1"/>
    </row>
    <row r="12081" spans="13:15" x14ac:dyDescent="0.2">
      <c r="M12081" s="1"/>
      <c r="N12081" s="1"/>
      <c r="O12081" s="1"/>
    </row>
    <row r="12082" spans="13:15" x14ac:dyDescent="0.2">
      <c r="M12082" s="1"/>
      <c r="N12082" s="1"/>
      <c r="O12082" s="1"/>
    </row>
    <row r="12083" spans="13:15" x14ac:dyDescent="0.2">
      <c r="M12083" s="1"/>
      <c r="N12083" s="1"/>
      <c r="O12083" s="1"/>
    </row>
    <row r="12084" spans="13:15" x14ac:dyDescent="0.2">
      <c r="M12084" s="1"/>
      <c r="N12084" s="1"/>
      <c r="O12084" s="1"/>
    </row>
    <row r="12085" spans="13:15" x14ac:dyDescent="0.2">
      <c r="M12085" s="1"/>
      <c r="N12085" s="1"/>
      <c r="O12085" s="1"/>
    </row>
    <row r="12086" spans="13:15" x14ac:dyDescent="0.2">
      <c r="M12086" s="1"/>
      <c r="N12086" s="1"/>
      <c r="O12086" s="1"/>
    </row>
    <row r="12087" spans="13:15" x14ac:dyDescent="0.2">
      <c r="M12087" s="1"/>
      <c r="N12087" s="1"/>
      <c r="O12087" s="1"/>
    </row>
    <row r="12088" spans="13:15" x14ac:dyDescent="0.2">
      <c r="M12088" s="1"/>
      <c r="N12088" s="1"/>
      <c r="O12088" s="1"/>
    </row>
    <row r="12089" spans="13:15" x14ac:dyDescent="0.2">
      <c r="M12089" s="1"/>
      <c r="N12089" s="1"/>
      <c r="O12089" s="1"/>
    </row>
    <row r="12090" spans="13:15" x14ac:dyDescent="0.2">
      <c r="M12090" s="1"/>
      <c r="N12090" s="1"/>
      <c r="O12090" s="1"/>
    </row>
    <row r="12091" spans="13:15" x14ac:dyDescent="0.2">
      <c r="M12091" s="1"/>
      <c r="N12091" s="1"/>
      <c r="O12091" s="1"/>
    </row>
    <row r="12092" spans="13:15" x14ac:dyDescent="0.2">
      <c r="M12092" s="1"/>
      <c r="N12092" s="1"/>
      <c r="O12092" s="1"/>
    </row>
    <row r="12093" spans="13:15" x14ac:dyDescent="0.2">
      <c r="M12093" s="1"/>
      <c r="N12093" s="1"/>
      <c r="O12093" s="1"/>
    </row>
    <row r="12094" spans="13:15" x14ac:dyDescent="0.2">
      <c r="M12094" s="1"/>
      <c r="N12094" s="1"/>
      <c r="O12094" s="1"/>
    </row>
    <row r="12095" spans="13:15" x14ac:dyDescent="0.2">
      <c r="M12095" s="1"/>
      <c r="N12095" s="1"/>
      <c r="O12095" s="1"/>
    </row>
    <row r="12096" spans="13:15" x14ac:dyDescent="0.2">
      <c r="M12096" s="1"/>
      <c r="N12096" s="1"/>
      <c r="O12096" s="1"/>
    </row>
    <row r="12097" spans="13:15" x14ac:dyDescent="0.2">
      <c r="M12097" s="1"/>
      <c r="N12097" s="1"/>
      <c r="O12097" s="1"/>
    </row>
    <row r="12098" spans="13:15" x14ac:dyDescent="0.2">
      <c r="M12098" s="1"/>
      <c r="N12098" s="1"/>
      <c r="O12098" s="1"/>
    </row>
    <row r="12099" spans="13:15" x14ac:dyDescent="0.2">
      <c r="M12099" s="1"/>
      <c r="N12099" s="1"/>
      <c r="O12099" s="1"/>
    </row>
    <row r="12100" spans="13:15" x14ac:dyDescent="0.2">
      <c r="M12100" s="1"/>
      <c r="N12100" s="1"/>
      <c r="O12100" s="1"/>
    </row>
    <row r="12101" spans="13:15" x14ac:dyDescent="0.2">
      <c r="M12101" s="1"/>
      <c r="N12101" s="1"/>
      <c r="O12101" s="1"/>
    </row>
    <row r="12102" spans="13:15" x14ac:dyDescent="0.2">
      <c r="M12102" s="1"/>
      <c r="N12102" s="1"/>
      <c r="O12102" s="1"/>
    </row>
    <row r="12103" spans="13:15" x14ac:dyDescent="0.2">
      <c r="M12103" s="1"/>
      <c r="N12103" s="1"/>
      <c r="O12103" s="1"/>
    </row>
    <row r="12104" spans="13:15" x14ac:dyDescent="0.2">
      <c r="M12104" s="1"/>
      <c r="N12104" s="1"/>
      <c r="O12104" s="1"/>
    </row>
    <row r="12105" spans="13:15" x14ac:dyDescent="0.2">
      <c r="M12105" s="1"/>
      <c r="N12105" s="1"/>
      <c r="O12105" s="1"/>
    </row>
    <row r="12106" spans="13:15" x14ac:dyDescent="0.2">
      <c r="M12106" s="1"/>
      <c r="N12106" s="1"/>
      <c r="O12106" s="1"/>
    </row>
    <row r="12107" spans="13:15" x14ac:dyDescent="0.2">
      <c r="M12107" s="1"/>
      <c r="N12107" s="1"/>
      <c r="O12107" s="1"/>
    </row>
    <row r="12108" spans="13:15" x14ac:dyDescent="0.2">
      <c r="M12108" s="1"/>
      <c r="N12108" s="1"/>
      <c r="O12108" s="1"/>
    </row>
    <row r="12109" spans="13:15" x14ac:dyDescent="0.2">
      <c r="M12109" s="1"/>
      <c r="N12109" s="1"/>
      <c r="O12109" s="1"/>
    </row>
    <row r="12110" spans="13:15" x14ac:dyDescent="0.2">
      <c r="M12110" s="1"/>
      <c r="N12110" s="1"/>
      <c r="O12110" s="1"/>
    </row>
    <row r="12111" spans="13:15" x14ac:dyDescent="0.2">
      <c r="M12111" s="1"/>
      <c r="N12111" s="1"/>
      <c r="O12111" s="1"/>
    </row>
    <row r="12112" spans="13:15" x14ac:dyDescent="0.2">
      <c r="M12112" s="1"/>
      <c r="N12112" s="1"/>
      <c r="O12112" s="1"/>
    </row>
    <row r="12113" spans="13:15" x14ac:dyDescent="0.2">
      <c r="M12113" s="1"/>
      <c r="N12113" s="1"/>
      <c r="O12113" s="1"/>
    </row>
    <row r="12114" spans="13:15" x14ac:dyDescent="0.2">
      <c r="M12114" s="1"/>
      <c r="N12114" s="1"/>
      <c r="O12114" s="1"/>
    </row>
    <row r="12115" spans="13:15" x14ac:dyDescent="0.2">
      <c r="M12115" s="1"/>
      <c r="N12115" s="1"/>
      <c r="O12115" s="1"/>
    </row>
    <row r="12116" spans="13:15" x14ac:dyDescent="0.2">
      <c r="M12116" s="1"/>
      <c r="N12116" s="1"/>
      <c r="O12116" s="1"/>
    </row>
    <row r="12117" spans="13:15" x14ac:dyDescent="0.2">
      <c r="M12117" s="1"/>
      <c r="N12117" s="1"/>
      <c r="O12117" s="1"/>
    </row>
    <row r="12118" spans="13:15" x14ac:dyDescent="0.2">
      <c r="M12118" s="1"/>
      <c r="N12118" s="1"/>
      <c r="O12118" s="1"/>
    </row>
    <row r="12119" spans="13:15" x14ac:dyDescent="0.2">
      <c r="M12119" s="1"/>
      <c r="N12119" s="1"/>
      <c r="O12119" s="1"/>
    </row>
    <row r="12120" spans="13:15" x14ac:dyDescent="0.2">
      <c r="M12120" s="1"/>
      <c r="N12120" s="1"/>
      <c r="O12120" s="1"/>
    </row>
    <row r="12121" spans="13:15" x14ac:dyDescent="0.2">
      <c r="M12121" s="1"/>
      <c r="N12121" s="1"/>
      <c r="O12121" s="1"/>
    </row>
    <row r="12122" spans="13:15" x14ac:dyDescent="0.2">
      <c r="M12122" s="1"/>
      <c r="N12122" s="1"/>
      <c r="O12122" s="1"/>
    </row>
    <row r="12123" spans="13:15" x14ac:dyDescent="0.2">
      <c r="M12123" s="1"/>
      <c r="N12123" s="1"/>
      <c r="O12123" s="1"/>
    </row>
    <row r="12124" spans="13:15" x14ac:dyDescent="0.2">
      <c r="M12124" s="1"/>
      <c r="N12124" s="1"/>
      <c r="O12124" s="1"/>
    </row>
    <row r="12125" spans="13:15" x14ac:dyDescent="0.2">
      <c r="M12125" s="1"/>
      <c r="N12125" s="1"/>
      <c r="O12125" s="1"/>
    </row>
    <row r="12126" spans="13:15" x14ac:dyDescent="0.2">
      <c r="M12126" s="1"/>
      <c r="N12126" s="1"/>
      <c r="O12126" s="1"/>
    </row>
    <row r="12127" spans="13:15" x14ac:dyDescent="0.2">
      <c r="M12127" s="1"/>
      <c r="N12127" s="1"/>
      <c r="O12127" s="1"/>
    </row>
    <row r="12128" spans="13:15" x14ac:dyDescent="0.2">
      <c r="M12128" s="1"/>
      <c r="N12128" s="1"/>
      <c r="O12128" s="1"/>
    </row>
    <row r="12129" spans="13:15" x14ac:dyDescent="0.2">
      <c r="M12129" s="1"/>
      <c r="N12129" s="1"/>
      <c r="O12129" s="1"/>
    </row>
    <row r="12130" spans="13:15" x14ac:dyDescent="0.2">
      <c r="M12130" s="1"/>
      <c r="N12130" s="1"/>
      <c r="O12130" s="1"/>
    </row>
    <row r="12131" spans="13:15" x14ac:dyDescent="0.2">
      <c r="M12131" s="1"/>
      <c r="N12131" s="1"/>
      <c r="O12131" s="1"/>
    </row>
    <row r="12132" spans="13:15" x14ac:dyDescent="0.2">
      <c r="M12132" s="1"/>
      <c r="N12132" s="1"/>
      <c r="O12132" s="1"/>
    </row>
    <row r="12133" spans="13:15" x14ac:dyDescent="0.2">
      <c r="M12133" s="1"/>
      <c r="N12133" s="1"/>
      <c r="O12133" s="1"/>
    </row>
    <row r="12134" spans="13:15" x14ac:dyDescent="0.2">
      <c r="M12134" s="1"/>
      <c r="N12134" s="1"/>
      <c r="O12134" s="1"/>
    </row>
    <row r="12135" spans="13:15" x14ac:dyDescent="0.2">
      <c r="M12135" s="1"/>
      <c r="N12135" s="1"/>
      <c r="O12135" s="1"/>
    </row>
  </sheetData>
  <autoFilter ref="A7:S12007" xr:uid="{059B3171-5D31-4663-8E85-9A468E332AC2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5367">
    <mergeCell ref="M10623:O10623"/>
    <mergeCell ref="M10622:O10622"/>
    <mergeCell ref="M10645:O10645"/>
    <mergeCell ref="M10303:O10303"/>
    <mergeCell ref="M9900:O9900"/>
    <mergeCell ref="M7617:O7617"/>
    <mergeCell ref="M7618:O7618"/>
    <mergeCell ref="M7619:O7619"/>
    <mergeCell ref="M7620:O7620"/>
    <mergeCell ref="M7624:O7624"/>
    <mergeCell ref="M7608:O7608"/>
    <mergeCell ref="M7609:O7609"/>
    <mergeCell ref="M7610:O7610"/>
    <mergeCell ref="M7611:O7611"/>
    <mergeCell ref="M7615:O7615"/>
    <mergeCell ref="M7616:O7616"/>
    <mergeCell ref="M7602:O7602"/>
    <mergeCell ref="M7603:O7603"/>
    <mergeCell ref="M7604:O7604"/>
    <mergeCell ref="M7605:O7605"/>
    <mergeCell ref="M7606:O7606"/>
    <mergeCell ref="M7607:O7607"/>
    <mergeCell ref="M7595:O7595"/>
    <mergeCell ref="M7596:O7596"/>
    <mergeCell ref="M7598:O7598"/>
    <mergeCell ref="M7599:O7599"/>
    <mergeCell ref="M7600:O7600"/>
    <mergeCell ref="M7601:O7601"/>
    <mergeCell ref="M7580:O7580"/>
    <mergeCell ref="M7574:O7574"/>
    <mergeCell ref="M7575:O7575"/>
    <mergeCell ref="M7583:O7583"/>
    <mergeCell ref="M7584:O7584"/>
    <mergeCell ref="M7585:O7585"/>
    <mergeCell ref="M7570:O7570"/>
    <mergeCell ref="M7410:O7410"/>
    <mergeCell ref="M7364:O7364"/>
    <mergeCell ref="M7365:O7365"/>
    <mergeCell ref="M7366:O7366"/>
    <mergeCell ref="M7367:O7367"/>
    <mergeCell ref="M7368:O7368"/>
    <mergeCell ref="M7393:O7393"/>
    <mergeCell ref="M7387:O7387"/>
    <mergeCell ref="M7388:O7388"/>
    <mergeCell ref="M7389:O7389"/>
    <mergeCell ref="M7358:O7358"/>
    <mergeCell ref="M7359:O7359"/>
    <mergeCell ref="M7360:O7360"/>
    <mergeCell ref="M7361:O7361"/>
    <mergeCell ref="M7362:O7362"/>
    <mergeCell ref="M7363:O7363"/>
    <mergeCell ref="M7384:O7384"/>
    <mergeCell ref="M7385:O7385"/>
    <mergeCell ref="M7377:O7377"/>
    <mergeCell ref="M7352:O7352"/>
    <mergeCell ref="M7353:O7353"/>
    <mergeCell ref="M7354:O7354"/>
    <mergeCell ref="M7355:O7355"/>
    <mergeCell ref="M7356:O7356"/>
    <mergeCell ref="M7357:O7357"/>
    <mergeCell ref="M7346:O7346"/>
    <mergeCell ref="M7347:O7347"/>
    <mergeCell ref="M7348:O7348"/>
    <mergeCell ref="M7349:O7349"/>
    <mergeCell ref="M7350:O7350"/>
    <mergeCell ref="M7351:O7351"/>
    <mergeCell ref="M7222:O7222"/>
    <mergeCell ref="M7223:O7223"/>
    <mergeCell ref="M7165:O7165"/>
    <mergeCell ref="M7211:O7211"/>
    <mergeCell ref="M7212:O7212"/>
    <mergeCell ref="M7168:O7168"/>
    <mergeCell ref="M7205:O7205"/>
    <mergeCell ref="M7206:O7206"/>
    <mergeCell ref="M7207:O7207"/>
    <mergeCell ref="M7208:O7208"/>
    <mergeCell ref="M7209:O7209"/>
    <mergeCell ref="M7210:O7210"/>
    <mergeCell ref="M7197:O7197"/>
    <mergeCell ref="M7198:O7198"/>
    <mergeCell ref="M7201:O7201"/>
    <mergeCell ref="M7202:O7202"/>
    <mergeCell ref="M7203:O7203"/>
    <mergeCell ref="M7204:O7204"/>
    <mergeCell ref="M7199:O7199"/>
    <mergeCell ref="M7200:O7200"/>
    <mergeCell ref="M7191:O7191"/>
    <mergeCell ref="M7192:O7192"/>
    <mergeCell ref="M7193:O7193"/>
    <mergeCell ref="M7194:O7194"/>
    <mergeCell ref="M7195:O7195"/>
    <mergeCell ref="M7196:O7196"/>
    <mergeCell ref="M7186:O7186"/>
    <mergeCell ref="M7187:O7187"/>
    <mergeCell ref="M7188:O7188"/>
    <mergeCell ref="M7189:O7189"/>
    <mergeCell ref="M7190:O7190"/>
    <mergeCell ref="M7179:O7179"/>
    <mergeCell ref="M7180:O7180"/>
    <mergeCell ref="M7182:O7182"/>
    <mergeCell ref="M7183:O7183"/>
    <mergeCell ref="M7184:O7184"/>
    <mergeCell ref="M7185:O7185"/>
    <mergeCell ref="M7181:O7181"/>
    <mergeCell ref="M7173:O7173"/>
    <mergeCell ref="M7174:O7174"/>
    <mergeCell ref="M7175:O7175"/>
    <mergeCell ref="M7176:O7176"/>
    <mergeCell ref="M7177:O7177"/>
    <mergeCell ref="M7178:O7178"/>
    <mergeCell ref="M7166:O7166"/>
    <mergeCell ref="M7167:O7167"/>
    <mergeCell ref="M7169:O7169"/>
    <mergeCell ref="M7170:O7170"/>
    <mergeCell ref="M7171:O7171"/>
    <mergeCell ref="M7172:O7172"/>
    <mergeCell ref="M7159:O7159"/>
    <mergeCell ref="M7160:O7160"/>
    <mergeCell ref="M7161:O7161"/>
    <mergeCell ref="M7162:O7162"/>
    <mergeCell ref="M7163:O7163"/>
    <mergeCell ref="M7164:O7164"/>
    <mergeCell ref="M7153:O7153"/>
    <mergeCell ref="M7154:O7154"/>
    <mergeCell ref="M7155:O7155"/>
    <mergeCell ref="M7156:O7156"/>
    <mergeCell ref="M7157:O7157"/>
    <mergeCell ref="M7158:O7158"/>
    <mergeCell ref="M7147:O7147"/>
    <mergeCell ref="M7148:O7148"/>
    <mergeCell ref="M7149:O7149"/>
    <mergeCell ref="M7150:O7150"/>
    <mergeCell ref="M7151:O7151"/>
    <mergeCell ref="M7152:O7152"/>
    <mergeCell ref="M7146:O7146"/>
    <mergeCell ref="M7139:O7139"/>
    <mergeCell ref="M7140:O7140"/>
    <mergeCell ref="M7141:O7141"/>
    <mergeCell ref="M7142:O7142"/>
    <mergeCell ref="M7143:O7143"/>
    <mergeCell ref="M7144:O7144"/>
    <mergeCell ref="M7145:O7145"/>
    <mergeCell ref="M7137:O7137"/>
    <mergeCell ref="M7129:O7129"/>
    <mergeCell ref="M7130:O7130"/>
    <mergeCell ref="M7131:O7131"/>
    <mergeCell ref="M7133:O7133"/>
    <mergeCell ref="M7134:O7134"/>
    <mergeCell ref="M7135:O7135"/>
    <mergeCell ref="M7122:O7122"/>
    <mergeCell ref="M7123:O7123"/>
    <mergeCell ref="M7125:O7125"/>
    <mergeCell ref="M7126:O7126"/>
    <mergeCell ref="M7127:O7127"/>
    <mergeCell ref="M7136:O7136"/>
    <mergeCell ref="M7104:O7104"/>
    <mergeCell ref="M7105:O7105"/>
    <mergeCell ref="M7106:O7106"/>
    <mergeCell ref="M7107:O7107"/>
    <mergeCell ref="M7108:O7108"/>
    <mergeCell ref="M7098:O7098"/>
    <mergeCell ref="M7099:O7099"/>
    <mergeCell ref="M7100:O7100"/>
    <mergeCell ref="M7101:O7101"/>
    <mergeCell ref="M7102:O7102"/>
    <mergeCell ref="M7103:O7103"/>
    <mergeCell ref="M7092:O7092"/>
    <mergeCell ref="M7093:O7093"/>
    <mergeCell ref="M7094:O7094"/>
    <mergeCell ref="M7095:O7095"/>
    <mergeCell ref="M7096:O7096"/>
    <mergeCell ref="M7097:O7097"/>
    <mergeCell ref="M7087:O7087"/>
    <mergeCell ref="M7088:O7088"/>
    <mergeCell ref="M7089:O7089"/>
    <mergeCell ref="M7090:O7090"/>
    <mergeCell ref="M7091:O7091"/>
    <mergeCell ref="M7081:O7081"/>
    <mergeCell ref="M7082:O7082"/>
    <mergeCell ref="M7083:O7083"/>
    <mergeCell ref="M7084:O7084"/>
    <mergeCell ref="M7085:O7085"/>
    <mergeCell ref="M7073:O7073"/>
    <mergeCell ref="M7074:O7074"/>
    <mergeCell ref="M7086:O7086"/>
    <mergeCell ref="M7075:O7075"/>
    <mergeCell ref="M7076:O7076"/>
    <mergeCell ref="M7077:O7077"/>
    <mergeCell ref="M7078:O7078"/>
    <mergeCell ref="M7079:O7079"/>
    <mergeCell ref="M7080:O7080"/>
    <mergeCell ref="M7067:O7067"/>
    <mergeCell ref="M7068:O7068"/>
    <mergeCell ref="M7069:O7069"/>
    <mergeCell ref="M7070:O7070"/>
    <mergeCell ref="M7071:O7071"/>
    <mergeCell ref="M7072:O7072"/>
    <mergeCell ref="M7061:O7061"/>
    <mergeCell ref="M7062:O7062"/>
    <mergeCell ref="M7063:O7063"/>
    <mergeCell ref="M7064:O7064"/>
    <mergeCell ref="M7065:O7065"/>
    <mergeCell ref="M7066:O7066"/>
    <mergeCell ref="M7055:O7055"/>
    <mergeCell ref="M7056:O7056"/>
    <mergeCell ref="M7057:O7057"/>
    <mergeCell ref="M7058:O7058"/>
    <mergeCell ref="M7059:O7059"/>
    <mergeCell ref="M7060:O7060"/>
    <mergeCell ref="M6904:O6904"/>
    <mergeCell ref="M6893:O6893"/>
    <mergeCell ref="M6894:O6894"/>
    <mergeCell ref="M6895:O6895"/>
    <mergeCell ref="M6896:O6896"/>
    <mergeCell ref="M6897:O6897"/>
    <mergeCell ref="M6891:O6891"/>
    <mergeCell ref="M6892:O6892"/>
    <mergeCell ref="M6899:O6899"/>
    <mergeCell ref="M6900:O6900"/>
    <mergeCell ref="M6902:O6902"/>
    <mergeCell ref="M6903:O6903"/>
    <mergeCell ref="M6882:O6882"/>
    <mergeCell ref="M6883:O6883"/>
    <mergeCell ref="M6884:O6884"/>
    <mergeCell ref="M6885:O6885"/>
    <mergeCell ref="M6886:O6886"/>
    <mergeCell ref="M6898:O6898"/>
    <mergeCell ref="M6887:O6887"/>
    <mergeCell ref="M6888:O6888"/>
    <mergeCell ref="M6889:O6889"/>
    <mergeCell ref="M6890:O6890"/>
    <mergeCell ref="M6876:O6876"/>
    <mergeCell ref="M6877:O6877"/>
    <mergeCell ref="M6878:O6878"/>
    <mergeCell ref="M6879:O6879"/>
    <mergeCell ref="M6880:O6880"/>
    <mergeCell ref="M6881:O6881"/>
    <mergeCell ref="M6870:O6870"/>
    <mergeCell ref="M6871:O6871"/>
    <mergeCell ref="M6872:O6872"/>
    <mergeCell ref="M6873:O6873"/>
    <mergeCell ref="M6874:O6874"/>
    <mergeCell ref="M6875:O6875"/>
    <mergeCell ref="M6864:O6864"/>
    <mergeCell ref="M6865:O6865"/>
    <mergeCell ref="M6866:O6866"/>
    <mergeCell ref="M6867:O6867"/>
    <mergeCell ref="M6868:O6868"/>
    <mergeCell ref="M6869:O6869"/>
    <mergeCell ref="M6858:O6858"/>
    <mergeCell ref="M6859:O6859"/>
    <mergeCell ref="M6860:O6860"/>
    <mergeCell ref="M6861:O6861"/>
    <mergeCell ref="M6862:O6862"/>
    <mergeCell ref="M6863:O6863"/>
    <mergeCell ref="M6852:O6852"/>
    <mergeCell ref="M6853:O6853"/>
    <mergeCell ref="M6854:O6854"/>
    <mergeCell ref="M6855:O6855"/>
    <mergeCell ref="M6856:O6856"/>
    <mergeCell ref="M6857:O6857"/>
    <mergeCell ref="M6846:O6846"/>
    <mergeCell ref="M6847:O6847"/>
    <mergeCell ref="M6848:O6848"/>
    <mergeCell ref="M6849:O6849"/>
    <mergeCell ref="M6850:O6850"/>
    <mergeCell ref="M6851:O6851"/>
    <mergeCell ref="M6840:O6840"/>
    <mergeCell ref="M6841:O6841"/>
    <mergeCell ref="M6842:O6842"/>
    <mergeCell ref="M6843:O6843"/>
    <mergeCell ref="M6844:O6844"/>
    <mergeCell ref="M6845:O6845"/>
    <mergeCell ref="M6834:O6834"/>
    <mergeCell ref="M6835:O6835"/>
    <mergeCell ref="M6836:O6836"/>
    <mergeCell ref="M6837:O6837"/>
    <mergeCell ref="M6838:O6838"/>
    <mergeCell ref="M6839:O6839"/>
    <mergeCell ref="M6827:O6827"/>
    <mergeCell ref="M6829:O6829"/>
    <mergeCell ref="M6830:O6830"/>
    <mergeCell ref="M6831:O6831"/>
    <mergeCell ref="M6832:O6832"/>
    <mergeCell ref="M6833:O6833"/>
    <mergeCell ref="M6819:O6819"/>
    <mergeCell ref="M6820:O6820"/>
    <mergeCell ref="M6821:O6821"/>
    <mergeCell ref="M6823:O6823"/>
    <mergeCell ref="M6824:O6824"/>
    <mergeCell ref="M6826:O6826"/>
    <mergeCell ref="M6822:O6822"/>
    <mergeCell ref="M6813:O6813"/>
    <mergeCell ref="M6814:O6814"/>
    <mergeCell ref="M6815:O6815"/>
    <mergeCell ref="M6816:O6816"/>
    <mergeCell ref="M6817:O6817"/>
    <mergeCell ref="M6818:O6818"/>
    <mergeCell ref="M6807:O6807"/>
    <mergeCell ref="M6808:O6808"/>
    <mergeCell ref="M6809:O6809"/>
    <mergeCell ref="M6810:O6810"/>
    <mergeCell ref="M6811:O6811"/>
    <mergeCell ref="M6812:O6812"/>
    <mergeCell ref="M6799:O6799"/>
    <mergeCell ref="M6800:O6800"/>
    <mergeCell ref="M6802:O6802"/>
    <mergeCell ref="M6803:O6803"/>
    <mergeCell ref="M6804:O6804"/>
    <mergeCell ref="M6806:O6806"/>
    <mergeCell ref="M6793:O6793"/>
    <mergeCell ref="M6794:O6794"/>
    <mergeCell ref="M6795:O6795"/>
    <mergeCell ref="M6796:O6796"/>
    <mergeCell ref="M6797:O6797"/>
    <mergeCell ref="M6798:O6798"/>
    <mergeCell ref="M6787:O6787"/>
    <mergeCell ref="M6788:O6788"/>
    <mergeCell ref="M6789:O6789"/>
    <mergeCell ref="M6790:O6790"/>
    <mergeCell ref="M6791:O6791"/>
    <mergeCell ref="M6792:O6792"/>
    <mergeCell ref="M6782:O6782"/>
    <mergeCell ref="M6783:O6783"/>
    <mergeCell ref="M6784:O6784"/>
    <mergeCell ref="M6785:O6785"/>
    <mergeCell ref="M6786:O6786"/>
    <mergeCell ref="M6776:O6776"/>
    <mergeCell ref="M6777:O6777"/>
    <mergeCell ref="M6778:O6778"/>
    <mergeCell ref="M6779:O6779"/>
    <mergeCell ref="M6780:O6780"/>
    <mergeCell ref="M6769:O6769"/>
    <mergeCell ref="M6770:O6770"/>
    <mergeCell ref="M6771:O6771"/>
    <mergeCell ref="M6772:O6772"/>
    <mergeCell ref="M6773:O6773"/>
    <mergeCell ref="M6774:O6774"/>
    <mergeCell ref="M6765:O6765"/>
    <mergeCell ref="M7555:O7555"/>
    <mergeCell ref="M7556:O7556"/>
    <mergeCell ref="M7557:O7557"/>
    <mergeCell ref="M12007:O12007"/>
    <mergeCell ref="M12006:O12006"/>
    <mergeCell ref="M6766:O6766"/>
    <mergeCell ref="M6767:O6767"/>
    <mergeCell ref="M6768:O6768"/>
    <mergeCell ref="M6781:O6781"/>
    <mergeCell ref="M6759:O6759"/>
    <mergeCell ref="M6760:O6760"/>
    <mergeCell ref="M6761:O6761"/>
    <mergeCell ref="M6762:O6762"/>
    <mergeCell ref="M6763:O6763"/>
    <mergeCell ref="M6764:O6764"/>
    <mergeCell ref="M6757:O6757"/>
    <mergeCell ref="M6758:O6758"/>
    <mergeCell ref="M6695:O6695"/>
    <mergeCell ref="M6696:O6696"/>
    <mergeCell ref="M6697:O6697"/>
    <mergeCell ref="M6698:O6698"/>
    <mergeCell ref="M6700:O6700"/>
    <mergeCell ref="M6701:O6701"/>
    <mergeCell ref="M6703:O6703"/>
    <mergeCell ref="M6704:O6704"/>
    <mergeCell ref="M6688:O6688"/>
    <mergeCell ref="M6690:O6690"/>
    <mergeCell ref="M6691:O6691"/>
    <mergeCell ref="M6692:O6692"/>
    <mergeCell ref="M6693:O6693"/>
    <mergeCell ref="M6694:O6694"/>
    <mergeCell ref="M6682:O6682"/>
    <mergeCell ref="M6683:O6683"/>
    <mergeCell ref="M6684:O6684"/>
    <mergeCell ref="M6685:O6685"/>
    <mergeCell ref="M6686:O6686"/>
    <mergeCell ref="M6687:O6687"/>
    <mergeCell ref="M6676:O6676"/>
    <mergeCell ref="M6677:O6677"/>
    <mergeCell ref="M6678:O6678"/>
    <mergeCell ref="M6679:O6679"/>
    <mergeCell ref="M6680:O6680"/>
    <mergeCell ref="M6681:O6681"/>
    <mergeCell ref="M6654:O6654"/>
    <mergeCell ref="M6655:O6655"/>
    <mergeCell ref="M6648:O6648"/>
    <mergeCell ref="M6649:O6649"/>
    <mergeCell ref="M6650:O6650"/>
    <mergeCell ref="M6651:O6651"/>
    <mergeCell ref="M6652:O6652"/>
    <mergeCell ref="M6653:O6653"/>
    <mergeCell ref="M6640:O6640"/>
    <mergeCell ref="M6641:O6641"/>
    <mergeCell ref="M6642:O6642"/>
    <mergeCell ref="M6643:O6643"/>
    <mergeCell ref="M6646:O6646"/>
    <mergeCell ref="M6647:O6647"/>
    <mergeCell ref="M6638:O6638"/>
    <mergeCell ref="M6639:O6639"/>
    <mergeCell ref="M6610:O6610"/>
    <mergeCell ref="M6589:O6589"/>
    <mergeCell ref="M6632:O6632"/>
    <mergeCell ref="M6633:O6633"/>
    <mergeCell ref="M6634:O6634"/>
    <mergeCell ref="M6635:O6635"/>
    <mergeCell ref="M6636:O6636"/>
    <mergeCell ref="M6637:O6637"/>
    <mergeCell ref="M6625:O6625"/>
    <mergeCell ref="M6626:O6626"/>
    <mergeCell ref="M6627:O6627"/>
    <mergeCell ref="M6628:O6628"/>
    <mergeCell ref="M6629:O6629"/>
    <mergeCell ref="M6630:O6630"/>
    <mergeCell ref="M6619:O6619"/>
    <mergeCell ref="M6620:O6620"/>
    <mergeCell ref="M6621:O6621"/>
    <mergeCell ref="M6622:O6622"/>
    <mergeCell ref="M6623:O6623"/>
    <mergeCell ref="M6624:O6624"/>
    <mergeCell ref="M6612:O6612"/>
    <mergeCell ref="M6613:O6613"/>
    <mergeCell ref="M6614:O6614"/>
    <mergeCell ref="M6615:O6615"/>
    <mergeCell ref="M12004:O12004"/>
    <mergeCell ref="M12005:O12005"/>
    <mergeCell ref="M6616:O6616"/>
    <mergeCell ref="M6617:O6617"/>
    <mergeCell ref="M6618:O6618"/>
    <mergeCell ref="M6656:O6656"/>
    <mergeCell ref="M6605:O6605"/>
    <mergeCell ref="M6606:O6606"/>
    <mergeCell ref="M6607:O6607"/>
    <mergeCell ref="M6608:O6608"/>
    <mergeCell ref="M6609:O6609"/>
    <mergeCell ref="M6611:O6611"/>
    <mergeCell ref="M6599:O6599"/>
    <mergeCell ref="M6600:O6600"/>
    <mergeCell ref="M6601:O6601"/>
    <mergeCell ref="M6602:O6602"/>
    <mergeCell ref="M6603:O6603"/>
    <mergeCell ref="M6604:O6604"/>
    <mergeCell ref="M6594:O6594"/>
    <mergeCell ref="M6593:O6593"/>
    <mergeCell ref="M6595:O6595"/>
    <mergeCell ref="M6596:O6596"/>
    <mergeCell ref="M6597:O6597"/>
    <mergeCell ref="M6598:O6598"/>
    <mergeCell ref="M6551:O6551"/>
    <mergeCell ref="M6552:O6552"/>
    <mergeCell ref="M6553:O6553"/>
    <mergeCell ref="M6557:O6557"/>
    <mergeCell ref="M6544:O6544"/>
    <mergeCell ref="M6545:O6545"/>
    <mergeCell ref="M6546:O6546"/>
    <mergeCell ref="M6547:O6547"/>
    <mergeCell ref="M6554:O6554"/>
    <mergeCell ref="M6555:O6555"/>
    <mergeCell ref="M6556:O6556"/>
    <mergeCell ref="M6548:O6548"/>
    <mergeCell ref="M6549:O6549"/>
    <mergeCell ref="M6538:O6538"/>
    <mergeCell ref="M6539:O6539"/>
    <mergeCell ref="M6540:O6540"/>
    <mergeCell ref="M6541:O6541"/>
    <mergeCell ref="M6542:O6542"/>
    <mergeCell ref="M6550:O6550"/>
    <mergeCell ref="M6543:O6543"/>
    <mergeCell ref="M6531:O6531"/>
    <mergeCell ref="M6532:O6532"/>
    <mergeCell ref="M6533:O6533"/>
    <mergeCell ref="M6534:O6534"/>
    <mergeCell ref="M6536:O6536"/>
    <mergeCell ref="M6537:O6537"/>
    <mergeCell ref="M6525:O6525"/>
    <mergeCell ref="M6526:O6526"/>
    <mergeCell ref="M6527:O6527"/>
    <mergeCell ref="M6528:O6528"/>
    <mergeCell ref="M6529:O6529"/>
    <mergeCell ref="M6530:O6530"/>
    <mergeCell ref="M6519:O6519"/>
    <mergeCell ref="M6520:O6520"/>
    <mergeCell ref="M6521:O6521"/>
    <mergeCell ref="M6522:O6522"/>
    <mergeCell ref="M6523:O6523"/>
    <mergeCell ref="M6524:O6524"/>
    <mergeCell ref="M6512:O6512"/>
    <mergeCell ref="M6513:O6513"/>
    <mergeCell ref="M6515:O6515"/>
    <mergeCell ref="M6516:O6516"/>
    <mergeCell ref="M6517:O6517"/>
    <mergeCell ref="M6518:O6518"/>
    <mergeCell ref="M6506:O6506"/>
    <mergeCell ref="M6510:O6510"/>
    <mergeCell ref="M6507:O6507"/>
    <mergeCell ref="M6508:O6508"/>
    <mergeCell ref="M6509:O6509"/>
    <mergeCell ref="M6511:O6511"/>
    <mergeCell ref="M6499:O6499"/>
    <mergeCell ref="M6502:O6502"/>
    <mergeCell ref="M6503:O6503"/>
    <mergeCell ref="M6504:O6504"/>
    <mergeCell ref="M6501:O6501"/>
    <mergeCell ref="M6505:O6505"/>
    <mergeCell ref="M6497:O6497"/>
    <mergeCell ref="M6494:O6494"/>
    <mergeCell ref="M6495:O6495"/>
    <mergeCell ref="M6496:O6496"/>
    <mergeCell ref="M6492:O6492"/>
    <mergeCell ref="M6498:O6498"/>
    <mergeCell ref="M6491:O6491"/>
    <mergeCell ref="M6493:O6493"/>
    <mergeCell ref="M2:N2"/>
    <mergeCell ref="A5:J5"/>
    <mergeCell ref="A6:J6"/>
    <mergeCell ref="A7:J7"/>
    <mergeCell ref="M6579:O6579"/>
    <mergeCell ref="M6569:O6569"/>
    <mergeCell ref="M6570:O6570"/>
    <mergeCell ref="M6563:O6563"/>
    <mergeCell ref="M6564:O6564"/>
    <mergeCell ref="A1:K1"/>
    <mergeCell ref="A2:K2"/>
    <mergeCell ref="A3:K3"/>
    <mergeCell ref="A4:J4"/>
    <mergeCell ref="M8:O8"/>
    <mergeCell ref="M6573:O6573"/>
    <mergeCell ref="M6558:O6558"/>
    <mergeCell ref="M6559:O6559"/>
    <mergeCell ref="M6560:O6560"/>
    <mergeCell ref="M6561:O6561"/>
    <mergeCell ref="M6562:O6562"/>
    <mergeCell ref="M6572:O6572"/>
    <mergeCell ref="M6574:O6574"/>
    <mergeCell ref="M6575:O6575"/>
    <mergeCell ref="M6576:O6576"/>
    <mergeCell ref="M6577:O6577"/>
    <mergeCell ref="M6578:O6578"/>
    <mergeCell ref="M6565:O6565"/>
    <mergeCell ref="M6566:O6566"/>
    <mergeCell ref="M6567:O6567"/>
    <mergeCell ref="M6568:O6568"/>
    <mergeCell ref="M6571:O6571"/>
    <mergeCell ref="M6580:O6580"/>
    <mergeCell ref="M6581:O6581"/>
    <mergeCell ref="M6582:O6582"/>
    <mergeCell ref="M6583:O6583"/>
    <mergeCell ref="M6584:O6584"/>
    <mergeCell ref="M6585:O6585"/>
    <mergeCell ref="M6586:O6586"/>
    <mergeCell ref="M6587:O6587"/>
    <mergeCell ref="M6588:O6588"/>
    <mergeCell ref="M6590:O6590"/>
    <mergeCell ref="M6591:O6591"/>
    <mergeCell ref="M6592:O6592"/>
    <mergeCell ref="M6657:O6657"/>
    <mergeCell ref="M6658:O6658"/>
    <mergeCell ref="M6659:O6659"/>
    <mergeCell ref="M6660:O6660"/>
    <mergeCell ref="M6661:O6661"/>
    <mergeCell ref="M6668:O6668"/>
    <mergeCell ref="M6669:O6669"/>
    <mergeCell ref="M6670:O6670"/>
    <mergeCell ref="M6671:O6671"/>
    <mergeCell ref="M6662:O6662"/>
    <mergeCell ref="M6663:O6663"/>
    <mergeCell ref="M6664:O6664"/>
    <mergeCell ref="M6665:O6665"/>
    <mergeCell ref="M6666:O6666"/>
    <mergeCell ref="M6667:O6667"/>
    <mergeCell ref="M6706:O6706"/>
    <mergeCell ref="M6707:O6707"/>
    <mergeCell ref="M6709:O6709"/>
    <mergeCell ref="M6710:O6710"/>
    <mergeCell ref="M6711:O6711"/>
    <mergeCell ref="M6712:O6712"/>
    <mergeCell ref="M6727:O6727"/>
    <mergeCell ref="M6713:O6713"/>
    <mergeCell ref="M6714:O6714"/>
    <mergeCell ref="M6715:O6715"/>
    <mergeCell ref="M6716:O6716"/>
    <mergeCell ref="M6717:O6717"/>
    <mergeCell ref="M6719:O6719"/>
    <mergeCell ref="M6728:O6728"/>
    <mergeCell ref="M6720:O6720"/>
    <mergeCell ref="M6721:O6721"/>
    <mergeCell ref="M6722:O6722"/>
    <mergeCell ref="M6723:O6723"/>
    <mergeCell ref="M6742:O6742"/>
    <mergeCell ref="M6729:O6729"/>
    <mergeCell ref="M6724:O6724"/>
    <mergeCell ref="M6725:O6725"/>
    <mergeCell ref="M6726:O6726"/>
    <mergeCell ref="M6907:O6907"/>
    <mergeCell ref="M6908:O6908"/>
    <mergeCell ref="M6909:O6909"/>
    <mergeCell ref="M6910:O6910"/>
    <mergeCell ref="M6911:O6911"/>
    <mergeCell ref="M6912:O6912"/>
    <mergeCell ref="M6913:O6913"/>
    <mergeCell ref="M6914:O6914"/>
    <mergeCell ref="M6915:O6915"/>
    <mergeCell ref="M6916:O6916"/>
    <mergeCell ref="M6917:O6917"/>
    <mergeCell ref="M6918:O6918"/>
    <mergeCell ref="M6930:O6930"/>
    <mergeCell ref="M6919:O6919"/>
    <mergeCell ref="M6920:O6920"/>
    <mergeCell ref="M6921:O6921"/>
    <mergeCell ref="M6922:O6922"/>
    <mergeCell ref="M6923:O6923"/>
    <mergeCell ref="M6924:O6924"/>
    <mergeCell ref="M6925:O6925"/>
    <mergeCell ref="M6926:O6926"/>
    <mergeCell ref="M6927:O6927"/>
    <mergeCell ref="M6928:O6928"/>
    <mergeCell ref="M6929:O6929"/>
    <mergeCell ref="M7038:O7038"/>
    <mergeCell ref="M7132:O7132"/>
    <mergeCell ref="M7047:O7047"/>
    <mergeCell ref="M7048:O7048"/>
    <mergeCell ref="M7049:O7049"/>
    <mergeCell ref="M7050:O7050"/>
    <mergeCell ref="M7051:O7051"/>
    <mergeCell ref="M7052:O7052"/>
    <mergeCell ref="M7053:O7053"/>
    <mergeCell ref="M7054:O7054"/>
    <mergeCell ref="M7552:O7552"/>
    <mergeCell ref="M7553:O7553"/>
    <mergeCell ref="M7554:O7554"/>
    <mergeCell ref="M7214:O7214"/>
    <mergeCell ref="M7215:O7215"/>
    <mergeCell ref="M7216:O7216"/>
    <mergeCell ref="M7217:O7217"/>
    <mergeCell ref="M7394:O7394"/>
    <mergeCell ref="M7395:O7395"/>
    <mergeCell ref="M7218:O7218"/>
    <mergeCell ref="M6931:O6931"/>
    <mergeCell ref="M6932:O6932"/>
    <mergeCell ref="M6933:O6933"/>
    <mergeCell ref="M6934:O6934"/>
    <mergeCell ref="M6937:O6937"/>
    <mergeCell ref="M6938:O6938"/>
    <mergeCell ref="M6939:O6939"/>
    <mergeCell ref="M6940:O6940"/>
    <mergeCell ref="M6941:O6941"/>
    <mergeCell ref="M6942:O6942"/>
    <mergeCell ref="M6943:O6943"/>
    <mergeCell ref="M6944:O6944"/>
    <mergeCell ref="M6945:O6945"/>
    <mergeCell ref="M6946:O6946"/>
    <mergeCell ref="M6947:O6947"/>
    <mergeCell ref="M6948:O6948"/>
    <mergeCell ref="M6949:O6949"/>
    <mergeCell ref="M6950:O6950"/>
    <mergeCell ref="M6964:O6964"/>
    <mergeCell ref="M6962:O6962"/>
    <mergeCell ref="M6951:O6951"/>
    <mergeCell ref="M6952:O6952"/>
    <mergeCell ref="M6953:O6953"/>
    <mergeCell ref="M6954:O6954"/>
    <mergeCell ref="M6955:O6955"/>
    <mergeCell ref="M6956:O6956"/>
    <mergeCell ref="M6957:O6957"/>
    <mergeCell ref="M6958:O6958"/>
    <mergeCell ref="M6965:O6965"/>
    <mergeCell ref="M6966:O6966"/>
    <mergeCell ref="M6967:O6967"/>
    <mergeCell ref="M6968:O6968"/>
    <mergeCell ref="M6959:O6959"/>
    <mergeCell ref="M6960:O6960"/>
    <mergeCell ref="M6961:O6961"/>
    <mergeCell ref="M6963:O6963"/>
    <mergeCell ref="M6969:O6969"/>
    <mergeCell ref="M6970:O6970"/>
    <mergeCell ref="M6971:O6971"/>
    <mergeCell ref="M6972:O6972"/>
    <mergeCell ref="M6973:O6973"/>
    <mergeCell ref="M6974:O6974"/>
    <mergeCell ref="M6975:O6975"/>
    <mergeCell ref="M6976:O6976"/>
    <mergeCell ref="M6977:O6977"/>
    <mergeCell ref="M6978:O6978"/>
    <mergeCell ref="M6979:O6979"/>
    <mergeCell ref="M6980:O6980"/>
    <mergeCell ref="M6981:O6981"/>
    <mergeCell ref="M6982:O6982"/>
    <mergeCell ref="M6983:O6983"/>
    <mergeCell ref="M6984:O6984"/>
    <mergeCell ref="M6985:O6985"/>
    <mergeCell ref="M6986:O6986"/>
    <mergeCell ref="M6987:O6987"/>
    <mergeCell ref="M6988:O6988"/>
    <mergeCell ref="M6989:O6989"/>
    <mergeCell ref="M6990:O6990"/>
    <mergeCell ref="M6991:O6991"/>
    <mergeCell ref="M6992:O6992"/>
    <mergeCell ref="M6993:O6993"/>
    <mergeCell ref="M6994:O6994"/>
    <mergeCell ref="M6995:O6995"/>
    <mergeCell ref="M6996:O6996"/>
    <mergeCell ref="M6997:O6997"/>
    <mergeCell ref="M6998:O6998"/>
    <mergeCell ref="M6999:O6999"/>
    <mergeCell ref="M7000:O7000"/>
    <mergeCell ref="M7001:O7001"/>
    <mergeCell ref="M7002:O7002"/>
    <mergeCell ref="M7003:O7003"/>
    <mergeCell ref="M7004:O7004"/>
    <mergeCell ref="M7005:O7005"/>
    <mergeCell ref="M7006:O7006"/>
    <mergeCell ref="M7007:O7007"/>
    <mergeCell ref="M7008:O7008"/>
    <mergeCell ref="M7009:O7009"/>
    <mergeCell ref="M7010:O7010"/>
    <mergeCell ref="M7011:O7011"/>
    <mergeCell ref="M7012:O7012"/>
    <mergeCell ref="M7013:O7013"/>
    <mergeCell ref="M7014:O7014"/>
    <mergeCell ref="M7015:O7015"/>
    <mergeCell ref="M7016:O7016"/>
    <mergeCell ref="M7017:O7017"/>
    <mergeCell ref="M7018:O7018"/>
    <mergeCell ref="M7019:O7019"/>
    <mergeCell ref="M7020:O7020"/>
    <mergeCell ref="M7021:O7021"/>
    <mergeCell ref="M7022:O7022"/>
    <mergeCell ref="M7023:O7023"/>
    <mergeCell ref="M7030:O7030"/>
    <mergeCell ref="M7031:O7031"/>
    <mergeCell ref="M7032:O7032"/>
    <mergeCell ref="M7033:O7033"/>
    <mergeCell ref="M7024:O7024"/>
    <mergeCell ref="M7025:O7025"/>
    <mergeCell ref="M7026:O7026"/>
    <mergeCell ref="M7027:O7027"/>
    <mergeCell ref="M7028:O7028"/>
    <mergeCell ref="M7029:O7029"/>
    <mergeCell ref="M7109:O7109"/>
    <mergeCell ref="M7110:O7110"/>
    <mergeCell ref="M7111:O7111"/>
    <mergeCell ref="M7112:O7112"/>
    <mergeCell ref="M7113:O7113"/>
    <mergeCell ref="M7034:O7034"/>
    <mergeCell ref="M7035:O7035"/>
    <mergeCell ref="M7036:O7036"/>
    <mergeCell ref="M7037:O7037"/>
    <mergeCell ref="M7114:O7114"/>
    <mergeCell ref="M7115:O7115"/>
    <mergeCell ref="M7116:O7116"/>
    <mergeCell ref="M7117:O7117"/>
    <mergeCell ref="M7118:O7118"/>
    <mergeCell ref="M7119:O7119"/>
    <mergeCell ref="M7120:O7120"/>
    <mergeCell ref="M7229:O7229"/>
    <mergeCell ref="M7231:O7231"/>
    <mergeCell ref="M7232:O7232"/>
    <mergeCell ref="M7233:O7233"/>
    <mergeCell ref="M7234:O7234"/>
    <mergeCell ref="M7219:O7219"/>
    <mergeCell ref="M7220:O7220"/>
    <mergeCell ref="M7221:O7221"/>
    <mergeCell ref="M7121:O7121"/>
    <mergeCell ref="M7235:O7235"/>
    <mergeCell ref="M7236:O7236"/>
    <mergeCell ref="M7237:O7237"/>
    <mergeCell ref="M7239:O7239"/>
    <mergeCell ref="M7240:O7240"/>
    <mergeCell ref="M7241:O7241"/>
    <mergeCell ref="M7242:O7242"/>
    <mergeCell ref="M7254:O7254"/>
    <mergeCell ref="M7243:O7243"/>
    <mergeCell ref="M7244:O7244"/>
    <mergeCell ref="M7245:O7245"/>
    <mergeCell ref="M7246:O7246"/>
    <mergeCell ref="M7247:O7247"/>
    <mergeCell ref="M7248:O7248"/>
    <mergeCell ref="M7255:O7255"/>
    <mergeCell ref="M7256:O7256"/>
    <mergeCell ref="M7257:O7257"/>
    <mergeCell ref="M7258:O7258"/>
    <mergeCell ref="M7259:O7259"/>
    <mergeCell ref="M7249:O7249"/>
    <mergeCell ref="M7250:O7250"/>
    <mergeCell ref="M7251:O7251"/>
    <mergeCell ref="M7252:O7252"/>
    <mergeCell ref="M7253:O7253"/>
    <mergeCell ref="M7266:O7266"/>
    <mergeCell ref="M7267:O7267"/>
    <mergeCell ref="M7268:O7268"/>
    <mergeCell ref="M7260:O7260"/>
    <mergeCell ref="M7261:O7261"/>
    <mergeCell ref="M7262:O7262"/>
    <mergeCell ref="M7263:O7263"/>
    <mergeCell ref="M7264:O7264"/>
    <mergeCell ref="M7265:O7265"/>
    <mergeCell ref="M7269:O7269"/>
    <mergeCell ref="M7270:O7270"/>
    <mergeCell ref="M7271:O7271"/>
    <mergeCell ref="M7272:O7272"/>
    <mergeCell ref="M7273:O7273"/>
    <mergeCell ref="M7274:O7274"/>
    <mergeCell ref="M7282:O7282"/>
    <mergeCell ref="M7283:O7283"/>
    <mergeCell ref="M7284:O7284"/>
    <mergeCell ref="M7285:O7285"/>
    <mergeCell ref="M7275:O7275"/>
    <mergeCell ref="M7276:O7276"/>
    <mergeCell ref="M7277:O7277"/>
    <mergeCell ref="M7279:O7279"/>
    <mergeCell ref="M7280:O7280"/>
    <mergeCell ref="M7281:O7281"/>
    <mergeCell ref="M7325:O7325"/>
    <mergeCell ref="M7326:O7326"/>
    <mergeCell ref="M7327:O7327"/>
    <mergeCell ref="M7328:O7328"/>
    <mergeCell ref="M7329:O7329"/>
    <mergeCell ref="M7330:O7330"/>
    <mergeCell ref="M7331:O7331"/>
    <mergeCell ref="M7332:O7332"/>
    <mergeCell ref="M7333:O7333"/>
    <mergeCell ref="M7334:O7334"/>
    <mergeCell ref="M7335:O7335"/>
    <mergeCell ref="M7336:O7336"/>
    <mergeCell ref="M7337:O7337"/>
    <mergeCell ref="M7338:O7338"/>
    <mergeCell ref="M7339:O7339"/>
    <mergeCell ref="M7340:O7340"/>
    <mergeCell ref="M7341:O7341"/>
    <mergeCell ref="M7386:O7386"/>
    <mergeCell ref="M7342:O7342"/>
    <mergeCell ref="M7343:O7343"/>
    <mergeCell ref="M7344:O7344"/>
    <mergeCell ref="M7345:O7345"/>
    <mergeCell ref="M7369:O7369"/>
    <mergeCell ref="M7370:O7370"/>
    <mergeCell ref="M7371:O7371"/>
    <mergeCell ref="M7374:O7374"/>
    <mergeCell ref="M7375:O7375"/>
    <mergeCell ref="M7376:O7376"/>
    <mergeCell ref="M7378:O7378"/>
    <mergeCell ref="M7379:O7379"/>
    <mergeCell ref="M7380:O7380"/>
    <mergeCell ref="M7381:O7381"/>
    <mergeCell ref="M7382:O7382"/>
    <mergeCell ref="M7429:O7429"/>
    <mergeCell ref="M7390:O7390"/>
    <mergeCell ref="M7391:O7391"/>
    <mergeCell ref="M7392:O7392"/>
    <mergeCell ref="M7383:O7383"/>
    <mergeCell ref="M7430:O7430"/>
    <mergeCell ref="M7431:O7431"/>
    <mergeCell ref="M7432:O7432"/>
    <mergeCell ref="M7433:O7433"/>
    <mergeCell ref="M7434:O7434"/>
    <mergeCell ref="M7436:O7436"/>
    <mergeCell ref="M7437:O7437"/>
    <mergeCell ref="M7438:O7438"/>
    <mergeCell ref="M7439:O7439"/>
    <mergeCell ref="M7440:O7440"/>
    <mergeCell ref="M7441:O7441"/>
    <mergeCell ref="M7442:O7442"/>
    <mergeCell ref="M7443:O7443"/>
    <mergeCell ref="M7444:O7444"/>
    <mergeCell ref="M7445:O7445"/>
    <mergeCell ref="M7446:O7446"/>
    <mergeCell ref="M7449:O7449"/>
    <mergeCell ref="M7450:O7450"/>
    <mergeCell ref="M7452:O7452"/>
    <mergeCell ref="M7453:O7453"/>
    <mergeCell ref="M7454:O7454"/>
    <mergeCell ref="M7455:O7455"/>
    <mergeCell ref="M7456:O7456"/>
    <mergeCell ref="M7451:O7451"/>
    <mergeCell ref="M7457:O7457"/>
    <mergeCell ref="M7458:O7458"/>
    <mergeCell ref="M7459:O7459"/>
    <mergeCell ref="M7460:O7460"/>
    <mergeCell ref="M7462:O7462"/>
    <mergeCell ref="M7463:O7463"/>
    <mergeCell ref="M7464:O7464"/>
    <mergeCell ref="M7465:O7465"/>
    <mergeCell ref="M7466:O7466"/>
    <mergeCell ref="M7467:O7467"/>
    <mergeCell ref="M7468:O7468"/>
    <mergeCell ref="M7469:O7469"/>
    <mergeCell ref="M7470:O7470"/>
    <mergeCell ref="M7473:O7473"/>
    <mergeCell ref="M7474:O7474"/>
    <mergeCell ref="M7475:O7475"/>
    <mergeCell ref="M7476:O7476"/>
    <mergeCell ref="M7477:O7477"/>
    <mergeCell ref="M7478:O7478"/>
    <mergeCell ref="M7479:O7479"/>
    <mergeCell ref="M7480:O7480"/>
    <mergeCell ref="M7481:O7481"/>
    <mergeCell ref="M7482:O7482"/>
    <mergeCell ref="M7483:O7483"/>
    <mergeCell ref="M7484:O7484"/>
    <mergeCell ref="M7485:O7485"/>
    <mergeCell ref="M7486:O7486"/>
    <mergeCell ref="M7487:O7487"/>
    <mergeCell ref="M7488:O7488"/>
    <mergeCell ref="M7489:O7489"/>
    <mergeCell ref="M7490:O7490"/>
    <mergeCell ref="M7491:O7491"/>
    <mergeCell ref="M7492:O7492"/>
    <mergeCell ref="M7493:O7493"/>
    <mergeCell ref="M7494:O7494"/>
    <mergeCell ref="M7495:O7495"/>
    <mergeCell ref="M7496:O7496"/>
    <mergeCell ref="M7497:O7497"/>
    <mergeCell ref="M7498:O7498"/>
    <mergeCell ref="M7499:O7499"/>
    <mergeCell ref="M7500:O7500"/>
    <mergeCell ref="M7501:O7501"/>
    <mergeCell ref="M7503:O7503"/>
    <mergeCell ref="M7504:O7504"/>
    <mergeCell ref="M7505:O7505"/>
    <mergeCell ref="M7506:O7506"/>
    <mergeCell ref="M7507:O7507"/>
    <mergeCell ref="M7508:O7508"/>
    <mergeCell ref="M7509:O7509"/>
    <mergeCell ref="M7510:O7510"/>
    <mergeCell ref="M7511:O7511"/>
    <mergeCell ref="M7512:O7512"/>
    <mergeCell ref="M7513:O7513"/>
    <mergeCell ref="M7514:O7514"/>
    <mergeCell ref="M7515:O7515"/>
    <mergeCell ref="M7516:O7516"/>
    <mergeCell ref="M7517:O7517"/>
    <mergeCell ref="M7519:O7519"/>
    <mergeCell ref="M7520:O7520"/>
    <mergeCell ref="M7521:O7521"/>
    <mergeCell ref="M7518:O7518"/>
    <mergeCell ref="M7522:O7522"/>
    <mergeCell ref="M7523:O7523"/>
    <mergeCell ref="M7524:O7524"/>
    <mergeCell ref="M7525:O7525"/>
    <mergeCell ref="M7526:O7526"/>
    <mergeCell ref="M7527:O7527"/>
    <mergeCell ref="M7528:O7528"/>
    <mergeCell ref="M7529:O7529"/>
    <mergeCell ref="M7530:O7530"/>
    <mergeCell ref="M7531:O7531"/>
    <mergeCell ref="M7532:O7532"/>
    <mergeCell ref="M7533:O7533"/>
    <mergeCell ref="M7534:O7534"/>
    <mergeCell ref="M7535:O7535"/>
    <mergeCell ref="M7536:O7536"/>
    <mergeCell ref="M7537:O7537"/>
    <mergeCell ref="M7538:O7538"/>
    <mergeCell ref="M7539:O7539"/>
    <mergeCell ref="M7540:O7540"/>
    <mergeCell ref="M7541:O7541"/>
    <mergeCell ref="M7542:O7542"/>
    <mergeCell ref="M7543:O7543"/>
    <mergeCell ref="M7544:O7544"/>
    <mergeCell ref="M7545:O7545"/>
    <mergeCell ref="M7591:O7591"/>
    <mergeCell ref="M7592:O7592"/>
    <mergeCell ref="M7593:O7593"/>
    <mergeCell ref="M7587:O7587"/>
    <mergeCell ref="M7546:O7546"/>
    <mergeCell ref="M7547:O7547"/>
    <mergeCell ref="M7548:O7548"/>
    <mergeCell ref="M7549:O7549"/>
    <mergeCell ref="M7550:O7550"/>
    <mergeCell ref="M7551:O7551"/>
    <mergeCell ref="M7625:O7625"/>
    <mergeCell ref="M7626:O7626"/>
    <mergeCell ref="M7627:O7627"/>
    <mergeCell ref="M7621:O7621"/>
    <mergeCell ref="M7623:O7623"/>
    <mergeCell ref="M7635:O7635"/>
    <mergeCell ref="M7636:O7636"/>
    <mergeCell ref="M7637:O7637"/>
    <mergeCell ref="M7638:O7638"/>
    <mergeCell ref="M7639:O7639"/>
    <mergeCell ref="M7640:O7640"/>
    <mergeCell ref="M7641:O7641"/>
    <mergeCell ref="M7642:O7642"/>
    <mergeCell ref="M7643:O7643"/>
    <mergeCell ref="M7644:O7644"/>
    <mergeCell ref="M7645:O7645"/>
    <mergeCell ref="M7646:O7646"/>
    <mergeCell ref="M7648:O7648"/>
    <mergeCell ref="M7647:O7647"/>
    <mergeCell ref="M7649:O7649"/>
    <mergeCell ref="M7650:O7650"/>
    <mergeCell ref="M7651:O7651"/>
    <mergeCell ref="M7652:O7652"/>
    <mergeCell ref="M7653:O7653"/>
    <mergeCell ref="M7654:O7654"/>
    <mergeCell ref="M7655:O7655"/>
    <mergeCell ref="M7656:O7656"/>
    <mergeCell ref="M7657:O7657"/>
    <mergeCell ref="M7658:O7658"/>
    <mergeCell ref="M7659:O7659"/>
    <mergeCell ref="M7660:O7660"/>
    <mergeCell ref="M7661:O7661"/>
    <mergeCell ref="M7662:O7662"/>
    <mergeCell ref="M7663:O7663"/>
    <mergeCell ref="M7664:O7664"/>
    <mergeCell ref="M7665:O7665"/>
    <mergeCell ref="M7666:O7666"/>
    <mergeCell ref="M7667:O7667"/>
    <mergeCell ref="M7668:O7668"/>
    <mergeCell ref="M7669:O7669"/>
    <mergeCell ref="M7670:O7670"/>
    <mergeCell ref="M7671:O7671"/>
    <mergeCell ref="M7672:O7672"/>
    <mergeCell ref="M7673:O7673"/>
    <mergeCell ref="M7674:O7674"/>
    <mergeCell ref="M7675:O7675"/>
    <mergeCell ref="M7676:O7676"/>
    <mergeCell ref="M7677:O7677"/>
    <mergeCell ref="M7678:O7678"/>
    <mergeCell ref="M7679:O7679"/>
    <mergeCell ref="M7680:O7680"/>
    <mergeCell ref="M7681:O7681"/>
    <mergeCell ref="M7682:O7682"/>
    <mergeCell ref="M7683:O7683"/>
    <mergeCell ref="M7684:O7684"/>
    <mergeCell ref="M7685:O7685"/>
    <mergeCell ref="M7686:O7686"/>
    <mergeCell ref="M7687:O7687"/>
    <mergeCell ref="M7688:O7688"/>
    <mergeCell ref="M7689:O7689"/>
    <mergeCell ref="M7690:O7690"/>
    <mergeCell ref="M7691:O7691"/>
    <mergeCell ref="M7692:O7692"/>
    <mergeCell ref="M7693:O7693"/>
    <mergeCell ref="M7694:O7694"/>
    <mergeCell ref="M7695:O7695"/>
    <mergeCell ref="M7696:O7696"/>
    <mergeCell ref="M7697:O7697"/>
    <mergeCell ref="M7698:O7698"/>
    <mergeCell ref="M7699:O7699"/>
    <mergeCell ref="M7700:O7700"/>
    <mergeCell ref="M7701:O7701"/>
    <mergeCell ref="M7702:O7702"/>
    <mergeCell ref="M7703:O7703"/>
    <mergeCell ref="M7704:O7704"/>
    <mergeCell ref="M7706:O7706"/>
    <mergeCell ref="M7707:O7707"/>
    <mergeCell ref="M7708:O7708"/>
    <mergeCell ref="M7709:O7709"/>
    <mergeCell ref="M7710:O7710"/>
    <mergeCell ref="M7711:O7711"/>
    <mergeCell ref="M7712:O7712"/>
    <mergeCell ref="M7713:O7713"/>
    <mergeCell ref="M7714:O7714"/>
    <mergeCell ref="M7715:O7715"/>
    <mergeCell ref="M7716:O7716"/>
    <mergeCell ref="M7717:O7717"/>
    <mergeCell ref="M7718:O7718"/>
    <mergeCell ref="M7719:O7719"/>
    <mergeCell ref="M7720:O7720"/>
    <mergeCell ref="M7721:O7721"/>
    <mergeCell ref="M7722:O7722"/>
    <mergeCell ref="M7723:O7723"/>
    <mergeCell ref="M7724:O7724"/>
    <mergeCell ref="M7725:O7725"/>
    <mergeCell ref="M7726:O7726"/>
    <mergeCell ref="M7727:O7727"/>
    <mergeCell ref="M7728:O7728"/>
    <mergeCell ref="M7729:O7729"/>
    <mergeCell ref="M7730:O7730"/>
    <mergeCell ref="M7731:O7731"/>
    <mergeCell ref="M7732:O7732"/>
    <mergeCell ref="M7733:O7733"/>
    <mergeCell ref="M7734:O7734"/>
    <mergeCell ref="M7735:O7735"/>
    <mergeCell ref="M7736:O7736"/>
    <mergeCell ref="M7737:O7737"/>
    <mergeCell ref="M7738:O7738"/>
    <mergeCell ref="M7739:O7739"/>
    <mergeCell ref="M7740:O7740"/>
    <mergeCell ref="M7741:O7741"/>
    <mergeCell ref="M7742:O7742"/>
    <mergeCell ref="M7743:O7743"/>
    <mergeCell ref="M7744:O7744"/>
    <mergeCell ref="M7745:O7745"/>
    <mergeCell ref="M7746:O7746"/>
    <mergeCell ref="M7747:O7747"/>
    <mergeCell ref="M7748:O7748"/>
    <mergeCell ref="M7749:O7749"/>
    <mergeCell ref="M7750:O7750"/>
    <mergeCell ref="M7751:O7751"/>
    <mergeCell ref="M7752:O7752"/>
    <mergeCell ref="M7753:O7753"/>
    <mergeCell ref="M7754:O7754"/>
    <mergeCell ref="M7755:O7755"/>
    <mergeCell ref="M7756:O7756"/>
    <mergeCell ref="M7757:O7757"/>
    <mergeCell ref="M7758:O7758"/>
    <mergeCell ref="M7759:O7759"/>
    <mergeCell ref="M7760:O7760"/>
    <mergeCell ref="M7761:O7761"/>
    <mergeCell ref="M7762:O7762"/>
    <mergeCell ref="M7763:O7763"/>
    <mergeCell ref="M7764:O7764"/>
    <mergeCell ref="M7765:O7765"/>
    <mergeCell ref="M7766:O7766"/>
    <mergeCell ref="M7767:O7767"/>
    <mergeCell ref="M7768:O7768"/>
    <mergeCell ref="M7769:O7769"/>
    <mergeCell ref="M7770:O7770"/>
    <mergeCell ref="M7771:O7771"/>
    <mergeCell ref="M7772:O7772"/>
    <mergeCell ref="M7773:O7773"/>
    <mergeCell ref="M7774:O7774"/>
    <mergeCell ref="M7775:O7775"/>
    <mergeCell ref="M7776:O7776"/>
    <mergeCell ref="M7777:O7777"/>
    <mergeCell ref="M7778:O7778"/>
    <mergeCell ref="M7780:O7780"/>
    <mergeCell ref="M7781:O7781"/>
    <mergeCell ref="M7782:O7782"/>
    <mergeCell ref="M7783:O7783"/>
    <mergeCell ref="M7784:O7784"/>
    <mergeCell ref="M7785:O7785"/>
    <mergeCell ref="M7786:O7786"/>
    <mergeCell ref="M7787:O7787"/>
    <mergeCell ref="M7790:O7790"/>
    <mergeCell ref="M7792:O7792"/>
    <mergeCell ref="M7794:O7794"/>
    <mergeCell ref="M7795:O7795"/>
    <mergeCell ref="M7796:O7796"/>
    <mergeCell ref="M7788:O7788"/>
    <mergeCell ref="M7789:O7789"/>
    <mergeCell ref="M7797:O7797"/>
    <mergeCell ref="M7798:O7798"/>
    <mergeCell ref="M7799:O7799"/>
    <mergeCell ref="M7800:O7800"/>
    <mergeCell ref="M7801:O7801"/>
    <mergeCell ref="M7802:O7802"/>
    <mergeCell ref="M7803:O7803"/>
    <mergeCell ref="M7804:O7804"/>
    <mergeCell ref="M7805:O7805"/>
    <mergeCell ref="M7806:O7806"/>
    <mergeCell ref="M7807:O7807"/>
    <mergeCell ref="M7808:O7808"/>
    <mergeCell ref="M7809:O7809"/>
    <mergeCell ref="M7810:O7810"/>
    <mergeCell ref="M7811:O7811"/>
    <mergeCell ref="M7812:O7812"/>
    <mergeCell ref="M7813:O7813"/>
    <mergeCell ref="M7814:O7814"/>
    <mergeCell ref="M7815:O7815"/>
    <mergeCell ref="M7816:O7816"/>
    <mergeCell ref="M7817:O7817"/>
    <mergeCell ref="M7818:O7818"/>
    <mergeCell ref="M7819:O7819"/>
    <mergeCell ref="M7820:O7820"/>
    <mergeCell ref="M7821:O7821"/>
    <mergeCell ref="M7822:O7822"/>
    <mergeCell ref="M7823:O7823"/>
    <mergeCell ref="M7824:O7824"/>
    <mergeCell ref="M7825:O7825"/>
    <mergeCell ref="M7826:O7826"/>
    <mergeCell ref="M7827:O7827"/>
    <mergeCell ref="M7828:O7828"/>
    <mergeCell ref="M7829:O7829"/>
    <mergeCell ref="M7830:O7830"/>
    <mergeCell ref="M7831:O7831"/>
    <mergeCell ref="M7832:O7832"/>
    <mergeCell ref="M7833:O7833"/>
    <mergeCell ref="M7834:O7834"/>
    <mergeCell ref="M7835:O7835"/>
    <mergeCell ref="M7836:O7836"/>
    <mergeCell ref="M7837:O7837"/>
    <mergeCell ref="M7838:O7838"/>
    <mergeCell ref="M7839:O7839"/>
    <mergeCell ref="M7840:O7840"/>
    <mergeCell ref="M7841:O7841"/>
    <mergeCell ref="M7842:O7842"/>
    <mergeCell ref="M7843:O7843"/>
    <mergeCell ref="M7844:O7844"/>
    <mergeCell ref="M7845:O7845"/>
    <mergeCell ref="M7846:O7846"/>
    <mergeCell ref="M7847:O7847"/>
    <mergeCell ref="M7848:O7848"/>
    <mergeCell ref="M7849:O7849"/>
    <mergeCell ref="M7850:O7850"/>
    <mergeCell ref="M7851:O7851"/>
    <mergeCell ref="M7852:O7852"/>
    <mergeCell ref="M7853:O7853"/>
    <mergeCell ref="M7854:O7854"/>
    <mergeCell ref="M7855:O7855"/>
    <mergeCell ref="M7856:O7856"/>
    <mergeCell ref="M7859:O7859"/>
    <mergeCell ref="M7858:O7858"/>
    <mergeCell ref="M7857:O7857"/>
    <mergeCell ref="M7860:O7860"/>
    <mergeCell ref="M7861:O7861"/>
    <mergeCell ref="M7865:O7865"/>
    <mergeCell ref="M7866:O7866"/>
    <mergeCell ref="M7867:O7867"/>
    <mergeCell ref="M7868:O7868"/>
    <mergeCell ref="M7864:O7864"/>
    <mergeCell ref="M7869:O7869"/>
    <mergeCell ref="M7871:O7871"/>
    <mergeCell ref="M7872:O7872"/>
    <mergeCell ref="M7873:O7873"/>
    <mergeCell ref="M7874:O7874"/>
    <mergeCell ref="M7876:O7876"/>
    <mergeCell ref="M7877:O7877"/>
    <mergeCell ref="M7878:O7878"/>
    <mergeCell ref="M7879:O7879"/>
    <mergeCell ref="M7880:O7880"/>
    <mergeCell ref="M7881:O7881"/>
    <mergeCell ref="M7882:O7882"/>
    <mergeCell ref="M7883:O7883"/>
    <mergeCell ref="M7884:O7884"/>
    <mergeCell ref="M7885:O7885"/>
    <mergeCell ref="M7886:O7886"/>
    <mergeCell ref="M7887:O7887"/>
    <mergeCell ref="M7888:O7888"/>
    <mergeCell ref="M7889:O7889"/>
    <mergeCell ref="M7890:O7890"/>
    <mergeCell ref="M7891:O7891"/>
    <mergeCell ref="M7892:O7892"/>
    <mergeCell ref="M7893:O7893"/>
    <mergeCell ref="M7894:O7894"/>
    <mergeCell ref="M7895:O7895"/>
    <mergeCell ref="M7896:O7896"/>
    <mergeCell ref="M7897:O7897"/>
    <mergeCell ref="M7898:O7898"/>
    <mergeCell ref="M7899:O7899"/>
    <mergeCell ref="M7900:O7900"/>
    <mergeCell ref="M7901:O7901"/>
    <mergeCell ref="M7902:O7902"/>
    <mergeCell ref="M7903:O7903"/>
    <mergeCell ref="M7904:O7904"/>
    <mergeCell ref="M7905:O7905"/>
    <mergeCell ref="M7906:O7906"/>
    <mergeCell ref="M7907:O7907"/>
    <mergeCell ref="M7908:O7908"/>
    <mergeCell ref="M7909:O7909"/>
    <mergeCell ref="M7910:O7910"/>
    <mergeCell ref="M7911:O7911"/>
    <mergeCell ref="M7912:O7912"/>
    <mergeCell ref="M7914:O7914"/>
    <mergeCell ref="M7919:O7919"/>
    <mergeCell ref="M7920:O7920"/>
    <mergeCell ref="M7921:O7921"/>
    <mergeCell ref="M7922:O7922"/>
    <mergeCell ref="M7923:O7923"/>
    <mergeCell ref="M7924:O7924"/>
    <mergeCell ref="M7925:O7925"/>
    <mergeCell ref="M7926:O7926"/>
    <mergeCell ref="M7927:O7927"/>
    <mergeCell ref="M7928:O7928"/>
    <mergeCell ref="M7929:O7929"/>
    <mergeCell ref="M7930:O7930"/>
    <mergeCell ref="M7931:O7931"/>
    <mergeCell ref="M7932:O7932"/>
    <mergeCell ref="M7933:O7933"/>
    <mergeCell ref="M7934:O7934"/>
    <mergeCell ref="M7935:O7935"/>
    <mergeCell ref="M7936:O7936"/>
    <mergeCell ref="M7937:O7937"/>
    <mergeCell ref="M7938:O7938"/>
    <mergeCell ref="M7939:O7939"/>
    <mergeCell ref="M7940:O7940"/>
    <mergeCell ref="M7941:O7941"/>
    <mergeCell ref="M7942:O7942"/>
    <mergeCell ref="M7943:O7943"/>
    <mergeCell ref="M7944:O7944"/>
    <mergeCell ref="M7945:O7945"/>
    <mergeCell ref="M7946:O7946"/>
    <mergeCell ref="M7947:O7947"/>
    <mergeCell ref="M7948:O7948"/>
    <mergeCell ref="M7949:O7949"/>
    <mergeCell ref="M7950:O7950"/>
    <mergeCell ref="M7951:O7951"/>
    <mergeCell ref="M7952:O7952"/>
    <mergeCell ref="M7953:O7953"/>
    <mergeCell ref="M7954:O7954"/>
    <mergeCell ref="M7955:O7955"/>
    <mergeCell ref="M7956:O7956"/>
    <mergeCell ref="M7957:O7957"/>
    <mergeCell ref="M7958:O7958"/>
    <mergeCell ref="M7959:O7959"/>
    <mergeCell ref="M7960:O7960"/>
    <mergeCell ref="M7961:O7961"/>
    <mergeCell ref="M7962:O7962"/>
    <mergeCell ref="M7963:O7963"/>
    <mergeCell ref="M7964:O7964"/>
    <mergeCell ref="M7965:O7965"/>
    <mergeCell ref="M7966:O7966"/>
    <mergeCell ref="M7967:O7967"/>
    <mergeCell ref="M7968:O7968"/>
    <mergeCell ref="M7969:O7969"/>
    <mergeCell ref="M7970:O7970"/>
    <mergeCell ref="M7971:O7971"/>
    <mergeCell ref="M7972:O7972"/>
    <mergeCell ref="M7973:O7973"/>
    <mergeCell ref="M7974:O7974"/>
    <mergeCell ref="M7975:O7975"/>
    <mergeCell ref="M7976:O7976"/>
    <mergeCell ref="M7977:O7977"/>
    <mergeCell ref="M7978:O7978"/>
    <mergeCell ref="M7979:O7979"/>
    <mergeCell ref="M7980:O7980"/>
    <mergeCell ref="M7981:O7981"/>
    <mergeCell ref="M7982:O7982"/>
    <mergeCell ref="M7983:O7983"/>
    <mergeCell ref="M7984:O7984"/>
    <mergeCell ref="M7985:O7985"/>
    <mergeCell ref="M7986:O7986"/>
    <mergeCell ref="M7987:O7987"/>
    <mergeCell ref="M7988:O7988"/>
    <mergeCell ref="M7989:O7989"/>
    <mergeCell ref="M7990:O7990"/>
    <mergeCell ref="M7991:O7991"/>
    <mergeCell ref="M7992:O7992"/>
    <mergeCell ref="M7993:O7993"/>
    <mergeCell ref="M7994:O7994"/>
    <mergeCell ref="M7995:O7995"/>
    <mergeCell ref="M8010:O8010"/>
    <mergeCell ref="M7996:O7996"/>
    <mergeCell ref="M7997:O7997"/>
    <mergeCell ref="M7998:O7998"/>
    <mergeCell ref="M7999:O7999"/>
    <mergeCell ref="M8000:O8000"/>
    <mergeCell ref="M8001:O8001"/>
    <mergeCell ref="M8022:O8022"/>
    <mergeCell ref="M8023:O8023"/>
    <mergeCell ref="M8002:O8002"/>
    <mergeCell ref="M8003:O8003"/>
    <mergeCell ref="M8005:O8005"/>
    <mergeCell ref="M8006:O8006"/>
    <mergeCell ref="M8007:O8007"/>
    <mergeCell ref="M8011:O8011"/>
    <mergeCell ref="M8008:O8008"/>
    <mergeCell ref="M8009:O8009"/>
    <mergeCell ref="M8029:O8029"/>
    <mergeCell ref="M8030:O8030"/>
    <mergeCell ref="M8031:O8031"/>
    <mergeCell ref="M8032:O8032"/>
    <mergeCell ref="M8033:O8033"/>
    <mergeCell ref="M8019:O8019"/>
    <mergeCell ref="M8020:O8020"/>
    <mergeCell ref="M8021:O8021"/>
    <mergeCell ref="M8027:O8027"/>
    <mergeCell ref="M8028:O8028"/>
    <mergeCell ref="M8038:O8038"/>
    <mergeCell ref="M8040:O8040"/>
    <mergeCell ref="M8041:O8041"/>
    <mergeCell ref="M8042:O8042"/>
    <mergeCell ref="M8043:O8043"/>
    <mergeCell ref="M8034:O8034"/>
    <mergeCell ref="M8035:O8035"/>
    <mergeCell ref="M8036:O8036"/>
    <mergeCell ref="M8037:O8037"/>
    <mergeCell ref="M8039:O8039"/>
    <mergeCell ref="M8044:O8044"/>
    <mergeCell ref="M8045:O8045"/>
    <mergeCell ref="M8046:O8046"/>
    <mergeCell ref="M8047:O8047"/>
    <mergeCell ref="M8048:O8048"/>
    <mergeCell ref="M8049:O8049"/>
    <mergeCell ref="M8051:O8051"/>
    <mergeCell ref="M8052:O8052"/>
    <mergeCell ref="M8053:O8053"/>
    <mergeCell ref="M8054:O8054"/>
    <mergeCell ref="M8055:O8055"/>
    <mergeCell ref="M8056:O8056"/>
    <mergeCell ref="M8057:O8057"/>
    <mergeCell ref="M8058:O8058"/>
    <mergeCell ref="M8059:O8059"/>
    <mergeCell ref="M8060:O8060"/>
    <mergeCell ref="M8061:O8061"/>
    <mergeCell ref="M8062:O8062"/>
    <mergeCell ref="M8063:O8063"/>
    <mergeCell ref="M8065:O8065"/>
    <mergeCell ref="M8066:O8066"/>
    <mergeCell ref="M8067:O8067"/>
    <mergeCell ref="M8068:O8068"/>
    <mergeCell ref="M8069:O8069"/>
    <mergeCell ref="M8070:O8070"/>
    <mergeCell ref="M8071:O8071"/>
    <mergeCell ref="M8072:O8072"/>
    <mergeCell ref="M8073:O8073"/>
    <mergeCell ref="M8074:O8074"/>
    <mergeCell ref="M8075:O8075"/>
    <mergeCell ref="M8076:O8076"/>
    <mergeCell ref="M8078:O8078"/>
    <mergeCell ref="M8079:O8079"/>
    <mergeCell ref="M8080:O8080"/>
    <mergeCell ref="M8081:O8081"/>
    <mergeCell ref="M8082:O8082"/>
    <mergeCell ref="M8083:O8083"/>
    <mergeCell ref="M8084:O8084"/>
    <mergeCell ref="M8085:O8085"/>
    <mergeCell ref="M8086:O8086"/>
    <mergeCell ref="M8087:O8087"/>
    <mergeCell ref="M8088:O8088"/>
    <mergeCell ref="M8089:O8089"/>
    <mergeCell ref="M8090:O8090"/>
    <mergeCell ref="M8091:O8091"/>
    <mergeCell ref="M8092:O8092"/>
    <mergeCell ref="M8093:O8093"/>
    <mergeCell ref="M8094:O8094"/>
    <mergeCell ref="M8095:O8095"/>
    <mergeCell ref="M8096:O8096"/>
    <mergeCell ref="M8097:O8097"/>
    <mergeCell ref="M8098:O8098"/>
    <mergeCell ref="M8099:O8099"/>
    <mergeCell ref="M8100:O8100"/>
    <mergeCell ref="M8101:O8101"/>
    <mergeCell ref="M8102:O8102"/>
    <mergeCell ref="M8103:O8103"/>
    <mergeCell ref="M8104:O8104"/>
    <mergeCell ref="M8105:O8105"/>
    <mergeCell ref="M8106:O8106"/>
    <mergeCell ref="M8108:O8108"/>
    <mergeCell ref="M8109:O8109"/>
    <mergeCell ref="M8110:O8110"/>
    <mergeCell ref="M8111:O8111"/>
    <mergeCell ref="M8112:O8112"/>
    <mergeCell ref="M8113:O8113"/>
    <mergeCell ref="M8114:O8114"/>
    <mergeCell ref="M8115:O8115"/>
    <mergeCell ref="M8116:O8116"/>
    <mergeCell ref="M8117:O8117"/>
    <mergeCell ref="M8118:O8118"/>
    <mergeCell ref="M8119:O8119"/>
    <mergeCell ref="M8120:O8120"/>
    <mergeCell ref="M8121:O8121"/>
    <mergeCell ref="M8122:O8122"/>
    <mergeCell ref="M8123:O8123"/>
    <mergeCell ref="M8126:O8126"/>
    <mergeCell ref="M8127:O8127"/>
    <mergeCell ref="M8124:O8124"/>
    <mergeCell ref="M8125:O8125"/>
    <mergeCell ref="M8128:O8128"/>
    <mergeCell ref="M8130:O8130"/>
    <mergeCell ref="M8131:O8131"/>
    <mergeCell ref="M8132:O8132"/>
    <mergeCell ref="M8133:O8133"/>
    <mergeCell ref="M8134:O8134"/>
    <mergeCell ref="M8135:O8135"/>
    <mergeCell ref="M8136:O8136"/>
    <mergeCell ref="M8137:O8137"/>
    <mergeCell ref="M8138:O8138"/>
    <mergeCell ref="M8139:O8139"/>
    <mergeCell ref="M8140:O8140"/>
    <mergeCell ref="M8141:O8141"/>
    <mergeCell ref="M8142:O8142"/>
    <mergeCell ref="M8143:O8143"/>
    <mergeCell ref="M8144:O8144"/>
    <mergeCell ref="M8145:O8145"/>
    <mergeCell ref="M8146:O8146"/>
    <mergeCell ref="M8147:O8147"/>
    <mergeCell ref="M8148:O8148"/>
    <mergeCell ref="M8149:O8149"/>
    <mergeCell ref="M8150:O8150"/>
    <mergeCell ref="M8151:O8151"/>
    <mergeCell ref="M8152:O8152"/>
    <mergeCell ref="M8153:O8153"/>
    <mergeCell ref="M8154:O8154"/>
    <mergeCell ref="M8155:O8155"/>
    <mergeCell ref="M8156:O8156"/>
    <mergeCell ref="M8157:O8157"/>
    <mergeCell ref="M8158:O8158"/>
    <mergeCell ref="M8159:O8159"/>
    <mergeCell ref="M8166:O8166"/>
    <mergeCell ref="M8167:O8167"/>
    <mergeCell ref="M8168:O8168"/>
    <mergeCell ref="M8169:O8169"/>
    <mergeCell ref="M8163:O8163"/>
    <mergeCell ref="M8165:O8165"/>
    <mergeCell ref="M8170:O8170"/>
    <mergeCell ref="M8171:O8171"/>
    <mergeCell ref="M8172:O8172"/>
    <mergeCell ref="M8173:O8173"/>
    <mergeCell ref="M8174:O8174"/>
    <mergeCell ref="M8176:O8176"/>
    <mergeCell ref="M8177:O8177"/>
    <mergeCell ref="M8178:O8178"/>
    <mergeCell ref="M8179:O8179"/>
    <mergeCell ref="M8180:O8180"/>
    <mergeCell ref="M8175:O8175"/>
    <mergeCell ref="M8181:O8181"/>
    <mergeCell ref="M8182:O8182"/>
    <mergeCell ref="M8184:O8184"/>
    <mergeCell ref="M8185:O8185"/>
    <mergeCell ref="M8186:O8186"/>
    <mergeCell ref="M8187:O8187"/>
    <mergeCell ref="M8188:O8188"/>
    <mergeCell ref="M8189:O8189"/>
    <mergeCell ref="M8190:O8190"/>
    <mergeCell ref="M8191:O8191"/>
    <mergeCell ref="M8192:O8192"/>
    <mergeCell ref="M8193:O8193"/>
    <mergeCell ref="M8194:O8194"/>
    <mergeCell ref="M8195:O8195"/>
    <mergeCell ref="M8196:O8196"/>
    <mergeCell ref="M8197:O8197"/>
    <mergeCell ref="M8198:O8198"/>
    <mergeCell ref="M8199:O8199"/>
    <mergeCell ref="M8200:O8200"/>
    <mergeCell ref="M8201:O8201"/>
    <mergeCell ref="M8202:O8202"/>
    <mergeCell ref="M8203:O8203"/>
    <mergeCell ref="M8204:O8204"/>
    <mergeCell ref="M8205:O8205"/>
    <mergeCell ref="M8206:O8206"/>
    <mergeCell ref="M8207:O8207"/>
    <mergeCell ref="M8208:O8208"/>
    <mergeCell ref="M8209:O8209"/>
    <mergeCell ref="M8210:O8210"/>
    <mergeCell ref="M8211:O8211"/>
    <mergeCell ref="M8212:O8212"/>
    <mergeCell ref="M8213:O8213"/>
    <mergeCell ref="M8214:O8214"/>
    <mergeCell ref="M8215:O8215"/>
    <mergeCell ref="M8216:O8216"/>
    <mergeCell ref="M8217:O8217"/>
    <mergeCell ref="M8218:O8218"/>
    <mergeCell ref="M8219:O8219"/>
    <mergeCell ref="M8220:O8220"/>
    <mergeCell ref="M8221:O8221"/>
    <mergeCell ref="M8222:O8222"/>
    <mergeCell ref="M8223:O8223"/>
    <mergeCell ref="M8224:O8224"/>
    <mergeCell ref="M8225:O8225"/>
    <mergeCell ref="M8226:O8226"/>
    <mergeCell ref="M8227:O8227"/>
    <mergeCell ref="M8228:O8228"/>
    <mergeCell ref="M8229:O8229"/>
    <mergeCell ref="M8230:O8230"/>
    <mergeCell ref="M8231:O8231"/>
    <mergeCell ref="M8232:O8232"/>
    <mergeCell ref="M8233:O8233"/>
    <mergeCell ref="M8234:O8234"/>
    <mergeCell ref="M8235:O8235"/>
    <mergeCell ref="M8236:O8236"/>
    <mergeCell ref="M8237:O8237"/>
    <mergeCell ref="M8238:O8238"/>
    <mergeCell ref="M8239:O8239"/>
    <mergeCell ref="M8240:O8240"/>
    <mergeCell ref="M8241:O8241"/>
    <mergeCell ref="M8242:O8242"/>
    <mergeCell ref="M8243:O8243"/>
    <mergeCell ref="M8244:O8244"/>
    <mergeCell ref="M8245:O8245"/>
    <mergeCell ref="M8246:O8246"/>
    <mergeCell ref="M8247:O8247"/>
    <mergeCell ref="M8248:O8248"/>
    <mergeCell ref="M8249:O8249"/>
    <mergeCell ref="M8250:O8250"/>
    <mergeCell ref="M8251:O8251"/>
    <mergeCell ref="M8252:O8252"/>
    <mergeCell ref="M8253:O8253"/>
    <mergeCell ref="M8254:O8254"/>
    <mergeCell ref="M8255:O8255"/>
    <mergeCell ref="M8256:O8256"/>
    <mergeCell ref="M8257:O8257"/>
    <mergeCell ref="M8258:O8258"/>
    <mergeCell ref="M8259:O8259"/>
    <mergeCell ref="M8260:O8260"/>
    <mergeCell ref="M8261:O8261"/>
    <mergeCell ref="M8262:O8262"/>
    <mergeCell ref="M8263:O8263"/>
    <mergeCell ref="M8264:O8264"/>
    <mergeCell ref="M8265:O8265"/>
    <mergeCell ref="M8266:O8266"/>
    <mergeCell ref="M8267:O8267"/>
    <mergeCell ref="M8268:O8268"/>
    <mergeCell ref="M8269:O8269"/>
    <mergeCell ref="M8270:O8270"/>
    <mergeCell ref="M8271:O8271"/>
    <mergeCell ref="M8272:O8272"/>
    <mergeCell ref="M8273:O8273"/>
    <mergeCell ref="M8274:O8274"/>
    <mergeCell ref="M8275:O8275"/>
    <mergeCell ref="M8276:O8276"/>
    <mergeCell ref="M8277:O8277"/>
    <mergeCell ref="M8278:O8278"/>
    <mergeCell ref="M8279:O8279"/>
    <mergeCell ref="M8280:O8280"/>
    <mergeCell ref="M8281:O8281"/>
    <mergeCell ref="M8282:O8282"/>
    <mergeCell ref="M8283:O8283"/>
    <mergeCell ref="M8284:O8284"/>
    <mergeCell ref="M8285:O8285"/>
    <mergeCell ref="M8286:O8286"/>
    <mergeCell ref="M8287:O8287"/>
    <mergeCell ref="M8288:O8288"/>
    <mergeCell ref="M8289:O8289"/>
    <mergeCell ref="M8290:O8290"/>
    <mergeCell ref="M8291:O8291"/>
    <mergeCell ref="M8292:O8292"/>
    <mergeCell ref="M8293:O8293"/>
    <mergeCell ref="M8294:O8294"/>
    <mergeCell ref="M8295:O8295"/>
    <mergeCell ref="M8298:O8298"/>
    <mergeCell ref="M8296:O8296"/>
    <mergeCell ref="M8299:O8299"/>
    <mergeCell ref="M8300:O8300"/>
    <mergeCell ref="M8301:O8301"/>
    <mergeCell ref="M8302:O8302"/>
    <mergeCell ref="M8303:O8303"/>
    <mergeCell ref="M8305:O8305"/>
    <mergeCell ref="M8304:O8304"/>
    <mergeCell ref="M8306:O8306"/>
    <mergeCell ref="M8307:O8307"/>
    <mergeCell ref="M8308:O8308"/>
    <mergeCell ref="M8309:O8309"/>
    <mergeCell ref="M8310:O8310"/>
    <mergeCell ref="M8319:O8319"/>
    <mergeCell ref="M8311:O8311"/>
    <mergeCell ref="M8312:O8312"/>
    <mergeCell ref="M8313:O8313"/>
    <mergeCell ref="M8315:O8315"/>
    <mergeCell ref="M8314:O8314"/>
    <mergeCell ref="M8316:O8316"/>
    <mergeCell ref="M8317:O8317"/>
    <mergeCell ref="M8318:O8318"/>
    <mergeCell ref="M8320:O8320"/>
    <mergeCell ref="M8321:O8321"/>
    <mergeCell ref="M8322:O8322"/>
    <mergeCell ref="M8323:O8323"/>
    <mergeCell ref="M8324:O8324"/>
    <mergeCell ref="M8325:O8325"/>
    <mergeCell ref="M8326:O8326"/>
    <mergeCell ref="M8339:O8339"/>
    <mergeCell ref="M8335:O8335"/>
    <mergeCell ref="M8336:O8336"/>
    <mergeCell ref="M8337:O8337"/>
    <mergeCell ref="M8338:O8338"/>
    <mergeCell ref="M8340:O8340"/>
    <mergeCell ref="M8341:O8341"/>
    <mergeCell ref="M8327:O8327"/>
    <mergeCell ref="M8328:O8328"/>
    <mergeCell ref="M8329:O8329"/>
    <mergeCell ref="M8330:O8330"/>
    <mergeCell ref="M8331:O8331"/>
    <mergeCell ref="M8332:O8332"/>
    <mergeCell ref="M8333:O8333"/>
    <mergeCell ref="M8334:O8334"/>
    <mergeCell ref="M8342:O8342"/>
    <mergeCell ref="M8343:O8343"/>
    <mergeCell ref="M8344:O8344"/>
    <mergeCell ref="M8347:O8347"/>
    <mergeCell ref="M8348:O8348"/>
    <mergeCell ref="M8349:O8349"/>
    <mergeCell ref="M8346:O8346"/>
    <mergeCell ref="M8350:O8350"/>
    <mergeCell ref="M8351:O8351"/>
    <mergeCell ref="M8357:O8357"/>
    <mergeCell ref="M8352:O8352"/>
    <mergeCell ref="M8353:O8353"/>
    <mergeCell ref="M8354:O8354"/>
    <mergeCell ref="M8358:O8358"/>
    <mergeCell ref="M8359:O8359"/>
    <mergeCell ref="M8361:O8361"/>
    <mergeCell ref="M8362:O8362"/>
    <mergeCell ref="M8363:O8363"/>
    <mergeCell ref="M8360:O8360"/>
    <mergeCell ref="M8364:O8364"/>
    <mergeCell ref="M8365:O8365"/>
    <mergeCell ref="M8369:O8369"/>
    <mergeCell ref="M8366:O8366"/>
    <mergeCell ref="M8367:O8367"/>
    <mergeCell ref="M8368:O8368"/>
    <mergeCell ref="M8370:O8370"/>
    <mergeCell ref="M8371:O8371"/>
    <mergeCell ref="M8373:O8373"/>
    <mergeCell ref="M8374:O8374"/>
    <mergeCell ref="M8375:O8375"/>
    <mergeCell ref="M8372:O8372"/>
    <mergeCell ref="M8376:O8376"/>
    <mergeCell ref="M8377:O8377"/>
    <mergeCell ref="M8381:O8381"/>
    <mergeCell ref="M8378:O8378"/>
    <mergeCell ref="M8379:O8379"/>
    <mergeCell ref="M8380:O8380"/>
    <mergeCell ref="M8382:O8382"/>
    <mergeCell ref="M8383:O8383"/>
    <mergeCell ref="M8385:O8385"/>
    <mergeCell ref="M8386:O8386"/>
    <mergeCell ref="M8387:O8387"/>
    <mergeCell ref="M8384:O8384"/>
    <mergeCell ref="M8388:O8388"/>
    <mergeCell ref="M8389:O8389"/>
    <mergeCell ref="M8395:O8395"/>
    <mergeCell ref="M8390:O8390"/>
    <mergeCell ref="M8391:O8391"/>
    <mergeCell ref="M8394:O8394"/>
    <mergeCell ref="M8396:O8396"/>
    <mergeCell ref="M8397:O8397"/>
    <mergeCell ref="M8399:O8399"/>
    <mergeCell ref="M8400:O8400"/>
    <mergeCell ref="M8401:O8401"/>
    <mergeCell ref="M8398:O8398"/>
    <mergeCell ref="M8402:O8402"/>
    <mergeCell ref="M8403:O8403"/>
    <mergeCell ref="M8407:O8407"/>
    <mergeCell ref="M8404:O8404"/>
    <mergeCell ref="M8405:O8405"/>
    <mergeCell ref="M8406:O8406"/>
    <mergeCell ref="M8408:O8408"/>
    <mergeCell ref="M8409:O8409"/>
    <mergeCell ref="M8411:O8411"/>
    <mergeCell ref="M8412:O8412"/>
    <mergeCell ref="M8413:O8413"/>
    <mergeCell ref="M8410:O8410"/>
    <mergeCell ref="M8414:O8414"/>
    <mergeCell ref="M8415:O8415"/>
    <mergeCell ref="M8420:O8420"/>
    <mergeCell ref="M8416:O8416"/>
    <mergeCell ref="M8418:O8418"/>
    <mergeCell ref="M8419:O8419"/>
    <mergeCell ref="M8422:O8422"/>
    <mergeCell ref="M8423:O8423"/>
    <mergeCell ref="M8425:O8425"/>
    <mergeCell ref="M8426:O8426"/>
    <mergeCell ref="M8427:O8427"/>
    <mergeCell ref="M8424:O8424"/>
    <mergeCell ref="M8428:O8428"/>
    <mergeCell ref="M8429:O8429"/>
    <mergeCell ref="M8433:O8433"/>
    <mergeCell ref="M8430:O8430"/>
    <mergeCell ref="M8431:O8431"/>
    <mergeCell ref="M8432:O8432"/>
    <mergeCell ref="M8435:O8435"/>
    <mergeCell ref="M8436:O8436"/>
    <mergeCell ref="M8439:O8439"/>
    <mergeCell ref="M8440:O8440"/>
    <mergeCell ref="M8441:O8441"/>
    <mergeCell ref="M8438:O8438"/>
    <mergeCell ref="M8442:O8442"/>
    <mergeCell ref="M8443:O8443"/>
    <mergeCell ref="M8447:O8447"/>
    <mergeCell ref="M8444:O8444"/>
    <mergeCell ref="M8445:O8445"/>
    <mergeCell ref="M8446:O8446"/>
    <mergeCell ref="M8448:O8448"/>
    <mergeCell ref="M8449:O8449"/>
    <mergeCell ref="M8451:O8451"/>
    <mergeCell ref="M8452:O8452"/>
    <mergeCell ref="M8453:O8453"/>
    <mergeCell ref="M8450:O8450"/>
    <mergeCell ref="M8454:O8454"/>
    <mergeCell ref="M8455:O8455"/>
    <mergeCell ref="M8459:O8459"/>
    <mergeCell ref="M8456:O8456"/>
    <mergeCell ref="M8457:O8457"/>
    <mergeCell ref="M8458:O8458"/>
    <mergeCell ref="M8460:O8460"/>
    <mergeCell ref="M8461:O8461"/>
    <mergeCell ref="M8463:O8463"/>
    <mergeCell ref="M8464:O8464"/>
    <mergeCell ref="M8465:O8465"/>
    <mergeCell ref="M8462:O8462"/>
    <mergeCell ref="M8466:O8466"/>
    <mergeCell ref="M8467:O8467"/>
    <mergeCell ref="M8471:O8471"/>
    <mergeCell ref="M8468:O8468"/>
    <mergeCell ref="M8469:O8469"/>
    <mergeCell ref="M8470:O8470"/>
    <mergeCell ref="M8472:O8472"/>
    <mergeCell ref="M8473:O8473"/>
    <mergeCell ref="M8475:O8475"/>
    <mergeCell ref="M8476:O8476"/>
    <mergeCell ref="M8477:O8477"/>
    <mergeCell ref="M8474:O8474"/>
    <mergeCell ref="M8478:O8478"/>
    <mergeCell ref="M8479:O8479"/>
    <mergeCell ref="M8483:O8483"/>
    <mergeCell ref="M8480:O8480"/>
    <mergeCell ref="M8481:O8481"/>
    <mergeCell ref="M8482:O8482"/>
    <mergeCell ref="M8484:O8484"/>
    <mergeCell ref="M8485:O8485"/>
    <mergeCell ref="M8486:O8486"/>
    <mergeCell ref="M8487:O8487"/>
    <mergeCell ref="M8488:O8488"/>
    <mergeCell ref="M8489:O8489"/>
    <mergeCell ref="M8501:O8501"/>
    <mergeCell ref="M8490:O8490"/>
    <mergeCell ref="M8491:O8491"/>
    <mergeCell ref="M12003:O12003"/>
    <mergeCell ref="M8500:O8500"/>
    <mergeCell ref="M11996:O11996"/>
    <mergeCell ref="M11997:O11997"/>
    <mergeCell ref="M11998:O11998"/>
    <mergeCell ref="M11999:O11999"/>
    <mergeCell ref="M12000:O12000"/>
    <mergeCell ref="M8492:O8492"/>
    <mergeCell ref="M8493:O8493"/>
    <mergeCell ref="M8494:O8494"/>
    <mergeCell ref="M8495:O8495"/>
    <mergeCell ref="M8498:O8498"/>
    <mergeCell ref="M8499:O8499"/>
    <mergeCell ref="M8496:O8496"/>
    <mergeCell ref="M8497:O8497"/>
    <mergeCell ref="M8502:O8502"/>
    <mergeCell ref="M8503:O8503"/>
    <mergeCell ref="M8504:O8504"/>
    <mergeCell ref="M8505:O8505"/>
    <mergeCell ref="M8506:O8506"/>
    <mergeCell ref="M8507:O8507"/>
    <mergeCell ref="M8508:O8508"/>
    <mergeCell ref="M8509:O8509"/>
    <mergeCell ref="M8510:O8510"/>
    <mergeCell ref="M8511:O8511"/>
    <mergeCell ref="M8512:O8512"/>
    <mergeCell ref="M8513:O8513"/>
    <mergeCell ref="M8525:O8525"/>
    <mergeCell ref="M8514:O8514"/>
    <mergeCell ref="M8515:O8515"/>
    <mergeCell ref="M8516:O8516"/>
    <mergeCell ref="M8517:O8517"/>
    <mergeCell ref="M8518:O8518"/>
    <mergeCell ref="M8519:O8519"/>
    <mergeCell ref="M8526:O8526"/>
    <mergeCell ref="M8527:O8527"/>
    <mergeCell ref="M8528:O8528"/>
    <mergeCell ref="M8529:O8529"/>
    <mergeCell ref="M8530:O8530"/>
    <mergeCell ref="M8520:O8520"/>
    <mergeCell ref="M8521:O8521"/>
    <mergeCell ref="M8522:O8522"/>
    <mergeCell ref="M8523:O8523"/>
    <mergeCell ref="M8524:O8524"/>
    <mergeCell ref="M8531:O8531"/>
    <mergeCell ref="M8532:O8532"/>
    <mergeCell ref="M8533:O8533"/>
    <mergeCell ref="M8534:O8534"/>
    <mergeCell ref="M8535:O8535"/>
    <mergeCell ref="M8536:O8536"/>
    <mergeCell ref="M8537:O8537"/>
    <mergeCell ref="M8538:O8538"/>
    <mergeCell ref="M8539:O8539"/>
    <mergeCell ref="M8540:O8540"/>
    <mergeCell ref="M8541:O8541"/>
    <mergeCell ref="M8543:O8543"/>
    <mergeCell ref="M8542:O8542"/>
    <mergeCell ref="M8544:O8544"/>
    <mergeCell ref="M8545:O8545"/>
    <mergeCell ref="M8549:O8549"/>
    <mergeCell ref="M8550:O8550"/>
    <mergeCell ref="M8551:O8551"/>
    <mergeCell ref="M8552:O8552"/>
    <mergeCell ref="M8553:O8553"/>
    <mergeCell ref="M8554:O8554"/>
    <mergeCell ref="M8555:O8555"/>
    <mergeCell ref="M8556:O8556"/>
    <mergeCell ref="M8557:O8557"/>
    <mergeCell ref="M8558:O8558"/>
    <mergeCell ref="M8559:O8559"/>
    <mergeCell ref="M8560:O8560"/>
    <mergeCell ref="M8561:O8561"/>
    <mergeCell ref="M8562:O8562"/>
    <mergeCell ref="M8563:O8563"/>
    <mergeCell ref="M8564:O8564"/>
    <mergeCell ref="M8565:O8565"/>
    <mergeCell ref="M8566:O8566"/>
    <mergeCell ref="M8567:O8567"/>
    <mergeCell ref="M8568:O8568"/>
    <mergeCell ref="M8569:O8569"/>
    <mergeCell ref="M8570:O8570"/>
    <mergeCell ref="M8571:O8571"/>
    <mergeCell ref="M8572:O8572"/>
    <mergeCell ref="M8573:O8573"/>
    <mergeCell ref="M8574:O8574"/>
    <mergeCell ref="M8575:O8575"/>
    <mergeCell ref="M8578:O8578"/>
    <mergeCell ref="M8576:O8576"/>
    <mergeCell ref="M8577:O8577"/>
    <mergeCell ref="M8579:O8579"/>
    <mergeCell ref="M8580:O8580"/>
    <mergeCell ref="M8581:O8581"/>
    <mergeCell ref="M8582:O8582"/>
    <mergeCell ref="M8583:O8583"/>
    <mergeCell ref="M8585:O8585"/>
    <mergeCell ref="M8584:O8584"/>
    <mergeCell ref="M8586:O8586"/>
    <mergeCell ref="M8587:O8587"/>
    <mergeCell ref="M8588:O8588"/>
    <mergeCell ref="M8589:O8589"/>
    <mergeCell ref="M8590:O8590"/>
    <mergeCell ref="M8591:O8591"/>
    <mergeCell ref="M8592:O8592"/>
    <mergeCell ref="M8593:O8593"/>
    <mergeCell ref="M8594:O8594"/>
    <mergeCell ref="M8596:O8596"/>
    <mergeCell ref="M8598:O8598"/>
    <mergeCell ref="M8599:O8599"/>
    <mergeCell ref="M8600:O8600"/>
    <mergeCell ref="M8601:O8601"/>
    <mergeCell ref="M8602:O8602"/>
    <mergeCell ref="M8603:O8603"/>
    <mergeCell ref="M8604:O8604"/>
    <mergeCell ref="M8605:O8605"/>
    <mergeCell ref="M8607:O8607"/>
    <mergeCell ref="M8608:O8608"/>
    <mergeCell ref="M8609:O8609"/>
    <mergeCell ref="M8610:O8610"/>
    <mergeCell ref="M8611:O8611"/>
    <mergeCell ref="M8612:O8612"/>
    <mergeCell ref="M8613:O8613"/>
    <mergeCell ref="M8614:O8614"/>
    <mergeCell ref="M8615:O8615"/>
    <mergeCell ref="M8616:O8616"/>
    <mergeCell ref="M8617:O8617"/>
    <mergeCell ref="M8618:O8618"/>
    <mergeCell ref="M8619:O8619"/>
    <mergeCell ref="M8620:O8620"/>
    <mergeCell ref="M8621:O8621"/>
    <mergeCell ref="M8622:O8622"/>
    <mergeCell ref="M8623:O8623"/>
    <mergeCell ref="M8624:O8624"/>
    <mergeCell ref="M8625:O8625"/>
    <mergeCell ref="M8626:O8626"/>
    <mergeCell ref="M8627:O8627"/>
    <mergeCell ref="M8628:O8628"/>
    <mergeCell ref="M8629:O8629"/>
    <mergeCell ref="M8630:O8630"/>
    <mergeCell ref="M8631:O8631"/>
    <mergeCell ref="M8632:O8632"/>
    <mergeCell ref="M8633:O8633"/>
    <mergeCell ref="M8634:O8634"/>
    <mergeCell ref="M8635:O8635"/>
    <mergeCell ref="M8636:O8636"/>
    <mergeCell ref="M8637:O8637"/>
    <mergeCell ref="M8638:O8638"/>
    <mergeCell ref="M8639:O8639"/>
    <mergeCell ref="M8640:O8640"/>
    <mergeCell ref="M8641:O8641"/>
    <mergeCell ref="M8644:O8644"/>
    <mergeCell ref="M8645:O8645"/>
    <mergeCell ref="M8646:O8646"/>
    <mergeCell ref="M8647:O8647"/>
    <mergeCell ref="M8649:O8649"/>
    <mergeCell ref="M8650:O8650"/>
    <mergeCell ref="M8651:O8651"/>
    <mergeCell ref="M8652:O8652"/>
    <mergeCell ref="M8653:O8653"/>
    <mergeCell ref="M8654:O8654"/>
    <mergeCell ref="M8655:O8655"/>
    <mergeCell ref="M8656:O8656"/>
    <mergeCell ref="M8657:O8657"/>
    <mergeCell ref="M8658:O8658"/>
    <mergeCell ref="M8659:O8659"/>
    <mergeCell ref="M8660:O8660"/>
    <mergeCell ref="M8661:O8661"/>
    <mergeCell ref="M8662:O8662"/>
    <mergeCell ref="M8663:O8663"/>
    <mergeCell ref="M8664:O8664"/>
    <mergeCell ref="M8665:O8665"/>
    <mergeCell ref="M8666:O8666"/>
    <mergeCell ref="M8667:O8667"/>
    <mergeCell ref="M8668:O8668"/>
    <mergeCell ref="M8669:O8669"/>
    <mergeCell ref="M8670:O8670"/>
    <mergeCell ref="M8671:O8671"/>
    <mergeCell ref="M8672:O8672"/>
    <mergeCell ref="M8673:O8673"/>
    <mergeCell ref="M8674:O8674"/>
    <mergeCell ref="M8675:O8675"/>
    <mergeCell ref="M8676:O8676"/>
    <mergeCell ref="M8677:O8677"/>
    <mergeCell ref="M8678:O8678"/>
    <mergeCell ref="M8679:O8679"/>
    <mergeCell ref="M8680:O8680"/>
    <mergeCell ref="M8681:O8681"/>
    <mergeCell ref="M8682:O8682"/>
    <mergeCell ref="M8683:O8683"/>
    <mergeCell ref="M8684:O8684"/>
    <mergeCell ref="M8685:O8685"/>
    <mergeCell ref="M8686:O8686"/>
    <mergeCell ref="M8687:O8687"/>
    <mergeCell ref="M8688:O8688"/>
    <mergeCell ref="M8689:O8689"/>
    <mergeCell ref="M8690:O8690"/>
    <mergeCell ref="M8691:O8691"/>
    <mergeCell ref="M8692:O8692"/>
    <mergeCell ref="M8693:O8693"/>
    <mergeCell ref="M8695:O8695"/>
    <mergeCell ref="M8696:O8696"/>
    <mergeCell ref="M8697:O8697"/>
    <mergeCell ref="M8698:O8698"/>
    <mergeCell ref="M8699:O8699"/>
    <mergeCell ref="M8700:O8700"/>
    <mergeCell ref="M8701:O8701"/>
    <mergeCell ref="M8702:O8702"/>
    <mergeCell ref="M8703:O8703"/>
    <mergeCell ref="M8704:O8704"/>
    <mergeCell ref="M8705:O8705"/>
    <mergeCell ref="M8706:O8706"/>
    <mergeCell ref="M8707:O8707"/>
    <mergeCell ref="M8708:O8708"/>
    <mergeCell ref="M8709:O8709"/>
    <mergeCell ref="M8710:O8710"/>
    <mergeCell ref="M8711:O8711"/>
    <mergeCell ref="M8712:O8712"/>
    <mergeCell ref="M8713:O8713"/>
    <mergeCell ref="M8714:O8714"/>
    <mergeCell ref="M8715:O8715"/>
    <mergeCell ref="M8716:O8716"/>
    <mergeCell ref="M8717:O8717"/>
    <mergeCell ref="M8718:O8718"/>
    <mergeCell ref="M8719:O8719"/>
    <mergeCell ref="M8720:O8720"/>
    <mergeCell ref="M8721:O8721"/>
    <mergeCell ref="M8722:O8722"/>
    <mergeCell ref="M8723:O8723"/>
    <mergeCell ref="M8724:O8724"/>
    <mergeCell ref="M8725:O8725"/>
    <mergeCell ref="M8726:O8726"/>
    <mergeCell ref="M8727:O8727"/>
    <mergeCell ref="M8728:O8728"/>
    <mergeCell ref="M8729:O8729"/>
    <mergeCell ref="M8730:O8730"/>
    <mergeCell ref="M8731:O8731"/>
    <mergeCell ref="M8732:O8732"/>
    <mergeCell ref="M8733:O8733"/>
    <mergeCell ref="M8734:O8734"/>
    <mergeCell ref="M8735:O8735"/>
    <mergeCell ref="M8736:O8736"/>
    <mergeCell ref="M8737:O8737"/>
    <mergeCell ref="M8738:O8738"/>
    <mergeCell ref="M8739:O8739"/>
    <mergeCell ref="M8740:O8740"/>
    <mergeCell ref="M8741:O8741"/>
    <mergeCell ref="M8742:O8742"/>
    <mergeCell ref="M8743:O8743"/>
    <mergeCell ref="M8744:O8744"/>
    <mergeCell ref="M8745:O8745"/>
    <mergeCell ref="M8746:O8746"/>
    <mergeCell ref="M8747:O8747"/>
    <mergeCell ref="M8748:O8748"/>
    <mergeCell ref="M8749:O8749"/>
    <mergeCell ref="M8750:O8750"/>
    <mergeCell ref="M8751:O8751"/>
    <mergeCell ref="M8752:O8752"/>
    <mergeCell ref="M8753:O8753"/>
    <mergeCell ref="M8754:O8754"/>
    <mergeCell ref="M8755:O8755"/>
    <mergeCell ref="M8756:O8756"/>
    <mergeCell ref="M8757:O8757"/>
    <mergeCell ref="M8758:O8758"/>
    <mergeCell ref="M8759:O8759"/>
    <mergeCell ref="M8760:O8760"/>
    <mergeCell ref="M8761:O8761"/>
    <mergeCell ref="M8762:O8762"/>
    <mergeCell ref="M8763:O8763"/>
    <mergeCell ref="M8764:O8764"/>
    <mergeCell ref="M8765:O8765"/>
    <mergeCell ref="M8766:O8766"/>
    <mergeCell ref="M8767:O8767"/>
    <mergeCell ref="M8768:O8768"/>
    <mergeCell ref="M8769:O8769"/>
    <mergeCell ref="M8770:O8770"/>
    <mergeCell ref="M8771:O8771"/>
    <mergeCell ref="M8772:O8772"/>
    <mergeCell ref="M8773:O8773"/>
    <mergeCell ref="M8774:O8774"/>
    <mergeCell ref="M8775:O8775"/>
    <mergeCell ref="M8776:O8776"/>
    <mergeCell ref="M8777:O8777"/>
    <mergeCell ref="M8778:O8778"/>
    <mergeCell ref="M8779:O8779"/>
    <mergeCell ref="M8780:O8780"/>
    <mergeCell ref="M8781:O8781"/>
    <mergeCell ref="M8782:O8782"/>
    <mergeCell ref="M8783:O8783"/>
    <mergeCell ref="M8784:O8784"/>
    <mergeCell ref="M8785:O8785"/>
    <mergeCell ref="M8786:O8786"/>
    <mergeCell ref="M8787:O8787"/>
    <mergeCell ref="M8788:O8788"/>
    <mergeCell ref="M8789:O8789"/>
    <mergeCell ref="M8790:O8790"/>
    <mergeCell ref="M8791:O8791"/>
    <mergeCell ref="M8792:O8792"/>
    <mergeCell ref="M8793:O8793"/>
    <mergeCell ref="M8794:O8794"/>
    <mergeCell ref="M8796:O8796"/>
    <mergeCell ref="M8797:O8797"/>
    <mergeCell ref="M8798:O8798"/>
    <mergeCell ref="M8799:O8799"/>
    <mergeCell ref="M8800:O8800"/>
    <mergeCell ref="M8801:O8801"/>
    <mergeCell ref="M8802:O8802"/>
    <mergeCell ref="M8803:O8803"/>
    <mergeCell ref="M8804:O8804"/>
    <mergeCell ref="M8806:O8806"/>
    <mergeCell ref="M8807:O8807"/>
    <mergeCell ref="M8808:O8808"/>
    <mergeCell ref="M8809:O8809"/>
    <mergeCell ref="M8810:O8810"/>
    <mergeCell ref="M8811:O8811"/>
    <mergeCell ref="M8812:O8812"/>
    <mergeCell ref="M8813:O8813"/>
    <mergeCell ref="M8815:O8815"/>
    <mergeCell ref="M8816:O8816"/>
    <mergeCell ref="M8817:O8817"/>
    <mergeCell ref="M8814:O8814"/>
    <mergeCell ref="M8818:O8818"/>
    <mergeCell ref="M8819:O8819"/>
    <mergeCell ref="M8820:O8820"/>
    <mergeCell ref="M8821:O8821"/>
    <mergeCell ref="M8822:O8822"/>
    <mergeCell ref="M8823:O8823"/>
    <mergeCell ref="M8825:O8825"/>
    <mergeCell ref="M8826:O8826"/>
    <mergeCell ref="M8827:O8827"/>
    <mergeCell ref="M8828:O8828"/>
    <mergeCell ref="M8829:O8829"/>
    <mergeCell ref="M8830:O8830"/>
    <mergeCell ref="M8831:O8831"/>
    <mergeCell ref="M8833:O8833"/>
    <mergeCell ref="M8834:O8834"/>
    <mergeCell ref="M8835:O8835"/>
    <mergeCell ref="M8836:O8836"/>
    <mergeCell ref="M8837:O8837"/>
    <mergeCell ref="M8832:O8832"/>
    <mergeCell ref="M8838:O8838"/>
    <mergeCell ref="M8839:O8839"/>
    <mergeCell ref="M8840:O8840"/>
    <mergeCell ref="M8841:O8841"/>
    <mergeCell ref="M8842:O8842"/>
    <mergeCell ref="M8843:O8843"/>
    <mergeCell ref="M8844:O8844"/>
    <mergeCell ref="M8845:O8845"/>
    <mergeCell ref="M8846:O8846"/>
    <mergeCell ref="M8847:O8847"/>
    <mergeCell ref="M8848:O8848"/>
    <mergeCell ref="M8849:O8849"/>
    <mergeCell ref="M8850:O8850"/>
    <mergeCell ref="M8851:O8851"/>
    <mergeCell ref="M8852:O8852"/>
    <mergeCell ref="M8853:O8853"/>
    <mergeCell ref="M8854:O8854"/>
    <mergeCell ref="M8855:O8855"/>
    <mergeCell ref="M8856:O8856"/>
    <mergeCell ref="M8857:O8857"/>
    <mergeCell ref="M8858:O8858"/>
    <mergeCell ref="M8859:O8859"/>
    <mergeCell ref="M8860:O8860"/>
    <mergeCell ref="M8861:O8861"/>
    <mergeCell ref="M8863:O8863"/>
    <mergeCell ref="M8864:O8864"/>
    <mergeCell ref="M8865:O8865"/>
    <mergeCell ref="M8866:O8866"/>
    <mergeCell ref="M8867:O8867"/>
    <mergeCell ref="M8868:O8868"/>
    <mergeCell ref="M8869:O8869"/>
    <mergeCell ref="M8870:O8870"/>
    <mergeCell ref="M8871:O8871"/>
    <mergeCell ref="M8872:O8872"/>
    <mergeCell ref="M8873:O8873"/>
    <mergeCell ref="M8874:O8874"/>
    <mergeCell ref="M8875:O8875"/>
    <mergeCell ref="M8876:O8876"/>
    <mergeCell ref="M8877:O8877"/>
    <mergeCell ref="M8878:O8878"/>
    <mergeCell ref="M8879:O8879"/>
    <mergeCell ref="M8880:O8880"/>
    <mergeCell ref="M8881:O8881"/>
    <mergeCell ref="M8882:O8882"/>
    <mergeCell ref="M8883:O8883"/>
    <mergeCell ref="M8884:O8884"/>
    <mergeCell ref="M8885:O8885"/>
    <mergeCell ref="M8886:O8886"/>
    <mergeCell ref="M8887:O8887"/>
    <mergeCell ref="M8888:O8888"/>
    <mergeCell ref="M8889:O8889"/>
    <mergeCell ref="M8890:O8890"/>
    <mergeCell ref="M8891:O8891"/>
    <mergeCell ref="M8893:O8893"/>
    <mergeCell ref="M8894:O8894"/>
    <mergeCell ref="M8895:O8895"/>
    <mergeCell ref="M8896:O8896"/>
    <mergeCell ref="M8897:O8897"/>
    <mergeCell ref="M8898:O8898"/>
    <mergeCell ref="M8899:O8899"/>
    <mergeCell ref="M8900:O8900"/>
    <mergeCell ref="M8901:O8901"/>
    <mergeCell ref="M8902:O8902"/>
    <mergeCell ref="M8903:O8903"/>
    <mergeCell ref="M8904:O8904"/>
    <mergeCell ref="M8905:O8905"/>
    <mergeCell ref="M8906:O8906"/>
    <mergeCell ref="M8907:O8907"/>
    <mergeCell ref="M8908:O8908"/>
    <mergeCell ref="M8909:O8909"/>
    <mergeCell ref="M8910:O8910"/>
    <mergeCell ref="M8911:O8911"/>
    <mergeCell ref="M8912:O8912"/>
    <mergeCell ref="M8913:O8913"/>
    <mergeCell ref="M8914:O8914"/>
    <mergeCell ref="M8915:O8915"/>
    <mergeCell ref="M8916:O8916"/>
    <mergeCell ref="M8917:O8917"/>
    <mergeCell ref="M8918:O8918"/>
    <mergeCell ref="M8919:O8919"/>
    <mergeCell ref="M8920:O8920"/>
    <mergeCell ref="M8921:O8921"/>
    <mergeCell ref="M8922:O8922"/>
    <mergeCell ref="M8923:O8923"/>
    <mergeCell ref="M8924:O8924"/>
    <mergeCell ref="M8925:O8925"/>
    <mergeCell ref="M8926:O8926"/>
    <mergeCell ref="M8927:O8927"/>
    <mergeCell ref="M8928:O8928"/>
    <mergeCell ref="M8929:O8929"/>
    <mergeCell ref="M8930:O8930"/>
    <mergeCell ref="M8931:O8931"/>
    <mergeCell ref="M8933:O8933"/>
    <mergeCell ref="M8934:O8934"/>
    <mergeCell ref="M8935:O8935"/>
    <mergeCell ref="M8936:O8936"/>
    <mergeCell ref="M8937:O8937"/>
    <mergeCell ref="M8942:O8942"/>
    <mergeCell ref="M8943:O8943"/>
    <mergeCell ref="M8944:O8944"/>
    <mergeCell ref="M8945:O8945"/>
    <mergeCell ref="M8946:O8946"/>
    <mergeCell ref="M8947:O8947"/>
    <mergeCell ref="M8948:O8948"/>
    <mergeCell ref="M8949:O8949"/>
    <mergeCell ref="M8950:O8950"/>
    <mergeCell ref="M8951:O8951"/>
    <mergeCell ref="M8952:O8952"/>
    <mergeCell ref="M8953:O8953"/>
    <mergeCell ref="M8956:O8956"/>
    <mergeCell ref="M8957:O8957"/>
    <mergeCell ref="M8958:O8958"/>
    <mergeCell ref="M8959:O8959"/>
    <mergeCell ref="M8960:O8960"/>
    <mergeCell ref="M8961:O8961"/>
    <mergeCell ref="M8962:O8962"/>
    <mergeCell ref="M8963:O8963"/>
    <mergeCell ref="M8964:O8964"/>
    <mergeCell ref="M8965:O8965"/>
    <mergeCell ref="M8966:O8966"/>
    <mergeCell ref="M8967:O8967"/>
    <mergeCell ref="M8968:O8968"/>
    <mergeCell ref="M8969:O8969"/>
    <mergeCell ref="M8970:O8970"/>
    <mergeCell ref="M8971:O8971"/>
    <mergeCell ref="M8972:O8972"/>
    <mergeCell ref="M8973:O8973"/>
    <mergeCell ref="M8974:O8974"/>
    <mergeCell ref="M8975:O8975"/>
    <mergeCell ref="M8976:O8976"/>
    <mergeCell ref="M8977:O8977"/>
    <mergeCell ref="M8978:O8978"/>
    <mergeCell ref="M8979:O8979"/>
    <mergeCell ref="M8980:O8980"/>
    <mergeCell ref="M8981:O8981"/>
    <mergeCell ref="M8982:O8982"/>
    <mergeCell ref="M8983:O8983"/>
    <mergeCell ref="M8984:O8984"/>
    <mergeCell ref="M8985:O8985"/>
    <mergeCell ref="M8986:O8986"/>
    <mergeCell ref="M8987:O8987"/>
    <mergeCell ref="M8988:O8988"/>
    <mergeCell ref="M8989:O8989"/>
    <mergeCell ref="M8990:O8990"/>
    <mergeCell ref="M8991:O8991"/>
    <mergeCell ref="M8992:O8992"/>
    <mergeCell ref="M8993:O8993"/>
    <mergeCell ref="M8994:O8994"/>
    <mergeCell ref="M8995:O8995"/>
    <mergeCell ref="M8996:O8996"/>
    <mergeCell ref="M8997:O8997"/>
    <mergeCell ref="M8998:O8998"/>
    <mergeCell ref="M8999:O8999"/>
    <mergeCell ref="M9000:O9000"/>
    <mergeCell ref="M9001:O9001"/>
    <mergeCell ref="M9002:O9002"/>
    <mergeCell ref="M9003:O9003"/>
    <mergeCell ref="M9004:O9004"/>
    <mergeCell ref="M9005:O9005"/>
    <mergeCell ref="M9006:O9006"/>
    <mergeCell ref="M9007:O9007"/>
    <mergeCell ref="M9008:O9008"/>
    <mergeCell ref="M9009:O9009"/>
    <mergeCell ref="M9010:O9010"/>
    <mergeCell ref="M9011:O9011"/>
    <mergeCell ref="M9012:O9012"/>
    <mergeCell ref="M9013:O9013"/>
    <mergeCell ref="M9014:O9014"/>
    <mergeCell ref="M9015:O9015"/>
    <mergeCell ref="M9017:O9017"/>
    <mergeCell ref="M9018:O9018"/>
    <mergeCell ref="M9019:O9019"/>
    <mergeCell ref="M9020:O9020"/>
    <mergeCell ref="M9021:O9021"/>
    <mergeCell ref="M9016:O9016"/>
    <mergeCell ref="M9022:O9022"/>
    <mergeCell ref="M9023:O9023"/>
    <mergeCell ref="M9026:O9026"/>
    <mergeCell ref="M9027:O9027"/>
    <mergeCell ref="M9028:O9028"/>
    <mergeCell ref="M9029:O9029"/>
    <mergeCell ref="M9030:O9030"/>
    <mergeCell ref="M9031:O9031"/>
    <mergeCell ref="M9032:O9032"/>
    <mergeCell ref="M9033:O9033"/>
    <mergeCell ref="M9034:O9034"/>
    <mergeCell ref="M9035:O9035"/>
    <mergeCell ref="M9036:O9036"/>
    <mergeCell ref="M9037:O9037"/>
    <mergeCell ref="M9038:O9038"/>
    <mergeCell ref="M9039:O9039"/>
    <mergeCell ref="M9040:O9040"/>
    <mergeCell ref="M9041:O9041"/>
    <mergeCell ref="M9042:O9042"/>
    <mergeCell ref="M9043:O9043"/>
    <mergeCell ref="M9044:O9044"/>
    <mergeCell ref="M9045:O9045"/>
    <mergeCell ref="M9046:O9046"/>
    <mergeCell ref="M9047:O9047"/>
    <mergeCell ref="M9048:O9048"/>
    <mergeCell ref="M9049:O9049"/>
    <mergeCell ref="M9050:O9050"/>
    <mergeCell ref="M9051:O9051"/>
    <mergeCell ref="M9052:O9052"/>
    <mergeCell ref="M9053:O9053"/>
    <mergeCell ref="M9054:O9054"/>
    <mergeCell ref="M9055:O9055"/>
    <mergeCell ref="M9056:O9056"/>
    <mergeCell ref="M9057:O9057"/>
    <mergeCell ref="M9058:O9058"/>
    <mergeCell ref="M9059:O9059"/>
    <mergeCell ref="M9060:O9060"/>
    <mergeCell ref="M9061:O9061"/>
    <mergeCell ref="M9062:O9062"/>
    <mergeCell ref="M9065:O9065"/>
    <mergeCell ref="M9066:O9066"/>
    <mergeCell ref="M9067:O9067"/>
    <mergeCell ref="M9068:O9068"/>
    <mergeCell ref="M9069:O9069"/>
    <mergeCell ref="M9070:O9070"/>
    <mergeCell ref="M9071:O9071"/>
    <mergeCell ref="M9072:O9072"/>
    <mergeCell ref="M9073:O9073"/>
    <mergeCell ref="M9074:O9074"/>
    <mergeCell ref="M9075:O9075"/>
    <mergeCell ref="M9076:O9076"/>
    <mergeCell ref="M9077:O9077"/>
    <mergeCell ref="M9078:O9078"/>
    <mergeCell ref="M9079:O9079"/>
    <mergeCell ref="M9080:O9080"/>
    <mergeCell ref="M9081:O9081"/>
    <mergeCell ref="M9082:O9082"/>
    <mergeCell ref="M9083:O9083"/>
    <mergeCell ref="M9084:O9084"/>
    <mergeCell ref="M9085:O9085"/>
    <mergeCell ref="M9086:O9086"/>
    <mergeCell ref="M9087:O9087"/>
    <mergeCell ref="M9088:O9088"/>
    <mergeCell ref="M9089:O9089"/>
    <mergeCell ref="M9090:O9090"/>
    <mergeCell ref="M9091:O9091"/>
    <mergeCell ref="M9092:O9092"/>
    <mergeCell ref="M9093:O9093"/>
    <mergeCell ref="M9094:O9094"/>
    <mergeCell ref="M9095:O9095"/>
    <mergeCell ref="M9096:O9096"/>
    <mergeCell ref="M9097:O9097"/>
    <mergeCell ref="M9109:O9109"/>
    <mergeCell ref="M9098:O9098"/>
    <mergeCell ref="M9099:O9099"/>
    <mergeCell ref="M9100:O9100"/>
    <mergeCell ref="M9101:O9101"/>
    <mergeCell ref="M9102:O9102"/>
    <mergeCell ref="M9103:O9103"/>
    <mergeCell ref="M9110:O9110"/>
    <mergeCell ref="M9111:O9111"/>
    <mergeCell ref="M9112:O9112"/>
    <mergeCell ref="M9113:O9113"/>
    <mergeCell ref="M9114:O9114"/>
    <mergeCell ref="M9104:O9104"/>
    <mergeCell ref="M9105:O9105"/>
    <mergeCell ref="M9106:O9106"/>
    <mergeCell ref="M9107:O9107"/>
    <mergeCell ref="M9108:O9108"/>
    <mergeCell ref="M9124:O9124"/>
    <mergeCell ref="M9125:O9125"/>
    <mergeCell ref="M9126:O9126"/>
    <mergeCell ref="M9127:O9127"/>
    <mergeCell ref="M9115:O9115"/>
    <mergeCell ref="M9118:O9118"/>
    <mergeCell ref="M9119:O9119"/>
    <mergeCell ref="M9121:O9121"/>
    <mergeCell ref="M9122:O9122"/>
    <mergeCell ref="M9123:O9123"/>
    <mergeCell ref="M9128:O9128"/>
    <mergeCell ref="M9129:O9129"/>
    <mergeCell ref="M9131:O9131"/>
    <mergeCell ref="M9132:O9132"/>
    <mergeCell ref="M9133:O9133"/>
    <mergeCell ref="M9130:O9130"/>
    <mergeCell ref="M9134:O9134"/>
    <mergeCell ref="M9135:O9135"/>
    <mergeCell ref="M9136:O9136"/>
    <mergeCell ref="M9137:O9137"/>
    <mergeCell ref="M9139:O9139"/>
    <mergeCell ref="M9140:O9140"/>
    <mergeCell ref="M9141:O9141"/>
    <mergeCell ref="M9142:O9142"/>
    <mergeCell ref="M9143:O9143"/>
    <mergeCell ref="M9144:O9144"/>
    <mergeCell ref="M9145:O9145"/>
    <mergeCell ref="M9146:O9146"/>
    <mergeCell ref="M9147:O9147"/>
    <mergeCell ref="M9148:O9148"/>
    <mergeCell ref="M9149:O9149"/>
    <mergeCell ref="M9150:O9150"/>
    <mergeCell ref="M9151:O9151"/>
    <mergeCell ref="M9152:O9152"/>
    <mergeCell ref="M9153:O9153"/>
    <mergeCell ref="M9154:O9154"/>
    <mergeCell ref="M9155:O9155"/>
    <mergeCell ref="M9156:O9156"/>
    <mergeCell ref="M9157:O9157"/>
    <mergeCell ref="M9158:O9158"/>
    <mergeCell ref="M9159:O9159"/>
    <mergeCell ref="M9160:O9160"/>
    <mergeCell ref="M9161:O9161"/>
    <mergeCell ref="M9162:O9162"/>
    <mergeCell ref="M9163:O9163"/>
    <mergeCell ref="M9164:O9164"/>
    <mergeCell ref="M9165:O9165"/>
    <mergeCell ref="M9166:O9166"/>
    <mergeCell ref="M9167:O9167"/>
    <mergeCell ref="M9168:O9168"/>
    <mergeCell ref="M9169:O9169"/>
    <mergeCell ref="M9170:O9170"/>
    <mergeCell ref="M9171:O9171"/>
    <mergeCell ref="M9172:O9172"/>
    <mergeCell ref="M9173:O9173"/>
    <mergeCell ref="M9174:O9174"/>
    <mergeCell ref="M9175:O9175"/>
    <mergeCell ref="M9176:O9176"/>
    <mergeCell ref="M9177:O9177"/>
    <mergeCell ref="M9178:O9178"/>
    <mergeCell ref="M9179:O9179"/>
    <mergeCell ref="M9180:O9180"/>
    <mergeCell ref="M9182:O9182"/>
    <mergeCell ref="M9183:O9183"/>
    <mergeCell ref="M9184:O9184"/>
    <mergeCell ref="M9185:O9185"/>
    <mergeCell ref="M9186:O9186"/>
    <mergeCell ref="M9187:O9187"/>
    <mergeCell ref="M9188:O9188"/>
    <mergeCell ref="M9190:O9190"/>
    <mergeCell ref="M9189:O9189"/>
    <mergeCell ref="M9191:O9191"/>
    <mergeCell ref="M9192:O9192"/>
    <mergeCell ref="M9193:O9193"/>
    <mergeCell ref="M9194:O9194"/>
    <mergeCell ref="M9195:O9195"/>
    <mergeCell ref="M9196:O9196"/>
    <mergeCell ref="M9197:O9197"/>
    <mergeCell ref="M9198:O9198"/>
    <mergeCell ref="M9199:O9199"/>
    <mergeCell ref="M9200:O9200"/>
    <mergeCell ref="M9201:O9201"/>
    <mergeCell ref="M9203:O9203"/>
    <mergeCell ref="M9204:O9204"/>
    <mergeCell ref="M9205:O9205"/>
    <mergeCell ref="M9206:O9206"/>
    <mergeCell ref="M9207:O9207"/>
    <mergeCell ref="M9208:O9208"/>
    <mergeCell ref="M9209:O9209"/>
    <mergeCell ref="M9210:O9210"/>
    <mergeCell ref="M9211:O9211"/>
    <mergeCell ref="M9212:O9212"/>
    <mergeCell ref="M9213:O9213"/>
    <mergeCell ref="M9214:O9214"/>
    <mergeCell ref="M9215:O9215"/>
    <mergeCell ref="M9216:O9216"/>
    <mergeCell ref="M9217:O9217"/>
    <mergeCell ref="M9218:O9218"/>
    <mergeCell ref="M9219:O9219"/>
    <mergeCell ref="M9220:O9220"/>
    <mergeCell ref="M9221:O9221"/>
    <mergeCell ref="M9222:O9222"/>
    <mergeCell ref="M9223:O9223"/>
    <mergeCell ref="M9224:O9224"/>
    <mergeCell ref="M9225:O9225"/>
    <mergeCell ref="M9226:O9226"/>
    <mergeCell ref="M9227:O9227"/>
    <mergeCell ref="M9228:O9228"/>
    <mergeCell ref="M9229:O9229"/>
    <mergeCell ref="M9230:O9230"/>
    <mergeCell ref="M9231:O9231"/>
    <mergeCell ref="M9232:O9232"/>
    <mergeCell ref="M9233:O9233"/>
    <mergeCell ref="M9234:O9234"/>
    <mergeCell ref="M9235:O9235"/>
    <mergeCell ref="M9236:O9236"/>
    <mergeCell ref="M9237:O9237"/>
    <mergeCell ref="M9238:O9238"/>
    <mergeCell ref="M9239:O9239"/>
    <mergeCell ref="M9240:O9240"/>
    <mergeCell ref="M9241:O9241"/>
    <mergeCell ref="M9242:O9242"/>
    <mergeCell ref="M9243:O9243"/>
    <mergeCell ref="M9244:O9244"/>
    <mergeCell ref="M9245:O9245"/>
    <mergeCell ref="M9246:O9246"/>
    <mergeCell ref="M9247:O9247"/>
    <mergeCell ref="M9248:O9248"/>
    <mergeCell ref="M9249:O9249"/>
    <mergeCell ref="M9250:O9250"/>
    <mergeCell ref="M9251:O9251"/>
    <mergeCell ref="M9252:O9252"/>
    <mergeCell ref="M9253:O9253"/>
    <mergeCell ref="M9254:O9254"/>
    <mergeCell ref="M9255:O9255"/>
    <mergeCell ref="M9256:O9256"/>
    <mergeCell ref="M9257:O9257"/>
    <mergeCell ref="M9258:O9258"/>
    <mergeCell ref="M9259:O9259"/>
    <mergeCell ref="M9260:O9260"/>
    <mergeCell ref="M9261:O9261"/>
    <mergeCell ref="M9262:O9262"/>
    <mergeCell ref="M9263:O9263"/>
    <mergeCell ref="M9264:O9264"/>
    <mergeCell ref="M9265:O9265"/>
    <mergeCell ref="M9266:O9266"/>
    <mergeCell ref="M9267:O9267"/>
    <mergeCell ref="M9268:O9268"/>
    <mergeCell ref="M9269:O9269"/>
    <mergeCell ref="M9270:O9270"/>
    <mergeCell ref="M9271:O9271"/>
    <mergeCell ref="M9272:O9272"/>
    <mergeCell ref="M9273:O9273"/>
    <mergeCell ref="M9274:O9274"/>
    <mergeCell ref="M9275:O9275"/>
    <mergeCell ref="M9276:O9276"/>
    <mergeCell ref="M9277:O9277"/>
    <mergeCell ref="M9278:O9278"/>
    <mergeCell ref="M9279:O9279"/>
    <mergeCell ref="M9280:O9280"/>
    <mergeCell ref="M9281:O9281"/>
    <mergeCell ref="M9282:O9282"/>
    <mergeCell ref="M9283:O9283"/>
    <mergeCell ref="M9284:O9284"/>
    <mergeCell ref="M9285:O9285"/>
    <mergeCell ref="M9286:O9286"/>
    <mergeCell ref="M9287:O9287"/>
    <mergeCell ref="M9288:O9288"/>
    <mergeCell ref="M9289:O9289"/>
    <mergeCell ref="M9290:O9290"/>
    <mergeCell ref="M9291:O9291"/>
    <mergeCell ref="M9292:O9292"/>
    <mergeCell ref="M9293:O9293"/>
    <mergeCell ref="M9294:O9294"/>
    <mergeCell ref="M9295:O9295"/>
    <mergeCell ref="M9296:O9296"/>
    <mergeCell ref="M9297:O9297"/>
    <mergeCell ref="M9298:O9298"/>
    <mergeCell ref="M9299:O9299"/>
    <mergeCell ref="M9300:O9300"/>
    <mergeCell ref="M9301:O9301"/>
    <mergeCell ref="M9302:O9302"/>
    <mergeCell ref="M9303:O9303"/>
    <mergeCell ref="M9304:O9304"/>
    <mergeCell ref="M9305:O9305"/>
    <mergeCell ref="M9306:O9306"/>
    <mergeCell ref="M9308:O9308"/>
    <mergeCell ref="M9309:O9309"/>
    <mergeCell ref="M9310:O9310"/>
    <mergeCell ref="M9311:O9311"/>
    <mergeCell ref="M9312:O9312"/>
    <mergeCell ref="M9313:O9313"/>
    <mergeCell ref="M9314:O9314"/>
    <mergeCell ref="M9315:O9315"/>
    <mergeCell ref="M9316:O9316"/>
    <mergeCell ref="M9317:O9317"/>
    <mergeCell ref="M9318:O9318"/>
    <mergeCell ref="M9319:O9319"/>
    <mergeCell ref="M9321:O9321"/>
    <mergeCell ref="M9322:O9322"/>
    <mergeCell ref="M9323:O9323"/>
    <mergeCell ref="M9324:O9324"/>
    <mergeCell ref="M9325:O9325"/>
    <mergeCell ref="M9326:O9326"/>
    <mergeCell ref="M9327:O9327"/>
    <mergeCell ref="M9328:O9328"/>
    <mergeCell ref="M9329:O9329"/>
    <mergeCell ref="M9330:O9330"/>
    <mergeCell ref="M9331:O9331"/>
    <mergeCell ref="M9332:O9332"/>
    <mergeCell ref="M9333:O9333"/>
    <mergeCell ref="M9334:O9334"/>
    <mergeCell ref="M9335:O9335"/>
    <mergeCell ref="M9336:O9336"/>
    <mergeCell ref="M9337:O9337"/>
    <mergeCell ref="M9338:O9338"/>
    <mergeCell ref="M9339:O9339"/>
    <mergeCell ref="M9340:O9340"/>
    <mergeCell ref="M9342:O9342"/>
    <mergeCell ref="M9343:O9343"/>
    <mergeCell ref="M9341:O9341"/>
    <mergeCell ref="M9344:O9344"/>
    <mergeCell ref="M9345:O9345"/>
    <mergeCell ref="M9347:O9347"/>
    <mergeCell ref="M9348:O9348"/>
    <mergeCell ref="M9349:O9349"/>
    <mergeCell ref="M9350:O9350"/>
    <mergeCell ref="M9351:O9351"/>
    <mergeCell ref="M9352:O9352"/>
    <mergeCell ref="M9353:O9353"/>
    <mergeCell ref="M9354:O9354"/>
    <mergeCell ref="M9355:O9355"/>
    <mergeCell ref="M9356:O9356"/>
    <mergeCell ref="M9357:O9357"/>
    <mergeCell ref="M9358:O9358"/>
    <mergeCell ref="M9359:O9359"/>
    <mergeCell ref="M9360:O9360"/>
    <mergeCell ref="M9361:O9361"/>
    <mergeCell ref="M9362:O9362"/>
    <mergeCell ref="M9363:O9363"/>
    <mergeCell ref="M9364:O9364"/>
    <mergeCell ref="M9365:O9365"/>
    <mergeCell ref="M9366:O9366"/>
    <mergeCell ref="M9367:O9367"/>
    <mergeCell ref="M9368:O9368"/>
    <mergeCell ref="M9369:O9369"/>
    <mergeCell ref="M9370:O9370"/>
    <mergeCell ref="M9371:O9371"/>
    <mergeCell ref="M9372:O9372"/>
    <mergeCell ref="M9373:O9373"/>
    <mergeCell ref="M9374:O9374"/>
    <mergeCell ref="M9375:O9375"/>
    <mergeCell ref="M9376:O9376"/>
    <mergeCell ref="M9377:O9377"/>
    <mergeCell ref="M9378:O9378"/>
    <mergeCell ref="M9379:O9379"/>
    <mergeCell ref="M9380:O9380"/>
    <mergeCell ref="M9381:O9381"/>
    <mergeCell ref="M9382:O9382"/>
    <mergeCell ref="M9383:O9383"/>
    <mergeCell ref="M9384:O9384"/>
    <mergeCell ref="M9385:O9385"/>
    <mergeCell ref="M9386:O9386"/>
    <mergeCell ref="M9387:O9387"/>
    <mergeCell ref="M9388:O9388"/>
    <mergeCell ref="M9389:O9389"/>
    <mergeCell ref="M9390:O9390"/>
    <mergeCell ref="M9391:O9391"/>
    <mergeCell ref="M9392:O9392"/>
    <mergeCell ref="M9393:O9393"/>
    <mergeCell ref="M9394:O9394"/>
    <mergeCell ref="M9395:O9395"/>
    <mergeCell ref="M9396:O9396"/>
    <mergeCell ref="M9397:O9397"/>
    <mergeCell ref="M9398:O9398"/>
    <mergeCell ref="M9399:O9399"/>
    <mergeCell ref="M9400:O9400"/>
    <mergeCell ref="M9401:O9401"/>
    <mergeCell ref="M9402:O9402"/>
    <mergeCell ref="M9403:O9403"/>
    <mergeCell ref="M9404:O9404"/>
    <mergeCell ref="M9405:O9405"/>
    <mergeCell ref="M9406:O9406"/>
    <mergeCell ref="M9407:O9407"/>
    <mergeCell ref="M9408:O9408"/>
    <mergeCell ref="M9409:O9409"/>
    <mergeCell ref="M9410:O9410"/>
    <mergeCell ref="M9411:O9411"/>
    <mergeCell ref="M9412:O9412"/>
    <mergeCell ref="M9413:O9413"/>
    <mergeCell ref="M9414:O9414"/>
    <mergeCell ref="M9415:O9415"/>
    <mergeCell ref="M9416:O9416"/>
    <mergeCell ref="M9417:O9417"/>
    <mergeCell ref="M9418:O9418"/>
    <mergeCell ref="M9419:O9419"/>
    <mergeCell ref="M9420:O9420"/>
    <mergeCell ref="M9421:O9421"/>
    <mergeCell ref="M9422:O9422"/>
    <mergeCell ref="M9423:O9423"/>
    <mergeCell ref="M9424:O9424"/>
    <mergeCell ref="M9425:O9425"/>
    <mergeCell ref="M9426:O9426"/>
    <mergeCell ref="M9427:O9427"/>
    <mergeCell ref="M9428:O9428"/>
    <mergeCell ref="M9429:O9429"/>
    <mergeCell ref="M9430:O9430"/>
    <mergeCell ref="M9431:O9431"/>
    <mergeCell ref="M9432:O9432"/>
    <mergeCell ref="M9433:O9433"/>
    <mergeCell ref="M9434:O9434"/>
    <mergeCell ref="M9435:O9435"/>
    <mergeCell ref="M9436:O9436"/>
    <mergeCell ref="M9437:O9437"/>
    <mergeCell ref="M9438:O9438"/>
    <mergeCell ref="M9439:O9439"/>
    <mergeCell ref="M9440:O9440"/>
    <mergeCell ref="M9441:O9441"/>
    <mergeCell ref="M9442:O9442"/>
    <mergeCell ref="M9443:O9443"/>
    <mergeCell ref="M9444:O9444"/>
    <mergeCell ref="M9445:O9445"/>
    <mergeCell ref="M9446:O9446"/>
    <mergeCell ref="M9447:O9447"/>
    <mergeCell ref="M9448:O9448"/>
    <mergeCell ref="M9449:O9449"/>
    <mergeCell ref="M9450:O9450"/>
    <mergeCell ref="M9451:O9451"/>
    <mergeCell ref="M9452:O9452"/>
    <mergeCell ref="M9453:O9453"/>
    <mergeCell ref="M9454:O9454"/>
    <mergeCell ref="M9455:O9455"/>
    <mergeCell ref="M9456:O9456"/>
    <mergeCell ref="M9457:O9457"/>
    <mergeCell ref="M9458:O9458"/>
    <mergeCell ref="M9459:O9459"/>
    <mergeCell ref="M9460:O9460"/>
    <mergeCell ref="M9461:O9461"/>
    <mergeCell ref="M9462:O9462"/>
    <mergeCell ref="M9463:O9463"/>
    <mergeCell ref="M9464:O9464"/>
    <mergeCell ref="M9465:O9465"/>
    <mergeCell ref="M9466:O9466"/>
    <mergeCell ref="M9468:O9468"/>
    <mergeCell ref="M9469:O9469"/>
    <mergeCell ref="M9470:O9470"/>
    <mergeCell ref="M9471:O9471"/>
    <mergeCell ref="M9472:O9472"/>
    <mergeCell ref="M9474:O9474"/>
    <mergeCell ref="M9475:O9475"/>
    <mergeCell ref="M9476:O9476"/>
    <mergeCell ref="M9478:O9478"/>
    <mergeCell ref="M9479:O9479"/>
    <mergeCell ref="M9477:O9477"/>
    <mergeCell ref="M9493:O9493"/>
    <mergeCell ref="M9494:O9494"/>
    <mergeCell ref="M9495:O9495"/>
    <mergeCell ref="M9496:O9496"/>
    <mergeCell ref="M9497:O9497"/>
    <mergeCell ref="M9473:O9473"/>
    <mergeCell ref="M9481:O9481"/>
    <mergeCell ref="M9482:O9482"/>
    <mergeCell ref="M9483:O9483"/>
    <mergeCell ref="M9485:O9485"/>
    <mergeCell ref="M9498:O9498"/>
    <mergeCell ref="M9499:O9499"/>
    <mergeCell ref="M9500:O9500"/>
    <mergeCell ref="M9501:O9501"/>
    <mergeCell ref="M9502:O9502"/>
    <mergeCell ref="M9503:O9503"/>
    <mergeCell ref="M9504:O9504"/>
    <mergeCell ref="M9505:O9505"/>
    <mergeCell ref="M9506:O9506"/>
    <mergeCell ref="M9507:O9507"/>
    <mergeCell ref="M9508:O9508"/>
    <mergeCell ref="M9509:O9509"/>
    <mergeCell ref="M9510:O9510"/>
    <mergeCell ref="M9511:O9511"/>
    <mergeCell ref="M9512:O9512"/>
    <mergeCell ref="M9513:O9513"/>
    <mergeCell ref="M9514:O9514"/>
    <mergeCell ref="M9515:O9515"/>
    <mergeCell ref="M9516:O9516"/>
    <mergeCell ref="M9517:O9517"/>
    <mergeCell ref="M9518:O9518"/>
    <mergeCell ref="M9519:O9519"/>
    <mergeCell ref="M9520:O9520"/>
    <mergeCell ref="M9521:O9521"/>
    <mergeCell ref="M9522:O9522"/>
    <mergeCell ref="M9523:O9523"/>
    <mergeCell ref="M9524:O9524"/>
    <mergeCell ref="M9525:O9525"/>
    <mergeCell ref="M9526:O9526"/>
    <mergeCell ref="M9527:O9527"/>
    <mergeCell ref="M9528:O9528"/>
    <mergeCell ref="M9531:O9531"/>
    <mergeCell ref="M9532:O9532"/>
    <mergeCell ref="M9533:O9533"/>
    <mergeCell ref="M9536:O9536"/>
    <mergeCell ref="M9537:O9537"/>
    <mergeCell ref="M9538:O9538"/>
    <mergeCell ref="M9539:O9539"/>
    <mergeCell ref="M9540:O9540"/>
    <mergeCell ref="M9541:O9541"/>
    <mergeCell ref="M9542:O9542"/>
    <mergeCell ref="M9543:O9543"/>
    <mergeCell ref="M9544:O9544"/>
    <mergeCell ref="M9545:O9545"/>
    <mergeCell ref="M9546:O9546"/>
    <mergeCell ref="M9547:O9547"/>
    <mergeCell ref="M9548:O9548"/>
    <mergeCell ref="M9549:O9549"/>
    <mergeCell ref="M9550:O9550"/>
    <mergeCell ref="M9551:O9551"/>
    <mergeCell ref="M9552:O9552"/>
    <mergeCell ref="M9553:O9553"/>
    <mergeCell ref="M9554:O9554"/>
    <mergeCell ref="M9555:O9555"/>
    <mergeCell ref="M9556:O9556"/>
    <mergeCell ref="M9557:O9557"/>
    <mergeCell ref="M9558:O9558"/>
    <mergeCell ref="M9559:O9559"/>
    <mergeCell ref="M9560:O9560"/>
    <mergeCell ref="M9561:O9561"/>
    <mergeCell ref="M9562:O9562"/>
    <mergeCell ref="M9563:O9563"/>
    <mergeCell ref="M9564:O9564"/>
    <mergeCell ref="M9565:O9565"/>
    <mergeCell ref="M9566:O9566"/>
    <mergeCell ref="M9567:O9567"/>
    <mergeCell ref="M9568:O9568"/>
    <mergeCell ref="M9569:O9569"/>
    <mergeCell ref="M9572:O9572"/>
    <mergeCell ref="M9574:O9574"/>
    <mergeCell ref="M9575:O9575"/>
    <mergeCell ref="M9576:O9576"/>
    <mergeCell ref="M9577:O9577"/>
    <mergeCell ref="M9578:O9578"/>
    <mergeCell ref="M9579:O9579"/>
    <mergeCell ref="M9580:O9580"/>
    <mergeCell ref="M9581:O9581"/>
    <mergeCell ref="M9582:O9582"/>
    <mergeCell ref="M9583:O9583"/>
    <mergeCell ref="M9584:O9584"/>
    <mergeCell ref="M9585:O9585"/>
    <mergeCell ref="M9586:O9586"/>
    <mergeCell ref="M9587:O9587"/>
    <mergeCell ref="M9588:O9588"/>
    <mergeCell ref="M9589:O9589"/>
    <mergeCell ref="M9590:O9590"/>
    <mergeCell ref="M9591:O9591"/>
    <mergeCell ref="M9592:O9592"/>
    <mergeCell ref="M9593:O9593"/>
    <mergeCell ref="M9594:O9594"/>
    <mergeCell ref="M9595:O9595"/>
    <mergeCell ref="M9596:O9596"/>
    <mergeCell ref="M9597:O9597"/>
    <mergeCell ref="M9598:O9598"/>
    <mergeCell ref="M9599:O9599"/>
    <mergeCell ref="M9600:O9600"/>
    <mergeCell ref="M9601:O9601"/>
    <mergeCell ref="M9602:O9602"/>
    <mergeCell ref="M9603:O9603"/>
    <mergeCell ref="M9604:O9604"/>
    <mergeCell ref="M9605:O9605"/>
    <mergeCell ref="M9606:O9606"/>
    <mergeCell ref="M9607:O9607"/>
    <mergeCell ref="M9608:O9608"/>
    <mergeCell ref="M9609:O9609"/>
    <mergeCell ref="M9610:O9610"/>
    <mergeCell ref="M9611:O9611"/>
    <mergeCell ref="M9612:O9612"/>
    <mergeCell ref="M9613:O9613"/>
    <mergeCell ref="M9614:O9614"/>
    <mergeCell ref="M9615:O9615"/>
    <mergeCell ref="M9616:O9616"/>
    <mergeCell ref="M9617:O9617"/>
    <mergeCell ref="M9618:O9618"/>
    <mergeCell ref="M9619:O9619"/>
    <mergeCell ref="M9620:O9620"/>
    <mergeCell ref="M9621:O9621"/>
    <mergeCell ref="M9622:O9622"/>
    <mergeCell ref="M9623:O9623"/>
    <mergeCell ref="M9624:O9624"/>
    <mergeCell ref="M9625:O9625"/>
    <mergeCell ref="M9626:O9626"/>
    <mergeCell ref="M9627:O9627"/>
    <mergeCell ref="M9628:O9628"/>
    <mergeCell ref="M9629:O9629"/>
    <mergeCell ref="M9630:O9630"/>
    <mergeCell ref="M9631:O9631"/>
    <mergeCell ref="M9632:O9632"/>
    <mergeCell ref="M9633:O9633"/>
    <mergeCell ref="M9634:O9634"/>
    <mergeCell ref="M9635:O9635"/>
    <mergeCell ref="M9636:O9636"/>
    <mergeCell ref="M9637:O9637"/>
    <mergeCell ref="M9640:O9640"/>
    <mergeCell ref="M9641:O9641"/>
    <mergeCell ref="M9642:O9642"/>
    <mergeCell ref="M9644:O9644"/>
    <mergeCell ref="M9645:O9645"/>
    <mergeCell ref="M9638:O9638"/>
    <mergeCell ref="M9639:O9639"/>
    <mergeCell ref="M9643:O9643"/>
    <mergeCell ref="M9646:O9646"/>
    <mergeCell ref="M9647:O9647"/>
    <mergeCell ref="M9648:O9648"/>
    <mergeCell ref="M9649:O9649"/>
    <mergeCell ref="M9650:O9650"/>
    <mergeCell ref="M9651:O9651"/>
    <mergeCell ref="M9652:O9652"/>
    <mergeCell ref="M9653:O9653"/>
    <mergeCell ref="M9654:O9654"/>
    <mergeCell ref="M9655:O9655"/>
    <mergeCell ref="M9656:O9656"/>
    <mergeCell ref="M9657:O9657"/>
    <mergeCell ref="M9658:O9658"/>
    <mergeCell ref="M9659:O9659"/>
    <mergeCell ref="M9660:O9660"/>
    <mergeCell ref="M9661:O9661"/>
    <mergeCell ref="M9662:O9662"/>
    <mergeCell ref="M9663:O9663"/>
    <mergeCell ref="M9664:O9664"/>
    <mergeCell ref="M9665:O9665"/>
    <mergeCell ref="M9666:O9666"/>
    <mergeCell ref="M9667:O9667"/>
    <mergeCell ref="M9668:O9668"/>
    <mergeCell ref="M9669:O9669"/>
    <mergeCell ref="M9670:O9670"/>
    <mergeCell ref="M9671:O9671"/>
    <mergeCell ref="M9672:O9672"/>
    <mergeCell ref="M9673:O9673"/>
    <mergeCell ref="M9674:O9674"/>
    <mergeCell ref="M9675:O9675"/>
    <mergeCell ref="M9676:O9676"/>
    <mergeCell ref="M9677:O9677"/>
    <mergeCell ref="M9678:O9678"/>
    <mergeCell ref="M9679:O9679"/>
    <mergeCell ref="M9680:O9680"/>
    <mergeCell ref="M9681:O9681"/>
    <mergeCell ref="M9682:O9682"/>
    <mergeCell ref="M9683:O9683"/>
    <mergeCell ref="M9684:O9684"/>
    <mergeCell ref="M9685:O9685"/>
    <mergeCell ref="M9686:O9686"/>
    <mergeCell ref="M9687:O9687"/>
    <mergeCell ref="M9688:O9688"/>
    <mergeCell ref="M9689:O9689"/>
    <mergeCell ref="M9690:O9690"/>
    <mergeCell ref="M9691:O9691"/>
    <mergeCell ref="M9692:O9692"/>
    <mergeCell ref="M9693:O9693"/>
    <mergeCell ref="M9694:O9694"/>
    <mergeCell ref="M9695:O9695"/>
    <mergeCell ref="M9696:O9696"/>
    <mergeCell ref="M9697:O9697"/>
    <mergeCell ref="M9698:O9698"/>
    <mergeCell ref="M9699:O9699"/>
    <mergeCell ref="M9700:O9700"/>
    <mergeCell ref="M9701:O9701"/>
    <mergeCell ref="M9702:O9702"/>
    <mergeCell ref="M9703:O9703"/>
    <mergeCell ref="M9704:O9704"/>
    <mergeCell ref="M9705:O9705"/>
    <mergeCell ref="M9706:O9706"/>
    <mergeCell ref="M9707:O9707"/>
    <mergeCell ref="M9708:O9708"/>
    <mergeCell ref="M9709:O9709"/>
    <mergeCell ref="M9710:O9710"/>
    <mergeCell ref="M9711:O9711"/>
    <mergeCell ref="M9712:O9712"/>
    <mergeCell ref="M9713:O9713"/>
    <mergeCell ref="M9714:O9714"/>
    <mergeCell ref="M9715:O9715"/>
    <mergeCell ref="M9716:O9716"/>
    <mergeCell ref="M9717:O9717"/>
    <mergeCell ref="M9718:O9718"/>
    <mergeCell ref="M9719:O9719"/>
    <mergeCell ref="M9720:O9720"/>
    <mergeCell ref="M9721:O9721"/>
    <mergeCell ref="M9722:O9722"/>
    <mergeCell ref="M9723:O9723"/>
    <mergeCell ref="M9724:O9724"/>
    <mergeCell ref="M9725:O9725"/>
    <mergeCell ref="M9726:O9726"/>
    <mergeCell ref="M9727:O9727"/>
    <mergeCell ref="M9728:O9728"/>
    <mergeCell ref="M9729:O9729"/>
    <mergeCell ref="M9730:O9730"/>
    <mergeCell ref="M9731:O9731"/>
    <mergeCell ref="M9732:O9732"/>
    <mergeCell ref="M9733:O9733"/>
    <mergeCell ref="M9735:O9735"/>
    <mergeCell ref="M9736:O9736"/>
    <mergeCell ref="M9737:O9737"/>
    <mergeCell ref="M9738:O9738"/>
    <mergeCell ref="M9739:O9739"/>
    <mergeCell ref="M9740:O9740"/>
    <mergeCell ref="M9741:O9741"/>
    <mergeCell ref="M9742:O9742"/>
    <mergeCell ref="M9743:O9743"/>
    <mergeCell ref="M9744:O9744"/>
    <mergeCell ref="M9745:O9745"/>
    <mergeCell ref="M9746:O9746"/>
    <mergeCell ref="M9747:O9747"/>
    <mergeCell ref="M9748:O9748"/>
    <mergeCell ref="M9749:O9749"/>
    <mergeCell ref="M9750:O9750"/>
    <mergeCell ref="M9751:O9751"/>
    <mergeCell ref="M9752:O9752"/>
    <mergeCell ref="M9753:O9753"/>
    <mergeCell ref="M9754:O9754"/>
    <mergeCell ref="M9755:O9755"/>
    <mergeCell ref="M9756:O9756"/>
    <mergeCell ref="M9757:O9757"/>
    <mergeCell ref="M9758:O9758"/>
    <mergeCell ref="M9759:O9759"/>
    <mergeCell ref="M9760:O9760"/>
    <mergeCell ref="M9761:O9761"/>
    <mergeCell ref="M9762:O9762"/>
    <mergeCell ref="M9763:O9763"/>
    <mergeCell ref="M9764:O9764"/>
    <mergeCell ref="M9765:O9765"/>
    <mergeCell ref="M9766:O9766"/>
    <mergeCell ref="M9767:O9767"/>
    <mergeCell ref="M9768:O9768"/>
    <mergeCell ref="M9769:O9769"/>
    <mergeCell ref="M9770:O9770"/>
    <mergeCell ref="M9771:O9771"/>
    <mergeCell ref="M9772:O9772"/>
    <mergeCell ref="M9773:O9773"/>
    <mergeCell ref="M9774:O9774"/>
    <mergeCell ref="M9775:O9775"/>
    <mergeCell ref="M9776:O9776"/>
    <mergeCell ref="M9777:O9777"/>
    <mergeCell ref="M9778:O9778"/>
    <mergeCell ref="M9779:O9779"/>
    <mergeCell ref="M9780:O9780"/>
    <mergeCell ref="M9781:O9781"/>
    <mergeCell ref="M9782:O9782"/>
    <mergeCell ref="M9783:O9783"/>
    <mergeCell ref="M9784:O9784"/>
    <mergeCell ref="M9785:O9785"/>
    <mergeCell ref="M9786:O9786"/>
    <mergeCell ref="M9787:O9787"/>
    <mergeCell ref="M9788:O9788"/>
    <mergeCell ref="M9789:O9789"/>
    <mergeCell ref="M9790:O9790"/>
    <mergeCell ref="M9791:O9791"/>
    <mergeCell ref="M9792:O9792"/>
    <mergeCell ref="M9793:O9793"/>
    <mergeCell ref="M9794:O9794"/>
    <mergeCell ref="M9795:O9795"/>
    <mergeCell ref="M9796:O9796"/>
    <mergeCell ref="M9797:O9797"/>
    <mergeCell ref="M9798:O9798"/>
    <mergeCell ref="M9799:O9799"/>
    <mergeCell ref="M9800:O9800"/>
    <mergeCell ref="M9801:O9801"/>
    <mergeCell ref="M9802:O9802"/>
    <mergeCell ref="M9803:O9803"/>
    <mergeCell ref="M9804:O9804"/>
    <mergeCell ref="M9805:O9805"/>
    <mergeCell ref="M9806:O9806"/>
    <mergeCell ref="M9807:O9807"/>
    <mergeCell ref="M9808:O9808"/>
    <mergeCell ref="M9809:O9809"/>
    <mergeCell ref="M9810:O9810"/>
    <mergeCell ref="M9811:O9811"/>
    <mergeCell ref="M9812:O9812"/>
    <mergeCell ref="M9813:O9813"/>
    <mergeCell ref="M9814:O9814"/>
    <mergeCell ref="M9815:O9815"/>
    <mergeCell ref="M9816:O9816"/>
    <mergeCell ref="M9817:O9817"/>
    <mergeCell ref="M9818:O9818"/>
    <mergeCell ref="M9819:O9819"/>
    <mergeCell ref="M9820:O9820"/>
    <mergeCell ref="M9821:O9821"/>
    <mergeCell ref="M9822:O9822"/>
    <mergeCell ref="M9823:O9823"/>
    <mergeCell ref="M9824:O9824"/>
    <mergeCell ref="M9825:O9825"/>
    <mergeCell ref="M9826:O9826"/>
    <mergeCell ref="M9827:O9827"/>
    <mergeCell ref="M9828:O9828"/>
    <mergeCell ref="M9829:O9829"/>
    <mergeCell ref="M9830:O9830"/>
    <mergeCell ref="M9831:O9831"/>
    <mergeCell ref="M9832:O9832"/>
    <mergeCell ref="M9833:O9833"/>
    <mergeCell ref="M9834:O9834"/>
    <mergeCell ref="M9835:O9835"/>
    <mergeCell ref="M9836:O9836"/>
    <mergeCell ref="M9837:O9837"/>
    <mergeCell ref="M9838:O9838"/>
    <mergeCell ref="M9839:O9839"/>
    <mergeCell ref="M9840:O9840"/>
    <mergeCell ref="M9841:O9841"/>
    <mergeCell ref="M9842:O9842"/>
    <mergeCell ref="M9843:O9843"/>
    <mergeCell ref="M9844:O9844"/>
    <mergeCell ref="M9845:O9845"/>
    <mergeCell ref="M9846:O9846"/>
    <mergeCell ref="M9847:O9847"/>
    <mergeCell ref="M9848:O9848"/>
    <mergeCell ref="M9849:O9849"/>
    <mergeCell ref="M9850:O9850"/>
    <mergeCell ref="M9851:O9851"/>
    <mergeCell ref="M9852:O9852"/>
    <mergeCell ref="M9853:O9853"/>
    <mergeCell ref="M9854:O9854"/>
    <mergeCell ref="M9855:O9855"/>
    <mergeCell ref="M9856:O9856"/>
    <mergeCell ref="M9857:O9857"/>
    <mergeCell ref="M9858:O9858"/>
    <mergeCell ref="M9859:O9859"/>
    <mergeCell ref="M9860:O9860"/>
    <mergeCell ref="M9861:O9861"/>
    <mergeCell ref="M9862:O9862"/>
    <mergeCell ref="M9863:O9863"/>
    <mergeCell ref="M9864:O9864"/>
    <mergeCell ref="M9865:O9865"/>
    <mergeCell ref="M9866:O9866"/>
    <mergeCell ref="M9867:O9867"/>
    <mergeCell ref="M9868:O9868"/>
    <mergeCell ref="M9869:O9869"/>
    <mergeCell ref="M9870:O9870"/>
    <mergeCell ref="M9871:O9871"/>
    <mergeCell ref="M9872:O9872"/>
    <mergeCell ref="M9873:O9873"/>
    <mergeCell ref="M9874:O9874"/>
    <mergeCell ref="M9875:O9875"/>
    <mergeCell ref="M9876:O9876"/>
    <mergeCell ref="M9877:O9877"/>
    <mergeCell ref="M9878:O9878"/>
    <mergeCell ref="M9879:O9879"/>
    <mergeCell ref="M9880:O9880"/>
    <mergeCell ref="M9881:O9881"/>
    <mergeCell ref="M9882:O9882"/>
    <mergeCell ref="M9883:O9883"/>
    <mergeCell ref="M9884:O9884"/>
    <mergeCell ref="M9885:O9885"/>
    <mergeCell ref="M9886:O9886"/>
    <mergeCell ref="M9899:O9899"/>
    <mergeCell ref="M9887:O9887"/>
    <mergeCell ref="M9888:O9888"/>
    <mergeCell ref="M9890:O9890"/>
    <mergeCell ref="M9891:O9891"/>
    <mergeCell ref="M9892:O9892"/>
    <mergeCell ref="M9893:O9893"/>
    <mergeCell ref="M9889:O9889"/>
    <mergeCell ref="M9901:O9901"/>
    <mergeCell ref="M9902:O9902"/>
    <mergeCell ref="M9903:O9903"/>
    <mergeCell ref="M9904:O9904"/>
    <mergeCell ref="M9905:O9905"/>
    <mergeCell ref="M9894:O9894"/>
    <mergeCell ref="M9895:O9895"/>
    <mergeCell ref="M9896:O9896"/>
    <mergeCell ref="M9897:O9897"/>
    <mergeCell ref="M9898:O9898"/>
    <mergeCell ref="M9906:O9906"/>
    <mergeCell ref="M9907:O9907"/>
    <mergeCell ref="M9908:O9908"/>
    <mergeCell ref="M9910:O9910"/>
    <mergeCell ref="M9911:O9911"/>
    <mergeCell ref="M9912:O9912"/>
    <mergeCell ref="M9909:O9909"/>
    <mergeCell ref="M9913:O9913"/>
    <mergeCell ref="M9914:O9914"/>
    <mergeCell ref="M9915:O9915"/>
    <mergeCell ref="M9916:O9916"/>
    <mergeCell ref="M9917:O9917"/>
    <mergeCell ref="M9918:O9918"/>
    <mergeCell ref="M9919:O9919"/>
    <mergeCell ref="M9920:O9920"/>
    <mergeCell ref="M9921:O9921"/>
    <mergeCell ref="M9922:O9922"/>
    <mergeCell ref="M9923:O9923"/>
    <mergeCell ref="M9924:O9924"/>
    <mergeCell ref="M9925:O9925"/>
    <mergeCell ref="M9926:O9926"/>
    <mergeCell ref="M9927:O9927"/>
    <mergeCell ref="M9928:O9928"/>
    <mergeCell ref="M9929:O9929"/>
    <mergeCell ref="M9930:O9930"/>
    <mergeCell ref="M9932:O9932"/>
    <mergeCell ref="M9933:O9933"/>
    <mergeCell ref="M9934:O9934"/>
    <mergeCell ref="M9935:O9935"/>
    <mergeCell ref="M9936:O9936"/>
    <mergeCell ref="M9937:O9937"/>
    <mergeCell ref="M9938:O9938"/>
    <mergeCell ref="M9939:O9939"/>
    <mergeCell ref="M9940:O9940"/>
    <mergeCell ref="M9941:O9941"/>
    <mergeCell ref="M9942:O9942"/>
    <mergeCell ref="M9943:O9943"/>
    <mergeCell ref="M9944:O9944"/>
    <mergeCell ref="M9945:O9945"/>
    <mergeCell ref="M9946:O9946"/>
    <mergeCell ref="M9947:O9947"/>
    <mergeCell ref="M9948:O9948"/>
    <mergeCell ref="M9949:O9949"/>
    <mergeCell ref="M9950:O9950"/>
    <mergeCell ref="M9951:O9951"/>
    <mergeCell ref="M9952:O9952"/>
    <mergeCell ref="M9953:O9953"/>
    <mergeCell ref="M9954:O9954"/>
    <mergeCell ref="M9955:O9955"/>
    <mergeCell ref="M9956:O9956"/>
    <mergeCell ref="M9957:O9957"/>
    <mergeCell ref="M9958:O9958"/>
    <mergeCell ref="M9959:O9959"/>
    <mergeCell ref="M9960:O9960"/>
    <mergeCell ref="M9961:O9961"/>
    <mergeCell ref="M9962:O9962"/>
    <mergeCell ref="M9963:O9963"/>
    <mergeCell ref="M9964:O9964"/>
    <mergeCell ref="M9965:O9965"/>
    <mergeCell ref="M9966:O9966"/>
    <mergeCell ref="M9967:O9967"/>
    <mergeCell ref="M9968:O9968"/>
    <mergeCell ref="M9969:O9969"/>
    <mergeCell ref="M9970:O9970"/>
    <mergeCell ref="M9971:O9971"/>
    <mergeCell ref="M9972:O9972"/>
    <mergeCell ref="M9973:O9973"/>
    <mergeCell ref="M9974:O9974"/>
    <mergeCell ref="M9975:O9975"/>
    <mergeCell ref="M9976:O9976"/>
    <mergeCell ref="M9977:O9977"/>
    <mergeCell ref="M9978:O9978"/>
    <mergeCell ref="M9979:O9979"/>
    <mergeCell ref="M9980:O9980"/>
    <mergeCell ref="M9981:O9981"/>
    <mergeCell ref="M9982:O9982"/>
    <mergeCell ref="M9983:O9983"/>
    <mergeCell ref="M9984:O9984"/>
    <mergeCell ref="M9985:O9985"/>
    <mergeCell ref="M9986:O9986"/>
    <mergeCell ref="M9987:O9987"/>
    <mergeCell ref="M9989:O9989"/>
    <mergeCell ref="M9990:O9990"/>
    <mergeCell ref="M9991:O9991"/>
    <mergeCell ref="M9992:O9992"/>
    <mergeCell ref="M9993:O9993"/>
    <mergeCell ref="M9994:O9994"/>
    <mergeCell ref="M9995:O9995"/>
    <mergeCell ref="M9996:O9996"/>
    <mergeCell ref="M9997:O9997"/>
    <mergeCell ref="M9998:O9998"/>
    <mergeCell ref="M9999:O9999"/>
    <mergeCell ref="M10000:O10000"/>
    <mergeCell ref="M10001:O10001"/>
    <mergeCell ref="M10002:O10002"/>
    <mergeCell ref="M10003:O10003"/>
    <mergeCell ref="M10004:O10004"/>
    <mergeCell ref="M10005:O10005"/>
    <mergeCell ref="M10006:O10006"/>
    <mergeCell ref="M10007:O10007"/>
    <mergeCell ref="M10008:O10008"/>
    <mergeCell ref="M10009:O10009"/>
    <mergeCell ref="M10010:O10010"/>
    <mergeCell ref="M10011:O10011"/>
    <mergeCell ref="M10012:O10012"/>
    <mergeCell ref="M10013:O10013"/>
    <mergeCell ref="M10014:O10014"/>
    <mergeCell ref="M10015:O10015"/>
    <mergeCell ref="M10016:O10016"/>
    <mergeCell ref="M10017:O10017"/>
    <mergeCell ref="M10018:O10018"/>
    <mergeCell ref="M10019:O10019"/>
    <mergeCell ref="M10021:O10021"/>
    <mergeCell ref="M10022:O10022"/>
    <mergeCell ref="M10023:O10023"/>
    <mergeCell ref="M10024:O10024"/>
    <mergeCell ref="M10025:O10025"/>
    <mergeCell ref="M10026:O10026"/>
    <mergeCell ref="M10027:O10027"/>
    <mergeCell ref="M10028:O10028"/>
    <mergeCell ref="M10029:O10029"/>
    <mergeCell ref="M10030:O10030"/>
    <mergeCell ref="M10031:O10031"/>
    <mergeCell ref="M10032:O10032"/>
    <mergeCell ref="M10033:O10033"/>
    <mergeCell ref="M10034:O10034"/>
    <mergeCell ref="M10035:O10035"/>
    <mergeCell ref="M10036:O10036"/>
    <mergeCell ref="M10037:O10037"/>
    <mergeCell ref="M10038:O10038"/>
    <mergeCell ref="M10039:O10039"/>
    <mergeCell ref="M10040:O10040"/>
    <mergeCell ref="M10041:O10041"/>
    <mergeCell ref="M10042:O10042"/>
    <mergeCell ref="M10043:O10043"/>
    <mergeCell ref="M10044:O10044"/>
    <mergeCell ref="M10045:O10045"/>
    <mergeCell ref="M10046:O10046"/>
    <mergeCell ref="M10047:O10047"/>
    <mergeCell ref="M10048:O10048"/>
    <mergeCell ref="M10049:O10049"/>
    <mergeCell ref="M10050:O10050"/>
    <mergeCell ref="M10051:O10051"/>
    <mergeCell ref="M10052:O10052"/>
    <mergeCell ref="M10053:O10053"/>
    <mergeCell ref="M10054:O10054"/>
    <mergeCell ref="M10055:O10055"/>
    <mergeCell ref="M10056:O10056"/>
    <mergeCell ref="M10057:O10057"/>
    <mergeCell ref="M10058:O10058"/>
    <mergeCell ref="M10059:O10059"/>
    <mergeCell ref="M10061:O10061"/>
    <mergeCell ref="M10062:O10062"/>
    <mergeCell ref="M10063:O10063"/>
    <mergeCell ref="M10064:O10064"/>
    <mergeCell ref="M10065:O10065"/>
    <mergeCell ref="M10066:O10066"/>
    <mergeCell ref="M10067:O10067"/>
    <mergeCell ref="M10068:O10068"/>
    <mergeCell ref="M10069:O10069"/>
    <mergeCell ref="M10070:O10070"/>
    <mergeCell ref="M10071:O10071"/>
    <mergeCell ref="M10072:O10072"/>
    <mergeCell ref="M10075:O10075"/>
    <mergeCell ref="M10076:O10076"/>
    <mergeCell ref="M10077:O10077"/>
    <mergeCell ref="M10078:O10078"/>
    <mergeCell ref="M10079:O10079"/>
    <mergeCell ref="M10080:O10080"/>
    <mergeCell ref="M10081:O10081"/>
    <mergeCell ref="M10082:O10082"/>
    <mergeCell ref="M10083:O10083"/>
    <mergeCell ref="M10084:O10084"/>
    <mergeCell ref="M10085:O10085"/>
    <mergeCell ref="M10086:O10086"/>
    <mergeCell ref="M10087:O10087"/>
    <mergeCell ref="M10088:O10088"/>
    <mergeCell ref="M10089:O10089"/>
    <mergeCell ref="M10090:O10090"/>
    <mergeCell ref="M10091:O10091"/>
    <mergeCell ref="M10092:O10092"/>
    <mergeCell ref="M10093:O10093"/>
    <mergeCell ref="M10094:O10094"/>
    <mergeCell ref="M10095:O10095"/>
    <mergeCell ref="M10096:O10096"/>
    <mergeCell ref="M10097:O10097"/>
    <mergeCell ref="M10098:O10098"/>
    <mergeCell ref="M10099:O10099"/>
    <mergeCell ref="M10100:O10100"/>
    <mergeCell ref="M10101:O10101"/>
    <mergeCell ref="M10103:O10103"/>
    <mergeCell ref="M10104:O10104"/>
    <mergeCell ref="M10105:O10105"/>
    <mergeCell ref="M10107:O10107"/>
    <mergeCell ref="M10108:O10108"/>
    <mergeCell ref="M10109:O10109"/>
    <mergeCell ref="M10110:O10110"/>
    <mergeCell ref="M10112:O10112"/>
    <mergeCell ref="M10113:O10113"/>
    <mergeCell ref="M10114:O10114"/>
    <mergeCell ref="M10115:O10115"/>
    <mergeCell ref="M10116:O10116"/>
    <mergeCell ref="M10118:O10118"/>
    <mergeCell ref="M10119:O10119"/>
    <mergeCell ref="M10120:O10120"/>
    <mergeCell ref="M10117:O10117"/>
    <mergeCell ref="M10121:O10121"/>
    <mergeCell ref="M10122:O10122"/>
    <mergeCell ref="M10123:O10123"/>
    <mergeCell ref="M10124:O10124"/>
    <mergeCell ref="M10125:O10125"/>
    <mergeCell ref="M10126:O10126"/>
    <mergeCell ref="M10127:O10127"/>
    <mergeCell ref="M10128:O10128"/>
    <mergeCell ref="M10129:O10129"/>
    <mergeCell ref="M10130:O10130"/>
    <mergeCell ref="M10131:O10131"/>
    <mergeCell ref="M10132:O10132"/>
    <mergeCell ref="M10133:O10133"/>
    <mergeCell ref="M10134:O10134"/>
    <mergeCell ref="M10135:O10135"/>
    <mergeCell ref="M10136:O10136"/>
    <mergeCell ref="M10137:O10137"/>
    <mergeCell ref="M10138:O10138"/>
    <mergeCell ref="M10139:O10139"/>
    <mergeCell ref="M10140:O10140"/>
    <mergeCell ref="M10141:O10141"/>
    <mergeCell ref="M10142:O10142"/>
    <mergeCell ref="M10143:O10143"/>
    <mergeCell ref="M10145:O10145"/>
    <mergeCell ref="M10146:O10146"/>
    <mergeCell ref="M10147:O10147"/>
    <mergeCell ref="M10148:O10148"/>
    <mergeCell ref="M10149:O10149"/>
    <mergeCell ref="M10150:O10150"/>
    <mergeCell ref="M10151:O10151"/>
    <mergeCell ref="M10152:O10152"/>
    <mergeCell ref="M10153:O10153"/>
    <mergeCell ref="M10154:O10154"/>
    <mergeCell ref="M10155:O10155"/>
    <mergeCell ref="M10156:O10156"/>
    <mergeCell ref="M10157:O10157"/>
    <mergeCell ref="M10158:O10158"/>
    <mergeCell ref="M10159:O10159"/>
    <mergeCell ref="M10160:O10160"/>
    <mergeCell ref="M10161:O10161"/>
    <mergeCell ref="M10162:O10162"/>
    <mergeCell ref="M10163:O10163"/>
    <mergeCell ref="M10164:O10164"/>
    <mergeCell ref="M10165:O10165"/>
    <mergeCell ref="M10166:O10166"/>
    <mergeCell ref="M10167:O10167"/>
    <mergeCell ref="M10168:O10168"/>
    <mergeCell ref="M10169:O10169"/>
    <mergeCell ref="M10170:O10170"/>
    <mergeCell ref="M10171:O10171"/>
    <mergeCell ref="M10172:O10172"/>
    <mergeCell ref="M10173:O10173"/>
    <mergeCell ref="M10174:O10174"/>
    <mergeCell ref="M10175:O10175"/>
    <mergeCell ref="M10176:O10176"/>
    <mergeCell ref="M10177:O10177"/>
    <mergeCell ref="M10179:O10179"/>
    <mergeCell ref="M10180:O10180"/>
    <mergeCell ref="M10181:O10181"/>
    <mergeCell ref="M10182:O10182"/>
    <mergeCell ref="M10178:O10178"/>
    <mergeCell ref="M10183:O10183"/>
    <mergeCell ref="M10186:O10186"/>
    <mergeCell ref="M10187:O10187"/>
    <mergeCell ref="M10188:O10188"/>
    <mergeCell ref="M10189:O10189"/>
    <mergeCell ref="M10184:O10184"/>
    <mergeCell ref="M10185:O10185"/>
    <mergeCell ref="M10190:O10190"/>
    <mergeCell ref="M10191:O10191"/>
    <mergeCell ref="M10192:O10192"/>
    <mergeCell ref="M10193:O10193"/>
    <mergeCell ref="M10194:O10194"/>
    <mergeCell ref="M10195:O10195"/>
    <mergeCell ref="M10196:O10196"/>
    <mergeCell ref="M10197:O10197"/>
    <mergeCell ref="M10198:O10198"/>
    <mergeCell ref="M10199:O10199"/>
    <mergeCell ref="M10200:O10200"/>
    <mergeCell ref="M10202:O10202"/>
    <mergeCell ref="M10201:O10201"/>
    <mergeCell ref="M10203:O10203"/>
    <mergeCell ref="M10204:O10204"/>
    <mergeCell ref="M10205:O10205"/>
    <mergeCell ref="M10206:O10206"/>
    <mergeCell ref="M10207:O10207"/>
    <mergeCell ref="M10208:O10208"/>
    <mergeCell ref="M10209:O10209"/>
    <mergeCell ref="M10210:O10210"/>
    <mergeCell ref="M10211:O10211"/>
    <mergeCell ref="M10212:O10212"/>
    <mergeCell ref="M10214:O10214"/>
    <mergeCell ref="M10215:O10215"/>
    <mergeCell ref="M10213:O10213"/>
    <mergeCell ref="M10216:O10216"/>
    <mergeCell ref="M10217:O10217"/>
    <mergeCell ref="M10218:O10218"/>
    <mergeCell ref="M10220:O10220"/>
    <mergeCell ref="M10221:O10221"/>
    <mergeCell ref="M10222:O10222"/>
    <mergeCell ref="M10219:O10219"/>
    <mergeCell ref="M10223:O10223"/>
    <mergeCell ref="M10224:O10224"/>
    <mergeCell ref="M10225:O10225"/>
    <mergeCell ref="M10226:O10226"/>
    <mergeCell ref="M10227:O10227"/>
    <mergeCell ref="M10228:O10228"/>
    <mergeCell ref="M10229:O10229"/>
    <mergeCell ref="M10230:O10230"/>
    <mergeCell ref="M10231:O10231"/>
    <mergeCell ref="M10232:O10232"/>
    <mergeCell ref="M10233:O10233"/>
    <mergeCell ref="M10234:O10234"/>
    <mergeCell ref="M10235:O10235"/>
    <mergeCell ref="M10236:O10236"/>
    <mergeCell ref="M10237:O10237"/>
    <mergeCell ref="M10238:O10238"/>
    <mergeCell ref="M10239:O10239"/>
    <mergeCell ref="M10240:O10240"/>
    <mergeCell ref="M10241:O10241"/>
    <mergeCell ref="M10242:O10242"/>
    <mergeCell ref="M10243:O10243"/>
    <mergeCell ref="M10244:O10244"/>
    <mergeCell ref="M10245:O10245"/>
    <mergeCell ref="M10246:O10246"/>
    <mergeCell ref="M10247:O10247"/>
    <mergeCell ref="M10248:O10248"/>
    <mergeCell ref="M10249:O10249"/>
    <mergeCell ref="M10250:O10250"/>
    <mergeCell ref="M10251:O10251"/>
    <mergeCell ref="M10252:O10252"/>
    <mergeCell ref="M10253:O10253"/>
    <mergeCell ref="M10254:O10254"/>
    <mergeCell ref="M10256:O10256"/>
    <mergeCell ref="M10259:O10259"/>
    <mergeCell ref="M10260:O10260"/>
    <mergeCell ref="M10261:O10261"/>
    <mergeCell ref="M10255:O10255"/>
    <mergeCell ref="M10258:O10258"/>
    <mergeCell ref="M10257:O10257"/>
    <mergeCell ref="M10272:O10272"/>
    <mergeCell ref="M10262:O10262"/>
    <mergeCell ref="M10263:O10263"/>
    <mergeCell ref="M10264:O10264"/>
    <mergeCell ref="M10265:O10265"/>
    <mergeCell ref="M10266:O10266"/>
    <mergeCell ref="M10273:O10273"/>
    <mergeCell ref="M10274:O10274"/>
    <mergeCell ref="M10275:O10275"/>
    <mergeCell ref="M10276:O10276"/>
    <mergeCell ref="M10277:O10277"/>
    <mergeCell ref="M10267:O10267"/>
    <mergeCell ref="M10268:O10268"/>
    <mergeCell ref="M10269:O10269"/>
    <mergeCell ref="M10270:O10270"/>
    <mergeCell ref="M10271:O10271"/>
    <mergeCell ref="M10282:O10282"/>
    <mergeCell ref="M10283:O10283"/>
    <mergeCell ref="M10284:O10284"/>
    <mergeCell ref="M10285:O10285"/>
    <mergeCell ref="M10286:O10286"/>
    <mergeCell ref="M10278:O10278"/>
    <mergeCell ref="M10279:O10279"/>
    <mergeCell ref="M10280:O10280"/>
    <mergeCell ref="M10281:O10281"/>
    <mergeCell ref="M10287:O10287"/>
    <mergeCell ref="M10288:O10288"/>
    <mergeCell ref="M10289:O10289"/>
    <mergeCell ref="M10290:O10290"/>
    <mergeCell ref="M10291:O10291"/>
    <mergeCell ref="M10292:O10292"/>
    <mergeCell ref="M10299:O10299"/>
    <mergeCell ref="M10300:O10300"/>
    <mergeCell ref="M10301:O10301"/>
    <mergeCell ref="M10302:O10302"/>
    <mergeCell ref="M10293:O10293"/>
    <mergeCell ref="M10294:O10294"/>
    <mergeCell ref="M10296:O10296"/>
    <mergeCell ref="M10297:O10297"/>
    <mergeCell ref="M10298:O10298"/>
    <mergeCell ref="M10295:O10295"/>
    <mergeCell ref="M10304:O10304"/>
    <mergeCell ref="M10305:O10305"/>
    <mergeCell ref="M10306:O10306"/>
    <mergeCell ref="M10307:O10307"/>
    <mergeCell ref="M10308:O10308"/>
    <mergeCell ref="M10309:O10309"/>
    <mergeCell ref="M10310:O10310"/>
    <mergeCell ref="M10311:O10311"/>
    <mergeCell ref="M10312:O10312"/>
    <mergeCell ref="M10313:O10313"/>
    <mergeCell ref="M10314:O10314"/>
    <mergeCell ref="M10315:O10315"/>
    <mergeCell ref="M10316:O10316"/>
    <mergeCell ref="M10317:O10317"/>
    <mergeCell ref="M10318:O10318"/>
    <mergeCell ref="M10319:O10319"/>
    <mergeCell ref="M10321:O10321"/>
    <mergeCell ref="M10322:O10322"/>
    <mergeCell ref="M10320:O10320"/>
    <mergeCell ref="M10334:O10334"/>
    <mergeCell ref="M10323:O10323"/>
    <mergeCell ref="M10324:O10324"/>
    <mergeCell ref="M10325:O10325"/>
    <mergeCell ref="M10326:O10326"/>
    <mergeCell ref="M10327:O10327"/>
    <mergeCell ref="M10328:O10328"/>
    <mergeCell ref="M10345:O10345"/>
    <mergeCell ref="M10346:O10346"/>
    <mergeCell ref="M10329:O10329"/>
    <mergeCell ref="M10330:O10330"/>
    <mergeCell ref="M10331:O10331"/>
    <mergeCell ref="M10335:O10335"/>
    <mergeCell ref="M10336:O10336"/>
    <mergeCell ref="M10337:O10337"/>
    <mergeCell ref="M10332:O10332"/>
    <mergeCell ref="M10333:O10333"/>
    <mergeCell ref="M10362:O10362"/>
    <mergeCell ref="M10363:O10363"/>
    <mergeCell ref="M10338:O10338"/>
    <mergeCell ref="M10339:O10339"/>
    <mergeCell ref="M10340:O10340"/>
    <mergeCell ref="M10341:O10341"/>
    <mergeCell ref="M10342:O10342"/>
    <mergeCell ref="M10352:O10352"/>
    <mergeCell ref="M10343:O10343"/>
    <mergeCell ref="M10344:O10344"/>
    <mergeCell ref="M10358:O10358"/>
    <mergeCell ref="M10359:O10359"/>
    <mergeCell ref="M10360:O10360"/>
    <mergeCell ref="M10356:O10356"/>
    <mergeCell ref="M10367:O10367"/>
    <mergeCell ref="M10347:O10347"/>
    <mergeCell ref="M10348:O10348"/>
    <mergeCell ref="M10349:O10349"/>
    <mergeCell ref="M10350:O10350"/>
    <mergeCell ref="M10361:O10361"/>
    <mergeCell ref="M10371:O10371"/>
    <mergeCell ref="M10372:O10372"/>
    <mergeCell ref="M10374:O10374"/>
    <mergeCell ref="M10373:O10373"/>
    <mergeCell ref="M10379:O10379"/>
    <mergeCell ref="M10351:O10351"/>
    <mergeCell ref="M10353:O10353"/>
    <mergeCell ref="M10354:O10354"/>
    <mergeCell ref="M10355:O10355"/>
    <mergeCell ref="M10357:O10357"/>
    <mergeCell ref="M10364:O10364"/>
    <mergeCell ref="M10365:O10365"/>
    <mergeCell ref="M10366:O10366"/>
    <mergeCell ref="M10368:O10368"/>
    <mergeCell ref="M10369:O10369"/>
    <mergeCell ref="M10370:O10370"/>
    <mergeCell ref="M10375:O10375"/>
    <mergeCell ref="M10376:O10376"/>
    <mergeCell ref="M10377:O10377"/>
    <mergeCell ref="M10378:O10378"/>
    <mergeCell ref="M10381:O10381"/>
    <mergeCell ref="M10382:O10382"/>
    <mergeCell ref="M10380:O10380"/>
    <mergeCell ref="M10383:O10383"/>
    <mergeCell ref="M10384:O10384"/>
    <mergeCell ref="M10385:O10385"/>
    <mergeCell ref="M10386:O10386"/>
    <mergeCell ref="M10387:O10387"/>
    <mergeCell ref="M10388:O10388"/>
    <mergeCell ref="M10389:O10389"/>
    <mergeCell ref="M10390:O10390"/>
    <mergeCell ref="M10391:O10391"/>
    <mergeCell ref="M10392:O10392"/>
    <mergeCell ref="M10393:O10393"/>
    <mergeCell ref="M10394:O10394"/>
    <mergeCell ref="M10395:O10395"/>
    <mergeCell ref="M10396:O10396"/>
    <mergeCell ref="M10397:O10397"/>
    <mergeCell ref="M10398:O10398"/>
    <mergeCell ref="M10399:O10399"/>
    <mergeCell ref="M10400:O10400"/>
    <mergeCell ref="M10401:O10401"/>
    <mergeCell ref="M10402:O10402"/>
    <mergeCell ref="M10403:O10403"/>
    <mergeCell ref="M10404:O10404"/>
    <mergeCell ref="M10405:O10405"/>
    <mergeCell ref="M10406:O10406"/>
    <mergeCell ref="M10407:O10407"/>
    <mergeCell ref="M10408:O10408"/>
    <mergeCell ref="M10409:O10409"/>
    <mergeCell ref="M10410:O10410"/>
    <mergeCell ref="M10411:O10411"/>
    <mergeCell ref="M10412:O10412"/>
    <mergeCell ref="M10413:O10413"/>
    <mergeCell ref="M10414:O10414"/>
    <mergeCell ref="M10415:O10415"/>
    <mergeCell ref="M10416:O10416"/>
    <mergeCell ref="M10417:O10417"/>
    <mergeCell ref="M10418:O10418"/>
    <mergeCell ref="M10419:O10419"/>
    <mergeCell ref="M10420:O10420"/>
    <mergeCell ref="M10421:O10421"/>
    <mergeCell ref="M10422:O10422"/>
    <mergeCell ref="M10423:O10423"/>
    <mergeCell ref="M10424:O10424"/>
    <mergeCell ref="M10425:O10425"/>
    <mergeCell ref="M10426:O10426"/>
    <mergeCell ref="M10427:O10427"/>
    <mergeCell ref="M10428:O10428"/>
    <mergeCell ref="M10429:O10429"/>
    <mergeCell ref="M10430:O10430"/>
    <mergeCell ref="M10431:O10431"/>
    <mergeCell ref="M10432:O10432"/>
    <mergeCell ref="M10433:O10433"/>
    <mergeCell ref="M10434:O10434"/>
    <mergeCell ref="M10435:O10435"/>
    <mergeCell ref="M10436:O10436"/>
    <mergeCell ref="M10442:O10442"/>
    <mergeCell ref="M10443:O10443"/>
    <mergeCell ref="M10444:O10444"/>
    <mergeCell ref="M10445:O10445"/>
    <mergeCell ref="M10446:O10446"/>
    <mergeCell ref="M10438:O10438"/>
    <mergeCell ref="M10439:O10439"/>
    <mergeCell ref="M10440:O10440"/>
    <mergeCell ref="M10441:O10441"/>
    <mergeCell ref="M10451:O10451"/>
    <mergeCell ref="M10452:O10452"/>
    <mergeCell ref="M10453:O10453"/>
    <mergeCell ref="M10454:O10454"/>
    <mergeCell ref="M10455:O10455"/>
    <mergeCell ref="M10447:O10447"/>
    <mergeCell ref="M10448:O10448"/>
    <mergeCell ref="M10449:O10449"/>
    <mergeCell ref="M10450:O10450"/>
    <mergeCell ref="M10456:O10456"/>
    <mergeCell ref="M10457:O10457"/>
    <mergeCell ref="M10458:O10458"/>
    <mergeCell ref="M10459:O10459"/>
    <mergeCell ref="M10460:O10460"/>
    <mergeCell ref="M10461:O10461"/>
    <mergeCell ref="M10462:O10462"/>
    <mergeCell ref="M10463:O10463"/>
    <mergeCell ref="M10464:O10464"/>
    <mergeCell ref="M10465:O10465"/>
    <mergeCell ref="M10466:O10466"/>
    <mergeCell ref="M10467:O10467"/>
    <mergeCell ref="M10468:O10468"/>
    <mergeCell ref="M10469:O10469"/>
    <mergeCell ref="M10470:O10470"/>
    <mergeCell ref="M10471:O10471"/>
    <mergeCell ref="M10472:O10472"/>
    <mergeCell ref="M10473:O10473"/>
    <mergeCell ref="M10474:O10474"/>
    <mergeCell ref="M10475:O10475"/>
    <mergeCell ref="M10476:O10476"/>
    <mergeCell ref="M10477:O10477"/>
    <mergeCell ref="M10478:O10478"/>
    <mergeCell ref="M10479:O10479"/>
    <mergeCell ref="M10480:O10480"/>
    <mergeCell ref="M10481:O10481"/>
    <mergeCell ref="M10482:O10482"/>
    <mergeCell ref="M10483:O10483"/>
    <mergeCell ref="M10484:O10484"/>
    <mergeCell ref="M10485:O10485"/>
    <mergeCell ref="M10486:O10486"/>
    <mergeCell ref="M10487:O10487"/>
    <mergeCell ref="M10488:O10488"/>
    <mergeCell ref="M10489:O10489"/>
    <mergeCell ref="M10490:O10490"/>
    <mergeCell ref="M10491:O10491"/>
    <mergeCell ref="M10492:O10492"/>
    <mergeCell ref="M10493:O10493"/>
    <mergeCell ref="M10494:O10494"/>
    <mergeCell ref="M10495:O10495"/>
    <mergeCell ref="M10496:O10496"/>
    <mergeCell ref="M10497:O10497"/>
    <mergeCell ref="M10498:O10498"/>
    <mergeCell ref="M10499:O10499"/>
    <mergeCell ref="M10500:O10500"/>
    <mergeCell ref="M10501:O10501"/>
    <mergeCell ref="M10502:O10502"/>
    <mergeCell ref="M10503:O10503"/>
    <mergeCell ref="M10504:O10504"/>
    <mergeCell ref="M10505:O10505"/>
    <mergeCell ref="M10507:O10507"/>
    <mergeCell ref="M10508:O10508"/>
    <mergeCell ref="M10510:O10510"/>
    <mergeCell ref="M10511:O10511"/>
    <mergeCell ref="M10512:O10512"/>
    <mergeCell ref="M10513:O10513"/>
    <mergeCell ref="M10514:O10514"/>
    <mergeCell ref="M10515:O10515"/>
    <mergeCell ref="M10516:O10516"/>
    <mergeCell ref="M10517:O10517"/>
    <mergeCell ref="M10529:O10529"/>
    <mergeCell ref="M10518:O10518"/>
    <mergeCell ref="M10519:O10519"/>
    <mergeCell ref="M10520:O10520"/>
    <mergeCell ref="M10521:O10521"/>
    <mergeCell ref="M10522:O10522"/>
    <mergeCell ref="M10523:O10523"/>
    <mergeCell ref="M10539:O10539"/>
    <mergeCell ref="M10530:O10530"/>
    <mergeCell ref="M10531:O10531"/>
    <mergeCell ref="M10532:O10532"/>
    <mergeCell ref="M10533:O10533"/>
    <mergeCell ref="M10524:O10524"/>
    <mergeCell ref="M10525:O10525"/>
    <mergeCell ref="M10526:O10526"/>
    <mergeCell ref="M10527:O10527"/>
    <mergeCell ref="M10528:O10528"/>
    <mergeCell ref="M10540:O10540"/>
    <mergeCell ref="M10541:O10541"/>
    <mergeCell ref="M10542:O10542"/>
    <mergeCell ref="M10543:O10543"/>
    <mergeCell ref="M10544:O10544"/>
    <mergeCell ref="M10534:O10534"/>
    <mergeCell ref="M10535:O10535"/>
    <mergeCell ref="M10536:O10536"/>
    <mergeCell ref="M10537:O10537"/>
    <mergeCell ref="M10538:O10538"/>
    <mergeCell ref="M10545:O10545"/>
    <mergeCell ref="M10546:O10546"/>
    <mergeCell ref="M10547:O10547"/>
    <mergeCell ref="M10548:O10548"/>
    <mergeCell ref="M10549:O10549"/>
    <mergeCell ref="M10550:O10550"/>
    <mergeCell ref="M10551:O10551"/>
    <mergeCell ref="M10552:O10552"/>
    <mergeCell ref="M10553:O10553"/>
    <mergeCell ref="M10554:O10554"/>
    <mergeCell ref="M10555:O10555"/>
    <mergeCell ref="M10556:O10556"/>
    <mergeCell ref="M10557:O10557"/>
    <mergeCell ref="M10558:O10558"/>
    <mergeCell ref="M10559:O10559"/>
    <mergeCell ref="M10561:O10561"/>
    <mergeCell ref="M10562:O10562"/>
    <mergeCell ref="M10560:O10560"/>
    <mergeCell ref="M10563:O10563"/>
    <mergeCell ref="M10564:O10564"/>
    <mergeCell ref="M10565:O10565"/>
    <mergeCell ref="M10566:O10566"/>
    <mergeCell ref="M10567:O10567"/>
    <mergeCell ref="M10568:O10568"/>
    <mergeCell ref="M10569:O10569"/>
    <mergeCell ref="M10570:O10570"/>
    <mergeCell ref="M10571:O10571"/>
    <mergeCell ref="M10572:O10572"/>
    <mergeCell ref="M10573:O10573"/>
    <mergeCell ref="M10574:O10574"/>
    <mergeCell ref="M10575:O10575"/>
    <mergeCell ref="M10576:O10576"/>
    <mergeCell ref="M10577:O10577"/>
    <mergeCell ref="M10578:O10578"/>
    <mergeCell ref="M10579:O10579"/>
    <mergeCell ref="M10580:O10580"/>
    <mergeCell ref="M10581:O10581"/>
    <mergeCell ref="M10582:O10582"/>
    <mergeCell ref="M10583:O10583"/>
    <mergeCell ref="M10584:O10584"/>
    <mergeCell ref="M10585:O10585"/>
    <mergeCell ref="M10586:O10586"/>
    <mergeCell ref="M10587:O10587"/>
    <mergeCell ref="M10588:O10588"/>
    <mergeCell ref="M10589:O10589"/>
    <mergeCell ref="M10590:O10590"/>
    <mergeCell ref="M10591:O10591"/>
    <mergeCell ref="M10593:O10593"/>
    <mergeCell ref="M10592:O10592"/>
    <mergeCell ref="M10594:O10594"/>
    <mergeCell ref="M10595:O10595"/>
    <mergeCell ref="M10596:O10596"/>
    <mergeCell ref="M10597:O10597"/>
    <mergeCell ref="M10598:O10598"/>
    <mergeCell ref="M10599:O10599"/>
    <mergeCell ref="M10611:O10611"/>
    <mergeCell ref="M10600:O10600"/>
    <mergeCell ref="M10602:O10602"/>
    <mergeCell ref="M10603:O10603"/>
    <mergeCell ref="M10604:O10604"/>
    <mergeCell ref="M10605:O10605"/>
    <mergeCell ref="M10601:O10601"/>
    <mergeCell ref="M10624:O10624"/>
    <mergeCell ref="M10617:O10617"/>
    <mergeCell ref="M10618:O10618"/>
    <mergeCell ref="M10619:O10619"/>
    <mergeCell ref="M10620:O10620"/>
    <mergeCell ref="M10606:O10606"/>
    <mergeCell ref="M10607:O10607"/>
    <mergeCell ref="M10608:O10608"/>
    <mergeCell ref="M10609:O10609"/>
    <mergeCell ref="M10610:O10610"/>
    <mergeCell ref="M10625:O10625"/>
    <mergeCell ref="M10626:O10626"/>
    <mergeCell ref="M10627:O10627"/>
    <mergeCell ref="M10628:O10628"/>
    <mergeCell ref="M10629:O10629"/>
    <mergeCell ref="M10612:O10612"/>
    <mergeCell ref="M10613:O10613"/>
    <mergeCell ref="M10614:O10614"/>
    <mergeCell ref="M10615:O10615"/>
    <mergeCell ref="M10616:O10616"/>
    <mergeCell ref="M10636:O10636"/>
    <mergeCell ref="M10637:O10637"/>
    <mergeCell ref="M10638:O10638"/>
    <mergeCell ref="M10639:O10639"/>
    <mergeCell ref="M10630:O10630"/>
    <mergeCell ref="M10631:O10631"/>
    <mergeCell ref="M10632:O10632"/>
    <mergeCell ref="M10633:O10633"/>
    <mergeCell ref="M10634:O10634"/>
    <mergeCell ref="M10635:O10635"/>
    <mergeCell ref="M10640:O10640"/>
    <mergeCell ref="M10641:O10641"/>
    <mergeCell ref="M10642:O10642"/>
    <mergeCell ref="M10643:O10643"/>
    <mergeCell ref="M10644:O10644"/>
    <mergeCell ref="M10646:O10646"/>
    <mergeCell ref="M10647:O10647"/>
    <mergeCell ref="M10648:O10648"/>
    <mergeCell ref="M10649:O10649"/>
    <mergeCell ref="M10650:O10650"/>
    <mergeCell ref="M10651:O10651"/>
    <mergeCell ref="M10652:O10652"/>
    <mergeCell ref="M10653:O10653"/>
    <mergeCell ref="M10654:O10654"/>
    <mergeCell ref="M10655:O10655"/>
    <mergeCell ref="M10656:O10656"/>
    <mergeCell ref="M10657:O10657"/>
    <mergeCell ref="M10658:O10658"/>
    <mergeCell ref="M10659:O10659"/>
    <mergeCell ref="M10660:O10660"/>
    <mergeCell ref="M10661:O10661"/>
    <mergeCell ref="M10662:O10662"/>
    <mergeCell ref="M10663:O10663"/>
    <mergeCell ref="M10664:O10664"/>
    <mergeCell ref="M10665:O10665"/>
    <mergeCell ref="M10666:O10666"/>
    <mergeCell ref="M10667:O10667"/>
    <mergeCell ref="M10668:O10668"/>
    <mergeCell ref="M10669:O10669"/>
    <mergeCell ref="M10670:O10670"/>
    <mergeCell ref="M10671:O10671"/>
    <mergeCell ref="M10672:O10672"/>
    <mergeCell ref="M10673:O10673"/>
    <mergeCell ref="M10674:O10674"/>
    <mergeCell ref="M10675:O10675"/>
    <mergeCell ref="M10676:O10676"/>
    <mergeCell ref="M10677:O10677"/>
    <mergeCell ref="M10678:O10678"/>
    <mergeCell ref="M10679:O10679"/>
    <mergeCell ref="M10680:O10680"/>
    <mergeCell ref="M10681:O10681"/>
    <mergeCell ref="M10682:O10682"/>
    <mergeCell ref="M10683:O10683"/>
    <mergeCell ref="M10684:O10684"/>
    <mergeCell ref="M10685:O10685"/>
    <mergeCell ref="M10686:O10686"/>
    <mergeCell ref="M10687:O10687"/>
    <mergeCell ref="M10688:O10688"/>
    <mergeCell ref="M10699:O10699"/>
    <mergeCell ref="M10700:O10700"/>
    <mergeCell ref="M10689:O10689"/>
    <mergeCell ref="M10690:O10690"/>
    <mergeCell ref="M10691:O10691"/>
    <mergeCell ref="M10692:O10692"/>
    <mergeCell ref="M10693:O10693"/>
    <mergeCell ref="M10694:O10694"/>
    <mergeCell ref="M10702:O10702"/>
    <mergeCell ref="M10703:O10703"/>
    <mergeCell ref="M10704:O10704"/>
    <mergeCell ref="M10705:O10705"/>
    <mergeCell ref="M10706:O10706"/>
    <mergeCell ref="M10707:O10707"/>
    <mergeCell ref="M10708:O10708"/>
    <mergeCell ref="M10710:O10710"/>
    <mergeCell ref="M10711:O10711"/>
    <mergeCell ref="M10712:O10712"/>
    <mergeCell ref="M10713:O10713"/>
    <mergeCell ref="M10714:O10714"/>
    <mergeCell ref="M10709:O10709"/>
    <mergeCell ref="M10715:O10715"/>
    <mergeCell ref="M10716:O10716"/>
    <mergeCell ref="M10717:O10717"/>
    <mergeCell ref="M10718:O10718"/>
    <mergeCell ref="M10719:O10719"/>
    <mergeCell ref="M10720:O10720"/>
    <mergeCell ref="M10726:O10726"/>
    <mergeCell ref="M10727:O10727"/>
    <mergeCell ref="M10728:O10728"/>
    <mergeCell ref="M10729:O10729"/>
    <mergeCell ref="M10721:O10721"/>
    <mergeCell ref="M10722:O10722"/>
    <mergeCell ref="M10723:O10723"/>
    <mergeCell ref="M10724:O10724"/>
    <mergeCell ref="M10725:O10725"/>
    <mergeCell ref="M10730:O10730"/>
    <mergeCell ref="M10731:O10731"/>
    <mergeCell ref="M10732:O10732"/>
    <mergeCell ref="M10733:O10733"/>
    <mergeCell ref="M10734:O10734"/>
    <mergeCell ref="M10735:O10735"/>
    <mergeCell ref="M10736:O10736"/>
    <mergeCell ref="M10737:O10737"/>
    <mergeCell ref="M10738:O10738"/>
    <mergeCell ref="M10739:O10739"/>
    <mergeCell ref="M10740:O10740"/>
    <mergeCell ref="M10741:O10741"/>
    <mergeCell ref="M10742:O10742"/>
    <mergeCell ref="M10743:O10743"/>
    <mergeCell ref="M10744:O10744"/>
    <mergeCell ref="M10745:O10745"/>
    <mergeCell ref="M10746:O10746"/>
    <mergeCell ref="M10747:O10747"/>
    <mergeCell ref="M10748:O10748"/>
    <mergeCell ref="M10749:O10749"/>
    <mergeCell ref="M10750:O10750"/>
    <mergeCell ref="M10751:O10751"/>
    <mergeCell ref="M10752:O10752"/>
    <mergeCell ref="M10753:O10753"/>
    <mergeCell ref="M10754:O10754"/>
    <mergeCell ref="M10755:O10755"/>
    <mergeCell ref="M10756:O10756"/>
    <mergeCell ref="M10757:O10757"/>
    <mergeCell ref="M10758:O10758"/>
    <mergeCell ref="M10759:O10759"/>
    <mergeCell ref="M10760:O10760"/>
    <mergeCell ref="M10761:O10761"/>
    <mergeCell ref="M10763:O10763"/>
    <mergeCell ref="M10764:O10764"/>
    <mergeCell ref="M10765:O10765"/>
    <mergeCell ref="M10766:O10766"/>
    <mergeCell ref="M10762:O10762"/>
    <mergeCell ref="M10767:O10767"/>
    <mergeCell ref="M10768:O10768"/>
    <mergeCell ref="M10769:O10769"/>
    <mergeCell ref="M10770:O10770"/>
    <mergeCell ref="M10771:O10771"/>
    <mergeCell ref="M10772:O10772"/>
    <mergeCell ref="M10773:O10773"/>
    <mergeCell ref="M10774:O10774"/>
    <mergeCell ref="M10775:O10775"/>
    <mergeCell ref="M10776:O10776"/>
    <mergeCell ref="M10777:O10777"/>
    <mergeCell ref="M10781:O10781"/>
    <mergeCell ref="M10778:O10778"/>
    <mergeCell ref="M10779:O10779"/>
    <mergeCell ref="M10780:O10780"/>
    <mergeCell ref="M10782:O10782"/>
    <mergeCell ref="M10783:O10783"/>
    <mergeCell ref="M10784:O10784"/>
    <mergeCell ref="M10785:O10785"/>
    <mergeCell ref="M10787:O10787"/>
    <mergeCell ref="M10786:O10786"/>
    <mergeCell ref="M10788:O10788"/>
    <mergeCell ref="M10789:O10789"/>
    <mergeCell ref="M10790:O10790"/>
    <mergeCell ref="M10791:O10791"/>
    <mergeCell ref="M10792:O10792"/>
    <mergeCell ref="M10793:O10793"/>
    <mergeCell ref="M10794:O10794"/>
    <mergeCell ref="M10795:O10795"/>
    <mergeCell ref="M10796:O10796"/>
    <mergeCell ref="M10797:O10797"/>
    <mergeCell ref="M10798:O10798"/>
    <mergeCell ref="M10799:O10799"/>
    <mergeCell ref="M10800:O10800"/>
    <mergeCell ref="M10801:O10801"/>
    <mergeCell ref="M10802:O10802"/>
    <mergeCell ref="M10803:O10803"/>
    <mergeCell ref="M10804:O10804"/>
    <mergeCell ref="M10805:O10805"/>
    <mergeCell ref="M10806:O10806"/>
    <mergeCell ref="M10807:O10807"/>
    <mergeCell ref="M10808:O10808"/>
    <mergeCell ref="M10809:O10809"/>
    <mergeCell ref="M10810:O10810"/>
    <mergeCell ref="M10811:O10811"/>
    <mergeCell ref="M10812:O10812"/>
    <mergeCell ref="M10815:O10815"/>
    <mergeCell ref="M10816:O10816"/>
    <mergeCell ref="M10817:O10817"/>
    <mergeCell ref="M10818:O10818"/>
    <mergeCell ref="M10819:O10819"/>
    <mergeCell ref="M10813:O10813"/>
    <mergeCell ref="M10814:O10814"/>
    <mergeCell ref="M10820:O10820"/>
    <mergeCell ref="M10821:O10821"/>
    <mergeCell ref="M10822:O10822"/>
    <mergeCell ref="M10823:O10823"/>
    <mergeCell ref="M10824:O10824"/>
    <mergeCell ref="M10825:O10825"/>
    <mergeCell ref="M10826:O10826"/>
    <mergeCell ref="M10827:O10827"/>
    <mergeCell ref="M10828:O10828"/>
    <mergeCell ref="M10829:O10829"/>
    <mergeCell ref="M10830:O10830"/>
    <mergeCell ref="M10831:O10831"/>
    <mergeCell ref="M10832:O10832"/>
    <mergeCell ref="M10833:O10833"/>
    <mergeCell ref="M10834:O10834"/>
    <mergeCell ref="M10835:O10835"/>
    <mergeCell ref="M10836:O10836"/>
    <mergeCell ref="M10837:O10837"/>
    <mergeCell ref="M10838:O10838"/>
    <mergeCell ref="M10839:O10839"/>
    <mergeCell ref="M10840:O10840"/>
    <mergeCell ref="M10841:O10841"/>
    <mergeCell ref="M10842:O10842"/>
    <mergeCell ref="M10843:O10843"/>
    <mergeCell ref="M10844:O10844"/>
    <mergeCell ref="M10845:O10845"/>
    <mergeCell ref="M10846:O10846"/>
    <mergeCell ref="M10847:O10847"/>
    <mergeCell ref="M10848:O10848"/>
    <mergeCell ref="M10849:O10849"/>
    <mergeCell ref="M10850:O10850"/>
    <mergeCell ref="M10851:O10851"/>
    <mergeCell ref="M10852:O10852"/>
    <mergeCell ref="M10853:O10853"/>
    <mergeCell ref="M10854:O10854"/>
    <mergeCell ref="M10855:O10855"/>
    <mergeCell ref="M10856:O10856"/>
    <mergeCell ref="M10857:O10857"/>
    <mergeCell ref="M10858:O10858"/>
    <mergeCell ref="M10859:O10859"/>
    <mergeCell ref="M10860:O10860"/>
    <mergeCell ref="M10861:O10861"/>
    <mergeCell ref="M10862:O10862"/>
    <mergeCell ref="M10863:O10863"/>
    <mergeCell ref="M10864:O10864"/>
    <mergeCell ref="M10865:O10865"/>
    <mergeCell ref="M10866:O10866"/>
    <mergeCell ref="M10867:O10867"/>
    <mergeCell ref="M10868:O10868"/>
    <mergeCell ref="M10869:O10869"/>
    <mergeCell ref="M10870:O10870"/>
    <mergeCell ref="M10871:O10871"/>
    <mergeCell ref="M10872:O10872"/>
    <mergeCell ref="M10873:O10873"/>
    <mergeCell ref="M10874:O10874"/>
    <mergeCell ref="M10875:O10875"/>
    <mergeCell ref="M10877:O10877"/>
    <mergeCell ref="M10879:O10879"/>
    <mergeCell ref="M10880:O10880"/>
    <mergeCell ref="M10881:O10881"/>
    <mergeCell ref="M10876:O10876"/>
    <mergeCell ref="M10878:O10878"/>
    <mergeCell ref="M10882:O10882"/>
    <mergeCell ref="M10883:O10883"/>
    <mergeCell ref="M10884:O10884"/>
    <mergeCell ref="M10885:O10885"/>
    <mergeCell ref="M10886:O10886"/>
    <mergeCell ref="M10887:O10887"/>
    <mergeCell ref="M10888:O10888"/>
    <mergeCell ref="M10889:O10889"/>
    <mergeCell ref="M10890:O10890"/>
    <mergeCell ref="M10891:O10891"/>
    <mergeCell ref="M10892:O10892"/>
    <mergeCell ref="M10893:O10893"/>
    <mergeCell ref="M10894:O10894"/>
    <mergeCell ref="M10895:O10895"/>
    <mergeCell ref="M10896:O10896"/>
    <mergeCell ref="M10897:O10897"/>
    <mergeCell ref="M10898:O10898"/>
    <mergeCell ref="M10899:O10899"/>
    <mergeCell ref="M10900:O10900"/>
    <mergeCell ref="M10901:O10901"/>
    <mergeCell ref="M10902:O10902"/>
    <mergeCell ref="M10903:O10903"/>
    <mergeCell ref="M10904:O10904"/>
    <mergeCell ref="M10905:O10905"/>
    <mergeCell ref="M10906:O10906"/>
    <mergeCell ref="M10907:O10907"/>
    <mergeCell ref="M10908:O10908"/>
    <mergeCell ref="M10909:O10909"/>
    <mergeCell ref="M10910:O10910"/>
    <mergeCell ref="M10911:O10911"/>
    <mergeCell ref="M10912:O10912"/>
    <mergeCell ref="M10913:O10913"/>
    <mergeCell ref="M10914:O10914"/>
    <mergeCell ref="M10915:O10915"/>
    <mergeCell ref="M10916:O10916"/>
    <mergeCell ref="M10917:O10917"/>
    <mergeCell ref="M10918:O10918"/>
    <mergeCell ref="M10919:O10919"/>
    <mergeCell ref="M10920:O10920"/>
    <mergeCell ref="M10921:O10921"/>
    <mergeCell ref="M10922:O10922"/>
    <mergeCell ref="M10923:O10923"/>
    <mergeCell ref="M10924:O10924"/>
    <mergeCell ref="M10925:O10925"/>
    <mergeCell ref="M10926:O10926"/>
    <mergeCell ref="M10927:O10927"/>
    <mergeCell ref="M10928:O10928"/>
    <mergeCell ref="M10929:O10929"/>
    <mergeCell ref="M10930:O10930"/>
    <mergeCell ref="M10931:O10931"/>
    <mergeCell ref="M10932:O10932"/>
    <mergeCell ref="M10933:O10933"/>
    <mergeCell ref="M10934:O10934"/>
    <mergeCell ref="M10935:O10935"/>
    <mergeCell ref="M10936:O10936"/>
    <mergeCell ref="M10937:O10937"/>
    <mergeCell ref="M10938:O10938"/>
    <mergeCell ref="M10939:O10939"/>
    <mergeCell ref="M10940:O10940"/>
    <mergeCell ref="M10941:O10941"/>
    <mergeCell ref="M10942:O10942"/>
    <mergeCell ref="M10943:O10943"/>
    <mergeCell ref="M10944:O10944"/>
    <mergeCell ref="M10945:O10945"/>
    <mergeCell ref="M10946:O10946"/>
    <mergeCell ref="M10947:O10947"/>
    <mergeCell ref="M10948:O10948"/>
    <mergeCell ref="M10949:O10949"/>
    <mergeCell ref="M10950:O10950"/>
    <mergeCell ref="M10951:O10951"/>
    <mergeCell ref="M10952:O10952"/>
    <mergeCell ref="M10953:O10953"/>
    <mergeCell ref="M10954:O10954"/>
    <mergeCell ref="M10955:O10955"/>
    <mergeCell ref="M10956:O10956"/>
    <mergeCell ref="M10957:O10957"/>
    <mergeCell ref="M10958:O10958"/>
    <mergeCell ref="M10959:O10959"/>
    <mergeCell ref="M10960:O10960"/>
    <mergeCell ref="M10961:O10961"/>
    <mergeCell ref="M10962:O10962"/>
    <mergeCell ref="M10963:O10963"/>
    <mergeCell ref="M10964:O10964"/>
    <mergeCell ref="M10965:O10965"/>
    <mergeCell ref="M10966:O10966"/>
    <mergeCell ref="M10967:O10967"/>
    <mergeCell ref="M10968:O10968"/>
    <mergeCell ref="M10969:O10969"/>
    <mergeCell ref="M10970:O10970"/>
    <mergeCell ref="M10971:O10971"/>
    <mergeCell ref="M10972:O10972"/>
    <mergeCell ref="M10973:O10973"/>
    <mergeCell ref="M10974:O10974"/>
    <mergeCell ref="M10975:O10975"/>
    <mergeCell ref="M10976:O10976"/>
    <mergeCell ref="M10977:O10977"/>
    <mergeCell ref="M10978:O10978"/>
    <mergeCell ref="M10979:O10979"/>
    <mergeCell ref="M10980:O10980"/>
    <mergeCell ref="M10981:O10981"/>
    <mergeCell ref="M10982:O10982"/>
    <mergeCell ref="M10983:O10983"/>
    <mergeCell ref="M10984:O10984"/>
    <mergeCell ref="M10985:O10985"/>
    <mergeCell ref="M10986:O10986"/>
    <mergeCell ref="M10987:O10987"/>
    <mergeCell ref="M10988:O10988"/>
    <mergeCell ref="M10989:O10989"/>
    <mergeCell ref="M10990:O10990"/>
    <mergeCell ref="M10991:O10991"/>
    <mergeCell ref="M10992:O10992"/>
    <mergeCell ref="M10993:O10993"/>
    <mergeCell ref="M10994:O10994"/>
    <mergeCell ref="M10995:O10995"/>
    <mergeCell ref="M10996:O10996"/>
    <mergeCell ref="M10997:O10997"/>
    <mergeCell ref="M10998:O10998"/>
    <mergeCell ref="M10999:O10999"/>
    <mergeCell ref="M11000:O11000"/>
    <mergeCell ref="M11001:O11001"/>
    <mergeCell ref="M11002:O11002"/>
    <mergeCell ref="M11003:O11003"/>
    <mergeCell ref="M11004:O11004"/>
    <mergeCell ref="M11005:O11005"/>
    <mergeCell ref="M11006:O11006"/>
    <mergeCell ref="M11007:O11007"/>
    <mergeCell ref="M11008:O11008"/>
    <mergeCell ref="M11009:O11009"/>
    <mergeCell ref="M11010:O11010"/>
    <mergeCell ref="M11011:O11011"/>
    <mergeCell ref="M11012:O11012"/>
    <mergeCell ref="M11013:O11013"/>
    <mergeCell ref="M11014:O11014"/>
    <mergeCell ref="M11015:O11015"/>
    <mergeCell ref="M11016:O11016"/>
    <mergeCell ref="M11017:O11017"/>
    <mergeCell ref="M11018:O11018"/>
    <mergeCell ref="M11019:O11019"/>
    <mergeCell ref="M11020:O11020"/>
    <mergeCell ref="M11021:O11021"/>
    <mergeCell ref="M11024:O11024"/>
    <mergeCell ref="M11025:O11025"/>
    <mergeCell ref="M11026:O11026"/>
    <mergeCell ref="M11027:O11027"/>
    <mergeCell ref="M11022:O11022"/>
    <mergeCell ref="M11023:O11023"/>
    <mergeCell ref="M11028:O11028"/>
    <mergeCell ref="M11029:O11029"/>
    <mergeCell ref="M11030:O11030"/>
    <mergeCell ref="M11031:O11031"/>
    <mergeCell ref="M11032:O11032"/>
    <mergeCell ref="M11033:O11033"/>
    <mergeCell ref="M11034:O11034"/>
    <mergeCell ref="M11035:O11035"/>
    <mergeCell ref="M11036:O11036"/>
    <mergeCell ref="M11037:O11037"/>
    <mergeCell ref="M11038:O11038"/>
    <mergeCell ref="M11039:O11039"/>
    <mergeCell ref="M11040:O11040"/>
    <mergeCell ref="M11041:O11041"/>
    <mergeCell ref="M11042:O11042"/>
    <mergeCell ref="M11043:O11043"/>
    <mergeCell ref="M11044:O11044"/>
    <mergeCell ref="M11045:O11045"/>
    <mergeCell ref="M11046:O11046"/>
    <mergeCell ref="M11047:O11047"/>
    <mergeCell ref="M11048:O11048"/>
    <mergeCell ref="M11049:O11049"/>
    <mergeCell ref="M11050:O11050"/>
    <mergeCell ref="M11051:O11051"/>
    <mergeCell ref="M11052:O11052"/>
    <mergeCell ref="M11053:O11053"/>
    <mergeCell ref="M11054:O11054"/>
    <mergeCell ref="M11055:O11055"/>
    <mergeCell ref="M11058:O11058"/>
    <mergeCell ref="M11059:O11059"/>
    <mergeCell ref="M11056:O11056"/>
    <mergeCell ref="M11057:O11057"/>
    <mergeCell ref="M11067:O11067"/>
    <mergeCell ref="M11068:O11068"/>
    <mergeCell ref="M11069:O11069"/>
    <mergeCell ref="M11070:O11070"/>
    <mergeCell ref="M11060:O11060"/>
    <mergeCell ref="M11062:O11062"/>
    <mergeCell ref="M11063:O11063"/>
    <mergeCell ref="M11064:O11064"/>
    <mergeCell ref="M11065:O11065"/>
    <mergeCell ref="M11075:O11075"/>
    <mergeCell ref="M11076:O11076"/>
    <mergeCell ref="M11077:O11077"/>
    <mergeCell ref="M11078:O11078"/>
    <mergeCell ref="M11061:O11061"/>
    <mergeCell ref="M11071:O11071"/>
    <mergeCell ref="M11072:O11072"/>
    <mergeCell ref="M11073:O11073"/>
    <mergeCell ref="M11074:O11074"/>
    <mergeCell ref="M11066:O11066"/>
    <mergeCell ref="M11079:O11079"/>
    <mergeCell ref="M11080:O11080"/>
    <mergeCell ref="M11081:O11081"/>
    <mergeCell ref="M11082:O11082"/>
    <mergeCell ref="M11083:O11083"/>
    <mergeCell ref="M11084:O11084"/>
    <mergeCell ref="M11091:O11091"/>
    <mergeCell ref="M11092:O11092"/>
    <mergeCell ref="M11093:O11093"/>
    <mergeCell ref="M11094:O11094"/>
    <mergeCell ref="M11085:O11085"/>
    <mergeCell ref="M11086:O11086"/>
    <mergeCell ref="M11087:O11087"/>
    <mergeCell ref="M11088:O11088"/>
    <mergeCell ref="M11089:O11089"/>
    <mergeCell ref="M11090:O11090"/>
    <mergeCell ref="M11095:O11095"/>
    <mergeCell ref="M11096:O11096"/>
    <mergeCell ref="M11097:O11097"/>
    <mergeCell ref="M11098:O11098"/>
    <mergeCell ref="M11099:O11099"/>
    <mergeCell ref="M11100:O11100"/>
    <mergeCell ref="M11101:O11101"/>
    <mergeCell ref="M11102:O11102"/>
    <mergeCell ref="M11104:O11104"/>
    <mergeCell ref="M11105:O11105"/>
    <mergeCell ref="M11107:O11107"/>
    <mergeCell ref="M11108:O11108"/>
    <mergeCell ref="M11103:O11103"/>
    <mergeCell ref="M11106:O11106"/>
    <mergeCell ref="M11109:O11109"/>
    <mergeCell ref="M11110:O11110"/>
    <mergeCell ref="M11111:O11111"/>
    <mergeCell ref="M11112:O11112"/>
    <mergeCell ref="M11113:O11113"/>
    <mergeCell ref="M11114:O11114"/>
    <mergeCell ref="M11115:O11115"/>
    <mergeCell ref="M11116:O11116"/>
    <mergeCell ref="M11117:O11117"/>
    <mergeCell ref="M11118:O11118"/>
    <mergeCell ref="M11119:O11119"/>
    <mergeCell ref="M11120:O11120"/>
    <mergeCell ref="M11121:O11121"/>
    <mergeCell ref="M11122:O11122"/>
    <mergeCell ref="M11123:O11123"/>
    <mergeCell ref="M11124:O11124"/>
    <mergeCell ref="M11125:O11125"/>
    <mergeCell ref="M11126:O11126"/>
    <mergeCell ref="M11127:O11127"/>
    <mergeCell ref="M11128:O11128"/>
    <mergeCell ref="M11129:O11129"/>
    <mergeCell ref="M11130:O11130"/>
    <mergeCell ref="M11131:O11131"/>
    <mergeCell ref="M11132:O11132"/>
    <mergeCell ref="M11133:O11133"/>
    <mergeCell ref="M11134:O11134"/>
    <mergeCell ref="M11135:O11135"/>
    <mergeCell ref="M11136:O11136"/>
    <mergeCell ref="M11137:O11137"/>
    <mergeCell ref="M11138:O11138"/>
    <mergeCell ref="M11139:O11139"/>
    <mergeCell ref="M11140:O11140"/>
    <mergeCell ref="M11141:O11141"/>
    <mergeCell ref="M11142:O11142"/>
    <mergeCell ref="M11143:O11143"/>
    <mergeCell ref="M11144:O11144"/>
    <mergeCell ref="M11145:O11145"/>
    <mergeCell ref="M11146:O11146"/>
    <mergeCell ref="M11147:O11147"/>
    <mergeCell ref="M11148:O11148"/>
    <mergeCell ref="M11149:O11149"/>
    <mergeCell ref="M11150:O11150"/>
    <mergeCell ref="M11151:O11151"/>
    <mergeCell ref="M11152:O11152"/>
    <mergeCell ref="M11153:O11153"/>
    <mergeCell ref="M11154:O11154"/>
    <mergeCell ref="M11155:O11155"/>
    <mergeCell ref="M11156:O11156"/>
    <mergeCell ref="M11157:O11157"/>
    <mergeCell ref="M11158:O11158"/>
    <mergeCell ref="M11159:O11159"/>
    <mergeCell ref="M11160:O11160"/>
    <mergeCell ref="M11161:O11161"/>
    <mergeCell ref="M11162:O11162"/>
    <mergeCell ref="M11163:O11163"/>
    <mergeCell ref="M11164:O11164"/>
    <mergeCell ref="M11165:O11165"/>
    <mergeCell ref="M11166:O11166"/>
    <mergeCell ref="M11167:O11167"/>
    <mergeCell ref="M11168:O11168"/>
    <mergeCell ref="M11169:O11169"/>
    <mergeCell ref="M11170:O11170"/>
    <mergeCell ref="M11171:O11171"/>
    <mergeCell ref="M11172:O11172"/>
    <mergeCell ref="M11173:O11173"/>
    <mergeCell ref="M11174:O11174"/>
    <mergeCell ref="M11175:O11175"/>
    <mergeCell ref="M11176:O11176"/>
    <mergeCell ref="M11177:O11177"/>
    <mergeCell ref="M11178:O11178"/>
    <mergeCell ref="M11179:O11179"/>
    <mergeCell ref="M11180:O11180"/>
    <mergeCell ref="M11181:O11181"/>
    <mergeCell ref="M11182:O11182"/>
    <mergeCell ref="M11183:O11183"/>
    <mergeCell ref="M11184:O11184"/>
    <mergeCell ref="M11185:O11185"/>
    <mergeCell ref="M11186:O11186"/>
    <mergeCell ref="M11187:O11187"/>
    <mergeCell ref="M11188:O11188"/>
    <mergeCell ref="M11189:O11189"/>
    <mergeCell ref="M11190:O11190"/>
    <mergeCell ref="M11191:O11191"/>
    <mergeCell ref="M11192:O11192"/>
    <mergeCell ref="M11193:O11193"/>
    <mergeCell ref="M11194:O11194"/>
    <mergeCell ref="M11195:O11195"/>
    <mergeCell ref="M11196:O11196"/>
    <mergeCell ref="M11197:O11197"/>
    <mergeCell ref="M11198:O11198"/>
    <mergeCell ref="M11199:O11199"/>
    <mergeCell ref="M11200:O11200"/>
    <mergeCell ref="M11201:O11201"/>
    <mergeCell ref="M11202:O11202"/>
    <mergeCell ref="M11203:O11203"/>
    <mergeCell ref="M11204:O11204"/>
    <mergeCell ref="M11205:O11205"/>
    <mergeCell ref="M11206:O11206"/>
    <mergeCell ref="M11207:O11207"/>
    <mergeCell ref="M11208:O11208"/>
    <mergeCell ref="M11209:O11209"/>
    <mergeCell ref="M11210:O11210"/>
    <mergeCell ref="M11211:O11211"/>
    <mergeCell ref="M11212:O11212"/>
    <mergeCell ref="M11213:O11213"/>
    <mergeCell ref="M11214:O11214"/>
    <mergeCell ref="M11215:O11215"/>
    <mergeCell ref="M11216:O11216"/>
    <mergeCell ref="M11217:O11217"/>
    <mergeCell ref="M11218:O11218"/>
    <mergeCell ref="M11219:O11219"/>
    <mergeCell ref="M11220:O11220"/>
    <mergeCell ref="M11221:O11221"/>
    <mergeCell ref="M11222:O11222"/>
    <mergeCell ref="M11223:O11223"/>
    <mergeCell ref="M11224:O11224"/>
    <mergeCell ref="M11225:O11225"/>
    <mergeCell ref="M11226:O11226"/>
    <mergeCell ref="M11227:O11227"/>
    <mergeCell ref="M11228:O11228"/>
    <mergeCell ref="M11229:O11229"/>
    <mergeCell ref="M11230:O11230"/>
    <mergeCell ref="M11231:O11231"/>
    <mergeCell ref="M11232:O11232"/>
    <mergeCell ref="M11233:O11233"/>
    <mergeCell ref="M11234:O11234"/>
    <mergeCell ref="M11235:O11235"/>
    <mergeCell ref="M11236:O11236"/>
    <mergeCell ref="M11237:O11237"/>
    <mergeCell ref="M11238:O11238"/>
    <mergeCell ref="M11239:O11239"/>
    <mergeCell ref="M11240:O11240"/>
    <mergeCell ref="M11241:O11241"/>
    <mergeCell ref="M11242:O11242"/>
    <mergeCell ref="M11243:O11243"/>
    <mergeCell ref="M11244:O11244"/>
    <mergeCell ref="M11245:O11245"/>
    <mergeCell ref="M11246:O11246"/>
    <mergeCell ref="M11247:O11247"/>
    <mergeCell ref="M11248:O11248"/>
    <mergeCell ref="M11249:O11249"/>
    <mergeCell ref="M11250:O11250"/>
    <mergeCell ref="M11251:O11251"/>
    <mergeCell ref="M11252:O11252"/>
    <mergeCell ref="M11253:O11253"/>
    <mergeCell ref="M11254:O11254"/>
    <mergeCell ref="M11255:O11255"/>
    <mergeCell ref="M11256:O11256"/>
    <mergeCell ref="M11257:O11257"/>
    <mergeCell ref="M11258:O11258"/>
    <mergeCell ref="M11259:O11259"/>
    <mergeCell ref="M11260:O11260"/>
    <mergeCell ref="M11261:O11261"/>
    <mergeCell ref="M11262:O11262"/>
    <mergeCell ref="M11263:O11263"/>
    <mergeCell ref="M11264:O11264"/>
    <mergeCell ref="M11265:O11265"/>
    <mergeCell ref="M11266:O11266"/>
    <mergeCell ref="M11267:O11267"/>
    <mergeCell ref="M11268:O11268"/>
    <mergeCell ref="M11269:O11269"/>
    <mergeCell ref="M11270:O11270"/>
    <mergeCell ref="M11271:O11271"/>
    <mergeCell ref="M11272:O11272"/>
    <mergeCell ref="M11273:O11273"/>
    <mergeCell ref="M11274:O11274"/>
    <mergeCell ref="M11275:O11275"/>
    <mergeCell ref="M11276:O11276"/>
    <mergeCell ref="M11277:O11277"/>
    <mergeCell ref="M11278:O11278"/>
    <mergeCell ref="M11279:O11279"/>
    <mergeCell ref="M11280:O11280"/>
    <mergeCell ref="M11281:O11281"/>
    <mergeCell ref="M11282:O11282"/>
    <mergeCell ref="M11283:O11283"/>
    <mergeCell ref="M11284:O11284"/>
    <mergeCell ref="M11285:O11285"/>
    <mergeCell ref="M11286:O11286"/>
    <mergeCell ref="M11287:O11287"/>
    <mergeCell ref="M11288:O11288"/>
    <mergeCell ref="M11289:O11289"/>
    <mergeCell ref="M11290:O11290"/>
    <mergeCell ref="M11291:O11291"/>
    <mergeCell ref="M11292:O11292"/>
    <mergeCell ref="M11293:O11293"/>
    <mergeCell ref="M11294:O11294"/>
    <mergeCell ref="M11295:O11295"/>
    <mergeCell ref="M11296:O11296"/>
    <mergeCell ref="M11297:O11297"/>
    <mergeCell ref="M11298:O11298"/>
    <mergeCell ref="M11299:O11299"/>
    <mergeCell ref="M11300:O11300"/>
    <mergeCell ref="M11301:O11301"/>
    <mergeCell ref="M11302:O11302"/>
    <mergeCell ref="M11303:O11303"/>
    <mergeCell ref="M11304:O11304"/>
    <mergeCell ref="M11305:O11305"/>
    <mergeCell ref="M11306:O11306"/>
    <mergeCell ref="M11307:O11307"/>
    <mergeCell ref="M11308:O11308"/>
    <mergeCell ref="M11309:O11309"/>
    <mergeCell ref="M11310:O11310"/>
    <mergeCell ref="M11311:O11311"/>
    <mergeCell ref="M11312:O11312"/>
    <mergeCell ref="M11313:O11313"/>
    <mergeCell ref="M11314:O11314"/>
    <mergeCell ref="M11315:O11315"/>
    <mergeCell ref="M11316:O11316"/>
    <mergeCell ref="M11317:O11317"/>
    <mergeCell ref="M11318:O11318"/>
    <mergeCell ref="M11319:O11319"/>
    <mergeCell ref="M11320:O11320"/>
    <mergeCell ref="M11321:O11321"/>
    <mergeCell ref="M11322:O11322"/>
    <mergeCell ref="M11323:O11323"/>
    <mergeCell ref="M11324:O11324"/>
    <mergeCell ref="M11325:O11325"/>
    <mergeCell ref="M11326:O11326"/>
    <mergeCell ref="M11327:O11327"/>
    <mergeCell ref="M11328:O11328"/>
    <mergeCell ref="M11329:O11329"/>
    <mergeCell ref="M11330:O11330"/>
    <mergeCell ref="M11331:O11331"/>
    <mergeCell ref="M11332:O11332"/>
    <mergeCell ref="M11333:O11333"/>
    <mergeCell ref="M11334:O11334"/>
    <mergeCell ref="M11335:O11335"/>
    <mergeCell ref="M11336:O11336"/>
    <mergeCell ref="M11337:O11337"/>
    <mergeCell ref="M11338:O11338"/>
    <mergeCell ref="M11339:O11339"/>
    <mergeCell ref="M11340:O11340"/>
    <mergeCell ref="M11341:O11341"/>
    <mergeCell ref="M11342:O11342"/>
    <mergeCell ref="M11343:O11343"/>
    <mergeCell ref="M11344:O11344"/>
    <mergeCell ref="M11345:O11345"/>
    <mergeCell ref="M11346:O11346"/>
    <mergeCell ref="M11347:O11347"/>
    <mergeCell ref="M11348:O11348"/>
    <mergeCell ref="M11349:O11349"/>
    <mergeCell ref="M11350:O11350"/>
    <mergeCell ref="M11351:O11351"/>
    <mergeCell ref="M11352:O11352"/>
    <mergeCell ref="M11353:O11353"/>
    <mergeCell ref="M11354:O11354"/>
    <mergeCell ref="M11355:O11355"/>
    <mergeCell ref="M11356:O11356"/>
    <mergeCell ref="M11357:O11357"/>
    <mergeCell ref="M11358:O11358"/>
    <mergeCell ref="M11359:O11359"/>
    <mergeCell ref="M11360:O11360"/>
    <mergeCell ref="M11361:O11361"/>
    <mergeCell ref="M11362:O11362"/>
    <mergeCell ref="M11363:O11363"/>
    <mergeCell ref="M11364:O11364"/>
    <mergeCell ref="M11365:O11365"/>
    <mergeCell ref="M11366:O11366"/>
    <mergeCell ref="M11367:O11367"/>
    <mergeCell ref="M11368:O11368"/>
    <mergeCell ref="M11369:O11369"/>
    <mergeCell ref="M11370:O11370"/>
    <mergeCell ref="M11371:O11371"/>
    <mergeCell ref="M11372:O11372"/>
    <mergeCell ref="M11373:O11373"/>
    <mergeCell ref="M11374:O11374"/>
    <mergeCell ref="M11375:O11375"/>
    <mergeCell ref="M11376:O11376"/>
    <mergeCell ref="M11377:O11377"/>
    <mergeCell ref="M11378:O11378"/>
    <mergeCell ref="M11379:O11379"/>
    <mergeCell ref="M11380:O11380"/>
    <mergeCell ref="M11381:O11381"/>
    <mergeCell ref="M11382:O11382"/>
    <mergeCell ref="M11383:O11383"/>
    <mergeCell ref="M11384:O11384"/>
    <mergeCell ref="M11385:O11385"/>
    <mergeCell ref="M11386:O11386"/>
    <mergeCell ref="M11387:O11387"/>
    <mergeCell ref="M11388:O11388"/>
    <mergeCell ref="M11389:O11389"/>
    <mergeCell ref="M11390:O11390"/>
    <mergeCell ref="M11391:O11391"/>
    <mergeCell ref="M11392:O11392"/>
    <mergeCell ref="M11393:O11393"/>
    <mergeCell ref="M11394:O11394"/>
    <mergeCell ref="M11395:O11395"/>
    <mergeCell ref="M11396:O11396"/>
    <mergeCell ref="M11397:O11397"/>
    <mergeCell ref="M11398:O11398"/>
    <mergeCell ref="M11399:O11399"/>
    <mergeCell ref="M11400:O11400"/>
    <mergeCell ref="M11401:O11401"/>
    <mergeCell ref="M11402:O11402"/>
    <mergeCell ref="M11403:O11403"/>
    <mergeCell ref="M11404:O11404"/>
    <mergeCell ref="M11405:O11405"/>
    <mergeCell ref="M11406:O11406"/>
    <mergeCell ref="M11407:O11407"/>
    <mergeCell ref="M11408:O11408"/>
    <mergeCell ref="M11409:O11409"/>
    <mergeCell ref="M11410:O11410"/>
    <mergeCell ref="M11411:O11411"/>
    <mergeCell ref="M11412:O11412"/>
    <mergeCell ref="M11413:O11413"/>
    <mergeCell ref="M11414:O11414"/>
    <mergeCell ref="M11415:O11415"/>
    <mergeCell ref="M11416:O11416"/>
    <mergeCell ref="M11417:O11417"/>
    <mergeCell ref="M11418:O11418"/>
    <mergeCell ref="M11419:O11419"/>
    <mergeCell ref="M11420:O11420"/>
    <mergeCell ref="M11421:O11421"/>
    <mergeCell ref="M11422:O11422"/>
    <mergeCell ref="M11423:O11423"/>
    <mergeCell ref="M11424:O11424"/>
    <mergeCell ref="M11425:O11425"/>
    <mergeCell ref="M11426:O11426"/>
    <mergeCell ref="M11427:O11427"/>
    <mergeCell ref="M11428:O11428"/>
    <mergeCell ref="M11429:O11429"/>
    <mergeCell ref="M11430:O11430"/>
    <mergeCell ref="M11431:O11431"/>
    <mergeCell ref="M11432:O11432"/>
    <mergeCell ref="M11433:O11433"/>
    <mergeCell ref="M11434:O11434"/>
    <mergeCell ref="M11435:O11435"/>
    <mergeCell ref="M11436:O11436"/>
    <mergeCell ref="M11437:O11437"/>
    <mergeCell ref="M11438:O11438"/>
    <mergeCell ref="M11439:O11439"/>
    <mergeCell ref="M11440:O11440"/>
    <mergeCell ref="M11441:O11441"/>
    <mergeCell ref="M11442:O11442"/>
    <mergeCell ref="M11443:O11443"/>
    <mergeCell ref="M11444:O11444"/>
    <mergeCell ref="M11445:O11445"/>
    <mergeCell ref="M11446:O11446"/>
    <mergeCell ref="M11447:O11447"/>
    <mergeCell ref="M11448:O11448"/>
    <mergeCell ref="M11449:O11449"/>
    <mergeCell ref="M11450:O11450"/>
    <mergeCell ref="M11451:O11451"/>
    <mergeCell ref="M11452:O11452"/>
    <mergeCell ref="M11453:O11453"/>
    <mergeCell ref="M11454:O11454"/>
    <mergeCell ref="M11455:O11455"/>
    <mergeCell ref="M11456:O11456"/>
    <mergeCell ref="M11457:O11457"/>
    <mergeCell ref="M11458:O11458"/>
    <mergeCell ref="M11459:O11459"/>
    <mergeCell ref="M11460:O11460"/>
    <mergeCell ref="M11461:O11461"/>
    <mergeCell ref="M11462:O11462"/>
    <mergeCell ref="M11463:O11463"/>
    <mergeCell ref="M11464:O11464"/>
    <mergeCell ref="M11465:O11465"/>
    <mergeCell ref="M11466:O11466"/>
    <mergeCell ref="M11467:O11467"/>
    <mergeCell ref="M11468:O11468"/>
    <mergeCell ref="M11469:O11469"/>
    <mergeCell ref="M11470:O11470"/>
    <mergeCell ref="M11471:O11471"/>
    <mergeCell ref="M11472:O11472"/>
    <mergeCell ref="M11473:O11473"/>
    <mergeCell ref="M11474:O11474"/>
    <mergeCell ref="M11475:O11475"/>
    <mergeCell ref="M11476:O11476"/>
    <mergeCell ref="M11477:O11477"/>
    <mergeCell ref="M11478:O11478"/>
    <mergeCell ref="M11479:O11479"/>
    <mergeCell ref="M11480:O11480"/>
    <mergeCell ref="M11481:O11481"/>
    <mergeCell ref="M11482:O11482"/>
    <mergeCell ref="M11483:O11483"/>
    <mergeCell ref="M11484:O11484"/>
    <mergeCell ref="M11485:O11485"/>
    <mergeCell ref="M11486:O11486"/>
    <mergeCell ref="M11487:O11487"/>
    <mergeCell ref="M11488:O11488"/>
    <mergeCell ref="M11489:O11489"/>
    <mergeCell ref="M11490:O11490"/>
    <mergeCell ref="M11491:O11491"/>
    <mergeCell ref="M11492:O11492"/>
    <mergeCell ref="M11493:O11493"/>
    <mergeCell ref="M11494:O11494"/>
    <mergeCell ref="M11495:O11495"/>
    <mergeCell ref="M11496:O11496"/>
    <mergeCell ref="M11497:O11497"/>
    <mergeCell ref="M11498:O11498"/>
    <mergeCell ref="M11499:O11499"/>
    <mergeCell ref="M11500:O11500"/>
    <mergeCell ref="M11501:O11501"/>
    <mergeCell ref="M11502:O11502"/>
    <mergeCell ref="M11503:O11503"/>
    <mergeCell ref="M11504:O11504"/>
    <mergeCell ref="M11505:O11505"/>
    <mergeCell ref="M11506:O11506"/>
    <mergeCell ref="M11507:O11507"/>
    <mergeCell ref="M11508:O11508"/>
    <mergeCell ref="M11509:O11509"/>
    <mergeCell ref="M11510:O11510"/>
    <mergeCell ref="M11511:O11511"/>
    <mergeCell ref="M11512:O11512"/>
    <mergeCell ref="M11513:O11513"/>
    <mergeCell ref="M11514:O11514"/>
    <mergeCell ref="M11515:O11515"/>
    <mergeCell ref="M11516:O11516"/>
    <mergeCell ref="M11517:O11517"/>
    <mergeCell ref="M11518:O11518"/>
    <mergeCell ref="M11519:O11519"/>
    <mergeCell ref="M11520:O11520"/>
    <mergeCell ref="M11521:O11521"/>
    <mergeCell ref="M11522:O11522"/>
    <mergeCell ref="M11523:O11523"/>
    <mergeCell ref="M11524:O11524"/>
    <mergeCell ref="M11525:O11525"/>
    <mergeCell ref="M11526:O11526"/>
    <mergeCell ref="M11527:O11527"/>
    <mergeCell ref="M11528:O11528"/>
    <mergeCell ref="M11529:O11529"/>
    <mergeCell ref="M11530:O11530"/>
    <mergeCell ref="M11531:O11531"/>
    <mergeCell ref="M11532:O11532"/>
    <mergeCell ref="M11533:O11533"/>
    <mergeCell ref="M11534:O11534"/>
    <mergeCell ref="M11535:O11535"/>
    <mergeCell ref="M11536:O11536"/>
    <mergeCell ref="M11537:O11537"/>
    <mergeCell ref="M11538:O11538"/>
    <mergeCell ref="M11539:O11539"/>
    <mergeCell ref="M11540:O11540"/>
    <mergeCell ref="M11541:O11541"/>
    <mergeCell ref="M11542:O11542"/>
    <mergeCell ref="M11543:O11543"/>
    <mergeCell ref="M11544:O11544"/>
    <mergeCell ref="M11545:O11545"/>
    <mergeCell ref="M11546:O11546"/>
    <mergeCell ref="M11547:O11547"/>
    <mergeCell ref="M11548:O11548"/>
    <mergeCell ref="M11549:O11549"/>
    <mergeCell ref="M11550:O11550"/>
    <mergeCell ref="M11551:O11551"/>
    <mergeCell ref="M11552:O11552"/>
    <mergeCell ref="M11553:O11553"/>
    <mergeCell ref="M11554:O11554"/>
    <mergeCell ref="M11555:O11555"/>
    <mergeCell ref="M11556:O11556"/>
    <mergeCell ref="M11557:O11557"/>
    <mergeCell ref="M11558:O11558"/>
    <mergeCell ref="M11559:O11559"/>
    <mergeCell ref="M11560:O11560"/>
    <mergeCell ref="M11561:O11561"/>
    <mergeCell ref="M11562:O11562"/>
    <mergeCell ref="M11563:O11563"/>
    <mergeCell ref="M11564:O11564"/>
    <mergeCell ref="M11565:O11565"/>
    <mergeCell ref="M11566:O11566"/>
    <mergeCell ref="M11567:O11567"/>
    <mergeCell ref="M11568:O11568"/>
    <mergeCell ref="M11569:O11569"/>
    <mergeCell ref="M11570:O11570"/>
    <mergeCell ref="M11571:O11571"/>
    <mergeCell ref="M11572:O11572"/>
    <mergeCell ref="M11573:O11573"/>
    <mergeCell ref="M11574:O11574"/>
    <mergeCell ref="M11575:O11575"/>
    <mergeCell ref="M11576:O11576"/>
    <mergeCell ref="M11577:O11577"/>
    <mergeCell ref="M11578:O11578"/>
    <mergeCell ref="M11579:O11579"/>
    <mergeCell ref="M11580:O11580"/>
    <mergeCell ref="M11581:O11581"/>
    <mergeCell ref="M11582:O11582"/>
    <mergeCell ref="M11583:O11583"/>
    <mergeCell ref="M11584:O11584"/>
    <mergeCell ref="M11585:O11585"/>
    <mergeCell ref="M11586:O11586"/>
    <mergeCell ref="M11587:O11587"/>
    <mergeCell ref="M11588:O11588"/>
    <mergeCell ref="M11589:O11589"/>
    <mergeCell ref="M11590:O11590"/>
    <mergeCell ref="M11591:O11591"/>
    <mergeCell ref="M11592:O11592"/>
    <mergeCell ref="M11593:O11593"/>
    <mergeCell ref="M11594:O11594"/>
    <mergeCell ref="M11595:O11595"/>
    <mergeCell ref="M11596:O11596"/>
    <mergeCell ref="M11597:O11597"/>
    <mergeCell ref="M11598:O11598"/>
    <mergeCell ref="M11599:O11599"/>
    <mergeCell ref="M11600:O11600"/>
    <mergeCell ref="M11601:O11601"/>
    <mergeCell ref="M11602:O11602"/>
    <mergeCell ref="M11603:O11603"/>
    <mergeCell ref="M11604:O11604"/>
    <mergeCell ref="M11605:O11605"/>
    <mergeCell ref="M11606:O11606"/>
    <mergeCell ref="M11607:O11607"/>
    <mergeCell ref="M11608:O11608"/>
    <mergeCell ref="M11609:O11609"/>
    <mergeCell ref="M11610:O11610"/>
    <mergeCell ref="M11611:O11611"/>
    <mergeCell ref="M11612:O11612"/>
    <mergeCell ref="M11613:O11613"/>
    <mergeCell ref="M11614:O11614"/>
    <mergeCell ref="M11615:O11615"/>
    <mergeCell ref="M11616:O11616"/>
    <mergeCell ref="M11617:O11617"/>
    <mergeCell ref="M11618:O11618"/>
    <mergeCell ref="M11619:O11619"/>
    <mergeCell ref="M11620:O11620"/>
    <mergeCell ref="M11621:O11621"/>
    <mergeCell ref="M11622:O11622"/>
    <mergeCell ref="M11623:O11623"/>
    <mergeCell ref="M11624:O11624"/>
    <mergeCell ref="M11625:O11625"/>
    <mergeCell ref="M11626:O11626"/>
    <mergeCell ref="M11627:O11627"/>
    <mergeCell ref="M11628:O11628"/>
    <mergeCell ref="M11629:O11629"/>
    <mergeCell ref="M11630:O11630"/>
    <mergeCell ref="M11631:O11631"/>
    <mergeCell ref="M11632:O11632"/>
    <mergeCell ref="M11633:O11633"/>
    <mergeCell ref="M11634:O11634"/>
    <mergeCell ref="M11635:O11635"/>
    <mergeCell ref="M11636:O11636"/>
    <mergeCell ref="M11637:O11637"/>
    <mergeCell ref="M11638:O11638"/>
    <mergeCell ref="M11639:O11639"/>
    <mergeCell ref="M11640:O11640"/>
    <mergeCell ref="M11641:O11641"/>
    <mergeCell ref="M11642:O11642"/>
    <mergeCell ref="M11643:O11643"/>
    <mergeCell ref="M11644:O11644"/>
    <mergeCell ref="M11645:O11645"/>
    <mergeCell ref="M11646:O11646"/>
    <mergeCell ref="M11647:O11647"/>
    <mergeCell ref="M11648:O11648"/>
    <mergeCell ref="M11649:O11649"/>
    <mergeCell ref="M11650:O11650"/>
    <mergeCell ref="M11651:O11651"/>
    <mergeCell ref="M11652:O11652"/>
    <mergeCell ref="M11653:O11653"/>
    <mergeCell ref="M11654:O11654"/>
    <mergeCell ref="M11655:O11655"/>
    <mergeCell ref="M11656:O11656"/>
    <mergeCell ref="M11657:O11657"/>
    <mergeCell ref="M11658:O11658"/>
    <mergeCell ref="M11659:O11659"/>
    <mergeCell ref="M11660:O11660"/>
    <mergeCell ref="M11661:O11661"/>
    <mergeCell ref="M11662:O11662"/>
    <mergeCell ref="M11663:O11663"/>
    <mergeCell ref="M11664:O11664"/>
    <mergeCell ref="M11665:O11665"/>
    <mergeCell ref="M11666:O11666"/>
    <mergeCell ref="M11667:O11667"/>
    <mergeCell ref="M11668:O11668"/>
    <mergeCell ref="M11669:O11669"/>
    <mergeCell ref="M11670:O11670"/>
    <mergeCell ref="M11671:O11671"/>
    <mergeCell ref="M11672:O11672"/>
    <mergeCell ref="M11673:O11673"/>
    <mergeCell ref="M11674:O11674"/>
    <mergeCell ref="M11675:O11675"/>
    <mergeCell ref="M11676:O11676"/>
    <mergeCell ref="M11677:O11677"/>
    <mergeCell ref="M11678:O11678"/>
    <mergeCell ref="M11679:O11679"/>
    <mergeCell ref="M11680:O11680"/>
    <mergeCell ref="M11681:O11681"/>
    <mergeCell ref="M11682:O11682"/>
    <mergeCell ref="M11683:O11683"/>
    <mergeCell ref="M11684:O11684"/>
    <mergeCell ref="M11685:O11685"/>
    <mergeCell ref="M11686:O11686"/>
    <mergeCell ref="M11687:O11687"/>
    <mergeCell ref="M11688:O11688"/>
    <mergeCell ref="M11689:O11689"/>
    <mergeCell ref="M11690:O11690"/>
    <mergeCell ref="M11691:O11691"/>
    <mergeCell ref="M11692:O11692"/>
    <mergeCell ref="M11693:O11693"/>
    <mergeCell ref="M11694:O11694"/>
    <mergeCell ref="M11695:O11695"/>
    <mergeCell ref="M11696:O11696"/>
    <mergeCell ref="M11697:O11697"/>
    <mergeCell ref="M11698:O11698"/>
    <mergeCell ref="M11699:O11699"/>
    <mergeCell ref="M11700:O11700"/>
    <mergeCell ref="M11701:O11701"/>
    <mergeCell ref="M11702:O11702"/>
    <mergeCell ref="M11703:O11703"/>
    <mergeCell ref="M11704:O11704"/>
    <mergeCell ref="M11705:O11705"/>
    <mergeCell ref="M11706:O11706"/>
    <mergeCell ref="M11707:O11707"/>
    <mergeCell ref="M11708:O11708"/>
    <mergeCell ref="M11709:O11709"/>
    <mergeCell ref="M11710:O11710"/>
    <mergeCell ref="M11711:O11711"/>
    <mergeCell ref="M11712:O11712"/>
    <mergeCell ref="M11713:O11713"/>
    <mergeCell ref="M11714:O11714"/>
    <mergeCell ref="M11715:O11715"/>
    <mergeCell ref="M11716:O11716"/>
    <mergeCell ref="M11717:O11717"/>
    <mergeCell ref="M11718:O11718"/>
    <mergeCell ref="M11719:O11719"/>
    <mergeCell ref="M11720:O11720"/>
    <mergeCell ref="M11721:O11721"/>
    <mergeCell ref="M11722:O11722"/>
    <mergeCell ref="M11723:O11723"/>
    <mergeCell ref="M11724:O11724"/>
    <mergeCell ref="M11725:O11725"/>
    <mergeCell ref="M11726:O11726"/>
    <mergeCell ref="M11727:O11727"/>
    <mergeCell ref="M11728:O11728"/>
    <mergeCell ref="M11729:O11729"/>
    <mergeCell ref="M11730:O11730"/>
    <mergeCell ref="M11731:O11731"/>
    <mergeCell ref="M11732:O11732"/>
    <mergeCell ref="M11733:O11733"/>
    <mergeCell ref="M11734:O11734"/>
    <mergeCell ref="M11735:O11735"/>
    <mergeCell ref="M11736:O11736"/>
    <mergeCell ref="M11737:O11737"/>
    <mergeCell ref="M11738:O11738"/>
    <mergeCell ref="M11739:O11739"/>
    <mergeCell ref="M11740:O11740"/>
    <mergeCell ref="M11741:O11741"/>
    <mergeCell ref="M11742:O11742"/>
    <mergeCell ref="M11743:O11743"/>
    <mergeCell ref="M11744:O11744"/>
    <mergeCell ref="M11745:O11745"/>
    <mergeCell ref="M11746:O11746"/>
    <mergeCell ref="M11747:O11747"/>
    <mergeCell ref="M11748:O11748"/>
    <mergeCell ref="M11749:O11749"/>
    <mergeCell ref="M11750:O11750"/>
    <mergeCell ref="M11751:O11751"/>
    <mergeCell ref="M11752:O11752"/>
    <mergeCell ref="M11753:O11753"/>
    <mergeCell ref="M11754:O11754"/>
    <mergeCell ref="M11755:O11755"/>
    <mergeCell ref="M11756:O11756"/>
    <mergeCell ref="M11757:O11757"/>
    <mergeCell ref="M11758:O11758"/>
    <mergeCell ref="M11759:O11759"/>
    <mergeCell ref="M11760:O11760"/>
    <mergeCell ref="M11761:O11761"/>
    <mergeCell ref="M11762:O11762"/>
    <mergeCell ref="M11763:O11763"/>
    <mergeCell ref="M11764:O11764"/>
    <mergeCell ref="M11765:O11765"/>
    <mergeCell ref="M11766:O11766"/>
    <mergeCell ref="M11767:O11767"/>
    <mergeCell ref="M11768:O11768"/>
    <mergeCell ref="M11769:O11769"/>
    <mergeCell ref="M11770:O11770"/>
    <mergeCell ref="M11771:O11771"/>
    <mergeCell ref="M11772:O11772"/>
    <mergeCell ref="M11773:O11773"/>
    <mergeCell ref="M11774:O11774"/>
    <mergeCell ref="M11775:O11775"/>
    <mergeCell ref="M11776:O11776"/>
    <mergeCell ref="M11777:O11777"/>
    <mergeCell ref="M11778:O11778"/>
    <mergeCell ref="M11779:O11779"/>
    <mergeCell ref="M11780:O11780"/>
    <mergeCell ref="M11781:O11781"/>
    <mergeCell ref="M11782:O11782"/>
    <mergeCell ref="M11783:O11783"/>
    <mergeCell ref="M11784:O11784"/>
    <mergeCell ref="M11785:O11785"/>
    <mergeCell ref="M11786:O11786"/>
    <mergeCell ref="M11787:O11787"/>
    <mergeCell ref="M11788:O11788"/>
    <mergeCell ref="M11789:O11789"/>
    <mergeCell ref="M11790:O11790"/>
    <mergeCell ref="M11791:O11791"/>
    <mergeCell ref="M11792:O11792"/>
    <mergeCell ref="M11793:O11793"/>
    <mergeCell ref="M11794:O11794"/>
    <mergeCell ref="M11795:O11795"/>
    <mergeCell ref="M11796:O11796"/>
    <mergeCell ref="M11797:O11797"/>
    <mergeCell ref="M11798:O11798"/>
    <mergeCell ref="M11799:O11799"/>
    <mergeCell ref="M11800:O11800"/>
    <mergeCell ref="M11801:O11801"/>
    <mergeCell ref="M11802:O11802"/>
    <mergeCell ref="M11803:O11803"/>
    <mergeCell ref="M11804:O11804"/>
    <mergeCell ref="M11805:O11805"/>
    <mergeCell ref="M11806:O11806"/>
    <mergeCell ref="M11807:O11807"/>
    <mergeCell ref="M11808:O11808"/>
    <mergeCell ref="M11809:O11809"/>
    <mergeCell ref="M11810:O11810"/>
    <mergeCell ref="M11811:O11811"/>
    <mergeCell ref="M11812:O11812"/>
    <mergeCell ref="M11813:O11813"/>
    <mergeCell ref="M11814:O11814"/>
    <mergeCell ref="M11815:O11815"/>
    <mergeCell ref="M11816:O11816"/>
    <mergeCell ref="M11817:O11817"/>
    <mergeCell ref="M11818:O11818"/>
    <mergeCell ref="M11819:O11819"/>
    <mergeCell ref="M11820:O11820"/>
    <mergeCell ref="M11821:O11821"/>
    <mergeCell ref="M11822:O11822"/>
    <mergeCell ref="M11823:O11823"/>
    <mergeCell ref="M11824:O11824"/>
    <mergeCell ref="M11825:O11825"/>
    <mergeCell ref="M11826:O11826"/>
    <mergeCell ref="M11827:O11827"/>
    <mergeCell ref="M11828:O11828"/>
    <mergeCell ref="M11829:O11829"/>
    <mergeCell ref="M11830:O11830"/>
    <mergeCell ref="M11831:O11831"/>
    <mergeCell ref="M11832:O11832"/>
    <mergeCell ref="M11833:O11833"/>
    <mergeCell ref="M11834:O11834"/>
    <mergeCell ref="M11835:O11835"/>
    <mergeCell ref="M11836:O11836"/>
    <mergeCell ref="M11837:O11837"/>
    <mergeCell ref="M11838:O11838"/>
    <mergeCell ref="M11839:O11839"/>
    <mergeCell ref="M11840:O11840"/>
    <mergeCell ref="M11841:O11841"/>
    <mergeCell ref="M11842:O11842"/>
    <mergeCell ref="M11843:O11843"/>
    <mergeCell ref="M11844:O11844"/>
    <mergeCell ref="M11845:O11845"/>
    <mergeCell ref="M11846:O11846"/>
    <mergeCell ref="M11847:O11847"/>
    <mergeCell ref="M11848:O11848"/>
    <mergeCell ref="M11849:O11849"/>
    <mergeCell ref="M11850:O11850"/>
    <mergeCell ref="M11851:O11851"/>
    <mergeCell ref="M11852:O11852"/>
    <mergeCell ref="M11853:O11853"/>
    <mergeCell ref="M11854:O11854"/>
    <mergeCell ref="M11855:O11855"/>
    <mergeCell ref="M11856:O11856"/>
    <mergeCell ref="M11857:O11857"/>
    <mergeCell ref="M11858:O11858"/>
    <mergeCell ref="M11859:O11859"/>
    <mergeCell ref="M11860:O11860"/>
    <mergeCell ref="M11861:O11861"/>
    <mergeCell ref="M11862:O11862"/>
    <mergeCell ref="M11863:O11863"/>
    <mergeCell ref="M11864:O11864"/>
    <mergeCell ref="M11865:O11865"/>
    <mergeCell ref="M11866:O11866"/>
    <mergeCell ref="M11867:O11867"/>
    <mergeCell ref="M11868:O11868"/>
    <mergeCell ref="M11869:O11869"/>
    <mergeCell ref="M11870:O11870"/>
    <mergeCell ref="M11871:O11871"/>
    <mergeCell ref="M11872:O11872"/>
    <mergeCell ref="M11873:O11873"/>
    <mergeCell ref="M11874:O11874"/>
    <mergeCell ref="M11875:O11875"/>
    <mergeCell ref="M11876:O11876"/>
    <mergeCell ref="M11877:O11877"/>
    <mergeCell ref="M11878:O11878"/>
    <mergeCell ref="M11879:O11879"/>
    <mergeCell ref="M11880:O11880"/>
    <mergeCell ref="M11881:O11881"/>
    <mergeCell ref="M11882:O11882"/>
    <mergeCell ref="M11883:O11883"/>
    <mergeCell ref="M11884:O11884"/>
    <mergeCell ref="M11885:O11885"/>
    <mergeCell ref="M11886:O11886"/>
    <mergeCell ref="M11887:O11887"/>
    <mergeCell ref="M11888:O11888"/>
    <mergeCell ref="M11889:O11889"/>
    <mergeCell ref="M11890:O11890"/>
    <mergeCell ref="M11891:O11891"/>
    <mergeCell ref="M11892:O11892"/>
    <mergeCell ref="M11893:O11893"/>
    <mergeCell ref="M11894:O11894"/>
    <mergeCell ref="M11895:O11895"/>
    <mergeCell ref="M11896:O11896"/>
    <mergeCell ref="M11897:O11897"/>
    <mergeCell ref="M11898:O11898"/>
    <mergeCell ref="M11899:O11899"/>
    <mergeCell ref="M11900:O11900"/>
    <mergeCell ref="M11901:O11901"/>
    <mergeCell ref="M11902:O11902"/>
    <mergeCell ref="M11903:O11903"/>
    <mergeCell ref="M11904:O11904"/>
    <mergeCell ref="M11905:O11905"/>
    <mergeCell ref="M11906:O11906"/>
    <mergeCell ref="M11907:O11907"/>
    <mergeCell ref="M11908:O11908"/>
    <mergeCell ref="M11909:O11909"/>
    <mergeCell ref="M11910:O11910"/>
    <mergeCell ref="M11911:O11911"/>
    <mergeCell ref="M11912:O11912"/>
    <mergeCell ref="M11913:O11913"/>
    <mergeCell ref="M11914:O11914"/>
    <mergeCell ref="M11915:O11915"/>
    <mergeCell ref="M11916:O11916"/>
    <mergeCell ref="M11917:O11917"/>
    <mergeCell ref="M11918:O11918"/>
    <mergeCell ref="M11919:O11919"/>
    <mergeCell ref="M11920:O11920"/>
    <mergeCell ref="M11921:O11921"/>
    <mergeCell ref="M11922:O11922"/>
    <mergeCell ref="M11923:O11923"/>
    <mergeCell ref="M11924:O11924"/>
    <mergeCell ref="M11925:O11925"/>
    <mergeCell ref="M11926:O11926"/>
    <mergeCell ref="M11927:O11927"/>
    <mergeCell ref="M11928:O11928"/>
    <mergeCell ref="M11929:O11929"/>
    <mergeCell ref="M11930:O11930"/>
    <mergeCell ref="M11931:O11931"/>
    <mergeCell ref="M11932:O11932"/>
    <mergeCell ref="M11933:O11933"/>
    <mergeCell ref="M11934:O11934"/>
    <mergeCell ref="M11935:O11935"/>
    <mergeCell ref="M11936:O11936"/>
    <mergeCell ref="M11937:O11937"/>
    <mergeCell ref="M11938:O11938"/>
    <mergeCell ref="M11939:O11939"/>
    <mergeCell ref="M11940:O11940"/>
    <mergeCell ref="M11941:O11941"/>
    <mergeCell ref="M11942:O11942"/>
    <mergeCell ref="M11943:O11943"/>
    <mergeCell ref="M11944:O11944"/>
    <mergeCell ref="M11945:O11945"/>
    <mergeCell ref="M11946:O11946"/>
    <mergeCell ref="M11947:O11947"/>
    <mergeCell ref="M11948:O11948"/>
    <mergeCell ref="M11949:O11949"/>
    <mergeCell ref="M11950:O11950"/>
    <mergeCell ref="M11951:O11951"/>
    <mergeCell ref="M11952:O11952"/>
    <mergeCell ref="M11953:O11953"/>
    <mergeCell ref="M11954:O11954"/>
    <mergeCell ref="M11955:O11955"/>
    <mergeCell ref="M11956:O11956"/>
    <mergeCell ref="M11957:O11957"/>
    <mergeCell ref="M11958:O11958"/>
    <mergeCell ref="M11959:O11959"/>
    <mergeCell ref="M11960:O11960"/>
    <mergeCell ref="M11961:O11961"/>
    <mergeCell ref="M11962:O11962"/>
    <mergeCell ref="M11963:O11963"/>
    <mergeCell ref="M11964:O11964"/>
    <mergeCell ref="M11965:O11965"/>
    <mergeCell ref="M11966:O11966"/>
    <mergeCell ref="M11967:O11967"/>
    <mergeCell ref="M11968:O11968"/>
    <mergeCell ref="M11969:O11969"/>
    <mergeCell ref="M11970:O11970"/>
    <mergeCell ref="M11971:O11971"/>
    <mergeCell ref="M11972:O11972"/>
    <mergeCell ref="M11973:O11973"/>
    <mergeCell ref="M11974:O11974"/>
    <mergeCell ref="M11975:O11975"/>
    <mergeCell ref="M11976:O11976"/>
    <mergeCell ref="M11977:O11977"/>
    <mergeCell ref="M11978:O11978"/>
    <mergeCell ref="M11979:O11979"/>
    <mergeCell ref="M11980:O11980"/>
    <mergeCell ref="M11981:O11981"/>
    <mergeCell ref="M11982:O11982"/>
    <mergeCell ref="M11983:O11983"/>
    <mergeCell ref="M11984:O11984"/>
    <mergeCell ref="M11985:O11985"/>
    <mergeCell ref="M11986:O11986"/>
    <mergeCell ref="M11987:O11987"/>
    <mergeCell ref="M11988:O11988"/>
    <mergeCell ref="M11989:O11989"/>
    <mergeCell ref="M11990:O11990"/>
    <mergeCell ref="M11991:O11991"/>
    <mergeCell ref="M11992:O11992"/>
    <mergeCell ref="M11993:O11993"/>
    <mergeCell ref="M11994:O11994"/>
    <mergeCell ref="M11995:O11995"/>
    <mergeCell ref="M12008:O12008"/>
    <mergeCell ref="M12009:O12009"/>
    <mergeCell ref="M12010:O12010"/>
    <mergeCell ref="M12002:O12002"/>
    <mergeCell ref="M12001:O12001"/>
    <mergeCell ref="M12011:O12011"/>
    <mergeCell ref="M12012:O12012"/>
    <mergeCell ref="M12013:O12013"/>
    <mergeCell ref="M12014:O12014"/>
    <mergeCell ref="M12015:O12015"/>
    <mergeCell ref="M12016:O12016"/>
    <mergeCell ref="M12017:O12017"/>
    <mergeCell ref="M12018:O12018"/>
    <mergeCell ref="M12019:O12019"/>
    <mergeCell ref="M12020:O12020"/>
    <mergeCell ref="M12021:O12021"/>
    <mergeCell ref="M12022:O12022"/>
    <mergeCell ref="M12023:O12023"/>
    <mergeCell ref="M12024:O12024"/>
    <mergeCell ref="M12025:O12025"/>
    <mergeCell ref="M12026:O12026"/>
    <mergeCell ref="M12027:O12027"/>
    <mergeCell ref="M12028:O12028"/>
    <mergeCell ref="M12029:O12029"/>
    <mergeCell ref="M12030:O12030"/>
    <mergeCell ref="M12031:O12031"/>
    <mergeCell ref="M12032:O12032"/>
    <mergeCell ref="M12033:O12033"/>
    <mergeCell ref="M12034:O12034"/>
    <mergeCell ref="M12035:O12035"/>
    <mergeCell ref="M12036:O12036"/>
    <mergeCell ref="M12037:O12037"/>
    <mergeCell ref="M12038:O12038"/>
    <mergeCell ref="M12039:O12039"/>
    <mergeCell ref="M12040:O12040"/>
    <mergeCell ref="M12041:O12041"/>
    <mergeCell ref="M12042:O12042"/>
    <mergeCell ref="M12043:O12043"/>
    <mergeCell ref="M12044:O12044"/>
    <mergeCell ref="M12045:O12045"/>
    <mergeCell ref="M12046:O12046"/>
    <mergeCell ref="M12047:O12047"/>
    <mergeCell ref="M12048:O12048"/>
    <mergeCell ref="M12049:O12049"/>
    <mergeCell ref="M12050:O12050"/>
    <mergeCell ref="M12051:O12051"/>
    <mergeCell ref="M12052:O12052"/>
    <mergeCell ref="M12053:O12053"/>
    <mergeCell ref="M12054:O12054"/>
    <mergeCell ref="M12055:O12055"/>
    <mergeCell ref="M12056:O12056"/>
    <mergeCell ref="M12057:O12057"/>
    <mergeCell ref="M12058:O12058"/>
    <mergeCell ref="M12059:O12059"/>
    <mergeCell ref="M12060:O12060"/>
    <mergeCell ref="M12061:O12061"/>
    <mergeCell ref="M12062:O12062"/>
    <mergeCell ref="M12063:O12063"/>
    <mergeCell ref="M12064:O12064"/>
    <mergeCell ref="M12065:O12065"/>
    <mergeCell ref="M12066:O12066"/>
    <mergeCell ref="M12067:O12067"/>
    <mergeCell ref="M12068:O12068"/>
    <mergeCell ref="M12069:O12069"/>
    <mergeCell ref="M12070:O12070"/>
    <mergeCell ref="M12071:O12071"/>
    <mergeCell ref="M12072:O12072"/>
    <mergeCell ref="M12073:O12073"/>
    <mergeCell ref="M12074:O12074"/>
    <mergeCell ref="M12075:O12075"/>
    <mergeCell ref="M12076:O12076"/>
    <mergeCell ref="M12077:O12077"/>
    <mergeCell ref="M12078:O12078"/>
    <mergeCell ref="M12079:O12079"/>
    <mergeCell ref="M12080:O12080"/>
    <mergeCell ref="M12081:O12081"/>
    <mergeCell ref="M12082:O12082"/>
    <mergeCell ref="M12083:O12083"/>
    <mergeCell ref="M12084:O12084"/>
    <mergeCell ref="M12085:O12085"/>
    <mergeCell ref="M12086:O12086"/>
    <mergeCell ref="M12087:O12087"/>
    <mergeCell ref="M12088:O12088"/>
    <mergeCell ref="M12089:O12089"/>
    <mergeCell ref="M12090:O12090"/>
    <mergeCell ref="M12091:O12091"/>
    <mergeCell ref="M12092:O12092"/>
    <mergeCell ref="M12093:O12093"/>
    <mergeCell ref="M12094:O12094"/>
    <mergeCell ref="M12095:O12095"/>
    <mergeCell ref="M12096:O12096"/>
    <mergeCell ref="M12097:O12097"/>
    <mergeCell ref="M12098:O12098"/>
    <mergeCell ref="M12099:O12099"/>
    <mergeCell ref="M12100:O12100"/>
    <mergeCell ref="M12101:O12101"/>
    <mergeCell ref="M12102:O12102"/>
    <mergeCell ref="M12104:O12104"/>
    <mergeCell ref="M12105:O12105"/>
    <mergeCell ref="M12106:O12106"/>
    <mergeCell ref="M12117:O12117"/>
    <mergeCell ref="M12118:O12118"/>
    <mergeCell ref="M12107:O12107"/>
    <mergeCell ref="M12108:O12108"/>
    <mergeCell ref="M12109:O12109"/>
    <mergeCell ref="M12110:O12110"/>
    <mergeCell ref="M12134:O12134"/>
    <mergeCell ref="M12135:O12135"/>
    <mergeCell ref="M12125:O12125"/>
    <mergeCell ref="M12126:O12126"/>
    <mergeCell ref="M12127:O12127"/>
    <mergeCell ref="M12128:O12128"/>
    <mergeCell ref="M12129:O12129"/>
    <mergeCell ref="M12130:O12130"/>
    <mergeCell ref="M12132:O12132"/>
    <mergeCell ref="M12119:O12119"/>
    <mergeCell ref="M12120:O12120"/>
    <mergeCell ref="M12121:O12121"/>
    <mergeCell ref="M12122:O12122"/>
    <mergeCell ref="M12133:O12133"/>
    <mergeCell ref="M12123:O12123"/>
    <mergeCell ref="M12124:O12124"/>
    <mergeCell ref="M9491:O9491"/>
    <mergeCell ref="M8606:O8606"/>
    <mergeCell ref="M12131:O12131"/>
    <mergeCell ref="M12113:O12113"/>
    <mergeCell ref="M12114:O12114"/>
    <mergeCell ref="M12115:O12115"/>
    <mergeCell ref="M12116:O12116"/>
    <mergeCell ref="M12111:O12111"/>
    <mergeCell ref="M12112:O12112"/>
    <mergeCell ref="M12103:O12103"/>
    <mergeCell ref="M9484:O9484"/>
    <mergeCell ref="M9489:O9489"/>
    <mergeCell ref="M9486:O9486"/>
    <mergeCell ref="M9490:O9490"/>
    <mergeCell ref="M9480:O9480"/>
    <mergeCell ref="M9487:O9487"/>
    <mergeCell ref="M9488:O9488"/>
    <mergeCell ref="M10701:O10701"/>
    <mergeCell ref="M10621:O10621"/>
    <mergeCell ref="M10073:O10073"/>
    <mergeCell ref="M10074:O10074"/>
    <mergeCell ref="M10060:O10060"/>
    <mergeCell ref="M9492:O9492"/>
    <mergeCell ref="M10695:O10695"/>
    <mergeCell ref="M10696:O10696"/>
    <mergeCell ref="M10697:O10697"/>
    <mergeCell ref="M10698:O10698"/>
  </mergeCells>
  <pageMargins left="0.43307086614173229" right="0.43307086614173229" top="0.74803149606299213" bottom="0.74803149606299213" header="0.31496062992125984" footer="0.31496062992125984"/>
  <pageSetup paperSize="5" scale="78" fitToHeight="0" orientation="landscape" horizontalDpi="4294967293" verticalDpi="360" r:id="rId1"/>
  <headerFooter alignWithMargins="0"/>
  <rowBreaks count="4" manualBreakCount="4">
    <brk id="6725" max="14" man="1"/>
    <brk id="8267" max="14" man="1"/>
    <brk id="8303" max="14" man="1"/>
    <brk id="8333" max="14" man="1"/>
  </rowBreaks>
  <colBreaks count="1" manualBreakCount="1">
    <brk id="10" max="6616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CTA-SeNaSa</vt:lpstr>
      <vt:lpstr>'CTA-SeNaSa'!Área_de_impresión</vt:lpstr>
      <vt:lpstr>'CTA-SeNaSa'!Títulos_a_imprimir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 1</dc:creator>
  <cp:lastModifiedBy>CONTABILIDAD 1</cp:lastModifiedBy>
  <dcterms:created xsi:type="dcterms:W3CDTF">2026-04-09T20:37:33Z</dcterms:created>
  <dcterms:modified xsi:type="dcterms:W3CDTF">2026-04-09T20:38:37Z</dcterms:modified>
</cp:coreProperties>
</file>